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drawings/drawing3.xml" ContentType="application/vnd.openxmlformats-officedocument.drawing+xml"/>
  <Override PartName="/xl/comments1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comments14.xml" ContentType="application/vnd.openxmlformats-officedocument.spreadsheetml.comments+xml"/>
  <Override PartName="/xl/drawings/drawing36.xml" ContentType="application/vnd.openxmlformats-officedocument.drawing+xml"/>
  <Override PartName="/xl/comments15.xml" ContentType="application/vnd.openxmlformats-officedocument.spreadsheetml.comments+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comments16.xml" ContentType="application/vnd.openxmlformats-officedocument.spreadsheetml.comments+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comments17.xml" ContentType="application/vnd.openxmlformats-officedocument.spreadsheetml.comments+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comments18.xml" ContentType="application/vnd.openxmlformats-officedocument.spreadsheetml.comments+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comments19.xml" ContentType="application/vnd.openxmlformats-officedocument.spreadsheetml.comments+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comments20.xml" ContentType="application/vnd.openxmlformats-officedocument.spreadsheetml.comments+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comments2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202300"/>
  <mc:AlternateContent xmlns:mc="http://schemas.openxmlformats.org/markup-compatibility/2006">
    <mc:Choice Requires="x15">
      <x15ac:absPath xmlns:x15ac="http://schemas.microsoft.com/office/spreadsheetml/2010/11/ac" url="C:\Users\simon\OneDrive\Insurance\0-New CRMCMS\1-Redstone\"/>
    </mc:Choice>
  </mc:AlternateContent>
  <xr:revisionPtr revIDLastSave="0" documentId="8_{5CC56C37-35A2-425E-A46B-D061693A06B0}" xr6:coauthVersionLast="47" xr6:coauthVersionMax="47" xr10:uidLastSave="{00000000-0000-0000-0000-000000000000}"/>
  <bookViews>
    <workbookView xWindow="-108" yWindow="-108" windowWidth="23256" windowHeight="12456" firstSheet="22" activeTab="29" xr2:uid="{0E657C64-86B9-48CD-AD39-036C2FEFF693}"/>
  </bookViews>
  <sheets>
    <sheet name="Fields&amp;Module" sheetId="263" r:id="rId1"/>
    <sheet name="Login" sheetId="233" r:id="rId2"/>
    <sheet name="Template" sheetId="226" r:id="rId3"/>
    <sheet name="System DB" sheetId="264" r:id="rId4"/>
    <sheet name="P1" sheetId="279" r:id="rId5"/>
    <sheet name="P2" sheetId="291" r:id="rId6"/>
    <sheet name="P3" sheetId="282" r:id="rId7"/>
    <sheet name="P4" sheetId="281" r:id="rId8"/>
    <sheet name="P5" sheetId="284" r:id="rId9"/>
    <sheet name="P6" sheetId="287" r:id="rId10"/>
    <sheet name="P7" sheetId="288" r:id="rId11"/>
    <sheet name="P8" sheetId="289" r:id="rId12"/>
    <sheet name="P9" sheetId="290" r:id="rId13"/>
    <sheet name="Lookups" sheetId="260" r:id="rId14"/>
    <sheet name="Status" sheetId="218" state="hidden" r:id="rId15"/>
    <sheet name="DASH" sheetId="232" r:id="rId16"/>
    <sheet name="CFU" sheetId="199" r:id="rId17"/>
    <sheet name="UR" sheetId="141" r:id="rId18"/>
    <sheet name="POD" sheetId="133" r:id="rId19"/>
    <sheet name="Pex" sheetId="134" r:id="rId20"/>
    <sheet name="OL" sheetId="135" r:id="rId21"/>
    <sheet name="Cal" sheetId="234" r:id="rId22"/>
    <sheet name="CalT" sheetId="235" r:id="rId23"/>
    <sheet name="CalF" sheetId="236" r:id="rId24"/>
    <sheet name="CalR" sheetId="237" r:id="rId25"/>
    <sheet name="CalI" sheetId="238" r:id="rId26"/>
    <sheet name="CalB" sheetId="239" r:id="rId27"/>
    <sheet name="LB" sheetId="216" r:id="rId28"/>
    <sheet name="LT" sheetId="137" r:id="rId29"/>
    <sheet name="AT" sheetId="172" r:id="rId30"/>
    <sheet name="VT" sheetId="140" r:id="rId31"/>
    <sheet name="LTO" sheetId="167" r:id="rId32"/>
    <sheet name="DT" sheetId="211" r:id="rId33"/>
    <sheet name="LFU" sheetId="91" r:id="rId34"/>
    <sheet name="PFU" sheetId="136" r:id="rId35"/>
    <sheet name="LFUD" sheetId="212" state="hidden" r:id="rId36"/>
    <sheet name="AFU" sheetId="128" r:id="rId37"/>
    <sheet name="DFR" sheetId="209" r:id="rId38"/>
    <sheet name="LID" sheetId="208" r:id="rId39"/>
    <sheet name="LRN" sheetId="207" r:id="rId40"/>
    <sheet name="LL" sheetId="213" r:id="rId41"/>
    <sheet name="AL" sheetId="259" r:id="rId42"/>
    <sheet name="VL" sheetId="119" r:id="rId43"/>
    <sheet name="EL" sheetId="123" r:id="rId44"/>
    <sheet name="VLn" sheetId="170" r:id="rId45"/>
    <sheet name="LC" sheetId="35" r:id="rId46"/>
    <sheet name="IE" sheetId="294" r:id="rId47"/>
    <sheet name="FUC" sheetId="246" r:id="rId48"/>
    <sheet name="LCB" sheetId="245" r:id="rId49"/>
    <sheet name="AC" sheetId="252" r:id="rId50"/>
    <sheet name="acx" sheetId="301" r:id="rId51"/>
    <sheet name="ACE" sheetId="253" r:id="rId52"/>
    <sheet name="VBC" sheetId="117" r:id="rId53"/>
    <sheet name="VBCx" sheetId="308" r:id="rId54"/>
    <sheet name="VC" sheetId="293" r:id="rId55"/>
    <sheet name="Sheet4" sheetId="296" r:id="rId56"/>
    <sheet name="ABOA" sheetId="297" r:id="rId57"/>
    <sheet name="ABO" sheetId="298" r:id="rId58"/>
    <sheet name="EC" sheetId="69" r:id="rId59"/>
    <sheet name="Sheet2" sheetId="292" r:id="rId60"/>
    <sheet name="Sheet1" sheetId="266" state="hidden" r:id="rId61"/>
    <sheet name="EBO" sheetId="268" r:id="rId62"/>
    <sheet name="LPFU" sheetId="143" r:id="rId63"/>
    <sheet name="VCP" sheetId="49" r:id="rId64"/>
    <sheet name="VCPP" sheetId="60" r:id="rId65"/>
    <sheet name="VCPV" sheetId="61" r:id="rId66"/>
    <sheet name="VCPC" sheetId="62" r:id="rId67"/>
    <sheet name="LPrFU" sheetId="240" r:id="rId68"/>
    <sheet name="LPrS" sheetId="163" r:id="rId69"/>
    <sheet name="LPPr" sheetId="165" r:id="rId70"/>
    <sheet name="LPr" sheetId="90" r:id="rId71"/>
    <sheet name="VPro" sheetId="277" r:id="rId72"/>
    <sheet name="APro" sheetId="302" r:id="rId73"/>
    <sheet name="AProx" sheetId="303" r:id="rId74"/>
    <sheet name="GLP" sheetId="276" r:id="rId75"/>
    <sheet name="VLP" sheetId="278" r:id="rId76"/>
    <sheet name="C2LPx" sheetId="230" state="hidden" r:id="rId77"/>
    <sheet name="LIP" sheetId="203" r:id="rId78"/>
    <sheet name="VPD" sheetId="311" r:id="rId79"/>
    <sheet name="LP" sheetId="1" r:id="rId80"/>
    <sheet name="LLP" sheetId="244" r:id="rId81"/>
    <sheet name="Sheet6" sheetId="299" r:id="rId82"/>
    <sheet name="AP" sheetId="310" r:id="rId83"/>
    <sheet name="APV" sheetId="155" r:id="rId84"/>
    <sheet name="VPDX" sheetId="151" r:id="rId85"/>
    <sheet name="RP" sheetId="152" r:id="rId86"/>
    <sheet name="LPDFR" sheetId="3" r:id="rId87"/>
    <sheet name="EPD" sheetId="262" r:id="rId88"/>
    <sheet name="DP" sheetId="305" r:id="rId89"/>
    <sheet name="VPPn" sheetId="178" r:id="rId90"/>
    <sheet name="VPPP" sheetId="112" r:id="rId91"/>
    <sheet name="APCo" sheetId="180" r:id="rId92"/>
    <sheet name="EPCo" sheetId="130" r:id="rId93"/>
    <sheet name="VPCA" sheetId="84" r:id="rId94"/>
    <sheet name="LPS" sheetId="145" r:id="rId95"/>
    <sheet name="VPP" sheetId="40" r:id="rId96"/>
    <sheet name="VPCo" sheetId="42" r:id="rId97"/>
    <sheet name="VPC" sheetId="46" r:id="rId98"/>
    <sheet name="VPV" sheetId="44" r:id="rId99"/>
    <sheet name="EPV" sheetId="176" r:id="rId100"/>
    <sheet name="PRN" sheetId="174" r:id="rId101"/>
    <sheet name="LPF" sheetId="101" r:id="rId102"/>
    <sheet name="LCom" sheetId="77" r:id="rId103"/>
    <sheet name="ECom" sheetId="116" r:id="rId104"/>
    <sheet name="ComE" sheetId="115" r:id="rId105"/>
    <sheet name="LComU" sheetId="81" r:id="rId106"/>
    <sheet name="LComS" sheetId="169" r:id="rId107"/>
    <sheet name="LComOS" sheetId="80" r:id="rId108"/>
    <sheet name="PreS" sheetId="82" r:id="rId109"/>
    <sheet name="CCom" sheetId="83" r:id="rId110"/>
    <sheet name="LS" sheetId="93" r:id="rId111"/>
    <sheet name="LSF" sheetId="94" r:id="rId112"/>
    <sheet name="VS" sheetId="144" r:id="rId113"/>
    <sheet name="LI" sheetId="105" r:id="rId114"/>
    <sheet name="AI" sheetId="104" r:id="rId115"/>
    <sheet name="LE" sheetId="96" r:id="rId116"/>
    <sheet name="AE" sheetId="107" r:id="rId117"/>
    <sheet name="LCla" sheetId="164" r:id="rId118"/>
    <sheet name="LCl" sheetId="97" r:id="rId119"/>
    <sheet name="ACl" sheetId="108" r:id="rId120"/>
    <sheet name="LV" sheetId="109" r:id="rId121"/>
    <sheet name="          " sheetId="197" r:id="rId122"/>
    <sheet name="N" sheetId="182" r:id="rId123"/>
    <sheet name="NA" sheetId="183" r:id="rId124"/>
    <sheet name="NE" sheetId="184" r:id="rId125"/>
    <sheet name="DocC" sheetId="189" r:id="rId126"/>
    <sheet name="DocP" sheetId="221" r:id="rId127"/>
    <sheet name="END" sheetId="306" r:id="rId128"/>
    <sheet name="AEND" sheetId="307" r:id="rId129"/>
    <sheet name="DocL" sheetId="222" r:id="rId130"/>
    <sheet name="DocT" sheetId="224" r:id="rId131"/>
    <sheet name="Columns" sheetId="10" r:id="rId132"/>
    <sheet name="                               " sheetId="74" r:id="rId133"/>
    <sheet name="ID" sheetId="201" r:id="rId134"/>
    <sheet name="POA" sheetId="225" r:id="rId135"/>
    <sheet name="NOT" sheetId="20" r:id="rId136"/>
    <sheet name="LN" sheetId="129" r:id="rId137"/>
    <sheet name="Action Buttons" sheetId="9" r:id="rId138"/>
    <sheet name="Pop Ups" sheetId="200" r:id="rId139"/>
    <sheet name="Unique IDs" sheetId="149" r:id="rId140"/>
    <sheet name="Convert To Policy" sheetId="205" r:id="rId141"/>
    <sheet name="Pr to Pol Mapping" sheetId="99" r:id="rId142"/>
  </sheets>
  <definedNames>
    <definedName name="_xlnm._FilterDatabase" localSheetId="0" hidden="1">'Fields&amp;Module'!$A$3:$BE$379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2" i="276" l="1"/>
  <c r="N14" i="276"/>
  <c r="S22" i="278"/>
  <c r="N24" i="311"/>
  <c r="N22" i="311" s="1"/>
  <c r="Y22" i="311"/>
  <c r="G32" i="311" s="1"/>
  <c r="N8" i="311"/>
  <c r="Y8" i="278"/>
  <c r="N14" i="278"/>
  <c r="N8" i="276"/>
  <c r="P12" i="278"/>
  <c r="N8" i="278"/>
  <c r="P12" i="203"/>
  <c r="E15" i="308"/>
  <c r="K11" i="308"/>
  <c r="I2" i="263"/>
  <c r="N24" i="305"/>
  <c r="P14" i="305" s="1"/>
  <c r="Y22" i="305"/>
  <c r="N8" i="305"/>
  <c r="H24" i="278"/>
  <c r="H22" i="278"/>
  <c r="H10" i="278"/>
  <c r="H8" i="278"/>
  <c r="Y8" i="276"/>
  <c r="H24" i="276"/>
  <c r="H22" i="276"/>
  <c r="H10" i="276"/>
  <c r="H8" i="276"/>
  <c r="U6" i="302"/>
  <c r="H6" i="302"/>
  <c r="T11" i="302"/>
  <c r="N16" i="302" s="1"/>
  <c r="Y20" i="278" s="1"/>
  <c r="Y22" i="303"/>
  <c r="T22" i="303"/>
  <c r="D22" i="303"/>
  <c r="K19" i="303"/>
  <c r="F19" i="303"/>
  <c r="D13" i="303"/>
  <c r="V11" i="303"/>
  <c r="O16" i="303" s="1"/>
  <c r="R16" i="303" s="1"/>
  <c r="AA6" i="303"/>
  <c r="Y6" i="303"/>
  <c r="N22" i="302"/>
  <c r="D22" i="302"/>
  <c r="J19" i="302"/>
  <c r="F19" i="302"/>
  <c r="D13" i="302"/>
  <c r="T6" i="302"/>
  <c r="I32" i="311" l="1"/>
  <c r="I31" i="311"/>
  <c r="M31" i="311" s="1"/>
  <c r="G31" i="311"/>
  <c r="L31" i="311" s="1"/>
  <c r="P12" i="311"/>
  <c r="N22" i="305"/>
  <c r="Y20" i="276"/>
  <c r="P22" i="302"/>
  <c r="AC6" i="303"/>
  <c r="T16" i="303"/>
  <c r="V6" i="302"/>
  <c r="P16" i="302"/>
  <c r="R16" i="302" s="1"/>
  <c r="V10" i="299"/>
  <c r="AA10" i="299" s="1"/>
  <c r="D7" i="299"/>
  <c r="AA38" i="299"/>
  <c r="V38" i="299"/>
  <c r="E38" i="299"/>
  <c r="M35" i="299"/>
  <c r="I35" i="299"/>
  <c r="Q32" i="299"/>
  <c r="H14" i="298"/>
  <c r="K10" i="298"/>
  <c r="K7" i="297"/>
  <c r="K8" i="297"/>
  <c r="K9" i="297"/>
  <c r="N7" i="297"/>
  <c r="O7" i="297" s="1"/>
  <c r="Y22" i="276" l="1"/>
  <c r="Y22" i="278"/>
  <c r="P12" i="276"/>
  <c r="V32" i="299"/>
  <c r="AA32" i="299" s="1"/>
  <c r="F14" i="296" l="1"/>
  <c r="I14" i="296" s="1"/>
  <c r="I10" i="296"/>
  <c r="Q7" i="189"/>
  <c r="Q12" i="199" l="1"/>
  <c r="Q11" i="199"/>
  <c r="Q9" i="199"/>
  <c r="Q10" i="199"/>
  <c r="Q8" i="199"/>
  <c r="Q7" i="199"/>
  <c r="J17" i="199"/>
  <c r="J16" i="199"/>
  <c r="J15" i="199"/>
  <c r="J14" i="199"/>
  <c r="J7" i="199"/>
  <c r="J8" i="199"/>
  <c r="J9" i="199"/>
  <c r="J10" i="199"/>
  <c r="J11" i="199"/>
  <c r="J12" i="199"/>
  <c r="J13" i="199"/>
  <c r="P7" i="134"/>
  <c r="Q7" i="134" s="1"/>
  <c r="H7" i="294"/>
  <c r="I7" i="294" s="1"/>
  <c r="S16" i="294"/>
  <c r="S15" i="294"/>
  <c r="S14" i="294"/>
  <c r="S13" i="294"/>
  <c r="S12" i="294"/>
  <c r="S11" i="294"/>
  <c r="S10" i="294"/>
  <c r="S9" i="294"/>
  <c r="S8" i="294"/>
  <c r="S7" i="294"/>
  <c r="U16" i="123"/>
  <c r="F14" i="293"/>
  <c r="I14" i="293" s="1"/>
  <c r="I10" i="293"/>
  <c r="P7" i="1"/>
  <c r="N24" i="151"/>
  <c r="Q8" i="277"/>
  <c r="Q12" i="277" s="1"/>
  <c r="Q16" i="277" s="1"/>
  <c r="R7" i="134" l="1"/>
  <c r="X19" i="291"/>
  <c r="X18" i="291"/>
  <c r="E29" i="284"/>
  <c r="AF14" i="284"/>
  <c r="AF13" i="284"/>
  <c r="AF12" i="284"/>
  <c r="AJ11" i="284"/>
  <c r="AJ6" i="284"/>
  <c r="B23" i="282"/>
  <c r="L13" i="279"/>
  <c r="P9" i="279"/>
  <c r="T8" i="279"/>
  <c r="X7" i="279"/>
  <c r="AB6" i="279"/>
  <c r="G2" i="278"/>
  <c r="AB22" i="203"/>
  <c r="G14" i="268"/>
  <c r="J10" i="268"/>
  <c r="F8" i="266"/>
  <c r="F7" i="266"/>
  <c r="F6" i="266"/>
  <c r="F5" i="266"/>
  <c r="AF14" i="264"/>
  <c r="E29" i="264"/>
  <c r="L29" i="264"/>
  <c r="E22" i="264"/>
  <c r="AF13" i="264"/>
  <c r="AF12" i="264"/>
  <c r="L13" i="264"/>
  <c r="AJ11" i="264"/>
  <c r="B23" i="264"/>
  <c r="AF23" i="264"/>
  <c r="X19" i="264"/>
  <c r="T19" i="264"/>
  <c r="X18" i="264"/>
  <c r="L19" i="264"/>
  <c r="E10" i="264"/>
  <c r="P9" i="264"/>
  <c r="T8" i="264"/>
  <c r="AJ6" i="264"/>
  <c r="X7" i="264"/>
  <c r="AB6" i="264"/>
  <c r="Q2" i="263"/>
  <c r="R2" i="263"/>
  <c r="S2" i="263"/>
  <c r="T2" i="263"/>
  <c r="U2" i="263"/>
  <c r="V2" i="263"/>
  <c r="W2" i="263"/>
  <c r="X2" i="263"/>
  <c r="Y2" i="263"/>
  <c r="Z2" i="263"/>
  <c r="AA2" i="263"/>
  <c r="AB2" i="263"/>
  <c r="AC2" i="263"/>
  <c r="AD2" i="263"/>
  <c r="AE2" i="263"/>
  <c r="AF2" i="263"/>
  <c r="AG2" i="263"/>
  <c r="AH2" i="263"/>
  <c r="AI2" i="263"/>
  <c r="AJ2" i="263"/>
  <c r="AK2" i="263"/>
  <c r="P2" i="263"/>
  <c r="H99" i="263"/>
  <c r="N2" i="263"/>
  <c r="M2" i="263"/>
  <c r="L2" i="263"/>
  <c r="N24" i="262"/>
  <c r="P12" i="262" s="1"/>
  <c r="Y22" i="262"/>
  <c r="N8" i="262"/>
  <c r="G22" i="149"/>
  <c r="G23" i="149"/>
  <c r="G24" i="149"/>
  <c r="G8" i="149"/>
  <c r="Q20" i="259"/>
  <c r="L20" i="259"/>
  <c r="Q18" i="259"/>
  <c r="L18" i="259"/>
  <c r="Q17" i="259"/>
  <c r="L17" i="259"/>
  <c r="Q15" i="259"/>
  <c r="L15" i="259"/>
  <c r="Q14" i="259"/>
  <c r="L14" i="259"/>
  <c r="Q13" i="259"/>
  <c r="L13" i="259"/>
  <c r="L11" i="259"/>
  <c r="L10" i="259"/>
  <c r="Q9" i="259"/>
  <c r="L9" i="259"/>
  <c r="Q7" i="259"/>
  <c r="N22" i="262" l="1"/>
  <c r="AL2" i="263"/>
  <c r="Q20" i="213"/>
  <c r="Q18" i="213"/>
  <c r="Q17" i="213"/>
  <c r="Q15" i="213"/>
  <c r="Q14" i="213"/>
  <c r="Q13" i="213"/>
  <c r="Q9" i="213"/>
  <c r="Q7" i="213"/>
  <c r="K10" i="117"/>
  <c r="H14" i="117"/>
  <c r="F14" i="69" l="1"/>
  <c r="I14" i="69" s="1"/>
  <c r="I10" i="69"/>
  <c r="O7" i="145"/>
  <c r="N7" i="145" s="1"/>
  <c r="O8" i="145" s="1"/>
  <c r="N8" i="145" s="1"/>
  <c r="O9" i="145" s="1"/>
  <c r="N9" i="145" s="1"/>
  <c r="O10" i="145" s="1"/>
  <c r="N10" i="145" s="1"/>
  <c r="O11" i="145" s="1"/>
  <c r="N11" i="145" s="1"/>
  <c r="P12" i="151"/>
  <c r="N22" i="151" l="1"/>
  <c r="V16" i="246"/>
  <c r="V15" i="246"/>
  <c r="V14" i="246"/>
  <c r="V13" i="246"/>
  <c r="V12" i="246"/>
  <c r="V11" i="246"/>
  <c r="V10" i="246"/>
  <c r="V9" i="246"/>
  <c r="V8" i="246"/>
  <c r="V7" i="246"/>
  <c r="G7" i="245"/>
  <c r="H7" i="245" s="1"/>
  <c r="S16" i="245"/>
  <c r="S15" i="245"/>
  <c r="S14" i="245"/>
  <c r="S13" i="245"/>
  <c r="S12" i="245"/>
  <c r="S11" i="245"/>
  <c r="S10" i="245"/>
  <c r="S9" i="245"/>
  <c r="S8" i="245"/>
  <c r="S7" i="245"/>
  <c r="R8" i="244"/>
  <c r="R9" i="244"/>
  <c r="R10" i="244"/>
  <c r="R11" i="244"/>
  <c r="R12" i="244"/>
  <c r="R13" i="244"/>
  <c r="R14" i="244"/>
  <c r="R15" i="244"/>
  <c r="R16" i="244"/>
  <c r="R17" i="244"/>
  <c r="R18" i="244"/>
  <c r="R19" i="244"/>
  <c r="R20" i="244"/>
  <c r="R7" i="244"/>
  <c r="V20" i="244"/>
  <c r="V19" i="244"/>
  <c r="V18" i="244"/>
  <c r="X17" i="244"/>
  <c r="V17" i="244"/>
  <c r="X16" i="244"/>
  <c r="V16" i="244"/>
  <c r="X15" i="244"/>
  <c r="V15" i="244"/>
  <c r="X14" i="244"/>
  <c r="V14" i="244"/>
  <c r="V13" i="244"/>
  <c r="X12" i="244"/>
  <c r="V12" i="244"/>
  <c r="X11" i="244"/>
  <c r="V11" i="244"/>
  <c r="V10" i="244"/>
  <c r="X9" i="244"/>
  <c r="V9" i="244"/>
  <c r="V8" i="244"/>
  <c r="X7" i="244"/>
  <c r="V7" i="244"/>
  <c r="J7" i="133"/>
  <c r="N15" i="137"/>
  <c r="N14" i="137"/>
  <c r="P14" i="137" s="1"/>
  <c r="L8" i="167"/>
  <c r="N8" i="167" s="1"/>
  <c r="L7" i="167"/>
  <c r="N7" i="167" s="1"/>
  <c r="Y16" i="232"/>
  <c r="Q16" i="232"/>
  <c r="H20" i="230"/>
  <c r="H24" i="230"/>
  <c r="H22" i="230"/>
  <c r="N18" i="230"/>
  <c r="H10" i="230"/>
  <c r="Y18" i="230"/>
  <c r="Y20" i="230"/>
  <c r="G29" i="230" s="1"/>
  <c r="L29" i="230" s="1"/>
  <c r="S10" i="230"/>
  <c r="S8" i="230"/>
  <c r="N20" i="230"/>
  <c r="I30" i="230" s="1"/>
  <c r="N7" i="211"/>
  <c r="R7" i="1"/>
  <c r="P7" i="3"/>
  <c r="O7" i="1" l="1"/>
  <c r="N22" i="230"/>
  <c r="I29" i="230"/>
  <c r="M29" i="230" s="1"/>
  <c r="G30" i="230"/>
  <c r="S11" i="216"/>
  <c r="S12" i="216"/>
  <c r="S14" i="216"/>
  <c r="S15" i="216"/>
  <c r="S16" i="216"/>
  <c r="J8" i="216"/>
  <c r="J9" i="216"/>
  <c r="J10" i="216"/>
  <c r="J11" i="216"/>
  <c r="J12" i="216"/>
  <c r="J13" i="216"/>
  <c r="J14" i="216"/>
  <c r="J15" i="216"/>
  <c r="J16" i="216"/>
  <c r="J7" i="216"/>
  <c r="L20" i="213" l="1"/>
  <c r="L18" i="213"/>
  <c r="L17" i="213"/>
  <c r="L15" i="213"/>
  <c r="L14" i="213"/>
  <c r="L13" i="213"/>
  <c r="L11" i="213"/>
  <c r="L10" i="213"/>
  <c r="L9" i="213"/>
  <c r="U16" i="119" l="1"/>
  <c r="O20" i="212" l="1"/>
  <c r="P20" i="212" s="1"/>
  <c r="O19" i="212"/>
  <c r="P19" i="212" s="1"/>
  <c r="O18" i="212"/>
  <c r="P18" i="212" s="1"/>
  <c r="O17" i="212"/>
  <c r="P17" i="212" s="1"/>
  <c r="O16" i="212"/>
  <c r="P16" i="212" s="1"/>
  <c r="O15" i="212"/>
  <c r="P15" i="212" s="1"/>
  <c r="O14" i="212"/>
  <c r="P14" i="212" s="1"/>
  <c r="O13" i="212"/>
  <c r="P13" i="212" s="1"/>
  <c r="O12" i="212"/>
  <c r="P12" i="212" s="1"/>
  <c r="O11" i="212"/>
  <c r="P11" i="212" s="1"/>
  <c r="O9" i="212"/>
  <c r="P9" i="212" s="1"/>
  <c r="O8" i="212"/>
  <c r="P8" i="212" s="1"/>
  <c r="O7" i="212"/>
  <c r="P7" i="212" s="1"/>
  <c r="J16" i="91"/>
  <c r="K16" i="91" s="1"/>
  <c r="J17" i="91"/>
  <c r="K17" i="91" s="1"/>
  <c r="J18" i="91"/>
  <c r="O9" i="208" l="1"/>
  <c r="O7" i="208"/>
  <c r="H7" i="209"/>
  <c r="I7" i="209" s="1"/>
  <c r="H11" i="209"/>
  <c r="I11" i="209" s="1"/>
  <c r="H9" i="209"/>
  <c r="H10" i="209" s="1"/>
  <c r="I10" i="209" s="1"/>
  <c r="H8" i="209"/>
  <c r="I8" i="209" s="1"/>
  <c r="P9" i="209"/>
  <c r="P8" i="209"/>
  <c r="N11" i="208"/>
  <c r="O11" i="208" s="1"/>
  <c r="N10" i="208"/>
  <c r="O10" i="208" s="1"/>
  <c r="N8" i="208"/>
  <c r="O8" i="208" s="1"/>
  <c r="I9" i="209" l="1"/>
  <c r="N15" i="207"/>
  <c r="P15" i="207" s="1"/>
  <c r="N14" i="207"/>
  <c r="N13" i="207"/>
  <c r="P13" i="207" s="1"/>
  <c r="N12" i="207"/>
  <c r="N11" i="207"/>
  <c r="P11" i="207" s="1"/>
  <c r="N10" i="207"/>
  <c r="N9" i="207"/>
  <c r="P9" i="207" s="1"/>
  <c r="N8" i="207"/>
  <c r="P8" i="207" s="1"/>
  <c r="N7" i="207"/>
  <c r="P7" i="207" s="1"/>
  <c r="F4" i="205"/>
  <c r="Q7" i="90"/>
  <c r="N10" i="230"/>
  <c r="G32" i="203"/>
  <c r="I32" i="203"/>
  <c r="N8" i="203"/>
  <c r="G21" i="149"/>
  <c r="G20" i="149"/>
  <c r="G19" i="149"/>
  <c r="G18" i="149"/>
  <c r="G17" i="149"/>
  <c r="G16" i="149"/>
  <c r="G15" i="149"/>
  <c r="G14" i="149"/>
  <c r="G13" i="149"/>
  <c r="G12" i="149"/>
  <c r="G11" i="149"/>
  <c r="G10" i="149"/>
  <c r="G9" i="149"/>
  <c r="G7" i="149"/>
  <c r="G6" i="149"/>
  <c r="G5" i="149"/>
  <c r="G4" i="149"/>
  <c r="G3" i="149"/>
  <c r="G2" i="149"/>
  <c r="N21" i="10"/>
  <c r="N17" i="10"/>
  <c r="U16" i="10"/>
  <c r="N16" i="10"/>
  <c r="U15" i="10"/>
  <c r="O15" i="10" s="1"/>
  <c r="N15" i="10"/>
  <c r="U14" i="10"/>
  <c r="O14" i="10" s="1"/>
  <c r="N14" i="10"/>
  <c r="U13" i="10"/>
  <c r="U12" i="10"/>
  <c r="O12" i="10" s="1"/>
  <c r="N12" i="10"/>
  <c r="U11" i="10"/>
  <c r="O11" i="10" s="1"/>
  <c r="N11" i="10"/>
  <c r="U10" i="10"/>
  <c r="O10" i="10" s="1"/>
  <c r="U9" i="10"/>
  <c r="O9" i="10" s="1"/>
  <c r="N9" i="10"/>
  <c r="U8" i="10"/>
  <c r="O8" i="10" s="1"/>
  <c r="N8" i="10"/>
  <c r="U7" i="10"/>
  <c r="O7" i="10" s="1"/>
  <c r="N7" i="10"/>
  <c r="L9" i="184"/>
  <c r="L8" i="184"/>
  <c r="L7" i="184"/>
  <c r="L9" i="183"/>
  <c r="L8" i="183"/>
  <c r="L7" i="183"/>
  <c r="K9" i="182"/>
  <c r="K8" i="182"/>
  <c r="K7" i="182"/>
  <c r="T13" i="144"/>
  <c r="T12" i="144"/>
  <c r="T11" i="144"/>
  <c r="V11" i="144" s="1"/>
  <c r="X11" i="144" s="1"/>
  <c r="R10" i="83"/>
  <c r="R9" i="83"/>
  <c r="R8" i="83"/>
  <c r="S7" i="83"/>
  <c r="R7" i="83"/>
  <c r="E2" i="83"/>
  <c r="O10" i="82"/>
  <c r="Q9" i="82"/>
  <c r="Q8" i="82"/>
  <c r="R8" i="82" s="1"/>
  <c r="Q7" i="82"/>
  <c r="R7" i="82" s="1"/>
  <c r="M11" i="80"/>
  <c r="O20" i="169"/>
  <c r="Q19" i="169"/>
  <c r="Q18" i="169"/>
  <c r="O18" i="169"/>
  <c r="Q16" i="169"/>
  <c r="O16" i="169"/>
  <c r="Q15" i="169"/>
  <c r="O15" i="169"/>
  <c r="Q14" i="169"/>
  <c r="O14" i="169"/>
  <c r="O13" i="169"/>
  <c r="O12" i="169"/>
  <c r="O11" i="169"/>
  <c r="O10" i="169"/>
  <c r="O9" i="169"/>
  <c r="O8" i="169"/>
  <c r="O7" i="169"/>
  <c r="M14" i="81"/>
  <c r="M13" i="81"/>
  <c r="M12" i="81"/>
  <c r="M11" i="81"/>
  <c r="P15" i="115"/>
  <c r="P14" i="115"/>
  <c r="P13" i="115"/>
  <c r="P12" i="115"/>
  <c r="P11" i="115"/>
  <c r="P10" i="115"/>
  <c r="P9" i="115"/>
  <c r="R21" i="116"/>
  <c r="P20" i="116"/>
  <c r="R19" i="116"/>
  <c r="R18" i="116"/>
  <c r="P18" i="116"/>
  <c r="R16" i="116"/>
  <c r="P16" i="116"/>
  <c r="R15" i="116"/>
  <c r="P15" i="116"/>
  <c r="R14" i="116"/>
  <c r="P14" i="116"/>
  <c r="P13" i="116"/>
  <c r="P12" i="116"/>
  <c r="P11" i="116"/>
  <c r="P10" i="116"/>
  <c r="P9" i="116"/>
  <c r="R8" i="116"/>
  <c r="P8" i="116"/>
  <c r="P7" i="116"/>
  <c r="N20" i="77"/>
  <c r="P19" i="77"/>
  <c r="P18" i="77"/>
  <c r="N18" i="77"/>
  <c r="P16" i="77"/>
  <c r="N16" i="77"/>
  <c r="P15" i="77"/>
  <c r="N15" i="77"/>
  <c r="P14" i="77"/>
  <c r="N14" i="77"/>
  <c r="N13" i="77"/>
  <c r="N12" i="77"/>
  <c r="N11" i="77"/>
  <c r="N10" i="77"/>
  <c r="N9" i="77"/>
  <c r="N8" i="77"/>
  <c r="P8" i="77" s="1"/>
  <c r="N7" i="77"/>
  <c r="X21" i="101"/>
  <c r="P21" i="101"/>
  <c r="X20" i="101"/>
  <c r="X19" i="101"/>
  <c r="X18" i="101"/>
  <c r="X17" i="101"/>
  <c r="P17" i="101"/>
  <c r="X16" i="101"/>
  <c r="P16" i="101"/>
  <c r="X15" i="101"/>
  <c r="P15" i="101"/>
  <c r="X14" i="101"/>
  <c r="P14" i="101"/>
  <c r="X13" i="101"/>
  <c r="X12" i="101"/>
  <c r="P12" i="101"/>
  <c r="X11" i="101"/>
  <c r="P11" i="101"/>
  <c r="X10" i="101"/>
  <c r="X9" i="101"/>
  <c r="P9" i="101"/>
  <c r="X8" i="101"/>
  <c r="P8" i="101"/>
  <c r="R7" i="101"/>
  <c r="Q7" i="101" s="1"/>
  <c r="X7" i="101" s="1"/>
  <c r="P7" i="101"/>
  <c r="G30" i="174"/>
  <c r="L29" i="174"/>
  <c r="G29" i="174"/>
  <c r="Y20" i="174"/>
  <c r="N20" i="174"/>
  <c r="I29" i="174" s="1"/>
  <c r="M29" i="174" s="1"/>
  <c r="N10" i="174"/>
  <c r="G30" i="155"/>
  <c r="L29" i="155"/>
  <c r="G29" i="155"/>
  <c r="Y20" i="155"/>
  <c r="N20" i="155"/>
  <c r="I30" i="155" s="1"/>
  <c r="N10" i="155"/>
  <c r="Y22" i="152"/>
  <c r="H33" i="152" s="1"/>
  <c r="N22" i="152"/>
  <c r="I31" i="152" s="1"/>
  <c r="M31" i="152" s="1"/>
  <c r="N10" i="152"/>
  <c r="Q11" i="130"/>
  <c r="Q10" i="130"/>
  <c r="Q9" i="130"/>
  <c r="O8" i="130"/>
  <c r="N11" i="112"/>
  <c r="N10" i="112"/>
  <c r="N9" i="112"/>
  <c r="Y22" i="151"/>
  <c r="G32" i="151" s="1"/>
  <c r="I32" i="151"/>
  <c r="N8" i="151"/>
  <c r="U9" i="3"/>
  <c r="U8" i="3"/>
  <c r="O7" i="3"/>
  <c r="U20" i="1"/>
  <c r="U19" i="1"/>
  <c r="U18" i="1"/>
  <c r="U17" i="1"/>
  <c r="AD17" i="1"/>
  <c r="U16" i="1"/>
  <c r="AD16" i="1"/>
  <c r="U15" i="1"/>
  <c r="AD15" i="1"/>
  <c r="U14" i="1"/>
  <c r="AD14" i="1"/>
  <c r="U13" i="1"/>
  <c r="U12" i="1"/>
  <c r="AD12" i="1"/>
  <c r="U11" i="1"/>
  <c r="AD11" i="1"/>
  <c r="U10" i="1"/>
  <c r="P10" i="1"/>
  <c r="U9" i="1"/>
  <c r="P9" i="1"/>
  <c r="AD9" i="1"/>
  <c r="U8" i="1"/>
  <c r="U7" i="1"/>
  <c r="AD7" i="1"/>
  <c r="P7" i="165"/>
  <c r="Q7" i="165" s="1"/>
  <c r="S9" i="163"/>
  <c r="Q9" i="163"/>
  <c r="R9" i="163" s="1"/>
  <c r="S8" i="163"/>
  <c r="Q8" i="163"/>
  <c r="R8" i="163" s="1"/>
  <c r="Q7" i="163"/>
  <c r="Q20" i="90"/>
  <c r="M20" i="90"/>
  <c r="R20" i="90" s="1"/>
  <c r="Q19" i="90"/>
  <c r="M19" i="90"/>
  <c r="R19" i="90" s="1"/>
  <c r="Q18" i="90"/>
  <c r="M18" i="90"/>
  <c r="R18" i="90" s="1"/>
  <c r="Q17" i="90"/>
  <c r="M17" i="90"/>
  <c r="R17" i="90" s="1"/>
  <c r="M16" i="90"/>
  <c r="R16" i="90" s="1"/>
  <c r="M15" i="90"/>
  <c r="R15" i="90" s="1"/>
  <c r="Q14" i="90"/>
  <c r="M14" i="90"/>
  <c r="R14" i="90" s="1"/>
  <c r="Q13" i="90"/>
  <c r="M13" i="90"/>
  <c r="R13" i="90" s="1"/>
  <c r="M12" i="90"/>
  <c r="R12" i="90" s="1"/>
  <c r="M11" i="90"/>
  <c r="R11" i="90" s="1"/>
  <c r="M10" i="90"/>
  <c r="R10" i="90" s="1"/>
  <c r="M9" i="90"/>
  <c r="R9" i="90" s="1"/>
  <c r="M8" i="90"/>
  <c r="R8" i="90" s="1"/>
  <c r="M7" i="90"/>
  <c r="R7" i="90" s="1"/>
  <c r="Q9" i="49"/>
  <c r="Q8" i="49"/>
  <c r="Q7" i="49"/>
  <c r="U16" i="143"/>
  <c r="U15" i="143"/>
  <c r="U14" i="143"/>
  <c r="U13" i="143"/>
  <c r="U12" i="143"/>
  <c r="U11" i="143"/>
  <c r="U10" i="143"/>
  <c r="U9" i="143"/>
  <c r="U8" i="143"/>
  <c r="U7" i="143"/>
  <c r="U16" i="35"/>
  <c r="U15" i="35"/>
  <c r="U14" i="35"/>
  <c r="U13" i="35"/>
  <c r="U12" i="35"/>
  <c r="U11" i="35"/>
  <c r="U10" i="35"/>
  <c r="U9" i="35"/>
  <c r="U8" i="35"/>
  <c r="U7" i="35"/>
  <c r="U8" i="170"/>
  <c r="U12" i="170" s="1"/>
  <c r="K17" i="136"/>
  <c r="K9" i="136"/>
  <c r="O15" i="140"/>
  <c r="P15" i="140" s="1"/>
  <c r="O14" i="140"/>
  <c r="O13" i="140"/>
  <c r="P13" i="140" s="1"/>
  <c r="O12" i="140"/>
  <c r="O11" i="140"/>
  <c r="P11" i="140" s="1"/>
  <c r="O10" i="140"/>
  <c r="O9" i="140"/>
  <c r="P9" i="140" s="1"/>
  <c r="O8" i="140"/>
  <c r="P8" i="140" s="1"/>
  <c r="O7" i="140"/>
  <c r="P7" i="140" s="1"/>
  <c r="O20" i="172"/>
  <c r="O19" i="172"/>
  <c r="O18" i="172"/>
  <c r="O17" i="172"/>
  <c r="O16" i="172"/>
  <c r="P15" i="172"/>
  <c r="O15" i="172" s="1"/>
  <c r="P14" i="172"/>
  <c r="O14" i="172" s="1"/>
  <c r="P13" i="172"/>
  <c r="Q13" i="172" s="1"/>
  <c r="P12" i="172"/>
  <c r="O12" i="172" s="1"/>
  <c r="P11" i="172"/>
  <c r="Q11" i="172" s="1"/>
  <c r="P10" i="172"/>
  <c r="O10" i="172" s="1"/>
  <c r="P9" i="172"/>
  <c r="O9" i="172" s="1"/>
  <c r="P8" i="172"/>
  <c r="Q8" i="172" s="1"/>
  <c r="P7" i="172"/>
  <c r="Q7" i="172" s="1"/>
  <c r="P15" i="137"/>
  <c r="N13" i="137"/>
  <c r="P13" i="137" s="1"/>
  <c r="N12" i="137"/>
  <c r="N11" i="137"/>
  <c r="P11" i="137" s="1"/>
  <c r="N10" i="137"/>
  <c r="N9" i="137"/>
  <c r="P9" i="137" s="1"/>
  <c r="N8" i="137"/>
  <c r="P8" i="137" s="1"/>
  <c r="N7" i="137"/>
  <c r="P7" i="137" s="1"/>
  <c r="K13" i="135"/>
  <c r="L13" i="135" s="1"/>
  <c r="K12" i="135"/>
  <c r="L12" i="135" s="1"/>
  <c r="K11" i="135"/>
  <c r="L11" i="135" s="1"/>
  <c r="K10" i="135"/>
  <c r="L10" i="135" s="1"/>
  <c r="K9" i="135"/>
  <c r="L9" i="135" s="1"/>
  <c r="K8" i="135"/>
  <c r="L8" i="135" s="1"/>
  <c r="K7" i="135"/>
  <c r="L7" i="135" s="1"/>
  <c r="Q10" i="141"/>
  <c r="Q9" i="141"/>
  <c r="O9" i="141"/>
  <c r="O8" i="141"/>
  <c r="Q7" i="141"/>
  <c r="P7" i="141" s="1"/>
  <c r="P17" i="20"/>
  <c r="W16" i="20"/>
  <c r="P16" i="20"/>
  <c r="W15" i="20"/>
  <c r="Q15" i="20" s="1"/>
  <c r="P15" i="20"/>
  <c r="W14" i="20"/>
  <c r="Q14" i="20" s="1"/>
  <c r="P14" i="20"/>
  <c r="W13" i="20"/>
  <c r="W12" i="20"/>
  <c r="Q12" i="20" s="1"/>
  <c r="P12" i="20"/>
  <c r="W11" i="20"/>
  <c r="Q11" i="20" s="1"/>
  <c r="P11" i="20"/>
  <c r="W10" i="20"/>
  <c r="Q10" i="20" s="1"/>
  <c r="W9" i="20"/>
  <c r="Q9" i="20" s="1"/>
  <c r="P9" i="20"/>
  <c r="W8" i="20"/>
  <c r="Q8" i="20" s="1"/>
  <c r="P8" i="20"/>
  <c r="W7" i="20"/>
  <c r="Q7" i="20" s="1"/>
  <c r="P7" i="20"/>
  <c r="L20" i="129"/>
  <c r="M20" i="129" s="1"/>
  <c r="L19" i="129"/>
  <c r="M19" i="129" s="1"/>
  <c r="L18" i="129"/>
  <c r="M18" i="129" s="1"/>
  <c r="L17" i="129"/>
  <c r="M17" i="129" s="1"/>
  <c r="L16" i="129"/>
  <c r="M16" i="129" s="1"/>
  <c r="L15" i="129"/>
  <c r="M15" i="129" s="1"/>
  <c r="L14" i="129"/>
  <c r="M14" i="129" s="1"/>
  <c r="L13" i="129"/>
  <c r="M13" i="129" s="1"/>
  <c r="L12" i="129"/>
  <c r="M12" i="129" s="1"/>
  <c r="L11" i="129"/>
  <c r="M11" i="129" s="1"/>
  <c r="L9" i="129"/>
  <c r="M9" i="129" s="1"/>
  <c r="L8" i="129"/>
  <c r="M8" i="129" s="1"/>
  <c r="L7" i="129"/>
  <c r="M7" i="129" s="1"/>
  <c r="J20" i="91"/>
  <c r="K20" i="91" s="1"/>
  <c r="J19" i="91"/>
  <c r="K19" i="91" s="1"/>
  <c r="K18" i="91"/>
  <c r="J8" i="91"/>
  <c r="K8" i="91" s="1"/>
  <c r="J15" i="91"/>
  <c r="K15" i="91" s="1"/>
  <c r="J14" i="91"/>
  <c r="K14" i="91" s="1"/>
  <c r="J13" i="91"/>
  <c r="K13" i="91" s="1"/>
  <c r="J12" i="91"/>
  <c r="K12" i="91" s="1"/>
  <c r="J11" i="91"/>
  <c r="K11" i="91" s="1"/>
  <c r="J9" i="91"/>
  <c r="K9" i="91" s="1"/>
  <c r="K7" i="91"/>
  <c r="L20" i="128"/>
  <c r="M20" i="128" s="1"/>
  <c r="L19" i="128"/>
  <c r="M19" i="128" s="1"/>
  <c r="L18" i="128"/>
  <c r="M18" i="128" s="1"/>
  <c r="L17" i="128"/>
  <c r="M17" i="128" s="1"/>
  <c r="L16" i="128"/>
  <c r="M16" i="128" s="1"/>
  <c r="L15" i="128"/>
  <c r="M15" i="128" s="1"/>
  <c r="L14" i="128"/>
  <c r="M14" i="128" s="1"/>
  <c r="L13" i="128"/>
  <c r="M13" i="128" s="1"/>
  <c r="L12" i="128"/>
  <c r="M12" i="128" s="1"/>
  <c r="L11" i="128"/>
  <c r="M11" i="128" s="1"/>
  <c r="L10" i="128"/>
  <c r="M10" i="128" s="1"/>
  <c r="L9" i="128"/>
  <c r="M9" i="128" s="1"/>
  <c r="L8" i="128"/>
  <c r="M8" i="128" s="1"/>
  <c r="L7" i="128"/>
  <c r="M7" i="128" s="1"/>
  <c r="G31" i="152" l="1"/>
  <c r="L31" i="152" s="1"/>
  <c r="G32" i="152"/>
  <c r="G31" i="151"/>
  <c r="L31" i="151" s="1"/>
  <c r="R7" i="163"/>
  <c r="S7" i="163"/>
  <c r="Q10" i="82"/>
  <c r="R9" i="82"/>
  <c r="M15" i="81"/>
  <c r="V12" i="144"/>
  <c r="X12" i="144" s="1"/>
  <c r="V13" i="144"/>
  <c r="X13" i="144" s="1"/>
  <c r="G31" i="203"/>
  <c r="L31" i="203" s="1"/>
  <c r="I31" i="203"/>
  <c r="M31" i="203" s="1"/>
  <c r="O13" i="172"/>
  <c r="O7" i="172"/>
  <c r="I31" i="151"/>
  <c r="M31" i="151" s="1"/>
  <c r="N22" i="155"/>
  <c r="T10" i="155" s="1"/>
  <c r="I29" i="155"/>
  <c r="M29" i="155" s="1"/>
  <c r="Q9" i="172"/>
  <c r="Q15" i="172"/>
  <c r="I30" i="174"/>
  <c r="I32" i="152"/>
  <c r="N22" i="174"/>
  <c r="O8" i="172"/>
  <c r="O11" i="172"/>
  <c r="N24" i="152"/>
  <c r="P14" i="152" s="1"/>
  <c r="I33" i="15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Simon Hoareau</author>
  </authors>
  <commentList>
    <comment ref="D6" authorId="0" shapeId="0" xr:uid="{62C4FCD1-093A-4428-B29A-A80AD39263BC}">
      <text>
        <r>
          <rPr>
            <sz val="9"/>
            <color indexed="81"/>
            <rFont val="Tahoma"/>
            <family val="2"/>
          </rPr>
          <t>SACOS
Hsavy
Alliance</t>
        </r>
      </text>
    </comment>
    <comment ref="H6" authorId="0" shapeId="0" xr:uid="{91E9B276-A56A-485C-9625-955B18AEC5DC}">
      <text>
        <r>
          <rPr>
            <sz val="9"/>
            <color indexed="81"/>
            <rFont val="Tahoma"/>
            <family val="2"/>
          </rPr>
          <t>SACOS
Hsavy
Alliance</t>
        </r>
      </text>
    </comment>
    <comment ref="D7" authorId="0" shapeId="0" xr:uid="{7C9D8E33-49E5-4B5D-B50B-9ACA271DF1AA}">
      <text>
        <r>
          <rPr>
            <sz val="9"/>
            <color indexed="81"/>
            <rFont val="Tahoma"/>
            <family val="2"/>
          </rPr>
          <t>Motor
Property
Liability
Life
Travel
Bond
Marine
Health</t>
        </r>
      </text>
    </comment>
    <comment ref="H7" authorId="0" shapeId="0" xr:uid="{93F28782-C27D-4568-9A12-EBCAB393A230}">
      <text>
        <r>
          <rPr>
            <sz val="9"/>
            <color indexed="81"/>
            <rFont val="Tahoma"/>
            <family val="2"/>
          </rPr>
          <t>Motor
Property
Liability
Life
Travel
Bond
Marine
Health</t>
        </r>
      </text>
    </comment>
    <comment ref="D11" authorId="0" shapeId="0" xr:uid="{C717CA65-8038-4714-80BC-5F0C00029856}">
      <text>
        <r>
          <rPr>
            <sz val="9"/>
            <color indexed="81"/>
            <rFont val="Tahoma"/>
            <family val="2"/>
          </rPr>
          <t xml:space="preserve">Direct
Transfer
</t>
        </r>
      </text>
    </comment>
    <comment ref="H11" authorId="0" shapeId="0" xr:uid="{C8520BC3-B0AB-42B5-9B02-EAD9602D2A36}">
      <text>
        <r>
          <rPr>
            <sz val="9"/>
            <color indexed="81"/>
            <rFont val="Tahoma"/>
            <family val="2"/>
          </rPr>
          <t>Direct
Transfer
Renewal</t>
        </r>
      </text>
    </comment>
    <comment ref="D12" authorId="0" shapeId="0" xr:uid="{CA4D4583-1167-496B-9179-7B7739ADB073}">
      <text>
        <r>
          <rPr>
            <sz val="9"/>
            <color indexed="81"/>
            <rFont val="Tahoma"/>
            <family val="2"/>
          </rPr>
          <t>In Force
Expired
Cancelled
Matured
Paid Out</t>
        </r>
      </text>
    </comment>
    <comment ref="H12" authorId="0" shapeId="0" xr:uid="{6E9B58AC-D5DB-4E4D-A538-C824653A751F}">
      <text>
        <r>
          <rPr>
            <sz val="9"/>
            <color indexed="81"/>
            <rFont val="Tahoma"/>
            <family val="2"/>
          </rPr>
          <t>In Force
Expired
Cancelled
Matured
Paid Out</t>
        </r>
      </text>
    </comment>
    <comment ref="D13" authorId="0" shapeId="0" xr:uid="{20A7C3AF-3BCB-4F75-9C7F-90AA0B32AF20}">
      <text>
        <r>
          <rPr>
            <b/>
            <sz val="9"/>
            <color indexed="81"/>
            <rFont val="Tahoma"/>
            <family val="2"/>
          </rPr>
          <t xml:space="preserve">Yes
No
</t>
        </r>
      </text>
    </comment>
    <comment ref="H13" authorId="0" shapeId="0" xr:uid="{C85F238A-FD22-4EC7-8277-22074BABF3E8}">
      <text>
        <r>
          <rPr>
            <b/>
            <sz val="9"/>
            <color indexed="81"/>
            <rFont val="Tahoma"/>
            <family val="2"/>
          </rPr>
          <t xml:space="preserve">Yes
No
</t>
        </r>
      </text>
    </comment>
    <comment ref="D16" authorId="1" shapeId="0" xr:uid="{FFB6B934-7E7E-4B13-934A-F95BE5CF0C9B}">
      <text>
        <r>
          <rPr>
            <sz val="9"/>
            <color indexed="81"/>
            <rFont val="Tahoma"/>
            <family val="2"/>
          </rPr>
          <t>Keystone
LIS</t>
        </r>
      </text>
    </comment>
    <comment ref="H16" authorId="1" shapeId="0" xr:uid="{573497D6-B423-4106-B693-ACF4E3917E74}">
      <text>
        <r>
          <rPr>
            <sz val="9"/>
            <color indexed="81"/>
            <rFont val="Tahoma"/>
            <family val="2"/>
          </rPr>
          <t>Keystone
LIS</t>
        </r>
      </text>
    </comment>
    <comment ref="D17" authorId="1" shapeId="0" xr:uid="{591C03D2-6286-4996-B5BA-E0BC6597FB99}">
      <text>
        <r>
          <rPr>
            <b/>
            <sz val="9"/>
            <color indexed="81"/>
            <rFont val="Tahoma"/>
            <family val="2"/>
          </rPr>
          <t>Mandy
Simon</t>
        </r>
      </text>
    </comment>
    <comment ref="H17" authorId="1" shapeId="0" xr:uid="{C7F16F97-684C-4529-A907-4AFCA7410592}">
      <text>
        <r>
          <rPr>
            <b/>
            <sz val="9"/>
            <color indexed="81"/>
            <rFont val="Tahoma"/>
            <family val="2"/>
          </rPr>
          <t>Mandy
Simon</t>
        </r>
      </text>
    </comment>
    <comment ref="D21" authorId="1" shapeId="0" xr:uid="{C51BB81B-5E7C-40F4-938D-01D2F0D3F276}">
      <text>
        <r>
          <rPr>
            <sz val="9"/>
            <color indexed="81"/>
            <rFont val="Tahoma"/>
            <family val="2"/>
          </rPr>
          <t>Proposal Form
Vehcile Certificate
Quoites
QS Reports
Photos</t>
        </r>
      </text>
    </comment>
    <comment ref="H21" authorId="1" shapeId="0" xr:uid="{0558ED58-119D-40C6-B97B-E8DFE7D2E628}">
      <text>
        <r>
          <rPr>
            <sz val="9"/>
            <color indexed="81"/>
            <rFont val="Tahoma"/>
            <family val="2"/>
          </rPr>
          <t>Proposal Form
Vehcile Certificate
Quoites
QS Reports
Photos</t>
        </r>
      </text>
    </comment>
    <comment ref="D22" authorId="1" shapeId="0" xr:uid="{5687530E-4C6F-4044-9A64-6392BC3889E1}">
      <text>
        <r>
          <rPr>
            <b/>
            <sz val="9"/>
            <color indexed="81"/>
            <rFont val="Tahoma"/>
            <family val="2"/>
          </rPr>
          <t xml:space="preserve">System Generated
Format SC-YYNNN
where 
SC represents "Schedule" 
YY is the year extracted (eg "24" for 2024)
NNN is a sequential number starting from "001" but resetting every year
</t>
        </r>
      </text>
    </comment>
    <comment ref="H22" authorId="1" shapeId="0" xr:uid="{6BB721B5-B776-4C92-AB99-FDE503D2A1C9}">
      <text>
        <r>
          <rPr>
            <b/>
            <sz val="9"/>
            <color indexed="81"/>
            <rFont val="Tahoma"/>
            <family val="2"/>
          </rPr>
          <t xml:space="preserve">System Generated
Format SC-YYNNN
where 
SC represents "Schedule" 
YY is the year extracted (eg "24" for 2024)
NNN is a sequential number starting from "001" but resetting every year
</t>
        </r>
      </text>
    </comment>
    <comment ref="D28" authorId="1" shapeId="0" xr:uid="{306DD6D0-5E38-4003-9585-D5A0651A5C11}">
      <text>
        <r>
          <rPr>
            <b/>
            <sz val="9"/>
            <color indexed="81"/>
            <rFont val="Tahoma"/>
            <family val="2"/>
          </rPr>
          <t>Year
Months
Weeks
Days</t>
        </r>
      </text>
    </comment>
    <comment ref="H28" authorId="1" shapeId="0" xr:uid="{09908518-DDCF-4207-B9F4-E827D0ACCEBA}">
      <text>
        <r>
          <rPr>
            <b/>
            <sz val="9"/>
            <color indexed="81"/>
            <rFont val="Tahoma"/>
            <family val="2"/>
          </rPr>
          <t>Year
Months
Weeks
Days</t>
        </r>
      </text>
    </comment>
    <comment ref="D35" authorId="1" shapeId="0" xr:uid="{73635C3A-68A4-40D5-9F37-866D87B84B1A}">
      <text>
        <r>
          <rPr>
            <b/>
            <sz val="9"/>
            <color indexed="81"/>
            <rFont val="Tahoma"/>
            <family val="2"/>
          </rPr>
          <t>Renewal Notice
Payment Agreement
Debit Note
Reciept
Policy Schedule</t>
        </r>
      </text>
    </comment>
    <comment ref="H35" authorId="1" shapeId="0" xr:uid="{C535BE31-E338-4AC9-9C07-68CF0F539228}">
      <text>
        <r>
          <rPr>
            <b/>
            <sz val="9"/>
            <color indexed="81"/>
            <rFont val="Tahoma"/>
            <family val="2"/>
          </rPr>
          <t>Renewal Notice
Payment Agreement
Debit Note
Reciept
Policy Schedule</t>
        </r>
      </text>
    </comment>
    <comment ref="D36" authorId="1" shapeId="0" xr:uid="{80B2618D-548F-44A4-92AA-08DED803A276}">
      <text>
        <r>
          <rPr>
            <b/>
            <sz val="9"/>
            <color indexed="81"/>
            <rFont val="Tahoma"/>
            <family val="2"/>
          </rPr>
          <t>System Generated
Format PP-YYNNN
where 
PP represents "Payment Plan" 
YY is the year extracted (eg "24" for 2024)
NNN is a sequential number starting from "001" but resetting every ye</t>
        </r>
      </text>
    </comment>
    <comment ref="H36" authorId="1" shapeId="0" xr:uid="{80EFAD87-438B-4DBC-BDEC-F1CFA0460AC0}">
      <text>
        <r>
          <rPr>
            <b/>
            <sz val="9"/>
            <color indexed="81"/>
            <rFont val="Tahoma"/>
            <family val="2"/>
          </rPr>
          <t>System Generated
Format PP-YYNNN
where 
PP represents "Payment Plan" 
YY is the year extracted (eg "24" for 2024)
NNN is a sequential number starting from "001" but resetting every ye</t>
        </r>
      </text>
    </comment>
    <comment ref="D38" authorId="1" shapeId="0" xr:uid="{FF2891DD-3D77-47BB-9D2D-504D9870546F}">
      <text>
        <r>
          <rPr>
            <b/>
            <sz val="9"/>
            <color indexed="81"/>
            <rFont val="Tahoma"/>
            <family val="2"/>
          </rPr>
          <t>Regular</t>
        </r>
      </text>
    </comment>
    <comment ref="H38" authorId="1" shapeId="0" xr:uid="{7BC60FBF-2A8D-4CC5-A429-94D17B93687C}">
      <text>
        <r>
          <rPr>
            <b/>
            <sz val="9"/>
            <color indexed="81"/>
            <rFont val="Tahoma"/>
            <family val="2"/>
          </rPr>
          <t>Single
Split - Invoices same date
Instalments - Invoices advanced monthly
Regular</t>
        </r>
      </text>
    </comment>
    <comment ref="D40" authorId="0" shapeId="0" xr:uid="{CB7230C8-EF77-4CBC-AE6A-3245C384A0CC}">
      <text>
        <r>
          <rPr>
            <sz val="9"/>
            <color indexed="81"/>
            <rFont val="Tahoma"/>
            <family val="2"/>
          </rPr>
          <t>Annually
Monthly
Quarterly
Bi-Annual
One-of</t>
        </r>
      </text>
    </comment>
    <comment ref="H40" authorId="0" shapeId="0" xr:uid="{DE0245CA-174B-4E66-89FC-D421AE3FF04D}">
      <text>
        <r>
          <rPr>
            <sz val="9"/>
            <color indexed="81"/>
            <rFont val="Tahoma"/>
            <family val="2"/>
          </rPr>
          <t>Annually
Monthly
Quarterly
Bi-Annual
One-of</t>
        </r>
      </text>
    </comment>
    <comment ref="H45" authorId="1" shapeId="0" xr:uid="{C655E8E4-0288-4689-B1C2-4F314E680D2D}">
      <text>
        <r>
          <rPr>
            <b/>
            <sz val="9"/>
            <color indexed="81"/>
            <rFont val="Tahoma"/>
            <family val="2"/>
          </rPr>
          <t xml:space="preserve">System Generated
Format DN-YYNNN
where 
DN represents "Debit Note" 
YY is the year extracted (eg "24" for 2024)
NNN is a sequential number starting from "001" but resetting every year
</t>
        </r>
      </text>
    </comment>
    <comment ref="H49" authorId="1" shapeId="0" xr:uid="{EF11A0CA-957C-40D7-8D8B-D3D6384FEB56}">
      <text>
        <r>
          <rPr>
            <b/>
            <sz val="9"/>
            <color indexed="81"/>
            <rFont val="Tahoma"/>
            <family val="2"/>
          </rPr>
          <t>Paid
Partly Paid
Unpaid</t>
        </r>
      </text>
    </comment>
    <comment ref="H50" authorId="1" shapeId="0" xr:uid="{42212984-2823-4D59-8473-0E2423175B1C}">
      <text>
        <r>
          <rPr>
            <b/>
            <sz val="9"/>
            <color indexed="81"/>
            <rFont val="Tahoma"/>
            <family val="2"/>
          </rPr>
          <t xml:space="preserve">System Generated
Format PY-YYNNN
where 
PY represents "Payment" 
YY is the year extracted (eg "24" for 2024)
NNN is a sequential number starting from "001" but resetting every year
</t>
        </r>
      </text>
    </comment>
    <comment ref="H54" authorId="0" shapeId="0" xr:uid="{01F6DBF7-9349-4CDB-BE3C-3392EC2BB23C}">
      <text>
        <r>
          <rPr>
            <sz val="9"/>
            <color indexed="81"/>
            <rFont val="Tahoma"/>
            <family val="2"/>
          </rPr>
          <t>Full payment
Part payment
Adjustment</t>
        </r>
      </text>
    </comment>
    <comment ref="H55" authorId="0" shapeId="0" xr:uid="{78A168E0-F42F-4666-B66D-48D508D9C526}">
      <text>
        <r>
          <rPr>
            <sz val="9"/>
            <color indexed="81"/>
            <rFont val="Tahoma"/>
            <family val="2"/>
          </rPr>
          <t>Bank Transfer
Cheque
Cash
Card
Online</t>
        </r>
      </text>
    </comment>
    <comment ref="H61" authorId="1" shapeId="0" xr:uid="{D06AD9E3-CF91-422C-B1DF-686A5EFCC5B2}">
      <text>
        <r>
          <rPr>
            <b/>
            <sz val="9"/>
            <color indexed="81"/>
            <rFont val="Tahoma"/>
            <family val="2"/>
          </rPr>
          <t xml:space="preserve">System Generated
Format VH-YYNNN
where 
VH represents "Vehicle" 
YY is the year extracted (eg "24" for 2024)
NNN is a sequential number starting from "001" but resetting every year
</t>
        </r>
      </text>
    </comment>
    <comment ref="H64" authorId="1" shapeId="0" xr:uid="{72FCD48E-D6AC-4EAE-A008-A5106C5556D5}">
      <text>
        <r>
          <rPr>
            <b/>
            <sz val="9"/>
            <color indexed="81"/>
            <rFont val="Tahoma"/>
            <family val="2"/>
          </rPr>
          <t>This is to be prepared after</t>
        </r>
      </text>
    </comment>
    <comment ref="H67" authorId="1" shapeId="0" xr:uid="{24D9C2DA-F2F5-430A-835A-54B1F027ECB6}">
      <text>
        <r>
          <rPr>
            <b/>
            <sz val="9"/>
            <color indexed="81"/>
            <rFont val="Tahoma"/>
            <family val="2"/>
          </rPr>
          <t>Hatchback
SUV
Sedan
Pick Up
Twin Cab
Tipper
Bus
Van
Scooter
Motor Cycle</t>
        </r>
      </text>
    </comment>
    <comment ref="H70" authorId="1" shapeId="0" xr:uid="{875DB0C4-870B-4141-B9FC-C794895F796D}">
      <text>
        <r>
          <rPr>
            <b/>
            <sz val="9"/>
            <color indexed="81"/>
            <rFont val="Tahoma"/>
            <family val="2"/>
          </rPr>
          <t xml:space="preserve">Petrol
Diesel
Hybrid
Electric
</t>
        </r>
      </text>
    </comment>
    <comment ref="H74" authorId="1" shapeId="0" xr:uid="{4CE5E932-EE98-4015-8648-CF8A306DC41E}">
      <text>
        <r>
          <rPr>
            <b/>
            <sz val="9"/>
            <color indexed="81"/>
            <rFont val="Tahoma"/>
            <family val="2"/>
          </rPr>
          <t>Private
Commercial
Taxi
Carriage of goods
Carriage of passengers</t>
        </r>
      </text>
    </comment>
    <comment ref="H79" authorId="1" shapeId="0" xr:uid="{927658BB-D069-460D-ABE3-D2B435639CEC}">
      <text>
        <r>
          <rPr>
            <sz val="9"/>
            <color indexed="81"/>
            <rFont val="Tahoma"/>
            <family val="2"/>
          </rPr>
          <t>Registration Certificate</t>
        </r>
        <r>
          <rPr>
            <b/>
            <sz val="9"/>
            <color indexed="81"/>
            <rFont val="Tahoma"/>
            <family val="2"/>
          </rPr>
          <t xml:space="preserve">
</t>
        </r>
      </text>
    </comment>
    <comment ref="H91" authorId="1" shapeId="0" xr:uid="{4319C44A-6B1C-4F84-8CDB-49816562A0D9}">
      <text>
        <r>
          <rPr>
            <b/>
            <sz val="9"/>
            <color indexed="81"/>
            <rFont val="Tahoma"/>
            <family val="2"/>
          </rPr>
          <t xml:space="preserve">System Generated
Format PL-YYNNN
where 
PL represents "Policy" 
YY is the year extract
ed (eg "24" for 2024)
NNN is a sequential number starting from "001" but resetting every year
</t>
        </r>
      </text>
    </comment>
    <comment ref="H96" authorId="1" shapeId="0" xr:uid="{34CEB31D-ACEC-4E77-9A37-A6DCBB844A12}">
      <text>
        <r>
          <rPr>
            <b/>
            <sz val="9"/>
            <color indexed="81"/>
            <rFont val="Tahoma"/>
            <family val="2"/>
          </rPr>
          <t>Unpaid
Balance Due
Paid</t>
        </r>
      </text>
    </comment>
    <comment ref="H97" authorId="1" shapeId="0" xr:uid="{03AEAE6B-48A4-4B38-AB59-8FC97E8FB9D3}">
      <text>
        <r>
          <rPr>
            <b/>
            <sz val="9"/>
            <color indexed="81"/>
            <rFont val="Tahoma"/>
            <family val="2"/>
          </rPr>
          <t xml:space="preserve">System Generated
Format CP-YYNNN
where 
CP represents "Commission Payment" 
YY is the year extracted (eg "24" for 2024)
NNN is a sequential number starting from "001" but resetting every year
</t>
        </r>
      </text>
    </comment>
    <comment ref="H104" authorId="1" shapeId="0" xr:uid="{857355C7-221D-4D60-A594-9D7C5D75BA82}">
      <text>
        <r>
          <rPr>
            <b/>
            <sz val="9"/>
            <color indexed="81"/>
            <rFont val="Tahoma"/>
            <family val="2"/>
          </rPr>
          <t>Full payment
Partial Payment
Adjustment</t>
        </r>
      </text>
    </comment>
    <comment ref="H106" authorId="1" shapeId="0" xr:uid="{B7E7D96D-889F-4149-9059-73077255F049}">
      <text>
        <r>
          <rPr>
            <b/>
            <sz val="9"/>
            <color indexed="81"/>
            <rFont val="Tahoma"/>
            <family val="2"/>
          </rPr>
          <t xml:space="preserve">System Generated
Format AB-YYNN
where 
A is the 1st letter of the insurer (eg "S" for SACOS)
B is the 1st letter of the Class (eg "G" for General)
YY is the year extracted (eg "24" for 2024)
NN is a sequential number starting from "1"
</t>
        </r>
      </text>
    </comment>
    <comment ref="H109" authorId="1" shapeId="0" xr:uid="{CDFADB94-8777-42A3-A460-5F83E106362C}">
      <text>
        <r>
          <rPr>
            <b/>
            <sz val="9"/>
            <color indexed="81"/>
            <rFont val="Tahoma"/>
            <family val="2"/>
          </rPr>
          <t>SACOS
Hsavy
Alliance</t>
        </r>
      </text>
    </comment>
    <comment ref="H110" authorId="1" shapeId="0" xr:uid="{AE540417-FC67-4252-9C52-D7A4B67A515B}">
      <text>
        <r>
          <rPr>
            <b/>
            <sz val="9"/>
            <color indexed="81"/>
            <rFont val="Tahoma"/>
            <family val="2"/>
          </rPr>
          <t>General
Travel
Life</t>
        </r>
      </text>
    </comment>
    <comment ref="H112" authorId="1" shapeId="0" xr:uid="{D2AC855D-1CB5-47D2-B5C7-67DA88E9F039}">
      <text>
        <r>
          <rPr>
            <b/>
            <sz val="9"/>
            <color indexed="81"/>
            <rFont val="Tahoma"/>
            <family val="2"/>
          </rPr>
          <t>Bank Transfer
Cheque</t>
        </r>
      </text>
    </comment>
    <comment ref="H122" authorId="1" shapeId="0" xr:uid="{D4CD9799-A781-49E8-8DC7-45483730C451}">
      <text>
        <r>
          <rPr>
            <b/>
            <sz val="9"/>
            <color indexed="81"/>
            <rFont val="Tahoma"/>
            <family val="2"/>
          </rPr>
          <t>Annually
Bi Annual
Quarterly
Monthly</t>
        </r>
      </text>
    </comment>
    <comment ref="H127" authorId="1" shapeId="0" xr:uid="{7E0204C0-B00D-4A73-A2E1-694C127863D1}">
      <text>
        <r>
          <rPr>
            <b/>
            <sz val="9"/>
            <color indexed="81"/>
            <rFont val="Tahoma"/>
            <family val="2"/>
          </rPr>
          <t>SMS
Wattsapp
Email
Call</t>
        </r>
      </text>
    </comment>
    <comment ref="D129" authorId="1" shapeId="0" xr:uid="{32B48D4C-04EE-46DD-A52F-34253CEE3216}">
      <text>
        <r>
          <rPr>
            <b/>
            <sz val="9"/>
            <color indexed="81"/>
            <rFont val="Tahoma"/>
            <family val="2"/>
          </rPr>
          <t>Lead
Prospect
Client 
Contact</t>
        </r>
      </text>
    </comment>
    <comment ref="F129" authorId="1" shapeId="0" xr:uid="{03CA6EA7-5197-48D6-BF16-2D33AE68B249}">
      <text>
        <r>
          <rPr>
            <b/>
            <sz val="9"/>
            <color indexed="81"/>
            <rFont val="Tahoma"/>
            <family val="2"/>
          </rPr>
          <t>Lead
Prospect
Client 
Contact</t>
        </r>
      </text>
    </comment>
    <comment ref="H129" authorId="1" shapeId="0" xr:uid="{752ABA16-ABCB-4490-BCB4-4211438C5173}">
      <text>
        <r>
          <rPr>
            <b/>
            <sz val="9"/>
            <color indexed="81"/>
            <rFont val="Tahoma"/>
            <family val="2"/>
          </rPr>
          <t>Individual
Business
Company
Organistaion</t>
        </r>
      </text>
    </comment>
    <comment ref="D136" authorId="1" shapeId="0" xr:uid="{463DDB93-D157-4277-8029-14579279AD1F}">
      <text>
        <r>
          <rPr>
            <b/>
            <sz val="9"/>
            <color indexed="81"/>
            <rFont val="Tahoma"/>
            <family val="2"/>
          </rPr>
          <t xml:space="preserve">Mr
Mrs
Miss
Ms
Dr
Rev
</t>
        </r>
      </text>
    </comment>
    <comment ref="F136" authorId="1" shapeId="0" xr:uid="{D04540EA-56EE-4DC9-81B2-66F326D9BD7F}">
      <text>
        <r>
          <rPr>
            <b/>
            <sz val="9"/>
            <color indexed="81"/>
            <rFont val="Tahoma"/>
            <family val="2"/>
          </rPr>
          <t xml:space="preserve">Mr
Mrs
Miss
Ms
Dr
Rev
</t>
        </r>
      </text>
    </comment>
    <comment ref="H136" authorId="1" shapeId="0" xr:uid="{9503116D-B6FF-4A37-84DE-355D914A1179}">
      <text>
        <r>
          <rPr>
            <b/>
            <sz val="9"/>
            <color indexed="81"/>
            <rFont val="Tahoma"/>
            <family val="2"/>
          </rPr>
          <t xml:space="preserve">Mr
Mrs
Miss
Ms
Dr
Rev
</t>
        </r>
      </text>
    </comment>
    <comment ref="D141" authorId="1" shapeId="0" xr:uid="{EA27EA0F-99B9-4B55-8E0A-49E072635F29}">
      <text>
        <r>
          <rPr>
            <b/>
            <sz val="9"/>
            <color indexed="81"/>
            <rFont val="Tahoma"/>
            <family val="2"/>
          </rPr>
          <t>Employed
Self-Employed
Business
Investment
Rentals
Retirement
Allowance
Other</t>
        </r>
      </text>
    </comment>
    <comment ref="F141" authorId="1" shapeId="0" xr:uid="{D1705699-290B-43B5-BE0E-33D5A9596804}">
      <text>
        <r>
          <rPr>
            <b/>
            <sz val="9"/>
            <color indexed="81"/>
            <rFont val="Tahoma"/>
            <family val="2"/>
          </rPr>
          <t>Employed
Self-Employed
Business
Investment
Rentals
Retirement
Allowance
Other</t>
        </r>
      </text>
    </comment>
    <comment ref="H141" authorId="1" shapeId="0" xr:uid="{7359D209-937C-4584-B4C5-E21CA5BF54DC}">
      <text>
        <r>
          <rPr>
            <b/>
            <sz val="9"/>
            <color indexed="81"/>
            <rFont val="Tahoma"/>
            <family val="2"/>
          </rPr>
          <t>Employed
Self-Employed
Business
Investment
Rentals
Retirement
Allowance
Other</t>
        </r>
      </text>
    </comment>
    <comment ref="D142" authorId="1" shapeId="0" xr:uid="{9A455E92-C7B0-41C2-B8A5-56F00D036084}">
      <text>
        <r>
          <rPr>
            <b/>
            <sz val="9"/>
            <color indexed="81"/>
            <rFont val="Tahoma"/>
            <family val="2"/>
          </rPr>
          <t>10,000 or less
10,001 to 20,000
20,001 to 30,000
30,001 to 40,000
40,001 to 50,000
50,001 or more</t>
        </r>
      </text>
    </comment>
    <comment ref="F142" authorId="1" shapeId="0" xr:uid="{283825A4-7CB7-493D-BEB9-33A08F99D176}">
      <text>
        <r>
          <rPr>
            <b/>
            <sz val="9"/>
            <color indexed="81"/>
            <rFont val="Tahoma"/>
            <family val="2"/>
          </rPr>
          <t>10,000 or less
10,001 to 20,000
20,001 to 30,000
30,001 to 40,000
40,001 to 50,000
50,001 or more</t>
        </r>
      </text>
    </comment>
    <comment ref="H142" authorId="1" shapeId="0" xr:uid="{626097E7-D019-4BC7-9E3B-A80D96E2A874}">
      <text>
        <r>
          <rPr>
            <b/>
            <sz val="9"/>
            <color indexed="81"/>
            <rFont val="Tahoma"/>
            <family val="2"/>
          </rPr>
          <t>10,000 or less
10,001 to 20,000
20,001 to 30,000
30,001 to 40,000
40,001 to 50,000
50,001 or more</t>
        </r>
      </text>
    </comment>
    <comment ref="D145" authorId="1" shapeId="0" xr:uid="{3E28AD2F-AE70-41CC-8312-1D7841179D9B}">
      <text>
        <r>
          <rPr>
            <b/>
            <sz val="9"/>
            <color indexed="81"/>
            <rFont val="Tahoma"/>
            <family val="2"/>
          </rPr>
          <t>Yes
No</t>
        </r>
      </text>
    </comment>
    <comment ref="F145" authorId="1" shapeId="0" xr:uid="{9B467C33-C532-4D34-8532-CDE7599BC845}">
      <text>
        <r>
          <rPr>
            <b/>
            <sz val="9"/>
            <color indexed="81"/>
            <rFont val="Tahoma"/>
            <family val="2"/>
          </rPr>
          <t>Yes
No</t>
        </r>
      </text>
    </comment>
    <comment ref="H145" authorId="1" shapeId="0" xr:uid="{C0D4F432-550C-4E69-BD5D-C03264F4C009}">
      <text>
        <r>
          <rPr>
            <b/>
            <sz val="9"/>
            <color indexed="81"/>
            <rFont val="Tahoma"/>
            <family val="2"/>
          </rPr>
          <t>Yes
No</t>
        </r>
      </text>
    </comment>
    <comment ref="D147" authorId="1" shapeId="0" xr:uid="{73B6E3F6-6FD8-41D8-933A-142305E58CFB}">
      <text>
        <r>
          <rPr>
            <b/>
            <sz val="9"/>
            <color indexed="81"/>
            <rFont val="Tahoma"/>
            <family val="2"/>
          </rPr>
          <t>Yes
No</t>
        </r>
      </text>
    </comment>
    <comment ref="F147" authorId="1" shapeId="0" xr:uid="{957B27EA-DA90-4C89-B8F5-3A0151004432}">
      <text>
        <r>
          <rPr>
            <b/>
            <sz val="9"/>
            <color indexed="81"/>
            <rFont val="Tahoma"/>
            <family val="2"/>
          </rPr>
          <t>Yes
No</t>
        </r>
      </text>
    </comment>
    <comment ref="H147" authorId="1" shapeId="0" xr:uid="{4305F7E7-B476-49AA-AEF3-8FE2BCCED7DD}">
      <text>
        <r>
          <rPr>
            <b/>
            <sz val="9"/>
            <color indexed="81"/>
            <rFont val="Tahoma"/>
            <family val="2"/>
          </rPr>
          <t>Yes
No</t>
        </r>
      </text>
    </comment>
    <comment ref="D159" authorId="1" shapeId="0" xr:uid="{B01A3E8D-4E99-4FE9-8E24-1B6D1F452849}">
      <text>
        <r>
          <rPr>
            <b/>
            <sz val="9"/>
            <color indexed="81"/>
            <rFont val="Tahoma"/>
            <family val="2"/>
          </rPr>
          <t>Mahe
Paslin
LaDigue
Perseverance
Eden
Cerf
Silhouette</t>
        </r>
      </text>
    </comment>
    <comment ref="F159" authorId="1" shapeId="0" xr:uid="{3230AFBD-C99C-4950-8971-E0D9C0C36694}">
      <text>
        <r>
          <rPr>
            <b/>
            <sz val="9"/>
            <color indexed="81"/>
            <rFont val="Tahoma"/>
            <family val="2"/>
          </rPr>
          <t>Mahe
Paslin
LaDigue
Perseverance
Eden
Cerf
Silhouette</t>
        </r>
      </text>
    </comment>
    <comment ref="H159" authorId="1" shapeId="0" xr:uid="{3313513A-DACB-4918-BC03-A24BAC484785}">
      <text>
        <r>
          <rPr>
            <b/>
            <sz val="9"/>
            <color indexed="81"/>
            <rFont val="Tahoma"/>
            <family val="2"/>
          </rPr>
          <t>Mahe
Paslin
LaDigue
Perseverance
Eden
Cerf
Silhouette</t>
        </r>
      </text>
    </comment>
    <comment ref="D164" authorId="1" shapeId="0" xr:uid="{E70F3201-8CA1-4F9A-84A5-72268A7BC890}">
      <text>
        <r>
          <rPr>
            <b/>
            <sz val="9"/>
            <color indexed="81"/>
            <rFont val="Tahoma"/>
            <family val="2"/>
          </rPr>
          <t>Direct
Cold Call
Referal
Walk In
Event
Flyer
Media</t>
        </r>
      </text>
    </comment>
    <comment ref="F164" authorId="1" shapeId="0" xr:uid="{60F8F10E-3A5C-42FD-B977-32ECCD900AAE}">
      <text>
        <r>
          <rPr>
            <b/>
            <sz val="9"/>
            <color indexed="81"/>
            <rFont val="Tahoma"/>
            <family val="2"/>
          </rPr>
          <t>Direct
Cold Call
Referal
Walk In
Event
Flyer
Media</t>
        </r>
      </text>
    </comment>
    <comment ref="H164" authorId="1" shapeId="0" xr:uid="{A1D18B13-D470-477D-B093-0FBD25A182CD}">
      <text>
        <r>
          <rPr>
            <b/>
            <sz val="9"/>
            <color indexed="81"/>
            <rFont val="Tahoma"/>
            <family val="2"/>
          </rPr>
          <t>Direct
Cold Call
Referal
Walk In
Event
Flyer
Media</t>
        </r>
      </text>
    </comment>
    <comment ref="D166" authorId="1" shapeId="0" xr:uid="{F91062E6-8B81-4BD4-87BA-61239A7DFAE5}">
      <text>
        <r>
          <rPr>
            <b/>
            <sz val="9"/>
            <color indexed="81"/>
            <rFont val="Tahoma"/>
            <family val="2"/>
          </rPr>
          <t>Active
Dormant</t>
        </r>
      </text>
    </comment>
    <comment ref="F166" authorId="1" shapeId="0" xr:uid="{67974BF9-75AA-4962-8118-781DA427B8FA}">
      <text>
        <r>
          <rPr>
            <b/>
            <sz val="9"/>
            <color indexed="81"/>
            <rFont val="Tahoma"/>
            <family val="2"/>
          </rPr>
          <t>Active
Dormant</t>
        </r>
      </text>
    </comment>
    <comment ref="H166" authorId="1" shapeId="0" xr:uid="{2D534C8E-C176-4FA3-8D0D-8FA1F67F5E0E}">
      <text>
        <r>
          <rPr>
            <b/>
            <sz val="9"/>
            <color indexed="81"/>
            <rFont val="Tahoma"/>
            <family val="2"/>
          </rPr>
          <t>Active
Dormant</t>
        </r>
      </text>
    </comment>
    <comment ref="D167" authorId="1" shapeId="0" xr:uid="{D8447A36-837E-411C-89BF-D231EFBB3A7F}">
      <text>
        <r>
          <rPr>
            <b/>
            <sz val="9"/>
            <color indexed="81"/>
            <rFont val="Tahoma"/>
            <family val="2"/>
          </rPr>
          <t>Yes
No</t>
        </r>
      </text>
    </comment>
    <comment ref="F167" authorId="1" shapeId="0" xr:uid="{9B5E7B8C-9597-49AA-B7F7-0FBE3B45E90C}">
      <text>
        <r>
          <rPr>
            <b/>
            <sz val="9"/>
            <color indexed="81"/>
            <rFont val="Tahoma"/>
            <family val="2"/>
          </rPr>
          <t>Yes
No</t>
        </r>
      </text>
    </comment>
    <comment ref="H167" authorId="1" shapeId="0" xr:uid="{1DFC4FC9-6C45-4A76-BA34-BD6A3EF4D8C9}">
      <text>
        <r>
          <rPr>
            <b/>
            <sz val="9"/>
            <color indexed="81"/>
            <rFont val="Tahoma"/>
            <family val="2"/>
          </rPr>
          <t>Yes
No</t>
        </r>
      </text>
    </comment>
    <comment ref="D168" authorId="1" shapeId="0" xr:uid="{2618F962-B833-47B5-BAA2-9167C1352FAA}">
      <text>
        <r>
          <rPr>
            <b/>
            <sz val="9"/>
            <color indexed="81"/>
            <rFont val="Tahoma"/>
            <family val="2"/>
          </rPr>
          <t>Yes
No</t>
        </r>
      </text>
    </comment>
    <comment ref="F168" authorId="1" shapeId="0" xr:uid="{A347131A-D8E4-4025-8ACB-72BF19FC3308}">
      <text>
        <r>
          <rPr>
            <b/>
            <sz val="9"/>
            <color indexed="81"/>
            <rFont val="Tahoma"/>
            <family val="2"/>
          </rPr>
          <t>Yes
No</t>
        </r>
      </text>
    </comment>
    <comment ref="H168" authorId="1" shapeId="0" xr:uid="{3F65A32F-077B-4657-9F87-ECD03A150FFA}">
      <text>
        <r>
          <rPr>
            <b/>
            <sz val="9"/>
            <color indexed="81"/>
            <rFont val="Tahoma"/>
            <family val="2"/>
          </rPr>
          <t>Yes
No</t>
        </r>
      </text>
    </comment>
    <comment ref="D169" authorId="1" shapeId="0" xr:uid="{23B9B765-B09B-4816-B29F-2FE420CDD5D8}">
      <text>
        <r>
          <rPr>
            <b/>
            <sz val="9"/>
            <color indexed="81"/>
            <rFont val="Tahoma"/>
            <family val="2"/>
          </rPr>
          <t>Yes
No</t>
        </r>
      </text>
    </comment>
    <comment ref="F169" authorId="1" shapeId="0" xr:uid="{04FDC33B-A166-4CFC-BEC4-6BDEFE500BAB}">
      <text>
        <r>
          <rPr>
            <b/>
            <sz val="9"/>
            <color indexed="81"/>
            <rFont val="Tahoma"/>
            <family val="2"/>
          </rPr>
          <t>Yes
No</t>
        </r>
      </text>
    </comment>
    <comment ref="H169" authorId="1" shapeId="0" xr:uid="{96BD1707-E894-4E42-9614-FBE731B47720}">
      <text>
        <r>
          <rPr>
            <b/>
            <sz val="9"/>
            <color indexed="81"/>
            <rFont val="Tahoma"/>
            <family val="2"/>
          </rPr>
          <t>Yes
No</t>
        </r>
      </text>
    </comment>
    <comment ref="D172" authorId="1" shapeId="0" xr:uid="{9BFB0202-BD91-4D20-9411-A005EA6C5044}">
      <text>
        <r>
          <rPr>
            <sz val="9"/>
            <color indexed="81"/>
            <rFont val="Tahoma"/>
            <family val="2"/>
          </rPr>
          <t>ID
Driving License
Passport
Proof Of Address
Business/Company Documents</t>
        </r>
      </text>
    </comment>
    <comment ref="F172" authorId="1" shapeId="0" xr:uid="{5608AAA8-C067-4ECB-8046-3224E013B8F6}">
      <text>
        <r>
          <rPr>
            <sz val="9"/>
            <color indexed="81"/>
            <rFont val="Tahoma"/>
            <family val="2"/>
          </rPr>
          <t>ID
Driving License
Passport
Proof Of Address
Business/Company Documents</t>
        </r>
      </text>
    </comment>
    <comment ref="H172" authorId="1" shapeId="0" xr:uid="{A8A2F28A-4107-4714-86A0-1305224716AF}">
      <text>
        <r>
          <rPr>
            <sz val="9"/>
            <color indexed="81"/>
            <rFont val="Tahoma"/>
            <family val="2"/>
          </rPr>
          <t>ID
Driving License
Passport
Proof Of Address
Business/Company Documents</t>
        </r>
      </text>
    </comment>
    <comment ref="H187" authorId="1" shapeId="0" xr:uid="{46E50D45-2FFE-4590-9B51-BA37B4E8166A}">
      <text>
        <r>
          <rPr>
            <b/>
            <sz val="9"/>
            <color indexed="81"/>
            <rFont val="Tahoma"/>
            <family val="2"/>
          </rPr>
          <t xml:space="preserve">System Generated
Format CN-YYNNN
where 
CN represents "Commission Note" 
YY is the year extracted (eg "24" for 2024)
NNN is a sequential number starting from "001" but resetting every year
</t>
        </r>
      </text>
    </comment>
    <comment ref="H188" authorId="1" shapeId="0" xr:uid="{68070B02-3106-4690-90CC-5EC623B82AF2}">
      <text>
        <r>
          <rPr>
            <b/>
            <sz val="9"/>
            <color indexed="81"/>
            <rFont val="Tahoma"/>
            <family val="2"/>
          </rPr>
          <t xml:space="preserve">Lead
Prospect
Contact
Converted
</t>
        </r>
      </text>
    </comment>
    <comment ref="H199" authorId="1" shapeId="0" xr:uid="{313FA866-0B2C-491A-A2DA-647AF961FCC4}">
      <text>
        <r>
          <rPr>
            <b/>
            <sz val="9"/>
            <color indexed="81"/>
            <rFont val="Tahoma"/>
            <family val="2"/>
          </rPr>
          <t>Direct
Cold Call
Referal
Walk In
Event
Flyer
Media</t>
        </r>
      </text>
    </comment>
    <comment ref="H203" authorId="1" shapeId="0" xr:uid="{45D3EAC1-9346-4A72-9754-69604CD17F6C}">
      <text>
        <r>
          <rPr>
            <b/>
            <sz val="9"/>
            <color indexed="81"/>
            <rFont val="Tahoma"/>
            <family val="2"/>
          </rPr>
          <t xml:space="preserve">VIP
High
Medium
Low
</t>
        </r>
      </text>
    </comment>
    <comment ref="H206" authorId="1" shapeId="0" xr:uid="{08FA8B81-480D-4D5A-A2B8-4545FDB80CEE}">
      <text>
        <r>
          <rPr>
            <b/>
            <sz val="9"/>
            <color indexed="81"/>
            <rFont val="Tahoma"/>
            <family val="2"/>
          </rPr>
          <t xml:space="preserve">Not Contacted
RNR
Qualified
Converted
Archived
KIV
</t>
        </r>
      </text>
    </comment>
    <comment ref="H209" authorId="1" shapeId="0" xr:uid="{DD0C59C2-2B69-4D3B-8207-EFF63209539B}">
      <text>
        <r>
          <rPr>
            <b/>
            <sz val="9"/>
            <color indexed="81"/>
            <rFont val="Tahoma"/>
            <family val="2"/>
          </rPr>
          <t xml:space="preserve">System Generated
Format FU-YYNNNN
where 
FU represents "Follow Up" 
YY is the year extract
ed (eg "24" for 2024)
NNNN is a sequential number starting from "0001" but resetting every year
</t>
        </r>
      </text>
    </comment>
    <comment ref="H214" authorId="1" shapeId="0" xr:uid="{9D76A796-AD5E-46BC-B4FF-E7D27C0650CB}">
      <text>
        <r>
          <rPr>
            <b/>
            <sz val="9"/>
            <color indexed="81"/>
            <rFont val="Tahoma"/>
            <family val="2"/>
          </rPr>
          <t xml:space="preserve">System Generated
Format PR-YYNNN
where 
PR represents "Proposal" 
YY is the year extract
ed (eg "24" for 2024)
NNN is a sequential number starting from "001" but resetting every year
</t>
        </r>
      </text>
    </comment>
    <comment ref="H216" authorId="1" shapeId="0" xr:uid="{38C4D1AA-9A97-4AD2-A9D7-5CB6F536D8F8}">
      <text>
        <r>
          <rPr>
            <b/>
            <sz val="9"/>
            <color indexed="81"/>
            <rFont val="Tahoma"/>
            <family val="2"/>
          </rPr>
          <t>SACOS
Hsavy
Alliance</t>
        </r>
      </text>
    </comment>
    <comment ref="H217" authorId="0" shapeId="0" xr:uid="{2217A7FC-A3D5-4D04-8EF6-DA26ECB69457}">
      <text>
        <r>
          <rPr>
            <sz val="9"/>
            <color indexed="81"/>
            <rFont val="Tahoma"/>
            <family val="2"/>
          </rPr>
          <t>Motor
Property
Liability
Life
Travel
Bond
Marine
Health</t>
        </r>
      </text>
    </comment>
    <comment ref="H225" authorId="1" shapeId="0" xr:uid="{E8B6A317-CDE9-4FBC-85F3-04C3BADC63D2}">
      <text>
        <r>
          <rPr>
            <b/>
            <sz val="9"/>
            <color indexed="81"/>
            <rFont val="Tahoma"/>
            <family val="2"/>
          </rPr>
          <t>Annually
Bi Annual
Quarterly
Monthly
Single</t>
        </r>
      </text>
    </comment>
    <comment ref="H228" authorId="1" shapeId="0" xr:uid="{FF038A6C-4FEC-4F3D-AED5-C89A7FC97E69}">
      <text>
        <r>
          <rPr>
            <sz val="9"/>
            <color indexed="81"/>
            <rFont val="Tahoma"/>
            <family val="2"/>
          </rPr>
          <t>Awaiting Medical
Processing
Approved
Declined</t>
        </r>
        <r>
          <rPr>
            <b/>
            <sz val="9"/>
            <color indexed="81"/>
            <rFont val="Tahoma"/>
            <family val="2"/>
          </rPr>
          <t xml:space="preserve">
</t>
        </r>
        <r>
          <rPr>
            <sz val="9"/>
            <color indexed="81"/>
            <rFont val="Tahoma"/>
            <family val="2"/>
          </rPr>
          <t>Note: If "Approved",
1. Update "Status" to "Converted to Client" in [Contacts]
2. Create [Client]</t>
        </r>
        <r>
          <rPr>
            <b/>
            <sz val="9"/>
            <color indexed="81"/>
            <rFont val="Tahoma"/>
            <family val="2"/>
          </rPr>
          <t xml:space="preserve">
3. Generate policy and schedule.</t>
        </r>
      </text>
    </comment>
    <comment ref="H230" authorId="0" shapeId="0" xr:uid="{45BE8AC2-4623-4494-A689-648CBA3EAD90}">
      <text>
        <r>
          <rPr>
            <sz val="9"/>
            <color indexed="81"/>
            <rFont val="Tahoma"/>
            <family val="2"/>
          </rPr>
          <t>Awaiting Document
Awiaitng Deposit
Deferred
Submitted
Withdrawn</t>
        </r>
        <r>
          <rPr>
            <b/>
            <sz val="9"/>
            <color indexed="81"/>
            <rFont val="Tahoma"/>
            <family val="2"/>
          </rPr>
          <t xml:space="preserve">
</t>
        </r>
      </text>
    </comment>
    <comment ref="H234" authorId="1" shapeId="0" xr:uid="{A9FB3789-8614-41D7-A352-FB4A5AAF6B14}">
      <text>
        <r>
          <rPr>
            <b/>
            <sz val="9"/>
            <color indexed="81"/>
            <rFont val="Tahoma"/>
            <family val="2"/>
          </rPr>
          <t xml:space="preserve">System Generated
Format TK-YYNNN
where 
TK represents "Task" 
YY is the year extracted (eg "24" for 2024)
NNN is a sequential number starting from "001" but resetting every year
</t>
        </r>
      </text>
    </comment>
    <comment ref="H235" authorId="1" shapeId="0" xr:uid="{957EB5AF-7A98-4339-93AB-F8295AD148F0}">
      <text>
        <r>
          <rPr>
            <b/>
            <sz val="9"/>
            <color indexed="81"/>
            <rFont val="Tahoma"/>
            <family val="2"/>
          </rPr>
          <t xml:space="preserve">Payment
Reminder
Report
Follow Up
Meeting
Presentation
</t>
        </r>
      </text>
    </comment>
    <comment ref="H244" authorId="1" shapeId="0" xr:uid="{3BDE3409-674B-446A-BDC0-AD9F5DE3BD05}">
      <text>
        <r>
          <rPr>
            <b/>
            <sz val="9"/>
            <color indexed="81"/>
            <rFont val="Tahoma"/>
            <family val="2"/>
          </rPr>
          <t>Annually
Bi Annually
Quarterly
Monthly</t>
        </r>
      </text>
    </comment>
    <comment ref="H247" authorId="1" shapeId="0" xr:uid="{16C63A19-C5D6-4379-996B-B62A2F4506F0}">
      <text>
        <r>
          <rPr>
            <b/>
            <sz val="9"/>
            <color indexed="81"/>
            <rFont val="Tahoma"/>
            <family val="2"/>
          </rPr>
          <t xml:space="preserve">System Generated
Format CM-YYNNN
where 
CM represents "Claim" 
YY is the year extracted (eg "24" for 2024)
NNN is a sequential number starting from "001" but resetting every year
</t>
        </r>
      </text>
    </comment>
    <comment ref="H252" authorId="1" shapeId="0" xr:uid="{CADBF7AA-6B08-467D-91E0-E39CA366C1CA}">
      <text>
        <r>
          <rPr>
            <b/>
            <sz val="9"/>
            <color indexed="81"/>
            <rFont val="Tahoma"/>
            <family val="2"/>
          </rPr>
          <t>Awaiting Client
Awaiting Quotes
Awaiting QS Report
Awaiting Police Report
Awaiting Insurer
Closed</t>
        </r>
      </text>
    </comment>
    <comment ref="H253" authorId="1" shapeId="0" xr:uid="{9AEAE5EA-097D-4707-B083-AB9762F28F55}">
      <text>
        <r>
          <rPr>
            <b/>
            <sz val="9"/>
            <color indexed="81"/>
            <rFont val="Tahoma"/>
            <family val="2"/>
          </rPr>
          <t>Processing
Settled
Declined</t>
        </r>
      </text>
    </comment>
    <comment ref="H258" authorId="1" shapeId="0" xr:uid="{D5FFCB93-EB06-474E-ADBF-D091CD781DF9}">
      <text>
        <r>
          <rPr>
            <b/>
            <sz val="9"/>
            <color indexed="81"/>
            <rFont val="Tahoma"/>
            <family val="2"/>
          </rPr>
          <t xml:space="preserve">System Generated
Format IN-YYNNN
where 
IN represents "Income" 
YY is the year extracted (eg "24" for 2024)
NNN is a sequential number starting from "001" but resetting every year
</t>
        </r>
      </text>
    </comment>
    <comment ref="H261" authorId="1" shapeId="0" xr:uid="{8E72F69F-EF9E-45AD-80CB-908C2FC50788}">
      <text>
        <r>
          <rPr>
            <sz val="9"/>
            <color indexed="81"/>
            <rFont val="Tahoma"/>
            <family val="2"/>
          </rPr>
          <t>Commission
Bonus
Prize
Other</t>
        </r>
      </text>
    </comment>
    <comment ref="H267" authorId="1" shapeId="0" xr:uid="{6E875C3D-7011-4A12-9705-ADD0DDE51E42}">
      <text>
        <r>
          <rPr>
            <b/>
            <sz val="9"/>
            <color indexed="81"/>
            <rFont val="Tahoma"/>
            <family val="2"/>
          </rPr>
          <t xml:space="preserve">System Generated
Format EX-YYNNN
where 
EX represents "Expense" 
YY is the year extracted (eg "24" for 2024)
NNN is a sequential number starting from "001" but resetting every year
</t>
        </r>
      </text>
    </comment>
    <comment ref="H269" authorId="1" shapeId="0" xr:uid="{945B2F9C-1661-442C-8215-F1EE9DB189D6}">
      <text>
        <r>
          <rPr>
            <sz val="9"/>
            <color indexed="81"/>
            <rFont val="Tahoma"/>
            <family val="2"/>
          </rPr>
          <t>License
Insurance
Offcie supplies
Telephone &amp; Internet
Bank Fees
Marketting
Travel
Referals
Asset Purchase
Rentals
Vehicle
Fuel</t>
        </r>
      </text>
    </comment>
    <comment ref="H273" authorId="1" shapeId="0" xr:uid="{85C1EB0A-BF30-4D75-8067-5CFD5D99CC9E}">
      <text>
        <r>
          <rPr>
            <b/>
            <sz val="9"/>
            <color indexed="81"/>
            <rFont val="Tahoma"/>
            <family val="2"/>
          </rPr>
          <t>Card
Cash
Cheque
Transfer</t>
        </r>
      </text>
    </comment>
    <comment ref="H284" authorId="1" shapeId="0" xr:uid="{E05719C2-08DF-4163-B3AE-4D12E14FA005}">
      <text>
        <r>
          <rPr>
            <b/>
            <sz val="9"/>
            <color indexed="81"/>
            <rFont val="Tahoma"/>
            <family val="2"/>
          </rPr>
          <t>Presumptive
Profit &amp; Loss</t>
        </r>
      </text>
    </comment>
    <comment ref="H290" authorId="1" shapeId="0" xr:uid="{08FEB220-7C80-4D7C-911D-62BF54A3BE95}">
      <text>
        <r>
          <rPr>
            <b/>
            <sz val="9"/>
            <color indexed="81"/>
            <rFont val="Tahoma"/>
            <family val="2"/>
          </rPr>
          <t>Card
Cash
Cheque
Transfer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B11" authorId="0" shapeId="0" xr:uid="{69C9E158-C6FD-4FC5-BEF7-DC4096F7B31C}">
      <text>
        <r>
          <rPr>
            <sz val="9"/>
            <color indexed="81"/>
            <rFont val="Tahoma"/>
            <family val="2"/>
          </rPr>
          <t>Individual
Business
Company
Organization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B11" authorId="0" shapeId="0" xr:uid="{F629F703-F2F4-4E17-B67D-DFA10639F2B5}">
      <text>
        <r>
          <rPr>
            <sz val="9"/>
            <color indexed="81"/>
            <rFont val="Tahoma"/>
            <family val="2"/>
          </rPr>
          <t>Individual
Business
Company
Organization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B11" authorId="0" shapeId="0" xr:uid="{99C5A6C7-D29E-46C5-871F-69E7FDA66392}">
      <text>
        <r>
          <rPr>
            <sz val="9"/>
            <color indexed="81"/>
            <rFont val="Tahoma"/>
            <family val="2"/>
          </rPr>
          <t>Individual
Business
Company
Organization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B11" authorId="0" shapeId="0" xr:uid="{1D73C40E-7D06-4683-BAE3-76ACB22F5F6D}">
      <text>
        <r>
          <rPr>
            <sz val="9"/>
            <color indexed="81"/>
            <rFont val="Tahoma"/>
            <family val="2"/>
          </rPr>
          <t>Individual
Business
Company
Organization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B11" authorId="0" shapeId="0" xr:uid="{EC844283-8A3D-4ECD-AA2D-D8AF5EBF3189}">
      <text>
        <r>
          <rPr>
            <sz val="9"/>
            <color indexed="81"/>
            <rFont val="Tahoma"/>
            <family val="2"/>
          </rPr>
          <t>Individual
Business
Company
Organization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B11" authorId="0" shapeId="0" xr:uid="{A5AA92FF-AA1F-42ED-9E3B-685208F0223C}">
      <text>
        <r>
          <rPr>
            <sz val="9"/>
            <color indexed="81"/>
            <rFont val="Tahoma"/>
            <family val="2"/>
          </rPr>
          <t>Individual
Business
Company
Organization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B11" authorId="0" shapeId="0" xr:uid="{1D2C02D5-D381-40F6-B2CC-A1EBFBFB0F39}">
      <text>
        <r>
          <rPr>
            <sz val="9"/>
            <color indexed="81"/>
            <rFont val="Tahoma"/>
            <family val="2"/>
          </rPr>
          <t>Individual
Business
Company
Organization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B11" authorId="0" shapeId="0" xr:uid="{507F2DB6-65CE-4318-9C6F-30EFB9256A24}">
      <text>
        <r>
          <rPr>
            <sz val="9"/>
            <color indexed="81"/>
            <rFont val="Tahoma"/>
            <family val="2"/>
          </rPr>
          <t>Individual
Business
Company
Organization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B11" authorId="0" shapeId="0" xr:uid="{37C2535C-D786-4896-93EA-00D40C63147F}">
      <text>
        <r>
          <rPr>
            <sz val="9"/>
            <color indexed="81"/>
            <rFont val="Tahoma"/>
            <family val="2"/>
          </rPr>
          <t>Individual
Business
Company
Organization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Simon Hoareau</author>
  </authors>
  <commentList>
    <comment ref="O42" authorId="0" shapeId="0" xr:uid="{F5F46FEA-8B58-4A12-AAEC-D973FB783B9D}">
      <text>
        <r>
          <rPr>
            <b/>
            <sz val="9"/>
            <color indexed="81"/>
            <rFont val="Tahoma"/>
            <family val="2"/>
          </rPr>
          <t xml:space="preserve">Default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Simon Hoareau</author>
  </authors>
  <commentList>
    <comment ref="K14" authorId="0" shapeId="0" xr:uid="{1A25774B-785B-41DC-9EE0-75F2506F8081}">
      <text>
        <r>
          <rPr>
            <b/>
            <sz val="9"/>
            <color indexed="81"/>
            <rFont val="Tahoma"/>
            <family val="2"/>
          </rPr>
          <t>If set to Approved
Update 
1. Map to Policy and allow update
2. Contact Type To Converted
2. Contact Status to Active
3. Mapp Fields to Client Module
4. Prompt for additional Client Details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Simon Hoareau</author>
  </authors>
  <commentList>
    <comment ref="L7" authorId="0" shapeId="0" xr:uid="{B7E432A0-A94D-4CAA-9AF6-0A61591AEE02}">
      <text>
        <r>
          <rPr>
            <b/>
            <sz val="9"/>
            <color indexed="81"/>
            <rFont val="Tahoma"/>
            <family val="2"/>
          </rPr>
          <t>This tracks instalment payments that are overdue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Simon Hoareau</author>
  </authors>
  <commentList>
    <comment ref="AS6" authorId="0" shapeId="0" xr:uid="{12C59C8A-9D07-4919-94CC-96155116D2F3}">
      <text>
        <r>
          <rPr>
            <b/>
            <sz val="9"/>
            <color indexed="81"/>
            <rFont val="Tahoma"/>
            <family val="2"/>
          </rPr>
          <t>Passport Issuing Country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Simon Hoareau</author>
  </authors>
  <commentList>
    <comment ref="AP6" authorId="0" shapeId="0" xr:uid="{8BD24350-C4BF-4F94-B0E6-10D2F0FC0205}">
      <text>
        <r>
          <rPr>
            <b/>
            <sz val="9"/>
            <color indexed="81"/>
            <rFont val="Tahoma"/>
            <family val="2"/>
          </rPr>
          <t>Passport Issuing Country</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Simon Hoareau</author>
  </authors>
  <commentList>
    <comment ref="F8" authorId="0" shapeId="0" xr:uid="{A4556CFD-19F5-4BBC-9C4F-DF3F64E464FB}">
      <text>
        <r>
          <rPr>
            <sz val="9"/>
            <color indexed="81"/>
            <rFont val="Tahoma"/>
            <family val="2"/>
          </rPr>
          <t>Individual
Business
Company
Organisation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Simon Hoareau</author>
  </authors>
  <commentList>
    <comment ref="AR6" authorId="0" shapeId="0" xr:uid="{AA1D84BA-E1D6-49EB-9788-19170E558DF0}">
      <text>
        <r>
          <rPr>
            <b/>
            <sz val="9"/>
            <color indexed="81"/>
            <rFont val="Tahoma"/>
            <family val="2"/>
          </rPr>
          <t>Passport Issuing Country</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Simon Hoareau</author>
  </authors>
  <commentList>
    <comment ref="H16" authorId="0" shapeId="0" xr:uid="{A35923A7-1BA7-450E-B28F-684C16611265}">
      <text>
        <r>
          <rPr>
            <b/>
            <sz val="9"/>
            <color indexed="81"/>
            <rFont val="Tahoma"/>
            <family val="2"/>
          </rPr>
          <t>For Life policies we will place a field called Source Of Payment</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Simon Hoareau</author>
  </authors>
  <commentList>
    <comment ref="J7" authorId="0" shapeId="0" xr:uid="{3AE7F6F5-3C6B-43CA-BE7F-BD15F75707F3}">
      <text>
        <r>
          <rPr>
            <b/>
            <sz val="9"/>
            <color indexed="81"/>
            <rFont val="Tahoma"/>
            <family val="2"/>
          </rPr>
          <t xml:space="preserve">KYC
Application
Financial
Policy
Commission
Endorsement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Simon Hoareau</author>
  </authors>
  <commentList>
    <comment ref="J7" authorId="0" shapeId="0" xr:uid="{1A4A0AEF-4DA0-42FA-8511-F1A0A404547C}">
      <text>
        <r>
          <rPr>
            <b/>
            <sz val="9"/>
            <color indexed="81"/>
            <rFont val="Tahoma"/>
            <family val="2"/>
          </rPr>
          <t>Propect
Proposal
Policy
Client
Vehicle
Com Statement
Income
Expense
Reports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pc</author>
    <author>Simon Hoareau</author>
  </authors>
  <commentList>
    <comment ref="F4" authorId="0" shapeId="0" xr:uid="{A6F1877A-1217-4655-86BA-2BC6EFB988E9}">
      <text>
        <r>
          <rPr>
            <sz val="9"/>
            <color indexed="81"/>
            <rFont val="Tahoma"/>
            <family val="2"/>
          </rPr>
          <t>Individual
Business
Company
Organization</t>
        </r>
      </text>
    </comment>
    <comment ref="F6" authorId="1" shapeId="0" xr:uid="{A06E8CB4-2A0E-4AE2-8DFA-2E6ADC642897}">
      <text>
        <r>
          <rPr>
            <b/>
            <sz val="9"/>
            <color indexed="81"/>
            <rFont val="Tahoma"/>
            <family val="2"/>
          </rPr>
          <t>Awaiting Medical
Processing
Approved
Withdrawn
Declined</t>
        </r>
      </text>
    </comment>
    <comment ref="F8" authorId="0" shapeId="0" xr:uid="{BEE35B43-D433-4324-B3A7-776497B1E728}">
      <text>
        <r>
          <rPr>
            <sz val="9"/>
            <color indexed="81"/>
            <rFont val="Tahoma"/>
            <family val="2"/>
          </rPr>
          <t>SACOS
Hsavy
Alliance</t>
        </r>
      </text>
    </comment>
    <comment ref="F9" authorId="0" shapeId="0" xr:uid="{5735C64A-E7F0-48F1-937E-01B46954DCE5}">
      <text>
        <r>
          <rPr>
            <sz val="9"/>
            <color indexed="81"/>
            <rFont val="Tahoma"/>
            <family val="2"/>
          </rPr>
          <t>Motor
Property
Liability
Life
Travel
Bond
Marine
Health</t>
        </r>
      </text>
    </comment>
    <comment ref="F11" authorId="0" shapeId="0" xr:uid="{B5C5F093-745F-4114-8D27-B4BBB35615EF}">
      <text>
        <r>
          <rPr>
            <sz val="9"/>
            <color indexed="81"/>
            <rFont val="Tahoma"/>
            <family val="2"/>
          </rPr>
          <t xml:space="preserve">In Force
Expired
Cancelled
Matured
Paid Out
Surrendered
</t>
        </r>
      </text>
    </comment>
    <comment ref="C14" authorId="0" shapeId="0" xr:uid="{390AC7AB-42D3-4813-80BE-418A5CBFE31E}">
      <text>
        <r>
          <rPr>
            <sz val="9"/>
            <color indexed="81"/>
            <rFont val="Tahoma"/>
            <family val="2"/>
          </rPr>
          <t>Awaiting Document
Awiaitng Deposit
Deferred
Cancelled
Submitted
Withdrawn</t>
        </r>
        <r>
          <rPr>
            <b/>
            <sz val="9"/>
            <color indexed="81"/>
            <rFont val="Tahoma"/>
            <family val="2"/>
          </rPr>
          <t xml:space="preserve">
</t>
        </r>
      </text>
    </comment>
    <comment ref="F15" authorId="0" shapeId="0" xr:uid="{5C61B955-DF2E-4B6D-8791-026338F9578E}">
      <text>
        <r>
          <rPr>
            <b/>
            <sz val="9"/>
            <color indexed="81"/>
            <rFont val="Tahoma"/>
            <family val="2"/>
          </rPr>
          <t xml:space="preserve">Yes
No
</t>
        </r>
      </text>
    </comment>
    <comment ref="F18" authorId="0" shapeId="0" xr:uid="{EF2F2316-D8AB-42F6-A94A-88207C6AFC72}">
      <text>
        <r>
          <rPr>
            <sz val="9"/>
            <color indexed="81"/>
            <rFont val="Tahoma"/>
            <family val="2"/>
          </rPr>
          <t>Direct
Transfer</t>
        </r>
      </text>
    </comment>
    <comment ref="C19" authorId="1" shapeId="0" xr:uid="{54EF9509-FAA2-4A99-A277-5E78B9524AF9}">
      <text>
        <r>
          <rPr>
            <b/>
            <sz val="9"/>
            <color indexed="81"/>
            <rFont val="Tahoma"/>
            <family val="2"/>
          </rPr>
          <t>KSB
LIS</t>
        </r>
      </text>
    </comment>
    <comment ref="C22" authorId="1" shapeId="0" xr:uid="{BF1DEC17-001C-4344-9B18-B89F2F6C7764}">
      <text>
        <r>
          <rPr>
            <b/>
            <sz val="9"/>
            <color indexed="81"/>
            <rFont val="Tahoma"/>
            <family val="2"/>
          </rPr>
          <t>Y or N</t>
        </r>
      </text>
    </comment>
    <comment ref="C23" authorId="1" shapeId="0" xr:uid="{214A77D5-BF0D-4D7E-8674-4BE45A9DA096}">
      <text>
        <r>
          <rPr>
            <sz val="9"/>
            <color indexed="81"/>
            <rFont val="Tahoma"/>
            <family val="2"/>
          </rPr>
          <t>Awaiting Medical
Processing
Approved
Declined</t>
        </r>
        <r>
          <rPr>
            <b/>
            <sz val="9"/>
            <color indexed="81"/>
            <rFont val="Tahoma"/>
            <family val="2"/>
          </rPr>
          <t xml:space="preserve">
</t>
        </r>
        <r>
          <rPr>
            <sz val="9"/>
            <color indexed="81"/>
            <rFont val="Tahoma"/>
            <family val="2"/>
          </rPr>
          <t>Note: If "Approved",
1. Update "Status" to "Converted to Client" in [Contacts]
2. Create [Client]</t>
        </r>
        <r>
          <rPr>
            <b/>
            <sz val="9"/>
            <color indexed="81"/>
            <rFont val="Tahoma"/>
            <family val="2"/>
          </rPr>
          <t xml:space="preserve">
3. Generate policy and schedule.</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<sst xmlns="http://schemas.openxmlformats.org/spreadsheetml/2006/main" count="11172" uniqueCount="2108">
  <si>
    <t>Policies</t>
  </si>
  <si>
    <t>Policy No</t>
  </si>
  <si>
    <t>Client Name</t>
  </si>
  <si>
    <t>Policy Class</t>
  </si>
  <si>
    <t>Policy Plan</t>
  </si>
  <si>
    <t>Insurer</t>
  </si>
  <si>
    <t>Sum Insured</t>
  </si>
  <si>
    <t>Premium</t>
  </si>
  <si>
    <t>Start Date</t>
  </si>
  <si>
    <t>End Date</t>
  </si>
  <si>
    <t>Regn No</t>
  </si>
  <si>
    <t>Status</t>
  </si>
  <si>
    <t>MPV-23-HEA-P0002132</t>
  </si>
  <si>
    <t>Jean Grey</t>
  </si>
  <si>
    <t>Motor</t>
  </si>
  <si>
    <t>Comprehensive</t>
  </si>
  <si>
    <t>SACOS</t>
  </si>
  <si>
    <t>S44444</t>
  </si>
  <si>
    <t>In Force</t>
  </si>
  <si>
    <t>HS1-22-HIN-000321</t>
  </si>
  <si>
    <t>Tom Thumb</t>
  </si>
  <si>
    <t>House Insurance</t>
  </si>
  <si>
    <t>Hsavy</t>
  </si>
  <si>
    <t>PL-22-ALP-000033</t>
  </si>
  <si>
    <t>Cornerstone (Pty) Ltd</t>
  </si>
  <si>
    <t>Public Liability</t>
  </si>
  <si>
    <t>Alliance</t>
  </si>
  <si>
    <t>DFR</t>
  </si>
  <si>
    <t>HS1-23-P00023132</t>
  </si>
  <si>
    <t>Employer's Liabilithy</t>
  </si>
  <si>
    <t>FSP-19-P00024</t>
  </si>
  <si>
    <t>Anna's Spa</t>
  </si>
  <si>
    <t>Fire &amp; Special Perils</t>
  </si>
  <si>
    <t>Expired</t>
  </si>
  <si>
    <t>MVC-18-000331</t>
  </si>
  <si>
    <t>Brian Trapper</t>
  </si>
  <si>
    <t>S260</t>
  </si>
  <si>
    <t>MTC-22-000012</t>
  </si>
  <si>
    <t>Adbul Juma</t>
  </si>
  <si>
    <t>Third Party</t>
  </si>
  <si>
    <t>S32453</t>
  </si>
  <si>
    <t>Cancelled</t>
  </si>
  <si>
    <t>MVT-21-000324</t>
  </si>
  <si>
    <t>Alpha Center</t>
  </si>
  <si>
    <t>Fire Industrial</t>
  </si>
  <si>
    <t>HS1-070-1-P0000435</t>
  </si>
  <si>
    <t>Cold Cuts</t>
  </si>
  <si>
    <t>Line</t>
  </si>
  <si>
    <t>Action</t>
  </si>
  <si>
    <t>Base Premium</t>
  </si>
  <si>
    <t>Koko Cars</t>
  </si>
  <si>
    <t>General</t>
  </si>
  <si>
    <t>MVC-22-000023</t>
  </si>
  <si>
    <t>Insured Item</t>
  </si>
  <si>
    <t>Suzuki Fronx</t>
  </si>
  <si>
    <t>Toyota Hyrider</t>
  </si>
  <si>
    <t>Hyundai Creta</t>
  </si>
  <si>
    <t>Residence at Anse Royal</t>
  </si>
  <si>
    <t>SPA at English River</t>
  </si>
  <si>
    <t>Shop Office Complex Prividence</t>
  </si>
  <si>
    <t>Steven Drax</t>
  </si>
  <si>
    <t>Residence at Belombre</t>
  </si>
  <si>
    <t>Term</t>
  </si>
  <si>
    <t>TIP-23-P67367283</t>
  </si>
  <si>
    <t>Trevor Thomas</t>
  </si>
  <si>
    <t>Travel</t>
  </si>
  <si>
    <t>World Wide Basic</t>
  </si>
  <si>
    <t>Type</t>
  </si>
  <si>
    <t>Renewal</t>
  </si>
  <si>
    <t>New</t>
  </si>
  <si>
    <t>Transfer</t>
  </si>
  <si>
    <t>14 days</t>
  </si>
  <si>
    <t>Renewable</t>
  </si>
  <si>
    <t>Yes</t>
  </si>
  <si>
    <t>No</t>
  </si>
  <si>
    <t>S002223</t>
  </si>
  <si>
    <t>Walter Cox</t>
  </si>
  <si>
    <t>Life</t>
  </si>
  <si>
    <t>Endowment</t>
  </si>
  <si>
    <t>Pay Plan</t>
  </si>
  <si>
    <t>Freq</t>
  </si>
  <si>
    <t>Annually</t>
  </si>
  <si>
    <t>One Off</t>
  </si>
  <si>
    <t>Full</t>
  </si>
  <si>
    <t>Instalments</t>
  </si>
  <si>
    <t>NOI</t>
  </si>
  <si>
    <t>Regular</t>
  </si>
  <si>
    <t>Monthly</t>
  </si>
  <si>
    <t>20 years</t>
  </si>
  <si>
    <t>1 year</t>
  </si>
  <si>
    <t>S796722</t>
  </si>
  <si>
    <t>Barbara Walton</t>
  </si>
  <si>
    <t>Mortgage</t>
  </si>
  <si>
    <t>12 years</t>
  </si>
  <si>
    <t>Single</t>
  </si>
  <si>
    <t>PI-23-P00432</t>
  </si>
  <si>
    <t>Track Adventures</t>
  </si>
  <si>
    <t>Proffessional Indemnity</t>
  </si>
  <si>
    <t>13-Mar-232</t>
  </si>
  <si>
    <t xml:space="preserve">Records 1 to 15 of 199                    </t>
  </si>
  <si>
    <t xml:space="preserve">                                               Current Period Only</t>
  </si>
  <si>
    <t>Contacts</t>
  </si>
  <si>
    <t>Commission</t>
  </si>
  <si>
    <t>Close Date</t>
  </si>
  <si>
    <t>Payment Plan</t>
  </si>
  <si>
    <t>Plan</t>
  </si>
  <si>
    <t>Sum Assured</t>
  </si>
  <si>
    <t>Submission Date</t>
  </si>
  <si>
    <t>Frequency</t>
  </si>
  <si>
    <t>Agent</t>
  </si>
  <si>
    <t>Source</t>
  </si>
  <si>
    <t>Excess</t>
  </si>
  <si>
    <t>Referal</t>
  </si>
  <si>
    <t>Inclusions</t>
  </si>
  <si>
    <t>Documents</t>
  </si>
  <si>
    <t>Renewals</t>
  </si>
  <si>
    <t>Simon</t>
  </si>
  <si>
    <t>Amount Due</t>
  </si>
  <si>
    <t>Beta Center</t>
  </si>
  <si>
    <t>Atlas Cars</t>
  </si>
  <si>
    <t>Paid</t>
  </si>
  <si>
    <t>Unpaid</t>
  </si>
  <si>
    <t>WSC 10k, LOU 8k, PA 250k</t>
  </si>
  <si>
    <t>Notes</t>
  </si>
  <si>
    <t>Add Policy</t>
  </si>
  <si>
    <t>5000 or 10%</t>
  </si>
  <si>
    <t>Amount Paid</t>
  </si>
  <si>
    <t>Date Due</t>
  </si>
  <si>
    <t>Instalment</t>
  </si>
  <si>
    <t>Payment Type</t>
  </si>
  <si>
    <t>Date Paid</t>
  </si>
  <si>
    <t>Comment</t>
  </si>
  <si>
    <t>Mode</t>
  </si>
  <si>
    <t>Invoice</t>
  </si>
  <si>
    <t>Debit Note</t>
  </si>
  <si>
    <t>Cheque No</t>
  </si>
  <si>
    <t>NB0002413</t>
  </si>
  <si>
    <t>DN24099</t>
  </si>
  <si>
    <t>DN24100</t>
  </si>
  <si>
    <t>Payment Notes</t>
  </si>
  <si>
    <t>S4444</t>
  </si>
  <si>
    <t>S32454</t>
  </si>
  <si>
    <t>Year</t>
  </si>
  <si>
    <t>Hybrid</t>
  </si>
  <si>
    <t>SUV</t>
  </si>
  <si>
    <t>Engine CC</t>
  </si>
  <si>
    <t>Engine Type</t>
  </si>
  <si>
    <t>Useage</t>
  </si>
  <si>
    <t>Private</t>
  </si>
  <si>
    <t>Value</t>
  </si>
  <si>
    <t>KB15HJG645</t>
  </si>
  <si>
    <t>Chassis No</t>
  </si>
  <si>
    <t>VBVG8675G666FF</t>
  </si>
  <si>
    <t>Engine No</t>
  </si>
  <si>
    <t>Petrol</t>
  </si>
  <si>
    <t>For Hire</t>
  </si>
  <si>
    <t>Date Sold</t>
  </si>
  <si>
    <t>Seating</t>
  </si>
  <si>
    <t>Color</t>
  </si>
  <si>
    <t>White</t>
  </si>
  <si>
    <t>KB67HG7282</t>
  </si>
  <si>
    <t>Claim No</t>
  </si>
  <si>
    <t>Loss Date</t>
  </si>
  <si>
    <t>Claim Date</t>
  </si>
  <si>
    <t>Claim Amount</t>
  </si>
  <si>
    <t>Claim Summary</t>
  </si>
  <si>
    <t>Damage caused by accident with S32432</t>
  </si>
  <si>
    <t>Stage</t>
  </si>
  <si>
    <t>Statement No</t>
  </si>
  <si>
    <t>Agency</t>
  </si>
  <si>
    <t>Claims</t>
  </si>
  <si>
    <t>Payments</t>
  </si>
  <si>
    <t>Vehicles</t>
  </si>
  <si>
    <t>Clients</t>
  </si>
  <si>
    <t>Client Type</t>
  </si>
  <si>
    <t>NIN/BCRN</t>
  </si>
  <si>
    <t>DOB/DOR</t>
  </si>
  <si>
    <t>MobileNo</t>
  </si>
  <si>
    <t>Address</t>
  </si>
  <si>
    <t>Employer</t>
  </si>
  <si>
    <t>Source Name</t>
  </si>
  <si>
    <t>Individual</t>
  </si>
  <si>
    <t>971-0122-1-0-56</t>
  </si>
  <si>
    <t>Beau Vallon</t>
  </si>
  <si>
    <t>Accountant</t>
  </si>
  <si>
    <t>SeyBake</t>
  </si>
  <si>
    <t>Direct</t>
  </si>
  <si>
    <t>Active</t>
  </si>
  <si>
    <t>Mont Fleuri</t>
  </si>
  <si>
    <t>Driver</t>
  </si>
  <si>
    <t>Cable &amp; Wireless</t>
  </si>
  <si>
    <t>Walk In</t>
  </si>
  <si>
    <t>Thomas Samson</t>
  </si>
  <si>
    <t>978-0097-1-1-80</t>
  </si>
  <si>
    <t>Customer Service Officer</t>
  </si>
  <si>
    <t>AIRTEL</t>
  </si>
  <si>
    <t>Clive Bird</t>
  </si>
  <si>
    <t>954-0023-1-1-32</t>
  </si>
  <si>
    <t>Foret Noire</t>
  </si>
  <si>
    <t>Bird Island</t>
  </si>
  <si>
    <t>Sam's Spa</t>
  </si>
  <si>
    <t>Business</t>
  </si>
  <si>
    <t>B075643</t>
  </si>
  <si>
    <t>Victoria</t>
  </si>
  <si>
    <t>993-0099-1-1-33</t>
  </si>
  <si>
    <t>Bus Driver</t>
  </si>
  <si>
    <t>SPTC</t>
  </si>
  <si>
    <t>Dormant</t>
  </si>
  <si>
    <t>974-0064-1-1-23</t>
  </si>
  <si>
    <t>Boat Skipper</t>
  </si>
  <si>
    <t>Inter Island Boats</t>
  </si>
  <si>
    <t>Company</t>
  </si>
  <si>
    <t>C757372</t>
  </si>
  <si>
    <t>Providence</t>
  </si>
  <si>
    <t>Shop &amp; Office Rentals</t>
  </si>
  <si>
    <t>Agricultural Corporative</t>
  </si>
  <si>
    <t>B645728</t>
  </si>
  <si>
    <t>Grand Anse</t>
  </si>
  <si>
    <t>Agricultural Research</t>
  </si>
  <si>
    <t>Bradon Sony</t>
  </si>
  <si>
    <t>004-0022-1-1-76</t>
  </si>
  <si>
    <t>Anse Aux Pins</t>
  </si>
  <si>
    <t>Human Resources Manager</t>
  </si>
  <si>
    <t>Avani Hotel</t>
  </si>
  <si>
    <t>Ken Charters</t>
  </si>
  <si>
    <t>Thomas Ball</t>
  </si>
  <si>
    <t>Andy Kramer</t>
  </si>
  <si>
    <t>Siloso (Pty) Ltd</t>
  </si>
  <si>
    <t>Island Taste</t>
  </si>
  <si>
    <t>Take Away</t>
  </si>
  <si>
    <t xml:space="preserve">Records 1 to 15 of 143                  </t>
  </si>
  <si>
    <t>Signed Up</t>
  </si>
  <si>
    <t>Married</t>
  </si>
  <si>
    <t>Income Source</t>
  </si>
  <si>
    <t>Contact Person</t>
  </si>
  <si>
    <t>Chang Wong</t>
  </si>
  <si>
    <t>Walter Spark</t>
  </si>
  <si>
    <t>Ken Sommers</t>
  </si>
  <si>
    <t>Samantha Lang</t>
  </si>
  <si>
    <t>Barry Blade</t>
  </si>
  <si>
    <t>Sue kalida</t>
  </si>
  <si>
    <t>PEP</t>
  </si>
  <si>
    <t>Spouses Name</t>
  </si>
  <si>
    <t xml:space="preserve"> </t>
  </si>
  <si>
    <t>Helen Kramer</t>
  </si>
  <si>
    <t>PEP Comment</t>
  </si>
  <si>
    <t>Location</t>
  </si>
  <si>
    <t>State</t>
  </si>
  <si>
    <t>Country</t>
  </si>
  <si>
    <t>P.O. Box No</t>
  </si>
  <si>
    <t>Alternate  No</t>
  </si>
  <si>
    <t>Salary</t>
  </si>
  <si>
    <t>Boat Charter</t>
  </si>
  <si>
    <t>Wellness Center</t>
  </si>
  <si>
    <t>Email Address</t>
  </si>
  <si>
    <t>Seychelles</t>
  </si>
  <si>
    <t>Mahe</t>
  </si>
  <si>
    <t>Praslin</t>
  </si>
  <si>
    <t>La Digue</t>
  </si>
  <si>
    <t>Silhouette</t>
  </si>
  <si>
    <t>La Passe</t>
  </si>
  <si>
    <t>Grand Barb</t>
  </si>
  <si>
    <t>Keystone</t>
  </si>
  <si>
    <t>Mandy</t>
  </si>
  <si>
    <t>Rose Estate</t>
  </si>
  <si>
    <t>Reef Estate</t>
  </si>
  <si>
    <t>Tobruk Club</t>
  </si>
  <si>
    <t>`</t>
  </si>
  <si>
    <t>Image</t>
  </si>
  <si>
    <t xml:space="preserve">Records 1 to 1 of 1               </t>
  </si>
  <si>
    <t>Make</t>
  </si>
  <si>
    <t>Model</t>
  </si>
  <si>
    <t>Suzuki</t>
  </si>
  <si>
    <t>Fronx</t>
  </si>
  <si>
    <t>Grand Vitara</t>
  </si>
  <si>
    <t>Sedan</t>
  </si>
  <si>
    <t>CM18011</t>
  </si>
  <si>
    <t>Closed</t>
  </si>
  <si>
    <t>Paid Out</t>
  </si>
  <si>
    <t>Client</t>
  </si>
  <si>
    <t>Salutation</t>
  </si>
  <si>
    <t>Mr</t>
  </si>
  <si>
    <t>First Name</t>
  </si>
  <si>
    <t>Jean</t>
  </si>
  <si>
    <t>Other Names</t>
  </si>
  <si>
    <t>Surname</t>
  </si>
  <si>
    <t>Grey</t>
  </si>
  <si>
    <t>Date Registered</t>
  </si>
  <si>
    <t>Employment</t>
  </si>
  <si>
    <t>Mobile No</t>
  </si>
  <si>
    <t>Alternate No</t>
  </si>
  <si>
    <t>District</t>
  </si>
  <si>
    <t>Policy Number</t>
  </si>
  <si>
    <t>Insurance Plan</t>
  </si>
  <si>
    <t>FSP-21-P0003243</t>
  </si>
  <si>
    <t>S4444 Suzuki Fronx</t>
  </si>
  <si>
    <t>Office &amp; Shop complex at Providence</t>
  </si>
  <si>
    <t>S012218</t>
  </si>
  <si>
    <t>NIN</t>
  </si>
  <si>
    <t>OTHER DETAILS</t>
  </si>
  <si>
    <t>Add Ons</t>
  </si>
  <si>
    <t>Full Premium</t>
  </si>
  <si>
    <t>Business Type</t>
  </si>
  <si>
    <t>Due Date</t>
  </si>
  <si>
    <t>Payment Mode</t>
  </si>
  <si>
    <t>Cheque</t>
  </si>
  <si>
    <t>CONTACT DETAILS</t>
  </si>
  <si>
    <t>ADDRESS DETAILS</t>
  </si>
  <si>
    <t>ACCOUNT DETAILS</t>
  </si>
  <si>
    <t>Address Location</t>
  </si>
  <si>
    <t>Sign Up Date</t>
  </si>
  <si>
    <t>Contact No</t>
  </si>
  <si>
    <t>Home No</t>
  </si>
  <si>
    <t xml:space="preserve">Mahe       </t>
  </si>
  <si>
    <t>Industry</t>
  </si>
  <si>
    <t>jeangrey@gmail.com</t>
  </si>
  <si>
    <t xml:space="preserve">Seychelles         </t>
  </si>
  <si>
    <t>1244, Victoria, Mahe</t>
  </si>
  <si>
    <t>Yvon Thorn</t>
  </si>
  <si>
    <t>INCOME DETAILS</t>
  </si>
  <si>
    <t>Mrs</t>
  </si>
  <si>
    <t>Occupation</t>
  </si>
  <si>
    <t>Spouse's Name</t>
  </si>
  <si>
    <t>Warren Grey</t>
  </si>
  <si>
    <t xml:space="preserve">SeyBake           </t>
  </si>
  <si>
    <t>Children</t>
  </si>
  <si>
    <t>Christine Stephanie Ellie</t>
  </si>
  <si>
    <t>Monthly Income</t>
  </si>
  <si>
    <t xml:space="preserve">10,000 to 20,000    </t>
  </si>
  <si>
    <t>Passport No</t>
  </si>
  <si>
    <t>N9687387</t>
  </si>
  <si>
    <t>SEY</t>
  </si>
  <si>
    <t>Savings Budget</t>
  </si>
  <si>
    <t>INDIVIDUAL DETAILS</t>
  </si>
  <si>
    <t>WSC 10K, PA 100K,  LOU 8K</t>
  </si>
  <si>
    <t>Years</t>
  </si>
  <si>
    <t>Annual</t>
  </si>
  <si>
    <t>Policy</t>
  </si>
  <si>
    <t>Due For Renewal</t>
  </si>
  <si>
    <t>Client's Name</t>
  </si>
  <si>
    <t>FSP-21-P0003244</t>
  </si>
  <si>
    <t>FSP-21-P0003245</t>
  </si>
  <si>
    <t>DN23078</t>
  </si>
  <si>
    <t>DN22066</t>
  </si>
  <si>
    <t>DN21061</t>
  </si>
  <si>
    <t>FSP-21-P0003246</t>
  </si>
  <si>
    <t>DN24080</t>
  </si>
  <si>
    <t>DN23075</t>
  </si>
  <si>
    <t>DN21055</t>
  </si>
  <si>
    <t>Full payment</t>
  </si>
  <si>
    <t>DN18072</t>
  </si>
  <si>
    <t>HI-18-HEA-P0024251</t>
  </si>
  <si>
    <t>Toyota</t>
  </si>
  <si>
    <t>Corolla</t>
  </si>
  <si>
    <t>Honda</t>
  </si>
  <si>
    <t>Accord</t>
  </si>
  <si>
    <t>S17234</t>
  </si>
  <si>
    <t>S21214</t>
  </si>
  <si>
    <t>MVT-12-HEA-P0001123</t>
  </si>
  <si>
    <t>MVC-15-HEA-P0001723</t>
  </si>
  <si>
    <t>CM18255</t>
  </si>
  <si>
    <t>Damage caused by accident with S17765</t>
  </si>
  <si>
    <t>Cash</t>
  </si>
  <si>
    <t>Proposal</t>
  </si>
  <si>
    <t>Receipt</t>
  </si>
  <si>
    <t xml:space="preserve">     Schedule</t>
  </si>
  <si>
    <t>ID Card</t>
  </si>
  <si>
    <t>Proof Of Address</t>
  </si>
  <si>
    <t xml:space="preserve">Vehicle                House             Business </t>
  </si>
  <si>
    <t>Other</t>
  </si>
  <si>
    <t xml:space="preserve">   FILTER</t>
  </si>
  <si>
    <t>BUSINESS DETAILS</t>
  </si>
  <si>
    <t>Contact</t>
  </si>
  <si>
    <t>DEBIT NOTES</t>
  </si>
  <si>
    <t>Lead</t>
  </si>
  <si>
    <t>PAYMENTPLAN</t>
  </si>
  <si>
    <t>DebitNoteID</t>
  </si>
  <si>
    <t>PayPlanID</t>
  </si>
  <si>
    <t>M</t>
  </si>
  <si>
    <t>PayDate</t>
  </si>
  <si>
    <t>POLICIES</t>
  </si>
  <si>
    <t>DueAmount</t>
  </si>
  <si>
    <t>PayAmount</t>
  </si>
  <si>
    <t>PaymentPlan</t>
  </si>
  <si>
    <t>DueDate</t>
  </si>
  <si>
    <t>CC</t>
  </si>
  <si>
    <t>CONTACTS</t>
  </si>
  <si>
    <t>CLIENTS</t>
  </si>
  <si>
    <t>ProposalID</t>
  </si>
  <si>
    <t>BusinessType</t>
  </si>
  <si>
    <t>No Of Instalments</t>
  </si>
  <si>
    <t>PayMethod</t>
  </si>
  <si>
    <t>PolicyNO</t>
  </si>
  <si>
    <t>FOP</t>
  </si>
  <si>
    <t>PolicyStatus</t>
  </si>
  <si>
    <t>SumInsured</t>
  </si>
  <si>
    <t>MOP</t>
  </si>
  <si>
    <t>ChqDetails</t>
  </si>
  <si>
    <t>Class</t>
  </si>
  <si>
    <t>RenewalNotices</t>
  </si>
  <si>
    <t>VEHICLES</t>
  </si>
  <si>
    <t>SOP</t>
  </si>
  <si>
    <t>PayNotes</t>
  </si>
  <si>
    <t>Name</t>
  </si>
  <si>
    <t>VehicleID</t>
  </si>
  <si>
    <t>StartDate</t>
  </si>
  <si>
    <t>StopDate</t>
  </si>
  <si>
    <t>INCOME</t>
  </si>
  <si>
    <t>Proposal Stage</t>
  </si>
  <si>
    <t>RegnNo</t>
  </si>
  <si>
    <t>COMStatement</t>
  </si>
  <si>
    <t>RenewalNotice</t>
  </si>
  <si>
    <t>BasePremium</t>
  </si>
  <si>
    <t>ProposalStatus</t>
  </si>
  <si>
    <t>RNID</t>
  </si>
  <si>
    <t>TotalPremium</t>
  </si>
  <si>
    <t>Total</t>
  </si>
  <si>
    <t>AddONs</t>
  </si>
  <si>
    <t>Date Received</t>
  </si>
  <si>
    <t>TAX RETURN</t>
  </si>
  <si>
    <t>Rate</t>
  </si>
  <si>
    <t>TaxRetID</t>
  </si>
  <si>
    <t>Attachments</t>
  </si>
  <si>
    <t>PolicySchedule</t>
  </si>
  <si>
    <t>DebitNote</t>
  </si>
  <si>
    <t>ComStat</t>
  </si>
  <si>
    <t>Total Income</t>
  </si>
  <si>
    <t>Total Expenses</t>
  </si>
  <si>
    <t>ENDORSEMENTS</t>
  </si>
  <si>
    <t>EXPENSES</t>
  </si>
  <si>
    <t>EndorseID</t>
  </si>
  <si>
    <t>Variance</t>
  </si>
  <si>
    <t>ExpensesID</t>
  </si>
  <si>
    <t>TaxRate</t>
  </si>
  <si>
    <t>Date Purchased</t>
  </si>
  <si>
    <t>Variance Reason</t>
  </si>
  <si>
    <t>TaxDue</t>
  </si>
  <si>
    <t>Charges</t>
  </si>
  <si>
    <t>TotalTaxDue</t>
  </si>
  <si>
    <t>TaxPaidDate</t>
  </si>
  <si>
    <t>TASKS</t>
  </si>
  <si>
    <t>ChequeNo</t>
  </si>
  <si>
    <t>SLTA Certificate</t>
  </si>
  <si>
    <t>TaskID</t>
  </si>
  <si>
    <t>Proof Of Purchase</t>
  </si>
  <si>
    <t>PolicyID</t>
  </si>
  <si>
    <t>Value Certificate</t>
  </si>
  <si>
    <t>ContactID</t>
  </si>
  <si>
    <t>DOB</t>
  </si>
  <si>
    <t>CLAIMS</t>
  </si>
  <si>
    <t>NOMINEES</t>
  </si>
  <si>
    <t>Age</t>
  </si>
  <si>
    <t>ClaimID</t>
  </si>
  <si>
    <t>NomineeID</t>
  </si>
  <si>
    <t>DatePaid</t>
  </si>
  <si>
    <t>Share</t>
  </si>
  <si>
    <t>Repeat</t>
  </si>
  <si>
    <t>Claim Status</t>
  </si>
  <si>
    <t>Relationship</t>
  </si>
  <si>
    <t>ClaimForm</t>
  </si>
  <si>
    <t>Other Docs</t>
  </si>
  <si>
    <t>Description</t>
  </si>
  <si>
    <t>IDS</t>
  </si>
  <si>
    <t>Ranking</t>
  </si>
  <si>
    <t>Remarks</t>
  </si>
  <si>
    <t>Comments</t>
  </si>
  <si>
    <t>House</t>
  </si>
  <si>
    <t>Vehicle</t>
  </si>
  <si>
    <t>ID</t>
  </si>
  <si>
    <t>POA</t>
  </si>
  <si>
    <t>BusinessDocs</t>
  </si>
  <si>
    <r>
      <t xml:space="preserve">Policy No - </t>
    </r>
    <r>
      <rPr>
        <b/>
        <sz val="16"/>
        <color rgb="FFF76909"/>
        <rFont val="Aptos Narrow"/>
        <family val="2"/>
        <scheme val="minor"/>
      </rPr>
      <t>MPV-23-HEA-P0002132</t>
    </r>
  </si>
  <si>
    <t xml:space="preserve">Records 1 to 2 of 2        </t>
  </si>
  <si>
    <t>DN23100</t>
  </si>
  <si>
    <t>DN22095</t>
  </si>
  <si>
    <t>DN21080</t>
  </si>
  <si>
    <t>DN20063</t>
  </si>
  <si>
    <t>Records 1 to 5 to 5</t>
  </si>
  <si>
    <t xml:space="preserve">Records 1 to 5  of 5           </t>
  </si>
  <si>
    <t>Schedule</t>
  </si>
  <si>
    <t>Biz Type</t>
  </si>
  <si>
    <t>PayPlan</t>
  </si>
  <si>
    <t>DNID</t>
  </si>
  <si>
    <t>ScheduleID</t>
  </si>
  <si>
    <t>StatementID</t>
  </si>
  <si>
    <t>ModeOfPayment</t>
  </si>
  <si>
    <t>StatementAmount</t>
  </si>
  <si>
    <t>S17876 Toyota Corolla</t>
  </si>
  <si>
    <t>WSC 10k, LOU 7k, PA250k</t>
  </si>
  <si>
    <t>Car Sold</t>
  </si>
  <si>
    <t>CN23089</t>
  </si>
  <si>
    <t>CN22070</t>
  </si>
  <si>
    <t>CN21052</t>
  </si>
  <si>
    <t>CN20045</t>
  </si>
  <si>
    <t>SG-2212</t>
  </si>
  <si>
    <t>SG-2112</t>
  </si>
  <si>
    <t>SG-2012</t>
  </si>
  <si>
    <t>CN23090</t>
  </si>
  <si>
    <t>Basic Premium</t>
  </si>
  <si>
    <t>Bank Transfer</t>
  </si>
  <si>
    <t>Select</t>
  </si>
  <si>
    <t>Records 1 to 4 of 4</t>
  </si>
  <si>
    <t>Nationality</t>
  </si>
  <si>
    <t>Children Details</t>
  </si>
  <si>
    <t>Grouping</t>
  </si>
  <si>
    <t>State No</t>
  </si>
  <si>
    <t>HI-17-000043</t>
  </si>
  <si>
    <t>Outstanding</t>
  </si>
  <si>
    <t>Received</t>
  </si>
  <si>
    <t>Relais Des Iles</t>
  </si>
  <si>
    <t>Motor Parts (Pty) Ltd</t>
  </si>
  <si>
    <t>Hot Bits</t>
  </si>
  <si>
    <t>CN23088</t>
  </si>
  <si>
    <t>CN23087</t>
  </si>
  <si>
    <t>CN23086</t>
  </si>
  <si>
    <t>CN23085</t>
  </si>
  <si>
    <t>CN23084</t>
  </si>
  <si>
    <t>CN23083</t>
  </si>
  <si>
    <t>CN23082</t>
  </si>
  <si>
    <t>CN23081</t>
  </si>
  <si>
    <t>CN23080</t>
  </si>
  <si>
    <t>CN23079</t>
  </si>
  <si>
    <t>CN23078</t>
  </si>
  <si>
    <t>CN23077</t>
  </si>
  <si>
    <t>CN23076</t>
  </si>
  <si>
    <t>HI-18-P000321</t>
  </si>
  <si>
    <t>Woodworks Ltd</t>
  </si>
  <si>
    <t>SG-2312</t>
  </si>
  <si>
    <t>SG-2311</t>
  </si>
  <si>
    <t>Commissions</t>
  </si>
  <si>
    <t>CN23071</t>
  </si>
  <si>
    <t>Contact Type</t>
  </si>
  <si>
    <t>Hot</t>
  </si>
  <si>
    <t>Warm</t>
  </si>
  <si>
    <t>Archived</t>
  </si>
  <si>
    <t xml:space="preserve">Records 1 to 15 of 192         </t>
  </si>
  <si>
    <t>Luke Cage</t>
  </si>
  <si>
    <t>MCV-22-00000231</t>
  </si>
  <si>
    <t>CN23067</t>
  </si>
  <si>
    <t>MCV-19-00000044</t>
  </si>
  <si>
    <t>Trevor Stevens</t>
  </si>
  <si>
    <t>Jules Baker</t>
  </si>
  <si>
    <t>FSP-17-HEA-P0002311</t>
  </si>
  <si>
    <t>Samantha Fox</t>
  </si>
  <si>
    <t>Greenways</t>
  </si>
  <si>
    <t>FSP-19-HEA-P0000321</t>
  </si>
  <si>
    <t>PL-21-CSG-62371899</t>
  </si>
  <si>
    <t>HI-17-002903993</t>
  </si>
  <si>
    <t>George Baker</t>
  </si>
  <si>
    <t>John Ball</t>
  </si>
  <si>
    <t>Wallace James</t>
  </si>
  <si>
    <t>Virginie Bold</t>
  </si>
  <si>
    <t>Mc Lure</t>
  </si>
  <si>
    <t>HI-19-98392922</t>
  </si>
  <si>
    <t>MCT-20-83831111</t>
  </si>
  <si>
    <t>MCV-18-821884299</t>
  </si>
  <si>
    <t>MCT-19-823812981</t>
  </si>
  <si>
    <t>HSavy</t>
  </si>
  <si>
    <t>Daisy Flatre</t>
  </si>
  <si>
    <t>AG-2311</t>
  </si>
  <si>
    <t>HG-2311</t>
  </si>
  <si>
    <t>Records 1 to 8 of 8</t>
  </si>
  <si>
    <t>Reason</t>
  </si>
  <si>
    <t>Date Rcvd</t>
  </si>
  <si>
    <t>Stat No</t>
  </si>
  <si>
    <t>TOTAL Outstanding</t>
  </si>
  <si>
    <t>TOTALS</t>
  </si>
  <si>
    <t>S17896</t>
  </si>
  <si>
    <t>Red</t>
  </si>
  <si>
    <t>Silver</t>
  </si>
  <si>
    <t>KB15HS67TT5</t>
  </si>
  <si>
    <t>KB15HS6251G</t>
  </si>
  <si>
    <t>THJ6278GHGH6</t>
  </si>
  <si>
    <t>EH 6282HG 56</t>
  </si>
  <si>
    <t>PIC</t>
  </si>
  <si>
    <t>Total Premium</t>
  </si>
  <si>
    <t>Base</t>
  </si>
  <si>
    <t>Amount Rcvd</t>
  </si>
  <si>
    <t>Contact Name</t>
  </si>
  <si>
    <t>Acquired</t>
  </si>
  <si>
    <t>Aging</t>
  </si>
  <si>
    <t>1st Called</t>
  </si>
  <si>
    <t>2FU</t>
  </si>
  <si>
    <t>Next FU</t>
  </si>
  <si>
    <t>Debra Grey</t>
  </si>
  <si>
    <t>Not Contacted</t>
  </si>
  <si>
    <t>SEYPEC</t>
  </si>
  <si>
    <t>Blake Seven</t>
  </si>
  <si>
    <t>Y</t>
  </si>
  <si>
    <t>Sheila Ewang</t>
  </si>
  <si>
    <t>Yvon Coburn</t>
  </si>
  <si>
    <t>Offer Made</t>
  </si>
  <si>
    <t>Itoh San</t>
  </si>
  <si>
    <t>N</t>
  </si>
  <si>
    <t>Real Estate Agent</t>
  </si>
  <si>
    <t>Cascade</t>
  </si>
  <si>
    <t>Jude Brown</t>
  </si>
  <si>
    <t>Presentation</t>
  </si>
  <si>
    <t>Open</t>
  </si>
  <si>
    <t>Rock Breaker</t>
  </si>
  <si>
    <t>In Active</t>
  </si>
  <si>
    <t>Mark Valance</t>
  </si>
  <si>
    <t>Samantha Dopilo</t>
  </si>
  <si>
    <t>Payroll Officier</t>
  </si>
  <si>
    <t>Anna Salom</t>
  </si>
  <si>
    <t>Trevor Crusher</t>
  </si>
  <si>
    <t>Kirk Patrick</t>
  </si>
  <si>
    <t>Contractor</t>
  </si>
  <si>
    <t>Scott Svenson</t>
  </si>
  <si>
    <t>Kim Walton</t>
  </si>
  <si>
    <t>KIV</t>
  </si>
  <si>
    <t>Technician</t>
  </si>
  <si>
    <t>Damien Kinmo</t>
  </si>
  <si>
    <t>Field Name</t>
  </si>
  <si>
    <t>Follow Ups</t>
  </si>
  <si>
    <t>Nouvobanq</t>
  </si>
  <si>
    <t>Ageing</t>
  </si>
  <si>
    <t>Rank</t>
  </si>
  <si>
    <t>FU Date</t>
  </si>
  <si>
    <t>Hypermarket</t>
  </si>
  <si>
    <t>Tasks</t>
  </si>
  <si>
    <t>Task Type</t>
  </si>
  <si>
    <t>Due in</t>
  </si>
  <si>
    <t>Task Status</t>
  </si>
  <si>
    <t>Renewal Notice</t>
  </si>
  <si>
    <t>MPV-23-HEA-P003453</t>
  </si>
  <si>
    <t>Adbul Jumaye</t>
  </si>
  <si>
    <t>S4396</t>
  </si>
  <si>
    <t>Not Done</t>
  </si>
  <si>
    <t>Reminder</t>
  </si>
  <si>
    <t>MTP-23-HEA-P0000321</t>
  </si>
  <si>
    <t>Sent to Wattsapp</t>
  </si>
  <si>
    <t>Booked</t>
  </si>
  <si>
    <t>Follow Up</t>
  </si>
  <si>
    <t>PLI-23-P00023432</t>
  </si>
  <si>
    <t>Autocars (Pty) Ltd</t>
  </si>
  <si>
    <t>SMS Reminder Sent</t>
  </si>
  <si>
    <t>To Do</t>
  </si>
  <si>
    <t>Keystone Broker (Pty) Ltd</t>
  </si>
  <si>
    <t>Broker Lisence</t>
  </si>
  <si>
    <t>CAR-PL-003234</t>
  </si>
  <si>
    <t>Tween David</t>
  </si>
  <si>
    <t>Keystone Brokers(Pty) Ltd</t>
  </si>
  <si>
    <t>Annual Registration Fee</t>
  </si>
  <si>
    <t>Report</t>
  </si>
  <si>
    <t>FSA</t>
  </si>
  <si>
    <t>Bi Annual CCF Report</t>
  </si>
  <si>
    <t>PL-030-1-0000231</t>
  </si>
  <si>
    <t>Oscar Medin</t>
  </si>
  <si>
    <t>Shana Green</t>
  </si>
  <si>
    <t>Walton Wild</t>
  </si>
  <si>
    <t>PL-030-1-0094837</t>
  </si>
  <si>
    <t>William Scott</t>
  </si>
  <si>
    <t>Task Note</t>
  </si>
  <si>
    <t>Task ID</t>
  </si>
  <si>
    <t>TK24088</t>
  </si>
  <si>
    <t>TK24087</t>
  </si>
  <si>
    <t>TK24086</t>
  </si>
  <si>
    <t>TK24085</t>
  </si>
  <si>
    <t>TK24084</t>
  </si>
  <si>
    <t>TK24083</t>
  </si>
  <si>
    <t>TK24082</t>
  </si>
  <si>
    <t>TK24081</t>
  </si>
  <si>
    <t>TK24080</t>
  </si>
  <si>
    <t>TK24079</t>
  </si>
  <si>
    <t>TK24078</t>
  </si>
  <si>
    <t>TK24077</t>
  </si>
  <si>
    <t>TK24076</t>
  </si>
  <si>
    <t>TK24075</t>
  </si>
  <si>
    <t>Contact ID</t>
  </si>
  <si>
    <t>LD24-0077</t>
  </si>
  <si>
    <t>LD24-0076</t>
  </si>
  <si>
    <t>LD24-0075</t>
  </si>
  <si>
    <t>LD24-0074</t>
  </si>
  <si>
    <t>LD24-0073</t>
  </si>
  <si>
    <t>LD24-0072</t>
  </si>
  <si>
    <t>LD24-0071</t>
  </si>
  <si>
    <t>LD24-0070</t>
  </si>
  <si>
    <t>LD24-0069</t>
  </si>
  <si>
    <t>Proposals</t>
  </si>
  <si>
    <t>Proposer's Name</t>
  </si>
  <si>
    <t>Wanda Lucas</t>
  </si>
  <si>
    <t>Trevor Scott</t>
  </si>
  <si>
    <t>Andy Moller</t>
  </si>
  <si>
    <t>Sebastien Grey</t>
  </si>
  <si>
    <t>Anna Descours</t>
  </si>
  <si>
    <t>Sylvie La Coadou</t>
  </si>
  <si>
    <t>Special Endowment</t>
  </si>
  <si>
    <t>My Security</t>
  </si>
  <si>
    <t>SACOS Special</t>
  </si>
  <si>
    <t>SACOS Junior</t>
  </si>
  <si>
    <t>My Legacy</t>
  </si>
  <si>
    <t>Daniel Blast</t>
  </si>
  <si>
    <t>Judy Wallace</t>
  </si>
  <si>
    <t>Double Security</t>
  </si>
  <si>
    <t>SACOS Exclusive</t>
  </si>
  <si>
    <t>Alistair Jacobs</t>
  </si>
  <si>
    <t>Emanuelle Maize</t>
  </si>
  <si>
    <t>Lucy Karlton</t>
  </si>
  <si>
    <t>Karlos Lobo</t>
  </si>
  <si>
    <t>Beth Mayer</t>
  </si>
  <si>
    <t>Submitted</t>
  </si>
  <si>
    <t>Offer Date</t>
  </si>
  <si>
    <t>Date</t>
  </si>
  <si>
    <t>S</t>
  </si>
  <si>
    <t>Awaiting Medical</t>
  </si>
  <si>
    <t>Days</t>
  </si>
  <si>
    <t>Declined</t>
  </si>
  <si>
    <t>Sent by SMS</t>
  </si>
  <si>
    <t>10am at Hunt Deltel</t>
  </si>
  <si>
    <t>Business Category</t>
  </si>
  <si>
    <t>Mode Of Payment</t>
  </si>
  <si>
    <t>Bank</t>
  </si>
  <si>
    <t>SG24-01</t>
  </si>
  <si>
    <t>BOB</t>
  </si>
  <si>
    <t>HL24-01</t>
  </si>
  <si>
    <t>SG24-02</t>
  </si>
  <si>
    <t>AG24-02</t>
  </si>
  <si>
    <t>HL24-02</t>
  </si>
  <si>
    <t>Amount Received</t>
  </si>
  <si>
    <t>SG-2401</t>
  </si>
  <si>
    <t>AG-2401</t>
  </si>
  <si>
    <t>SL-2401</t>
  </si>
  <si>
    <t>SG-2402</t>
  </si>
  <si>
    <t>HG-2402</t>
  </si>
  <si>
    <t>SL-2402</t>
  </si>
  <si>
    <t>AG-2403</t>
  </si>
  <si>
    <t>HG-2403</t>
  </si>
  <si>
    <t>SL-2408</t>
  </si>
  <si>
    <t>HL-2408</t>
  </si>
  <si>
    <t>SG-2404</t>
  </si>
  <si>
    <t>SL-2407</t>
  </si>
  <si>
    <t>HL-2407</t>
  </si>
  <si>
    <t>SL-2406</t>
  </si>
  <si>
    <t>HL-2406</t>
  </si>
  <si>
    <t>SG-2403</t>
  </si>
  <si>
    <t>SL-2405</t>
  </si>
  <si>
    <t>HL-2405</t>
  </si>
  <si>
    <t>AUG Life Commission</t>
  </si>
  <si>
    <t>JUN Life Commission</t>
  </si>
  <si>
    <t>SL-2404</t>
  </si>
  <si>
    <t>MAY Life Commission</t>
  </si>
  <si>
    <t>APR Life Commission</t>
  </si>
  <si>
    <t>JUL Life Commission</t>
  </si>
  <si>
    <t>SL-2403</t>
  </si>
  <si>
    <t>MAR Life Commission</t>
  </si>
  <si>
    <t>FEB Life Commission</t>
  </si>
  <si>
    <t>JAN Life Commission</t>
  </si>
  <si>
    <t>SL-2312</t>
  </si>
  <si>
    <t>SG-2307</t>
  </si>
  <si>
    <t>DEC Life Commission</t>
  </si>
  <si>
    <t>Income</t>
  </si>
  <si>
    <t>IncomeID</t>
  </si>
  <si>
    <t>Category</t>
  </si>
  <si>
    <t>IN24-014</t>
  </si>
  <si>
    <t>AG24-05</t>
  </si>
  <si>
    <t>IN24-013</t>
  </si>
  <si>
    <t>Hsavy Life</t>
  </si>
  <si>
    <t>May Commission</t>
  </si>
  <si>
    <t>HL24-06</t>
  </si>
  <si>
    <t>IN24-012</t>
  </si>
  <si>
    <t>SACOS Life</t>
  </si>
  <si>
    <t>SL24-05</t>
  </si>
  <si>
    <t>IN24-011</t>
  </si>
  <si>
    <t>Bonus</t>
  </si>
  <si>
    <t>IN24-010</t>
  </si>
  <si>
    <t>Life Contest Prize</t>
  </si>
  <si>
    <t>IN24-009</t>
  </si>
  <si>
    <t>HSavy General</t>
  </si>
  <si>
    <t>HG24-04</t>
  </si>
  <si>
    <t>IN24-008</t>
  </si>
  <si>
    <t>SACOS General</t>
  </si>
  <si>
    <t>IN24-007</t>
  </si>
  <si>
    <t>AG24-03</t>
  </si>
  <si>
    <t>IN24-006</t>
  </si>
  <si>
    <t>IN24-005</t>
  </si>
  <si>
    <t>Mar Commission</t>
  </si>
  <si>
    <t>HL24-03</t>
  </si>
  <si>
    <t>IN24-004</t>
  </si>
  <si>
    <t>IN24-003</t>
  </si>
  <si>
    <t>Feb Commission</t>
  </si>
  <si>
    <t>IN24-002</t>
  </si>
  <si>
    <t>SG23-12</t>
  </si>
  <si>
    <t>IN24-001</t>
  </si>
  <si>
    <t>Jan Commission</t>
  </si>
  <si>
    <t>IN23-023</t>
  </si>
  <si>
    <t>SG23-11</t>
  </si>
  <si>
    <t>Expenses</t>
  </si>
  <si>
    <t>006543</t>
  </si>
  <si>
    <t>006501</t>
  </si>
  <si>
    <t>Expense ID</t>
  </si>
  <si>
    <t xml:space="preserve">Payee </t>
  </si>
  <si>
    <t>Cheq No</t>
  </si>
  <si>
    <t>EX24-0057</t>
  </si>
  <si>
    <t>PI Insurance</t>
  </si>
  <si>
    <t>Insurance</t>
  </si>
  <si>
    <t>NOU</t>
  </si>
  <si>
    <t>00034</t>
  </si>
  <si>
    <t>EX24-0056</t>
  </si>
  <si>
    <t>Seychelles Revenue Commission</t>
  </si>
  <si>
    <t>2023 Tax Return</t>
  </si>
  <si>
    <t>Tax</t>
  </si>
  <si>
    <t>00033</t>
  </si>
  <si>
    <t>EX24-0055</t>
  </si>
  <si>
    <t>May 2024 Bill</t>
  </si>
  <si>
    <t>Telecoms</t>
  </si>
  <si>
    <t>Card</t>
  </si>
  <si>
    <t>EX24-0054</t>
  </si>
  <si>
    <t>Registrar</t>
  </si>
  <si>
    <t>Annual Company Fee</t>
  </si>
  <si>
    <t>Legal</t>
  </si>
  <si>
    <t>EX24-0053</t>
  </si>
  <si>
    <t>Seychelles Postal Services</t>
  </si>
  <si>
    <t>P.O Box rental</t>
  </si>
  <si>
    <t>Fees</t>
  </si>
  <si>
    <t>00032</t>
  </si>
  <si>
    <t>EX24-0052</t>
  </si>
  <si>
    <t>Service Fee</t>
  </si>
  <si>
    <t>Bank charges</t>
  </si>
  <si>
    <t>Bank Debit</t>
  </si>
  <si>
    <t>EX24-0051</t>
  </si>
  <si>
    <t>Alpha Energy</t>
  </si>
  <si>
    <t>Fuel</t>
  </si>
  <si>
    <t>Transport</t>
  </si>
  <si>
    <t>EX24-0050</t>
  </si>
  <si>
    <t>Paradise Computers</t>
  </si>
  <si>
    <t>Toner</t>
  </si>
  <si>
    <t>Office Supplies</t>
  </si>
  <si>
    <t>EX24-0049</t>
  </si>
  <si>
    <t>Excell Printing</t>
  </si>
  <si>
    <t>400 Flyers</t>
  </si>
  <si>
    <t>Marketing</t>
  </si>
  <si>
    <t>00020</t>
  </si>
  <si>
    <t>EX24-0048</t>
  </si>
  <si>
    <t>Broker License Fee 2024</t>
  </si>
  <si>
    <t>License Fee</t>
  </si>
  <si>
    <t>EX24-0047</t>
  </si>
  <si>
    <t>401 Flyers</t>
  </si>
  <si>
    <t>00019</t>
  </si>
  <si>
    <t>EX24-0046</t>
  </si>
  <si>
    <t>Broker License Fee 2025</t>
  </si>
  <si>
    <t>EX24-0045</t>
  </si>
  <si>
    <t>402 Flyers</t>
  </si>
  <si>
    <t>00018</t>
  </si>
  <si>
    <t>EX24-0044</t>
  </si>
  <si>
    <t>Broker License Fee 2026</t>
  </si>
  <si>
    <t>EX24-0043</t>
  </si>
  <si>
    <t>403 Flyers</t>
  </si>
  <si>
    <t>00017</t>
  </si>
  <si>
    <t>Records 1 to 15 of 216</t>
  </si>
  <si>
    <t>0065674</t>
  </si>
  <si>
    <t>Paid Amount</t>
  </si>
  <si>
    <t>Field 13</t>
  </si>
  <si>
    <t>MVC-21-P001003</t>
  </si>
  <si>
    <t>Karlon Brand</t>
  </si>
  <si>
    <t>Processing</t>
  </si>
  <si>
    <t>HS1-23-HEA-P000232</t>
  </si>
  <si>
    <t>Sam Turnip</t>
  </si>
  <si>
    <t>Suspected fraud</t>
  </si>
  <si>
    <t>Settled</t>
  </si>
  <si>
    <t>HI-22-0002321</t>
  </si>
  <si>
    <t>Sue Xander</t>
  </si>
  <si>
    <t>MVC-21-P003212</t>
  </si>
  <si>
    <t>Adam West</t>
  </si>
  <si>
    <t>FSP-19-P00-2019</t>
  </si>
  <si>
    <t>Betty Drake</t>
  </si>
  <si>
    <t>HI-23-0000032</t>
  </si>
  <si>
    <t>Francis Haley</t>
  </si>
  <si>
    <t>MVC-22-HEA-P000321</t>
  </si>
  <si>
    <t>Stanley Fox</t>
  </si>
  <si>
    <t>HS1-21-HEA-P000077</t>
  </si>
  <si>
    <t>Eli Wandera</t>
  </si>
  <si>
    <t>FSP-21-FVI-000232</t>
  </si>
  <si>
    <t>Kurt Leblanc</t>
  </si>
  <si>
    <t>Dwayne Johnson</t>
  </si>
  <si>
    <t>MVC-19-HEA-P00231</t>
  </si>
  <si>
    <t>MVC-21-HEA-P00065</t>
  </si>
  <si>
    <t>Juliet Broom</t>
  </si>
  <si>
    <t>MVC-18-HEA-P00044</t>
  </si>
  <si>
    <t>Brian Cox</t>
  </si>
  <si>
    <t>HI-19-DHP-000234</t>
  </si>
  <si>
    <t>Ian Delavie</t>
  </si>
  <si>
    <t>Damage caused by flooding</t>
  </si>
  <si>
    <t>Damage to kitchen caused by landslide</t>
  </si>
  <si>
    <t>Damage caused by fire damage</t>
  </si>
  <si>
    <t>Accident involving scooter S11264</t>
  </si>
  <si>
    <t>Damage caused by SPTC Bus S12765</t>
  </si>
  <si>
    <t>Dange caused by Taxi S2425</t>
  </si>
  <si>
    <t>Damage caused by pick up S7654</t>
  </si>
  <si>
    <t>Damage caused by S1232</t>
  </si>
  <si>
    <t>Roof damage caused by high winds</t>
  </si>
  <si>
    <t>Damage to S33175</t>
  </si>
  <si>
    <t>Damage to boundary wall</t>
  </si>
  <si>
    <t>Damage caused by explosion</t>
  </si>
  <si>
    <t>Damage caused by Taxi S34999</t>
  </si>
  <si>
    <t>Settlment Notes</t>
  </si>
  <si>
    <t>Damage caused by Fire</t>
  </si>
  <si>
    <t>Records 1 to 15 of 28</t>
  </si>
  <si>
    <t>S38550</t>
  </si>
  <si>
    <t>Brezza</t>
  </si>
  <si>
    <t>SKZ834229</t>
  </si>
  <si>
    <t>HGY7834FF832</t>
  </si>
  <si>
    <t>MTT-22-000550</t>
  </si>
  <si>
    <t>Hyundai</t>
  </si>
  <si>
    <t>Elantra</t>
  </si>
  <si>
    <t>AGF24222</t>
  </si>
  <si>
    <t>WFDR9948233</t>
  </si>
  <si>
    <t>S7171</t>
  </si>
  <si>
    <t>Mazda</t>
  </si>
  <si>
    <t>RX7</t>
  </si>
  <si>
    <t>Coupe</t>
  </si>
  <si>
    <t>Blue</t>
  </si>
  <si>
    <t>GHFS782734</t>
  </si>
  <si>
    <t>DSFS5263FF</t>
  </si>
  <si>
    <t>MTC-21-000232</t>
  </si>
  <si>
    <t>K15B498392</t>
  </si>
  <si>
    <t>HGFD838281</t>
  </si>
  <si>
    <t>S11232</t>
  </si>
  <si>
    <t>Accent</t>
  </si>
  <si>
    <t>Hatchback</t>
  </si>
  <si>
    <t>HTEW73522</t>
  </si>
  <si>
    <t>GHY7222D822</t>
  </si>
  <si>
    <t>MPV-12-HEA-00213</t>
  </si>
  <si>
    <t>Kona</t>
  </si>
  <si>
    <t>Green</t>
  </si>
  <si>
    <t>Electric</t>
  </si>
  <si>
    <t>KIY992321FG</t>
  </si>
  <si>
    <t>S17</t>
  </si>
  <si>
    <t>BMW</t>
  </si>
  <si>
    <t>IX20</t>
  </si>
  <si>
    <t>K1843W322</t>
  </si>
  <si>
    <t>KRT6329GF5</t>
  </si>
  <si>
    <t>MPV-22-HEA-P0000122</t>
  </si>
  <si>
    <t>Kia</t>
  </si>
  <si>
    <t>Picanto</t>
  </si>
  <si>
    <t>Black</t>
  </si>
  <si>
    <t>GGSD70076</t>
  </si>
  <si>
    <t>S39432</t>
  </si>
  <si>
    <t>Rio</t>
  </si>
  <si>
    <t>Yellow</t>
  </si>
  <si>
    <t>KGTF9123212</t>
  </si>
  <si>
    <t>KLN6342FF732</t>
  </si>
  <si>
    <t>MTC-20-000111</t>
  </si>
  <si>
    <t>S40234</t>
  </si>
  <si>
    <t>Tata</t>
  </si>
  <si>
    <t>Punch</t>
  </si>
  <si>
    <t>Blue/White</t>
  </si>
  <si>
    <t>WFRS87190JKY6</t>
  </si>
  <si>
    <t>MPV-24-HEA-P000012</t>
  </si>
  <si>
    <t xml:space="preserve">Suzuki </t>
  </si>
  <si>
    <t>Keven Minion</t>
  </si>
  <si>
    <t>MPV-23-PRO-P0003452</t>
  </si>
  <si>
    <t>Vehicle ID</t>
  </si>
  <si>
    <t>VH-24007</t>
  </si>
  <si>
    <t>VH-24006</t>
  </si>
  <si>
    <t>VH-24005</t>
  </si>
  <si>
    <t>VH-24004</t>
  </si>
  <si>
    <t>VH-24003</t>
  </si>
  <si>
    <t>VH-24002</t>
  </si>
  <si>
    <t>VH-24001</t>
  </si>
  <si>
    <t>VH-24000</t>
  </si>
  <si>
    <t>VH-23999</t>
  </si>
  <si>
    <t>VH-23998</t>
  </si>
  <si>
    <t>Debit Notes</t>
  </si>
  <si>
    <t>CNID</t>
  </si>
  <si>
    <t>ComPay</t>
  </si>
  <si>
    <t>Com Notes</t>
  </si>
  <si>
    <t>[Document]</t>
  </si>
  <si>
    <t>[Documents]</t>
  </si>
  <si>
    <t>[KYC Documents]</t>
  </si>
  <si>
    <t>Statement</t>
  </si>
  <si>
    <t>Payee</t>
  </si>
  <si>
    <t>R-Notices</t>
  </si>
  <si>
    <t>Claim ID</t>
  </si>
  <si>
    <t>Shares</t>
  </si>
  <si>
    <t>keystone.sey@gmail.com</t>
  </si>
  <si>
    <t>BENEFICIAL OWNERS</t>
  </si>
  <si>
    <t>COI</t>
  </si>
  <si>
    <t>Samuel Hill</t>
  </si>
  <si>
    <t>Kaste McEwan</t>
  </si>
  <si>
    <t>Mary Trader</t>
  </si>
  <si>
    <t>Emilie LaCruz</t>
  </si>
  <si>
    <t>Dua Gomez</t>
  </si>
  <si>
    <t>Anse Boileau</t>
  </si>
  <si>
    <t>Qualified</t>
  </si>
  <si>
    <t>C8428891</t>
  </si>
  <si>
    <t>Date Added</t>
  </si>
  <si>
    <t>Date Removed</t>
  </si>
  <si>
    <t>Shareholder</t>
  </si>
  <si>
    <t>Interest</t>
  </si>
  <si>
    <t>AOA</t>
  </si>
  <si>
    <t>MOA</t>
  </si>
  <si>
    <t xml:space="preserve">      POD&amp;S</t>
  </si>
  <si>
    <t xml:space="preserve">     POA</t>
  </si>
  <si>
    <t xml:space="preserve">       ID Mandy</t>
  </si>
  <si>
    <t>ID Adam</t>
  </si>
  <si>
    <t>ID Simon</t>
  </si>
  <si>
    <t>777, Victoria, Mahe</t>
  </si>
  <si>
    <t>View Statement</t>
  </si>
  <si>
    <t>CN23061</t>
  </si>
  <si>
    <t>CN23059</t>
  </si>
  <si>
    <t>CN23055</t>
  </si>
  <si>
    <t>Kendra Moller</t>
  </si>
  <si>
    <t>Pierro Leclerk</t>
  </si>
  <si>
    <t>Margo Slater</t>
  </si>
  <si>
    <t>MPV-23-HEA-P0002110</t>
  </si>
  <si>
    <t>FSP-23-HEA-P0002309</t>
  </si>
  <si>
    <t>HS1-23-HIN-0000088</t>
  </si>
  <si>
    <t>Balance Due</t>
  </si>
  <si>
    <t>Presentation - Hunt Deltel</t>
  </si>
  <si>
    <t>FIU Annual BO Report</t>
  </si>
  <si>
    <t>S2341</t>
  </si>
  <si>
    <t>Sierra Fox</t>
  </si>
  <si>
    <t>Ted David</t>
  </si>
  <si>
    <t>Tour Guide Services</t>
  </si>
  <si>
    <t>Awaiting POA</t>
  </si>
  <si>
    <t>Seats</t>
  </si>
  <si>
    <t>Notifications</t>
  </si>
  <si>
    <t xml:space="preserve">Records 1 to 15 of 24                </t>
  </si>
  <si>
    <t xml:space="preserve">Records 1 to 15 of 41           </t>
  </si>
  <si>
    <t>NIN/Passport</t>
  </si>
  <si>
    <t>Interval</t>
  </si>
  <si>
    <t>Proposal Form</t>
  </si>
  <si>
    <t>TaxableIncome</t>
  </si>
  <si>
    <t>Submitted Date</t>
  </si>
  <si>
    <t>Dashboard</t>
  </si>
  <si>
    <t>Policies Expiring</t>
  </si>
  <si>
    <t xml:space="preserve"> Calendar</t>
  </si>
  <si>
    <t>Paymaster</t>
  </si>
  <si>
    <t>Greta Sams</t>
  </si>
  <si>
    <t>Blake Banks</t>
  </si>
  <si>
    <t>Kim Rider</t>
  </si>
  <si>
    <t>Tamara Vincent</t>
  </si>
  <si>
    <t>Kate Boom</t>
  </si>
  <si>
    <t>Ian Dirk</t>
  </si>
  <si>
    <t>Brandon Smith</t>
  </si>
  <si>
    <t>Gary Foster</t>
  </si>
  <si>
    <t>Orlando Mendez</t>
  </si>
  <si>
    <t>Sandra Diaz</t>
  </si>
  <si>
    <t>Tailor</t>
  </si>
  <si>
    <t>Plumber</t>
  </si>
  <si>
    <t>Police Officer</t>
  </si>
  <si>
    <t>Assignee</t>
  </si>
  <si>
    <t>Bi Annually</t>
  </si>
  <si>
    <t>PI Insurance Renewal</t>
  </si>
  <si>
    <t>FIU</t>
  </si>
  <si>
    <t>Registrar Of Companies</t>
  </si>
  <si>
    <t>Financial Audit Report</t>
  </si>
  <si>
    <t>Bi Annuall CFT Report</t>
  </si>
  <si>
    <t>Beneficial Owner Report</t>
  </si>
  <si>
    <t>Compliance Report</t>
  </si>
  <si>
    <t>Tax Return</t>
  </si>
  <si>
    <t>Seychelles Trevenue Commission</t>
  </si>
  <si>
    <t>Done Date</t>
  </si>
  <si>
    <t>B43542</t>
  </si>
  <si>
    <t>Anse Etoile</t>
  </si>
  <si>
    <t>Retailer</t>
  </si>
  <si>
    <t>Atom  Imports</t>
  </si>
  <si>
    <t>Upcoming Renewals</t>
  </si>
  <si>
    <t>Premium Overdue</t>
  </si>
  <si>
    <t>MPV-23-HEA-P00002132</t>
  </si>
  <si>
    <t>Open Leads</t>
  </si>
  <si>
    <t>Time</t>
  </si>
  <si>
    <t>Date Acquired</t>
  </si>
  <si>
    <t>Notification</t>
  </si>
  <si>
    <t>Cox Santana</t>
  </si>
  <si>
    <t>Barry Marks</t>
  </si>
  <si>
    <r>
      <rPr>
        <b/>
        <sz val="16"/>
        <rFont val="Aptos Narrow"/>
        <family val="2"/>
        <scheme val="minor"/>
      </rPr>
      <t xml:space="preserve">Statement No - </t>
    </r>
    <r>
      <rPr>
        <b/>
        <sz val="16"/>
        <color theme="5"/>
        <rFont val="Aptos Narrow"/>
        <family val="2"/>
        <scheme val="minor"/>
      </rPr>
      <t>AG-2403</t>
    </r>
  </si>
  <si>
    <t>Commission Statement Summary</t>
  </si>
  <si>
    <t>Commission Details</t>
  </si>
  <si>
    <t>Part commission on instalment</t>
  </si>
  <si>
    <t>Schedule ID</t>
  </si>
  <si>
    <t>Note</t>
  </si>
  <si>
    <t>Policyholder</t>
  </si>
  <si>
    <t xml:space="preserve">Comprehensive            </t>
  </si>
  <si>
    <t xml:space="preserve"> ▼</t>
  </si>
  <si>
    <t>PARTIES AND CLASS</t>
  </si>
  <si>
    <t>ADD ONS &amp; EXCESS</t>
  </si>
  <si>
    <t>PERIOD OF COVER</t>
  </si>
  <si>
    <t>Policy Schedule</t>
  </si>
  <si>
    <t>Premium Payments</t>
  </si>
  <si>
    <t>DN-23070</t>
  </si>
  <si>
    <t>DN-23071</t>
  </si>
  <si>
    <t>DN-23072</t>
  </si>
  <si>
    <t>BOB-000324</t>
  </si>
  <si>
    <t>1st instalment</t>
  </si>
  <si>
    <t>BOB-000234</t>
  </si>
  <si>
    <t>DN-23099</t>
  </si>
  <si>
    <t>DN-230100</t>
  </si>
  <si>
    <t>Renewal Notices</t>
  </si>
  <si>
    <t>Days Notice/Date</t>
  </si>
  <si>
    <t>CM</t>
  </si>
  <si>
    <t>DN</t>
  </si>
  <si>
    <t>Claim</t>
  </si>
  <si>
    <t>Prefix</t>
  </si>
  <si>
    <t>Task</t>
  </si>
  <si>
    <t>Expense</t>
  </si>
  <si>
    <t>Commission Statement</t>
  </si>
  <si>
    <t>Format</t>
  </si>
  <si>
    <t>-</t>
  </si>
  <si>
    <t>PL</t>
  </si>
  <si>
    <t>YY</t>
  </si>
  <si>
    <t>NNN</t>
  </si>
  <si>
    <t>SG</t>
  </si>
  <si>
    <t>PR</t>
  </si>
  <si>
    <t>Seq No</t>
  </si>
  <si>
    <t>TX</t>
  </si>
  <si>
    <t>Beneficial Owner</t>
  </si>
  <si>
    <t>Nominee</t>
  </si>
  <si>
    <t>Traveller</t>
  </si>
  <si>
    <t>Bondee</t>
  </si>
  <si>
    <t>N&gt;</t>
  </si>
  <si>
    <t>Cancelled Date</t>
  </si>
  <si>
    <t>SH23087</t>
  </si>
  <si>
    <t>SH22067</t>
  </si>
  <si>
    <t>SH21053</t>
  </si>
  <si>
    <t>SH20030</t>
  </si>
  <si>
    <t>CLID</t>
  </si>
  <si>
    <t>COID</t>
  </si>
  <si>
    <t>CT179</t>
  </si>
  <si>
    <t>CT178</t>
  </si>
  <si>
    <t>CT177</t>
  </si>
  <si>
    <t>CT176</t>
  </si>
  <si>
    <t>CT175</t>
  </si>
  <si>
    <t>CT174</t>
  </si>
  <si>
    <t>CT173</t>
  </si>
  <si>
    <t>CT172</t>
  </si>
  <si>
    <t>CT171</t>
  </si>
  <si>
    <t>CT170</t>
  </si>
  <si>
    <t>CT169</t>
  </si>
  <si>
    <t>CT168</t>
  </si>
  <si>
    <t>CT167</t>
  </si>
  <si>
    <t>CT166</t>
  </si>
  <si>
    <t>CL99</t>
  </si>
  <si>
    <t>CL98</t>
  </si>
  <si>
    <t>CL97</t>
  </si>
  <si>
    <t>CL93</t>
  </si>
  <si>
    <t>CL94</t>
  </si>
  <si>
    <t>CL103</t>
  </si>
  <si>
    <t>CL105</t>
  </si>
  <si>
    <t>CL106</t>
  </si>
  <si>
    <t>CL88</t>
  </si>
  <si>
    <t>CL133</t>
  </si>
  <si>
    <t>PL111</t>
  </si>
  <si>
    <t>PL110</t>
  </si>
  <si>
    <t>PL109</t>
  </si>
  <si>
    <t>PL108</t>
  </si>
  <si>
    <t>PL107</t>
  </si>
  <si>
    <t>PL106</t>
  </si>
  <si>
    <t>PL105</t>
  </si>
  <si>
    <t>PL104</t>
  </si>
  <si>
    <t>PL103</t>
  </si>
  <si>
    <t>PL102</t>
  </si>
  <si>
    <t>PL101</t>
  </si>
  <si>
    <t>PL100</t>
  </si>
  <si>
    <t>PL99</t>
  </si>
  <si>
    <t>PL98</t>
  </si>
  <si>
    <t>FOLLOWUPS</t>
  </si>
  <si>
    <t>FUID</t>
  </si>
  <si>
    <t>Application Date</t>
  </si>
  <si>
    <t>Payment</t>
  </si>
  <si>
    <t>Meeting</t>
  </si>
  <si>
    <t>P.O. Box Rental</t>
  </si>
  <si>
    <t xml:space="preserve">Brokers License </t>
  </si>
  <si>
    <t>Hunt Deltel</t>
  </si>
  <si>
    <t>Randy Crax</t>
  </si>
  <si>
    <t>Life Proposal</t>
  </si>
  <si>
    <t>Send Renewal Notice</t>
  </si>
  <si>
    <t>Bella Vista</t>
  </si>
  <si>
    <t>Target</t>
  </si>
  <si>
    <t>Sam Anadro</t>
  </si>
  <si>
    <t>Send Reminder</t>
  </si>
  <si>
    <t>Deep Divers</t>
  </si>
  <si>
    <t>DateAdded</t>
  </si>
  <si>
    <t>DateRemoved</t>
  </si>
  <si>
    <t>ComStatID</t>
  </si>
  <si>
    <t>PAYMENTS</t>
  </si>
  <si>
    <t>PaymentID</t>
  </si>
  <si>
    <t>Term [No]</t>
  </si>
  <si>
    <t>Term [Period]</t>
  </si>
  <si>
    <t>POLICY NOTE</t>
  </si>
  <si>
    <t>RENEWAL NOTICES</t>
  </si>
  <si>
    <t>Full Name</t>
  </si>
  <si>
    <t>Delivery Channel</t>
  </si>
  <si>
    <t>SMS, email</t>
  </si>
  <si>
    <t>Quotes</t>
  </si>
  <si>
    <t>Sum Insured reduced</t>
  </si>
  <si>
    <t>COVER DETAILS</t>
  </si>
  <si>
    <t>PREMIUM &amp; PAYMENT PLAN</t>
  </si>
  <si>
    <t>PaymentType</t>
  </si>
  <si>
    <t>QS Reports</t>
  </si>
  <si>
    <t>Vehicle RC</t>
  </si>
  <si>
    <t>Photos</t>
  </si>
  <si>
    <t>Payment Agreement</t>
  </si>
  <si>
    <t>DateSent</t>
  </si>
  <si>
    <t>Channel</t>
  </si>
  <si>
    <t>..</t>
  </si>
  <si>
    <t>Receipt No</t>
  </si>
  <si>
    <t>SCHEDULES</t>
  </si>
  <si>
    <t>ClientID</t>
  </si>
  <si>
    <t>DeliveryChannel</t>
  </si>
  <si>
    <t>VehicleType</t>
  </si>
  <si>
    <t>ExpenseID</t>
  </si>
  <si>
    <t>ComPayID</t>
  </si>
  <si>
    <t>ComNotes</t>
  </si>
  <si>
    <t>BeneficialOwnerID</t>
  </si>
  <si>
    <t>[IDs)</t>
  </si>
  <si>
    <t>Issuing Country</t>
  </si>
  <si>
    <t>FromDate</t>
  </si>
  <si>
    <t>ToDate</t>
  </si>
  <si>
    <t>TaskDate</t>
  </si>
  <si>
    <t>DateDone</t>
  </si>
  <si>
    <t>IncomeSource</t>
  </si>
  <si>
    <t>Y/N</t>
  </si>
  <si>
    <t>BO</t>
  </si>
  <si>
    <t xml:space="preserve">No Of Fields &gt;  </t>
  </si>
  <si>
    <t xml:space="preserve">TableName &gt;  </t>
  </si>
  <si>
    <t>1st Contacted</t>
  </si>
  <si>
    <t>LEAD MANAGEMENT</t>
  </si>
  <si>
    <t>Next Follow Up</t>
  </si>
  <si>
    <t>FU</t>
  </si>
  <si>
    <t>Medium</t>
  </si>
  <si>
    <t>Source Of Payment</t>
  </si>
  <si>
    <t>Airtel</t>
  </si>
  <si>
    <t>Mins Of Finance</t>
  </si>
  <si>
    <t>Sey Brew</t>
  </si>
  <si>
    <t>ABSA</t>
  </si>
  <si>
    <t>MCB</t>
  </si>
  <si>
    <t>Field Type</t>
  </si>
  <si>
    <t>UniqueID</t>
  </si>
  <si>
    <t>Text</t>
  </si>
  <si>
    <t>LookUp Table</t>
  </si>
  <si>
    <t>Numbers</t>
  </si>
  <si>
    <t>Email</t>
  </si>
  <si>
    <t>Check Box</t>
  </si>
  <si>
    <t>Thumbnail</t>
  </si>
  <si>
    <t>Unique ID</t>
  </si>
  <si>
    <t>Calculated field</t>
  </si>
  <si>
    <t xml:space="preserve">Highlight </t>
  </si>
  <si>
    <t>Attachment</t>
  </si>
  <si>
    <t>Currency</t>
  </si>
  <si>
    <t>Percentage</t>
  </si>
  <si>
    <t>number</t>
  </si>
  <si>
    <t>Number</t>
  </si>
  <si>
    <t>FollowUpID</t>
  </si>
  <si>
    <t>Follow Up Date</t>
  </si>
  <si>
    <t>Follow Up Time</t>
  </si>
  <si>
    <t>Long Text</t>
  </si>
  <si>
    <t>BeneficialOwners</t>
  </si>
  <si>
    <t>Client ID</t>
  </si>
  <si>
    <t>ComNoteID</t>
  </si>
  <si>
    <t>Type Received</t>
  </si>
  <si>
    <t>Name &amp; Surname</t>
  </si>
  <si>
    <t>PaymentStatus</t>
  </si>
  <si>
    <t>CommissionStatus</t>
  </si>
  <si>
    <t>ClaimStatus</t>
  </si>
  <si>
    <t>Notice Sent</t>
  </si>
  <si>
    <t>CN-24005</t>
  </si>
  <si>
    <t>CN-24004</t>
  </si>
  <si>
    <t>CN-24003</t>
  </si>
  <si>
    <t>CN-24002</t>
  </si>
  <si>
    <t>CN-24001</t>
  </si>
  <si>
    <t>CN-23003</t>
  </si>
  <si>
    <t>CN-23002</t>
  </si>
  <si>
    <t>CN-23001</t>
  </si>
  <si>
    <t>CN-22005</t>
  </si>
  <si>
    <t>CN-22004</t>
  </si>
  <si>
    <t>CN-22003</t>
  </si>
  <si>
    <t>CN-22002</t>
  </si>
  <si>
    <t>CN-22001</t>
  </si>
  <si>
    <t>CN-21007</t>
  </si>
  <si>
    <t>EX-24035</t>
  </si>
  <si>
    <t>EX-24034</t>
  </si>
  <si>
    <t>EX-24033</t>
  </si>
  <si>
    <t>EX-24032</t>
  </si>
  <si>
    <t>EX-24031</t>
  </si>
  <si>
    <t>EX-24030</t>
  </si>
  <si>
    <t>EX-24029</t>
  </si>
  <si>
    <t>EX-24028</t>
  </si>
  <si>
    <t>EX-24027</t>
  </si>
  <si>
    <t>EX-24026</t>
  </si>
  <si>
    <t>EX-24025</t>
  </si>
  <si>
    <t>EX-24023</t>
  </si>
  <si>
    <t>EX-24022</t>
  </si>
  <si>
    <t>EX-24024</t>
  </si>
  <si>
    <t>IN-24014</t>
  </si>
  <si>
    <t>IN-24013</t>
  </si>
  <si>
    <t>IN-24012</t>
  </si>
  <si>
    <t>IN-24011</t>
  </si>
  <si>
    <t>IN-24010</t>
  </si>
  <si>
    <t>IN-24009</t>
  </si>
  <si>
    <t>IN-24008</t>
  </si>
  <si>
    <t>IN-24007</t>
  </si>
  <si>
    <t>IN-24006</t>
  </si>
  <si>
    <t>IN-24005</t>
  </si>
  <si>
    <t>IN-24004</t>
  </si>
  <si>
    <t>IN-24003</t>
  </si>
  <si>
    <t>IN-24002</t>
  </si>
  <si>
    <t>IN-24001</t>
  </si>
  <si>
    <t>CUSTOMER DETAILS</t>
  </si>
  <si>
    <t>Default</t>
  </si>
  <si>
    <t>[Today]</t>
  </si>
  <si>
    <t>Calculated</t>
  </si>
  <si>
    <t>Off</t>
  </si>
  <si>
    <t>[Current]</t>
  </si>
  <si>
    <t>Derived</t>
  </si>
  <si>
    <t>[Policy Start Date]</t>
  </si>
  <si>
    <t>ComCategory</t>
  </si>
  <si>
    <t>[Year]</t>
  </si>
  <si>
    <t>TaxationType</t>
  </si>
  <si>
    <t>Presumptive</t>
  </si>
  <si>
    <t>Records Found - 14</t>
  </si>
  <si>
    <t>Records Found - 143</t>
  </si>
  <si>
    <t>Records Found - 8</t>
  </si>
  <si>
    <t>Records Found - 80</t>
  </si>
  <si>
    <t>Records Found - 188</t>
  </si>
  <si>
    <t>Records Found - 218</t>
  </si>
  <si>
    <t>Records Found - 28</t>
  </si>
  <si>
    <t>Records Found - 10</t>
  </si>
  <si>
    <t>SMS</t>
  </si>
  <si>
    <t>VarianceReason</t>
  </si>
  <si>
    <t>Com NOTE</t>
  </si>
  <si>
    <t>Chq No</t>
  </si>
  <si>
    <t>00000000</t>
  </si>
  <si>
    <t>V23008</t>
  </si>
  <si>
    <t>V24021</t>
  </si>
  <si>
    <t>AG-2405</t>
  </si>
  <si>
    <t>HG-2404</t>
  </si>
  <si>
    <t>HL-2403</t>
  </si>
  <si>
    <t>AG-2402</t>
  </si>
  <si>
    <t>HL-2402</t>
  </si>
  <si>
    <t>HL-2401</t>
  </si>
  <si>
    <t>IN</t>
  </si>
  <si>
    <t>EX</t>
  </si>
  <si>
    <t>CN</t>
  </si>
  <si>
    <t>TK</t>
  </si>
  <si>
    <t>NN</t>
  </si>
  <si>
    <t>VE</t>
  </si>
  <si>
    <t>SB</t>
  </si>
  <si>
    <t>COMMISSIONS</t>
  </si>
  <si>
    <t>ComID</t>
  </si>
  <si>
    <t>ComNote</t>
  </si>
  <si>
    <t>Plan Type</t>
  </si>
  <si>
    <t>Car sold</t>
  </si>
  <si>
    <t>Records Found - 4</t>
  </si>
  <si>
    <t xml:space="preserve">Records Found - 2                </t>
  </si>
  <si>
    <t>Part Commission</t>
  </si>
  <si>
    <t>Organization</t>
  </si>
  <si>
    <t>Client Status</t>
  </si>
  <si>
    <t>Perseverance</t>
  </si>
  <si>
    <t>Eden</t>
  </si>
  <si>
    <t>Cerf</t>
  </si>
  <si>
    <t>LIS</t>
  </si>
  <si>
    <t>Ms</t>
  </si>
  <si>
    <t>Miss</t>
  </si>
  <si>
    <t xml:space="preserve">Dr </t>
  </si>
  <si>
    <t>Mr &amp; Mrs</t>
  </si>
  <si>
    <t>Seq</t>
  </si>
  <si>
    <t>Self Employed</t>
  </si>
  <si>
    <t>Investment</t>
  </si>
  <si>
    <t>Rentals</t>
  </si>
  <si>
    <t>Retirement</t>
  </si>
  <si>
    <t xml:space="preserve">Allowance </t>
  </si>
  <si>
    <t>10,001 to 20,000</t>
  </si>
  <si>
    <t>20,001 to 30,000</t>
  </si>
  <si>
    <t>30,001 to 40,000</t>
  </si>
  <si>
    <t>40,001 to 50,000</t>
  </si>
  <si>
    <t>50,001 and above</t>
  </si>
  <si>
    <t>Less than 10,000</t>
  </si>
  <si>
    <t>MUA</t>
  </si>
  <si>
    <t>Bonds</t>
  </si>
  <si>
    <t>Marine</t>
  </si>
  <si>
    <t>Health</t>
  </si>
  <si>
    <t>Policy Status</t>
  </si>
  <si>
    <t>Weeks</t>
  </si>
  <si>
    <t>Bi-Annual</t>
  </si>
  <si>
    <t>Quarterly</t>
  </si>
  <si>
    <t>Partly Paid</t>
  </si>
  <si>
    <t>Standing Order</t>
  </si>
  <si>
    <t>Salary Deduction</t>
  </si>
  <si>
    <t>Online</t>
  </si>
  <si>
    <t>Adjustment</t>
  </si>
  <si>
    <t>Policy Status [Derived]</t>
  </si>
  <si>
    <t>Vehicle Type</t>
  </si>
  <si>
    <t>Twin Cab</t>
  </si>
  <si>
    <t>Pick Up</t>
  </si>
  <si>
    <t>Scooter</t>
  </si>
  <si>
    <t>Motor Cycle</t>
  </si>
  <si>
    <t>Diesel</t>
  </si>
  <si>
    <t>Taxi</t>
  </si>
  <si>
    <t>Van</t>
  </si>
  <si>
    <t>Carriage Of Goods</t>
  </si>
  <si>
    <t>Commuter</t>
  </si>
  <si>
    <t>Vehicle Make</t>
  </si>
  <si>
    <t>Ford</t>
  </si>
  <si>
    <t>MG</t>
  </si>
  <si>
    <t>Nissan</t>
  </si>
  <si>
    <t>Mercedes</t>
  </si>
  <si>
    <t>Lexus</t>
  </si>
  <si>
    <t>Haval</t>
  </si>
  <si>
    <t>Isuzu</t>
  </si>
  <si>
    <t>Claim Stage</t>
  </si>
  <si>
    <t>Approved</t>
  </si>
  <si>
    <t>Contact Status</t>
  </si>
  <si>
    <t>Converted to Client</t>
  </si>
  <si>
    <t>Prize</t>
  </si>
  <si>
    <t>License</t>
  </si>
  <si>
    <t>Telephone &amp; Internet</t>
  </si>
  <si>
    <t>Bank Fees</t>
  </si>
  <si>
    <t>Marketting</t>
  </si>
  <si>
    <t>Referals</t>
  </si>
  <si>
    <t>Asset Purchase</t>
  </si>
  <si>
    <t>Office supplies</t>
  </si>
  <si>
    <t>Misc</t>
  </si>
  <si>
    <t>Awaiting Documents</t>
  </si>
  <si>
    <t>Awaiting QS Report</t>
  </si>
  <si>
    <t>Bank Statements</t>
  </si>
  <si>
    <t>Receipts</t>
  </si>
  <si>
    <t>Commercial</t>
  </si>
  <si>
    <t>Prospect</t>
  </si>
  <si>
    <t>Keep In View</t>
  </si>
  <si>
    <t>SO Bank Officer</t>
  </si>
  <si>
    <t>Hsavy General</t>
  </si>
  <si>
    <t>Island</t>
  </si>
  <si>
    <t>REGISTRATION DETAILS</t>
  </si>
  <si>
    <t>Call</t>
  </si>
  <si>
    <t>Wattsapp</t>
  </si>
  <si>
    <t>Com Status</t>
  </si>
  <si>
    <t>Year          ▼</t>
  </si>
  <si>
    <t xml:space="preserve">Records Found - 4                   </t>
  </si>
  <si>
    <t>Records Found - 11</t>
  </si>
  <si>
    <t>Records Found - 192</t>
  </si>
  <si>
    <t xml:space="preserve">Records Found - 60             </t>
  </si>
  <si>
    <t>Records Found - 3</t>
  </si>
  <si>
    <t>Records Found - 2</t>
  </si>
  <si>
    <t>Records Found -  5</t>
  </si>
  <si>
    <t xml:space="preserve">Records Found -  5           </t>
  </si>
  <si>
    <t>Records Found -  3</t>
  </si>
  <si>
    <t xml:space="preserve">Records Found - f 2        </t>
  </si>
  <si>
    <t xml:space="preserve">Records Found -  1               </t>
  </si>
  <si>
    <t>Records Found - 1</t>
  </si>
  <si>
    <t>Proposals - To Follow Up</t>
  </si>
  <si>
    <t>PR25005</t>
  </si>
  <si>
    <t>PR25004</t>
  </si>
  <si>
    <t>PR25001</t>
  </si>
  <si>
    <t>PR25002</t>
  </si>
  <si>
    <t>PR25007</t>
  </si>
  <si>
    <t>PR25006</t>
  </si>
  <si>
    <t>PR25003</t>
  </si>
  <si>
    <t>PR25008</t>
  </si>
  <si>
    <t>PR24120</t>
  </si>
  <si>
    <t>PR24119</t>
  </si>
  <si>
    <t>PR24118</t>
  </si>
  <si>
    <t>PR24117</t>
  </si>
  <si>
    <t>PR24116</t>
  </si>
  <si>
    <t>PR24115</t>
  </si>
  <si>
    <t>PRID</t>
  </si>
  <si>
    <t>Period</t>
  </si>
  <si>
    <t>In Discussion</t>
  </si>
  <si>
    <t>Proposal Made</t>
  </si>
  <si>
    <t>S3321</t>
  </si>
  <si>
    <t>In Progress</t>
  </si>
  <si>
    <t>Completed</t>
  </si>
  <si>
    <r>
      <t xml:space="preserve">Tasks - </t>
    </r>
    <r>
      <rPr>
        <b/>
        <sz val="16"/>
        <color rgb="FFEA7C32"/>
        <rFont val="Aptos Narrow"/>
        <family val="2"/>
        <scheme val="minor"/>
      </rPr>
      <t>Overdue</t>
    </r>
  </si>
  <si>
    <r>
      <t xml:space="preserve">Contacts - </t>
    </r>
    <r>
      <rPr>
        <b/>
        <sz val="16"/>
        <color rgb="FFEA7C32"/>
        <rFont val="Aptos Narrow"/>
        <family val="2"/>
        <scheme val="minor"/>
      </rPr>
      <t>To Follow Up</t>
    </r>
  </si>
  <si>
    <t>Statements</t>
  </si>
  <si>
    <r>
      <t xml:space="preserve">Clients - </t>
    </r>
    <r>
      <rPr>
        <b/>
        <sz val="16"/>
        <color rgb="FFEA7C32"/>
        <rFont val="Aptos Narrow"/>
        <family val="2"/>
        <scheme val="minor"/>
      </rPr>
      <t>To Follow Up</t>
    </r>
  </si>
  <si>
    <r>
      <t xml:space="preserve">Proposals - </t>
    </r>
    <r>
      <rPr>
        <b/>
        <sz val="16"/>
        <color rgb="FFEA7C32"/>
        <rFont val="Aptos Narrow"/>
        <family val="2"/>
        <scheme val="minor"/>
      </rPr>
      <t>Submitted</t>
    </r>
  </si>
  <si>
    <r>
      <t xml:space="preserve">Policies - </t>
    </r>
    <r>
      <rPr>
        <b/>
        <sz val="16"/>
        <color rgb="FFEA7C32"/>
        <rFont val="Aptos Narrow"/>
        <family val="2"/>
        <scheme val="minor"/>
      </rPr>
      <t>Due For Renewal</t>
    </r>
  </si>
  <si>
    <r>
      <t xml:space="preserve">Commissions - </t>
    </r>
    <r>
      <rPr>
        <b/>
        <sz val="16"/>
        <color rgb="FFEA7C32"/>
        <rFont val="Aptos Narrow"/>
        <family val="2"/>
        <scheme val="minor"/>
      </rPr>
      <t>Outstanding</t>
    </r>
  </si>
  <si>
    <r>
      <t xml:space="preserve">Statements - </t>
    </r>
    <r>
      <rPr>
        <b/>
        <sz val="16"/>
        <color rgb="FFEA7C32"/>
        <rFont val="Aptos Narrow"/>
        <family val="2"/>
        <scheme val="minor"/>
      </rPr>
      <t>SACOS</t>
    </r>
  </si>
  <si>
    <r>
      <t xml:space="preserve">Claims - </t>
    </r>
    <r>
      <rPr>
        <b/>
        <sz val="16"/>
        <color rgb="FFEA7C32"/>
        <rFont val="Aptos Narrow"/>
        <family val="2"/>
        <scheme val="minor"/>
      </rPr>
      <t>Pending</t>
    </r>
  </si>
  <si>
    <t>Discussion</t>
  </si>
  <si>
    <r>
      <t xml:space="preserve">Commissions - </t>
    </r>
    <r>
      <rPr>
        <b/>
        <sz val="16"/>
        <color rgb="FFEA7C32"/>
        <rFont val="Aptos Narrow"/>
        <family val="2"/>
        <scheme val="minor"/>
      </rPr>
      <t>SACOS</t>
    </r>
  </si>
  <si>
    <t>Records Selected - 3</t>
  </si>
  <si>
    <r>
      <t xml:space="preserve">Commissions - </t>
    </r>
    <r>
      <rPr>
        <b/>
        <sz val="16"/>
        <color rgb="FFEA7C32"/>
        <rFont val="Aptos Narrow"/>
        <family val="2"/>
        <scheme val="minor"/>
      </rPr>
      <t>Outstanding - SACOS</t>
    </r>
  </si>
  <si>
    <t>ClientStatus [Derived]</t>
  </si>
  <si>
    <r>
      <t xml:space="preserve">Preview  Statement </t>
    </r>
    <r>
      <rPr>
        <b/>
        <sz val="16"/>
        <color rgb="FFEA7C32"/>
        <rFont val="Aptos Narrow"/>
        <family val="2"/>
        <scheme val="minor"/>
      </rPr>
      <t>- SACOS</t>
    </r>
  </si>
  <si>
    <r>
      <t xml:space="preserve">Contact - </t>
    </r>
    <r>
      <rPr>
        <b/>
        <sz val="16"/>
        <color rgb="FFEA7C32"/>
        <rFont val="Aptos Narrow"/>
        <family val="2"/>
        <scheme val="minor"/>
      </rPr>
      <t>Wanda Lucas</t>
    </r>
  </si>
  <si>
    <t>Island Tours (Pty) Ltd</t>
  </si>
  <si>
    <r>
      <t xml:space="preserve">Policy - </t>
    </r>
    <r>
      <rPr>
        <b/>
        <sz val="16"/>
        <color rgb="FFEA7C32"/>
        <rFont val="Aptos Narrow"/>
        <family val="2"/>
        <scheme val="minor"/>
      </rPr>
      <t>MPV-23-HEA-P0002132</t>
    </r>
  </si>
  <si>
    <r>
      <t xml:space="preserve">Policy - </t>
    </r>
    <r>
      <rPr>
        <b/>
        <sz val="16"/>
        <color rgb="FFF76909"/>
        <rFont val="Aptos Narrow"/>
        <family val="2"/>
        <scheme val="minor"/>
      </rPr>
      <t>MPV-23-HEA-P00</t>
    </r>
    <r>
      <rPr>
        <b/>
        <sz val="16"/>
        <color rgb="FFEA7C32"/>
        <rFont val="Aptos Narrow"/>
        <family val="2"/>
        <scheme val="minor"/>
      </rPr>
      <t>02132 - Payments</t>
    </r>
  </si>
  <si>
    <r>
      <t xml:space="preserve">Policy - </t>
    </r>
    <r>
      <rPr>
        <b/>
        <sz val="16"/>
        <color rgb="FFF76909"/>
        <rFont val="Aptos Narrow"/>
        <family val="2"/>
        <scheme val="minor"/>
      </rPr>
      <t>MPV-23-HEA-P0002132</t>
    </r>
    <r>
      <rPr>
        <b/>
        <sz val="16"/>
        <color theme="1"/>
        <rFont val="Aptos Narrow"/>
        <family val="2"/>
        <scheme val="minor"/>
      </rPr>
      <t xml:space="preserve"> </t>
    </r>
    <r>
      <rPr>
        <b/>
        <sz val="16"/>
        <color rgb="FFEA7C32"/>
        <rFont val="Aptos Narrow"/>
        <family val="2"/>
        <scheme val="minor"/>
      </rPr>
      <t>- Commission</t>
    </r>
  </si>
  <si>
    <r>
      <t xml:space="preserve">Policy - </t>
    </r>
    <r>
      <rPr>
        <b/>
        <sz val="16"/>
        <color rgb="FFEA7C32"/>
        <rFont val="Aptos Narrow"/>
        <family val="2"/>
        <scheme val="minor"/>
      </rPr>
      <t>MPV-23-HEA-P0002132 - Vehicles</t>
    </r>
  </si>
  <si>
    <r>
      <t xml:space="preserve">Client - </t>
    </r>
    <r>
      <rPr>
        <b/>
        <sz val="16"/>
        <color rgb="FFEA7C32"/>
        <rFont val="Aptos Narrow"/>
        <family val="2"/>
        <scheme val="minor"/>
      </rPr>
      <t>Jean Grey</t>
    </r>
  </si>
  <si>
    <r>
      <t xml:space="preserve">Client  - </t>
    </r>
    <r>
      <rPr>
        <b/>
        <sz val="16"/>
        <color rgb="FFEA7C32"/>
        <rFont val="Aptos Narrow"/>
        <family val="2"/>
        <scheme val="minor"/>
      </rPr>
      <t>Island Tours (Pty) Ltd</t>
    </r>
  </si>
  <si>
    <t>Hilda Valdo</t>
  </si>
  <si>
    <r>
      <t xml:space="preserve">Contact - </t>
    </r>
    <r>
      <rPr>
        <b/>
        <sz val="16"/>
        <color rgb="FFEA7C32"/>
        <rFont val="Aptos Narrow"/>
        <family val="2"/>
        <scheme val="minor"/>
      </rPr>
      <t>Barry Walters</t>
    </r>
  </si>
  <si>
    <t>Fisherman</t>
  </si>
  <si>
    <t>Glacis</t>
  </si>
  <si>
    <r>
      <t xml:space="preserve">Renew Policy - </t>
    </r>
    <r>
      <rPr>
        <b/>
        <sz val="16"/>
        <color rgb="FFEA7C32"/>
        <rFont val="Aptos Narrow"/>
        <family val="2"/>
        <scheme val="minor"/>
      </rPr>
      <t>MPV-23-HEA-P0002132</t>
    </r>
  </si>
  <si>
    <t>Days Notice</t>
  </si>
  <si>
    <r>
      <t xml:space="preserve">Policy No - </t>
    </r>
    <r>
      <rPr>
        <b/>
        <sz val="16"/>
        <color rgb="FFEA7C32"/>
        <rFont val="Aptos Narrow"/>
        <family val="2"/>
        <scheme val="minor"/>
      </rPr>
      <t>MPV-23-HEA-P0002132 - Claim</t>
    </r>
  </si>
  <si>
    <t>Rpt Stop Date</t>
  </si>
  <si>
    <t>RepeatStopDate</t>
  </si>
  <si>
    <t>RptStopDate</t>
  </si>
  <si>
    <t>Rpt Date</t>
  </si>
  <si>
    <t>Records Found - 198</t>
  </si>
  <si>
    <t>Income Notes</t>
  </si>
  <si>
    <t>Expense Notes</t>
  </si>
  <si>
    <t>Client - Add New</t>
  </si>
  <si>
    <r>
      <t xml:space="preserve">Contact - </t>
    </r>
    <r>
      <rPr>
        <b/>
        <sz val="16"/>
        <color rgb="FFEA7C32"/>
        <rFont val="Aptos Narrow"/>
        <family val="2"/>
        <scheme val="minor"/>
      </rPr>
      <t>Wanda Lucas</t>
    </r>
    <r>
      <rPr>
        <b/>
        <sz val="16"/>
        <rFont val="Aptos Narrow"/>
        <family val="2"/>
        <scheme val="minor"/>
      </rPr>
      <t xml:space="preserve"> - Edit</t>
    </r>
  </si>
  <si>
    <t>Policy - Add New</t>
  </si>
  <si>
    <t>Claim Description</t>
  </si>
  <si>
    <t>Date Closed</t>
  </si>
  <si>
    <t>NIN/Passport No</t>
  </si>
  <si>
    <r>
      <t xml:space="preserve">Policy - </t>
    </r>
    <r>
      <rPr>
        <b/>
        <sz val="16"/>
        <color rgb="FFEA7C32"/>
        <rFont val="Aptos Narrow"/>
        <family val="2"/>
        <scheme val="minor"/>
      </rPr>
      <t>S002422 - Nominees</t>
    </r>
  </si>
  <si>
    <t xml:space="preserve">Records Found - 3       </t>
  </si>
  <si>
    <t>970-0023-1-1-87</t>
  </si>
  <si>
    <t>Husband</t>
  </si>
  <si>
    <t>Jessy Franklin</t>
  </si>
  <si>
    <t>Dax Franklin</t>
  </si>
  <si>
    <t>Son</t>
  </si>
  <si>
    <t>Tracey Franklin</t>
  </si>
  <si>
    <t>002-0127-1-1-44</t>
  </si>
  <si>
    <t>004-0128-1-0-24</t>
  </si>
  <si>
    <t>Daughter</t>
  </si>
  <si>
    <t>PP</t>
  </si>
  <si>
    <t>ID Card                            ID Card</t>
  </si>
  <si>
    <t>Tied To</t>
  </si>
  <si>
    <t>JPEG</t>
  </si>
  <si>
    <t>PDF</t>
  </si>
  <si>
    <t>Renewal Schedule</t>
  </si>
  <si>
    <t>DocID</t>
  </si>
  <si>
    <t>D230050</t>
  </si>
  <si>
    <t>D230052</t>
  </si>
  <si>
    <t>D230053</t>
  </si>
  <si>
    <t>D230054</t>
  </si>
  <si>
    <t>D230055</t>
  </si>
  <si>
    <t>D230056</t>
  </si>
  <si>
    <t>D230057</t>
  </si>
  <si>
    <t>D230058</t>
  </si>
  <si>
    <t>D230059</t>
  </si>
  <si>
    <t>D230060</t>
  </si>
  <si>
    <t>D230061</t>
  </si>
  <si>
    <t>D230051</t>
  </si>
  <si>
    <t>RN</t>
  </si>
  <si>
    <t>Doctor</t>
  </si>
  <si>
    <t>Jivan</t>
  </si>
  <si>
    <t>Chetty</t>
  </si>
  <si>
    <t>Murthy</t>
  </si>
  <si>
    <t>Date Sent</t>
  </si>
  <si>
    <t>Date Completed</t>
  </si>
  <si>
    <t>MCU</t>
  </si>
  <si>
    <t>Hign BMI</t>
  </si>
  <si>
    <t>Hypetension</t>
  </si>
  <si>
    <t>Gama GT outside norm</t>
  </si>
  <si>
    <t>MEDICALS</t>
  </si>
  <si>
    <t>MedID</t>
  </si>
  <si>
    <t>Completion Date</t>
  </si>
  <si>
    <t>Referred Date</t>
  </si>
  <si>
    <t>High BMI and asthmatric</t>
  </si>
  <si>
    <t>Medical Required</t>
  </si>
  <si>
    <t>Event</t>
  </si>
  <si>
    <t>Regular (Life)</t>
  </si>
  <si>
    <t>Item</t>
  </si>
  <si>
    <t>AUG General Commission</t>
  </si>
  <si>
    <t>JUN General Commission</t>
  </si>
  <si>
    <t>MAY General Commission</t>
  </si>
  <si>
    <t>SEP General Commission</t>
  </si>
  <si>
    <t>Repeat StartDAte</t>
  </si>
  <si>
    <t>Order Status</t>
  </si>
  <si>
    <t>CloseDate</t>
  </si>
  <si>
    <t>OrderDate</t>
  </si>
  <si>
    <t>Date Done</t>
  </si>
  <si>
    <t>Differed</t>
  </si>
  <si>
    <t>Cool</t>
  </si>
  <si>
    <t>PROPOSED PLAN</t>
  </si>
  <si>
    <t>Premium Source</t>
  </si>
  <si>
    <t>Awaiting deposit</t>
  </si>
  <si>
    <t>Differred</t>
  </si>
  <si>
    <t>Withdrawn</t>
  </si>
  <si>
    <t>Agnecy</t>
  </si>
  <si>
    <t>KSB</t>
  </si>
  <si>
    <t>RENEWALNotices</t>
  </si>
  <si>
    <t>Numbner</t>
  </si>
  <si>
    <t>Life Proposals</t>
  </si>
  <si>
    <t>LPID</t>
  </si>
  <si>
    <t>Text [dynamic]</t>
  </si>
  <si>
    <t>Text [Dynamic]</t>
  </si>
  <si>
    <t>Copy</t>
  </si>
  <si>
    <t>copy</t>
  </si>
  <si>
    <t>PolID</t>
  </si>
  <si>
    <t>Underwriting</t>
  </si>
  <si>
    <t>Total Premium * 100/101</t>
  </si>
  <si>
    <t>Deposit Premium</t>
  </si>
  <si>
    <t>FILTER</t>
  </si>
  <si>
    <t>MPV-23-HEA-P0001011</t>
  </si>
  <si>
    <t>Premium Instalments Due</t>
  </si>
  <si>
    <t>DN25021</t>
  </si>
  <si>
    <t>DN25020</t>
  </si>
  <si>
    <t>DN25019</t>
  </si>
  <si>
    <t>DN25018</t>
  </si>
  <si>
    <t>FSP-22-HEA-P0000033</t>
  </si>
  <si>
    <t>PLI-23-HEA-P00003001</t>
  </si>
  <si>
    <t>Overdue</t>
  </si>
  <si>
    <t>Policies Due For Renewal</t>
  </si>
  <si>
    <t>MPV-23-PRO-P000231</t>
  </si>
  <si>
    <t>Lindsey Blake</t>
  </si>
  <si>
    <t>FSP-18-00010-P73422</t>
  </si>
  <si>
    <t>Island Hideaway</t>
  </si>
  <si>
    <t>HS1-070-1-0029321</t>
  </si>
  <si>
    <t>HS1-070-1-0318323</t>
  </si>
  <si>
    <t>FFA-00-HEA-P92322</t>
  </si>
  <si>
    <t>The Lodge</t>
  </si>
  <si>
    <t>Records Found - 5</t>
  </si>
  <si>
    <t xml:space="preserve">Due In </t>
  </si>
  <si>
    <t>House at Beau Vallon</t>
  </si>
  <si>
    <t>Guest House at Sans Soucis</t>
  </si>
  <si>
    <t>Camilla Brody</t>
  </si>
  <si>
    <t>Due In</t>
  </si>
  <si>
    <t>Clients Name</t>
  </si>
  <si>
    <t>Thomas Hardy</t>
  </si>
  <si>
    <t>Judy Basil</t>
  </si>
  <si>
    <t>Suesan Norton</t>
  </si>
  <si>
    <t>Renewal Reminder</t>
  </si>
  <si>
    <t>Wayne Costa</t>
  </si>
  <si>
    <t>Sony Cosya's ID</t>
  </si>
  <si>
    <t>Company registration documents</t>
  </si>
  <si>
    <t>Trevor Kanot</t>
  </si>
  <si>
    <t>To start life policy</t>
  </si>
  <si>
    <t>Confirm meeting</t>
  </si>
  <si>
    <t>FU25033</t>
  </si>
  <si>
    <t>FU25032</t>
  </si>
  <si>
    <t>FU25031</t>
  </si>
  <si>
    <t>FU25030</t>
  </si>
  <si>
    <t>FU25029</t>
  </si>
  <si>
    <t>FU25028</t>
  </si>
  <si>
    <t>FU25027</t>
  </si>
  <si>
    <t>FU25026</t>
  </si>
  <si>
    <t>FU25025</t>
  </si>
  <si>
    <t>FU25024</t>
  </si>
  <si>
    <t>FU25023</t>
  </si>
  <si>
    <t>FU25022</t>
  </si>
  <si>
    <t>FU25021</t>
  </si>
  <si>
    <t>FU25020</t>
  </si>
  <si>
    <t>Monica Bird</t>
  </si>
  <si>
    <t>When to meet</t>
  </si>
  <si>
    <t>Peter Cox</t>
  </si>
  <si>
    <t>Ready to start Life policy</t>
  </si>
  <si>
    <t>George Bash</t>
  </si>
  <si>
    <t>Follow up</t>
  </si>
  <si>
    <t>Ready for 1st deposit</t>
  </si>
  <si>
    <t>FU Status</t>
  </si>
  <si>
    <t>Follow Up Note</t>
  </si>
  <si>
    <t>Thomas Burns</t>
  </si>
  <si>
    <t>Follow Up On Offer</t>
  </si>
  <si>
    <t>Davis Trent</t>
  </si>
  <si>
    <t>Date Of Birth</t>
  </si>
  <si>
    <t>Davis.trent@yahoo.com</t>
  </si>
  <si>
    <t>Susan Voysey</t>
  </si>
  <si>
    <t>Patrick Ewans</t>
  </si>
  <si>
    <t>Hazel Gator</t>
  </si>
  <si>
    <t>Samantha Farley</t>
  </si>
  <si>
    <t>Jeffrey Albany</t>
  </si>
  <si>
    <t>Timothy Charleton</t>
  </si>
  <si>
    <t>Candy Grallance</t>
  </si>
  <si>
    <t>Brandon Yale</t>
  </si>
  <si>
    <t>Heather Graham</t>
  </si>
  <si>
    <t>Wish Status</t>
  </si>
  <si>
    <t>Done</t>
  </si>
  <si>
    <t>No Reply</t>
  </si>
  <si>
    <t>Sent</t>
  </si>
  <si>
    <t>sfarley99@gmail.com</t>
  </si>
  <si>
    <t>Date [today]</t>
  </si>
  <si>
    <t>Budget</t>
  </si>
  <si>
    <t>RNR</t>
  </si>
  <si>
    <t>Proposal Filled</t>
  </si>
  <si>
    <t>VIP</t>
  </si>
  <si>
    <t>Low</t>
  </si>
  <si>
    <t>High</t>
  </si>
  <si>
    <t>lookUp Table</t>
  </si>
  <si>
    <t>PROPOSALS (LIFE)</t>
  </si>
  <si>
    <t>Form Filled</t>
  </si>
  <si>
    <t>Awaiting documents</t>
  </si>
  <si>
    <t>Awaiting Deposit</t>
  </si>
  <si>
    <t>APL</t>
  </si>
  <si>
    <t>Matured</t>
  </si>
  <si>
    <t>Organisation</t>
  </si>
  <si>
    <t>Surrendered</t>
  </si>
  <si>
    <t>TPD Payout</t>
  </si>
  <si>
    <t>Death Payout</t>
  </si>
  <si>
    <t>Null &amp; Void</t>
  </si>
  <si>
    <t>Froze</t>
  </si>
  <si>
    <t>1st Contact</t>
  </si>
  <si>
    <t>PROSPECT DETAILS</t>
  </si>
  <si>
    <t>Vehicles                          House</t>
  </si>
  <si>
    <t xml:space="preserve"> Alex</t>
  </si>
  <si>
    <t>MCR</t>
  </si>
  <si>
    <t>email Address</t>
  </si>
  <si>
    <t>PEP Questionaire</t>
  </si>
  <si>
    <t>Group</t>
  </si>
  <si>
    <t>KYC</t>
  </si>
  <si>
    <t>Application</t>
  </si>
  <si>
    <t>Financial</t>
  </si>
  <si>
    <t xml:space="preserve">Records Found - 12  </t>
  </si>
  <si>
    <t>Vehicle Certificate</t>
  </si>
  <si>
    <t xml:space="preserve">Records Found - 9 </t>
  </si>
  <si>
    <t>D230062</t>
  </si>
  <si>
    <t>Excell</t>
  </si>
  <si>
    <t>General Com Statement</t>
  </si>
  <si>
    <t>Passport</t>
  </si>
  <si>
    <t>Business Registration Certifictae</t>
  </si>
  <si>
    <t>Company Incorporation</t>
  </si>
  <si>
    <t>Shareholders</t>
  </si>
  <si>
    <t>Vehicle registration Certificate</t>
  </si>
  <si>
    <t>Evaluation Certificate</t>
  </si>
  <si>
    <t>List Of Contents</t>
  </si>
  <si>
    <t>PEP Form</t>
  </si>
  <si>
    <t>Claim Form</t>
  </si>
  <si>
    <t>SACOS Travel</t>
  </si>
  <si>
    <t>Hsay Life</t>
  </si>
  <si>
    <t>Alliance General</t>
  </si>
  <si>
    <t>Endorsement</t>
  </si>
  <si>
    <t>Attached To</t>
  </si>
  <si>
    <t>Articles Of Association</t>
  </si>
  <si>
    <t>Memorandum Of Association</t>
  </si>
  <si>
    <t>Count</t>
  </si>
  <si>
    <t>DOCUMENTS</t>
  </si>
  <si>
    <t>Com Statement</t>
  </si>
  <si>
    <t>Records Found - 102</t>
  </si>
  <si>
    <t>Awaiting Policy</t>
  </si>
  <si>
    <t>Awaiitng Medical</t>
  </si>
  <si>
    <t>D230063</t>
  </si>
  <si>
    <t>Lead/Contact</t>
  </si>
  <si>
    <t>C</t>
  </si>
  <si>
    <t>PH</t>
  </si>
  <si>
    <t>TV</t>
  </si>
  <si>
    <t>RS</t>
  </si>
  <si>
    <t>PS</t>
  </si>
  <si>
    <t>EN</t>
  </si>
  <si>
    <t>Instalment Plan</t>
  </si>
  <si>
    <t>Aug 2024 Commission</t>
  </si>
  <si>
    <t>Awaiting Document</t>
  </si>
  <si>
    <r>
      <t>Birthday List -</t>
    </r>
    <r>
      <rPr>
        <b/>
        <sz val="16"/>
        <color rgb="FFFFC000"/>
        <rFont val="Aptos Narrow"/>
        <family val="2"/>
        <scheme val="minor"/>
      </rPr>
      <t xml:space="preserve"> </t>
    </r>
    <r>
      <rPr>
        <b/>
        <sz val="16"/>
        <color rgb="FFF76909"/>
        <rFont val="Aptos Narrow"/>
        <family val="2"/>
        <scheme val="minor"/>
      </rPr>
      <t>December</t>
    </r>
  </si>
  <si>
    <t>A</t>
  </si>
  <si>
    <r>
      <rPr>
        <b/>
        <sz val="16"/>
        <rFont val="Aptos Narrow"/>
        <family val="2"/>
        <scheme val="minor"/>
      </rPr>
      <t>Payments -</t>
    </r>
    <r>
      <rPr>
        <b/>
        <sz val="16"/>
        <color rgb="FFF76909"/>
        <rFont val="Aptos Narrow"/>
        <family val="2"/>
        <scheme val="minor"/>
      </rPr>
      <t xml:space="preserve"> Jean Grey</t>
    </r>
  </si>
  <si>
    <r>
      <rPr>
        <b/>
        <sz val="16"/>
        <rFont val="Aptos Narrow"/>
        <family val="2"/>
        <scheme val="minor"/>
      </rPr>
      <t>Policies -</t>
    </r>
    <r>
      <rPr>
        <b/>
        <sz val="16"/>
        <color rgb="FFF76909"/>
        <rFont val="Aptos Narrow"/>
        <family val="2"/>
        <scheme val="minor"/>
      </rPr>
      <t xml:space="preserve"> Jean Grey</t>
    </r>
  </si>
  <si>
    <r>
      <rPr>
        <b/>
        <sz val="16"/>
        <rFont val="Aptos Narrow"/>
        <family val="2"/>
        <scheme val="minor"/>
      </rPr>
      <t>Vehciles -</t>
    </r>
    <r>
      <rPr>
        <b/>
        <sz val="16"/>
        <color rgb="FFF76909"/>
        <rFont val="Aptos Narrow"/>
        <family val="2"/>
        <scheme val="minor"/>
      </rPr>
      <t xml:space="preserve"> Jean Grey</t>
    </r>
  </si>
  <si>
    <r>
      <t xml:space="preserve">Claims - </t>
    </r>
    <r>
      <rPr>
        <b/>
        <sz val="16"/>
        <color rgb="FFE36A17"/>
        <rFont val="Aptos Narrow"/>
        <family val="2"/>
        <scheme val="minor"/>
      </rPr>
      <t>Jean Grey</t>
    </r>
  </si>
  <si>
    <r>
      <t xml:space="preserve">Documents - </t>
    </r>
    <r>
      <rPr>
        <b/>
        <sz val="16"/>
        <color rgb="FFF76909"/>
        <rFont val="Aptos Narrow"/>
        <family val="2"/>
        <scheme val="minor"/>
      </rPr>
      <t>Jean Grey</t>
    </r>
  </si>
  <si>
    <t>Beneficial Owners</t>
  </si>
  <si>
    <t>Details Of Directors</t>
  </si>
  <si>
    <t>MEDICAL DETAILS</t>
  </si>
  <si>
    <t>Annual Premium</t>
  </si>
  <si>
    <r>
      <t xml:space="preserve">Class - </t>
    </r>
    <r>
      <rPr>
        <b/>
        <sz val="16"/>
        <color rgb="FFEA7C32"/>
        <rFont val="Aptos Narrow"/>
        <family val="2"/>
        <scheme val="minor"/>
      </rPr>
      <t>Life</t>
    </r>
  </si>
  <si>
    <t>S002325</t>
  </si>
  <si>
    <t>JUNE</t>
  </si>
  <si>
    <t>MON</t>
  </si>
  <si>
    <t>TUE</t>
  </si>
  <si>
    <t>WED</t>
  </si>
  <si>
    <t>THU</t>
  </si>
  <si>
    <t>FRI</t>
  </si>
  <si>
    <t>SAT</t>
  </si>
  <si>
    <t>SUN</t>
  </si>
  <si>
    <t>Suesan Voicy</t>
  </si>
  <si>
    <t>Kevin Minion</t>
  </si>
  <si>
    <t>Patrick Ewan</t>
  </si>
  <si>
    <t>Steve Ball</t>
  </si>
  <si>
    <t>Bruce Terry</t>
  </si>
  <si>
    <t>Ellie Bailey</t>
  </si>
  <si>
    <t>Jeffery Albany</t>
  </si>
  <si>
    <t>Gary Totem</t>
  </si>
  <si>
    <t>Timothy Charlston</t>
  </si>
  <si>
    <t>Heather Swift</t>
  </si>
  <si>
    <t>Graham Rust</t>
  </si>
  <si>
    <t>Shery Nathan</t>
  </si>
  <si>
    <t>TPD FIBT</t>
  </si>
  <si>
    <t>FIBT</t>
  </si>
  <si>
    <t>ADB</t>
  </si>
  <si>
    <t>TPDWoP</t>
  </si>
  <si>
    <t>Not Reached</t>
  </si>
  <si>
    <t>Birthdays Today</t>
  </si>
  <si>
    <t>Income v/s Expense</t>
  </si>
  <si>
    <t>From :</t>
  </si>
  <si>
    <t>To :</t>
  </si>
  <si>
    <t>General Policies</t>
  </si>
  <si>
    <t>Life Policies</t>
  </si>
  <si>
    <t>Proposals Pending</t>
  </si>
  <si>
    <t>Follow Ups Today</t>
  </si>
  <si>
    <t>Tasks Today</t>
  </si>
  <si>
    <t>Curtis Bradley</t>
  </si>
  <si>
    <t>Records Found - 7</t>
  </si>
  <si>
    <t>Records Found - 17</t>
  </si>
  <si>
    <t>S002120</t>
  </si>
  <si>
    <t>S004421</t>
  </si>
  <si>
    <t>S009721</t>
  </si>
  <si>
    <t>S012320</t>
  </si>
  <si>
    <t>S012721</t>
  </si>
  <si>
    <t>S000422</t>
  </si>
  <si>
    <t>S002122</t>
  </si>
  <si>
    <t>Dpuble Security Plan</t>
  </si>
  <si>
    <t>PLAN C</t>
  </si>
  <si>
    <t>S003322</t>
  </si>
  <si>
    <t>S004522</t>
  </si>
  <si>
    <t>S005722</t>
  </si>
  <si>
    <t>S006322</t>
  </si>
  <si>
    <t>S007422</t>
  </si>
  <si>
    <t>S007522</t>
  </si>
  <si>
    <t>H004342</t>
  </si>
  <si>
    <t>Barbars Fox</t>
  </si>
  <si>
    <t>William Tell</t>
  </si>
  <si>
    <t>Beadley Sommer</t>
  </si>
  <si>
    <t>Karen Cox</t>
  </si>
  <si>
    <t>Travis Michaels</t>
  </si>
  <si>
    <t>Drax Batista</t>
  </si>
  <si>
    <t>Oliver Farrel</t>
  </si>
  <si>
    <t>Brenda Farsel</t>
  </si>
  <si>
    <t>Manda Omandu</t>
  </si>
  <si>
    <t>Kevin Malom</t>
  </si>
  <si>
    <t>Jermie Wall</t>
  </si>
  <si>
    <t>Harry Bradley</t>
  </si>
  <si>
    <t>Steve Stammeer</t>
  </si>
  <si>
    <t>CIB</t>
  </si>
  <si>
    <t>FIBT TPD</t>
  </si>
  <si>
    <t>Records Found - 239</t>
  </si>
  <si>
    <t>Samantha Trent</t>
  </si>
  <si>
    <t>WA</t>
  </si>
  <si>
    <t>Wished</t>
  </si>
  <si>
    <t>WA Msg</t>
  </si>
  <si>
    <r>
      <t xml:space="preserve">Policies - </t>
    </r>
    <r>
      <rPr>
        <b/>
        <sz val="16"/>
        <color rgb="FFE36A17"/>
        <rFont val="Aptos Narrow"/>
        <family val="2"/>
        <scheme val="minor"/>
      </rPr>
      <t xml:space="preserve">Life </t>
    </r>
  </si>
  <si>
    <t>PROVISIONAL PAYMENT PLAN</t>
  </si>
  <si>
    <t>NOP</t>
  </si>
  <si>
    <t>ClientType*</t>
  </si>
  <si>
    <t>On WAP</t>
  </si>
  <si>
    <t>From</t>
  </si>
  <si>
    <t>To</t>
  </si>
  <si>
    <t>EndorsementID</t>
  </si>
  <si>
    <t>Last Endorsement</t>
  </si>
  <si>
    <t>Proposal        Debit Note             Receipt             Schedule</t>
  </si>
  <si>
    <t>Sam Dickson</t>
  </si>
  <si>
    <t>ID Expiry Date</t>
  </si>
  <si>
    <t>Exipry Date</t>
  </si>
  <si>
    <t>Mare Anglaise</t>
  </si>
  <si>
    <t>Expiry Date</t>
  </si>
  <si>
    <t xml:space="preserve">Vehicle             House             Business </t>
  </si>
  <si>
    <t>UniqueNo</t>
  </si>
  <si>
    <t>PEP Details</t>
  </si>
  <si>
    <t>ID Document Type</t>
  </si>
  <si>
    <t>BCRN</t>
  </si>
  <si>
    <t>Designation</t>
  </si>
  <si>
    <t>Insurables</t>
  </si>
  <si>
    <t>Boat</t>
  </si>
  <si>
    <t>Insurance Class</t>
  </si>
  <si>
    <t>Schedule Details</t>
  </si>
  <si>
    <t>Option</t>
  </si>
  <si>
    <t>P.O. Box Location</t>
  </si>
  <si>
    <t>IDs Expired</t>
  </si>
  <si>
    <t>Gen-Com Outstanding</t>
  </si>
  <si>
    <t>Renewal Notices Required?</t>
  </si>
  <si>
    <t>Tecnician</t>
  </si>
  <si>
    <t>Married to minister Parker</t>
  </si>
  <si>
    <t>INSURABLES</t>
  </si>
  <si>
    <t>Clinic</t>
  </si>
  <si>
    <t>P.O. Box Number</t>
  </si>
  <si>
    <t>Vehicle              House             Business                   Boat</t>
  </si>
  <si>
    <t>LEAD STATUS</t>
  </si>
  <si>
    <t>Date Referred</t>
  </si>
  <si>
    <t>Insured</t>
  </si>
  <si>
    <t>Endorsements</t>
  </si>
  <si>
    <t>Proposals Processing</t>
  </si>
  <si>
    <t>1st Contcat</t>
  </si>
  <si>
    <t>CO</t>
  </si>
  <si>
    <t>Credit Note</t>
  </si>
  <si>
    <t>Seychelles                          SEY</t>
  </si>
  <si>
    <t>Payment Status</t>
  </si>
  <si>
    <t>Income Category</t>
  </si>
  <si>
    <t>Expense Category</t>
  </si>
  <si>
    <t>Code</t>
  </si>
  <si>
    <t>Great Britain</t>
  </si>
  <si>
    <t>GBR</t>
  </si>
  <si>
    <t>Botswana</t>
  </si>
  <si>
    <t>BOT</t>
  </si>
  <si>
    <t xml:space="preserve">Sri Lanka </t>
  </si>
  <si>
    <t>SRI</t>
  </si>
  <si>
    <t>India</t>
  </si>
  <si>
    <t>IND</t>
  </si>
  <si>
    <t>Nepal</t>
  </si>
  <si>
    <t>NEP</t>
  </si>
  <si>
    <t>Bangladesh</t>
  </si>
  <si>
    <t>BAN</t>
  </si>
  <si>
    <t>RUS</t>
  </si>
  <si>
    <t>Ukraine</t>
  </si>
  <si>
    <t>Russia</t>
  </si>
  <si>
    <t>UKR</t>
  </si>
  <si>
    <t>Kenya</t>
  </si>
  <si>
    <t>KEN</t>
  </si>
  <si>
    <t>FINANCIAL MANAGEMENT</t>
  </si>
  <si>
    <t>Life Policy - Add New</t>
  </si>
  <si>
    <t>TPD, FIBT</t>
  </si>
  <si>
    <t>Medical Examination Required?</t>
  </si>
  <si>
    <t>Exam Notes</t>
  </si>
  <si>
    <t>ID Type</t>
  </si>
  <si>
    <t>ComStatement</t>
  </si>
  <si>
    <t>Client-IND</t>
  </si>
  <si>
    <t>Client-ENT</t>
  </si>
  <si>
    <t>Lead/Prospect</t>
  </si>
  <si>
    <t>FollowUp</t>
  </si>
  <si>
    <t>RenewalNoticeID</t>
  </si>
  <si>
    <t>Email address</t>
  </si>
  <si>
    <t>Ben Owners</t>
  </si>
  <si>
    <t>PROPOSALS</t>
  </si>
  <si>
    <t>BOID</t>
  </si>
  <si>
    <t>POLICIES MANAGEMENT</t>
  </si>
  <si>
    <t>Contact Stage</t>
  </si>
  <si>
    <t>Matured'</t>
  </si>
  <si>
    <t>Surrenders</t>
  </si>
  <si>
    <t>Payout D</t>
  </si>
  <si>
    <t>Payout TPD</t>
  </si>
  <si>
    <t>Lapsed</t>
  </si>
  <si>
    <t>Singlr</t>
  </si>
  <si>
    <t>Driving License</t>
  </si>
  <si>
    <t>COMMISSION MANAGEMENT</t>
  </si>
  <si>
    <t>PREMIUM PAYMENTS MANAGEMENT</t>
  </si>
  <si>
    <t>CALENDAR</t>
  </si>
  <si>
    <t>OTHER MODULES</t>
  </si>
  <si>
    <t>NOP &amp; Interval</t>
  </si>
  <si>
    <t>Insured Asset / Destination</t>
  </si>
  <si>
    <t>Dominique Van De Startzan</t>
  </si>
  <si>
    <t>990-0012-1-1-23</t>
  </si>
  <si>
    <t>Maxwell Maurice De St Claire</t>
  </si>
  <si>
    <t>Brother Of Ukrainian Mins Of Defense</t>
  </si>
  <si>
    <t>Removed</t>
  </si>
  <si>
    <t>Samantha De Ville</t>
  </si>
  <si>
    <t>CT</t>
  </si>
  <si>
    <t>Alternate No No</t>
  </si>
  <si>
    <t>Managing Director</t>
  </si>
  <si>
    <t>Travis McGiven</t>
  </si>
  <si>
    <t>Scotish</t>
  </si>
  <si>
    <t>Director/Shareholder</t>
  </si>
  <si>
    <t>Sechelles</t>
  </si>
  <si>
    <t>UKR84362743</t>
  </si>
  <si>
    <t>England</t>
  </si>
  <si>
    <t>GBR64738221</t>
  </si>
  <si>
    <t>GBR17362888</t>
  </si>
  <si>
    <t>On Wattsapp</t>
  </si>
  <si>
    <t>Maturity Date</t>
  </si>
  <si>
    <t>AcDB</t>
  </si>
  <si>
    <t>TPD</t>
  </si>
  <si>
    <t>FIBD</t>
  </si>
  <si>
    <t>Admin Fee</t>
  </si>
  <si>
    <t>Frequency Of Payment</t>
  </si>
  <si>
    <t>BAR</t>
  </si>
  <si>
    <t>BOC</t>
  </si>
  <si>
    <t>SCB</t>
  </si>
  <si>
    <t>SCU</t>
  </si>
  <si>
    <t>ASL</t>
  </si>
  <si>
    <t>Intelvision</t>
  </si>
  <si>
    <t>PUC</t>
  </si>
  <si>
    <t>SFA</t>
  </si>
  <si>
    <t>STC</t>
  </si>
  <si>
    <t>Mins Of Education</t>
  </si>
  <si>
    <t>Mins Of Health</t>
  </si>
  <si>
    <t>SFRSA</t>
  </si>
  <si>
    <t>Seychelles Police</t>
  </si>
  <si>
    <t>Treasury</t>
  </si>
  <si>
    <t>Judiciary</t>
  </si>
  <si>
    <t>Pilgrims</t>
  </si>
  <si>
    <t>Method Of Payment</t>
  </si>
  <si>
    <t>Payment Method</t>
  </si>
  <si>
    <t>Loading Premium</t>
  </si>
  <si>
    <t>Gender</t>
  </si>
  <si>
    <t>ANB - A</t>
  </si>
  <si>
    <t>Additional Riders</t>
  </si>
  <si>
    <t>Rider Premiums</t>
  </si>
  <si>
    <t>Loading Applied</t>
  </si>
  <si>
    <t>High BMI and Asthmatic</t>
  </si>
  <si>
    <t>Proposal Status</t>
  </si>
  <si>
    <t>Policy No :</t>
  </si>
  <si>
    <t>S007825</t>
  </si>
  <si>
    <t>S02327725</t>
  </si>
  <si>
    <t>Travis Port-Louis</t>
  </si>
  <si>
    <t>Life Proposal - New/Update</t>
  </si>
  <si>
    <r>
      <t xml:space="preserve">Life Proposal - </t>
    </r>
    <r>
      <rPr>
        <b/>
        <sz val="16"/>
        <color rgb="FFEA7C32"/>
        <rFont val="Aptos Narrow"/>
        <family val="2"/>
        <scheme val="minor"/>
      </rPr>
      <t>Wanda Lucas</t>
    </r>
  </si>
  <si>
    <t>REPORTS</t>
  </si>
  <si>
    <t>SYSTEM</t>
  </si>
  <si>
    <t>NOTIFICATIONS</t>
  </si>
  <si>
    <t>Application Status</t>
  </si>
  <si>
    <t>PROPOSAL STATUS</t>
  </si>
  <si>
    <t>Instalments Overdue</t>
  </si>
  <si>
    <t>Application Details</t>
  </si>
  <si>
    <t>PLAN &amp; VALUE DETAILS</t>
  </si>
  <si>
    <t>Contact &amp; Address Details</t>
  </si>
  <si>
    <t>Source Of Income</t>
  </si>
  <si>
    <t>N654258</t>
  </si>
  <si>
    <t>Vehicle              House            Business                 Boat</t>
  </si>
  <si>
    <t xml:space="preserve">Year  </t>
  </si>
  <si>
    <t xml:space="preserve">Transfer                           </t>
  </si>
  <si>
    <t xml:space="preserve">Keystone                </t>
  </si>
  <si>
    <t xml:space="preserve"> TPD, FIBT</t>
  </si>
  <si>
    <t xml:space="preserve">LEADS &amp; LIFE INSURANCE </t>
  </si>
  <si>
    <t>LEADS &amp; LIFE INSURANCE</t>
  </si>
  <si>
    <t>Expired IDs</t>
  </si>
  <si>
    <t>SayBake</t>
  </si>
  <si>
    <t>Panorama Estate</t>
  </si>
  <si>
    <t>Basil Walton</t>
  </si>
  <si>
    <t>Last Premium</t>
  </si>
  <si>
    <t>HS1-072-HEA-P0002011</t>
  </si>
  <si>
    <t xml:space="preserve">Records Found - 1              </t>
  </si>
  <si>
    <t>Reocrds Found - 1</t>
  </si>
  <si>
    <t>Records Found - 121</t>
  </si>
  <si>
    <t xml:space="preserve">Time  </t>
  </si>
  <si>
    <t xml:space="preserve">Assigned </t>
  </si>
  <si>
    <t>Follow Up Notes</t>
  </si>
  <si>
    <r>
      <t xml:space="preserve">Follow Ups - </t>
    </r>
    <r>
      <rPr>
        <b/>
        <sz val="16"/>
        <color rgb="FFF0642C"/>
        <rFont val="Aptos Narrow"/>
        <family val="2"/>
        <scheme val="minor"/>
      </rPr>
      <t>Contacts</t>
    </r>
  </si>
  <si>
    <t>POID</t>
  </si>
  <si>
    <t>Vehicle               Home             Business               Boat</t>
  </si>
  <si>
    <t>Thomas Scalen</t>
  </si>
  <si>
    <t>Director</t>
  </si>
  <si>
    <t>Max Van Dem</t>
  </si>
  <si>
    <t>Willis Samuels</t>
  </si>
  <si>
    <t>977-0128-1-0-24</t>
  </si>
  <si>
    <t>Position</t>
  </si>
  <si>
    <t>CEO of Central Bank</t>
  </si>
  <si>
    <t>Sweden</t>
  </si>
  <si>
    <t>SWD8362829</t>
  </si>
  <si>
    <t>Holland</t>
  </si>
  <si>
    <t>N-6732882</t>
  </si>
  <si>
    <t>COI                    AOA                   MOA               POD                 POA            ID-Thomas        ID-Wendy        ID-Travis</t>
  </si>
  <si>
    <t>SDSS66231HY78</t>
  </si>
  <si>
    <t xml:space="preserve">  </t>
  </si>
  <si>
    <t>Policy -New</t>
  </si>
  <si>
    <t>WSC</t>
  </si>
  <si>
    <t>LOU</t>
  </si>
  <si>
    <t>PA</t>
  </si>
  <si>
    <t>MPV-23-P000231</t>
  </si>
  <si>
    <t>William Caizonne</t>
  </si>
  <si>
    <t>S3432</t>
  </si>
  <si>
    <t>Raize</t>
  </si>
  <si>
    <t>Vehicle Registration No</t>
  </si>
  <si>
    <t>Commuter Bus</t>
  </si>
  <si>
    <t>Vehicle Details</t>
  </si>
  <si>
    <t>VRN</t>
  </si>
  <si>
    <t>S32345</t>
  </si>
  <si>
    <t>Comprehensive Add Ons</t>
  </si>
  <si>
    <t>Nominee Details</t>
  </si>
  <si>
    <t>HMSGSGHAjdjjsjsajsjd</t>
  </si>
  <si>
    <t>Realtionship</t>
  </si>
  <si>
    <t>Added</t>
  </si>
  <si>
    <t>Brandon Curtis DeCarozone</t>
  </si>
  <si>
    <t>984-0012-5-1-33</t>
  </si>
  <si>
    <t>Common Law Spouse</t>
  </si>
  <si>
    <t xml:space="preserve">Seychelles      </t>
  </si>
  <si>
    <t>Proposer's Details</t>
  </si>
  <si>
    <t>Sex</t>
  </si>
  <si>
    <t>ANB</t>
  </si>
  <si>
    <t>Steve Rastore</t>
  </si>
  <si>
    <t>EndID</t>
  </si>
  <si>
    <t>EN23015</t>
  </si>
  <si>
    <t>EN22010</t>
  </si>
  <si>
    <t>Sum Insured Reduced</t>
  </si>
  <si>
    <t>Policy Renewed</t>
  </si>
  <si>
    <t>EN24030</t>
  </si>
  <si>
    <t>EN24029</t>
  </si>
  <si>
    <t>Value reduced from 500,000 to 475,000</t>
  </si>
  <si>
    <t>Amendment</t>
  </si>
  <si>
    <t>ENDORSEMENT</t>
  </si>
  <si>
    <t>Cancelation</t>
  </si>
  <si>
    <t>Policy Cancelled</t>
  </si>
  <si>
    <t>Plan Cover Changed</t>
  </si>
  <si>
    <t>Beneficary change</t>
  </si>
  <si>
    <t>Pay Plan Changed</t>
  </si>
  <si>
    <t>Vehicle changed</t>
  </si>
  <si>
    <t>Direect</t>
  </si>
  <si>
    <t>Mode Of Payment (Life)</t>
  </si>
  <si>
    <t>Mode Of Payment (General)</t>
  </si>
  <si>
    <t>Sum Insured Increased</t>
  </si>
  <si>
    <t>Payroll Officer</t>
  </si>
  <si>
    <t>POLICY DETAILS</t>
  </si>
  <si>
    <r>
      <rPr>
        <b/>
        <sz val="16"/>
        <rFont val="Aptos Narrow"/>
        <family val="2"/>
        <scheme val="minor"/>
      </rPr>
      <t>MPV-23-HEA-P0002132 -</t>
    </r>
    <r>
      <rPr>
        <b/>
        <sz val="16"/>
        <color rgb="FFEA7C32"/>
        <rFont val="Aptos Narrow"/>
        <family val="2"/>
        <scheme val="minor"/>
      </rPr>
      <t xml:space="preserve"> Claims</t>
    </r>
  </si>
  <si>
    <r>
      <rPr>
        <b/>
        <sz val="16"/>
        <rFont val="Aptos Narrow"/>
        <family val="2"/>
        <scheme val="minor"/>
      </rPr>
      <t xml:space="preserve">MPV-23-HEA-P0002132 </t>
    </r>
    <r>
      <rPr>
        <b/>
        <sz val="16"/>
        <color rgb="FFEA7C32"/>
        <rFont val="Aptos Narrow"/>
        <family val="2"/>
        <scheme val="minor"/>
      </rPr>
      <t>- Schedules</t>
    </r>
  </si>
  <si>
    <r>
      <rPr>
        <b/>
        <sz val="16"/>
        <rFont val="Aptos Narrow"/>
        <family val="2"/>
        <scheme val="minor"/>
      </rPr>
      <t xml:space="preserve">MPV-23-HEA-P0002132 </t>
    </r>
    <r>
      <rPr>
        <b/>
        <sz val="16"/>
        <color rgb="FFE88A18"/>
        <rFont val="Aptos Narrow"/>
        <family val="2"/>
        <scheme val="minor"/>
      </rPr>
      <t>- Payments</t>
    </r>
  </si>
  <si>
    <r>
      <rPr>
        <b/>
        <sz val="16"/>
        <rFont val="Aptos Narrow"/>
        <family val="2"/>
        <scheme val="minor"/>
      </rPr>
      <t>MPV-23-HEA-P0002132</t>
    </r>
    <r>
      <rPr>
        <b/>
        <sz val="16"/>
        <color theme="1"/>
        <rFont val="Aptos Narrow"/>
        <family val="2"/>
        <scheme val="minor"/>
      </rPr>
      <t xml:space="preserve"> </t>
    </r>
    <r>
      <rPr>
        <b/>
        <sz val="16"/>
        <color rgb="FFEA7C32"/>
        <rFont val="Aptos Narrow"/>
        <family val="2"/>
        <scheme val="minor"/>
      </rPr>
      <t>- Commission</t>
    </r>
  </si>
  <si>
    <r>
      <rPr>
        <b/>
        <sz val="16"/>
        <rFont val="Aptos Narrow"/>
        <family val="2"/>
        <scheme val="minor"/>
      </rPr>
      <t xml:space="preserve">MPV-23-HEA-P0002132 </t>
    </r>
    <r>
      <rPr>
        <b/>
        <sz val="16"/>
        <color rgb="FFEA7C32"/>
        <rFont val="Aptos Narrow"/>
        <family val="2"/>
        <scheme val="minor"/>
      </rPr>
      <t>- Vehicles</t>
    </r>
  </si>
  <si>
    <r>
      <t xml:space="preserve">MPV-23-HEA-P0002132 - </t>
    </r>
    <r>
      <rPr>
        <b/>
        <sz val="16"/>
        <color rgb="FFE88A18"/>
        <rFont val="Aptos Narrow"/>
        <family val="2"/>
        <scheme val="minor"/>
      </rPr>
      <t>Endorsements</t>
    </r>
  </si>
  <si>
    <r>
      <t xml:space="preserve">MPV-23-HEA-P0002132 - </t>
    </r>
    <r>
      <rPr>
        <b/>
        <sz val="16"/>
        <color rgb="FFE88A18"/>
        <rFont val="Aptos Narrow"/>
        <family val="2"/>
        <scheme val="minor"/>
      </rPr>
      <t>Documents</t>
    </r>
  </si>
  <si>
    <r>
      <t xml:space="preserve">S796722 - </t>
    </r>
    <r>
      <rPr>
        <b/>
        <sz val="16"/>
        <color rgb="FFEA7C32"/>
        <rFont val="Aptos Narrow"/>
        <family val="2"/>
        <scheme val="minor"/>
      </rPr>
      <t>Nominees</t>
    </r>
  </si>
  <si>
    <t>POLICY NOTES</t>
  </si>
  <si>
    <t>____</t>
  </si>
  <si>
    <t>___</t>
  </si>
  <si>
    <t>ADD ONS</t>
  </si>
  <si>
    <t>Fixed Term</t>
  </si>
  <si>
    <t>AGENCY &amp; SOURCE</t>
  </si>
  <si>
    <t>Policy Type</t>
  </si>
  <si>
    <t>FOP / MOP</t>
  </si>
  <si>
    <t>High BMI</t>
  </si>
  <si>
    <t>Change Benficiary</t>
  </si>
  <si>
    <t>Sum insured reduced</t>
  </si>
  <si>
    <t>High BMI &amp; asthmatic</t>
  </si>
  <si>
    <t>OTHER DETAIL</t>
  </si>
  <si>
    <r>
      <t xml:space="preserve">Policy No - </t>
    </r>
    <r>
      <rPr>
        <b/>
        <sz val="16"/>
        <color rgb="FFEA7C32"/>
        <rFont val="Aptos Narrow"/>
        <family val="2"/>
        <scheme val="minor"/>
      </rPr>
      <t>S796722</t>
    </r>
  </si>
  <si>
    <r>
      <t xml:space="preserve">Policy No - </t>
    </r>
    <r>
      <rPr>
        <b/>
        <sz val="16"/>
        <color rgb="FFEA7C32"/>
        <rFont val="Aptos Narrow"/>
        <family val="2"/>
        <scheme val="minor"/>
      </rPr>
      <t>MPV-23-HEA-P0002132</t>
    </r>
  </si>
  <si>
    <t>ADD ONS ( Motor )</t>
  </si>
  <si>
    <t>PHV-22-P0000233</t>
  </si>
  <si>
    <t>Marine Hull</t>
  </si>
  <si>
    <t>Tom Blakley</t>
  </si>
  <si>
    <t>Householder's</t>
  </si>
  <si>
    <t>FSP-21-P00012999</t>
  </si>
  <si>
    <t>GENERAL</t>
  </si>
  <si>
    <t>LIFE</t>
  </si>
  <si>
    <t>ContactID [Lead]</t>
  </si>
  <si>
    <t>Capture Date</t>
  </si>
  <si>
    <t>ContactType</t>
  </si>
  <si>
    <t>Split</t>
  </si>
  <si>
    <t>Loading</t>
  </si>
  <si>
    <t>End date</t>
  </si>
  <si>
    <t>Commission Rates</t>
  </si>
  <si>
    <t>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</si>
</sst>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mmm\-yy;@"/>
    <numFmt numFmtId="165" formatCode="[$]d\ mmm\ yyyy;@" x16r2:formatCode16="[$-en-SC,1]d\ mmm\ yyyy;@"/>
    <numFmt numFmtId="166" formatCode="0.0%"/>
    <numFmt numFmtId="167" formatCode="[$-409]d\-mmm;@"/>
    <numFmt numFmtId="168" formatCode="[$]dd/mm/yyyy;@" x16r2:formatCode16="[$-en-SC,1]dd/mm/yyyy;@"/>
    <numFmt numFmtId="169" formatCode="[$-3009]dd\-mmm\-yy;@"/>
  </numFmts>
  <fonts count="128">
    <font>
      <sz val="11"/>
      <color theme="1"/>
      <name val="Aptos Narrow"/>
      <family val="2"/>
      <scheme val="minor"/>
    </font>
    <font>
      <sz val="11"/>
      <color theme="0"/>
      <name val="Arial"/>
      <family val="2"/>
    </font>
    <font>
      <b/>
      <sz val="16"/>
      <color theme="1"/>
      <name val="Aptos Narrow"/>
      <family val="2"/>
      <scheme val="minor"/>
    </font>
    <font>
      <b/>
      <sz val="11"/>
      <name val="Arial Unicode MS"/>
      <family val="2"/>
    </font>
    <font>
      <sz val="12"/>
      <color theme="1"/>
      <name val="Aharoni"/>
      <charset val="177"/>
    </font>
    <font>
      <sz val="9"/>
      <color theme="0"/>
      <name val="Arial"/>
      <family val="2"/>
    </font>
    <font>
      <sz val="9"/>
      <name val="Arial"/>
      <family val="2"/>
    </font>
    <font>
      <b/>
      <sz val="11"/>
      <color theme="0"/>
      <name val="Arial Unicode MS"/>
      <family val="2"/>
    </font>
    <font>
      <sz val="12"/>
      <color rgb="FF000000"/>
      <name val="Aptos Narrow"/>
      <family val="2"/>
      <scheme val="minor"/>
    </font>
    <font>
      <sz val="11"/>
      <name val="Arial Unicode MS"/>
      <family val="2"/>
    </font>
    <font>
      <b/>
      <sz val="9"/>
      <name val="Arial"/>
      <family val="2"/>
    </font>
    <font>
      <sz val="10"/>
      <name val="Arial"/>
      <family val="2"/>
    </font>
    <font>
      <b/>
      <sz val="9"/>
      <color theme="0"/>
      <name val="Arial"/>
      <family val="2"/>
    </font>
    <font>
      <b/>
      <sz val="9"/>
      <color theme="2"/>
      <name val="Arial"/>
      <family val="2"/>
    </font>
    <font>
      <sz val="9"/>
      <color theme="2"/>
      <name val="Arial"/>
      <family val="2"/>
    </font>
    <font>
      <b/>
      <sz val="10"/>
      <color theme="2"/>
      <name val="Arial"/>
      <family val="2"/>
    </font>
    <font>
      <b/>
      <sz val="10"/>
      <name val="Arial Unicode MS"/>
      <family val="2"/>
    </font>
    <font>
      <sz val="8"/>
      <name val="Aptos Narrow"/>
      <family val="2"/>
      <scheme val="minor"/>
    </font>
    <font>
      <sz val="11"/>
      <color theme="1"/>
      <name val="Arial"/>
      <family val="2"/>
    </font>
    <font>
      <sz val="10"/>
      <color theme="1"/>
      <name val="Arial"/>
      <family val="2"/>
    </font>
    <font>
      <sz val="11"/>
      <name val="Arial Unicode MS"/>
    </font>
    <font>
      <b/>
      <sz val="10"/>
      <name val="Arial"/>
      <family val="2"/>
    </font>
    <font>
      <u/>
      <sz val="11"/>
      <color theme="10"/>
      <name val="Aptos Narrow"/>
      <family val="2"/>
      <scheme val="minor"/>
    </font>
    <font>
      <sz val="11"/>
      <color theme="0"/>
      <name val="Aptos Narrow"/>
      <family val="2"/>
      <scheme val="minor"/>
    </font>
    <font>
      <sz val="10"/>
      <color theme="0"/>
      <name val="Arial"/>
      <family val="2"/>
    </font>
    <font>
      <sz val="10"/>
      <name val="Arial Unicode MS"/>
    </font>
    <font>
      <b/>
      <sz val="16"/>
      <color rgb="FFF76909"/>
      <name val="Aptos Narrow"/>
      <family val="2"/>
      <scheme val="minor"/>
    </font>
    <font>
      <sz val="10"/>
      <color theme="3" tint="0.499984740745262"/>
      <name val="Arial"/>
      <family val="2"/>
    </font>
    <font>
      <b/>
      <sz val="11"/>
      <color theme="0"/>
      <name val="Aptos Narrow"/>
      <family val="2"/>
      <scheme val="minor"/>
    </font>
    <font>
      <sz val="11"/>
      <color rgb="FFFF0000"/>
      <name val="Aptos Narrow"/>
      <family val="2"/>
      <scheme val="minor"/>
    </font>
    <font>
      <b/>
      <sz val="11"/>
      <color theme="1"/>
      <name val="Aptos Narrow"/>
      <family val="2"/>
      <scheme val="minor"/>
    </font>
    <font>
      <b/>
      <sz val="10"/>
      <color theme="0"/>
      <name val="Arial Unicode MS"/>
      <family val="2"/>
    </font>
    <font>
      <sz val="10"/>
      <name val="Arial Unicode MS"/>
      <family val="2"/>
    </font>
    <font>
      <sz val="10"/>
      <name val="Aptos Narrow"/>
      <family val="2"/>
      <scheme val="minor"/>
    </font>
    <font>
      <b/>
      <sz val="9"/>
      <color indexed="81"/>
      <name val="Tahoma"/>
      <family val="2"/>
    </font>
    <font>
      <sz val="9"/>
      <color indexed="81"/>
      <name val="Tahoma"/>
      <family val="2"/>
    </font>
    <font>
      <b/>
      <sz val="16"/>
      <name val="Aptos Narrow"/>
      <family val="2"/>
      <scheme val="minor"/>
    </font>
    <font>
      <sz val="10"/>
      <color rgb="FFFF0000"/>
      <name val="Arial"/>
      <family val="2"/>
    </font>
    <font>
      <b/>
      <sz val="11"/>
      <name val="Aptos Narrow"/>
      <family val="2"/>
      <scheme val="minor"/>
    </font>
    <font>
      <b/>
      <sz val="16"/>
      <color theme="5"/>
      <name val="Aptos Narrow"/>
      <family val="2"/>
      <scheme val="minor"/>
    </font>
    <font>
      <sz val="16"/>
      <color theme="1"/>
      <name val="Aptos Narrow"/>
      <family val="2"/>
      <scheme val="minor"/>
    </font>
    <font>
      <b/>
      <sz val="10"/>
      <color theme="2"/>
      <name val="Arial Unicode MS"/>
      <family val="2"/>
    </font>
    <font>
      <sz val="10"/>
      <color theme="2"/>
      <name val="Arial Unicode MS"/>
      <family val="2"/>
    </font>
    <font>
      <sz val="10"/>
      <color theme="2"/>
      <name val="Aptos Narrow"/>
      <family val="2"/>
      <scheme val="minor"/>
    </font>
    <font>
      <sz val="10"/>
      <color theme="2"/>
      <name val="Arial"/>
      <family val="2"/>
    </font>
    <font>
      <sz val="10"/>
      <color theme="0" tint="-4.9989318521683403E-2"/>
      <name val="Arial Unicode MS"/>
      <family val="2"/>
    </font>
    <font>
      <sz val="11"/>
      <color theme="0" tint="-4.9989318521683403E-2"/>
      <name val="Aptos Narrow"/>
      <family val="2"/>
      <scheme val="minor"/>
    </font>
    <font>
      <sz val="10"/>
      <color theme="0" tint="-4.9989318521683403E-2"/>
      <name val="Aptos Narrow"/>
      <family val="2"/>
      <scheme val="minor"/>
    </font>
    <font>
      <sz val="11"/>
      <name val="Aptos Narrow"/>
      <family val="2"/>
      <scheme val="minor"/>
    </font>
    <font>
      <sz val="11"/>
      <color indexed="12"/>
      <name val="Aptos Narrow"/>
      <family val="2"/>
      <scheme val="minor"/>
    </font>
    <font>
      <sz val="11"/>
      <color theme="3" tint="0.499984740745262"/>
      <name val="Aptos Narrow"/>
      <family val="2"/>
      <scheme val="minor"/>
    </font>
    <font>
      <sz val="11"/>
      <color theme="0" tint="-0.14999847407452621"/>
      <name val="Aptos Narrow"/>
      <family val="2"/>
      <scheme val="minor"/>
    </font>
    <font>
      <b/>
      <sz val="10"/>
      <color theme="0"/>
      <name val="Arial"/>
      <family val="2"/>
    </font>
    <font>
      <b/>
      <sz val="10"/>
      <color rgb="FFFF0000"/>
      <name val="Arial"/>
      <family val="2"/>
    </font>
    <font>
      <i/>
      <sz val="11"/>
      <name val="Aptos Narrow"/>
      <family val="2"/>
      <scheme val="minor"/>
    </font>
    <font>
      <sz val="10"/>
      <color rgb="FF00B0F0"/>
      <name val="Arial"/>
      <family val="2"/>
    </font>
    <font>
      <sz val="11"/>
      <color theme="2"/>
      <name val="Aptos Narrow"/>
      <family val="2"/>
      <scheme val="minor"/>
    </font>
    <font>
      <sz val="12"/>
      <color theme="1"/>
      <name val="Aptos Narrow"/>
      <family val="2"/>
      <scheme val="minor"/>
    </font>
    <font>
      <b/>
      <sz val="14"/>
      <color rgb="FF000000"/>
      <name val="Aptos Narrow"/>
      <family val="2"/>
      <scheme val="minor"/>
    </font>
    <font>
      <b/>
      <sz val="10"/>
      <color theme="0" tint="-4.9989318521683403E-2"/>
      <name val="Arial"/>
      <family val="2"/>
    </font>
    <font>
      <b/>
      <sz val="9"/>
      <color theme="0" tint="-4.9989318521683403E-2"/>
      <name val="Arial"/>
      <family val="2"/>
    </font>
    <font>
      <sz val="9"/>
      <color theme="0" tint="-4.9989318521683403E-2"/>
      <name val="Arial"/>
      <family val="2"/>
    </font>
    <font>
      <b/>
      <sz val="11"/>
      <color theme="0" tint="-4.9989318521683403E-2"/>
      <name val="Arial Unicode MS"/>
      <family val="2"/>
    </font>
    <font>
      <sz val="9"/>
      <color rgb="FFFF0000"/>
      <name val="Arial"/>
      <family val="2"/>
    </font>
    <font>
      <sz val="10"/>
      <color theme="2" tint="-0.499984740745262"/>
      <name val="Arial"/>
      <family val="2"/>
    </font>
    <font>
      <b/>
      <sz val="14"/>
      <color theme="1"/>
      <name val="Aptos Narrow"/>
      <family val="2"/>
      <scheme val="minor"/>
    </font>
    <font>
      <b/>
      <sz val="10"/>
      <color rgb="FFFFC000"/>
      <name val="Arial"/>
      <family val="2"/>
    </font>
    <font>
      <b/>
      <sz val="12"/>
      <color rgb="FF000000"/>
      <name val="Aptos Narrow"/>
      <family val="2"/>
      <scheme val="minor"/>
    </font>
    <font>
      <sz val="10"/>
      <color theme="0"/>
      <name val="Arial Unicode MS"/>
      <family val="2"/>
    </font>
    <font>
      <sz val="14"/>
      <color theme="0"/>
      <name val="Aptos Narrow"/>
      <family val="2"/>
    </font>
    <font>
      <sz val="14"/>
      <color theme="1"/>
      <name val="Aptos Narrow"/>
      <family val="2"/>
    </font>
    <font>
      <sz val="11"/>
      <color theme="0"/>
      <name val="Arial Unicode MS"/>
      <family val="2"/>
    </font>
    <font>
      <b/>
      <sz val="18"/>
      <color theme="0"/>
      <name val="Aptos Narrow"/>
      <family val="2"/>
    </font>
    <font>
      <b/>
      <sz val="18"/>
      <color theme="1"/>
      <name val="Aptos Narrow"/>
      <family val="2"/>
    </font>
    <font>
      <b/>
      <sz val="18"/>
      <color rgb="FFF76909"/>
      <name val="Aptos Narrow"/>
      <family val="2"/>
    </font>
    <font>
      <sz val="18"/>
      <color theme="1"/>
      <name val="Aptos Narrow"/>
      <family val="2"/>
    </font>
    <font>
      <b/>
      <sz val="11"/>
      <color theme="2"/>
      <name val="Arial"/>
      <family val="2"/>
    </font>
    <font>
      <sz val="11"/>
      <color theme="2"/>
      <name val="Arial"/>
      <family val="2"/>
    </font>
    <font>
      <sz val="12"/>
      <color theme="0"/>
      <name val="Aptos Narrow"/>
      <family val="2"/>
      <scheme val="minor"/>
    </font>
    <font>
      <sz val="12"/>
      <name val="Aptos Narrow"/>
      <family val="2"/>
      <scheme val="minor"/>
    </font>
    <font>
      <sz val="12"/>
      <color theme="0"/>
      <name val="Aptos Narrow"/>
      <family val="2"/>
    </font>
    <font>
      <sz val="12"/>
      <color theme="1"/>
      <name val="Aptos Narrow"/>
      <family val="2"/>
    </font>
    <font>
      <sz val="12"/>
      <name val="Aptos Narrow"/>
      <family val="2"/>
    </font>
    <font>
      <b/>
      <sz val="14"/>
      <color theme="0"/>
      <name val="Aptos Narrow"/>
      <family val="2"/>
      <scheme val="minor"/>
    </font>
    <font>
      <b/>
      <sz val="14"/>
      <name val="Aptos Narrow"/>
      <family val="2"/>
      <scheme val="minor"/>
    </font>
    <font>
      <sz val="14"/>
      <color theme="5"/>
      <name val="Aptos Narrow"/>
      <family val="2"/>
      <scheme val="minor"/>
    </font>
    <font>
      <sz val="14"/>
      <color theme="1"/>
      <name val="Aptos Narrow"/>
      <family val="2"/>
      <scheme val="minor"/>
    </font>
    <font>
      <sz val="14"/>
      <name val="Aptos Narrow"/>
      <family val="2"/>
      <scheme val="minor"/>
    </font>
    <font>
      <sz val="11"/>
      <color theme="0"/>
      <name val="Aptos Narrow"/>
      <family val="2"/>
    </font>
    <font>
      <sz val="11"/>
      <color theme="1"/>
      <name val="Aptos Narrow"/>
      <family val="2"/>
    </font>
    <font>
      <sz val="11"/>
      <name val="Aptos Narrow"/>
      <family val="2"/>
    </font>
    <font>
      <sz val="11"/>
      <color rgb="FFFFFFCC"/>
      <name val="Aptos Narrow"/>
      <family val="2"/>
      <scheme val="minor"/>
    </font>
    <font>
      <sz val="10"/>
      <color indexed="10"/>
      <name val="Arial"/>
      <family val="2"/>
    </font>
    <font>
      <b/>
      <sz val="10"/>
      <color indexed="8"/>
      <name val="Arial"/>
      <family val="2"/>
    </font>
    <font>
      <b/>
      <sz val="10"/>
      <color indexed="10"/>
      <name val="Arial"/>
      <family val="2"/>
    </font>
    <font>
      <sz val="10"/>
      <color theme="0" tint="-0.14999847407452621"/>
      <name val="Arial"/>
      <family val="2"/>
    </font>
    <font>
      <i/>
      <sz val="10"/>
      <name val="Arial"/>
      <family val="2"/>
    </font>
    <font>
      <sz val="11"/>
      <color theme="0" tint="-0.34998626667073579"/>
      <name val="Aptos Narrow"/>
      <family val="2"/>
      <scheme val="minor"/>
    </font>
    <font>
      <i/>
      <sz val="11"/>
      <color theme="1"/>
      <name val="Aptos Narrow"/>
      <family val="2"/>
      <scheme val="minor"/>
    </font>
    <font>
      <b/>
      <sz val="16"/>
      <color rgb="FFE36A17"/>
      <name val="Aptos Narrow"/>
      <family val="2"/>
      <scheme val="minor"/>
    </font>
    <font>
      <sz val="26"/>
      <color rgb="FFE2AC00"/>
      <name val="Impact"/>
      <family val="2"/>
    </font>
    <font>
      <sz val="11"/>
      <color rgb="FFEA7C32"/>
      <name val="Aptos Narrow"/>
      <family val="2"/>
      <scheme val="minor"/>
    </font>
    <font>
      <sz val="10"/>
      <color theme="0" tint="-4.9989318521683403E-2"/>
      <name val="Arial"/>
      <family val="2"/>
    </font>
    <font>
      <sz val="11"/>
      <color theme="0" tint="-4.9989318521683403E-2"/>
      <name val="Arial Unicode MS"/>
      <family val="2"/>
    </font>
    <font>
      <b/>
      <sz val="16"/>
      <color rgb="FFEA7C32"/>
      <name val="Aptos Narrow"/>
      <family val="2"/>
      <scheme val="minor"/>
    </font>
    <font>
      <sz val="11"/>
      <color rgb="FFE36A17"/>
      <name val="Aptos Narrow"/>
      <family val="2"/>
      <scheme val="minor"/>
    </font>
    <font>
      <b/>
      <sz val="16"/>
      <color rgb="FFFFC000"/>
      <name val="Aptos Narrow"/>
      <family val="2"/>
      <scheme val="minor"/>
    </font>
    <font>
      <sz val="16"/>
      <name val="Aptos Narrow"/>
      <family val="2"/>
      <scheme val="minor"/>
    </font>
    <font>
      <b/>
      <sz val="18"/>
      <color theme="1"/>
      <name val="Aptos Narrow"/>
      <family val="2"/>
      <scheme val="minor"/>
    </font>
    <font>
      <sz val="14"/>
      <color theme="0"/>
      <name val="Arial"/>
      <family val="2"/>
    </font>
    <font>
      <sz val="12"/>
      <color theme="0"/>
      <name val="Arial"/>
      <family val="2"/>
    </font>
    <font>
      <sz val="12"/>
      <color theme="0" tint="-0.14999847407452621"/>
      <name val="Aptos Narrow"/>
      <family val="2"/>
      <scheme val="minor"/>
    </font>
    <font>
      <b/>
      <sz val="18"/>
      <name val="Aptos Narrow"/>
      <family val="2"/>
    </font>
    <font>
      <sz val="13"/>
      <color theme="1"/>
      <name val="Aptos Narrow"/>
      <family val="2"/>
      <scheme val="minor"/>
    </font>
    <font>
      <sz val="10"/>
      <color theme="0" tint="-0.249977111117893"/>
      <name val="Arial"/>
      <family val="2"/>
    </font>
    <font>
      <sz val="11"/>
      <color theme="0" tint="-0.249977111117893"/>
      <name val="Aptos Narrow"/>
      <family val="2"/>
      <scheme val="minor"/>
    </font>
    <font>
      <sz val="10"/>
      <color theme="0" tint="-0.34998626667073579"/>
      <name val="Arial"/>
      <family val="2"/>
    </font>
    <font>
      <sz val="10"/>
      <color theme="0" tint="-0.34998626667073579"/>
      <name val="Aptos Narrow"/>
      <family val="2"/>
      <scheme val="minor"/>
    </font>
    <font>
      <b/>
      <sz val="11"/>
      <color theme="1"/>
      <name val="Arial"/>
      <family val="2"/>
    </font>
    <font>
      <b/>
      <sz val="11"/>
      <color theme="0"/>
      <name val="Arial"/>
      <family val="2"/>
    </font>
    <font>
      <b/>
      <sz val="10"/>
      <color theme="1"/>
      <name val="Arial"/>
      <family val="2"/>
    </font>
    <font>
      <sz val="10"/>
      <color theme="1"/>
      <name val="Aptos Narrow"/>
      <family val="2"/>
      <scheme val="minor"/>
    </font>
    <font>
      <sz val="10"/>
      <color theme="0"/>
      <name val="Aptos Narrow"/>
      <family val="2"/>
      <scheme val="minor"/>
    </font>
    <font>
      <sz val="10"/>
      <color rgb="FFFC9E04"/>
      <name val="Arial"/>
      <family val="2"/>
    </font>
    <font>
      <sz val="11"/>
      <color theme="0" tint="-0.34998626667073579"/>
      <name val="Arial Unicode MS"/>
      <family val="2"/>
    </font>
    <font>
      <b/>
      <sz val="12"/>
      <name val="Arial"/>
      <family val="2"/>
    </font>
    <font>
      <b/>
      <sz val="16"/>
      <color rgb="FFF0642C"/>
      <name val="Aptos Narrow"/>
      <family val="2"/>
      <scheme val="minor"/>
    </font>
    <font>
      <b/>
      <sz val="16"/>
      <color rgb="FFE88A18"/>
      <name val="Aptos Narrow"/>
      <family val="2"/>
      <scheme val="minor"/>
    </font>
  </fonts>
  <fills count="5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1"/>
        <bgColor indexed="64"/>
      </patternFill>
    </fill>
    <fill>
      <patternFill patternType="solid">
        <fgColor theme="2" tint="-0.89999084444715716"/>
        <bgColor indexed="64"/>
      </patternFill>
    </fill>
    <fill>
      <patternFill patternType="solid">
        <fgColor theme="7" tint="0.79998168889431442"/>
        <bgColor indexed="64"/>
      </patternFill>
    </fill>
    <fill>
      <patternFill patternType="solid">
        <fgColor theme="2"/>
        <bgColor indexed="64"/>
      </patternFill>
    </fill>
    <fill>
      <patternFill patternType="solid">
        <fgColor theme="3"/>
        <bgColor indexed="64"/>
      </patternFill>
    </fill>
    <fill>
      <patternFill patternType="solid">
        <fgColor rgb="FF65F42C"/>
        <bgColor indexed="64"/>
      </patternFill>
    </fill>
    <fill>
      <patternFill patternType="solid">
        <fgColor indexed="13"/>
        <bgColor indexed="64"/>
      </patternFill>
    </fill>
    <fill>
      <patternFill patternType="solid">
        <fgColor theme="9"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tint="-0.249977111117893"/>
        <bgColor indexed="64"/>
      </patternFill>
    </fill>
    <fill>
      <patternFill patternType="solid">
        <fgColor theme="9" tint="0.59996337778862885"/>
        <bgColor indexed="64"/>
      </patternFill>
    </fill>
    <fill>
      <patternFill patternType="solid">
        <fgColor theme="2" tint="-0.24994659260841701"/>
        <bgColor indexed="64"/>
      </patternFill>
    </fill>
    <fill>
      <patternFill patternType="solid">
        <fgColor theme="5" tint="0.39994506668294322"/>
        <bgColor indexed="64"/>
      </patternFill>
    </fill>
    <fill>
      <patternFill patternType="solid">
        <fgColor rgb="FFFF0000"/>
        <bgColor indexed="64"/>
      </patternFill>
    </fill>
    <fill>
      <patternFill patternType="solid">
        <fgColor rgb="FF00B0F0"/>
        <bgColor indexed="64"/>
      </patternFill>
    </fill>
    <fill>
      <patternFill patternType="solid">
        <fgColor theme="9" tint="0.79998168889431442"/>
        <bgColor indexed="64"/>
      </patternFill>
    </fill>
    <fill>
      <patternFill patternType="solid">
        <fgColor theme="3" tint="0.749961851863155"/>
        <bgColor indexed="64"/>
      </patternFill>
    </fill>
    <fill>
      <patternFill patternType="solid">
        <fgColor theme="7" tint="0.39994506668294322"/>
        <bgColor indexed="64"/>
      </patternFill>
    </fill>
    <fill>
      <patternFill patternType="solid">
        <fgColor theme="3" tint="0.499984740745262"/>
        <bgColor indexed="64"/>
      </patternFill>
    </fill>
    <fill>
      <patternFill patternType="solid">
        <fgColor theme="6" tint="0.79998168889431442"/>
        <bgColor indexed="64"/>
      </patternFill>
    </fill>
    <fill>
      <patternFill patternType="solid">
        <fgColor rgb="FFFC9E04"/>
        <bgColor indexed="64"/>
      </patternFill>
    </fill>
    <fill>
      <patternFill patternType="solid">
        <fgColor rgb="FFFDCB7B"/>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rgb="FF24A4AE"/>
        <bgColor indexed="64"/>
      </patternFill>
    </fill>
    <fill>
      <patternFill patternType="solid">
        <fgColor rgb="FFC00000"/>
        <bgColor indexed="64"/>
      </patternFill>
    </fill>
    <fill>
      <patternFill patternType="solid">
        <fgColor theme="0" tint="-0.14996795556505021"/>
        <bgColor indexed="64"/>
      </patternFill>
    </fill>
    <fill>
      <patternFill patternType="solid">
        <fgColor rgb="FFCCCC00"/>
        <bgColor indexed="64"/>
      </patternFill>
    </fill>
    <fill>
      <patternFill patternType="solid">
        <fgColor rgb="FFBDE343"/>
        <bgColor indexed="64"/>
      </patternFill>
    </fill>
    <fill>
      <patternFill patternType="solid">
        <fgColor theme="0" tint="-0.24994659260841701"/>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3" tint="0.89999084444715716"/>
        <bgColor indexed="64"/>
      </patternFill>
    </fill>
    <fill>
      <patternFill patternType="solid">
        <fgColor theme="7" tint="-0.249977111117893"/>
        <bgColor indexed="64"/>
      </patternFill>
    </fill>
    <fill>
      <patternFill patternType="solid">
        <fgColor theme="4" tint="0.79998168889431442"/>
        <bgColor indexed="64"/>
      </patternFill>
    </fill>
    <fill>
      <patternFill patternType="solid">
        <fgColor theme="7" tint="-0.24994659260841701"/>
        <bgColor indexed="64"/>
      </patternFill>
    </fill>
    <fill>
      <patternFill patternType="solid">
        <fgColor rgb="FF4FF721"/>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E88A18"/>
        <bgColor indexed="64"/>
      </patternFill>
    </fill>
  </fills>
  <borders count="237">
    <border>
      <left/>
      <right/>
      <top/>
      <bottom/>
      <diagonal/>
    </border>
    <border>
      <left style="thin">
        <color theme="0" tint="-4.9989318521683403E-2"/>
      </left>
      <right style="thin">
        <color theme="0" tint="-4.9989318521683403E-2"/>
      </right>
      <top/>
      <bottom/>
      <diagonal/>
    </border>
    <border>
      <left/>
      <right/>
      <top/>
      <bottom style="thin">
        <color auto="1"/>
      </bottom>
      <diagonal/>
    </border>
    <border>
      <left style="thin">
        <color theme="2"/>
      </left>
      <right style="thin">
        <color theme="2"/>
      </right>
      <top/>
      <bottom style="thin">
        <color auto="1"/>
      </bottom>
      <diagonal/>
    </border>
    <border>
      <left style="thin">
        <color theme="0" tint="-4.9989318521683403E-2"/>
      </left>
      <right style="thin">
        <color theme="0" tint="-4.9989318521683403E-2"/>
      </right>
      <top/>
      <bottom style="thin">
        <color auto="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1" tint="0.499984740745262"/>
      </left>
      <right style="thin">
        <color theme="1" tint="0.49998474074526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24994659260841701"/>
      </bottom>
      <diagonal/>
    </border>
    <border>
      <left style="thin">
        <color theme="0" tint="-4.9989318521683403E-2"/>
      </left>
      <right/>
      <top/>
      <bottom style="thin">
        <color auto="1"/>
      </bottom>
      <diagonal/>
    </border>
    <border>
      <left style="thin">
        <color theme="1" tint="0.499984740745262"/>
      </left>
      <right style="thin">
        <color theme="1" tint="0.499984740745262"/>
      </right>
      <top/>
      <bottom style="thin">
        <color auto="1"/>
      </bottom>
      <diagonal/>
    </border>
    <border>
      <left style="thin">
        <color theme="1" tint="0.499984740745262"/>
      </left>
      <right/>
      <top/>
      <bottom style="thin">
        <color auto="1"/>
      </bottom>
      <diagonal/>
    </border>
    <border>
      <left style="dashed">
        <color theme="0" tint="-4.9989318521683403E-2"/>
      </left>
      <right style="thin">
        <color theme="0" tint="-0.24994659260841701"/>
      </right>
      <top/>
      <bottom style="thin">
        <color auto="1"/>
      </bottom>
      <diagonal/>
    </border>
    <border>
      <left style="thin">
        <color theme="0" tint="-0.24994659260841701"/>
      </left>
      <right style="thin">
        <color theme="0" tint="-0.24994659260841701"/>
      </right>
      <top/>
      <bottom style="thin">
        <color auto="1"/>
      </bottom>
      <diagonal/>
    </border>
    <border>
      <left style="thin">
        <color theme="0" tint="-0.24994659260841701"/>
      </left>
      <right/>
      <top/>
      <bottom style="thin">
        <color auto="1"/>
      </bottom>
      <diagonal/>
    </border>
    <border>
      <left/>
      <right style="thin">
        <color theme="0" tint="-0.24994659260841701"/>
      </right>
      <top/>
      <bottom style="thin">
        <color auto="1"/>
      </bottom>
      <diagonal/>
    </border>
    <border>
      <left style="thin">
        <color theme="0" tint="-4.9989318521683403E-2"/>
      </left>
      <right/>
      <top/>
      <bottom/>
      <diagonal/>
    </border>
    <border>
      <left/>
      <right style="thin">
        <color theme="0" tint="-4.9989318521683403E-2"/>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1" tint="0.499984740745262"/>
      </left>
      <right/>
      <top/>
      <bottom/>
      <diagonal/>
    </border>
    <border>
      <left style="dashed">
        <color theme="0" tint="-4.9989318521683403E-2"/>
      </left>
      <right style="thin">
        <color theme="0" tint="-0.24994659260841701"/>
      </right>
      <top/>
      <bottom/>
      <diagonal/>
    </border>
    <border>
      <left/>
      <right style="thin">
        <color auto="1"/>
      </right>
      <top/>
      <bottom style="thin">
        <color auto="1"/>
      </bottom>
      <diagonal/>
    </border>
    <border>
      <left style="thin">
        <color auto="1"/>
      </left>
      <right style="thin">
        <color auto="1"/>
      </right>
      <top style="thin">
        <color indexed="23"/>
      </top>
      <bottom/>
      <diagonal/>
    </border>
    <border>
      <left/>
      <right style="thin">
        <color auto="1"/>
      </right>
      <top/>
      <bottom/>
      <diagonal/>
    </border>
    <border>
      <left style="thin">
        <color indexed="64"/>
      </left>
      <right/>
      <top/>
      <bottom/>
      <diagonal/>
    </border>
    <border>
      <left style="thin">
        <color indexed="23"/>
      </left>
      <right style="thin">
        <color indexed="23"/>
      </right>
      <top style="thin">
        <color indexed="23"/>
      </top>
      <bottom/>
      <diagonal/>
    </border>
    <border>
      <left style="thin">
        <color indexed="64"/>
      </left>
      <right style="thin">
        <color indexed="64"/>
      </right>
      <top/>
      <bottom/>
      <diagonal/>
    </border>
    <border>
      <left style="thin">
        <color indexed="23"/>
      </left>
      <right style="thin">
        <color indexed="23"/>
      </right>
      <top/>
      <bottom/>
      <diagonal/>
    </border>
    <border>
      <left style="thin">
        <color auto="1"/>
      </left>
      <right style="thin">
        <color auto="1"/>
      </right>
      <top/>
      <bottom/>
      <diagonal/>
    </border>
    <border>
      <left style="thin">
        <color auto="1"/>
      </left>
      <right/>
      <top/>
      <bottom/>
      <diagonal/>
    </border>
    <border>
      <left/>
      <right/>
      <top style="thin">
        <color auto="1"/>
      </top>
      <bottom/>
      <diagonal/>
    </border>
    <border>
      <left/>
      <right/>
      <top style="thin">
        <color theme="2" tint="-9.9948118533890809E-2"/>
      </top>
      <bottom/>
      <diagonal/>
    </border>
    <border>
      <left/>
      <right/>
      <top style="thin">
        <color theme="0" tint="-0.24994659260841701"/>
      </top>
      <bottom/>
      <diagonal/>
    </border>
    <border>
      <left/>
      <right/>
      <top/>
      <bottom style="medium">
        <color auto="1"/>
      </bottom>
      <diagonal/>
    </border>
    <border>
      <left style="thin">
        <color theme="2" tint="-9.9917600024414813E-2"/>
      </left>
      <right style="thin">
        <color theme="0" tint="-0.24994659260841701"/>
      </right>
      <top/>
      <bottom style="thin">
        <color theme="2" tint="-9.9948118533890809E-2"/>
      </bottom>
      <diagonal/>
    </border>
    <border>
      <left style="thin">
        <color theme="2"/>
      </left>
      <right style="thin">
        <color theme="0" tint="-4.9989318521683403E-2"/>
      </right>
      <top/>
      <bottom style="thin">
        <color auto="1"/>
      </bottom>
      <diagonal/>
    </border>
    <border>
      <left style="thin">
        <color theme="0" tint="-0.14996795556505021"/>
      </left>
      <right style="thin">
        <color theme="0" tint="-0.14996795556505021"/>
      </right>
      <top/>
      <bottom/>
      <diagonal/>
    </border>
    <border>
      <left/>
      <right/>
      <top/>
      <bottom style="thin">
        <color theme="1" tint="0.499984740745262"/>
      </bottom>
      <diagonal/>
    </border>
    <border>
      <left/>
      <right style="medium">
        <color theme="2" tint="-0.24994659260841701"/>
      </right>
      <top/>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auto="1"/>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auto="1"/>
      </bottom>
      <diagonal/>
    </border>
    <border>
      <left style="thin">
        <color auto="1"/>
      </left>
      <right style="thin">
        <color auto="1"/>
      </right>
      <top style="thin">
        <color auto="1"/>
      </top>
      <bottom/>
      <diagonal/>
    </border>
    <border>
      <left/>
      <right style="thin">
        <color theme="0" tint="-0.14996795556505021"/>
      </right>
      <top/>
      <bottom style="thin">
        <color theme="1"/>
      </bottom>
      <diagonal/>
    </border>
    <border>
      <left/>
      <right/>
      <top/>
      <bottom style="thin">
        <color theme="1"/>
      </bottom>
      <diagonal/>
    </border>
    <border>
      <left style="thin">
        <color theme="0" tint="-0.14996795556505021"/>
      </left>
      <right style="thin">
        <color theme="0" tint="-0.14996795556505021"/>
      </right>
      <top/>
      <bottom style="thin">
        <color theme="1"/>
      </bottom>
      <diagonal/>
    </border>
    <border>
      <left style="thin">
        <color theme="0" tint="-0.14996795556505021"/>
      </left>
      <right/>
      <top/>
      <bottom style="thin">
        <color theme="1"/>
      </bottom>
      <diagonal/>
    </border>
    <border>
      <left style="dashed">
        <color theme="0" tint="-4.9989318521683403E-2"/>
      </left>
      <right/>
      <top/>
      <bottom style="thin">
        <color auto="1"/>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medium">
        <color theme="0" tint="-0.499984740745262"/>
      </right>
      <top style="thin">
        <color theme="0" tint="-0.14996795556505021"/>
      </top>
      <bottom/>
      <diagonal/>
    </border>
    <border>
      <left style="thin">
        <color theme="0" tint="-0.14996795556505021"/>
      </left>
      <right/>
      <top/>
      <bottom/>
      <diagonal/>
    </border>
    <border>
      <left/>
      <right style="medium">
        <color theme="0" tint="-0.499984740745262"/>
      </right>
      <top/>
      <bottom/>
      <diagonal/>
    </border>
    <border>
      <left style="thin">
        <color theme="0" tint="-0.14996795556505021"/>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right/>
      <top style="thin">
        <color auto="1"/>
      </top>
      <bottom style="thin">
        <color auto="1"/>
      </bottom>
      <diagonal/>
    </border>
    <border>
      <left style="thin">
        <color theme="0" tint="-4.9989318521683403E-2"/>
      </left>
      <right/>
      <top style="thin">
        <color auto="1"/>
      </top>
      <bottom style="thin">
        <color auto="1"/>
      </bottom>
      <diagonal/>
    </border>
    <border>
      <left/>
      <right style="thin">
        <color theme="0" tint="-4.9989318521683403E-2"/>
      </right>
      <top style="thin">
        <color auto="1"/>
      </top>
      <bottom style="thin">
        <color auto="1"/>
      </bottom>
      <diagonal/>
    </border>
    <border>
      <left/>
      <right/>
      <top style="thin">
        <color theme="0" tint="-0.34998626667073579"/>
      </top>
      <bottom/>
      <diagonal/>
    </border>
    <border>
      <left/>
      <right/>
      <top/>
      <bottom style="thin">
        <color theme="0" tint="-0.34998626667073579"/>
      </bottom>
      <diagonal/>
    </border>
    <border>
      <left/>
      <right/>
      <top style="thin">
        <color theme="0" tint="-0.14996795556505021"/>
      </top>
      <bottom style="thin">
        <color theme="0" tint="-0.14996795556505021"/>
      </bottom>
      <diagonal/>
    </border>
    <border>
      <left style="dashed">
        <color theme="0" tint="-4.9989318521683403E-2"/>
      </left>
      <right style="dashed">
        <color theme="0" tint="-4.9989318521683403E-2"/>
      </right>
      <top/>
      <bottom/>
      <diagonal/>
    </border>
    <border>
      <left style="dashed">
        <color theme="0" tint="-4.9989318521683403E-2"/>
      </left>
      <right/>
      <top/>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style="thin">
        <color indexed="23"/>
      </top>
      <bottom/>
      <diagonal/>
    </border>
    <border>
      <left/>
      <right/>
      <top/>
      <bottom style="thin">
        <color indexed="23"/>
      </bottom>
      <diagonal/>
    </border>
    <border>
      <left style="medium">
        <color auto="1"/>
      </left>
      <right/>
      <top/>
      <bottom/>
      <diagonal/>
    </border>
    <border>
      <left style="thin">
        <color indexed="23"/>
      </left>
      <right style="thin">
        <color indexed="23"/>
      </right>
      <top/>
      <bottom style="thin">
        <color indexed="23"/>
      </bottom>
      <diagonal/>
    </border>
    <border>
      <left style="thin">
        <color indexed="23"/>
      </left>
      <right/>
      <top/>
      <bottom style="thin">
        <color indexed="23"/>
      </bottom>
      <diagonal/>
    </border>
    <border>
      <left/>
      <right/>
      <top/>
      <bottom style="thin">
        <color indexed="23"/>
      </bottom>
      <diagonal/>
    </border>
    <border>
      <left style="thin">
        <color auto="1"/>
      </left>
      <right/>
      <top/>
      <bottom style="thin">
        <color auto="1"/>
      </bottom>
      <diagonal/>
    </border>
    <border>
      <left style="thin">
        <color indexed="23"/>
      </left>
      <right style="thin">
        <color indexed="23"/>
      </right>
      <top/>
      <bottom style="thin">
        <color auto="1"/>
      </bottom>
      <diagonal/>
    </border>
    <border>
      <left style="thin">
        <color indexed="23"/>
      </left>
      <right style="thin">
        <color indexed="23"/>
      </right>
      <top style="thin">
        <color indexed="23"/>
      </top>
      <bottom/>
      <diagonal/>
    </border>
    <border>
      <left style="thin">
        <color auto="1"/>
      </left>
      <right style="thin">
        <color auto="1"/>
      </right>
      <top/>
      <bottom style="thin">
        <color auto="1"/>
      </bottom>
      <diagonal/>
    </border>
    <border>
      <left/>
      <right/>
      <top style="thin">
        <color indexed="64"/>
      </top>
      <bottom/>
      <diagonal/>
    </border>
    <border>
      <left style="thin">
        <color auto="1"/>
      </left>
      <right style="thin">
        <color auto="1"/>
      </right>
      <top style="thin">
        <color rgb="FFFFC000"/>
      </top>
      <bottom/>
      <diagonal/>
    </border>
    <border>
      <left style="thin">
        <color auto="1"/>
      </left>
      <right style="thin">
        <color auto="1"/>
      </right>
      <top style="thin">
        <color theme="0"/>
      </top>
      <bottom/>
      <diagonal/>
    </border>
    <border>
      <left style="thin">
        <color auto="1"/>
      </left>
      <right style="thin">
        <color auto="1"/>
      </right>
      <top/>
      <bottom style="thin">
        <color theme="0"/>
      </bottom>
      <diagonal/>
    </border>
    <border>
      <left style="thin">
        <color auto="1"/>
      </left>
      <right style="thin">
        <color auto="1"/>
      </right>
      <top style="thick">
        <color rgb="FFF76909"/>
      </top>
      <bottom/>
      <diagonal/>
    </border>
    <border>
      <left style="thin">
        <color auto="1"/>
      </left>
      <right style="thin">
        <color auto="1"/>
      </right>
      <top/>
      <bottom style="thick">
        <color rgb="FFF76909"/>
      </bottom>
      <diagonal/>
    </border>
    <border>
      <left style="thin">
        <color auto="1"/>
      </left>
      <right style="thin">
        <color auto="1"/>
      </right>
      <top style="thin">
        <color auto="1"/>
      </top>
      <bottom/>
      <diagonal/>
    </border>
    <border>
      <left style="thin">
        <color indexed="23"/>
      </left>
      <right style="thin">
        <color indexed="23"/>
      </right>
      <top style="thin">
        <color indexed="23"/>
      </top>
      <bottom style="thin">
        <color indexed="23"/>
      </bottom>
      <diagonal/>
    </border>
    <border>
      <left/>
      <right style="thin">
        <color indexed="23"/>
      </right>
      <top/>
      <bottom style="thin">
        <color indexed="23"/>
      </bottom>
      <diagonal/>
    </border>
    <border>
      <left/>
      <right style="thin">
        <color indexed="23"/>
      </right>
      <top style="thin">
        <color indexed="23"/>
      </top>
      <bottom/>
      <diagonal/>
    </border>
    <border>
      <left style="thin">
        <color indexed="23"/>
      </left>
      <right style="thin">
        <color indexed="23"/>
      </right>
      <top style="thin">
        <color indexed="23"/>
      </top>
      <bottom/>
      <diagonal/>
    </border>
    <border>
      <left/>
      <right style="medium">
        <color auto="1"/>
      </right>
      <top/>
      <bottom style="medium">
        <color auto="1"/>
      </bottom>
      <diagonal/>
    </border>
    <border>
      <left/>
      <right style="medium">
        <color auto="1"/>
      </right>
      <top/>
      <bottom/>
      <diagonal/>
    </border>
    <border>
      <left/>
      <right style="thin">
        <color auto="1"/>
      </right>
      <top style="thin">
        <color auto="1"/>
      </top>
      <bottom/>
      <diagonal/>
    </border>
    <border>
      <left style="thin">
        <color auto="1"/>
      </left>
      <right/>
      <top style="thin">
        <color auto="1"/>
      </top>
      <bottom/>
      <diagonal/>
    </border>
    <border>
      <left style="thin">
        <color theme="1"/>
      </left>
      <right style="thin">
        <color indexed="64"/>
      </right>
      <top/>
      <bottom/>
      <diagonal/>
    </border>
    <border>
      <left style="thin">
        <color theme="0"/>
      </left>
      <right/>
      <top/>
      <bottom/>
      <diagonal/>
    </border>
    <border>
      <left/>
      <right/>
      <top/>
      <bottom style="thin">
        <color theme="2" tint="-0.49998474074526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theme="0" tint="-0.24994659260841701"/>
      </left>
      <right style="thin">
        <color theme="0" tint="-0.24994659260841701"/>
      </right>
      <top/>
      <bottom style="thin">
        <color theme="2" tint="-9.9948118533890809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style="thin">
        <color indexed="23"/>
      </left>
      <right/>
      <top/>
      <bottom/>
      <diagonal/>
    </border>
    <border>
      <left/>
      <right style="thin">
        <color indexed="23"/>
      </right>
      <top/>
      <bottom/>
      <diagonal/>
    </border>
    <border>
      <left style="thin">
        <color indexed="23"/>
      </left>
      <right/>
      <top style="thin">
        <color indexed="23"/>
      </top>
      <bottom/>
      <diagonal/>
    </border>
    <border>
      <left style="medium">
        <color rgb="FFFF0000"/>
      </left>
      <right style="medium">
        <color rgb="FFFF0000"/>
      </right>
      <top style="medium">
        <color rgb="FFFF0000"/>
      </top>
      <bottom style="thin">
        <color indexed="23"/>
      </bottom>
      <diagonal/>
    </border>
    <border>
      <left style="medium">
        <color rgb="FFFF0000"/>
      </left>
      <right style="medium">
        <color rgb="FFFF0000"/>
      </right>
      <top/>
      <bottom/>
      <diagonal/>
    </border>
    <border>
      <left style="medium">
        <color rgb="FFFF0000"/>
      </left>
      <right style="medium">
        <color rgb="FFFF0000"/>
      </right>
      <top style="thin">
        <color auto="1"/>
      </top>
      <bottom/>
      <diagonal/>
    </border>
    <border>
      <left style="medium">
        <color rgb="FFFF0000"/>
      </left>
      <right style="medium">
        <color rgb="FFFF0000"/>
      </right>
      <top/>
      <bottom style="medium">
        <color rgb="FFFF0000"/>
      </bottom>
      <diagonal/>
    </border>
    <border>
      <left style="thin">
        <color theme="0" tint="-0.14993743705557422"/>
      </left>
      <right style="thin">
        <color theme="0" tint="-0.14996795556505021"/>
      </right>
      <top/>
      <bottom/>
      <diagonal/>
    </border>
    <border>
      <left style="thin">
        <color theme="0" tint="-0.14996795556505021"/>
      </left>
      <right style="thin">
        <color theme="0" tint="-0.14996795556505021"/>
      </right>
      <top/>
      <bottom style="thin">
        <color auto="1"/>
      </bottom>
      <diagonal/>
    </border>
    <border>
      <left style="thin">
        <color theme="2" tint="-9.9917600024414813E-2"/>
      </left>
      <right style="thin">
        <color theme="2" tint="-9.9917600024414813E-2"/>
      </right>
      <top/>
      <bottom style="thin">
        <color theme="2" tint="-9.9948118533890809E-2"/>
      </bottom>
      <diagonal/>
    </border>
    <border>
      <left/>
      <right style="medium">
        <color theme="1" tint="0.499984740745262"/>
      </right>
      <top style="thin">
        <color theme="0" tint="-0.14996795556505021"/>
      </top>
      <bottom/>
      <diagonal/>
    </border>
    <border>
      <left/>
      <right style="medium">
        <color theme="1" tint="0.499984740745262"/>
      </right>
      <top/>
      <bottom/>
      <diagonal/>
    </border>
    <border>
      <left/>
      <right style="medium">
        <color theme="1" tint="0.499984740745262"/>
      </right>
      <top/>
      <bottom style="medium">
        <color theme="0" tint="-0.499984740745262"/>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dashed">
        <color theme="0" tint="-4.9989318521683403E-2"/>
      </left>
      <right/>
      <top/>
      <bottom style="thin">
        <color theme="0" tint="-0.14996795556505021"/>
      </bottom>
      <diagonal/>
    </border>
    <border>
      <left/>
      <right/>
      <top/>
      <bottom style="thin">
        <color theme="0" tint="-0.14996795556505021"/>
      </bottom>
      <diagonal/>
    </border>
    <border>
      <left/>
      <right style="thin">
        <color theme="0" tint="-0.24994659260841701"/>
      </right>
      <top/>
      <bottom style="thin">
        <color theme="0" tint="-0.14996795556505021"/>
      </bottom>
      <diagonal/>
    </border>
    <border>
      <left/>
      <right style="dashed">
        <color theme="0" tint="-4.9989318521683403E-2"/>
      </right>
      <top/>
      <bottom style="thin">
        <color theme="0" tint="-0.14996795556505021"/>
      </bottom>
      <diagonal/>
    </border>
    <border>
      <left style="thin">
        <color theme="1" tint="0.499984740745262"/>
      </left>
      <right/>
      <top/>
      <bottom style="thin">
        <color theme="0" tint="-0.14996795556505021"/>
      </bottom>
      <diagonal/>
    </border>
    <border>
      <left/>
      <right style="thin">
        <color theme="1" tint="0.499984740745262"/>
      </right>
      <top/>
      <bottom style="thin">
        <color theme="0" tint="-0.1499679555650502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mediumDashed">
        <color theme="0" tint="-0.24994659260841701"/>
      </left>
      <right style="mediumDashed">
        <color theme="0" tint="-0.24994659260841701"/>
      </right>
      <top style="mediumDashed">
        <color theme="0" tint="-0.24994659260841701"/>
      </top>
      <bottom style="mediumDashed">
        <color theme="0" tint="-0.24994659260841701"/>
      </bottom>
      <diagonal/>
    </border>
    <border>
      <left/>
      <right style="thin">
        <color auto="1"/>
      </right>
      <top style="thin">
        <color indexed="23"/>
      </top>
      <bottom/>
      <diagonal/>
    </border>
    <border>
      <left style="medium">
        <color theme="1" tint="0.34998626667073579"/>
      </left>
      <right style="medium">
        <color theme="1" tint="0.34998626667073579"/>
      </right>
      <top style="medium">
        <color theme="1" tint="0.34998626667073579"/>
      </top>
      <bottom style="thin">
        <color indexed="23"/>
      </bottom>
      <diagonal/>
    </border>
    <border>
      <left style="medium">
        <color theme="1" tint="0.34998626667073579"/>
      </left>
      <right style="medium">
        <color theme="1" tint="0.34998626667073579"/>
      </right>
      <top style="thin">
        <color indexed="23"/>
      </top>
      <bottom/>
      <diagonal/>
    </border>
    <border>
      <left style="medium">
        <color theme="1" tint="0.34998626667073579"/>
      </left>
      <right style="medium">
        <color theme="1" tint="0.34998626667073579"/>
      </right>
      <top/>
      <bottom/>
      <diagonal/>
    </border>
    <border>
      <left style="medium">
        <color theme="1" tint="0.34998626667073579"/>
      </left>
      <right style="medium">
        <color theme="1" tint="0.34998626667073579"/>
      </right>
      <top style="thin">
        <color auto="1"/>
      </top>
      <bottom/>
      <diagonal/>
    </border>
    <border>
      <left style="medium">
        <color theme="1" tint="0.34998626667073579"/>
      </left>
      <right style="medium">
        <color theme="1" tint="0.34998626667073579"/>
      </right>
      <top/>
      <bottom style="medium">
        <color theme="1" tint="0.34998626667073579"/>
      </bottom>
      <diagonal/>
    </border>
    <border>
      <left style="mediumDashed">
        <color theme="0" tint="-0.24994659260841701"/>
      </left>
      <right/>
      <top style="mediumDashed">
        <color theme="0" tint="-0.24994659260841701"/>
      </top>
      <bottom style="mediumDashed">
        <color theme="0" tint="-0.24994659260841701"/>
      </bottom>
      <diagonal/>
    </border>
    <border>
      <left/>
      <right/>
      <top style="mediumDashed">
        <color theme="0" tint="-0.24994659260841701"/>
      </top>
      <bottom style="mediumDashed">
        <color theme="0" tint="-0.24994659260841701"/>
      </bottom>
      <diagonal/>
    </border>
    <border>
      <left/>
      <right style="mediumDashed">
        <color theme="0" tint="-0.24994659260841701"/>
      </right>
      <top style="mediumDashed">
        <color theme="0" tint="-0.24994659260841701"/>
      </top>
      <bottom style="mediumDashed">
        <color theme="0" tint="-0.24994659260841701"/>
      </bottom>
      <diagonal/>
    </border>
    <border>
      <left style="thick">
        <color rgb="FFFFC000"/>
      </left>
      <right style="thick">
        <color rgb="FFFFC000"/>
      </right>
      <top/>
      <bottom/>
      <diagonal/>
    </border>
    <border>
      <left style="thick">
        <color rgb="FFFC9E04"/>
      </left>
      <right style="thick">
        <color rgb="FFFC9E04"/>
      </right>
      <top style="thick">
        <color rgb="FFFC9E04"/>
      </top>
      <bottom/>
      <diagonal/>
    </border>
    <border>
      <left style="thick">
        <color rgb="FFFC9E04"/>
      </left>
      <right style="thick">
        <color rgb="FFFC9E04"/>
      </right>
      <top/>
      <bottom/>
      <diagonal/>
    </border>
    <border>
      <left style="thick">
        <color rgb="FFFC9E04"/>
      </left>
      <right style="thick">
        <color rgb="FFFC9E04"/>
      </right>
      <top/>
      <bottom style="thin">
        <color indexed="23"/>
      </bottom>
      <diagonal/>
    </border>
    <border>
      <left style="thick">
        <color rgb="FFFC9E04"/>
      </left>
      <right style="thick">
        <color rgb="FFFC9E04"/>
      </right>
      <top/>
      <bottom style="thick">
        <color rgb="FFFC9E04"/>
      </bottom>
      <diagonal/>
    </border>
    <border>
      <left/>
      <right style="medium">
        <color theme="1" tint="0.34998626667073579"/>
      </right>
      <top/>
      <bottom style="thin">
        <color indexed="23"/>
      </bottom>
      <diagonal/>
    </border>
    <border>
      <left style="medium">
        <color auto="1"/>
      </left>
      <right style="medium">
        <color auto="1"/>
      </right>
      <top style="medium">
        <color auto="1"/>
      </top>
      <bottom style="thin">
        <color indexed="23"/>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thin">
        <color indexed="23"/>
      </top>
      <bottom/>
      <diagonal/>
    </border>
    <border>
      <left style="medium">
        <color auto="1"/>
      </left>
      <right style="medium">
        <color auto="1"/>
      </right>
      <top style="thin">
        <color auto="1"/>
      </top>
      <bottom/>
      <diagonal/>
    </border>
    <border>
      <left style="medium">
        <color auto="1"/>
      </left>
      <right style="medium">
        <color auto="1"/>
      </right>
      <top/>
      <bottom style="thin">
        <color indexed="23"/>
      </bottom>
      <diagonal/>
    </border>
    <border>
      <left style="thin">
        <color indexed="64"/>
      </left>
      <right/>
      <top style="thin">
        <color indexed="64"/>
      </top>
      <bottom/>
      <diagonal/>
    </border>
    <border>
      <left style="medium">
        <color theme="1"/>
      </left>
      <right style="medium">
        <color theme="1"/>
      </right>
      <top style="medium">
        <color theme="1"/>
      </top>
      <bottom style="thin">
        <color indexed="23"/>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thin">
        <color auto="1"/>
      </top>
      <bottom/>
      <diagonal/>
    </border>
    <border>
      <left style="medium">
        <color theme="1"/>
      </left>
      <right style="medium">
        <color theme="1"/>
      </right>
      <top style="thin">
        <color indexed="23"/>
      </top>
      <bottom/>
      <diagonal/>
    </border>
    <border>
      <left style="medium">
        <color theme="1"/>
      </left>
      <right style="medium">
        <color theme="1"/>
      </right>
      <top style="thin">
        <color theme="0"/>
      </top>
      <bottom style="medium">
        <color theme="1"/>
      </bottom>
      <diagonal/>
    </border>
    <border>
      <left style="medium">
        <color auto="1"/>
      </left>
      <right style="thin">
        <color auto="1"/>
      </right>
      <top/>
      <bottom style="thin">
        <color auto="1"/>
      </bottom>
      <diagonal/>
    </border>
    <border>
      <left style="medium">
        <color theme="1"/>
      </left>
      <right style="thin">
        <color auto="1"/>
      </right>
      <top/>
      <bottom style="thin">
        <color theme="1"/>
      </bottom>
      <diagonal/>
    </border>
    <border>
      <left style="medium">
        <color rgb="FFFF0000"/>
      </left>
      <right style="medium">
        <color rgb="FFFF0000"/>
      </right>
      <top/>
      <bottom style="thin">
        <color indexed="23"/>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theme="7" tint="-0.24994659260841701"/>
      </left>
      <right style="thin">
        <color theme="7" tint="-0.24994659260841701"/>
      </right>
      <top style="thin">
        <color theme="7" tint="-0.24994659260841701"/>
      </top>
      <bottom style="thin">
        <color theme="7" tint="-0.24994659260841701"/>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0.14996795556505021"/>
      </right>
      <top/>
      <bottom/>
      <diagonal/>
    </border>
    <border>
      <left style="dashDot">
        <color rgb="FFFF0000"/>
      </left>
      <right style="dashDot">
        <color rgb="FFFF0000"/>
      </right>
      <top style="dashDot">
        <color rgb="FFFF0000"/>
      </top>
      <bottom style="dashDot">
        <color rgb="FFFF0000"/>
      </bottom>
      <diagonal/>
    </border>
    <border>
      <left style="dashDot">
        <color rgb="FFFF0000"/>
      </left>
      <right/>
      <top style="dashDot">
        <color rgb="FFFF0000"/>
      </top>
      <bottom style="dashDot">
        <color rgb="FFFF0000"/>
      </bottom>
      <diagonal/>
    </border>
    <border>
      <left/>
      <right/>
      <top style="dashDot">
        <color rgb="FFFF0000"/>
      </top>
      <bottom style="dashDot">
        <color rgb="FFFF0000"/>
      </bottom>
      <diagonal/>
    </border>
    <border>
      <left/>
      <right style="dashDot">
        <color rgb="FFFF0000"/>
      </right>
      <top style="dashDot">
        <color rgb="FFFF0000"/>
      </top>
      <bottom style="dashDot">
        <color rgb="FFFF0000"/>
      </bottom>
      <diagonal/>
    </border>
    <border>
      <left style="medium">
        <color rgb="FFFF0000"/>
      </left>
      <right/>
      <top style="medium">
        <color rgb="FFFF0000"/>
      </top>
      <bottom/>
      <diagonal/>
    </border>
    <border>
      <left/>
      <right/>
      <top style="medium">
        <color rgb="FFFF0000"/>
      </top>
      <bottom/>
      <diagonal/>
    </border>
    <border>
      <left style="medium">
        <color rgb="FFFF0000"/>
      </left>
      <right/>
      <top/>
      <bottom/>
      <diagonal/>
    </border>
    <border>
      <left/>
      <right style="medium">
        <color rgb="FFFF0000"/>
      </right>
      <top style="medium">
        <color rgb="FFFF0000"/>
      </top>
      <bottom/>
      <diagonal/>
    </border>
    <border>
      <left/>
      <right style="medium">
        <color rgb="FFFF0000"/>
      </right>
      <top/>
      <bottom/>
      <diagonal/>
    </border>
    <border>
      <left style="medium">
        <color rgb="FFFF0000"/>
      </left>
      <right style="medium">
        <color rgb="FFFF0000"/>
      </right>
      <top/>
      <bottom style="medium">
        <color auto="1"/>
      </bottom>
      <diagonal/>
    </border>
    <border>
      <left style="medium">
        <color theme="0" tint="-0.24994659260841701"/>
      </left>
      <right style="medium">
        <color theme="0" tint="-0.24994659260841701"/>
      </right>
      <top style="medium">
        <color theme="0" tint="-0.24994659260841701"/>
      </top>
      <bottom style="thin">
        <color indexed="23"/>
      </bottom>
      <diagonal/>
    </border>
    <border>
      <left style="medium">
        <color theme="0" tint="-0.24994659260841701"/>
      </left>
      <right style="medium">
        <color theme="0" tint="-0.24994659260841701"/>
      </right>
      <top/>
      <bottom/>
      <diagonal/>
    </border>
    <border>
      <left style="medium">
        <color theme="0" tint="-0.24994659260841701"/>
      </left>
      <right style="medium">
        <color theme="0" tint="-0.24994659260841701"/>
      </right>
      <top/>
      <bottom style="medium">
        <color theme="0" tint="-0.24994659260841701"/>
      </bottom>
      <diagonal/>
    </border>
    <border>
      <left style="medium">
        <color theme="0" tint="-0.24994659260841701"/>
      </left>
      <right style="medium">
        <color theme="0" tint="-0.24994659260841701"/>
      </right>
      <top style="thin">
        <color indexed="23"/>
      </top>
      <bottom/>
      <diagonal/>
    </border>
    <border>
      <left style="medium">
        <color theme="0" tint="-0.24994659260841701"/>
      </left>
      <right style="medium">
        <color theme="0" tint="-0.24994659260841701"/>
      </right>
      <top style="medium">
        <color theme="0" tint="-0.24994659260841701"/>
      </top>
      <bottom/>
      <diagonal/>
    </border>
    <border>
      <left/>
      <right style="medium">
        <color theme="0" tint="-0.24994659260841701"/>
      </right>
      <top/>
      <bottom/>
      <diagonal/>
    </border>
    <border>
      <left/>
      <right style="medium">
        <color theme="0" tint="-0.24994659260841701"/>
      </right>
      <top/>
      <bottom style="medium">
        <color theme="0" tint="-0.24994659260841701"/>
      </bottom>
      <diagonal/>
    </border>
    <border>
      <left style="medium">
        <color theme="0" tint="-0.24994659260841701"/>
      </left>
      <right/>
      <top style="medium">
        <color theme="0" tint="-0.24994659260841701"/>
      </top>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style="medium">
        <color theme="0" tint="-0.34998626667073579"/>
      </left>
      <right/>
      <top style="medium">
        <color theme="0" tint="-0.24994659260841701"/>
      </top>
      <bottom/>
      <diagonal/>
    </border>
    <border>
      <left style="medium">
        <color theme="0" tint="-0.34998626667073579"/>
      </left>
      <right/>
      <top/>
      <bottom/>
      <diagonal/>
    </border>
    <border>
      <left style="medium">
        <color theme="0" tint="-0.34998626667073579"/>
      </left>
      <right/>
      <top/>
      <bottom style="medium">
        <color theme="0" tint="-0.34998626667073579"/>
      </bottom>
      <diagonal/>
    </border>
    <border>
      <left style="medium">
        <color theme="0" tint="-0.34998626667073579"/>
      </left>
      <right style="medium">
        <color theme="0" tint="-0.34998626667073579"/>
      </right>
      <top style="medium">
        <color theme="0" tint="-0.34998626667073579"/>
      </top>
      <bottom style="thin">
        <color indexed="23"/>
      </bottom>
      <diagonal/>
    </border>
    <border>
      <left style="medium">
        <color theme="0" tint="-0.34998626667073579"/>
      </left>
      <right style="medium">
        <color theme="0" tint="-0.34998626667073579"/>
      </right>
      <top/>
      <bottom/>
      <diagonal/>
    </border>
    <border>
      <left style="medium">
        <color theme="0" tint="-0.34998626667073579"/>
      </left>
      <right style="medium">
        <color theme="0" tint="-0.34998626667073579"/>
      </right>
      <top/>
      <bottom style="medium">
        <color theme="0" tint="-0.34998626667073579"/>
      </bottom>
      <diagonal/>
    </border>
    <border>
      <left style="medium">
        <color theme="0" tint="-0.34998626667073579"/>
      </left>
      <right style="medium">
        <color theme="0" tint="-0.34998626667073579"/>
      </right>
      <top style="thin">
        <color indexed="23"/>
      </top>
      <bottom/>
      <diagonal/>
    </border>
    <border>
      <left style="medium">
        <color theme="0" tint="-0.24994659260841701"/>
      </left>
      <right/>
      <top/>
      <bottom/>
      <diagonal/>
    </border>
    <border>
      <left style="medium">
        <color theme="0" tint="-0.24994659260841701"/>
      </left>
      <right/>
      <top/>
      <bottom style="medium">
        <color theme="0" tint="-0.24994659260841701"/>
      </bottom>
      <diagonal/>
    </border>
    <border>
      <left/>
      <right style="medium">
        <color theme="0" tint="-0.34998626667073579"/>
      </right>
      <top style="medium">
        <color theme="0" tint="-0.24994659260841701"/>
      </top>
      <bottom/>
      <diagonal/>
    </border>
    <border>
      <left style="medium">
        <color rgb="FFFF0000"/>
      </left>
      <right/>
      <top style="medium">
        <color theme="0" tint="-0.24994659260841701"/>
      </top>
      <bottom/>
      <diagonal/>
    </border>
    <border>
      <left style="medium">
        <color theme="0" tint="-0.24994659260841701"/>
      </left>
      <right/>
      <top style="medium">
        <color rgb="FFFF0000"/>
      </top>
      <bottom/>
      <diagonal/>
    </border>
    <border>
      <left/>
      <right/>
      <top/>
      <bottom style="medium">
        <color theme="0" tint="-0.24994659260841701"/>
      </bottom>
      <diagonal/>
    </border>
    <border>
      <left style="medium">
        <color theme="0" tint="-0.34998626667073579"/>
      </left>
      <right/>
      <top style="medium">
        <color rgb="FFFF0000"/>
      </top>
      <bottom/>
      <diagonal/>
    </border>
    <border>
      <left style="medium">
        <color rgb="FFFF0000"/>
      </left>
      <right style="medium">
        <color theme="0" tint="-0.34998626667073579"/>
      </right>
      <top style="medium">
        <color theme="0" tint="-0.24994659260841701"/>
      </top>
      <bottom/>
      <diagonal/>
    </border>
    <border>
      <left style="medium">
        <color theme="0" tint="-0.34998626667073579"/>
      </left>
      <right/>
      <top style="medium">
        <color theme="0" tint="-0.34998626667073579"/>
      </top>
      <bottom/>
      <diagonal/>
    </border>
    <border>
      <left style="medium">
        <color theme="0" tint="-0.24994659260841701"/>
      </left>
      <right/>
      <top style="thin">
        <color indexed="64"/>
      </top>
      <bottom/>
      <diagonal/>
    </border>
    <border>
      <left/>
      <right style="medium">
        <color theme="0" tint="-0.24994659260841701"/>
      </right>
      <top style="medium">
        <color theme="0" tint="-0.34998626667073579"/>
      </top>
      <bottom/>
      <diagonal/>
    </border>
    <border>
      <left style="medium">
        <color rgb="FFFF0000"/>
      </left>
      <right style="medium">
        <color rgb="FFFF0000"/>
      </right>
      <top style="thin">
        <color indexed="23"/>
      </top>
      <bottom/>
      <diagonal/>
    </border>
    <border>
      <left/>
      <right style="medium">
        <color theme="1" tint="0.34998626667073579"/>
      </right>
      <top/>
      <bottom/>
      <diagonal/>
    </border>
    <border>
      <left style="medium">
        <color theme="0" tint="-0.24994659260841701"/>
      </left>
      <right style="medium">
        <color theme="0" tint="-0.24994659260841701"/>
      </right>
      <top style="thin">
        <color indexed="23"/>
      </top>
      <bottom/>
      <diagonal/>
    </border>
    <border>
      <left style="medium">
        <color theme="0" tint="-0.24994659260841701"/>
      </left>
      <right style="medium">
        <color theme="0" tint="-0.24994659260841701"/>
      </right>
      <top style="thin">
        <color theme="0"/>
      </top>
      <bottom style="medium">
        <color theme="0" tint="-0.24994659260841701"/>
      </bottom>
      <diagonal/>
    </border>
    <border>
      <left style="medium">
        <color theme="0" tint="-0.24994659260841701"/>
      </left>
      <right style="medium">
        <color theme="0" tint="-0.24994659260841701"/>
      </right>
      <top style="medium">
        <color rgb="FFFF0000"/>
      </top>
      <bottom/>
      <diagonal/>
    </border>
    <border>
      <left style="thin">
        <color theme="0" tint="-4.9989318521683403E-2"/>
      </left>
      <right style="thin">
        <color theme="0" tint="-4.9989318521683403E-2"/>
      </right>
      <top style="thin">
        <color theme="1"/>
      </top>
      <bottom style="thin">
        <color auto="1"/>
      </bottom>
      <diagonal/>
    </border>
    <border>
      <left style="mediumDashed">
        <color rgb="FFFF0000"/>
      </left>
      <right/>
      <top style="mediumDashed">
        <color rgb="FFFF0000"/>
      </top>
      <bottom style="mediumDashed">
        <color rgb="FFFF0000"/>
      </bottom>
      <diagonal/>
    </border>
    <border>
      <left/>
      <right/>
      <top style="mediumDashed">
        <color rgb="FFFF0000"/>
      </top>
      <bottom style="mediumDashed">
        <color rgb="FFFF0000"/>
      </bottom>
      <diagonal/>
    </border>
    <border>
      <left/>
      <right style="mediumDashed">
        <color rgb="FFFF0000"/>
      </right>
      <top style="mediumDashed">
        <color rgb="FFFF0000"/>
      </top>
      <bottom style="mediumDashed">
        <color rgb="FFFF0000"/>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top style="medium">
        <color theme="0" tint="-0.24994659260841701"/>
      </top>
      <bottom style="thin">
        <color theme="0" tint="-0.24994659260841701"/>
      </bottom>
      <diagonal/>
    </border>
    <border>
      <left style="thin">
        <color indexed="64"/>
      </left>
      <right style="thin">
        <color indexed="64"/>
      </right>
      <top/>
      <bottom style="thin">
        <color indexed="64"/>
      </bottom>
      <diagonal/>
    </border>
    <border>
      <left style="thin">
        <color theme="1"/>
      </left>
      <right style="thin">
        <color theme="1"/>
      </right>
      <top/>
      <bottom style="thick">
        <color rgb="FFFC9E04"/>
      </bottom>
      <diagonal/>
    </border>
  </borders>
  <cellStyleXfs count="2">
    <xf numFmtId="0" fontId="0" fillId="0" borderId="0"/>
    <xf numFmtId="0" fontId="22" fillId="0" borderId="0" applyNumberFormat="0" applyFill="0" applyBorder="0" applyAlignment="0" applyProtection="0"/>
  </cellStyleXfs>
  <cellXfs count="2161">
    <xf numFmtId="0" fontId="0" fillId="0" borderId="0" xfId="0"/>
    <xf numFmtId="0" fontId="1" fillId="0" borderId="0" xfId="0" applyFont="1"/>
    <xf numFmtId="0" fontId="0" fillId="2" borderId="0" xfId="0" applyFill="1"/>
    <xf numFmtId="0" fontId="0" fillId="2" borderId="0" xfId="0" applyFill="1" applyAlignment="1">
      <alignment horizontal="left"/>
    </xf>
    <xf numFmtId="0" fontId="0" fillId="2" borderId="0" xfId="0" applyFill="1" applyAlignment="1">
      <alignment horizontal="center"/>
    </xf>
    <xf numFmtId="0" fontId="0" fillId="3" borderId="0" xfId="0" applyFill="1"/>
    <xf numFmtId="0" fontId="2" fillId="3" borderId="0" xfId="0" applyFont="1" applyFill="1" applyAlignment="1">
      <alignment vertical="center"/>
    </xf>
    <xf numFmtId="0" fontId="3" fillId="2" borderId="0" xfId="0" applyFont="1" applyFill="1" applyAlignment="1">
      <alignment horizontal="left" vertical="center"/>
    </xf>
    <xf numFmtId="0" fontId="0" fillId="2" borderId="0" xfId="0" applyFill="1" applyAlignment="1">
      <alignment horizontal="left" indent="1"/>
    </xf>
    <xf numFmtId="0" fontId="4" fillId="2" borderId="0" xfId="0" applyFont="1" applyFill="1" applyAlignment="1">
      <alignment horizontal="right" vertical="center"/>
    </xf>
    <xf numFmtId="0" fontId="6" fillId="0" borderId="0" xfId="0" applyFont="1" applyAlignment="1">
      <alignment horizontal="left" vertical="center" indent="1"/>
    </xf>
    <xf numFmtId="0" fontId="6" fillId="2" borderId="0" xfId="0" applyFont="1" applyFill="1" applyAlignment="1">
      <alignment horizontal="left" vertical="center" indent="1"/>
    </xf>
    <xf numFmtId="0" fontId="6" fillId="3" borderId="0" xfId="0" applyFont="1" applyFill="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center" indent="1"/>
    </xf>
    <xf numFmtId="0" fontId="3" fillId="2" borderId="0" xfId="0" applyFont="1" applyFill="1" applyAlignment="1">
      <alignment horizontal="left" vertical="center" indent="1"/>
    </xf>
    <xf numFmtId="0" fontId="3" fillId="3" borderId="0" xfId="0" applyFont="1" applyFill="1" applyAlignment="1">
      <alignment horizontal="left" vertical="center" indent="1"/>
    </xf>
    <xf numFmtId="0" fontId="3" fillId="0" borderId="0" xfId="0" applyFont="1" applyAlignment="1">
      <alignment horizontal="left" vertical="center"/>
    </xf>
    <xf numFmtId="0" fontId="9" fillId="0" borderId="0" xfId="0" applyFont="1" applyAlignment="1">
      <alignment horizontal="left" vertical="center"/>
    </xf>
    <xf numFmtId="0" fontId="6" fillId="3" borderId="0" xfId="0" applyFont="1" applyFill="1" applyAlignment="1">
      <alignment vertical="center"/>
    </xf>
    <xf numFmtId="0" fontId="10" fillId="2" borderId="0" xfId="0" applyFont="1" applyFill="1" applyAlignment="1">
      <alignment vertical="center"/>
    </xf>
    <xf numFmtId="0" fontId="10" fillId="3" borderId="0" xfId="0" applyFont="1" applyFill="1" applyAlignment="1">
      <alignment vertical="center"/>
    </xf>
    <xf numFmtId="0" fontId="12" fillId="0" borderId="0" xfId="0" applyFont="1" applyAlignment="1">
      <alignment vertical="center"/>
    </xf>
    <xf numFmtId="0" fontId="10" fillId="0" borderId="0" xfId="0" applyFont="1" applyAlignment="1">
      <alignment vertical="center"/>
    </xf>
    <xf numFmtId="0" fontId="0" fillId="0" borderId="0" xfId="0" applyAlignment="1">
      <alignment vertical="center"/>
    </xf>
    <xf numFmtId="0" fontId="11" fillId="0" borderId="0" xfId="0" applyFont="1" applyAlignment="1">
      <alignment horizontal="left" vertical="center" indent="1"/>
    </xf>
    <xf numFmtId="0" fontId="0" fillId="0" borderId="0" xfId="0" applyAlignment="1">
      <alignment horizontal="left" vertical="center" indent="1"/>
    </xf>
    <xf numFmtId="0" fontId="5" fillId="0" borderId="0" xfId="0" applyFont="1" applyAlignment="1">
      <alignment vertical="center"/>
    </xf>
    <xf numFmtId="0" fontId="6" fillId="0" borderId="0" xfId="0" applyFont="1" applyAlignment="1">
      <alignment vertical="center"/>
    </xf>
    <xf numFmtId="164" fontId="11" fillId="0" borderId="0" xfId="0" applyNumberFormat="1" applyFont="1" applyAlignment="1">
      <alignment horizontal="left" vertical="center" indent="1"/>
    </xf>
    <xf numFmtId="15" fontId="11" fillId="0" borderId="0" xfId="0" applyNumberFormat="1" applyFont="1" applyAlignment="1">
      <alignment horizontal="left" vertical="center" indent="1"/>
    </xf>
    <xf numFmtId="3" fontId="11" fillId="0" borderId="0" xfId="0" applyNumberFormat="1" applyFont="1" applyAlignment="1">
      <alignment horizontal="right" vertical="center" indent="1"/>
    </xf>
    <xf numFmtId="4" fontId="11" fillId="0" borderId="0" xfId="0" applyNumberFormat="1" applyFont="1" applyAlignment="1">
      <alignment horizontal="right" vertical="center" indent="1"/>
    </xf>
    <xf numFmtId="1" fontId="11" fillId="0" borderId="0" xfId="0" applyNumberFormat="1" applyFont="1" applyAlignment="1">
      <alignment horizontal="left" vertical="center" indent="1"/>
    </xf>
    <xf numFmtId="1" fontId="6" fillId="0" borderId="0" xfId="0" applyNumberFormat="1" applyFont="1" applyAlignment="1">
      <alignment horizontal="left" vertical="center" indent="1"/>
    </xf>
    <xf numFmtId="0" fontId="6" fillId="2" borderId="0" xfId="0" applyFont="1" applyFill="1" applyAlignment="1">
      <alignment vertical="center"/>
    </xf>
    <xf numFmtId="0" fontId="1" fillId="2" borderId="0" xfId="0" applyFont="1" applyFill="1"/>
    <xf numFmtId="0" fontId="0" fillId="3" borderId="0" xfId="0" applyFill="1" applyAlignment="1">
      <alignment horizontal="left"/>
    </xf>
    <xf numFmtId="0" fontId="0" fillId="3" borderId="0" xfId="0" applyFill="1" applyAlignment="1">
      <alignment horizontal="center"/>
    </xf>
    <xf numFmtId="0" fontId="15" fillId="4" borderId="1" xfId="0" applyFont="1" applyFill="1" applyBorder="1" applyAlignment="1">
      <alignment horizontal="left" vertical="center" indent="1"/>
    </xf>
    <xf numFmtId="0" fontId="0" fillId="3" borderId="0" xfId="0" applyFill="1" applyAlignment="1">
      <alignment horizontal="left" indent="1"/>
    </xf>
    <xf numFmtId="0" fontId="0" fillId="0" borderId="0" xfId="0" applyAlignment="1">
      <alignment horizontal="left" vertical="center"/>
    </xf>
    <xf numFmtId="164" fontId="11" fillId="2" borderId="0" xfId="0" applyNumberFormat="1" applyFont="1" applyFill="1" applyAlignment="1">
      <alignment horizontal="left" vertical="center" indent="1"/>
    </xf>
    <xf numFmtId="15" fontId="11" fillId="2" borderId="0" xfId="0" applyNumberFormat="1" applyFont="1" applyFill="1" applyAlignment="1">
      <alignment horizontal="left" vertical="center" indent="1"/>
    </xf>
    <xf numFmtId="3" fontId="11" fillId="2" borderId="0" xfId="0" applyNumberFormat="1" applyFont="1" applyFill="1" applyAlignment="1">
      <alignment horizontal="right" vertical="center" indent="1"/>
    </xf>
    <xf numFmtId="4" fontId="11" fillId="2" borderId="0" xfId="0" applyNumberFormat="1" applyFont="1" applyFill="1" applyAlignment="1">
      <alignment horizontal="right" vertical="center" indent="1"/>
    </xf>
    <xf numFmtId="1" fontId="11" fillId="2" borderId="0" xfId="0" applyNumberFormat="1" applyFont="1" applyFill="1" applyAlignment="1">
      <alignment horizontal="left" vertical="center" indent="1"/>
    </xf>
    <xf numFmtId="0" fontId="11" fillId="2" borderId="0" xfId="0" applyFont="1" applyFill="1" applyAlignment="1">
      <alignment horizontal="left" vertical="center" indent="1"/>
    </xf>
    <xf numFmtId="0" fontId="13" fillId="4" borderId="2" xfId="0" applyFont="1" applyFill="1" applyBorder="1" applyAlignment="1">
      <alignment vertical="center"/>
    </xf>
    <xf numFmtId="0" fontId="14" fillId="4" borderId="2" xfId="0" applyFont="1" applyFill="1" applyBorder="1" applyAlignment="1">
      <alignment vertical="center"/>
    </xf>
    <xf numFmtId="0" fontId="15" fillId="4" borderId="2" xfId="0" applyFont="1" applyFill="1" applyBorder="1" applyAlignment="1">
      <alignment horizontal="left" vertical="center" indent="1"/>
    </xf>
    <xf numFmtId="0" fontId="15" fillId="4" borderId="3" xfId="0" applyFont="1" applyFill="1" applyBorder="1" applyAlignment="1">
      <alignment horizontal="left" vertical="center" indent="1"/>
    </xf>
    <xf numFmtId="0" fontId="15" fillId="4" borderId="4" xfId="0" applyFont="1" applyFill="1" applyBorder="1" applyAlignment="1">
      <alignment horizontal="left" vertical="center" indent="1"/>
    </xf>
    <xf numFmtId="0" fontId="13" fillId="4" borderId="2" xfId="0" applyFont="1" applyFill="1" applyBorder="1" applyAlignment="1">
      <alignment horizontal="left" vertical="center" indent="1"/>
    </xf>
    <xf numFmtId="0" fontId="11" fillId="3" borderId="0" xfId="0" applyFont="1" applyFill="1" applyAlignment="1">
      <alignment vertical="center"/>
    </xf>
    <xf numFmtId="4" fontId="11" fillId="3" borderId="0" xfId="0" applyNumberFormat="1" applyFont="1" applyFill="1" applyAlignment="1">
      <alignment horizontal="right" vertical="center" indent="1"/>
    </xf>
    <xf numFmtId="0" fontId="0" fillId="0" borderId="0" xfId="0" applyAlignment="1">
      <alignment horizontal="left" indent="1"/>
    </xf>
    <xf numFmtId="3" fontId="11" fillId="0" borderId="0" xfId="0" applyNumberFormat="1" applyFont="1" applyAlignment="1">
      <alignment horizontal="left" vertical="center" indent="1"/>
    </xf>
    <xf numFmtId="3" fontId="11" fillId="2" borderId="0" xfId="0" applyNumberFormat="1" applyFont="1" applyFill="1" applyAlignment="1">
      <alignment horizontal="left" vertical="center" indent="1"/>
    </xf>
    <xf numFmtId="0" fontId="16" fillId="2" borderId="0" xfId="0" applyFont="1" applyFill="1" applyAlignment="1">
      <alignment horizontal="left" vertical="center"/>
    </xf>
    <xf numFmtId="0" fontId="11" fillId="2" borderId="0" xfId="0" applyFont="1" applyFill="1" applyAlignment="1">
      <alignment vertical="center"/>
    </xf>
    <xf numFmtId="0" fontId="11" fillId="3" borderId="0" xfId="0" applyFont="1" applyFill="1" applyAlignment="1">
      <alignment horizontal="left" vertical="center" indent="1"/>
    </xf>
    <xf numFmtId="0" fontId="3" fillId="3" borderId="0" xfId="0" applyFont="1" applyFill="1" applyAlignment="1">
      <alignment vertical="center"/>
    </xf>
    <xf numFmtId="0" fontId="15" fillId="4" borderId="1" xfId="0" applyFont="1" applyFill="1" applyBorder="1" applyAlignment="1">
      <alignment vertical="center"/>
    </xf>
    <xf numFmtId="3" fontId="11" fillId="0" borderId="0" xfId="0" applyNumberFormat="1" applyFont="1" applyAlignment="1">
      <alignment vertical="center"/>
    </xf>
    <xf numFmtId="3" fontId="11" fillId="2" borderId="0" xfId="0" applyNumberFormat="1" applyFont="1" applyFill="1" applyAlignment="1">
      <alignment vertical="center"/>
    </xf>
    <xf numFmtId="0" fontId="3" fillId="3" borderId="0" xfId="0" applyFont="1" applyFill="1" applyAlignment="1">
      <alignment horizontal="right" vertical="center" indent="1"/>
    </xf>
    <xf numFmtId="0" fontId="0" fillId="2" borderId="0" xfId="0" applyFill="1" applyAlignment="1">
      <alignment horizontal="right" indent="1"/>
    </xf>
    <xf numFmtId="0" fontId="0" fillId="0" borderId="0" xfId="0" applyAlignment="1">
      <alignment horizontal="right" indent="1"/>
    </xf>
    <xf numFmtId="0" fontId="15" fillId="4" borderId="1" xfId="0" applyFont="1" applyFill="1" applyBorder="1" applyAlignment="1">
      <alignment horizontal="right" vertical="center" indent="1"/>
    </xf>
    <xf numFmtId="0" fontId="11" fillId="3" borderId="0" xfId="0" applyFont="1" applyFill="1" applyAlignment="1">
      <alignment horizontal="right" vertical="center" indent="1"/>
    </xf>
    <xf numFmtId="0" fontId="11" fillId="2" borderId="0" xfId="0" applyFont="1" applyFill="1" applyAlignment="1">
      <alignment horizontal="right" vertical="center" indent="1"/>
    </xf>
    <xf numFmtId="0" fontId="6" fillId="3" borderId="0" xfId="0" applyFont="1" applyFill="1" applyAlignment="1">
      <alignment horizontal="right" vertical="center" indent="1"/>
    </xf>
    <xf numFmtId="0" fontId="0" fillId="3" borderId="0" xfId="0" applyFill="1" applyAlignment="1">
      <alignment horizontal="right" indent="1"/>
    </xf>
    <xf numFmtId="0" fontId="0" fillId="0" borderId="0" xfId="0" applyAlignment="1">
      <alignment horizontal="right" vertical="center"/>
    </xf>
    <xf numFmtId="0" fontId="0" fillId="0" borderId="0" xfId="0" applyAlignment="1">
      <alignment horizontal="right" vertical="center" indent="2"/>
    </xf>
    <xf numFmtId="0" fontId="6" fillId="2" borderId="5" xfId="0" applyFont="1" applyFill="1" applyBorder="1" applyAlignment="1">
      <alignment vertical="center"/>
    </xf>
    <xf numFmtId="0" fontId="11" fillId="2" borderId="5" xfId="0" applyFont="1" applyFill="1" applyBorder="1" applyAlignment="1">
      <alignment horizontal="left" vertical="center" indent="1"/>
    </xf>
    <xf numFmtId="0" fontId="6" fillId="2" borderId="5" xfId="0" applyFont="1" applyFill="1" applyBorder="1" applyAlignment="1">
      <alignment horizontal="left" vertical="center" indent="1"/>
    </xf>
    <xf numFmtId="164" fontId="11" fillId="2" borderId="5" xfId="0" applyNumberFormat="1" applyFont="1" applyFill="1" applyBorder="1" applyAlignment="1">
      <alignment horizontal="left" vertical="center" indent="1"/>
    </xf>
    <xf numFmtId="15" fontId="11" fillId="2" borderId="5" xfId="0" applyNumberFormat="1" applyFont="1" applyFill="1" applyBorder="1" applyAlignment="1">
      <alignment horizontal="left" vertical="center" indent="1"/>
    </xf>
    <xf numFmtId="4" fontId="11" fillId="2" borderId="5" xfId="0" applyNumberFormat="1" applyFont="1" applyFill="1" applyBorder="1" applyAlignment="1">
      <alignment horizontal="right" vertical="center" indent="1"/>
    </xf>
    <xf numFmtId="1" fontId="11" fillId="2" borderId="5" xfId="0" applyNumberFormat="1" applyFont="1" applyFill="1" applyBorder="1" applyAlignment="1">
      <alignment horizontal="left" vertical="center" indent="1"/>
    </xf>
    <xf numFmtId="0" fontId="6" fillId="0" borderId="5" xfId="0" applyFont="1" applyBorder="1" applyAlignment="1">
      <alignment vertical="center"/>
    </xf>
    <xf numFmtId="0" fontId="11" fillId="0" borderId="5" xfId="0" applyFont="1" applyBorder="1" applyAlignment="1">
      <alignment horizontal="left" vertical="center" indent="1"/>
    </xf>
    <xf numFmtId="0" fontId="6" fillId="0" borderId="5" xfId="0" applyFont="1" applyBorder="1" applyAlignment="1">
      <alignment horizontal="left" vertical="center" indent="1"/>
    </xf>
    <xf numFmtId="164" fontId="11" fillId="0" borderId="5" xfId="0" applyNumberFormat="1" applyFont="1" applyBorder="1" applyAlignment="1">
      <alignment horizontal="left" vertical="center" indent="1"/>
    </xf>
    <xf numFmtId="15" fontId="11" fillId="0" borderId="5" xfId="0" applyNumberFormat="1" applyFont="1" applyBorder="1" applyAlignment="1">
      <alignment horizontal="left" vertical="center" indent="1"/>
    </xf>
    <xf numFmtId="4" fontId="11" fillId="0" borderId="5" xfId="0" applyNumberFormat="1" applyFont="1" applyBorder="1" applyAlignment="1">
      <alignment horizontal="right" vertical="center" indent="1"/>
    </xf>
    <xf numFmtId="1" fontId="11" fillId="0" borderId="5" xfId="0" applyNumberFormat="1" applyFont="1" applyBorder="1" applyAlignment="1">
      <alignment horizontal="left" vertical="center" indent="1"/>
    </xf>
    <xf numFmtId="4" fontId="11" fillId="3" borderId="5" xfId="0" applyNumberFormat="1" applyFont="1" applyFill="1" applyBorder="1" applyAlignment="1">
      <alignment horizontal="right" vertical="center" indent="1"/>
    </xf>
    <xf numFmtId="1" fontId="6" fillId="0" borderId="5" xfId="0" applyNumberFormat="1" applyFont="1" applyBorder="1" applyAlignment="1">
      <alignment horizontal="left" vertical="center" indent="1"/>
    </xf>
    <xf numFmtId="0" fontId="18" fillId="0" borderId="0" xfId="0" applyFont="1"/>
    <xf numFmtId="0" fontId="0" fillId="0" borderId="0" xfId="0" applyAlignment="1">
      <alignment horizontal="left"/>
    </xf>
    <xf numFmtId="0" fontId="19" fillId="0" borderId="0" xfId="0" applyFont="1" applyAlignment="1">
      <alignment horizontal="left" vertical="center"/>
    </xf>
    <xf numFmtId="0" fontId="11" fillId="0" borderId="0" xfId="0" applyFont="1" applyAlignment="1">
      <alignment vertical="center"/>
    </xf>
    <xf numFmtId="0" fontId="0" fillId="0" borderId="0" xfId="0" applyAlignment="1">
      <alignment horizontal="center"/>
    </xf>
    <xf numFmtId="0" fontId="11" fillId="0" borderId="6" xfId="0" applyFont="1" applyBorder="1" applyAlignment="1">
      <alignment horizontal="left" vertical="center" indent="1"/>
    </xf>
    <xf numFmtId="0" fontId="11" fillId="0" borderId="0" xfId="0" applyFont="1" applyAlignment="1">
      <alignment horizontal="left" vertical="center"/>
    </xf>
    <xf numFmtId="0" fontId="19" fillId="0" borderId="0" xfId="0" applyFont="1" applyAlignment="1">
      <alignment horizontal="left" vertical="center" indent="1"/>
    </xf>
    <xf numFmtId="0" fontId="0" fillId="0" borderId="11" xfId="0" applyBorder="1" applyAlignment="1">
      <alignment horizontal="left" vertical="center" indent="1"/>
    </xf>
    <xf numFmtId="0" fontId="11" fillId="0" borderId="10" xfId="0" applyFont="1" applyBorder="1" applyAlignment="1">
      <alignment horizontal="left" vertical="center" indent="1"/>
    </xf>
    <xf numFmtId="0" fontId="19" fillId="2" borderId="0" xfId="0" applyFont="1" applyFill="1" applyAlignment="1">
      <alignment horizontal="left" indent="1"/>
    </xf>
    <xf numFmtId="0" fontId="21" fillId="2" borderId="0" xfId="0" applyFont="1" applyFill="1" applyAlignment="1">
      <alignment horizontal="left" vertical="center"/>
    </xf>
    <xf numFmtId="0" fontId="8" fillId="0" borderId="0" xfId="0" applyFont="1" applyAlignment="1">
      <alignment horizontal="left" vertical="center"/>
    </xf>
    <xf numFmtId="4" fontId="11" fillId="2" borderId="0" xfId="0" applyNumberFormat="1" applyFont="1" applyFill="1" applyAlignment="1">
      <alignment horizontal="left" vertical="center" indent="1"/>
    </xf>
    <xf numFmtId="4" fontId="11" fillId="0" borderId="0" xfId="0" applyNumberFormat="1" applyFont="1" applyAlignment="1">
      <alignment horizontal="left" vertical="center" indent="1"/>
    </xf>
    <xf numFmtId="1" fontId="0" fillId="2" borderId="0" xfId="0" applyNumberFormat="1" applyFill="1" applyAlignment="1">
      <alignment horizontal="left"/>
    </xf>
    <xf numFmtId="1" fontId="11" fillId="0" borderId="0" xfId="0" applyNumberFormat="1" applyFont="1" applyAlignment="1">
      <alignment horizontal="right" vertical="center" indent="1"/>
    </xf>
    <xf numFmtId="1" fontId="0" fillId="3" borderId="0" xfId="0" applyNumberFormat="1" applyFill="1" applyAlignment="1">
      <alignment horizontal="left"/>
    </xf>
    <xf numFmtId="164" fontId="24" fillId="5" borderId="12" xfId="0" applyNumberFormat="1" applyFont="1" applyFill="1" applyBorder="1" applyAlignment="1">
      <alignment horizontal="left" vertical="center" indent="1"/>
    </xf>
    <xf numFmtId="4" fontId="24" fillId="5" borderId="12" xfId="0" applyNumberFormat="1" applyFont="1" applyFill="1" applyBorder="1" applyAlignment="1">
      <alignment horizontal="left" vertical="center" indent="1"/>
    </xf>
    <xf numFmtId="0" fontId="25" fillId="3" borderId="0" xfId="0" applyFont="1" applyFill="1" applyAlignment="1">
      <alignment horizontal="left" vertical="center" indent="1"/>
    </xf>
    <xf numFmtId="0" fontId="23" fillId="5" borderId="12" xfId="0" applyFont="1" applyFill="1" applyBorder="1" applyAlignment="1">
      <alignment horizontal="left" vertical="center" indent="1"/>
    </xf>
    <xf numFmtId="15" fontId="11" fillId="0" borderId="0" xfId="0" applyNumberFormat="1" applyFont="1" applyAlignment="1">
      <alignment horizontal="center" vertical="center"/>
    </xf>
    <xf numFmtId="165" fontId="11" fillId="0" borderId="0" xfId="0" applyNumberFormat="1" applyFont="1" applyAlignment="1">
      <alignment horizontal="right" vertical="center" indent="1"/>
    </xf>
    <xf numFmtId="4" fontId="24" fillId="5" borderId="14" xfId="0" applyNumberFormat="1" applyFont="1" applyFill="1" applyBorder="1" applyAlignment="1">
      <alignment horizontal="left" vertical="center" indent="1"/>
    </xf>
    <xf numFmtId="164" fontId="11" fillId="0" borderId="15" xfId="0" applyNumberFormat="1" applyFont="1" applyBorder="1" applyAlignment="1">
      <alignment horizontal="left" vertical="center" indent="1"/>
    </xf>
    <xf numFmtId="1" fontId="11" fillId="0" borderId="15" xfId="0" applyNumberFormat="1" applyFont="1" applyBorder="1" applyAlignment="1">
      <alignment horizontal="left" vertical="center" indent="1"/>
    </xf>
    <xf numFmtId="1" fontId="3" fillId="3" borderId="0" xfId="0" applyNumberFormat="1" applyFont="1" applyFill="1" applyAlignment="1">
      <alignment horizontal="left" vertical="center" indent="1"/>
    </xf>
    <xf numFmtId="4" fontId="11" fillId="0" borderId="0" xfId="0" applyNumberFormat="1" applyFont="1" applyAlignment="1">
      <alignment vertical="center"/>
    </xf>
    <xf numFmtId="4" fontId="11" fillId="0" borderId="0" xfId="0" applyNumberFormat="1" applyFont="1" applyAlignment="1">
      <alignment horizontal="left" vertical="center"/>
    </xf>
    <xf numFmtId="0" fontId="9" fillId="0" borderId="0" xfId="0" applyFont="1" applyAlignment="1">
      <alignment horizontal="left" vertical="center" indent="1"/>
    </xf>
    <xf numFmtId="4" fontId="11" fillId="3" borderId="0" xfId="0" applyNumberFormat="1" applyFont="1" applyFill="1" applyAlignment="1">
      <alignment horizontal="left" vertical="center" indent="1"/>
    </xf>
    <xf numFmtId="164" fontId="0" fillId="2" borderId="0" xfId="0" applyNumberFormat="1" applyFill="1"/>
    <xf numFmtId="164" fontId="0" fillId="0" borderId="0" xfId="0" applyNumberFormat="1"/>
    <xf numFmtId="164" fontId="3" fillId="3" borderId="0" xfId="0" applyNumberFormat="1" applyFont="1" applyFill="1" applyAlignment="1">
      <alignment horizontal="left" vertical="center" indent="1"/>
    </xf>
    <xf numFmtId="164" fontId="11" fillId="3" borderId="0" xfId="0" applyNumberFormat="1" applyFont="1" applyFill="1" applyAlignment="1">
      <alignment horizontal="left" vertical="center" indent="1"/>
    </xf>
    <xf numFmtId="164" fontId="6" fillId="3" borderId="0" xfId="0" applyNumberFormat="1" applyFont="1" applyFill="1" applyAlignment="1">
      <alignment vertical="center"/>
    </xf>
    <xf numFmtId="164" fontId="0" fillId="3" borderId="0" xfId="0" applyNumberFormat="1" applyFill="1"/>
    <xf numFmtId="4" fontId="11" fillId="0" borderId="15" xfId="0" applyNumberFormat="1" applyFont="1" applyBorder="1" applyAlignment="1">
      <alignment horizontal="right" vertical="center" indent="1"/>
    </xf>
    <xf numFmtId="0" fontId="15" fillId="4" borderId="16" xfId="0" applyFont="1" applyFill="1" applyBorder="1" applyAlignment="1">
      <alignment horizontal="left" vertical="center" indent="1"/>
    </xf>
    <xf numFmtId="15" fontId="0" fillId="0" borderId="0" xfId="0" applyNumberFormat="1" applyAlignment="1">
      <alignment horizontal="left" vertical="center" indent="1"/>
    </xf>
    <xf numFmtId="0" fontId="24" fillId="5" borderId="2" xfId="0" applyFont="1" applyFill="1" applyBorder="1" applyAlignment="1">
      <alignment horizontal="center" vertical="center"/>
    </xf>
    <xf numFmtId="0" fontId="24" fillId="5" borderId="17" xfId="0" applyFont="1" applyFill="1" applyBorder="1" applyAlignment="1">
      <alignment horizontal="left" vertical="center" indent="1"/>
    </xf>
    <xf numFmtId="0" fontId="24" fillId="5" borderId="18" xfId="0" applyFont="1" applyFill="1" applyBorder="1" applyAlignment="1">
      <alignment horizontal="left" vertical="center" indent="1"/>
    </xf>
    <xf numFmtId="164" fontId="24" fillId="5" borderId="19" xfId="0" applyNumberFormat="1" applyFont="1" applyFill="1" applyBorder="1" applyAlignment="1">
      <alignment horizontal="left" vertical="center" indent="1"/>
    </xf>
    <xf numFmtId="4" fontId="24" fillId="5" borderId="20" xfId="0" applyNumberFormat="1" applyFont="1" applyFill="1" applyBorder="1" applyAlignment="1">
      <alignment horizontal="left" vertical="center" indent="1"/>
    </xf>
    <xf numFmtId="4" fontId="24" fillId="5" borderId="21" xfId="0" applyNumberFormat="1" applyFont="1" applyFill="1" applyBorder="1" applyAlignment="1">
      <alignment horizontal="left" vertical="center" indent="1"/>
    </xf>
    <xf numFmtId="4" fontId="24" fillId="5" borderId="22" xfId="0" applyNumberFormat="1" applyFont="1" applyFill="1" applyBorder="1" applyAlignment="1">
      <alignment horizontal="left" vertical="center" indent="1"/>
    </xf>
    <xf numFmtId="4" fontId="24" fillId="5" borderId="2" xfId="0" applyNumberFormat="1" applyFont="1" applyFill="1" applyBorder="1" applyAlignment="1">
      <alignment horizontal="left" vertical="center" indent="1"/>
    </xf>
    <xf numFmtId="0" fontId="11" fillId="0" borderId="0" xfId="0" applyFont="1" applyAlignment="1">
      <alignment horizontal="right" vertical="center" indent="1"/>
    </xf>
    <xf numFmtId="15" fontId="11" fillId="0" borderId="6" xfId="0" applyNumberFormat="1" applyFont="1" applyBorder="1" applyAlignment="1">
      <alignment horizontal="left" vertical="center" indent="1"/>
    </xf>
    <xf numFmtId="0" fontId="15" fillId="4" borderId="23" xfId="0" applyFont="1" applyFill="1" applyBorder="1" applyAlignment="1">
      <alignment horizontal="left" vertical="center" indent="1"/>
    </xf>
    <xf numFmtId="0" fontId="15" fillId="4" borderId="24" xfId="0" applyFont="1" applyFill="1" applyBorder="1" applyAlignment="1">
      <alignment horizontal="left" vertical="center" indent="1"/>
    </xf>
    <xf numFmtId="4" fontId="24" fillId="5" borderId="13" xfId="0" applyNumberFormat="1" applyFont="1" applyFill="1" applyBorder="1" applyAlignment="1">
      <alignment horizontal="left" vertical="center" indent="1"/>
    </xf>
    <xf numFmtId="0" fontId="0" fillId="3" borderId="0" xfId="0" applyFill="1" applyAlignment="1">
      <alignment vertical="center"/>
    </xf>
    <xf numFmtId="0" fontId="0" fillId="3" borderId="0" xfId="0" applyFill="1" applyAlignment="1">
      <alignment horizontal="left" vertical="center"/>
    </xf>
    <xf numFmtId="0" fontId="3" fillId="0" borderId="0" xfId="0" applyFont="1" applyAlignment="1">
      <alignment horizontal="center" vertical="center"/>
    </xf>
    <xf numFmtId="0" fontId="10" fillId="0" borderId="0" xfId="0" applyFont="1" applyAlignment="1">
      <alignment horizontal="left" vertical="center" indent="1"/>
    </xf>
    <xf numFmtId="0" fontId="10" fillId="0" borderId="0" xfId="0" applyFont="1" applyAlignment="1">
      <alignment horizontal="left" vertical="center"/>
    </xf>
    <xf numFmtId="0" fontId="31" fillId="0" borderId="0" xfId="0" applyFont="1" applyAlignment="1">
      <alignment vertical="center"/>
    </xf>
    <xf numFmtId="0" fontId="16" fillId="0" borderId="0" xfId="0" applyFont="1" applyAlignment="1">
      <alignment vertical="center"/>
    </xf>
    <xf numFmtId="0" fontId="16" fillId="2" borderId="0" xfId="0" applyFont="1" applyFill="1" applyAlignment="1">
      <alignment vertical="center"/>
    </xf>
    <xf numFmtId="0" fontId="16" fillId="3" borderId="0" xfId="0" applyFont="1" applyFill="1" applyAlignment="1">
      <alignment vertical="center"/>
    </xf>
    <xf numFmtId="0" fontId="11" fillId="0" borderId="0" xfId="0" applyFont="1" applyAlignment="1">
      <alignment horizontal="center"/>
    </xf>
    <xf numFmtId="0" fontId="1" fillId="0" borderId="0" xfId="0" applyFont="1" applyAlignment="1">
      <alignment vertical="center"/>
    </xf>
    <xf numFmtId="0" fontId="0" fillId="2" borderId="0" xfId="0" applyFill="1" applyAlignment="1">
      <alignment vertical="center"/>
    </xf>
    <xf numFmtId="0" fontId="11" fillId="0" borderId="0" xfId="0" applyFont="1"/>
    <xf numFmtId="0" fontId="11" fillId="0" borderId="29" xfId="0" applyFont="1" applyBorder="1" applyAlignment="1">
      <alignment horizontal="left" vertical="center" indent="1"/>
    </xf>
    <xf numFmtId="0" fontId="11" fillId="3" borderId="0" xfId="0" applyFont="1" applyFill="1" applyAlignment="1">
      <alignment horizontal="left" vertical="center"/>
    </xf>
    <xf numFmtId="4" fontId="11" fillId="0" borderId="0" xfId="0" applyNumberFormat="1" applyFont="1" applyAlignment="1">
      <alignment horizontal="right" vertical="center"/>
    </xf>
    <xf numFmtId="0" fontId="11" fillId="0" borderId="25" xfId="0" applyFont="1" applyBorder="1" applyAlignment="1">
      <alignment horizontal="left" vertical="center" indent="1"/>
    </xf>
    <xf numFmtId="0" fontId="0" fillId="0" borderId="26" xfId="0" applyBorder="1" applyAlignment="1">
      <alignment horizontal="left" vertical="center" indent="1"/>
    </xf>
    <xf numFmtId="0" fontId="1" fillId="0" borderId="0" xfId="0" applyFont="1" applyAlignment="1">
      <alignment horizontal="center" vertical="center"/>
    </xf>
    <xf numFmtId="0" fontId="0" fillId="0" borderId="0" xfId="0" applyAlignment="1">
      <alignment horizontal="center" vertical="center"/>
    </xf>
    <xf numFmtId="0" fontId="31" fillId="3" borderId="0" xfId="0" applyFont="1" applyFill="1" applyAlignment="1">
      <alignment vertical="center"/>
    </xf>
    <xf numFmtId="0" fontId="24" fillId="3" borderId="0" xfId="0" applyFont="1" applyFill="1" applyAlignment="1">
      <alignment vertical="center"/>
    </xf>
    <xf numFmtId="0" fontId="11" fillId="0" borderId="0" xfId="0" applyFont="1" applyAlignment="1">
      <alignment horizontal="right" vertical="center"/>
    </xf>
    <xf numFmtId="164" fontId="0" fillId="0" borderId="0" xfId="0" applyNumberFormat="1" applyAlignment="1">
      <alignment horizontal="left" vertical="center" indent="1"/>
    </xf>
    <xf numFmtId="0" fontId="1" fillId="3" borderId="0" xfId="0" applyFont="1" applyFill="1"/>
    <xf numFmtId="0" fontId="0" fillId="7" borderId="0" xfId="0" applyFill="1"/>
    <xf numFmtId="0" fontId="0" fillId="7" borderId="0" xfId="0" applyFill="1" applyAlignment="1">
      <alignment horizontal="left"/>
    </xf>
    <xf numFmtId="0" fontId="0" fillId="7" borderId="0" xfId="0" applyFill="1" applyAlignment="1">
      <alignment horizontal="center"/>
    </xf>
    <xf numFmtId="0" fontId="36" fillId="3" borderId="0" xfId="0" applyFont="1" applyFill="1" applyAlignment="1">
      <alignment vertical="center"/>
    </xf>
    <xf numFmtId="0" fontId="19" fillId="3" borderId="0" xfId="0" applyFont="1" applyFill="1" applyAlignment="1">
      <alignment vertical="center"/>
    </xf>
    <xf numFmtId="0" fontId="4" fillId="7" borderId="0" xfId="0" applyFont="1" applyFill="1" applyAlignment="1">
      <alignment horizontal="right" vertical="center"/>
    </xf>
    <xf numFmtId="0" fontId="7" fillId="3" borderId="0" xfId="0" applyFont="1" applyFill="1" applyAlignment="1">
      <alignment horizontal="left" vertical="center" indent="1"/>
    </xf>
    <xf numFmtId="0" fontId="3" fillId="7" borderId="0" xfId="0" applyFont="1" applyFill="1" applyAlignment="1">
      <alignment horizontal="left" vertical="center" indent="1"/>
    </xf>
    <xf numFmtId="0" fontId="6" fillId="7" borderId="0" xfId="0" applyFont="1" applyFill="1" applyAlignment="1">
      <alignment vertical="center"/>
    </xf>
    <xf numFmtId="0" fontId="16" fillId="7" borderId="0" xfId="0" applyFont="1" applyFill="1" applyAlignment="1">
      <alignment vertical="center"/>
    </xf>
    <xf numFmtId="0" fontId="1" fillId="3" borderId="0" xfId="0" applyFont="1" applyFill="1" applyAlignment="1">
      <alignment vertical="center"/>
    </xf>
    <xf numFmtId="0" fontId="0" fillId="7" borderId="0" xfId="0" applyFill="1" applyAlignment="1">
      <alignment vertical="center"/>
    </xf>
    <xf numFmtId="0" fontId="5" fillId="3" borderId="0" xfId="0" applyFont="1" applyFill="1" applyAlignment="1">
      <alignment vertical="center"/>
    </xf>
    <xf numFmtId="0" fontId="31" fillId="7" borderId="0" xfId="0" applyFont="1" applyFill="1" applyAlignment="1">
      <alignment vertical="center"/>
    </xf>
    <xf numFmtId="0" fontId="24" fillId="7" borderId="0" xfId="0" applyFont="1" applyFill="1" applyAlignment="1">
      <alignment vertical="center"/>
    </xf>
    <xf numFmtId="0" fontId="1" fillId="7" borderId="0" xfId="0" applyFont="1" applyFill="1"/>
    <xf numFmtId="0" fontId="32"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horizontal="right" vertical="center"/>
    </xf>
    <xf numFmtId="164" fontId="6" fillId="0" borderId="0" xfId="0" applyNumberFormat="1" applyFont="1" applyAlignment="1">
      <alignment horizontal="left" vertical="center"/>
    </xf>
    <xf numFmtId="164" fontId="6" fillId="0" borderId="0" xfId="0" applyNumberFormat="1" applyFont="1" applyAlignment="1">
      <alignment horizontal="left" vertical="center" indent="1"/>
    </xf>
    <xf numFmtId="15" fontId="6" fillId="0" borderId="0" xfId="0" applyNumberFormat="1" applyFont="1" applyAlignment="1">
      <alignment horizontal="left" vertical="center" indent="1"/>
    </xf>
    <xf numFmtId="0" fontId="37" fillId="0" borderId="0" xfId="0" applyFont="1" applyAlignment="1">
      <alignment horizontal="left" vertical="center"/>
    </xf>
    <xf numFmtId="0" fontId="0" fillId="0" borderId="6" xfId="0" applyBorder="1" applyAlignment="1">
      <alignment horizontal="left" vertical="center" indent="1"/>
    </xf>
    <xf numFmtId="0" fontId="11" fillId="0" borderId="0" xfId="0" applyFont="1" applyAlignment="1">
      <alignment horizontal="left" vertical="top" indent="1"/>
    </xf>
    <xf numFmtId="0" fontId="24" fillId="0" borderId="0" xfId="0" applyFont="1" applyAlignment="1">
      <alignment vertical="center"/>
    </xf>
    <xf numFmtId="0" fontId="24" fillId="0" borderId="0" xfId="0" applyFont="1" applyAlignment="1">
      <alignment horizontal="left" vertical="center" indent="1"/>
    </xf>
    <xf numFmtId="0" fontId="24" fillId="0" borderId="0" xfId="0" applyFont="1" applyAlignment="1">
      <alignment horizontal="left" vertical="center"/>
    </xf>
    <xf numFmtId="0" fontId="11" fillId="0" borderId="6" xfId="0" applyFont="1" applyBorder="1" applyAlignment="1">
      <alignment horizontal="center" vertical="center"/>
    </xf>
    <xf numFmtId="15" fontId="6" fillId="0" borderId="0" xfId="0" applyNumberFormat="1" applyFont="1" applyAlignment="1">
      <alignment horizontal="left" vertical="center"/>
    </xf>
    <xf numFmtId="0" fontId="41" fillId="3" borderId="0" xfId="0" applyFont="1" applyFill="1" applyAlignment="1">
      <alignment vertical="center"/>
    </xf>
    <xf numFmtId="0" fontId="41" fillId="7" borderId="0" xfId="0" applyFont="1" applyFill="1" applyAlignment="1">
      <alignment vertical="center"/>
    </xf>
    <xf numFmtId="0" fontId="41" fillId="0" borderId="0" xfId="0" applyFont="1" applyAlignment="1">
      <alignment vertical="center"/>
    </xf>
    <xf numFmtId="0" fontId="42" fillId="0" borderId="0" xfId="0" applyFont="1" applyAlignment="1">
      <alignment vertical="center"/>
    </xf>
    <xf numFmtId="0" fontId="44" fillId="0" borderId="0" xfId="0" applyFont="1"/>
    <xf numFmtId="0" fontId="42" fillId="0" borderId="0" xfId="0" applyFont="1" applyAlignment="1">
      <alignment horizontal="left" vertical="center"/>
    </xf>
    <xf numFmtId="0" fontId="32" fillId="0" borderId="0" xfId="0" applyFont="1" applyAlignment="1">
      <alignment vertical="center"/>
    </xf>
    <xf numFmtId="0" fontId="33" fillId="0" borderId="0" xfId="0" applyFont="1" applyAlignment="1">
      <alignment horizontal="left" vertical="center"/>
    </xf>
    <xf numFmtId="0" fontId="9" fillId="0" borderId="0" xfId="0" applyFont="1" applyAlignment="1">
      <alignment horizontal="center" vertical="center"/>
    </xf>
    <xf numFmtId="0" fontId="11" fillId="0" borderId="29" xfId="0" applyFont="1" applyBorder="1" applyAlignment="1">
      <alignment horizontal="center" vertical="center"/>
    </xf>
    <xf numFmtId="0" fontId="0" fillId="3" borderId="25" xfId="0" applyFill="1" applyBorder="1" applyAlignment="1">
      <alignment horizontal="left" vertical="center" indent="1"/>
    </xf>
    <xf numFmtId="0" fontId="11" fillId="0" borderId="0" xfId="0" applyFont="1" applyAlignment="1">
      <alignment horizontal="center" vertical="center"/>
    </xf>
    <xf numFmtId="0" fontId="0" fillId="0" borderId="27" xfId="0" applyBorder="1" applyAlignment="1">
      <alignment horizontal="right" vertical="center"/>
    </xf>
    <xf numFmtId="15" fontId="11" fillId="3" borderId="0" xfId="0" applyNumberFormat="1" applyFont="1" applyFill="1" applyAlignment="1">
      <alignment horizontal="left" vertical="center" indent="1"/>
    </xf>
    <xf numFmtId="1" fontId="0" fillId="3" borderId="29" xfId="0" applyNumberFormat="1" applyFill="1" applyBorder="1" applyAlignment="1">
      <alignment horizontal="left" vertical="center" indent="1"/>
    </xf>
    <xf numFmtId="0" fontId="6" fillId="0" borderId="5" xfId="0" applyFont="1" applyBorder="1" applyAlignment="1">
      <alignment horizontal="right" vertical="center"/>
    </xf>
    <xf numFmtId="0" fontId="6" fillId="0" borderId="11" xfId="0" applyFont="1" applyBorder="1" applyAlignment="1">
      <alignment vertical="center"/>
    </xf>
    <xf numFmtId="0" fontId="13" fillId="4" borderId="0" xfId="0" applyFont="1" applyFill="1" applyAlignment="1">
      <alignment vertical="center"/>
    </xf>
    <xf numFmtId="0" fontId="15" fillId="4" borderId="0" xfId="0" applyFont="1" applyFill="1" applyAlignment="1">
      <alignment horizontal="left" vertical="center" indent="1"/>
    </xf>
    <xf numFmtId="0" fontId="24" fillId="5" borderId="12" xfId="0" applyFont="1" applyFill="1" applyBorder="1" applyAlignment="1">
      <alignment horizontal="left" vertical="center" indent="1"/>
    </xf>
    <xf numFmtId="0" fontId="24" fillId="5" borderId="35" xfId="0" applyFont="1" applyFill="1" applyBorder="1" applyAlignment="1">
      <alignment horizontal="left" vertical="center" indent="1"/>
    </xf>
    <xf numFmtId="164" fontId="24" fillId="5" borderId="36" xfId="0" applyNumberFormat="1" applyFont="1" applyFill="1" applyBorder="1" applyAlignment="1">
      <alignment horizontal="left" vertical="center" indent="1"/>
    </xf>
    <xf numFmtId="4" fontId="24" fillId="5" borderId="8" xfId="0" applyNumberFormat="1" applyFont="1" applyFill="1" applyBorder="1" applyAlignment="1">
      <alignment horizontal="left" vertical="center" indent="1"/>
    </xf>
    <xf numFmtId="15" fontId="11" fillId="2" borderId="0" xfId="0" applyNumberFormat="1" applyFont="1" applyFill="1" applyAlignment="1">
      <alignment horizontal="center" vertical="center"/>
    </xf>
    <xf numFmtId="165" fontId="11" fillId="2" borderId="0" xfId="0" applyNumberFormat="1" applyFont="1" applyFill="1" applyAlignment="1">
      <alignment horizontal="right" vertical="center" indent="1"/>
    </xf>
    <xf numFmtId="0" fontId="48" fillId="0" borderId="0" xfId="0" applyFont="1" applyAlignment="1">
      <alignment horizontal="left" indent="1"/>
    </xf>
    <xf numFmtId="0" fontId="30" fillId="0" borderId="0" xfId="0" applyFont="1"/>
    <xf numFmtId="0" fontId="44" fillId="4" borderId="1" xfId="0" applyFont="1" applyFill="1" applyBorder="1" applyAlignment="1">
      <alignment horizontal="left" vertical="center" indent="1"/>
    </xf>
    <xf numFmtId="164" fontId="44" fillId="4" borderId="1" xfId="0" applyNumberFormat="1" applyFont="1" applyFill="1" applyBorder="1" applyAlignment="1">
      <alignment horizontal="left" vertical="center" indent="1"/>
    </xf>
    <xf numFmtId="1" fontId="0" fillId="2" borderId="0" xfId="0" applyNumberFormat="1" applyFill="1" applyAlignment="1">
      <alignment horizontal="left" indent="1"/>
    </xf>
    <xf numFmtId="1" fontId="0" fillId="3" borderId="0" xfId="0" applyNumberFormat="1" applyFill="1" applyAlignment="1">
      <alignment horizontal="left" indent="1"/>
    </xf>
    <xf numFmtId="15" fontId="11" fillId="0" borderId="0" xfId="0" applyNumberFormat="1" applyFont="1" applyAlignment="1">
      <alignment horizontal="right" vertical="center" indent="1"/>
    </xf>
    <xf numFmtId="15" fontId="11" fillId="2" borderId="0" xfId="0" applyNumberFormat="1" applyFont="1" applyFill="1" applyAlignment="1">
      <alignment horizontal="right" vertical="center" indent="1"/>
    </xf>
    <xf numFmtId="4" fontId="6" fillId="2" borderId="0" xfId="0" applyNumberFormat="1" applyFont="1" applyFill="1" applyAlignment="1">
      <alignment horizontal="right" vertical="center" indent="1"/>
    </xf>
    <xf numFmtId="4" fontId="6" fillId="2" borderId="0" xfId="0" applyNumberFormat="1" applyFont="1" applyFill="1" applyAlignment="1">
      <alignment horizontal="right" vertical="center"/>
    </xf>
    <xf numFmtId="0" fontId="6" fillId="0" borderId="46" xfId="0" applyFont="1" applyBorder="1" applyAlignment="1">
      <alignment vertical="center"/>
    </xf>
    <xf numFmtId="0" fontId="11" fillId="0" borderId="46" xfId="0" applyFont="1" applyBorder="1" applyAlignment="1">
      <alignment horizontal="left" vertical="center" indent="1"/>
    </xf>
    <xf numFmtId="0" fontId="6" fillId="0" borderId="46" xfId="0" applyFont="1" applyBorder="1" applyAlignment="1">
      <alignment horizontal="left" vertical="center" indent="1"/>
    </xf>
    <xf numFmtId="15" fontId="11" fillId="0" borderId="46" xfId="0" applyNumberFormat="1" applyFont="1" applyBorder="1" applyAlignment="1">
      <alignment horizontal="left" vertical="center" indent="1"/>
    </xf>
    <xf numFmtId="4" fontId="11" fillId="0" borderId="46" xfId="0" applyNumberFormat="1" applyFont="1" applyBorder="1" applyAlignment="1">
      <alignment horizontal="left" vertical="center" indent="1"/>
    </xf>
    <xf numFmtId="1" fontId="11" fillId="0" borderId="46" xfId="0" applyNumberFormat="1" applyFont="1" applyBorder="1" applyAlignment="1">
      <alignment horizontal="left" vertical="center" indent="1"/>
    </xf>
    <xf numFmtId="3" fontId="11" fillId="0" borderId="46" xfId="0" applyNumberFormat="1" applyFont="1" applyBorder="1" applyAlignment="1">
      <alignment horizontal="right" vertical="center" indent="1"/>
    </xf>
    <xf numFmtId="0" fontId="6" fillId="3" borderId="46" xfId="0" applyFont="1" applyFill="1" applyBorder="1" applyAlignment="1">
      <alignment vertical="center"/>
    </xf>
    <xf numFmtId="165" fontId="11" fillId="2" borderId="0" xfId="0" applyNumberFormat="1" applyFont="1" applyFill="1" applyAlignment="1">
      <alignment horizontal="left" vertical="center" indent="1"/>
    </xf>
    <xf numFmtId="166" fontId="11" fillId="2" borderId="0" xfId="0" applyNumberFormat="1" applyFont="1" applyFill="1" applyAlignment="1">
      <alignment horizontal="right" vertical="center" indent="1"/>
    </xf>
    <xf numFmtId="166" fontId="11" fillId="0" borderId="0" xfId="0" applyNumberFormat="1" applyFont="1" applyAlignment="1">
      <alignment horizontal="right" vertical="center" indent="1"/>
    </xf>
    <xf numFmtId="166" fontId="11" fillId="3" borderId="0" xfId="0" applyNumberFormat="1" applyFont="1" applyFill="1" applyAlignment="1">
      <alignment horizontal="right" vertical="center" indent="1"/>
    </xf>
    <xf numFmtId="0" fontId="0" fillId="3" borderId="29" xfId="0" applyFill="1" applyBorder="1" applyAlignment="1">
      <alignment horizontal="left" vertical="center" indent="1"/>
    </xf>
    <xf numFmtId="0" fontId="6" fillId="0" borderId="47" xfId="0" applyFont="1" applyBorder="1" applyAlignment="1">
      <alignment vertical="center"/>
    </xf>
    <xf numFmtId="0" fontId="11" fillId="0" borderId="47" xfId="0" applyFont="1" applyBorder="1" applyAlignment="1">
      <alignment horizontal="left" vertical="center" indent="1"/>
    </xf>
    <xf numFmtId="0" fontId="6" fillId="0" borderId="47" xfId="0" applyFont="1" applyBorder="1" applyAlignment="1">
      <alignment horizontal="left" vertical="center" indent="1"/>
    </xf>
    <xf numFmtId="164" fontId="11" fillId="0" borderId="47" xfId="0" applyNumberFormat="1" applyFont="1" applyBorder="1" applyAlignment="1">
      <alignment horizontal="left" vertical="center" indent="1"/>
    </xf>
    <xf numFmtId="1" fontId="11" fillId="0" borderId="47" xfId="0" applyNumberFormat="1" applyFont="1" applyBorder="1" applyAlignment="1">
      <alignment horizontal="left" vertical="center" indent="1"/>
    </xf>
    <xf numFmtId="15" fontId="11" fillId="0" borderId="47" xfId="0" applyNumberFormat="1" applyFont="1" applyBorder="1" applyAlignment="1">
      <alignment horizontal="left" vertical="center" indent="1"/>
    </xf>
    <xf numFmtId="0" fontId="6" fillId="3" borderId="47" xfId="0" applyFont="1" applyFill="1" applyBorder="1" applyAlignment="1">
      <alignment vertical="center"/>
    </xf>
    <xf numFmtId="164" fontId="11" fillId="0" borderId="0" xfId="0" applyNumberFormat="1" applyFont="1" applyAlignment="1">
      <alignment vertical="center"/>
    </xf>
    <xf numFmtId="4" fontId="11" fillId="0" borderId="47" xfId="0" applyNumberFormat="1" applyFont="1" applyBorder="1" applyAlignment="1">
      <alignment horizontal="right" vertical="center" indent="1"/>
    </xf>
    <xf numFmtId="0" fontId="15" fillId="4" borderId="2" xfId="0" applyFont="1" applyFill="1" applyBorder="1" applyAlignment="1">
      <alignment horizontal="left" vertical="center" indent="2"/>
    </xf>
    <xf numFmtId="0" fontId="11" fillId="0" borderId="0" xfId="0" applyFont="1" applyAlignment="1">
      <alignment horizontal="left" vertical="center" indent="2"/>
    </xf>
    <xf numFmtId="0" fontId="11" fillId="2" borderId="0" xfId="0" applyFont="1" applyFill="1" applyAlignment="1">
      <alignment horizontal="left" vertical="center" indent="2"/>
    </xf>
    <xf numFmtId="164" fontId="11" fillId="2" borderId="0" xfId="0" applyNumberFormat="1" applyFont="1" applyFill="1" applyAlignment="1">
      <alignment horizontal="left" vertical="center"/>
    </xf>
    <xf numFmtId="15" fontId="11" fillId="2" borderId="0" xfId="0" applyNumberFormat="1" applyFont="1" applyFill="1" applyAlignment="1">
      <alignment horizontal="left" vertical="center"/>
    </xf>
    <xf numFmtId="10" fontId="11" fillId="2" borderId="0" xfId="0" applyNumberFormat="1" applyFont="1" applyFill="1" applyAlignment="1">
      <alignment horizontal="left" vertical="center"/>
    </xf>
    <xf numFmtId="164" fontId="11" fillId="2" borderId="15" xfId="0" applyNumberFormat="1" applyFont="1" applyFill="1" applyBorder="1" applyAlignment="1">
      <alignment horizontal="left" vertical="center"/>
    </xf>
    <xf numFmtId="0" fontId="11" fillId="2" borderId="15" xfId="0" applyFont="1" applyFill="1" applyBorder="1" applyAlignment="1">
      <alignment horizontal="left" vertical="center"/>
    </xf>
    <xf numFmtId="4" fontId="11" fillId="2" borderId="15" xfId="0" applyNumberFormat="1" applyFont="1" applyFill="1" applyBorder="1" applyAlignment="1">
      <alignment horizontal="right" vertical="center" indent="1"/>
    </xf>
    <xf numFmtId="10" fontId="11" fillId="2" borderId="15" xfId="0" applyNumberFormat="1" applyFont="1" applyFill="1" applyBorder="1" applyAlignment="1">
      <alignment horizontal="left" vertical="center"/>
    </xf>
    <xf numFmtId="164" fontId="11" fillId="2" borderId="15" xfId="0" applyNumberFormat="1" applyFont="1" applyFill="1" applyBorder="1" applyAlignment="1">
      <alignment horizontal="left" vertical="center" indent="1"/>
    </xf>
    <xf numFmtId="1" fontId="11" fillId="2" borderId="15" xfId="0" applyNumberFormat="1" applyFont="1" applyFill="1" applyBorder="1" applyAlignment="1">
      <alignment horizontal="left" vertical="center" indent="1"/>
    </xf>
    <xf numFmtId="4" fontId="11" fillId="2" borderId="15" xfId="0" applyNumberFormat="1" applyFont="1" applyFill="1" applyBorder="1" applyAlignment="1">
      <alignment horizontal="left" vertical="center" indent="1"/>
    </xf>
    <xf numFmtId="164" fontId="11" fillId="0" borderId="48" xfId="0" applyNumberFormat="1" applyFont="1" applyBorder="1" applyAlignment="1">
      <alignment horizontal="left" vertical="center"/>
    </xf>
    <xf numFmtId="0" fontId="11" fillId="0" borderId="48" xfId="0" applyFont="1" applyBorder="1" applyAlignment="1">
      <alignment horizontal="left" vertical="center"/>
    </xf>
    <xf numFmtId="4" fontId="11" fillId="0" borderId="48" xfId="0" applyNumberFormat="1" applyFont="1" applyBorder="1" applyAlignment="1">
      <alignment horizontal="right" vertical="center" indent="1"/>
    </xf>
    <xf numFmtId="10" fontId="11" fillId="0" borderId="48" xfId="0" applyNumberFormat="1" applyFont="1" applyBorder="1" applyAlignment="1">
      <alignment horizontal="left" vertical="center"/>
    </xf>
    <xf numFmtId="164" fontId="11" fillId="0" borderId="48" xfId="0" applyNumberFormat="1" applyFont="1" applyBorder="1" applyAlignment="1">
      <alignment horizontal="left" vertical="center" indent="1"/>
    </xf>
    <xf numFmtId="1" fontId="11" fillId="0" borderId="48" xfId="0" applyNumberFormat="1" applyFont="1" applyBorder="1" applyAlignment="1">
      <alignment horizontal="left" vertical="center" indent="1"/>
    </xf>
    <xf numFmtId="4" fontId="11" fillId="0" borderId="48" xfId="0" applyNumberFormat="1" applyFont="1" applyBorder="1" applyAlignment="1">
      <alignment horizontal="left" vertical="center" indent="1"/>
    </xf>
    <xf numFmtId="15" fontId="11" fillId="0" borderId="0" xfId="0" applyNumberFormat="1" applyFont="1" applyAlignment="1">
      <alignment horizontal="left" vertical="center"/>
    </xf>
    <xf numFmtId="10" fontId="11" fillId="0" borderId="0" xfId="0" applyNumberFormat="1" applyFont="1" applyAlignment="1">
      <alignment horizontal="left" vertical="center"/>
    </xf>
    <xf numFmtId="164" fontId="11" fillId="0" borderId="15" xfId="0" applyNumberFormat="1" applyFont="1" applyBorder="1" applyAlignment="1">
      <alignment horizontal="left" vertical="center"/>
    </xf>
    <xf numFmtId="0" fontId="11" fillId="0" borderId="15" xfId="0" applyFont="1" applyBorder="1" applyAlignment="1">
      <alignment horizontal="left" vertical="center"/>
    </xf>
    <xf numFmtId="10" fontId="11" fillId="0" borderId="15" xfId="0" applyNumberFormat="1" applyFont="1" applyBorder="1" applyAlignment="1">
      <alignment horizontal="left" vertical="center"/>
    </xf>
    <xf numFmtId="4" fontId="11" fillId="0" borderId="15" xfId="0" applyNumberFormat="1" applyFont="1" applyBorder="1" applyAlignment="1">
      <alignment horizontal="left" vertical="center" indent="1"/>
    </xf>
    <xf numFmtId="0" fontId="11" fillId="2" borderId="48" xfId="0" applyFont="1" applyFill="1" applyBorder="1" applyAlignment="1">
      <alignment horizontal="left" vertical="center"/>
    </xf>
    <xf numFmtId="4" fontId="11" fillId="2" borderId="48" xfId="0" applyNumberFormat="1" applyFont="1" applyFill="1" applyBorder="1" applyAlignment="1">
      <alignment horizontal="right" vertical="center" indent="1"/>
    </xf>
    <xf numFmtId="10" fontId="11" fillId="2" borderId="48" xfId="0" applyNumberFormat="1" applyFont="1" applyFill="1" applyBorder="1" applyAlignment="1">
      <alignment horizontal="left" vertical="center"/>
    </xf>
    <xf numFmtId="164" fontId="11" fillId="2" borderId="48" xfId="0" applyNumberFormat="1" applyFont="1" applyFill="1" applyBorder="1" applyAlignment="1">
      <alignment horizontal="left" vertical="center" indent="1"/>
    </xf>
    <xf numFmtId="1" fontId="11" fillId="2" borderId="48" xfId="0" applyNumberFormat="1" applyFont="1" applyFill="1" applyBorder="1" applyAlignment="1">
      <alignment horizontal="left" vertical="center" indent="1"/>
    </xf>
    <xf numFmtId="4" fontId="11" fillId="2" borderId="48" xfId="0" applyNumberFormat="1" applyFont="1" applyFill="1" applyBorder="1" applyAlignment="1">
      <alignment horizontal="left" vertical="center" indent="1"/>
    </xf>
    <xf numFmtId="0" fontId="11" fillId="2" borderId="0" xfId="0" applyFont="1" applyFill="1" applyAlignment="1">
      <alignment horizontal="left" vertical="center"/>
    </xf>
    <xf numFmtId="4" fontId="37" fillId="2" borderId="0" xfId="0" applyNumberFormat="1" applyFont="1" applyFill="1" applyAlignment="1">
      <alignment horizontal="right" vertical="center" indent="1"/>
    </xf>
    <xf numFmtId="4" fontId="37" fillId="2" borderId="0" xfId="0" applyNumberFormat="1" applyFont="1" applyFill="1" applyAlignment="1">
      <alignment horizontal="left" vertical="center" indent="1"/>
    </xf>
    <xf numFmtId="0" fontId="6" fillId="2" borderId="0" xfId="0" applyFont="1" applyFill="1" applyAlignment="1">
      <alignment horizontal="left" vertical="center"/>
    </xf>
    <xf numFmtId="10" fontId="6" fillId="2" borderId="0" xfId="0" applyNumberFormat="1" applyFont="1" applyFill="1" applyAlignment="1">
      <alignment horizontal="left" vertical="center"/>
    </xf>
    <xf numFmtId="1" fontId="6" fillId="2" borderId="0" xfId="0" applyNumberFormat="1" applyFont="1" applyFill="1" applyAlignment="1">
      <alignment horizontal="right" vertical="center" indent="1"/>
    </xf>
    <xf numFmtId="1" fontId="6" fillId="2" borderId="0" xfId="0" applyNumberFormat="1" applyFont="1" applyFill="1" applyAlignment="1">
      <alignment horizontal="left" vertical="center" indent="1"/>
    </xf>
    <xf numFmtId="0" fontId="0" fillId="0" borderId="48" xfId="0" applyBorder="1" applyAlignment="1">
      <alignment horizontal="left" vertical="center"/>
    </xf>
    <xf numFmtId="15" fontId="11" fillId="0" borderId="15" xfId="0" applyNumberFormat="1" applyFont="1" applyBorder="1" applyAlignment="1">
      <alignment horizontal="left" vertical="center"/>
    </xf>
    <xf numFmtId="15" fontId="11" fillId="2" borderId="15" xfId="0" applyNumberFormat="1" applyFont="1" applyFill="1" applyBorder="1" applyAlignment="1">
      <alignment horizontal="left" vertical="center"/>
    </xf>
    <xf numFmtId="15" fontId="11" fillId="0" borderId="48" xfId="0" applyNumberFormat="1" applyFont="1" applyBorder="1" applyAlignment="1">
      <alignment horizontal="left" vertical="center"/>
    </xf>
    <xf numFmtId="15" fontId="11" fillId="2" borderId="48" xfId="0" applyNumberFormat="1" applyFont="1" applyFill="1" applyBorder="1" applyAlignment="1">
      <alignment horizontal="left" vertical="center"/>
    </xf>
    <xf numFmtId="4" fontId="37" fillId="2" borderId="15" xfId="0" applyNumberFormat="1" applyFont="1" applyFill="1" applyBorder="1" applyAlignment="1">
      <alignment horizontal="right" vertical="center" indent="1"/>
    </xf>
    <xf numFmtId="0" fontId="24" fillId="5" borderId="2" xfId="0" applyFont="1" applyFill="1" applyBorder="1" applyAlignment="1">
      <alignment horizontal="left" vertical="center" indent="1"/>
    </xf>
    <xf numFmtId="166" fontId="11" fillId="0" borderId="15" xfId="0" applyNumberFormat="1" applyFont="1" applyBorder="1" applyAlignment="1">
      <alignment horizontal="right" vertical="center" indent="1"/>
    </xf>
    <xf numFmtId="166" fontId="11" fillId="2" borderId="48" xfId="0" applyNumberFormat="1" applyFont="1" applyFill="1" applyBorder="1" applyAlignment="1">
      <alignment horizontal="right" vertical="center" indent="1"/>
    </xf>
    <xf numFmtId="166" fontId="11" fillId="2" borderId="15" xfId="0" applyNumberFormat="1" applyFont="1" applyFill="1" applyBorder="1" applyAlignment="1">
      <alignment horizontal="right" vertical="center" indent="1"/>
    </xf>
    <xf numFmtId="166" fontId="11" fillId="0" borderId="48" xfId="0" applyNumberFormat="1" applyFont="1" applyBorder="1" applyAlignment="1">
      <alignment horizontal="right" vertical="center" indent="1"/>
    </xf>
    <xf numFmtId="166" fontId="6" fillId="2" borderId="0" xfId="0" applyNumberFormat="1" applyFont="1" applyFill="1" applyAlignment="1">
      <alignment horizontal="right" vertical="center" indent="1"/>
    </xf>
    <xf numFmtId="166" fontId="0" fillId="2" borderId="0" xfId="0" applyNumberFormat="1" applyFill="1" applyAlignment="1">
      <alignment horizontal="right" indent="1"/>
    </xf>
    <xf numFmtId="166" fontId="0" fillId="3" borderId="0" xfId="0" applyNumberFormat="1" applyFill="1" applyAlignment="1">
      <alignment horizontal="right" indent="1"/>
    </xf>
    <xf numFmtId="166" fontId="0" fillId="0" borderId="0" xfId="0" applyNumberFormat="1" applyAlignment="1">
      <alignment horizontal="right" vertical="center" indent="1"/>
    </xf>
    <xf numFmtId="166" fontId="24" fillId="5" borderId="17" xfId="0" applyNumberFormat="1" applyFont="1" applyFill="1" applyBorder="1" applyAlignment="1">
      <alignment horizontal="right" vertical="center" indent="1"/>
    </xf>
    <xf numFmtId="4" fontId="3" fillId="3" borderId="0" xfId="0" applyNumberFormat="1" applyFont="1" applyFill="1" applyAlignment="1">
      <alignment horizontal="left" vertical="center" indent="1"/>
    </xf>
    <xf numFmtId="0" fontId="24" fillId="5" borderId="20" xfId="0" applyFont="1" applyFill="1" applyBorder="1" applyAlignment="1">
      <alignment horizontal="left" vertical="center" indent="1"/>
    </xf>
    <xf numFmtId="4" fontId="11" fillId="0" borderId="49" xfId="0" applyNumberFormat="1" applyFont="1" applyBorder="1" applyAlignment="1">
      <alignment horizontal="left" vertical="center" indent="1"/>
    </xf>
    <xf numFmtId="0" fontId="6" fillId="0" borderId="2" xfId="0" applyFont="1" applyBorder="1" applyAlignment="1">
      <alignment vertical="center"/>
    </xf>
    <xf numFmtId="0" fontId="11" fillId="0" borderId="2" xfId="0" applyFont="1" applyBorder="1" applyAlignment="1">
      <alignment horizontal="left" vertical="center" indent="1"/>
    </xf>
    <xf numFmtId="0" fontId="6" fillId="0" borderId="2" xfId="0" applyFont="1" applyBorder="1" applyAlignment="1">
      <alignment horizontal="left" vertical="center" indent="1"/>
    </xf>
    <xf numFmtId="15" fontId="11" fillId="0" borderId="2" xfId="0" applyNumberFormat="1" applyFont="1" applyBorder="1" applyAlignment="1">
      <alignment horizontal="left" vertical="center" indent="1"/>
    </xf>
    <xf numFmtId="4" fontId="11" fillId="0" borderId="2" xfId="0" applyNumberFormat="1" applyFont="1" applyBorder="1" applyAlignment="1">
      <alignment horizontal="right" vertical="center" indent="1"/>
    </xf>
    <xf numFmtId="166" fontId="11" fillId="0" borderId="2" xfId="0" applyNumberFormat="1" applyFont="1" applyBorder="1" applyAlignment="1">
      <alignment horizontal="right" vertical="center" indent="1"/>
    </xf>
    <xf numFmtId="164" fontId="11" fillId="0" borderId="2" xfId="0" applyNumberFormat="1" applyFont="1" applyBorder="1" applyAlignment="1">
      <alignment horizontal="left" vertical="center" indent="1"/>
    </xf>
    <xf numFmtId="4" fontId="11" fillId="0" borderId="2" xfId="0" applyNumberFormat="1" applyFont="1" applyBorder="1" applyAlignment="1">
      <alignment horizontal="left" vertical="center" indent="1"/>
    </xf>
    <xf numFmtId="0" fontId="6" fillId="2" borderId="2" xfId="0" applyFont="1" applyFill="1" applyBorder="1" applyAlignment="1">
      <alignment vertical="center"/>
    </xf>
    <xf numFmtId="0" fontId="11" fillId="2" borderId="2" xfId="0" applyFont="1" applyFill="1" applyBorder="1" applyAlignment="1">
      <alignment horizontal="left" vertical="center" indent="1"/>
    </xf>
    <xf numFmtId="15" fontId="11" fillId="2" borderId="2" xfId="0" applyNumberFormat="1" applyFont="1" applyFill="1" applyBorder="1" applyAlignment="1">
      <alignment horizontal="left" vertical="center" indent="1"/>
    </xf>
    <xf numFmtId="4" fontId="11" fillId="2" borderId="2" xfId="0" applyNumberFormat="1" applyFont="1" applyFill="1" applyBorder="1" applyAlignment="1">
      <alignment horizontal="right" vertical="center" indent="1"/>
    </xf>
    <xf numFmtId="166" fontId="11" fillId="2" borderId="2" xfId="0" applyNumberFormat="1" applyFont="1" applyFill="1" applyBorder="1" applyAlignment="1">
      <alignment horizontal="right" vertical="center" indent="1"/>
    </xf>
    <xf numFmtId="164" fontId="11" fillId="2" borderId="2" xfId="0" applyNumberFormat="1" applyFont="1" applyFill="1" applyBorder="1" applyAlignment="1">
      <alignment horizontal="left" vertical="center" indent="1"/>
    </xf>
    <xf numFmtId="4" fontId="11" fillId="2" borderId="2" xfId="0" applyNumberFormat="1" applyFont="1" applyFill="1" applyBorder="1" applyAlignment="1">
      <alignment horizontal="left" vertical="center" indent="1"/>
    </xf>
    <xf numFmtId="0" fontId="22" fillId="0" borderId="0" xfId="1" applyAlignment="1">
      <alignment horizontal="left" vertical="center" indent="1"/>
    </xf>
    <xf numFmtId="0" fontId="4" fillId="2" borderId="0" xfId="0" applyFont="1" applyFill="1" applyAlignment="1">
      <alignment horizontal="left" vertical="center" indent="1"/>
    </xf>
    <xf numFmtId="164" fontId="11" fillId="0" borderId="0" xfId="0" applyNumberFormat="1" applyFont="1" applyAlignment="1">
      <alignment horizontal="right" vertical="center" indent="1"/>
    </xf>
    <xf numFmtId="164" fontId="11" fillId="2" borderId="0" xfId="0" applyNumberFormat="1" applyFont="1" applyFill="1" applyAlignment="1">
      <alignment horizontal="right" vertical="center" indent="1"/>
    </xf>
    <xf numFmtId="4" fontId="24" fillId="5" borderId="50" xfId="0" applyNumberFormat="1" applyFont="1" applyFill="1" applyBorder="1" applyAlignment="1">
      <alignment horizontal="left" vertical="center" indent="1"/>
    </xf>
    <xf numFmtId="3" fontId="0" fillId="2" borderId="0" xfId="0" applyNumberFormat="1" applyFill="1"/>
    <xf numFmtId="3" fontId="0" fillId="0" borderId="0" xfId="0" applyNumberFormat="1"/>
    <xf numFmtId="3" fontId="3" fillId="3" borderId="0" xfId="0" applyNumberFormat="1" applyFont="1" applyFill="1" applyAlignment="1">
      <alignment horizontal="left" vertical="center" indent="1"/>
    </xf>
    <xf numFmtId="3" fontId="15" fillId="4" borderId="4" xfId="0" applyNumberFormat="1" applyFont="1" applyFill="1" applyBorder="1" applyAlignment="1">
      <alignment horizontal="left" vertical="center" indent="1"/>
    </xf>
    <xf numFmtId="3" fontId="11" fillId="3" borderId="0" xfId="0" applyNumberFormat="1" applyFont="1" applyFill="1" applyAlignment="1">
      <alignment horizontal="right" vertical="center" indent="1"/>
    </xf>
    <xf numFmtId="3" fontId="6" fillId="3" borderId="0" xfId="0" applyNumberFormat="1" applyFont="1" applyFill="1" applyAlignment="1">
      <alignment vertical="center"/>
    </xf>
    <xf numFmtId="3" fontId="0" fillId="3" borderId="0" xfId="0" applyNumberFormat="1" applyFill="1"/>
    <xf numFmtId="164" fontId="6" fillId="0" borderId="0" xfId="0" applyNumberFormat="1" applyFont="1" applyAlignment="1">
      <alignment vertical="center"/>
    </xf>
    <xf numFmtId="0" fontId="15" fillId="4" borderId="51" xfId="0" applyFont="1" applyFill="1" applyBorder="1" applyAlignment="1">
      <alignment horizontal="left" vertical="center" indent="1"/>
    </xf>
    <xf numFmtId="164" fontId="11" fillId="0" borderId="46" xfId="0" applyNumberFormat="1" applyFont="1" applyBorder="1" applyAlignment="1">
      <alignment horizontal="left" vertical="center" indent="1"/>
    </xf>
    <xf numFmtId="0" fontId="0" fillId="0" borderId="0" xfId="0" applyAlignment="1">
      <alignment horizontal="left" vertical="center" indent="2"/>
    </xf>
    <xf numFmtId="3" fontId="25" fillId="3" borderId="0" xfId="0" applyNumberFormat="1" applyFont="1" applyFill="1" applyAlignment="1">
      <alignment horizontal="left" vertical="center" indent="1"/>
    </xf>
    <xf numFmtId="0" fontId="5" fillId="2" borderId="0" xfId="0" applyFont="1" applyFill="1" applyAlignment="1">
      <alignment horizontal="left" vertical="center" indent="1"/>
    </xf>
    <xf numFmtId="0" fontId="7" fillId="2" borderId="0" xfId="0" applyFont="1" applyFill="1" applyAlignment="1">
      <alignment horizontal="left" vertical="center" indent="1"/>
    </xf>
    <xf numFmtId="0" fontId="57" fillId="0" borderId="0" xfId="0" applyFont="1" applyAlignment="1">
      <alignment horizontal="left" vertical="center"/>
    </xf>
    <xf numFmtId="0" fontId="0" fillId="3" borderId="0" xfId="0" applyFill="1" applyAlignment="1">
      <alignment horizontal="left" vertical="center" indent="1"/>
    </xf>
    <xf numFmtId="0" fontId="5" fillId="2" borderId="0" xfId="0" applyFont="1" applyFill="1" applyAlignment="1">
      <alignment vertical="center"/>
    </xf>
    <xf numFmtId="1" fontId="11" fillId="19" borderId="0" xfId="0" applyNumberFormat="1" applyFont="1" applyFill="1" applyAlignment="1">
      <alignment horizontal="left" vertical="center" indent="1"/>
    </xf>
    <xf numFmtId="0" fontId="6" fillId="2" borderId="0" xfId="0" applyFont="1" applyFill="1"/>
    <xf numFmtId="1" fontId="11" fillId="2" borderId="0" xfId="0" applyNumberFormat="1" applyFont="1" applyFill="1" applyAlignment="1">
      <alignment horizontal="right" vertical="center" indent="1"/>
    </xf>
    <xf numFmtId="1" fontId="11" fillId="12" borderId="0" xfId="0" applyNumberFormat="1" applyFont="1" applyFill="1" applyAlignment="1">
      <alignment horizontal="left" vertical="center" indent="1"/>
    </xf>
    <xf numFmtId="1" fontId="11" fillId="20" borderId="0" xfId="0" applyNumberFormat="1" applyFont="1" applyFill="1" applyAlignment="1">
      <alignment horizontal="left" vertical="center" indent="1"/>
    </xf>
    <xf numFmtId="0" fontId="11" fillId="0" borderId="0" xfId="0" applyFont="1" applyAlignment="1">
      <alignment horizontal="left"/>
    </xf>
    <xf numFmtId="164" fontId="11" fillId="0" borderId="0" xfId="0" applyNumberFormat="1" applyFont="1" applyAlignment="1">
      <alignment horizontal="left" vertical="center"/>
    </xf>
    <xf numFmtId="1" fontId="6" fillId="2" borderId="0" xfId="0" applyNumberFormat="1" applyFont="1" applyFill="1" applyAlignment="1">
      <alignment horizontal="left" vertical="center"/>
    </xf>
    <xf numFmtId="0" fontId="24" fillId="4" borderId="0" xfId="0" applyFont="1" applyFill="1" applyAlignment="1">
      <alignment vertical="center"/>
    </xf>
    <xf numFmtId="0" fontId="24" fillId="2" borderId="0" xfId="0" applyFont="1" applyFill="1" applyAlignment="1">
      <alignment vertical="center"/>
    </xf>
    <xf numFmtId="0" fontId="21" fillId="0" borderId="0" xfId="0" applyFont="1" applyAlignment="1">
      <alignment horizontal="left" vertical="center"/>
    </xf>
    <xf numFmtId="0" fontId="0" fillId="0" borderId="0" xfId="0" applyAlignment="1">
      <alignment horizontal="right" vertical="center" indent="1"/>
    </xf>
    <xf numFmtId="0" fontId="3" fillId="0" borderId="0" xfId="0" applyFont="1" applyAlignment="1">
      <alignment horizontal="right" vertical="center" indent="1"/>
    </xf>
    <xf numFmtId="0" fontId="6" fillId="2" borderId="0" xfId="0" applyFont="1" applyFill="1" applyAlignment="1">
      <alignment horizontal="right" vertical="center" indent="1"/>
    </xf>
    <xf numFmtId="0" fontId="57" fillId="0" borderId="0" xfId="0" applyFont="1" applyAlignment="1">
      <alignment horizontal="left" vertical="center" indent="1"/>
    </xf>
    <xf numFmtId="0" fontId="5" fillId="0" borderId="0" xfId="0" applyFont="1" applyAlignment="1">
      <alignment horizontal="left" vertical="center" indent="1"/>
    </xf>
    <xf numFmtId="0" fontId="11" fillId="0" borderId="0" xfId="0" applyFont="1" applyAlignment="1">
      <alignment horizontal="left" indent="1"/>
    </xf>
    <xf numFmtId="0" fontId="6" fillId="3" borderId="0" xfId="0" applyFont="1" applyFill="1" applyAlignment="1">
      <alignment horizontal="left" vertical="center"/>
    </xf>
    <xf numFmtId="1" fontId="0" fillId="0" borderId="0" xfId="0" applyNumberFormat="1" applyAlignment="1">
      <alignment horizontal="left" vertical="center" indent="1"/>
    </xf>
    <xf numFmtId="0" fontId="3" fillId="3" borderId="0" xfId="0" applyFont="1" applyFill="1" applyAlignment="1">
      <alignment horizontal="left" vertical="center"/>
    </xf>
    <xf numFmtId="0" fontId="9" fillId="2" borderId="0" xfId="0" applyFont="1" applyFill="1" applyAlignment="1">
      <alignment horizontal="left" vertical="center" indent="1"/>
    </xf>
    <xf numFmtId="1" fontId="11" fillId="0" borderId="0" xfId="0" applyNumberFormat="1" applyFont="1" applyAlignment="1">
      <alignment horizontal="center" vertical="center"/>
    </xf>
    <xf numFmtId="1" fontId="11" fillId="3" borderId="0" xfId="0" applyNumberFormat="1" applyFont="1" applyFill="1" applyAlignment="1">
      <alignment horizontal="left" vertical="center" indent="1"/>
    </xf>
    <xf numFmtId="1" fontId="11" fillId="2" borderId="0" xfId="0" applyNumberFormat="1" applyFont="1" applyFill="1" applyAlignment="1">
      <alignment horizontal="center" vertical="center"/>
    </xf>
    <xf numFmtId="0" fontId="11" fillId="3" borderId="0" xfId="0" applyFont="1" applyFill="1" applyAlignment="1">
      <alignment horizontal="center" vertical="center"/>
    </xf>
    <xf numFmtId="0" fontId="11" fillId="2" borderId="0" xfId="0" applyFont="1" applyFill="1" applyAlignment="1">
      <alignment horizontal="center" vertical="center"/>
    </xf>
    <xf numFmtId="0" fontId="19" fillId="3" borderId="0" xfId="0" applyFont="1" applyFill="1" applyAlignment="1">
      <alignment horizontal="left" indent="1"/>
    </xf>
    <xf numFmtId="0" fontId="19" fillId="2" borderId="0" xfId="0" applyFont="1" applyFill="1" applyAlignment="1">
      <alignment horizontal="left" vertical="center" indent="1"/>
    </xf>
    <xf numFmtId="0" fontId="60" fillId="0" borderId="0" xfId="0" applyFont="1" applyAlignment="1">
      <alignment vertical="center"/>
    </xf>
    <xf numFmtId="0" fontId="60" fillId="2" borderId="0" xfId="0" applyFont="1" applyFill="1" applyAlignment="1">
      <alignment vertical="center"/>
    </xf>
    <xf numFmtId="0" fontId="60" fillId="3" borderId="0" xfId="0" applyFont="1" applyFill="1" applyAlignment="1">
      <alignment vertical="center"/>
    </xf>
    <xf numFmtId="0" fontId="60" fillId="4" borderId="2" xfId="0" applyFont="1" applyFill="1" applyBorder="1" applyAlignment="1">
      <alignment vertical="center"/>
    </xf>
    <xf numFmtId="0" fontId="61" fillId="4" borderId="2" xfId="0" applyFont="1" applyFill="1" applyBorder="1" applyAlignment="1">
      <alignment vertical="center"/>
    </xf>
    <xf numFmtId="0" fontId="59" fillId="4" borderId="2" xfId="0" applyFont="1" applyFill="1" applyBorder="1" applyAlignment="1">
      <alignment horizontal="left" vertical="center" indent="1"/>
    </xf>
    <xf numFmtId="0" fontId="59" fillId="4" borderId="4" xfId="0" applyFont="1" applyFill="1" applyBorder="1" applyAlignment="1">
      <alignment horizontal="left" vertical="center" indent="1"/>
    </xf>
    <xf numFmtId="0" fontId="59" fillId="4" borderId="1" xfId="0" applyFont="1" applyFill="1" applyBorder="1" applyAlignment="1">
      <alignment horizontal="left" vertical="center" indent="1"/>
    </xf>
    <xf numFmtId="0" fontId="59" fillId="4" borderId="1" xfId="0" applyFont="1" applyFill="1" applyBorder="1" applyAlignment="1">
      <alignment horizontal="center" vertical="center"/>
    </xf>
    <xf numFmtId="0" fontId="61" fillId="3" borderId="0" xfId="0" applyFont="1" applyFill="1" applyAlignment="1">
      <alignment vertical="center"/>
    </xf>
    <xf numFmtId="0" fontId="62" fillId="2" borderId="0" xfId="0" applyFont="1" applyFill="1" applyAlignment="1">
      <alignment horizontal="left" vertical="center"/>
    </xf>
    <xf numFmtId="3" fontId="0" fillId="2" borderId="0" xfId="0" applyNumberFormat="1" applyFill="1" applyAlignment="1">
      <alignment horizontal="center"/>
    </xf>
    <xf numFmtId="3" fontId="3" fillId="3" borderId="0" xfId="0" applyNumberFormat="1" applyFont="1" applyFill="1" applyAlignment="1">
      <alignment horizontal="center" vertical="center"/>
    </xf>
    <xf numFmtId="0" fontId="6" fillId="3" borderId="0" xfId="0" applyFont="1" applyFill="1" applyAlignment="1">
      <alignment horizontal="center" vertical="center"/>
    </xf>
    <xf numFmtId="3" fontId="6" fillId="3" borderId="0" xfId="0" applyNumberFormat="1" applyFont="1" applyFill="1" applyAlignment="1">
      <alignment horizontal="center" vertical="center"/>
    </xf>
    <xf numFmtId="3" fontId="0" fillId="3" borderId="0" xfId="0" applyNumberFormat="1" applyFill="1" applyAlignment="1">
      <alignment horizontal="center"/>
    </xf>
    <xf numFmtId="4" fontId="11" fillId="2" borderId="0" xfId="0" applyNumberFormat="1" applyFont="1" applyFill="1" applyAlignment="1">
      <alignment horizontal="center" vertical="center"/>
    </xf>
    <xf numFmtId="4" fontId="11" fillId="0" borderId="0" xfId="0" applyNumberFormat="1" applyFont="1" applyAlignment="1">
      <alignment horizontal="center" vertical="center"/>
    </xf>
    <xf numFmtId="4" fontId="11" fillId="3" borderId="0" xfId="0" applyNumberFormat="1" applyFont="1" applyFill="1" applyAlignment="1">
      <alignment horizontal="center" vertical="center"/>
    </xf>
    <xf numFmtId="164" fontId="11" fillId="3" borderId="0" xfId="0" applyNumberFormat="1" applyFont="1" applyFill="1" applyAlignment="1">
      <alignment horizontal="right" vertical="center" indent="1"/>
    </xf>
    <xf numFmtId="0" fontId="19" fillId="2" borderId="0" xfId="0" applyFont="1" applyFill="1" applyAlignment="1">
      <alignment horizontal="right" indent="1"/>
    </xf>
    <xf numFmtId="0" fontId="19" fillId="3" borderId="0" xfId="0" applyFont="1" applyFill="1" applyAlignment="1">
      <alignment horizontal="right" indent="1"/>
    </xf>
    <xf numFmtId="0" fontId="21" fillId="3" borderId="0" xfId="0" applyFont="1" applyFill="1" applyAlignment="1">
      <alignment horizontal="right" vertical="center" indent="1"/>
    </xf>
    <xf numFmtId="1" fontId="19" fillId="2" borderId="0" xfId="0" applyNumberFormat="1" applyFont="1" applyFill="1" applyAlignment="1">
      <alignment horizontal="right" indent="1"/>
    </xf>
    <xf numFmtId="1" fontId="19" fillId="3" borderId="0" xfId="0" applyNumberFormat="1" applyFont="1" applyFill="1" applyAlignment="1">
      <alignment horizontal="right" indent="1"/>
    </xf>
    <xf numFmtId="1" fontId="21" fillId="3" borderId="0" xfId="0" applyNumberFormat="1" applyFont="1" applyFill="1" applyAlignment="1">
      <alignment horizontal="right" vertical="center" indent="1"/>
    </xf>
    <xf numFmtId="1" fontId="11" fillId="3" borderId="0" xfId="0" applyNumberFormat="1" applyFont="1" applyFill="1" applyAlignment="1">
      <alignment horizontal="right" vertical="center" indent="1"/>
    </xf>
    <xf numFmtId="0" fontId="15" fillId="4" borderId="1" xfId="0" applyFont="1" applyFill="1" applyBorder="1" applyAlignment="1">
      <alignment horizontal="left" vertical="center"/>
    </xf>
    <xf numFmtId="3" fontId="25" fillId="3" borderId="0" xfId="0" applyNumberFormat="1" applyFont="1" applyFill="1" applyAlignment="1">
      <alignment horizontal="left" vertical="center"/>
    </xf>
    <xf numFmtId="0" fontId="20" fillId="0" borderId="0" xfId="0" applyFont="1" applyAlignment="1">
      <alignment horizontal="center" vertical="center"/>
    </xf>
    <xf numFmtId="49" fontId="11" fillId="2" borderId="0" xfId="0" applyNumberFormat="1" applyFont="1" applyFill="1" applyAlignment="1">
      <alignment horizontal="left" vertical="center" indent="1"/>
    </xf>
    <xf numFmtId="0" fontId="6" fillId="0" borderId="0" xfId="0" applyFont="1"/>
    <xf numFmtId="164" fontId="0" fillId="0" borderId="0" xfId="0" applyNumberFormat="1" applyAlignment="1">
      <alignment vertical="center"/>
    </xf>
    <xf numFmtId="4" fontId="0" fillId="2" borderId="0" xfId="0" applyNumberFormat="1" applyFill="1"/>
    <xf numFmtId="4" fontId="0" fillId="3" borderId="0" xfId="0" applyNumberFormat="1" applyFill="1"/>
    <xf numFmtId="4" fontId="0" fillId="0" borderId="0" xfId="0" applyNumberFormat="1" applyAlignment="1">
      <alignment vertical="center"/>
    </xf>
    <xf numFmtId="49" fontId="11" fillId="0" borderId="0" xfId="0" applyNumberFormat="1" applyFont="1" applyAlignment="1">
      <alignment horizontal="left" vertical="center" indent="1"/>
    </xf>
    <xf numFmtId="0" fontId="19" fillId="3" borderId="0" xfId="0" applyFont="1" applyFill="1" applyAlignment="1">
      <alignment horizontal="left" vertical="center" indent="1"/>
    </xf>
    <xf numFmtId="0" fontId="5" fillId="0" borderId="0" xfId="0" applyFont="1"/>
    <xf numFmtId="49" fontId="0" fillId="2" borderId="0" xfId="0" applyNumberFormat="1" applyFill="1" applyAlignment="1">
      <alignment horizontal="left"/>
    </xf>
    <xf numFmtId="49" fontId="0" fillId="3" borderId="0" xfId="0" applyNumberFormat="1" applyFill="1"/>
    <xf numFmtId="49" fontId="0" fillId="2" borderId="0" xfId="0" applyNumberFormat="1" applyFill="1"/>
    <xf numFmtId="49" fontId="3" fillId="0" borderId="0" xfId="0" applyNumberFormat="1" applyFont="1" applyAlignment="1">
      <alignment horizontal="left" vertical="center"/>
    </xf>
    <xf numFmtId="49" fontId="0" fillId="0" borderId="0" xfId="0" applyNumberFormat="1" applyAlignment="1">
      <alignment horizontal="left"/>
    </xf>
    <xf numFmtId="49" fontId="0" fillId="3" borderId="0" xfId="0" applyNumberFormat="1" applyFill="1" applyAlignment="1">
      <alignment horizontal="left"/>
    </xf>
    <xf numFmtId="0" fontId="20" fillId="0" borderId="0" xfId="0" applyFont="1" applyAlignment="1">
      <alignment horizontal="left" vertical="center"/>
    </xf>
    <xf numFmtId="0" fontId="10" fillId="2" borderId="0" xfId="0" applyFont="1" applyFill="1" applyAlignment="1">
      <alignment horizontal="left" vertical="center"/>
    </xf>
    <xf numFmtId="164" fontId="22" fillId="0" borderId="0" xfId="1" applyNumberFormat="1" applyAlignment="1">
      <alignment horizontal="left" vertical="center" indent="1"/>
    </xf>
    <xf numFmtId="0" fontId="0" fillId="2" borderId="0" xfId="0" applyFill="1" applyAlignment="1">
      <alignment horizontal="left" vertical="center"/>
    </xf>
    <xf numFmtId="0" fontId="9" fillId="2" borderId="0" xfId="0" applyFont="1" applyFill="1" applyAlignment="1">
      <alignment horizontal="left" vertical="center"/>
    </xf>
    <xf numFmtId="0" fontId="0" fillId="2" borderId="0" xfId="0" applyFill="1" applyAlignment="1">
      <alignment horizontal="left" vertical="center" indent="1"/>
    </xf>
    <xf numFmtId="0" fontId="63" fillId="0" borderId="0" xfId="0" applyFont="1" applyAlignment="1">
      <alignment vertical="center"/>
    </xf>
    <xf numFmtId="0" fontId="44" fillId="4" borderId="55" xfId="0" applyFont="1" applyFill="1" applyBorder="1" applyAlignment="1">
      <alignment horizontal="left" vertical="center"/>
    </xf>
    <xf numFmtId="0" fontId="44" fillId="4" borderId="56" xfId="0" applyFont="1" applyFill="1" applyBorder="1" applyAlignment="1">
      <alignment horizontal="left" vertical="center"/>
    </xf>
    <xf numFmtId="0" fontId="44" fillId="4" borderId="57" xfId="0" applyFont="1" applyFill="1" applyBorder="1" applyAlignment="1">
      <alignment horizontal="left" vertical="center"/>
    </xf>
    <xf numFmtId="0" fontId="23" fillId="5" borderId="56" xfId="0" applyFont="1" applyFill="1" applyBorder="1" applyAlignment="1">
      <alignment horizontal="left" vertical="center"/>
    </xf>
    <xf numFmtId="164" fontId="24" fillId="5" borderId="56" xfId="0" applyNumberFormat="1" applyFont="1" applyFill="1" applyBorder="1" applyAlignment="1">
      <alignment horizontal="left" vertical="center"/>
    </xf>
    <xf numFmtId="4" fontId="24" fillId="5" borderId="56" xfId="0" applyNumberFormat="1" applyFont="1" applyFill="1" applyBorder="1" applyAlignment="1">
      <alignment horizontal="left" vertical="center"/>
    </xf>
    <xf numFmtId="164" fontId="24" fillId="5" borderId="58" xfId="0" applyNumberFormat="1" applyFont="1" applyFill="1" applyBorder="1" applyAlignment="1">
      <alignment horizontal="left" vertical="center"/>
    </xf>
    <xf numFmtId="3" fontId="44" fillId="4" borderId="56" xfId="0" applyNumberFormat="1" applyFont="1" applyFill="1" applyBorder="1" applyAlignment="1">
      <alignment horizontal="left" vertical="center"/>
    </xf>
    <xf numFmtId="1" fontId="44" fillId="4" borderId="56" xfId="0" applyNumberFormat="1" applyFont="1" applyFill="1" applyBorder="1" applyAlignment="1">
      <alignment horizontal="left" vertical="center"/>
    </xf>
    <xf numFmtId="1" fontId="44" fillId="17" borderId="56" xfId="0" applyNumberFormat="1" applyFont="1" applyFill="1" applyBorder="1" applyAlignment="1">
      <alignment horizontal="left" vertical="center"/>
    </xf>
    <xf numFmtId="0" fontId="44" fillId="4" borderId="58" xfId="0" applyFont="1" applyFill="1" applyBorder="1" applyAlignment="1">
      <alignment horizontal="left" vertical="center"/>
    </xf>
    <xf numFmtId="0" fontId="44" fillId="4" borderId="59" xfId="0" applyFont="1" applyFill="1" applyBorder="1" applyAlignment="1">
      <alignment horizontal="left" vertical="center"/>
    </xf>
    <xf numFmtId="0" fontId="64" fillId="21" borderId="57" xfId="0" applyFont="1" applyFill="1" applyBorder="1" applyAlignment="1">
      <alignment horizontal="left" vertical="center"/>
    </xf>
    <xf numFmtId="0" fontId="64" fillId="21" borderId="56" xfId="0" applyFont="1" applyFill="1" applyBorder="1" applyAlignment="1">
      <alignment horizontal="left" vertical="center"/>
    </xf>
    <xf numFmtId="3" fontId="64" fillId="21" borderId="57" xfId="0" applyNumberFormat="1" applyFont="1" applyFill="1" applyBorder="1" applyAlignment="1">
      <alignment horizontal="left" vertical="center"/>
    </xf>
    <xf numFmtId="0" fontId="0" fillId="0" borderId="56" xfId="0" applyBorder="1" applyAlignment="1">
      <alignment horizontal="left" vertical="center"/>
    </xf>
    <xf numFmtId="164" fontId="64" fillId="21" borderId="56" xfId="0" applyNumberFormat="1" applyFont="1" applyFill="1" applyBorder="1" applyAlignment="1">
      <alignment horizontal="left" vertical="center"/>
    </xf>
    <xf numFmtId="0" fontId="64" fillId="21" borderId="58" xfId="0" applyFont="1" applyFill="1" applyBorder="1" applyAlignment="1">
      <alignment horizontal="left" vertical="center"/>
    </xf>
    <xf numFmtId="0" fontId="9" fillId="0" borderId="0" xfId="0" applyFont="1" applyAlignment="1">
      <alignment horizontal="right" vertical="center" indent="1"/>
    </xf>
    <xf numFmtId="0" fontId="65" fillId="2" borderId="0" xfId="0" applyFont="1" applyFill="1" applyAlignment="1">
      <alignment vertical="center"/>
    </xf>
    <xf numFmtId="0" fontId="65" fillId="3" borderId="0" xfId="0" applyFont="1" applyFill="1" applyAlignment="1">
      <alignment vertical="center"/>
    </xf>
    <xf numFmtId="1" fontId="11" fillId="0" borderId="0" xfId="0" applyNumberFormat="1" applyFont="1" applyAlignment="1">
      <alignment vertical="center"/>
    </xf>
    <xf numFmtId="1" fontId="11" fillId="2" borderId="0" xfId="0" applyNumberFormat="1" applyFont="1" applyFill="1" applyAlignment="1">
      <alignment vertical="center"/>
    </xf>
    <xf numFmtId="0" fontId="0" fillId="0" borderId="0" xfId="0" applyAlignment="1">
      <alignment horizontal="right"/>
    </xf>
    <xf numFmtId="0" fontId="24" fillId="4" borderId="0" xfId="0" applyFont="1" applyFill="1" applyAlignment="1">
      <alignment horizontal="left" vertical="center" indent="1"/>
    </xf>
    <xf numFmtId="0" fontId="30" fillId="0" borderId="0" xfId="0" applyFont="1" applyAlignment="1">
      <alignment horizontal="center" vertical="center"/>
    </xf>
    <xf numFmtId="0" fontId="24" fillId="5" borderId="17" xfId="0" applyFont="1" applyFill="1" applyBorder="1" applyAlignment="1">
      <alignment horizontal="right" vertical="center" indent="1"/>
    </xf>
    <xf numFmtId="15" fontId="11" fillId="2" borderId="2" xfId="0" applyNumberFormat="1" applyFont="1" applyFill="1" applyBorder="1" applyAlignment="1">
      <alignment horizontal="right" vertical="center" indent="1"/>
    </xf>
    <xf numFmtId="0" fontId="38" fillId="7" borderId="0" xfId="0" applyFont="1" applyFill="1"/>
    <xf numFmtId="0" fontId="66" fillId="4" borderId="4" xfId="0" applyFont="1" applyFill="1" applyBorder="1" applyAlignment="1">
      <alignment horizontal="left" vertical="center" indent="1"/>
    </xf>
    <xf numFmtId="0" fontId="44" fillId="4" borderId="2" xfId="0" applyFont="1" applyFill="1" applyBorder="1" applyAlignment="1">
      <alignment horizontal="left" vertical="center" indent="1"/>
    </xf>
    <xf numFmtId="0" fontId="11" fillId="0" borderId="11" xfId="0" applyFont="1" applyBorder="1" applyAlignment="1">
      <alignment horizontal="left" vertical="center" indent="1"/>
    </xf>
    <xf numFmtId="0" fontId="24" fillId="4" borderId="2" xfId="0" applyFont="1" applyFill="1" applyBorder="1" applyAlignment="1">
      <alignment horizontal="left" vertical="center" indent="2"/>
    </xf>
    <xf numFmtId="0" fontId="24" fillId="4" borderId="3" xfId="0" applyFont="1" applyFill="1" applyBorder="1" applyAlignment="1">
      <alignment horizontal="left" vertical="center" indent="1"/>
    </xf>
    <xf numFmtId="0" fontId="68" fillId="2" borderId="0" xfId="0" applyFont="1" applyFill="1" applyAlignment="1">
      <alignment horizontal="left" vertical="center"/>
    </xf>
    <xf numFmtId="0" fontId="2" fillId="3" borderId="0" xfId="0" applyFont="1" applyFill="1" applyAlignment="1">
      <alignment horizontal="left" vertical="center"/>
    </xf>
    <xf numFmtId="0" fontId="70" fillId="2" borderId="0" xfId="0" applyFont="1" applyFill="1" applyAlignment="1">
      <alignment horizontal="center"/>
    </xf>
    <xf numFmtId="4" fontId="6" fillId="0" borderId="0" xfId="0" applyNumberFormat="1" applyFont="1" applyAlignment="1">
      <alignment horizontal="right" vertical="center"/>
    </xf>
    <xf numFmtId="0" fontId="5" fillId="4" borderId="2" xfId="0" applyFont="1" applyFill="1" applyBorder="1" applyAlignment="1">
      <alignment vertical="center"/>
    </xf>
    <xf numFmtId="0" fontId="24" fillId="4" borderId="2" xfId="0" applyFont="1" applyFill="1" applyBorder="1" applyAlignment="1">
      <alignment horizontal="left" vertical="center" indent="1"/>
    </xf>
    <xf numFmtId="0" fontId="24" fillId="4" borderId="51" xfId="0" applyFont="1" applyFill="1" applyBorder="1" applyAlignment="1">
      <alignment horizontal="left" vertical="center" indent="1"/>
    </xf>
    <xf numFmtId="0" fontId="24" fillId="4" borderId="4" xfId="0" applyFont="1" applyFill="1" applyBorder="1" applyAlignment="1">
      <alignment horizontal="left" vertical="center" indent="1"/>
    </xf>
    <xf numFmtId="3" fontId="24" fillId="4" borderId="4" xfId="0" applyNumberFormat="1" applyFont="1" applyFill="1" applyBorder="1" applyAlignment="1">
      <alignment horizontal="left" vertical="center" indent="1"/>
    </xf>
    <xf numFmtId="0" fontId="24" fillId="4" borderId="1" xfId="0" applyFont="1" applyFill="1" applyBorder="1" applyAlignment="1">
      <alignment horizontal="right" vertical="center" indent="1"/>
    </xf>
    <xf numFmtId="0" fontId="24" fillId="4" borderId="4" xfId="0" applyFont="1" applyFill="1" applyBorder="1" applyAlignment="1">
      <alignment horizontal="right" vertical="center" indent="1"/>
    </xf>
    <xf numFmtId="0" fontId="5" fillId="4" borderId="2" xfId="0" applyFont="1" applyFill="1" applyBorder="1" applyAlignment="1">
      <alignment horizontal="left" vertical="center" indent="1"/>
    </xf>
    <xf numFmtId="0" fontId="71" fillId="2" borderId="0" xfId="0" applyFont="1" applyFill="1" applyAlignment="1">
      <alignment horizontal="left" vertical="center"/>
    </xf>
    <xf numFmtId="0" fontId="24" fillId="4" borderId="1" xfId="0" applyFont="1" applyFill="1" applyBorder="1" applyAlignment="1">
      <alignment horizontal="left" vertical="center" indent="1"/>
    </xf>
    <xf numFmtId="0" fontId="24" fillId="4" borderId="62" xfId="0" applyFont="1" applyFill="1" applyBorder="1" applyAlignment="1">
      <alignment vertical="center"/>
    </xf>
    <xf numFmtId="0" fontId="24" fillId="4" borderId="63" xfId="0" applyFont="1" applyFill="1" applyBorder="1" applyAlignment="1">
      <alignment horizontal="left" vertical="center" indent="1"/>
    </xf>
    <xf numFmtId="0" fontId="24" fillId="4" borderId="64" xfId="0" applyFont="1" applyFill="1" applyBorder="1" applyAlignment="1">
      <alignment horizontal="left" vertical="center" indent="1"/>
    </xf>
    <xf numFmtId="0" fontId="24" fillId="4" borderId="61" xfId="0" applyFont="1" applyFill="1" applyBorder="1" applyAlignment="1">
      <alignment horizontal="left" vertical="center" indent="1"/>
    </xf>
    <xf numFmtId="0" fontId="24" fillId="4" borderId="63" xfId="0" applyFont="1" applyFill="1" applyBorder="1" applyAlignment="1">
      <alignment horizontal="right" vertical="center" indent="1"/>
    </xf>
    <xf numFmtId="0" fontId="68" fillId="0" borderId="0" xfId="0" applyFont="1" applyAlignment="1">
      <alignment horizontal="left" vertical="center"/>
    </xf>
    <xf numFmtId="0" fontId="24" fillId="8" borderId="1" xfId="0" applyFont="1" applyFill="1" applyBorder="1" applyAlignment="1">
      <alignment horizontal="left" vertical="center" indent="1"/>
    </xf>
    <xf numFmtId="0" fontId="24" fillId="4" borderId="63" xfId="0" applyFont="1" applyFill="1" applyBorder="1" applyAlignment="1">
      <alignment horizontal="center" vertical="center"/>
    </xf>
    <xf numFmtId="15" fontId="11" fillId="3" borderId="0" xfId="0" applyNumberFormat="1" applyFont="1" applyFill="1" applyAlignment="1">
      <alignment horizontal="center" vertical="center"/>
    </xf>
    <xf numFmtId="0" fontId="6" fillId="2" borderId="0" xfId="0" applyFont="1" applyFill="1" applyAlignment="1">
      <alignment horizontal="center" vertical="center"/>
    </xf>
    <xf numFmtId="0" fontId="24" fillId="4" borderId="1" xfId="0" applyFont="1" applyFill="1" applyBorder="1" applyAlignment="1">
      <alignment horizontal="center" vertical="center"/>
    </xf>
    <xf numFmtId="0" fontId="0" fillId="2" borderId="0" xfId="0" applyFill="1" applyAlignment="1">
      <alignment horizontal="right" indent="2"/>
    </xf>
    <xf numFmtId="0" fontId="0" fillId="3" borderId="0" xfId="0" applyFill="1" applyAlignment="1">
      <alignment horizontal="right" indent="2"/>
    </xf>
    <xf numFmtId="0" fontId="0" fillId="2" borderId="0" xfId="0" applyFill="1" applyAlignment="1">
      <alignment horizontal="right" vertical="center" indent="2"/>
    </xf>
    <xf numFmtId="0" fontId="44" fillId="4" borderId="3" xfId="0" applyFont="1" applyFill="1" applyBorder="1" applyAlignment="1">
      <alignment horizontal="left" vertical="center" indent="1"/>
    </xf>
    <xf numFmtId="0" fontId="44" fillId="4" borderId="4" xfId="0" applyFont="1" applyFill="1" applyBorder="1" applyAlignment="1">
      <alignment horizontal="left" vertical="center" indent="1"/>
    </xf>
    <xf numFmtId="0" fontId="44" fillId="4" borderId="4" xfId="0" applyFont="1" applyFill="1" applyBorder="1" applyAlignment="1">
      <alignment horizontal="right" vertical="center" indent="1"/>
    </xf>
    <xf numFmtId="0" fontId="14" fillId="4" borderId="2" xfId="0" applyFont="1" applyFill="1" applyBorder="1" applyAlignment="1">
      <alignment horizontal="left" vertical="center" indent="1"/>
    </xf>
    <xf numFmtId="0" fontId="0" fillId="3" borderId="0" xfId="0" applyFill="1" applyAlignment="1">
      <alignment horizontal="right"/>
    </xf>
    <xf numFmtId="164" fontId="24" fillId="5" borderId="65" xfId="0" applyNumberFormat="1" applyFont="1" applyFill="1" applyBorder="1" applyAlignment="1">
      <alignment horizontal="left" vertical="center" indent="1"/>
    </xf>
    <xf numFmtId="0" fontId="6" fillId="2" borderId="0" xfId="0" applyFont="1" applyFill="1" applyAlignment="1">
      <alignment horizontal="right" vertical="center" indent="2"/>
    </xf>
    <xf numFmtId="0" fontId="3" fillId="2" borderId="0" xfId="0" applyFont="1" applyFill="1" applyAlignment="1">
      <alignment horizontal="right" vertical="center" indent="2"/>
    </xf>
    <xf numFmtId="0" fontId="9" fillId="2" borderId="0" xfId="0" applyFont="1" applyFill="1" applyAlignment="1">
      <alignment horizontal="right" vertical="center" indent="2"/>
    </xf>
    <xf numFmtId="0" fontId="0" fillId="0" borderId="67" xfId="0" applyBorder="1"/>
    <xf numFmtId="0" fontId="70" fillId="0" borderId="0" xfId="0" applyFont="1" applyAlignment="1">
      <alignment vertical="center"/>
    </xf>
    <xf numFmtId="0" fontId="74" fillId="0" borderId="0" xfId="0" applyFont="1" applyAlignment="1">
      <alignment horizontal="right"/>
    </xf>
    <xf numFmtId="0" fontId="0" fillId="0" borderId="71" xfId="0" applyBorder="1" applyAlignment="1">
      <alignment horizontal="left"/>
    </xf>
    <xf numFmtId="0" fontId="0" fillId="0" borderId="72" xfId="0" applyBorder="1"/>
    <xf numFmtId="0" fontId="0" fillId="0" borderId="68" xfId="0" applyBorder="1" applyAlignment="1">
      <alignment horizontal="right" indent="2"/>
    </xf>
    <xf numFmtId="0" fontId="0" fillId="0" borderId="73" xfId="0" applyBorder="1" applyAlignment="1">
      <alignment horizontal="right" indent="2"/>
    </xf>
    <xf numFmtId="0" fontId="0" fillId="0" borderId="72" xfId="0" applyBorder="1" applyAlignment="1">
      <alignment horizontal="left"/>
    </xf>
    <xf numFmtId="0" fontId="0" fillId="0" borderId="67" xfId="0" applyBorder="1" applyAlignment="1">
      <alignment horizontal="center"/>
    </xf>
    <xf numFmtId="0" fontId="70" fillId="0" borderId="0" xfId="0" applyFont="1" applyAlignment="1">
      <alignment horizontal="center"/>
    </xf>
    <xf numFmtId="0" fontId="0" fillId="0" borderId="72" xfId="0" applyBorder="1" applyAlignment="1">
      <alignment horizontal="center"/>
    </xf>
    <xf numFmtId="0" fontId="0" fillId="0" borderId="66" xfId="0" applyBorder="1"/>
    <xf numFmtId="0" fontId="0" fillId="0" borderId="71" xfId="0" applyBorder="1"/>
    <xf numFmtId="3" fontId="44" fillId="4" borderId="4" xfId="0" applyNumberFormat="1" applyFont="1" applyFill="1" applyBorder="1" applyAlignment="1">
      <alignment horizontal="left" vertical="center" indent="1"/>
    </xf>
    <xf numFmtId="0" fontId="44" fillId="4" borderId="4" xfId="0" applyFont="1" applyFill="1" applyBorder="1" applyAlignment="1">
      <alignment horizontal="center" vertical="center"/>
    </xf>
    <xf numFmtId="1" fontId="44" fillId="4" borderId="4" xfId="0" applyNumberFormat="1" applyFont="1" applyFill="1" applyBorder="1" applyAlignment="1">
      <alignment horizontal="right" vertical="center" indent="1"/>
    </xf>
    <xf numFmtId="1" fontId="44" fillId="4" borderId="4" xfId="0" applyNumberFormat="1" applyFont="1" applyFill="1" applyBorder="1" applyAlignment="1">
      <alignment horizontal="left" vertical="center" indent="1"/>
    </xf>
    <xf numFmtId="1" fontId="24" fillId="4" borderId="1" xfId="0" applyNumberFormat="1" applyFont="1" applyFill="1" applyBorder="1" applyAlignment="1">
      <alignment horizontal="left" vertical="center" indent="1"/>
    </xf>
    <xf numFmtId="0" fontId="71" fillId="0" borderId="0" xfId="0" applyFont="1" applyAlignment="1">
      <alignment horizontal="left" vertical="center"/>
    </xf>
    <xf numFmtId="0" fontId="24" fillId="4" borderId="1" xfId="0" applyFont="1" applyFill="1" applyBorder="1" applyAlignment="1">
      <alignment horizontal="left" vertical="center"/>
    </xf>
    <xf numFmtId="0" fontId="5" fillId="2" borderId="0" xfId="0" applyFont="1" applyFill="1" applyAlignment="1">
      <alignment horizontal="left" vertical="center"/>
    </xf>
    <xf numFmtId="0" fontId="71" fillId="2" borderId="0" xfId="0" applyFont="1" applyFill="1" applyAlignment="1">
      <alignment horizontal="left" vertical="center" indent="1"/>
    </xf>
    <xf numFmtId="0" fontId="71" fillId="3" borderId="0" xfId="0" applyFont="1" applyFill="1" applyAlignment="1">
      <alignment horizontal="left" vertical="center" indent="1"/>
    </xf>
    <xf numFmtId="0" fontId="24" fillId="8" borderId="54" xfId="0" applyFont="1" applyFill="1" applyBorder="1" applyAlignment="1">
      <alignment horizontal="center" vertical="center"/>
    </xf>
    <xf numFmtId="0" fontId="24" fillId="4" borderId="52" xfId="0" applyFont="1" applyFill="1" applyBorder="1" applyAlignment="1">
      <alignment horizontal="left" vertical="center" indent="1"/>
    </xf>
    <xf numFmtId="0" fontId="40" fillId="0" borderId="0" xfId="0" applyFont="1" applyAlignment="1">
      <alignment horizontal="left" vertical="center"/>
    </xf>
    <xf numFmtId="0" fontId="1" fillId="7" borderId="0" xfId="0" applyFont="1" applyFill="1" applyAlignment="1">
      <alignment horizontal="left" vertical="center" indent="1"/>
    </xf>
    <xf numFmtId="0" fontId="23" fillId="7" borderId="0" xfId="0" applyFont="1" applyFill="1" applyAlignment="1">
      <alignment horizontal="left" vertical="center" indent="1"/>
    </xf>
    <xf numFmtId="0" fontId="23" fillId="0" borderId="0" xfId="0" applyFont="1" applyAlignment="1">
      <alignment horizontal="left" vertical="center" indent="1"/>
    </xf>
    <xf numFmtId="0" fontId="23" fillId="8" borderId="0" xfId="0" applyFont="1" applyFill="1" applyAlignment="1">
      <alignment horizontal="left" vertical="center" indent="1"/>
    </xf>
    <xf numFmtId="0" fontId="0" fillId="7" borderId="0" xfId="0" applyFill="1" applyAlignment="1">
      <alignment horizontal="left" vertical="center" indent="1"/>
    </xf>
    <xf numFmtId="0" fontId="24" fillId="4" borderId="23" xfId="0" applyFont="1" applyFill="1" applyBorder="1" applyAlignment="1">
      <alignment horizontal="left" vertical="center" indent="1"/>
    </xf>
    <xf numFmtId="0" fontId="0" fillId="7" borderId="0" xfId="0" applyFill="1" applyAlignment="1">
      <alignment horizontal="left" indent="1"/>
    </xf>
    <xf numFmtId="0" fontId="36" fillId="3" borderId="0" xfId="0" applyFont="1" applyFill="1" applyAlignment="1">
      <alignment horizontal="left" vertical="center" indent="1"/>
    </xf>
    <xf numFmtId="0" fontId="19" fillId="3" borderId="0" xfId="0" applyFont="1" applyFill="1" applyAlignment="1">
      <alignment horizontal="right" vertical="center"/>
    </xf>
    <xf numFmtId="0" fontId="39" fillId="0" borderId="0" xfId="0" applyFont="1" applyAlignment="1">
      <alignment horizontal="left" vertical="center" indent="1"/>
    </xf>
    <xf numFmtId="0" fontId="76" fillId="3" borderId="0" xfId="0" applyFont="1" applyFill="1" applyAlignment="1">
      <alignment vertical="center"/>
    </xf>
    <xf numFmtId="0" fontId="76" fillId="7" borderId="0" xfId="0" applyFont="1" applyFill="1" applyAlignment="1">
      <alignment vertical="center"/>
    </xf>
    <xf numFmtId="0" fontId="76" fillId="0" borderId="0" xfId="0" applyFont="1" applyAlignment="1">
      <alignment vertical="center"/>
    </xf>
    <xf numFmtId="0" fontId="77" fillId="8" borderId="0" xfId="0" applyFont="1" applyFill="1" applyAlignment="1">
      <alignment horizontal="left" vertical="center" indent="1"/>
    </xf>
    <xf numFmtId="0" fontId="77" fillId="8" borderId="0" xfId="0" applyFont="1" applyFill="1" applyAlignment="1">
      <alignment horizontal="center" vertical="center"/>
    </xf>
    <xf numFmtId="0" fontId="78" fillId="3" borderId="0" xfId="0" applyFont="1" applyFill="1"/>
    <xf numFmtId="0" fontId="57" fillId="3" borderId="0" xfId="0" applyFont="1" applyFill="1"/>
    <xf numFmtId="0" fontId="57" fillId="7" borderId="0" xfId="0" applyFont="1" applyFill="1"/>
    <xf numFmtId="0" fontId="57" fillId="0" borderId="0" xfId="0" applyFont="1"/>
    <xf numFmtId="0" fontId="79" fillId="0" borderId="0" xfId="0" applyFont="1" applyAlignment="1">
      <alignment horizontal="left" vertical="center" indent="1"/>
    </xf>
    <xf numFmtId="0" fontId="79" fillId="0" borderId="10" xfId="0" applyFont="1" applyBorder="1" applyAlignment="1">
      <alignment horizontal="left" vertical="center" indent="1"/>
    </xf>
    <xf numFmtId="0" fontId="57" fillId="0" borderId="5" xfId="0" applyFont="1" applyBorder="1" applyAlignment="1">
      <alignment horizontal="left" vertical="center" indent="1"/>
    </xf>
    <xf numFmtId="0" fontId="57" fillId="3" borderId="11" xfId="0" applyFont="1" applyFill="1" applyBorder="1"/>
    <xf numFmtId="0" fontId="57" fillId="3" borderId="5" xfId="0" applyFont="1" applyFill="1" applyBorder="1"/>
    <xf numFmtId="4" fontId="79" fillId="0" borderId="10" xfId="0" applyNumberFormat="1" applyFont="1" applyBorder="1" applyAlignment="1">
      <alignment horizontal="left" vertical="center" indent="1"/>
    </xf>
    <xf numFmtId="0" fontId="11" fillId="0" borderId="2" xfId="0" applyFont="1" applyBorder="1"/>
    <xf numFmtId="0" fontId="0" fillId="0" borderId="2" xfId="0" applyBorder="1" applyAlignment="1">
      <alignment horizontal="left" vertical="center"/>
    </xf>
    <xf numFmtId="0" fontId="23" fillId="8" borderId="78" xfId="0" applyFont="1" applyFill="1" applyBorder="1" applyAlignment="1">
      <alignment horizontal="left" vertical="center" indent="1"/>
    </xf>
    <xf numFmtId="0" fontId="23" fillId="8" borderId="79" xfId="0" applyFont="1" applyFill="1" applyBorder="1" applyAlignment="1">
      <alignment horizontal="left" vertical="center" indent="1"/>
    </xf>
    <xf numFmtId="0" fontId="23" fillId="8" borderId="80" xfId="0" applyFont="1" applyFill="1" applyBorder="1" applyAlignment="1">
      <alignment horizontal="left" vertical="center" indent="1"/>
    </xf>
    <xf numFmtId="0" fontId="80" fillId="7" borderId="0" xfId="0" applyFont="1" applyFill="1" applyAlignment="1">
      <alignment horizontal="left" vertical="center" indent="1"/>
    </xf>
    <xf numFmtId="0" fontId="81" fillId="7" borderId="0" xfId="0" applyFont="1" applyFill="1" applyAlignment="1">
      <alignment horizontal="left" vertical="center" indent="1"/>
    </xf>
    <xf numFmtId="0" fontId="81" fillId="0" borderId="0" xfId="0" applyFont="1" applyAlignment="1">
      <alignment horizontal="left" vertical="center" indent="1"/>
    </xf>
    <xf numFmtId="0" fontId="82" fillId="0" borderId="0" xfId="0" applyFont="1" applyAlignment="1">
      <alignment horizontal="left" vertical="center" indent="1"/>
    </xf>
    <xf numFmtId="0" fontId="82" fillId="0" borderId="0" xfId="0" applyFont="1" applyAlignment="1">
      <alignment horizontal="right" vertical="center" indent="1"/>
    </xf>
    <xf numFmtId="15" fontId="82" fillId="0" borderId="0" xfId="0" applyNumberFormat="1" applyFont="1" applyAlignment="1">
      <alignment horizontal="left" vertical="center" indent="1"/>
    </xf>
    <xf numFmtId="4" fontId="81" fillId="0" borderId="0" xfId="0" applyNumberFormat="1" applyFont="1" applyAlignment="1">
      <alignment horizontal="left" vertical="center" indent="1"/>
    </xf>
    <xf numFmtId="4" fontId="81" fillId="0" borderId="0" xfId="0" applyNumberFormat="1" applyFont="1" applyAlignment="1">
      <alignment horizontal="right" vertical="center" indent="1"/>
    </xf>
    <xf numFmtId="15" fontId="81" fillId="0" borderId="0" xfId="0" applyNumberFormat="1" applyFont="1" applyAlignment="1">
      <alignment horizontal="left" vertical="center" indent="1"/>
    </xf>
    <xf numFmtId="0" fontId="1" fillId="2" borderId="0" xfId="0" applyFont="1" applyFill="1" applyAlignment="1">
      <alignment horizontal="center" vertical="center"/>
    </xf>
    <xf numFmtId="0" fontId="24" fillId="2" borderId="0" xfId="0" applyFont="1" applyFill="1" applyAlignment="1">
      <alignment horizontal="center" vertical="center"/>
    </xf>
    <xf numFmtId="0" fontId="18" fillId="2" borderId="0" xfId="0" applyFont="1" applyFill="1"/>
    <xf numFmtId="3" fontId="11" fillId="0" borderId="25" xfId="0" applyNumberFormat="1" applyFont="1" applyBorder="1" applyAlignment="1">
      <alignment horizontal="left" vertical="center" indent="1"/>
    </xf>
    <xf numFmtId="0" fontId="32" fillId="0" borderId="2" xfId="0" applyFont="1" applyBorder="1" applyAlignment="1">
      <alignment horizontal="center" vertical="center"/>
    </xf>
    <xf numFmtId="0" fontId="56" fillId="4" borderId="23" xfId="0" applyFont="1" applyFill="1" applyBorder="1" applyAlignment="1">
      <alignment horizontal="left" vertical="center" indent="1"/>
    </xf>
    <xf numFmtId="1" fontId="44" fillId="4" borderId="1" xfId="0" applyNumberFormat="1" applyFont="1" applyFill="1" applyBorder="1" applyAlignment="1">
      <alignment horizontal="center" vertical="center"/>
    </xf>
    <xf numFmtId="0" fontId="44" fillId="4" borderId="51" xfId="0" applyFont="1" applyFill="1" applyBorder="1" applyAlignment="1">
      <alignment horizontal="left" vertical="center"/>
    </xf>
    <xf numFmtId="0" fontId="44" fillId="4" borderId="16" xfId="0" applyFont="1" applyFill="1" applyBorder="1" applyAlignment="1">
      <alignment horizontal="left" vertical="center" indent="1"/>
    </xf>
    <xf numFmtId="0" fontId="44" fillId="4" borderId="24" xfId="0" applyFont="1" applyFill="1" applyBorder="1" applyAlignment="1">
      <alignment horizontal="left" vertical="center" indent="1"/>
    </xf>
    <xf numFmtId="1" fontId="6" fillId="3" borderId="0" xfId="0" applyNumberFormat="1" applyFont="1" applyFill="1" applyAlignment="1">
      <alignment vertical="center"/>
    </xf>
    <xf numFmtId="0" fontId="44" fillId="4" borderId="0" xfId="0" applyFont="1" applyFill="1" applyAlignment="1">
      <alignment horizontal="left" vertical="center" indent="1"/>
    </xf>
    <xf numFmtId="0" fontId="0" fillId="3" borderId="27" xfId="0" applyFill="1" applyBorder="1"/>
    <xf numFmtId="0" fontId="16" fillId="3" borderId="81" xfId="0" applyFont="1" applyFill="1" applyBorder="1" applyAlignment="1">
      <alignment vertical="center"/>
    </xf>
    <xf numFmtId="0" fontId="0" fillId="3" borderId="31" xfId="0" applyFill="1" applyBorder="1" applyAlignment="1">
      <alignment horizontal="left"/>
    </xf>
    <xf numFmtId="0" fontId="0" fillId="3" borderId="28" xfId="0" applyFill="1" applyBorder="1" applyAlignment="1">
      <alignment horizontal="left"/>
    </xf>
    <xf numFmtId="0" fontId="0" fillId="3" borderId="34" xfId="0" applyFill="1" applyBorder="1" applyAlignment="1">
      <alignment horizontal="left"/>
    </xf>
    <xf numFmtId="0" fontId="0" fillId="3" borderId="82" xfId="0" applyFill="1" applyBorder="1" applyAlignment="1">
      <alignment horizontal="left"/>
    </xf>
    <xf numFmtId="0" fontId="5" fillId="3" borderId="0" xfId="0" applyFont="1" applyFill="1" applyAlignment="1">
      <alignment horizontal="left" vertical="center" indent="1"/>
    </xf>
    <xf numFmtId="0" fontId="0" fillId="0" borderId="32" xfId="0" applyBorder="1" applyAlignment="1">
      <alignment horizontal="left" vertical="center" indent="1"/>
    </xf>
    <xf numFmtId="0" fontId="16" fillId="3" borderId="27" xfId="0" applyFont="1" applyFill="1" applyBorder="1" applyAlignment="1">
      <alignment vertical="center"/>
    </xf>
    <xf numFmtId="0" fontId="16" fillId="2" borderId="27" xfId="0" applyFont="1" applyFill="1" applyBorder="1" applyAlignment="1">
      <alignment vertical="center"/>
    </xf>
    <xf numFmtId="0" fontId="11" fillId="0" borderId="26" xfId="0" applyFont="1" applyBorder="1" applyAlignment="1">
      <alignment horizontal="left" vertical="center" indent="1"/>
    </xf>
    <xf numFmtId="0" fontId="83" fillId="0" borderId="0" xfId="0" applyFont="1" applyAlignment="1">
      <alignment horizontal="left" vertical="center" indent="1"/>
    </xf>
    <xf numFmtId="0" fontId="84" fillId="0" borderId="0" xfId="0" applyFont="1" applyAlignment="1">
      <alignment horizontal="left" vertical="center" indent="1"/>
    </xf>
    <xf numFmtId="0" fontId="84" fillId="2" borderId="0" xfId="0" applyFont="1" applyFill="1" applyAlignment="1">
      <alignment horizontal="left" vertical="center" indent="1"/>
    </xf>
    <xf numFmtId="0" fontId="84" fillId="3" borderId="0" xfId="0" applyFont="1" applyFill="1" applyAlignment="1">
      <alignment horizontal="left" vertical="center" indent="1"/>
    </xf>
    <xf numFmtId="0" fontId="85" fillId="0" borderId="0" xfId="0" applyFont="1" applyAlignment="1">
      <alignment horizontal="left" vertical="center"/>
    </xf>
    <xf numFmtId="0" fontId="86" fillId="0" borderId="0" xfId="0" applyFont="1" applyAlignment="1">
      <alignment horizontal="left" vertical="center"/>
    </xf>
    <xf numFmtId="0" fontId="87" fillId="0" borderId="0" xfId="0" applyFont="1" applyAlignment="1">
      <alignment vertical="center"/>
    </xf>
    <xf numFmtId="0" fontId="87" fillId="0" borderId="0" xfId="0" applyFont="1" applyAlignment="1">
      <alignment horizontal="center" vertical="center"/>
    </xf>
    <xf numFmtId="0" fontId="87" fillId="0" borderId="0" xfId="0" applyFont="1" applyAlignment="1">
      <alignment horizontal="left" vertical="center"/>
    </xf>
    <xf numFmtId="0" fontId="45" fillId="0" borderId="0" xfId="0" applyFont="1" applyAlignment="1">
      <alignment horizontal="center" vertical="center"/>
    </xf>
    <xf numFmtId="0" fontId="46" fillId="0" borderId="0" xfId="0" applyFont="1" applyAlignment="1">
      <alignment horizontal="center" vertical="center"/>
    </xf>
    <xf numFmtId="0" fontId="47" fillId="0" borderId="0" xfId="0" applyFont="1" applyAlignment="1">
      <alignment horizontal="center" vertical="center"/>
    </xf>
    <xf numFmtId="0" fontId="2" fillId="3" borderId="0" xfId="0" applyFont="1" applyFill="1" applyAlignment="1">
      <alignment horizontal="left" vertical="center" indent="1"/>
    </xf>
    <xf numFmtId="3" fontId="11" fillId="0" borderId="26" xfId="0" applyNumberFormat="1" applyFont="1" applyBorder="1" applyAlignment="1">
      <alignment horizontal="left" vertical="center" indent="1"/>
    </xf>
    <xf numFmtId="0" fontId="0" fillId="0" borderId="27" xfId="0" applyBorder="1" applyAlignment="1">
      <alignment horizontal="left" vertical="center"/>
    </xf>
    <xf numFmtId="0" fontId="24" fillId="0" borderId="0" xfId="0" applyFont="1" applyAlignment="1">
      <alignment horizontal="center" vertical="center"/>
    </xf>
    <xf numFmtId="0" fontId="1" fillId="2" borderId="0" xfId="0" applyFont="1" applyFill="1" applyAlignment="1">
      <alignment horizontal="left" indent="1"/>
    </xf>
    <xf numFmtId="0" fontId="11" fillId="2" borderId="0" xfId="0" applyFont="1" applyFill="1" applyAlignment="1">
      <alignment horizontal="left" indent="1"/>
    </xf>
    <xf numFmtId="0" fontId="33" fillId="2" borderId="0" xfId="0" applyFont="1" applyFill="1" applyAlignment="1">
      <alignment horizontal="left" indent="1"/>
    </xf>
    <xf numFmtId="0" fontId="33" fillId="0" borderId="0" xfId="0" applyFont="1" applyAlignment="1">
      <alignment horizontal="left" indent="1"/>
    </xf>
    <xf numFmtId="4" fontId="24" fillId="5" borderId="84" xfId="0" applyNumberFormat="1" applyFont="1" applyFill="1" applyBorder="1" applyAlignment="1">
      <alignment horizontal="left" vertical="center" indent="1"/>
    </xf>
    <xf numFmtId="0" fontId="11" fillId="0" borderId="83" xfId="0" applyFont="1" applyBorder="1" applyAlignment="1">
      <alignment horizontal="left" vertical="center" indent="1"/>
    </xf>
    <xf numFmtId="4" fontId="11" fillId="0" borderId="83" xfId="0" applyNumberFormat="1" applyFont="1" applyBorder="1" applyAlignment="1">
      <alignment horizontal="right" vertical="center" indent="1"/>
    </xf>
    <xf numFmtId="164" fontId="24" fillId="5" borderId="84" xfId="0" applyNumberFormat="1" applyFont="1" applyFill="1" applyBorder="1" applyAlignment="1">
      <alignment horizontal="left" vertical="center" indent="1"/>
    </xf>
    <xf numFmtId="0" fontId="11" fillId="0" borderId="83" xfId="0" applyFont="1" applyBorder="1" applyAlignment="1">
      <alignment horizontal="left" indent="1"/>
    </xf>
    <xf numFmtId="0" fontId="0" fillId="0" borderId="83" xfId="0" applyBorder="1" applyAlignment="1">
      <alignment horizontal="left" vertical="center" indent="1"/>
    </xf>
    <xf numFmtId="0" fontId="0" fillId="0" borderId="83" xfId="0" applyBorder="1" applyAlignment="1">
      <alignment horizontal="right" vertical="center"/>
    </xf>
    <xf numFmtId="0" fontId="11" fillId="0" borderId="83" xfId="0" applyFont="1" applyBorder="1" applyAlignment="1">
      <alignment horizontal="right" vertical="center" indent="1"/>
    </xf>
    <xf numFmtId="15" fontId="11" fillId="0" borderId="83" xfId="0" applyNumberFormat="1" applyFont="1" applyBorder="1" applyAlignment="1">
      <alignment horizontal="right" vertical="center" indent="1"/>
    </xf>
    <xf numFmtId="0" fontId="33" fillId="0" borderId="2" xfId="0" applyFont="1" applyBorder="1" applyAlignment="1">
      <alignment horizontal="center" vertical="center"/>
    </xf>
    <xf numFmtId="0" fontId="88" fillId="7" borderId="0" xfId="0" applyFont="1" applyFill="1" applyAlignment="1">
      <alignment horizontal="left" vertical="center" indent="1"/>
    </xf>
    <xf numFmtId="0" fontId="89" fillId="7" borderId="0" xfId="0" applyFont="1" applyFill="1" applyAlignment="1">
      <alignment horizontal="left" vertical="center" indent="1"/>
    </xf>
    <xf numFmtId="0" fontId="89" fillId="0" borderId="0" xfId="0" applyFont="1" applyAlignment="1">
      <alignment horizontal="left" vertical="center" indent="1"/>
    </xf>
    <xf numFmtId="0" fontId="90" fillId="0" borderId="0" xfId="0" applyFont="1" applyAlignment="1">
      <alignment horizontal="left" vertical="center" indent="1"/>
    </xf>
    <xf numFmtId="166" fontId="90" fillId="0" borderId="0" xfId="0" applyNumberFormat="1" applyFont="1" applyAlignment="1">
      <alignment horizontal="right" vertical="center" indent="1"/>
    </xf>
    <xf numFmtId="0" fontId="90" fillId="2" borderId="0" xfId="0" applyFont="1" applyFill="1" applyAlignment="1">
      <alignment horizontal="left" vertical="center" indent="1"/>
    </xf>
    <xf numFmtId="0" fontId="89" fillId="2" borderId="0" xfId="0" applyFont="1" applyFill="1" applyAlignment="1">
      <alignment horizontal="left" vertical="center" indent="1"/>
    </xf>
    <xf numFmtId="166" fontId="90" fillId="2" borderId="0" xfId="0" applyNumberFormat="1" applyFont="1" applyFill="1" applyAlignment="1">
      <alignment horizontal="right" vertical="center" indent="1"/>
    </xf>
    <xf numFmtId="0" fontId="0" fillId="0" borderId="0" xfId="0" applyAlignment="1">
      <alignment horizontal="left" indent="2"/>
    </xf>
    <xf numFmtId="164" fontId="0" fillId="0" borderId="0" xfId="0" applyNumberFormat="1" applyAlignment="1">
      <alignment horizontal="right" vertical="center" indent="1"/>
    </xf>
    <xf numFmtId="0" fontId="30" fillId="0" borderId="0" xfId="0" applyFont="1" applyAlignment="1">
      <alignment horizontal="left" indent="1"/>
    </xf>
    <xf numFmtId="0" fontId="51" fillId="14" borderId="29" xfId="0" applyFont="1" applyFill="1" applyBorder="1" applyAlignment="1">
      <alignment horizontal="center" vertical="center"/>
    </xf>
    <xf numFmtId="0" fontId="0" fillId="3" borderId="26" xfId="0" applyFill="1" applyBorder="1" applyAlignment="1">
      <alignment horizontal="left" vertical="center" indent="1"/>
    </xf>
    <xf numFmtId="0" fontId="11" fillId="0" borderId="27" xfId="0" applyFont="1" applyBorder="1" applyAlignment="1">
      <alignment horizontal="left" vertical="center" indent="1"/>
    </xf>
    <xf numFmtId="0" fontId="0" fillId="3" borderId="26" xfId="0" applyFill="1" applyBorder="1"/>
    <xf numFmtId="0" fontId="22" fillId="0" borderId="26" xfId="1" applyBorder="1" applyAlignment="1">
      <alignment horizontal="left" vertical="center" indent="1"/>
    </xf>
    <xf numFmtId="1" fontId="0" fillId="24" borderId="0" xfId="0" applyNumberFormat="1" applyFill="1" applyAlignment="1">
      <alignment horizontal="center" vertical="center"/>
    </xf>
    <xf numFmtId="1" fontId="30" fillId="0" borderId="0" xfId="0" applyNumberFormat="1" applyFont="1" applyAlignment="1">
      <alignment horizontal="center"/>
    </xf>
    <xf numFmtId="1" fontId="30" fillId="0" borderId="0" xfId="0" applyNumberFormat="1" applyFont="1" applyAlignment="1">
      <alignment horizontal="center" vertical="center"/>
    </xf>
    <xf numFmtId="1" fontId="30" fillId="0" borderId="0" xfId="0" applyNumberFormat="1" applyFont="1"/>
    <xf numFmtId="1" fontId="0" fillId="0" borderId="0" xfId="0" applyNumberFormat="1" applyAlignment="1">
      <alignment horizontal="center"/>
    </xf>
    <xf numFmtId="1" fontId="0" fillId="0" borderId="0" xfId="0" applyNumberFormat="1" applyAlignment="1">
      <alignment horizontal="center" vertical="center"/>
    </xf>
    <xf numFmtId="1" fontId="0" fillId="0" borderId="0" xfId="0" applyNumberFormat="1"/>
    <xf numFmtId="1" fontId="0" fillId="21" borderId="0" xfId="0" applyNumberFormat="1" applyFill="1" applyAlignment="1">
      <alignment horizontal="center"/>
    </xf>
    <xf numFmtId="1" fontId="0" fillId="30" borderId="0" xfId="0" applyNumberFormat="1" applyFill="1" applyAlignment="1">
      <alignment horizontal="center" vertical="center"/>
    </xf>
    <xf numFmtId="1" fontId="30" fillId="16" borderId="0" xfId="0" applyNumberFormat="1" applyFont="1" applyFill="1" applyAlignment="1">
      <alignment horizontal="center" vertical="center"/>
    </xf>
    <xf numFmtId="1" fontId="0" fillId="16" borderId="0" xfId="0" applyNumberFormat="1" applyFill="1" applyAlignment="1">
      <alignment horizontal="center" vertical="center"/>
    </xf>
    <xf numFmtId="1" fontId="0" fillId="14" borderId="0" xfId="0" applyNumberFormat="1" applyFill="1" applyAlignment="1">
      <alignment horizontal="center" vertical="center"/>
    </xf>
    <xf numFmtId="1" fontId="0" fillId="18" borderId="0" xfId="0" applyNumberFormat="1" applyFill="1" applyAlignment="1">
      <alignment horizontal="center" vertical="center"/>
    </xf>
    <xf numFmtId="1" fontId="0" fillId="28" borderId="0" xfId="0" applyNumberFormat="1" applyFill="1" applyAlignment="1">
      <alignment horizontal="center" vertical="center"/>
    </xf>
    <xf numFmtId="1" fontId="0" fillId="12" borderId="0" xfId="0" applyNumberFormat="1" applyFill="1" applyAlignment="1">
      <alignment horizontal="center" vertical="center"/>
    </xf>
    <xf numFmtId="1" fontId="0" fillId="13" borderId="0" xfId="0" applyNumberFormat="1" applyFill="1" applyAlignment="1">
      <alignment horizontal="center" vertical="center"/>
    </xf>
    <xf numFmtId="1" fontId="0" fillId="6" borderId="0" xfId="0" applyNumberFormat="1" applyFill="1" applyAlignment="1">
      <alignment horizontal="center" vertical="center"/>
    </xf>
    <xf numFmtId="1" fontId="0" fillId="22" borderId="0" xfId="0" applyNumberFormat="1" applyFill="1" applyAlignment="1">
      <alignment horizontal="center" vertical="center"/>
    </xf>
    <xf numFmtId="1" fontId="0" fillId="13" borderId="0" xfId="0" applyNumberFormat="1" applyFill="1" applyAlignment="1">
      <alignment horizontal="center"/>
    </xf>
    <xf numFmtId="1" fontId="91" fillId="31" borderId="0" xfId="0" applyNumberFormat="1" applyFont="1" applyFill="1" applyAlignment="1">
      <alignment horizontal="center"/>
    </xf>
    <xf numFmtId="1" fontId="0" fillId="15" borderId="0" xfId="0" applyNumberFormat="1" applyFill="1" applyAlignment="1">
      <alignment horizontal="center"/>
    </xf>
    <xf numFmtId="0" fontId="48" fillId="14" borderId="0" xfId="0" applyFont="1" applyFill="1" applyAlignment="1">
      <alignment horizontal="left" vertical="center"/>
    </xf>
    <xf numFmtId="0" fontId="48" fillId="26" borderId="0" xfId="0" applyFont="1" applyFill="1" applyAlignment="1">
      <alignment horizontal="left" vertical="center"/>
    </xf>
    <xf numFmtId="1" fontId="48" fillId="14" borderId="0" xfId="0" applyNumberFormat="1" applyFont="1" applyFill="1" applyAlignment="1">
      <alignment horizontal="center" vertical="center"/>
    </xf>
    <xf numFmtId="0" fontId="0" fillId="15" borderId="0" xfId="0" applyFill="1" applyAlignment="1">
      <alignment horizontal="center"/>
    </xf>
    <xf numFmtId="1" fontId="0" fillId="12" borderId="0" xfId="0" applyNumberFormat="1" applyFill="1" applyAlignment="1">
      <alignment horizontal="center"/>
    </xf>
    <xf numFmtId="0" fontId="11" fillId="0" borderId="0" xfId="0" applyFont="1" applyAlignment="1">
      <alignment horizontal="right"/>
    </xf>
    <xf numFmtId="0" fontId="11" fillId="0" borderId="2" xfId="0" applyFont="1" applyBorder="1" applyAlignment="1">
      <alignment horizontal="right"/>
    </xf>
    <xf numFmtId="0" fontId="11" fillId="0" borderId="40" xfId="0" applyFont="1" applyBorder="1" applyAlignment="1">
      <alignment horizontal="right"/>
    </xf>
    <xf numFmtId="0" fontId="11" fillId="0" borderId="39" xfId="0" applyFont="1" applyBorder="1"/>
    <xf numFmtId="0" fontId="11" fillId="0" borderId="2" xfId="0" applyFont="1" applyBorder="1" applyAlignment="1">
      <alignment horizontal="left" vertical="center"/>
    </xf>
    <xf numFmtId="0" fontId="11" fillId="0" borderId="2"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93" fillId="9" borderId="86" xfId="0" applyFont="1" applyFill="1" applyBorder="1" applyAlignment="1">
      <alignment horizontal="left" indent="1"/>
    </xf>
    <xf numFmtId="0" fontId="11" fillId="0" borderId="42" xfId="0" applyFont="1" applyBorder="1" applyAlignment="1">
      <alignment horizontal="left" indent="1"/>
    </xf>
    <xf numFmtId="0" fontId="53" fillId="0" borderId="87" xfId="0" applyFont="1" applyBorder="1" applyAlignment="1">
      <alignment horizontal="left" indent="1"/>
    </xf>
    <xf numFmtId="0" fontId="37" fillId="0" borderId="43" xfId="0" applyFont="1" applyBorder="1" applyAlignment="1">
      <alignment horizontal="left" indent="1"/>
    </xf>
    <xf numFmtId="0" fontId="11" fillId="0" borderId="43" xfId="0" applyFont="1" applyBorder="1" applyAlignment="1">
      <alignment horizontal="left" indent="1"/>
    </xf>
    <xf numFmtId="0" fontId="11" fillId="2" borderId="43" xfId="0" applyFont="1" applyFill="1" applyBorder="1" applyAlignment="1">
      <alignment horizontal="left" indent="1"/>
    </xf>
    <xf numFmtId="0" fontId="11" fillId="0" borderId="44" xfId="0" applyFont="1" applyBorder="1" applyAlignment="1">
      <alignment horizontal="left" indent="1"/>
    </xf>
    <xf numFmtId="0" fontId="96" fillId="0" borderId="44" xfId="0" applyFont="1" applyBorder="1" applyAlignment="1">
      <alignment horizontal="left" indent="1"/>
    </xf>
    <xf numFmtId="0" fontId="21" fillId="2" borderId="43" xfId="0" applyFont="1" applyFill="1" applyBorder="1" applyAlignment="1">
      <alignment horizontal="left" indent="1"/>
    </xf>
    <xf numFmtId="0" fontId="92" fillId="0" borderId="43" xfId="0" applyFont="1" applyBorder="1" applyAlignment="1">
      <alignment horizontal="left" indent="1"/>
    </xf>
    <xf numFmtId="0" fontId="11" fillId="0" borderId="45" xfId="0" applyFont="1" applyBorder="1" applyAlignment="1">
      <alignment horizontal="right"/>
    </xf>
    <xf numFmtId="0" fontId="0" fillId="0" borderId="89" xfId="0" applyBorder="1" applyAlignment="1">
      <alignment horizontal="center" vertical="center"/>
    </xf>
    <xf numFmtId="0" fontId="30" fillId="0" borderId="89" xfId="0" applyFont="1" applyBorder="1" applyAlignment="1">
      <alignment horizontal="center" vertical="center"/>
    </xf>
    <xf numFmtId="0" fontId="97" fillId="14" borderId="0" xfId="0" applyFont="1" applyFill="1" applyAlignment="1">
      <alignment horizontal="left" vertical="center"/>
    </xf>
    <xf numFmtId="0" fontId="97" fillId="14" borderId="0" xfId="0" applyFont="1" applyFill="1" applyAlignment="1">
      <alignment horizontal="left"/>
    </xf>
    <xf numFmtId="0" fontId="97" fillId="0" borderId="0" xfId="0" applyFont="1" applyAlignment="1">
      <alignment horizontal="left"/>
    </xf>
    <xf numFmtId="0" fontId="11" fillId="0" borderId="88" xfId="0" applyFont="1" applyBorder="1" applyAlignment="1">
      <alignment horizontal="left" vertical="center"/>
    </xf>
    <xf numFmtId="0" fontId="11" fillId="0" borderId="88" xfId="0" applyFont="1" applyBorder="1" applyAlignment="1">
      <alignment horizontal="left"/>
    </xf>
    <xf numFmtId="0" fontId="11" fillId="0" borderId="92" xfId="0" applyFont="1" applyBorder="1"/>
    <xf numFmtId="0" fontId="11" fillId="0" borderId="92" xfId="0" applyFont="1" applyBorder="1" applyAlignment="1">
      <alignment horizontal="left" indent="1"/>
    </xf>
    <xf numFmtId="0" fontId="11" fillId="0" borderId="93" xfId="0" applyFont="1" applyBorder="1"/>
    <xf numFmtId="0" fontId="11" fillId="0" borderId="46" xfId="0" applyFont="1" applyBorder="1" applyAlignment="1">
      <alignment horizontal="left"/>
    </xf>
    <xf numFmtId="0" fontId="19" fillId="0" borderId="95" xfId="0" applyFont="1" applyBorder="1" applyAlignment="1">
      <alignment horizontal="left" indent="1"/>
    </xf>
    <xf numFmtId="0" fontId="19" fillId="0" borderId="90" xfId="0" applyFont="1" applyBorder="1" applyAlignment="1">
      <alignment horizontal="left" indent="1"/>
    </xf>
    <xf numFmtId="0" fontId="11" fillId="0" borderId="95" xfId="0" applyFont="1" applyBorder="1" applyAlignment="1">
      <alignment horizontal="left" indent="1"/>
    </xf>
    <xf numFmtId="0" fontId="11" fillId="0" borderId="90" xfId="0" applyFont="1" applyBorder="1" applyAlignment="1">
      <alignment horizontal="left" indent="1"/>
    </xf>
    <xf numFmtId="0" fontId="11" fillId="0" borderId="93" xfId="0" applyFont="1" applyBorder="1" applyAlignment="1">
      <alignment horizontal="right"/>
    </xf>
    <xf numFmtId="0" fontId="96" fillId="2" borderId="95" xfId="0" applyFont="1" applyFill="1" applyBorder="1" applyAlignment="1">
      <alignment horizontal="left" indent="1"/>
    </xf>
    <xf numFmtId="0" fontId="11" fillId="0" borderId="97" xfId="0" applyFont="1" applyBorder="1" applyAlignment="1">
      <alignment horizontal="right"/>
    </xf>
    <xf numFmtId="0" fontId="11" fillId="0" borderId="92" xfId="0" applyFont="1" applyBorder="1" applyAlignment="1">
      <alignment horizontal="right"/>
    </xf>
    <xf numFmtId="0" fontId="11" fillId="2" borderId="90" xfId="0" applyFont="1" applyFill="1" applyBorder="1" applyAlignment="1">
      <alignment horizontal="left" indent="1"/>
    </xf>
    <xf numFmtId="0" fontId="0" fillId="0" borderId="11" xfId="0" applyBorder="1" applyAlignment="1">
      <alignment horizontal="left" vertical="center"/>
    </xf>
    <xf numFmtId="0" fontId="93" fillId="10" borderId="104" xfId="0" applyFont="1" applyFill="1" applyBorder="1" applyAlignment="1">
      <alignment horizontal="left" indent="1"/>
    </xf>
    <xf numFmtId="0" fontId="53" fillId="0" borderId="107" xfId="0" applyFont="1" applyBorder="1" applyAlignment="1">
      <alignment horizontal="left" indent="1"/>
    </xf>
    <xf numFmtId="0" fontId="19" fillId="0" borderId="0" xfId="0" applyFont="1" applyAlignment="1">
      <alignment horizontal="right"/>
    </xf>
    <xf numFmtId="0" fontId="48" fillId="14" borderId="29" xfId="0" applyFont="1" applyFill="1" applyBorder="1" applyAlignment="1">
      <alignment horizontal="center" vertical="center"/>
    </xf>
    <xf numFmtId="0" fontId="0" fillId="14" borderId="29" xfId="0" applyFill="1" applyBorder="1" applyAlignment="1">
      <alignment horizontal="center" vertical="center"/>
    </xf>
    <xf numFmtId="15" fontId="57" fillId="3" borderId="6" xfId="0" applyNumberFormat="1" applyFont="1" applyFill="1" applyBorder="1"/>
    <xf numFmtId="0" fontId="0" fillId="0" borderId="13" xfId="0" applyBorder="1" applyAlignment="1">
      <alignment horizontal="right" indent="1"/>
    </xf>
    <xf numFmtId="0" fontId="57" fillId="3" borderId="0" xfId="0" applyFont="1" applyFill="1" applyAlignment="1">
      <alignment horizontal="right" indent="1"/>
    </xf>
    <xf numFmtId="0" fontId="79" fillId="0" borderId="0" xfId="0" applyFont="1" applyAlignment="1">
      <alignment horizontal="right" vertical="center" indent="1"/>
    </xf>
    <xf numFmtId="0" fontId="57" fillId="0" borderId="0" xfId="0" applyFont="1" applyAlignment="1">
      <alignment horizontal="right" vertical="center" indent="1"/>
    </xf>
    <xf numFmtId="0" fontId="57" fillId="3" borderId="6" xfId="0" applyFont="1" applyFill="1" applyBorder="1" applyAlignment="1">
      <alignment horizontal="left" indent="1"/>
    </xf>
    <xf numFmtId="0" fontId="0" fillId="0" borderId="109" xfId="0" applyBorder="1" applyAlignment="1">
      <alignment horizontal="right" indent="2"/>
    </xf>
    <xf numFmtId="0" fontId="0" fillId="0" borderId="49" xfId="0" applyBorder="1" applyAlignment="1">
      <alignment horizontal="left"/>
    </xf>
    <xf numFmtId="0" fontId="0" fillId="0" borderId="49" xfId="0" applyBorder="1"/>
    <xf numFmtId="0" fontId="0" fillId="0" borderId="108" xfId="0" applyBorder="1" applyAlignment="1">
      <alignment horizontal="right" indent="2"/>
    </xf>
    <xf numFmtId="0" fontId="3" fillId="3" borderId="0" xfId="0" applyFont="1" applyFill="1" applyAlignment="1">
      <alignment horizontal="center" vertical="center"/>
    </xf>
    <xf numFmtId="0" fontId="100" fillId="0" borderId="0" xfId="0" applyFont="1"/>
    <xf numFmtId="0" fontId="0" fillId="0" borderId="45" xfId="0" applyBorder="1" applyAlignment="1">
      <alignment horizontal="left" indent="1"/>
    </xf>
    <xf numFmtId="0" fontId="0" fillId="0" borderId="39" xfId="0" applyBorder="1" applyAlignment="1">
      <alignment horizontal="left" indent="1"/>
    </xf>
    <xf numFmtId="0" fontId="0" fillId="0" borderId="93" xfId="0" applyBorder="1" applyAlignment="1">
      <alignment horizontal="left" indent="1"/>
    </xf>
    <xf numFmtId="0" fontId="0" fillId="0" borderId="2" xfId="0" applyBorder="1" applyAlignment="1">
      <alignment horizontal="left" indent="1"/>
    </xf>
    <xf numFmtId="0" fontId="0" fillId="0" borderId="37" xfId="0" applyBorder="1" applyAlignment="1">
      <alignment horizontal="left" indent="1"/>
    </xf>
    <xf numFmtId="0" fontId="21" fillId="24" borderId="111" xfId="0" applyFont="1" applyFill="1" applyBorder="1" applyAlignment="1">
      <alignment horizontal="left" vertical="center" indent="1"/>
    </xf>
    <xf numFmtId="0" fontId="30" fillId="24" borderId="46" xfId="0" applyFont="1" applyFill="1" applyBorder="1" applyAlignment="1">
      <alignment horizontal="left" indent="1"/>
    </xf>
    <xf numFmtId="0" fontId="30" fillId="24" borderId="110" xfId="0" applyFont="1" applyFill="1" applyBorder="1" applyAlignment="1">
      <alignment horizontal="left" indent="1"/>
    </xf>
    <xf numFmtId="0" fontId="48" fillId="0" borderId="45" xfId="0" applyFont="1" applyBorder="1" applyAlignment="1">
      <alignment horizontal="left" indent="1"/>
    </xf>
    <xf numFmtId="0" fontId="48" fillId="0" borderId="39" xfId="0" applyFont="1" applyBorder="1" applyAlignment="1">
      <alignment horizontal="left" indent="1"/>
    </xf>
    <xf numFmtId="0" fontId="29" fillId="0" borderId="45" xfId="0" applyFont="1" applyBorder="1" applyAlignment="1">
      <alignment horizontal="left" indent="1"/>
    </xf>
    <xf numFmtId="0" fontId="29" fillId="0" borderId="0" xfId="0" applyFont="1" applyAlignment="1">
      <alignment horizontal="left" indent="1"/>
    </xf>
    <xf numFmtId="0" fontId="29" fillId="0" borderId="39" xfId="0" applyFont="1" applyBorder="1" applyAlignment="1">
      <alignment horizontal="left" indent="1"/>
    </xf>
    <xf numFmtId="0" fontId="52" fillId="30" borderId="111" xfId="0" applyFont="1" applyFill="1" applyBorder="1" applyAlignment="1">
      <alignment horizontal="left" vertical="center" indent="1"/>
    </xf>
    <xf numFmtId="0" fontId="28" fillId="30" borderId="46" xfId="0" applyFont="1" applyFill="1" applyBorder="1" applyAlignment="1">
      <alignment horizontal="left" indent="1"/>
    </xf>
    <xf numFmtId="0" fontId="28" fillId="30" borderId="110" xfId="0" applyFont="1" applyFill="1" applyBorder="1" applyAlignment="1">
      <alignment horizontal="left" indent="1"/>
    </xf>
    <xf numFmtId="0" fontId="21" fillId="37" borderId="111" xfId="0" applyFont="1" applyFill="1" applyBorder="1" applyAlignment="1">
      <alignment horizontal="left" vertical="center" indent="1"/>
    </xf>
    <xf numFmtId="0" fontId="30" fillId="37" borderId="46" xfId="0" applyFont="1" applyFill="1" applyBorder="1" applyAlignment="1">
      <alignment horizontal="left" indent="1"/>
    </xf>
    <xf numFmtId="0" fontId="30" fillId="37" borderId="110" xfId="0" applyFont="1" applyFill="1" applyBorder="1" applyAlignment="1">
      <alignment horizontal="left" indent="1"/>
    </xf>
    <xf numFmtId="0" fontId="21" fillId="14" borderId="111" xfId="0" applyFont="1" applyFill="1" applyBorder="1" applyAlignment="1">
      <alignment horizontal="left" vertical="center" indent="1"/>
    </xf>
    <xf numFmtId="0" fontId="30" fillId="14" borderId="46" xfId="0" applyFont="1" applyFill="1" applyBorder="1" applyAlignment="1">
      <alignment horizontal="left" indent="1"/>
    </xf>
    <xf numFmtId="0" fontId="30" fillId="14" borderId="110" xfId="0" applyFont="1" applyFill="1" applyBorder="1" applyAlignment="1">
      <alignment horizontal="left" indent="1"/>
    </xf>
    <xf numFmtId="0" fontId="11" fillId="13" borderId="46" xfId="0" applyFont="1" applyFill="1" applyBorder="1" applyAlignment="1">
      <alignment horizontal="left" vertical="center" indent="1"/>
    </xf>
    <xf numFmtId="0" fontId="11" fillId="13" borderId="110" xfId="0" applyFont="1" applyFill="1" applyBorder="1" applyAlignment="1">
      <alignment horizontal="left" vertical="center" indent="1"/>
    </xf>
    <xf numFmtId="0" fontId="101" fillId="0" borderId="39" xfId="0" applyFont="1" applyBorder="1" applyAlignment="1">
      <alignment horizontal="left" indent="1"/>
    </xf>
    <xf numFmtId="0" fontId="101" fillId="0" borderId="37" xfId="0" applyFont="1" applyBorder="1" applyAlignment="1">
      <alignment horizontal="left" indent="1"/>
    </xf>
    <xf numFmtId="0" fontId="11" fillId="33" borderId="111" xfId="0" applyFont="1" applyFill="1" applyBorder="1" applyAlignment="1">
      <alignment horizontal="left" vertical="center" indent="1"/>
    </xf>
    <xf numFmtId="0" fontId="11" fillId="33" borderId="46" xfId="0" applyFont="1" applyFill="1" applyBorder="1" applyAlignment="1">
      <alignment horizontal="left" vertical="center" indent="1"/>
    </xf>
    <xf numFmtId="0" fontId="11" fillId="33" borderId="110" xfId="0" applyFont="1" applyFill="1" applyBorder="1" applyAlignment="1">
      <alignment horizontal="left" vertical="center" indent="1"/>
    </xf>
    <xf numFmtId="0" fontId="48" fillId="18" borderId="111" xfId="0" applyFont="1" applyFill="1" applyBorder="1" applyAlignment="1">
      <alignment horizontal="left" indent="1"/>
    </xf>
    <xf numFmtId="0" fontId="48" fillId="18" borderId="46" xfId="0" applyFont="1" applyFill="1" applyBorder="1" applyAlignment="1">
      <alignment horizontal="left" indent="1"/>
    </xf>
    <xf numFmtId="0" fontId="48" fillId="18" borderId="110" xfId="0" applyFont="1" applyFill="1" applyBorder="1" applyAlignment="1">
      <alignment horizontal="left" indent="1"/>
    </xf>
    <xf numFmtId="0" fontId="21" fillId="33" borderId="111" xfId="0" applyFont="1" applyFill="1" applyBorder="1" applyAlignment="1">
      <alignment horizontal="left" vertical="center" indent="1"/>
    </xf>
    <xf numFmtId="0" fontId="21" fillId="33" borderId="46" xfId="0" applyFont="1" applyFill="1" applyBorder="1" applyAlignment="1">
      <alignment horizontal="left" vertical="center" indent="1"/>
    </xf>
    <xf numFmtId="0" fontId="21" fillId="33" borderId="110" xfId="0" applyFont="1" applyFill="1" applyBorder="1" applyAlignment="1">
      <alignment horizontal="left" vertical="center" indent="1"/>
    </xf>
    <xf numFmtId="0" fontId="21" fillId="29" borderId="111" xfId="0" applyFont="1" applyFill="1" applyBorder="1" applyAlignment="1">
      <alignment horizontal="left" vertical="center" indent="1"/>
    </xf>
    <xf numFmtId="0" fontId="21" fillId="29" borderId="46" xfId="0" applyFont="1" applyFill="1" applyBorder="1" applyAlignment="1">
      <alignment horizontal="left" vertical="center" indent="1"/>
    </xf>
    <xf numFmtId="0" fontId="21" fillId="29" borderId="110" xfId="0" applyFont="1" applyFill="1" applyBorder="1" applyAlignment="1">
      <alignment horizontal="left" vertical="center" indent="1"/>
    </xf>
    <xf numFmtId="0" fontId="21" fillId="13" borderId="111" xfId="0" applyFont="1" applyFill="1" applyBorder="1" applyAlignment="1">
      <alignment horizontal="left" vertical="center" indent="1"/>
    </xf>
    <xf numFmtId="0" fontId="21" fillId="13" borderId="46" xfId="0" applyFont="1" applyFill="1" applyBorder="1" applyAlignment="1">
      <alignment horizontal="left" vertical="center" indent="1"/>
    </xf>
    <xf numFmtId="0" fontId="21" fillId="13" borderId="110" xfId="0" applyFont="1" applyFill="1" applyBorder="1" applyAlignment="1">
      <alignment horizontal="left" vertical="center" indent="1"/>
    </xf>
    <xf numFmtId="1" fontId="0" fillId="0" borderId="45" xfId="0" applyNumberFormat="1" applyBorder="1"/>
    <xf numFmtId="0" fontId="0" fillId="0" borderId="39" xfId="0" applyBorder="1"/>
    <xf numFmtId="1" fontId="0" fillId="0" borderId="93" xfId="0" applyNumberFormat="1" applyBorder="1"/>
    <xf numFmtId="0" fontId="0" fillId="0" borderId="2" xfId="0" applyBorder="1"/>
    <xf numFmtId="0" fontId="0" fillId="0" borderId="37" xfId="0" applyBorder="1"/>
    <xf numFmtId="0" fontId="48" fillId="22" borderId="111" xfId="0" applyFont="1" applyFill="1" applyBorder="1" applyAlignment="1">
      <alignment horizontal="left" indent="1"/>
    </xf>
    <xf numFmtId="0" fontId="48" fillId="22" borderId="46" xfId="0" applyFont="1" applyFill="1" applyBorder="1" applyAlignment="1">
      <alignment horizontal="left" indent="1"/>
    </xf>
    <xf numFmtId="0" fontId="48" fillId="22" borderId="110" xfId="0" applyFont="1" applyFill="1" applyBorder="1" applyAlignment="1">
      <alignment horizontal="left" indent="1"/>
    </xf>
    <xf numFmtId="1" fontId="0" fillId="0" borderId="45" xfId="0" applyNumberFormat="1" applyBorder="1" applyAlignment="1">
      <alignment horizontal="left" indent="1"/>
    </xf>
    <xf numFmtId="1" fontId="0" fillId="0" borderId="93" xfId="0" applyNumberFormat="1" applyBorder="1" applyAlignment="1">
      <alignment horizontal="left" indent="1"/>
    </xf>
    <xf numFmtId="0" fontId="38" fillId="0" borderId="0" xfId="0" applyFont="1"/>
    <xf numFmtId="0" fontId="0" fillId="3" borderId="0" xfId="0" applyFill="1" applyAlignment="1">
      <alignment horizontal="center" vertical="center"/>
    </xf>
    <xf numFmtId="0" fontId="0" fillId="3" borderId="25" xfId="0" applyFill="1" applyBorder="1" applyAlignment="1">
      <alignment horizontal="center" vertical="center"/>
    </xf>
    <xf numFmtId="0" fontId="0" fillId="3" borderId="27" xfId="0" applyFill="1" applyBorder="1" applyAlignment="1">
      <alignment vertical="center"/>
    </xf>
    <xf numFmtId="1" fontId="0" fillId="3" borderId="29" xfId="0" applyNumberFormat="1" applyFill="1" applyBorder="1" applyAlignment="1">
      <alignment horizontal="center" vertical="center"/>
    </xf>
    <xf numFmtId="16" fontId="11" fillId="0" borderId="29" xfId="0" applyNumberFormat="1" applyFont="1" applyBorder="1" applyAlignment="1">
      <alignment horizontal="left" vertical="center" indent="1"/>
    </xf>
    <xf numFmtId="0" fontId="22" fillId="3" borderId="0" xfId="1" applyFill="1" applyAlignment="1">
      <alignment horizontal="left" indent="1"/>
    </xf>
    <xf numFmtId="0" fontId="61" fillId="0" borderId="0" xfId="0" applyFont="1" applyAlignment="1">
      <alignment vertical="center"/>
    </xf>
    <xf numFmtId="0" fontId="61" fillId="2" borderId="0" xfId="0" applyFont="1" applyFill="1" applyAlignment="1">
      <alignment vertical="center"/>
    </xf>
    <xf numFmtId="0" fontId="103" fillId="2" borderId="0" xfId="0" applyFont="1" applyFill="1" applyAlignment="1">
      <alignment horizontal="left" vertical="center"/>
    </xf>
    <xf numFmtId="1" fontId="11" fillId="3" borderId="0" xfId="0" applyNumberFormat="1" applyFont="1" applyFill="1" applyAlignment="1">
      <alignment horizontal="center" vertical="center"/>
    </xf>
    <xf numFmtId="0" fontId="29" fillId="0" borderId="2" xfId="0" applyFont="1" applyBorder="1" applyAlignment="1">
      <alignment horizontal="left" indent="1"/>
    </xf>
    <xf numFmtId="0" fontId="50" fillId="0" borderId="0" xfId="0" applyFont="1" applyAlignment="1">
      <alignment horizontal="left" indent="1"/>
    </xf>
    <xf numFmtId="0" fontId="29" fillId="0" borderId="0" xfId="0" applyFont="1"/>
    <xf numFmtId="0" fontId="20" fillId="3" borderId="0" xfId="0" applyFont="1" applyFill="1" applyAlignment="1">
      <alignment horizontal="center" vertical="center"/>
    </xf>
    <xf numFmtId="15" fontId="11" fillId="3" borderId="0" xfId="0" applyNumberFormat="1" applyFont="1" applyFill="1" applyAlignment="1">
      <alignment horizontal="right" vertical="center" indent="1"/>
    </xf>
    <xf numFmtId="0" fontId="6" fillId="2" borderId="53" xfId="0" applyFont="1" applyFill="1" applyBorder="1" applyAlignment="1">
      <alignment vertical="center"/>
    </xf>
    <xf numFmtId="164" fontId="11" fillId="2" borderId="53" xfId="0" applyNumberFormat="1" applyFont="1" applyFill="1" applyBorder="1" applyAlignment="1">
      <alignment horizontal="left" vertical="center" indent="1"/>
    </xf>
    <xf numFmtId="1" fontId="11" fillId="2" borderId="53" xfId="0" applyNumberFormat="1" applyFont="1" applyFill="1" applyBorder="1" applyAlignment="1">
      <alignment horizontal="left" vertical="center" indent="1"/>
    </xf>
    <xf numFmtId="0" fontId="11" fillId="2" borderId="53" xfId="0" applyFont="1" applyFill="1" applyBorder="1" applyAlignment="1">
      <alignment horizontal="left" vertical="center" indent="1"/>
    </xf>
    <xf numFmtId="15" fontId="11" fillId="2" borderId="53" xfId="0" applyNumberFormat="1" applyFont="1" applyFill="1" applyBorder="1" applyAlignment="1">
      <alignment horizontal="left" vertical="center" indent="1"/>
    </xf>
    <xf numFmtId="4" fontId="11" fillId="2" borderId="53" xfId="0" applyNumberFormat="1" applyFont="1" applyFill="1" applyBorder="1" applyAlignment="1">
      <alignment horizontal="right" vertical="center" indent="1"/>
    </xf>
    <xf numFmtId="4" fontId="11" fillId="2" borderId="53" xfId="0" applyNumberFormat="1" applyFont="1" applyFill="1" applyBorder="1" applyAlignment="1">
      <alignment horizontal="left" vertical="center" indent="1"/>
    </xf>
    <xf numFmtId="0" fontId="6" fillId="2" borderId="114" xfId="0" applyFont="1" applyFill="1" applyBorder="1" applyAlignment="1">
      <alignment vertical="center"/>
    </xf>
    <xf numFmtId="0" fontId="11" fillId="2" borderId="114" xfId="0" applyFont="1" applyFill="1" applyBorder="1" applyAlignment="1">
      <alignment horizontal="left" vertical="center" indent="1"/>
    </xf>
    <xf numFmtId="4" fontId="11" fillId="2" borderId="114" xfId="0" applyNumberFormat="1" applyFont="1" applyFill="1" applyBorder="1" applyAlignment="1">
      <alignment horizontal="right" vertical="center" indent="1"/>
    </xf>
    <xf numFmtId="166" fontId="11" fillId="2" borderId="114" xfId="0" applyNumberFormat="1" applyFont="1" applyFill="1" applyBorder="1" applyAlignment="1">
      <alignment horizontal="right" vertical="center" indent="1"/>
    </xf>
    <xf numFmtId="164" fontId="11" fillId="2" borderId="114" xfId="0" applyNumberFormat="1" applyFont="1" applyFill="1" applyBorder="1" applyAlignment="1">
      <alignment horizontal="left" vertical="center" indent="1"/>
    </xf>
    <xf numFmtId="15" fontId="11" fillId="2" borderId="114" xfId="0" applyNumberFormat="1" applyFont="1" applyFill="1" applyBorder="1" applyAlignment="1">
      <alignment horizontal="left" vertical="center" indent="1"/>
    </xf>
    <xf numFmtId="4" fontId="11" fillId="2" borderId="114" xfId="0" applyNumberFormat="1" applyFont="1" applyFill="1" applyBorder="1" applyAlignment="1">
      <alignment horizontal="left" vertical="center" indent="1"/>
    </xf>
    <xf numFmtId="164" fontId="6" fillId="2" borderId="0" xfId="0" applyNumberFormat="1" applyFont="1" applyFill="1" applyAlignment="1">
      <alignment vertical="center"/>
    </xf>
    <xf numFmtId="0" fontId="48" fillId="29" borderId="111" xfId="0" applyFont="1" applyFill="1" applyBorder="1" applyAlignment="1">
      <alignment horizontal="left" indent="1"/>
    </xf>
    <xf numFmtId="0" fontId="48" fillId="29" borderId="46" xfId="0" applyFont="1" applyFill="1" applyBorder="1" applyAlignment="1">
      <alignment horizontal="left" indent="1"/>
    </xf>
    <xf numFmtId="0" fontId="48" fillId="29" borderId="110" xfId="0" applyFont="1" applyFill="1" applyBorder="1" applyAlignment="1">
      <alignment horizontal="left" indent="1"/>
    </xf>
    <xf numFmtId="15" fontId="11" fillId="0" borderId="10" xfId="0" applyNumberFormat="1" applyFont="1" applyBorder="1" applyAlignment="1">
      <alignment horizontal="left" vertical="center" indent="1"/>
    </xf>
    <xf numFmtId="15" fontId="11" fillId="0" borderId="11" xfId="0" applyNumberFormat="1" applyFont="1" applyBorder="1" applyAlignment="1">
      <alignment horizontal="right" vertical="center" indent="1"/>
    </xf>
    <xf numFmtId="4" fontId="24" fillId="5" borderId="0" xfId="0" applyNumberFormat="1" applyFont="1" applyFill="1" applyAlignment="1">
      <alignment horizontal="left" vertical="center" indent="1"/>
    </xf>
    <xf numFmtId="4" fontId="24" fillId="5" borderId="117" xfId="0" applyNumberFormat="1" applyFont="1" applyFill="1" applyBorder="1" applyAlignment="1">
      <alignment horizontal="left" vertical="center" indent="1"/>
    </xf>
    <xf numFmtId="0" fontId="19" fillId="3" borderId="0" xfId="0" applyFont="1" applyFill="1"/>
    <xf numFmtId="0" fontId="46" fillId="2" borderId="0" xfId="0" applyFont="1" applyFill="1"/>
    <xf numFmtId="0" fontId="62" fillId="3" borderId="0" xfId="0" applyFont="1" applyFill="1" applyAlignment="1">
      <alignment horizontal="left" vertical="center" indent="1"/>
    </xf>
    <xf numFmtId="0" fontId="46" fillId="3" borderId="0" xfId="0" applyFont="1" applyFill="1"/>
    <xf numFmtId="0" fontId="62" fillId="2" borderId="0" xfId="0" applyFont="1" applyFill="1" applyAlignment="1">
      <alignment horizontal="left" vertical="center" indent="1"/>
    </xf>
    <xf numFmtId="0" fontId="48" fillId="3" borderId="0" xfId="0" applyFont="1" applyFill="1"/>
    <xf numFmtId="0" fontId="5" fillId="4" borderId="119" xfId="0" applyFont="1" applyFill="1" applyBorder="1" applyAlignment="1">
      <alignment vertical="center"/>
    </xf>
    <xf numFmtId="0" fontId="5" fillId="4" borderId="120" xfId="0" applyFont="1" applyFill="1" applyBorder="1" applyAlignment="1">
      <alignment vertical="center"/>
    </xf>
    <xf numFmtId="0" fontId="24" fillId="4" borderId="120" xfId="0" applyFont="1" applyFill="1" applyBorder="1" applyAlignment="1">
      <alignment horizontal="left" vertical="center" indent="1"/>
    </xf>
    <xf numFmtId="0" fontId="24" fillId="4" borderId="118" xfId="0" applyFont="1" applyFill="1" applyBorder="1" applyAlignment="1">
      <alignment horizontal="left" vertical="center" indent="1"/>
    </xf>
    <xf numFmtId="0" fontId="24" fillId="4" borderId="118" xfId="0" applyFont="1" applyFill="1" applyBorder="1" applyAlignment="1">
      <alignment horizontal="center" vertical="center"/>
    </xf>
    <xf numFmtId="167" fontId="11" fillId="0" borderId="0" xfId="0" applyNumberFormat="1" applyFont="1" applyAlignment="1">
      <alignment horizontal="right" vertical="center" indent="1"/>
    </xf>
    <xf numFmtId="167" fontId="11" fillId="2" borderId="0" xfId="0" applyNumberFormat="1" applyFont="1" applyFill="1" applyAlignment="1">
      <alignment horizontal="right" vertical="center" indent="1"/>
    </xf>
    <xf numFmtId="4" fontId="24" fillId="5" borderId="20" xfId="0" applyNumberFormat="1" applyFont="1" applyFill="1" applyBorder="1" applyAlignment="1">
      <alignment horizontal="right" vertical="center" indent="1"/>
    </xf>
    <xf numFmtId="164" fontId="11" fillId="0" borderId="46" xfId="0" applyNumberFormat="1" applyFont="1" applyBorder="1" applyAlignment="1">
      <alignment horizontal="right" vertical="center" indent="1"/>
    </xf>
    <xf numFmtId="10" fontId="11" fillId="0" borderId="46" xfId="0" applyNumberFormat="1" applyFont="1" applyBorder="1" applyAlignment="1">
      <alignment horizontal="left" vertical="center" indent="1"/>
    </xf>
    <xf numFmtId="10" fontId="11" fillId="2" borderId="0" xfId="0" applyNumberFormat="1" applyFont="1" applyFill="1" applyAlignment="1">
      <alignment horizontal="left" vertical="center" indent="1"/>
    </xf>
    <xf numFmtId="10" fontId="11" fillId="0" borderId="0" xfId="0" applyNumberFormat="1" applyFont="1" applyAlignment="1">
      <alignment horizontal="left" vertical="center" indent="1"/>
    </xf>
    <xf numFmtId="4" fontId="11" fillId="0" borderId="10" xfId="0" applyNumberFormat="1" applyFont="1" applyBorder="1" applyAlignment="1">
      <alignment horizontal="left" vertical="center" indent="1"/>
    </xf>
    <xf numFmtId="0" fontId="0" fillId="3" borderId="11" xfId="0" applyFill="1" applyBorder="1"/>
    <xf numFmtId="3" fontId="0" fillId="2" borderId="0" xfId="0" applyNumberFormat="1" applyFill="1" applyAlignment="1">
      <alignment vertical="center"/>
    </xf>
    <xf numFmtId="0" fontId="0" fillId="0" borderId="111" xfId="0" applyBorder="1" applyAlignment="1">
      <alignment horizontal="left" indent="1"/>
    </xf>
    <xf numFmtId="0" fontId="30" fillId="0" borderId="46" xfId="0" applyFont="1" applyBorder="1"/>
    <xf numFmtId="0" fontId="0" fillId="0" borderId="110" xfId="0" applyBorder="1" applyAlignment="1">
      <alignment horizontal="left" indent="1"/>
    </xf>
    <xf numFmtId="0" fontId="11" fillId="0" borderId="105" xfId="0" applyFont="1" applyBorder="1"/>
    <xf numFmtId="0" fontId="11" fillId="0" borderId="122" xfId="0" applyFont="1" applyBorder="1" applyAlignment="1">
      <alignment horizontal="left"/>
    </xf>
    <xf numFmtId="164" fontId="11" fillId="0" borderId="6" xfId="0" applyNumberFormat="1" applyFont="1" applyBorder="1" applyAlignment="1">
      <alignment horizontal="left" vertical="center" indent="1"/>
    </xf>
    <xf numFmtId="0" fontId="93" fillId="9" borderId="104" xfId="0" applyFont="1" applyFill="1" applyBorder="1" applyAlignment="1">
      <alignment horizontal="left" indent="1"/>
    </xf>
    <xf numFmtId="0" fontId="11" fillId="0" borderId="107" xfId="0" applyFont="1" applyBorder="1" applyAlignment="1">
      <alignment horizontal="left" indent="1"/>
    </xf>
    <xf numFmtId="0" fontId="11" fillId="0" borderId="123" xfId="0" applyFont="1" applyBorder="1"/>
    <xf numFmtId="0" fontId="11" fillId="0" borderId="106" xfId="0" applyFont="1" applyBorder="1"/>
    <xf numFmtId="16" fontId="11" fillId="2" borderId="29" xfId="0" applyNumberFormat="1" applyFont="1" applyFill="1" applyBorder="1" applyAlignment="1">
      <alignment horizontal="left" vertical="center" indent="1"/>
    </xf>
    <xf numFmtId="0" fontId="11" fillId="0" borderId="91" xfId="0" applyFont="1" applyBorder="1"/>
    <xf numFmtId="0" fontId="11" fillId="0" borderId="121" xfId="0" applyFont="1" applyBorder="1"/>
    <xf numFmtId="0" fontId="11" fillId="0" borderId="122" xfId="0" applyFont="1" applyBorder="1"/>
    <xf numFmtId="0" fontId="19" fillId="0" borderId="41" xfId="0" applyFont="1" applyBorder="1" applyAlignment="1">
      <alignment horizontal="left" indent="1"/>
    </xf>
    <xf numFmtId="0" fontId="11" fillId="0" borderId="111" xfId="0" applyFont="1" applyBorder="1"/>
    <xf numFmtId="0" fontId="11" fillId="0" borderId="0" xfId="0" applyFont="1" applyAlignment="1">
      <alignment horizontal="left" vertical="top"/>
    </xf>
    <xf numFmtId="0" fontId="0" fillId="0" borderId="110" xfId="0" applyBorder="1"/>
    <xf numFmtId="14" fontId="0" fillId="0" borderId="0" xfId="0" applyNumberFormat="1"/>
    <xf numFmtId="0" fontId="11" fillId="21" borderId="43" xfId="0" applyFont="1" applyFill="1" applyBorder="1" applyAlignment="1">
      <alignment horizontal="left" indent="1"/>
    </xf>
    <xf numFmtId="0" fontId="11" fillId="21" borderId="94" xfId="0" applyFont="1" applyFill="1" applyBorder="1" applyAlignment="1">
      <alignment horizontal="left" indent="1"/>
    </xf>
    <xf numFmtId="0" fontId="27" fillId="21" borderId="43" xfId="0" applyFont="1" applyFill="1" applyBorder="1" applyAlignment="1">
      <alignment horizontal="left" indent="1"/>
    </xf>
    <xf numFmtId="0" fontId="11" fillId="21" borderId="60" xfId="0" applyFont="1" applyFill="1" applyBorder="1" applyAlignment="1">
      <alignment horizontal="left" indent="1"/>
    </xf>
    <xf numFmtId="0" fontId="94" fillId="0" borderId="41" xfId="0" applyFont="1" applyBorder="1" applyAlignment="1">
      <alignment horizontal="left" indent="1"/>
    </xf>
    <xf numFmtId="0" fontId="0" fillId="0" borderId="90" xfId="0" applyBorder="1"/>
    <xf numFmtId="0" fontId="55" fillId="21" borderId="43" xfId="0" applyFont="1" applyFill="1" applyBorder="1" applyAlignment="1">
      <alignment horizontal="left" indent="1"/>
    </xf>
    <xf numFmtId="0" fontId="11" fillId="0" borderId="25" xfId="0" applyFont="1" applyBorder="1" applyAlignment="1">
      <alignment vertical="top" wrapText="1"/>
    </xf>
    <xf numFmtId="0" fontId="11" fillId="0" borderId="26" xfId="0" applyFont="1" applyBorder="1" applyAlignment="1">
      <alignment vertical="top" wrapText="1"/>
    </xf>
    <xf numFmtId="0" fontId="16" fillId="3" borderId="26" xfId="0" applyFont="1" applyFill="1" applyBorder="1" applyAlignment="1">
      <alignment vertical="center"/>
    </xf>
    <xf numFmtId="0" fontId="0" fillId="3" borderId="27" xfId="0" applyFill="1" applyBorder="1" applyAlignment="1">
      <alignment horizontal="left"/>
    </xf>
    <xf numFmtId="1" fontId="0" fillId="2" borderId="0" xfId="0" applyNumberFormat="1" applyFill="1" applyAlignment="1">
      <alignment horizontal="right" indent="1"/>
    </xf>
    <xf numFmtId="1" fontId="0" fillId="3" borderId="0" xfId="0" applyNumberFormat="1" applyFill="1" applyAlignment="1">
      <alignment horizontal="right" indent="1"/>
    </xf>
    <xf numFmtId="1" fontId="9" fillId="0" borderId="0" xfId="0" applyNumberFormat="1" applyFont="1" applyAlignment="1">
      <alignment horizontal="right" vertical="center" indent="1"/>
    </xf>
    <xf numFmtId="1" fontId="0" fillId="2" borderId="0" xfId="0" applyNumberFormat="1" applyFill="1"/>
    <xf numFmtId="1" fontId="0" fillId="0" borderId="0" xfId="0" applyNumberFormat="1" applyAlignment="1">
      <alignment horizontal="left" vertical="center"/>
    </xf>
    <xf numFmtId="1" fontId="24" fillId="5" borderId="17" xfId="0" applyNumberFormat="1" applyFont="1" applyFill="1" applyBorder="1" applyAlignment="1">
      <alignment horizontal="left" vertical="center" indent="1"/>
    </xf>
    <xf numFmtId="1" fontId="0" fillId="3" borderId="0" xfId="0" applyNumberFormat="1" applyFill="1"/>
    <xf numFmtId="1" fontId="4" fillId="2" borderId="0" xfId="0" applyNumberFormat="1" applyFont="1" applyFill="1" applyAlignment="1">
      <alignment horizontal="right" vertical="center"/>
    </xf>
    <xf numFmtId="168" fontId="0" fillId="2" borderId="0" xfId="0" applyNumberFormat="1" applyFill="1" applyAlignment="1">
      <alignment horizontal="left"/>
    </xf>
    <xf numFmtId="168" fontId="0" fillId="3" borderId="0" xfId="0" applyNumberFormat="1" applyFill="1" applyAlignment="1">
      <alignment horizontal="left"/>
    </xf>
    <xf numFmtId="168" fontId="0" fillId="0" borderId="0" xfId="0" applyNumberFormat="1" applyAlignment="1">
      <alignment horizontal="left" vertical="center"/>
    </xf>
    <xf numFmtId="168" fontId="3" fillId="3" borderId="0" xfId="0" applyNumberFormat="1" applyFont="1" applyFill="1" applyAlignment="1">
      <alignment horizontal="left" vertical="center" indent="1"/>
    </xf>
    <xf numFmtId="168" fontId="24" fillId="4" borderId="1" xfId="0" applyNumberFormat="1" applyFont="1" applyFill="1" applyBorder="1" applyAlignment="1">
      <alignment horizontal="center" vertical="center"/>
    </xf>
    <xf numFmtId="168" fontId="11" fillId="0" borderId="0" xfId="0" applyNumberFormat="1" applyFont="1" applyAlignment="1">
      <alignment horizontal="center" vertical="center"/>
    </xf>
    <xf numFmtId="168" fontId="11" fillId="2" borderId="0" xfId="0" applyNumberFormat="1" applyFont="1" applyFill="1" applyAlignment="1">
      <alignment horizontal="center" vertical="center"/>
    </xf>
    <xf numFmtId="168" fontId="11" fillId="2" borderId="0" xfId="0" applyNumberFormat="1" applyFont="1" applyFill="1" applyAlignment="1">
      <alignment horizontal="left" vertical="center" indent="1"/>
    </xf>
    <xf numFmtId="168" fontId="11" fillId="0" borderId="0" xfId="0" applyNumberFormat="1" applyFont="1" applyAlignment="1">
      <alignment horizontal="left" vertical="center" indent="1"/>
    </xf>
    <xf numFmtId="169" fontId="11" fillId="0" borderId="6" xfId="0" applyNumberFormat="1" applyFont="1" applyBorder="1" applyAlignment="1">
      <alignment horizontal="left" vertical="center" indent="1"/>
    </xf>
    <xf numFmtId="165" fontId="11" fillId="0" borderId="10" xfId="0" applyNumberFormat="1" applyFont="1" applyBorder="1" applyAlignment="1">
      <alignment horizontal="left" vertical="center" indent="1"/>
    </xf>
    <xf numFmtId="1" fontId="22" fillId="0" borderId="0" xfId="1" applyNumberFormat="1" applyAlignment="1">
      <alignment horizontal="left" vertical="center" indent="1"/>
    </xf>
    <xf numFmtId="0" fontId="20" fillId="3" borderId="0" xfId="0" applyFont="1" applyFill="1" applyAlignment="1">
      <alignment horizontal="right" vertical="center" indent="1"/>
    </xf>
    <xf numFmtId="0" fontId="24" fillId="4" borderId="52" xfId="0" applyFont="1" applyFill="1" applyBorder="1" applyAlignment="1">
      <alignment horizontal="center" vertical="center"/>
    </xf>
    <xf numFmtId="0" fontId="57" fillId="0" borderId="0" xfId="0" applyFont="1" applyAlignment="1">
      <alignment vertical="center"/>
    </xf>
    <xf numFmtId="0" fontId="0" fillId="0" borderId="5" xfId="0" applyBorder="1" applyAlignment="1">
      <alignment horizontal="left" vertical="center" indent="1"/>
    </xf>
    <xf numFmtId="0" fontId="48" fillId="0" borderId="0" xfId="0" applyFont="1"/>
    <xf numFmtId="1" fontId="48" fillId="0" borderId="0" xfId="0" applyNumberFormat="1" applyFont="1" applyAlignment="1">
      <alignment horizontal="center" vertical="center"/>
    </xf>
    <xf numFmtId="1" fontId="38" fillId="0" borderId="89" xfId="0" applyNumberFormat="1" applyFont="1" applyBorder="1" applyAlignment="1">
      <alignment horizontal="right" vertical="center"/>
    </xf>
    <xf numFmtId="0" fontId="48" fillId="0" borderId="39" xfId="0" applyFont="1" applyBorder="1"/>
    <xf numFmtId="0" fontId="21" fillId="0" borderId="0" xfId="0" applyFont="1"/>
    <xf numFmtId="0" fontId="0" fillId="0" borderId="11" xfId="0" applyBorder="1" applyAlignment="1">
      <alignment horizontal="left" vertical="top" wrapText="1" indent="1"/>
    </xf>
    <xf numFmtId="0" fontId="0" fillId="3" borderId="10" xfId="0" applyFill="1" applyBorder="1" applyAlignment="1">
      <alignment horizontal="left"/>
    </xf>
    <xf numFmtId="0" fontId="0" fillId="3" borderId="11" xfId="0" applyFill="1" applyBorder="1" applyAlignment="1">
      <alignment horizontal="left"/>
    </xf>
    <xf numFmtId="0" fontId="48" fillId="0" borderId="0" xfId="0" applyFont="1" applyAlignment="1">
      <alignment horizontal="left" vertical="center" indent="1"/>
    </xf>
    <xf numFmtId="0" fontId="11" fillId="0" borderId="10" xfId="0" applyFont="1" applyBorder="1" applyAlignment="1">
      <alignment horizontal="left" vertical="center" wrapText="1" indent="1"/>
    </xf>
    <xf numFmtId="1" fontId="48" fillId="39" borderId="0" xfId="0" applyNumberFormat="1" applyFont="1" applyFill="1" applyAlignment="1">
      <alignment horizontal="center" vertical="center"/>
    </xf>
    <xf numFmtId="0" fontId="105" fillId="0" borderId="0" xfId="0" applyFont="1" applyAlignment="1">
      <alignment horizontal="center" vertical="center"/>
    </xf>
    <xf numFmtId="0" fontId="30" fillId="12" borderId="0" xfId="0" applyFont="1" applyFill="1" applyAlignment="1">
      <alignment horizontal="left" indent="1"/>
    </xf>
    <xf numFmtId="17" fontId="11" fillId="0" borderId="0" xfId="0" applyNumberFormat="1" applyFont="1" applyAlignment="1">
      <alignment horizontal="left" vertical="center" indent="1"/>
    </xf>
    <xf numFmtId="0" fontId="5" fillId="4" borderId="1" xfId="0" applyFont="1" applyFill="1" applyBorder="1" applyAlignment="1">
      <alignment vertical="center"/>
    </xf>
    <xf numFmtId="0" fontId="5" fillId="4" borderId="0" xfId="0" applyFont="1" applyFill="1" applyAlignment="1">
      <alignment vertical="center"/>
    </xf>
    <xf numFmtId="164" fontId="0" fillId="2" borderId="0" xfId="0" applyNumberFormat="1" applyFill="1" applyAlignment="1">
      <alignment horizontal="right" vertical="center"/>
    </xf>
    <xf numFmtId="164" fontId="19" fillId="0" borderId="0" xfId="0" applyNumberFormat="1" applyFont="1" applyAlignment="1">
      <alignment horizontal="right" vertical="center" indent="1"/>
    </xf>
    <xf numFmtId="0" fontId="44" fillId="4" borderId="129" xfId="0" applyFont="1" applyFill="1" applyBorder="1" applyAlignment="1">
      <alignment horizontal="left" vertical="center" indent="1"/>
    </xf>
    <xf numFmtId="0" fontId="44" fillId="4" borderId="1" xfId="0" applyFont="1" applyFill="1" applyBorder="1" applyAlignment="1">
      <alignment horizontal="center" vertical="center"/>
    </xf>
    <xf numFmtId="0" fontId="15" fillId="4" borderId="130" xfId="0" applyFont="1" applyFill="1" applyBorder="1" applyAlignment="1">
      <alignment horizontal="left" vertical="center" indent="1"/>
    </xf>
    <xf numFmtId="0" fontId="29" fillId="0" borderId="0" xfId="0" applyFont="1" applyAlignment="1">
      <alignment horizontal="left"/>
    </xf>
    <xf numFmtId="0" fontId="37" fillId="0" borderId="0" xfId="0" applyFont="1" applyAlignment="1">
      <alignment horizontal="left" vertical="center" indent="1"/>
    </xf>
    <xf numFmtId="0" fontId="0" fillId="3" borderId="2" xfId="0" applyFill="1" applyBorder="1"/>
    <xf numFmtId="0" fontId="0" fillId="0" borderId="11" xfId="0" applyBorder="1" applyAlignment="1">
      <alignment horizontal="left" indent="1"/>
    </xf>
    <xf numFmtId="0" fontId="0" fillId="0" borderId="5" xfId="0" applyBorder="1" applyAlignment="1">
      <alignment horizontal="left" indent="1"/>
    </xf>
    <xf numFmtId="3" fontId="11" fillId="0" borderId="10" xfId="0" applyNumberFormat="1" applyFont="1" applyBorder="1" applyAlignment="1">
      <alignment horizontal="left" vertical="center" indent="1"/>
    </xf>
    <xf numFmtId="0" fontId="11" fillId="40" borderId="25" xfId="0" applyFont="1" applyFill="1" applyBorder="1" applyAlignment="1">
      <alignment horizontal="left" vertical="center" indent="1"/>
    </xf>
    <xf numFmtId="0" fontId="0" fillId="40" borderId="26" xfId="0" applyFill="1" applyBorder="1" applyAlignment="1">
      <alignment horizontal="left" vertical="center" indent="1"/>
    </xf>
    <xf numFmtId="0" fontId="0" fillId="40" borderId="27" xfId="0" applyFill="1" applyBorder="1" applyAlignment="1">
      <alignment horizontal="right" vertical="center"/>
    </xf>
    <xf numFmtId="3" fontId="11" fillId="40" borderId="25" xfId="0" applyNumberFormat="1" applyFont="1" applyFill="1" applyBorder="1" applyAlignment="1">
      <alignment horizontal="left" vertical="center" indent="1"/>
    </xf>
    <xf numFmtId="0" fontId="0" fillId="40" borderId="27" xfId="0" applyFill="1" applyBorder="1"/>
    <xf numFmtId="15" fontId="11" fillId="40" borderId="25" xfId="0" applyNumberFormat="1" applyFont="1" applyFill="1" applyBorder="1" applyAlignment="1">
      <alignment horizontal="left" vertical="center" indent="1"/>
    </xf>
    <xf numFmtId="3" fontId="11" fillId="40" borderId="29" xfId="0" applyNumberFormat="1" applyFont="1" applyFill="1" applyBorder="1" applyAlignment="1">
      <alignment horizontal="center" vertical="center"/>
    </xf>
    <xf numFmtId="0" fontId="0" fillId="3" borderId="26" xfId="0" applyFill="1" applyBorder="1" applyAlignment="1">
      <alignment horizontal="left"/>
    </xf>
    <xf numFmtId="0" fontId="11" fillId="3" borderId="25" xfId="0" applyFont="1" applyFill="1" applyBorder="1" applyAlignment="1">
      <alignment horizontal="left" vertical="center" indent="1"/>
    </xf>
    <xf numFmtId="0" fontId="0" fillId="3" borderId="27" xfId="0" applyFill="1" applyBorder="1" applyAlignment="1">
      <alignment horizontal="right" vertical="center"/>
    </xf>
    <xf numFmtId="0" fontId="24" fillId="41" borderId="51" xfId="0" applyFont="1" applyFill="1" applyBorder="1" applyAlignment="1">
      <alignment horizontal="left" vertical="center" indent="1"/>
    </xf>
    <xf numFmtId="0" fontId="24" fillId="41" borderId="4" xfId="0" applyFont="1" applyFill="1" applyBorder="1" applyAlignment="1">
      <alignment horizontal="left" vertical="center" indent="1"/>
    </xf>
    <xf numFmtId="1" fontId="24" fillId="41" borderId="4" xfId="0" applyNumberFormat="1" applyFont="1" applyFill="1" applyBorder="1" applyAlignment="1">
      <alignment horizontal="left" vertical="center" indent="1"/>
    </xf>
    <xf numFmtId="0" fontId="24" fillId="41" borderId="1" xfId="0" applyFont="1" applyFill="1" applyBorder="1" applyAlignment="1">
      <alignment horizontal="left" vertical="center" indent="1"/>
    </xf>
    <xf numFmtId="0" fontId="24" fillId="41" borderId="2" xfId="0" applyFont="1" applyFill="1" applyBorder="1" applyAlignment="1">
      <alignment horizontal="left" vertical="center" indent="1"/>
    </xf>
    <xf numFmtId="0" fontId="5" fillId="41" borderId="2" xfId="0" applyFont="1" applyFill="1" applyBorder="1" applyAlignment="1">
      <alignment horizontal="left" vertical="center" indent="1"/>
    </xf>
    <xf numFmtId="0" fontId="24" fillId="41" borderId="128" xfId="0" applyFont="1" applyFill="1" applyBorder="1" applyAlignment="1">
      <alignment horizontal="left" vertical="center" indent="1"/>
    </xf>
    <xf numFmtId="0" fontId="24" fillId="41" borderId="52" xfId="0" applyFont="1" applyFill="1" applyBorder="1" applyAlignment="1">
      <alignment horizontal="left" vertical="center" indent="1"/>
    </xf>
    <xf numFmtId="0" fontId="24" fillId="41" borderId="0" xfId="0" applyFont="1" applyFill="1" applyAlignment="1">
      <alignment horizontal="left" vertical="center" indent="1"/>
    </xf>
    <xf numFmtId="0" fontId="108" fillId="3" borderId="0" xfId="0" applyFont="1" applyFill="1" applyAlignment="1">
      <alignment horizontal="right" vertical="center" indent="4"/>
    </xf>
    <xf numFmtId="0" fontId="108" fillId="3" borderId="0" xfId="0" applyFont="1" applyFill="1" applyAlignment="1">
      <alignment horizontal="left" vertical="center" indent="1"/>
    </xf>
    <xf numFmtId="0" fontId="109" fillId="2" borderId="0" xfId="0" applyFont="1" applyFill="1" applyAlignment="1">
      <alignment horizontal="center" vertical="center"/>
    </xf>
    <xf numFmtId="0" fontId="86" fillId="2" borderId="0" xfId="0" applyFont="1" applyFill="1" applyAlignment="1">
      <alignment horizontal="center" vertical="center"/>
    </xf>
    <xf numFmtId="0" fontId="86" fillId="3" borderId="0" xfId="0" applyFont="1" applyFill="1" applyAlignment="1">
      <alignment horizontal="center" vertical="center"/>
    </xf>
    <xf numFmtId="0" fontId="86" fillId="3" borderId="6" xfId="0" applyFont="1" applyFill="1" applyBorder="1" applyAlignment="1">
      <alignment horizontal="center" vertical="center"/>
    </xf>
    <xf numFmtId="0" fontId="110" fillId="2" borderId="0" xfId="0" applyFont="1" applyFill="1"/>
    <xf numFmtId="0" fontId="57" fillId="2" borderId="0" xfId="0" applyFont="1" applyFill="1"/>
    <xf numFmtId="0" fontId="111" fillId="3" borderId="7" xfId="0" applyFont="1" applyFill="1" applyBorder="1" applyAlignment="1">
      <alignment horizontal="right" indent="1"/>
    </xf>
    <xf numFmtId="0" fontId="57" fillId="3" borderId="7" xfId="0" applyFont="1" applyFill="1" applyBorder="1" applyAlignment="1">
      <alignment horizontal="right" indent="1"/>
    </xf>
    <xf numFmtId="0" fontId="57" fillId="3" borderId="0" xfId="0" applyFont="1" applyFill="1" applyAlignment="1">
      <alignment horizontal="left"/>
    </xf>
    <xf numFmtId="0" fontId="57" fillId="3" borderId="0" xfId="0" applyFont="1" applyFill="1" applyAlignment="1">
      <alignment horizontal="center"/>
    </xf>
    <xf numFmtId="0" fontId="57" fillId="2" borderId="0" xfId="0" applyFont="1" applyFill="1" applyAlignment="1">
      <alignment horizontal="center"/>
    </xf>
    <xf numFmtId="0" fontId="57" fillId="3" borderId="8" xfId="0" applyFont="1" applyFill="1" applyBorder="1" applyAlignment="1">
      <alignment horizontal="left" indent="1"/>
    </xf>
    <xf numFmtId="0" fontId="57" fillId="42" borderId="8" xfId="0" applyFont="1" applyFill="1" applyBorder="1" applyAlignment="1">
      <alignment horizontal="left" indent="1"/>
    </xf>
    <xf numFmtId="0" fontId="57" fillId="3" borderId="9" xfId="0" applyFont="1" applyFill="1" applyBorder="1" applyAlignment="1">
      <alignment horizontal="left" indent="1"/>
    </xf>
    <xf numFmtId="0" fontId="57" fillId="13" borderId="8" xfId="0" applyFont="1" applyFill="1" applyBorder="1" applyAlignment="1">
      <alignment horizontal="left" indent="1"/>
    </xf>
    <xf numFmtId="0" fontId="57" fillId="14" borderId="8" xfId="0" applyFont="1" applyFill="1" applyBorder="1" applyAlignment="1">
      <alignment horizontal="left" indent="1"/>
    </xf>
    <xf numFmtId="3" fontId="11" fillId="0" borderId="0" xfId="0" applyNumberFormat="1" applyFont="1" applyAlignment="1">
      <alignment horizontal="left" vertical="center"/>
    </xf>
    <xf numFmtId="3" fontId="11" fillId="2" borderId="0" xfId="0" applyNumberFormat="1" applyFont="1" applyFill="1" applyAlignment="1">
      <alignment horizontal="left" vertical="center"/>
    </xf>
    <xf numFmtId="0" fontId="21" fillId="0" borderId="0" xfId="0" applyFont="1" applyAlignment="1">
      <alignment horizontal="left" indent="1"/>
    </xf>
    <xf numFmtId="0" fontId="21" fillId="12" borderId="0" xfId="0" applyFont="1" applyFill="1" applyAlignment="1">
      <alignment horizontal="left" indent="1"/>
    </xf>
    <xf numFmtId="0" fontId="11" fillId="0" borderId="110" xfId="0" applyFont="1" applyBorder="1" applyAlignment="1">
      <alignment horizontal="left" indent="1"/>
    </xf>
    <xf numFmtId="0" fontId="11" fillId="0" borderId="39" xfId="0" applyFont="1" applyBorder="1" applyAlignment="1">
      <alignment horizontal="left" indent="1"/>
    </xf>
    <xf numFmtId="0" fontId="11" fillId="0" borderId="37" xfId="0" applyFont="1" applyBorder="1" applyAlignment="1">
      <alignment horizontal="left" indent="1"/>
    </xf>
    <xf numFmtId="0" fontId="58" fillId="2" borderId="0" xfId="0" applyFont="1" applyFill="1" applyAlignment="1">
      <alignment horizontal="left" vertical="center"/>
    </xf>
    <xf numFmtId="0" fontId="0" fillId="0" borderId="66" xfId="0" applyBorder="1" applyAlignment="1">
      <alignment horizontal="center"/>
    </xf>
    <xf numFmtId="0" fontId="0" fillId="0" borderId="131" xfId="0" applyBorder="1" applyAlignment="1">
      <alignment horizontal="center"/>
    </xf>
    <xf numFmtId="0" fontId="3" fillId="2" borderId="0" xfId="0" applyFont="1" applyFill="1" applyAlignment="1">
      <alignment horizontal="center" vertical="center"/>
    </xf>
    <xf numFmtId="0" fontId="0" fillId="0" borderId="68" xfId="0" applyBorder="1" applyAlignment="1">
      <alignment horizontal="center"/>
    </xf>
    <xf numFmtId="0" fontId="72" fillId="2" borderId="0" xfId="0" applyFont="1" applyFill="1" applyAlignment="1">
      <alignment horizontal="center" vertical="center"/>
    </xf>
    <xf numFmtId="0" fontId="73" fillId="2" borderId="0" xfId="0" applyFont="1" applyFill="1" applyAlignment="1">
      <alignment horizontal="center" vertical="center"/>
    </xf>
    <xf numFmtId="0" fontId="73" fillId="0" borderId="69" xfId="0" applyFont="1" applyBorder="1" applyAlignment="1">
      <alignment horizontal="center" vertical="center"/>
    </xf>
    <xf numFmtId="0" fontId="73" fillId="0" borderId="0" xfId="0" applyFont="1" applyAlignment="1">
      <alignment horizontal="center" vertical="center"/>
    </xf>
    <xf numFmtId="0" fontId="0" fillId="0" borderId="70" xfId="0" applyBorder="1" applyAlignment="1">
      <alignment horizontal="center"/>
    </xf>
    <xf numFmtId="0" fontId="75" fillId="2" borderId="0" xfId="0" applyFont="1" applyFill="1" applyAlignment="1">
      <alignment horizontal="center" vertical="center"/>
    </xf>
    <xf numFmtId="0" fontId="69" fillId="2" borderId="0" xfId="0" applyFont="1" applyFill="1" applyAlignment="1">
      <alignment horizontal="center"/>
    </xf>
    <xf numFmtId="0" fontId="70" fillId="0" borderId="69" xfId="0" applyFont="1" applyBorder="1" applyAlignment="1">
      <alignment horizontal="center"/>
    </xf>
    <xf numFmtId="0" fontId="0" fillId="0" borderId="133" xfId="0" applyBorder="1"/>
    <xf numFmtId="0" fontId="86" fillId="0" borderId="67" xfId="0" applyFont="1" applyBorder="1" applyAlignment="1">
      <alignment horizontal="left" vertical="center"/>
    </xf>
    <xf numFmtId="0" fontId="86" fillId="0" borderId="67" xfId="0" applyFont="1" applyBorder="1" applyAlignment="1">
      <alignment horizontal="right" vertical="center" indent="3"/>
    </xf>
    <xf numFmtId="0" fontId="86" fillId="0" borderId="0" xfId="0" applyFont="1" applyAlignment="1">
      <alignment horizontal="right" vertical="center" indent="3"/>
    </xf>
    <xf numFmtId="0" fontId="0" fillId="0" borderId="68" xfId="0" applyBorder="1" applyAlignment="1">
      <alignment horizontal="right"/>
    </xf>
    <xf numFmtId="0" fontId="0" fillId="0" borderId="69" xfId="0" applyBorder="1" applyAlignment="1">
      <alignment horizontal="center"/>
    </xf>
    <xf numFmtId="0" fontId="86" fillId="0" borderId="0" xfId="0" applyFont="1" applyAlignment="1">
      <alignment horizontal="right" vertical="center"/>
    </xf>
    <xf numFmtId="0" fontId="0" fillId="0" borderId="70" xfId="0" applyBorder="1" applyAlignment="1">
      <alignment horizontal="right"/>
    </xf>
    <xf numFmtId="0" fontId="0" fillId="0" borderId="109" xfId="0" applyBorder="1" applyAlignment="1">
      <alignment horizontal="right"/>
    </xf>
    <xf numFmtId="0" fontId="0" fillId="0" borderId="49" xfId="0" applyBorder="1" applyAlignment="1">
      <alignment horizontal="center"/>
    </xf>
    <xf numFmtId="0" fontId="0" fillId="0" borderId="49" xfId="0" applyBorder="1" applyAlignment="1">
      <alignment horizontal="right" indent="2"/>
    </xf>
    <xf numFmtId="0" fontId="110" fillId="2" borderId="0" xfId="0" applyFont="1" applyFill="1" applyAlignment="1">
      <alignment vertical="center"/>
    </xf>
    <xf numFmtId="0" fontId="57" fillId="2" borderId="0" xfId="0" applyFont="1" applyFill="1" applyAlignment="1">
      <alignment vertical="center"/>
    </xf>
    <xf numFmtId="0" fontId="112" fillId="0" borderId="0" xfId="0" applyFont="1" applyAlignment="1">
      <alignment horizontal="center" vertical="center"/>
    </xf>
    <xf numFmtId="0" fontId="73" fillId="0" borderId="132" xfId="0" applyFont="1" applyBorder="1" applyAlignment="1">
      <alignment horizontal="left" vertical="center" indent="3"/>
    </xf>
    <xf numFmtId="0" fontId="113" fillId="0" borderId="0" xfId="0" applyFont="1" applyAlignment="1">
      <alignment vertical="center"/>
    </xf>
    <xf numFmtId="0" fontId="113" fillId="0" borderId="0" xfId="0" applyFont="1" applyAlignment="1">
      <alignment horizontal="left" vertical="center"/>
    </xf>
    <xf numFmtId="0" fontId="113" fillId="0" borderId="0" xfId="0" applyFont="1" applyAlignment="1">
      <alignment horizontal="center"/>
    </xf>
    <xf numFmtId="4" fontId="113" fillId="40" borderId="134" xfId="0" applyNumberFormat="1" applyFont="1" applyFill="1" applyBorder="1" applyAlignment="1">
      <alignment horizontal="center" vertical="center"/>
    </xf>
    <xf numFmtId="4" fontId="113" fillId="0" borderId="0" xfId="0" applyNumberFormat="1" applyFont="1" applyAlignment="1">
      <alignment horizontal="center"/>
    </xf>
    <xf numFmtId="0" fontId="70" fillId="0" borderId="135" xfId="0" applyFont="1" applyBorder="1" applyAlignment="1">
      <alignment horizontal="center" vertical="center"/>
    </xf>
    <xf numFmtId="0" fontId="86" fillId="2" borderId="0" xfId="0" applyFont="1" applyFill="1"/>
    <xf numFmtId="1" fontId="24" fillId="41" borderId="1" xfId="0" applyNumberFormat="1" applyFont="1" applyFill="1" applyBorder="1" applyAlignment="1">
      <alignment horizontal="left" vertical="center" indent="1"/>
    </xf>
    <xf numFmtId="0" fontId="24" fillId="4" borderId="0" xfId="0" applyFont="1" applyFill="1" applyAlignment="1">
      <alignment horizontal="center" vertical="center"/>
    </xf>
    <xf numFmtId="0" fontId="57" fillId="12" borderId="8" xfId="0" applyFont="1" applyFill="1" applyBorder="1" applyAlignment="1">
      <alignment horizontal="left" indent="1"/>
    </xf>
    <xf numFmtId="0" fontId="57" fillId="21" borderId="8" xfId="0" applyFont="1" applyFill="1" applyBorder="1" applyAlignment="1">
      <alignment horizontal="left" indent="1"/>
    </xf>
    <xf numFmtId="1" fontId="22" fillId="2" borderId="0" xfId="1" applyNumberFormat="1" applyFill="1" applyBorder="1" applyAlignment="1">
      <alignment horizontal="left" vertical="center" indent="1"/>
    </xf>
    <xf numFmtId="1" fontId="22" fillId="2" borderId="0" xfId="1" applyNumberFormat="1" applyFill="1" applyAlignment="1">
      <alignment horizontal="left" vertical="center" indent="1"/>
    </xf>
    <xf numFmtId="0" fontId="0" fillId="0" borderId="27" xfId="0" applyBorder="1" applyAlignment="1">
      <alignment horizontal="left" vertical="center" indent="1"/>
    </xf>
    <xf numFmtId="4" fontId="11" fillId="0" borderId="27" xfId="0" applyNumberFormat="1" applyFont="1" applyBorder="1" applyAlignment="1">
      <alignment horizontal="left" vertical="center" indent="1"/>
    </xf>
    <xf numFmtId="0" fontId="19" fillId="0" borderId="0" xfId="0" applyFont="1" applyAlignment="1">
      <alignment horizontal="left"/>
    </xf>
    <xf numFmtId="0" fontId="11" fillId="0" borderId="92" xfId="0" applyFont="1" applyBorder="1" applyAlignment="1">
      <alignment horizontal="left"/>
    </xf>
    <xf numFmtId="3" fontId="11" fillId="0" borderId="0" xfId="0" applyNumberFormat="1" applyFont="1" applyAlignment="1">
      <alignment horizontal="center" vertical="center"/>
    </xf>
    <xf numFmtId="3" fontId="11" fillId="2" borderId="0" xfId="0" applyNumberFormat="1" applyFont="1" applyFill="1" applyAlignment="1">
      <alignment horizontal="center" vertical="center"/>
    </xf>
    <xf numFmtId="0" fontId="0" fillId="0" borderId="0" xfId="0" applyAlignment="1">
      <alignment horizontal="left" vertical="top"/>
    </xf>
    <xf numFmtId="1" fontId="11" fillId="0" borderId="6" xfId="0" applyNumberFormat="1" applyFont="1" applyBorder="1" applyAlignment="1">
      <alignment horizontal="center" vertical="center"/>
    </xf>
    <xf numFmtId="0" fontId="0" fillId="3" borderId="5" xfId="0" applyFill="1" applyBorder="1"/>
    <xf numFmtId="0" fontId="0" fillId="0" borderId="13" xfId="0" applyBorder="1" applyAlignment="1">
      <alignment horizontal="left" vertical="center"/>
    </xf>
    <xf numFmtId="0" fontId="0" fillId="0" borderId="6" xfId="0" applyBorder="1" applyAlignment="1">
      <alignment horizontal="left" vertical="center"/>
    </xf>
    <xf numFmtId="0" fontId="0" fillId="0" borderId="132" xfId="0" applyBorder="1" applyAlignment="1">
      <alignment horizontal="center"/>
    </xf>
    <xf numFmtId="0" fontId="36" fillId="3" borderId="0" xfId="0" applyFont="1" applyFill="1" applyAlignment="1">
      <alignment horizontal="left" vertical="center"/>
    </xf>
    <xf numFmtId="0" fontId="9" fillId="7" borderId="0" xfId="0" applyFont="1" applyFill="1" applyAlignment="1">
      <alignment horizontal="left" vertical="center"/>
    </xf>
    <xf numFmtId="0" fontId="3" fillId="7" borderId="0" xfId="0" applyFont="1" applyFill="1" applyAlignment="1">
      <alignment horizontal="left" vertical="center"/>
    </xf>
    <xf numFmtId="0" fontId="115" fillId="0" borderId="0" xfId="0" applyFont="1" applyAlignment="1">
      <alignment horizontal="left" vertical="center" indent="1"/>
    </xf>
    <xf numFmtId="0" fontId="115" fillId="7" borderId="0" xfId="0" applyFont="1" applyFill="1" applyAlignment="1">
      <alignment horizontal="left" vertical="center" indent="1"/>
    </xf>
    <xf numFmtId="0" fontId="115" fillId="3" borderId="0" xfId="0" applyFont="1" applyFill="1" applyAlignment="1">
      <alignment horizontal="left" vertical="center" indent="1"/>
    </xf>
    <xf numFmtId="0" fontId="97" fillId="0" borderId="0" xfId="0" applyFont="1" applyAlignment="1">
      <alignment horizontal="left" vertical="center" indent="1"/>
    </xf>
    <xf numFmtId="0" fontId="97" fillId="7" borderId="0" xfId="0" applyFont="1" applyFill="1" applyAlignment="1">
      <alignment horizontal="left" vertical="center" indent="1"/>
    </xf>
    <xf numFmtId="0" fontId="97" fillId="3" borderId="0" xfId="0" applyFont="1" applyFill="1" applyAlignment="1">
      <alignment horizontal="left" vertical="center" indent="1"/>
    </xf>
    <xf numFmtId="0" fontId="116" fillId="0" borderId="142" xfId="0" applyFont="1" applyBorder="1" applyAlignment="1">
      <alignment horizontal="left" vertical="center" indent="1"/>
    </xf>
    <xf numFmtId="0" fontId="116" fillId="0" borderId="0" xfId="0" applyFont="1" applyAlignment="1">
      <alignment horizontal="left" vertical="center" indent="1"/>
    </xf>
    <xf numFmtId="0" fontId="118" fillId="0" borderId="0" xfId="0" applyFont="1" applyAlignment="1">
      <alignment horizontal="left" vertical="center"/>
    </xf>
    <xf numFmtId="0" fontId="116" fillId="0" borderId="39" xfId="0" applyFont="1" applyBorder="1" applyAlignment="1">
      <alignment horizontal="left" vertical="center" indent="1"/>
    </xf>
    <xf numFmtId="0" fontId="116" fillId="0" borderId="0" xfId="0" applyFont="1" applyAlignment="1">
      <alignment horizontal="left" indent="1"/>
    </xf>
    <xf numFmtId="15" fontId="21" fillId="0" borderId="0" xfId="0" applyNumberFormat="1" applyFont="1" applyAlignment="1">
      <alignment horizontal="left" vertical="center" indent="1"/>
    </xf>
    <xf numFmtId="0" fontId="0" fillId="2" borderId="27" xfId="0" applyFill="1" applyBorder="1" applyAlignment="1">
      <alignment horizontal="left" vertical="center" indent="1"/>
    </xf>
    <xf numFmtId="0" fontId="120" fillId="0" borderId="0" xfId="0" applyFont="1" applyAlignment="1">
      <alignment horizontal="left" vertical="center"/>
    </xf>
    <xf numFmtId="0" fontId="11" fillId="0" borderId="143" xfId="0" applyFont="1" applyBorder="1" applyAlignment="1">
      <alignment horizontal="left" vertical="center" indent="1"/>
    </xf>
    <xf numFmtId="0" fontId="11" fillId="0" borderId="116" xfId="0" applyFont="1" applyBorder="1" applyAlignment="1">
      <alignment horizontal="left" vertical="center" indent="1"/>
    </xf>
    <xf numFmtId="0" fontId="11" fillId="0" borderId="115" xfId="0" applyFont="1" applyBorder="1" applyAlignment="1">
      <alignment horizontal="left" vertical="center" indent="1"/>
    </xf>
    <xf numFmtId="0" fontId="33" fillId="0" borderId="0" xfId="0" applyFont="1" applyAlignment="1">
      <alignment horizontal="left" vertical="center" indent="1"/>
    </xf>
    <xf numFmtId="0" fontId="11" fillId="0" borderId="142" xfId="0" applyFont="1" applyBorder="1" applyAlignment="1">
      <alignment horizontal="left" vertical="center" indent="1"/>
    </xf>
    <xf numFmtId="0" fontId="21" fillId="0" borderId="0" xfId="0" applyFont="1" applyAlignment="1">
      <alignment horizontal="center"/>
    </xf>
    <xf numFmtId="0" fontId="30" fillId="3" borderId="0" xfId="0" applyFont="1" applyFill="1" applyAlignment="1">
      <alignment horizontal="left" vertical="center"/>
    </xf>
    <xf numFmtId="0" fontId="116" fillId="3" borderId="0" xfId="0" applyFont="1" applyFill="1" applyAlignment="1">
      <alignment horizontal="left" vertical="center"/>
    </xf>
    <xf numFmtId="0" fontId="11" fillId="0" borderId="115" xfId="0" applyFont="1" applyBorder="1" applyAlignment="1">
      <alignment horizontal="left"/>
    </xf>
    <xf numFmtId="0" fontId="11" fillId="0" borderId="143" xfId="0" applyFont="1" applyBorder="1" applyAlignment="1">
      <alignment horizontal="left"/>
    </xf>
    <xf numFmtId="0" fontId="11" fillId="0" borderId="116" xfId="0" applyFont="1" applyBorder="1" applyAlignment="1">
      <alignment horizontal="left"/>
    </xf>
    <xf numFmtId="0" fontId="33" fillId="0" borderId="0" xfId="0" applyFont="1" applyAlignment="1">
      <alignment horizontal="left"/>
    </xf>
    <xf numFmtId="0" fontId="11" fillId="0" borderId="142" xfId="0" applyFont="1" applyBorder="1" applyAlignment="1">
      <alignment horizontal="left"/>
    </xf>
    <xf numFmtId="0" fontId="11" fillId="3" borderId="115" xfId="0" applyFont="1" applyFill="1" applyBorder="1" applyAlignment="1">
      <alignment horizontal="left"/>
    </xf>
    <xf numFmtId="0" fontId="11" fillId="3" borderId="143" xfId="0" applyFont="1" applyFill="1" applyBorder="1" applyAlignment="1">
      <alignment horizontal="left"/>
    </xf>
    <xf numFmtId="0" fontId="11" fillId="3" borderId="116" xfId="0" applyFont="1" applyFill="1" applyBorder="1" applyAlignment="1">
      <alignment horizontal="left"/>
    </xf>
    <xf numFmtId="15" fontId="11" fillId="0" borderId="115" xfId="0" applyNumberFormat="1" applyFont="1" applyBorder="1" applyAlignment="1">
      <alignment horizontal="left"/>
    </xf>
    <xf numFmtId="15" fontId="11" fillId="0" borderId="143" xfId="0" applyNumberFormat="1" applyFont="1" applyBorder="1" applyAlignment="1">
      <alignment horizontal="left"/>
    </xf>
    <xf numFmtId="15" fontId="11" fillId="0" borderId="116" xfId="0" applyNumberFormat="1" applyFont="1" applyBorder="1" applyAlignment="1">
      <alignment horizontal="left"/>
    </xf>
    <xf numFmtId="0" fontId="11" fillId="2" borderId="25" xfId="0" applyFont="1" applyFill="1" applyBorder="1" applyAlignment="1">
      <alignment horizontal="left" vertical="center" indent="1"/>
    </xf>
    <xf numFmtId="0" fontId="0" fillId="3" borderId="97" xfId="0" applyFill="1" applyBorder="1"/>
    <xf numFmtId="1" fontId="11" fillId="0" borderId="110" xfId="0" applyNumberFormat="1" applyFont="1" applyBorder="1" applyAlignment="1">
      <alignment horizontal="center" vertical="center"/>
    </xf>
    <xf numFmtId="0" fontId="6" fillId="3" borderId="45" xfId="0" applyFont="1" applyFill="1" applyBorder="1" applyAlignment="1">
      <alignment vertical="center"/>
    </xf>
    <xf numFmtId="0" fontId="0" fillId="3" borderId="39" xfId="0" applyFill="1" applyBorder="1"/>
    <xf numFmtId="0" fontId="0" fillId="3" borderId="37" xfId="0" applyFill="1" applyBorder="1"/>
    <xf numFmtId="0" fontId="0" fillId="3" borderId="111" xfId="0" applyFill="1" applyBorder="1" applyAlignment="1">
      <alignment horizontal="center"/>
    </xf>
    <xf numFmtId="0" fontId="0" fillId="3" borderId="97" xfId="0" applyFill="1" applyBorder="1" applyAlignment="1">
      <alignment horizontal="center"/>
    </xf>
    <xf numFmtId="15" fontId="11" fillId="0" borderId="97" xfId="0" applyNumberFormat="1" applyFont="1" applyBorder="1" applyAlignment="1">
      <alignment horizontal="left" vertical="center" indent="1"/>
    </xf>
    <xf numFmtId="0" fontId="0" fillId="3" borderId="93" xfId="0" applyFill="1" applyBorder="1" applyAlignment="1">
      <alignment horizontal="center"/>
    </xf>
    <xf numFmtId="0" fontId="0" fillId="3" borderId="2" xfId="0" applyFill="1" applyBorder="1" applyAlignment="1">
      <alignment horizontal="center"/>
    </xf>
    <xf numFmtId="0" fontId="32" fillId="3" borderId="0" xfId="0" applyFont="1" applyFill="1" applyAlignment="1">
      <alignment horizontal="left"/>
    </xf>
    <xf numFmtId="0" fontId="32" fillId="0" borderId="0" xfId="0" applyFont="1" applyAlignment="1">
      <alignment horizontal="left"/>
    </xf>
    <xf numFmtId="0" fontId="123" fillId="0" borderId="0" xfId="0" applyFont="1" applyAlignment="1">
      <alignment horizontal="left"/>
    </xf>
    <xf numFmtId="0" fontId="121" fillId="0" borderId="0" xfId="0" applyFont="1" applyAlignment="1">
      <alignment horizontal="left"/>
    </xf>
    <xf numFmtId="1" fontId="116" fillId="0" borderId="0" xfId="0" applyNumberFormat="1" applyFont="1" applyAlignment="1">
      <alignment horizontal="right" vertical="center" indent="1"/>
    </xf>
    <xf numFmtId="0" fontId="116" fillId="2" borderId="0" xfId="0" applyFont="1" applyFill="1" applyAlignment="1">
      <alignment horizontal="right" vertical="center" indent="1"/>
    </xf>
    <xf numFmtId="164" fontId="116" fillId="2" borderId="0" xfId="0" applyNumberFormat="1" applyFont="1" applyFill="1" applyAlignment="1">
      <alignment horizontal="left" vertical="center" indent="1"/>
    </xf>
    <xf numFmtId="1" fontId="116" fillId="2" borderId="0" xfId="0" applyNumberFormat="1" applyFont="1" applyFill="1" applyAlignment="1">
      <alignment horizontal="right" vertical="center" indent="1"/>
    </xf>
    <xf numFmtId="0" fontId="116" fillId="2" borderId="0" xfId="0" applyFont="1" applyFill="1" applyAlignment="1">
      <alignment horizontal="left" vertical="center" indent="1"/>
    </xf>
    <xf numFmtId="0" fontId="116" fillId="0" borderId="0" xfId="0" applyFont="1" applyAlignment="1">
      <alignment horizontal="right" vertical="center" indent="1"/>
    </xf>
    <xf numFmtId="164" fontId="116" fillId="0" borderId="0" xfId="0" applyNumberFormat="1" applyFont="1" applyAlignment="1">
      <alignment horizontal="left" vertical="center" indent="1"/>
    </xf>
    <xf numFmtId="1" fontId="116" fillId="0" borderId="0" xfId="0" applyNumberFormat="1" applyFont="1" applyAlignment="1">
      <alignment horizontal="left" vertical="center" indent="1"/>
    </xf>
    <xf numFmtId="1" fontId="116" fillId="2" borderId="0" xfId="0" applyNumberFormat="1" applyFont="1" applyFill="1" applyAlignment="1">
      <alignment horizontal="left" vertical="center" indent="1"/>
    </xf>
    <xf numFmtId="0" fontId="97" fillId="2" borderId="0" xfId="0" applyFont="1" applyFill="1" applyAlignment="1">
      <alignment horizontal="left"/>
    </xf>
    <xf numFmtId="0" fontId="124" fillId="0" borderId="0" xfId="0" applyFont="1" applyAlignment="1">
      <alignment horizontal="left" vertical="center"/>
    </xf>
    <xf numFmtId="0" fontId="120" fillId="0" borderId="0" xfId="0" applyFont="1" applyAlignment="1">
      <alignment horizontal="left"/>
    </xf>
    <xf numFmtId="0" fontId="6" fillId="2" borderId="5" xfId="0" applyFont="1" applyFill="1" applyBorder="1" applyAlignment="1">
      <alignment horizontal="right" vertical="center"/>
    </xf>
    <xf numFmtId="0" fontId="6" fillId="2" borderId="11" xfId="0" applyFont="1" applyFill="1" applyBorder="1" applyAlignment="1">
      <alignment vertical="center"/>
    </xf>
    <xf numFmtId="0" fontId="97" fillId="0" borderId="0" xfId="0" applyFont="1" applyAlignment="1">
      <alignment horizontal="left" vertical="center"/>
    </xf>
    <xf numFmtId="0" fontId="11" fillId="0" borderId="115" xfId="0" applyFont="1" applyBorder="1" applyAlignment="1">
      <alignment horizontal="left" vertical="center"/>
    </xf>
    <xf numFmtId="164" fontId="113" fillId="0" borderId="134" xfId="0" applyNumberFormat="1" applyFont="1" applyBorder="1" applyAlignment="1">
      <alignment horizontal="center" vertical="center"/>
    </xf>
    <xf numFmtId="1" fontId="0" fillId="3" borderId="25" xfId="0" applyNumberFormat="1" applyFill="1" applyBorder="1" applyAlignment="1">
      <alignment horizontal="left" vertical="center" indent="1"/>
    </xf>
    <xf numFmtId="0" fontId="21" fillId="0" borderId="0" xfId="0" applyFont="1" applyAlignment="1">
      <alignment horizontal="left"/>
    </xf>
    <xf numFmtId="0" fontId="117" fillId="0" borderId="0" xfId="0" applyFont="1" applyAlignment="1">
      <alignment horizontal="left" vertical="center"/>
    </xf>
    <xf numFmtId="0" fontId="105" fillId="0" borderId="0" xfId="0" applyFont="1" applyAlignment="1">
      <alignment horizontal="left" vertical="center"/>
    </xf>
    <xf numFmtId="0" fontId="116" fillId="0" borderId="0" xfId="0" applyFont="1" applyAlignment="1">
      <alignment horizontal="left"/>
    </xf>
    <xf numFmtId="0" fontId="116" fillId="0" borderId="0" xfId="0" applyFont="1" applyAlignment="1">
      <alignment horizontal="left" vertical="center"/>
    </xf>
    <xf numFmtId="0" fontId="48" fillId="3" borderId="0" xfId="0" applyFont="1" applyFill="1" applyAlignment="1">
      <alignment horizontal="left"/>
    </xf>
    <xf numFmtId="0" fontId="11" fillId="3" borderId="0" xfId="0" applyFont="1" applyFill="1" applyAlignment="1">
      <alignment horizontal="left"/>
    </xf>
    <xf numFmtId="0" fontId="11" fillId="0" borderId="145" xfId="0" applyFont="1" applyBorder="1"/>
    <xf numFmtId="0" fontId="11" fillId="0" borderId="123" xfId="0" applyFont="1" applyBorder="1" applyAlignment="1">
      <alignment horizontal="left"/>
    </xf>
    <xf numFmtId="0" fontId="11" fillId="0" borderId="121" xfId="0" applyFont="1" applyBorder="1" applyAlignment="1">
      <alignment horizontal="left"/>
    </xf>
    <xf numFmtId="0" fontId="125" fillId="42" borderId="0" xfId="0" applyFont="1" applyFill="1" applyAlignment="1">
      <alignment horizontal="center" vertical="center"/>
    </xf>
    <xf numFmtId="0" fontId="94" fillId="0" borderId="147" xfId="0" applyFont="1" applyBorder="1" applyAlignment="1">
      <alignment horizontal="left" indent="1"/>
    </xf>
    <xf numFmtId="0" fontId="92" fillId="0" borderId="148" xfId="0" applyFont="1" applyBorder="1" applyAlignment="1">
      <alignment horizontal="left" indent="1"/>
    </xf>
    <xf numFmtId="0" fontId="11" fillId="0" borderId="148" xfId="0" applyFont="1" applyBorder="1" applyAlignment="1">
      <alignment horizontal="left" indent="1"/>
    </xf>
    <xf numFmtId="0" fontId="96" fillId="2" borderId="149" xfId="0" applyFont="1" applyFill="1" applyBorder="1" applyAlignment="1">
      <alignment horizontal="left" indent="1"/>
    </xf>
    <xf numFmtId="0" fontId="11" fillId="2" borderId="150" xfId="0" applyFont="1" applyFill="1" applyBorder="1" applyAlignment="1">
      <alignment horizontal="left" indent="1"/>
    </xf>
    <xf numFmtId="0" fontId="94" fillId="0" borderId="148" xfId="0" applyFont="1" applyBorder="1" applyAlignment="1">
      <alignment horizontal="left" indent="1"/>
    </xf>
    <xf numFmtId="0" fontId="37" fillId="0" borderId="148" xfId="0" applyFont="1" applyBorder="1" applyAlignment="1">
      <alignment horizontal="left" indent="1"/>
    </xf>
    <xf numFmtId="0" fontId="11" fillId="3" borderId="150" xfId="0" applyFont="1" applyFill="1" applyBorder="1" applyAlignment="1">
      <alignment horizontal="left" vertical="center" indent="1"/>
    </xf>
    <xf numFmtId="0" fontId="53" fillId="0" borderId="147" xfId="0" applyFont="1" applyBorder="1" applyAlignment="1">
      <alignment horizontal="left" indent="1"/>
    </xf>
    <xf numFmtId="0" fontId="11" fillId="2" borderId="148" xfId="0" applyFont="1" applyFill="1" applyBorder="1" applyAlignment="1">
      <alignment horizontal="left" indent="1"/>
    </xf>
    <xf numFmtId="0" fontId="30" fillId="0" borderId="0" xfId="0" applyFont="1" applyAlignment="1">
      <alignment horizontal="left" vertical="center"/>
    </xf>
    <xf numFmtId="0" fontId="43" fillId="41" borderId="0" xfId="0" applyFont="1" applyFill="1" applyAlignment="1">
      <alignment horizontal="center" vertical="center"/>
    </xf>
    <xf numFmtId="0" fontId="0" fillId="0" borderId="10" xfId="0" applyBorder="1" applyAlignment="1">
      <alignment vertical="center"/>
    </xf>
    <xf numFmtId="0" fontId="0" fillId="0" borderId="11" xfId="0" applyBorder="1" applyAlignment="1">
      <alignment vertical="center"/>
    </xf>
    <xf numFmtId="0" fontId="116" fillId="40" borderId="115" xfId="0" applyFont="1" applyFill="1" applyBorder="1" applyAlignment="1">
      <alignment horizontal="left" vertical="center" indent="1"/>
    </xf>
    <xf numFmtId="0" fontId="116" fillId="40" borderId="143" xfId="0" applyFont="1" applyFill="1" applyBorder="1" applyAlignment="1">
      <alignment horizontal="left" vertical="center" indent="1"/>
    </xf>
    <xf numFmtId="0" fontId="116" fillId="40" borderId="116" xfId="0" applyFont="1" applyFill="1" applyBorder="1" applyAlignment="1">
      <alignment horizontal="left" vertical="center" indent="1"/>
    </xf>
    <xf numFmtId="0" fontId="11" fillId="0" borderId="151" xfId="0" applyFont="1" applyBorder="1" applyAlignment="1">
      <alignment horizontal="left"/>
    </xf>
    <xf numFmtId="0" fontId="11" fillId="0" borderId="152" xfId="0" applyFont="1" applyBorder="1" applyAlignment="1">
      <alignment horizontal="left"/>
    </xf>
    <xf numFmtId="0" fontId="11" fillId="0" borderId="153" xfId="0" applyFont="1" applyBorder="1" applyAlignment="1">
      <alignment horizontal="left"/>
    </xf>
    <xf numFmtId="0" fontId="48" fillId="14" borderId="0" xfId="0" applyFont="1" applyFill="1"/>
    <xf numFmtId="0" fontId="48" fillId="14" borderId="0" xfId="0" applyFont="1" applyFill="1" applyAlignment="1">
      <alignment horizontal="left"/>
    </xf>
    <xf numFmtId="0" fontId="48" fillId="0" borderId="0" xfId="0" applyFont="1" applyAlignment="1">
      <alignment horizontal="left" vertical="center"/>
    </xf>
    <xf numFmtId="0" fontId="23" fillId="4" borderId="98" xfId="0" applyFont="1" applyFill="1" applyBorder="1" applyAlignment="1">
      <alignment horizontal="left"/>
    </xf>
    <xf numFmtId="0" fontId="48" fillId="0" borderId="0" xfId="0" applyFont="1" applyAlignment="1">
      <alignment horizontal="left"/>
    </xf>
    <xf numFmtId="0" fontId="96" fillId="39" borderId="42" xfId="0" applyFont="1" applyFill="1" applyBorder="1" applyAlignment="1">
      <alignment horizontal="left" vertical="center"/>
    </xf>
    <xf numFmtId="0" fontId="11" fillId="24" borderId="42" xfId="0" applyFont="1" applyFill="1" applyBorder="1" applyAlignment="1">
      <alignment horizontal="left" vertical="center"/>
    </xf>
    <xf numFmtId="0" fontId="11" fillId="24" borderId="44" xfId="0" applyFont="1" applyFill="1" applyBorder="1" applyAlignment="1">
      <alignment horizontal="left" vertical="center"/>
    </xf>
    <xf numFmtId="0" fontId="98" fillId="0" borderId="0" xfId="0" applyFont="1" applyAlignment="1">
      <alignment horizontal="left" vertical="center"/>
    </xf>
    <xf numFmtId="1" fontId="11" fillId="24" borderId="44" xfId="0" applyNumberFormat="1" applyFont="1" applyFill="1" applyBorder="1" applyAlignment="1">
      <alignment horizontal="left" vertical="center"/>
    </xf>
    <xf numFmtId="0" fontId="11" fillId="23" borderId="42" xfId="0" applyFont="1" applyFill="1" applyBorder="1" applyAlignment="1">
      <alignment horizontal="left" vertical="center"/>
    </xf>
    <xf numFmtId="0" fontId="48" fillId="3" borderId="42" xfId="0" applyFont="1" applyFill="1" applyBorder="1" applyAlignment="1">
      <alignment horizontal="left"/>
    </xf>
    <xf numFmtId="0" fontId="48" fillId="25" borderId="42" xfId="0" applyFont="1" applyFill="1" applyBorder="1" applyAlignment="1">
      <alignment horizontal="left"/>
    </xf>
    <xf numFmtId="0" fontId="54" fillId="25" borderId="42" xfId="0" applyFont="1" applyFill="1" applyBorder="1" applyAlignment="1">
      <alignment horizontal="left"/>
    </xf>
    <xf numFmtId="0" fontId="23" fillId="4" borderId="42" xfId="0" applyFont="1" applyFill="1" applyBorder="1" applyAlignment="1">
      <alignment horizontal="left"/>
    </xf>
    <xf numFmtId="0" fontId="48" fillId="35" borderId="42" xfId="0" applyFont="1" applyFill="1" applyBorder="1" applyAlignment="1">
      <alignment horizontal="left"/>
    </xf>
    <xf numFmtId="0" fontId="48" fillId="15" borderId="42" xfId="0" applyFont="1" applyFill="1" applyBorder="1" applyAlignment="1">
      <alignment horizontal="left"/>
    </xf>
    <xf numFmtId="0" fontId="11" fillId="38" borderId="42" xfId="0" applyFont="1" applyFill="1" applyBorder="1" applyAlignment="1">
      <alignment horizontal="left"/>
    </xf>
    <xf numFmtId="0" fontId="48" fillId="30" borderId="42" xfId="0" applyFont="1" applyFill="1" applyBorder="1" applyAlignment="1">
      <alignment horizontal="left"/>
    </xf>
    <xf numFmtId="0" fontId="30" fillId="0" borderId="89" xfId="0" applyFont="1" applyBorder="1"/>
    <xf numFmtId="0" fontId="11" fillId="3" borderId="42" xfId="0" applyFont="1" applyFill="1" applyBorder="1" applyAlignment="1">
      <alignment horizontal="left" vertical="center"/>
    </xf>
    <xf numFmtId="0" fontId="38" fillId="11" borderId="42" xfId="0" applyFont="1" applyFill="1" applyBorder="1" applyAlignment="1">
      <alignment horizontal="left"/>
    </xf>
    <xf numFmtId="0" fontId="48" fillId="11" borderId="42" xfId="0" applyFont="1" applyFill="1" applyBorder="1" applyAlignment="1">
      <alignment horizontal="left"/>
    </xf>
    <xf numFmtId="0" fontId="54" fillId="11" borderId="42" xfId="0" applyFont="1" applyFill="1" applyBorder="1" applyAlignment="1">
      <alignment horizontal="left"/>
    </xf>
    <xf numFmtId="0" fontId="48" fillId="6" borderId="42" xfId="0" applyFont="1" applyFill="1" applyBorder="1" applyAlignment="1">
      <alignment horizontal="left"/>
    </xf>
    <xf numFmtId="0" fontId="48" fillId="14" borderId="42" xfId="0" applyFont="1" applyFill="1" applyBorder="1" applyAlignment="1">
      <alignment horizontal="left"/>
    </xf>
    <xf numFmtId="0" fontId="48" fillId="27" borderId="42" xfId="0" applyFont="1" applyFill="1" applyBorder="1" applyAlignment="1">
      <alignment horizontal="left"/>
    </xf>
    <xf numFmtId="0" fontId="48" fillId="0" borderId="42" xfId="0" applyFont="1" applyBorder="1" applyAlignment="1">
      <alignment horizontal="left"/>
    </xf>
    <xf numFmtId="0" fontId="48" fillId="18" borderId="42" xfId="0" applyFont="1" applyFill="1" applyBorder="1" applyAlignment="1">
      <alignment horizontal="left"/>
    </xf>
    <xf numFmtId="0" fontId="48" fillId="28" borderId="42" xfId="0" applyFont="1" applyFill="1" applyBorder="1" applyAlignment="1">
      <alignment horizontal="left"/>
    </xf>
    <xf numFmtId="0" fontId="49" fillId="28" borderId="42" xfId="0" applyFont="1" applyFill="1" applyBorder="1" applyAlignment="1">
      <alignment horizontal="left"/>
    </xf>
    <xf numFmtId="164" fontId="11" fillId="3" borderId="42" xfId="0" applyNumberFormat="1" applyFont="1" applyFill="1" applyBorder="1" applyAlignment="1">
      <alignment horizontal="left" vertical="center"/>
    </xf>
    <xf numFmtId="164" fontId="11" fillId="16" borderId="42" xfId="0" applyNumberFormat="1" applyFont="1" applyFill="1" applyBorder="1" applyAlignment="1">
      <alignment horizontal="left" vertical="center"/>
    </xf>
    <xf numFmtId="0" fontId="11" fillId="18" borderId="42" xfId="0" applyFont="1" applyFill="1" applyBorder="1" applyAlignment="1">
      <alignment horizontal="left" vertical="center"/>
    </xf>
    <xf numFmtId="0" fontId="48" fillId="12" borderId="42" xfId="0" applyFont="1" applyFill="1" applyBorder="1" applyAlignment="1">
      <alignment horizontal="left"/>
    </xf>
    <xf numFmtId="0" fontId="11" fillId="13" borderId="42" xfId="0" applyFont="1" applyFill="1" applyBorder="1" applyAlignment="1">
      <alignment horizontal="left" vertical="center"/>
    </xf>
    <xf numFmtId="4" fontId="11" fillId="13" borderId="42" xfId="0" applyNumberFormat="1" applyFont="1" applyFill="1" applyBorder="1" applyAlignment="1">
      <alignment horizontal="left" vertical="center"/>
    </xf>
    <xf numFmtId="0" fontId="11" fillId="6" borderId="42" xfId="0" applyFont="1" applyFill="1" applyBorder="1" applyAlignment="1">
      <alignment horizontal="left" vertical="center"/>
    </xf>
    <xf numFmtId="0" fontId="48" fillId="32" borderId="42" xfId="0" applyFont="1" applyFill="1" applyBorder="1" applyAlignment="1">
      <alignment horizontal="left"/>
    </xf>
    <xf numFmtId="0" fontId="48" fillId="13" borderId="42" xfId="0" applyFont="1" applyFill="1" applyBorder="1" applyAlignment="1">
      <alignment horizontal="left"/>
    </xf>
    <xf numFmtId="0" fontId="49" fillId="13" borderId="42" xfId="0" applyFont="1" applyFill="1" applyBorder="1" applyAlignment="1">
      <alignment horizontal="left"/>
    </xf>
    <xf numFmtId="0" fontId="54" fillId="13" borderId="42" xfId="0" applyFont="1" applyFill="1" applyBorder="1" applyAlignment="1">
      <alignment horizontal="left"/>
    </xf>
    <xf numFmtId="0" fontId="0" fillId="12" borderId="42" xfId="0" applyFill="1" applyBorder="1" applyAlignment="1">
      <alignment horizontal="left" vertical="center"/>
    </xf>
    <xf numFmtId="0" fontId="48" fillId="22" borderId="42" xfId="0" applyFont="1" applyFill="1" applyBorder="1" applyAlignment="1">
      <alignment horizontal="left"/>
    </xf>
    <xf numFmtId="0" fontId="91" fillId="31" borderId="42" xfId="0" applyFont="1" applyFill="1" applyBorder="1" applyAlignment="1">
      <alignment horizontal="left"/>
    </xf>
    <xf numFmtId="16" fontId="0" fillId="0" borderId="0" xfId="0" applyNumberFormat="1" applyAlignment="1">
      <alignment horizontal="left" vertical="center"/>
    </xf>
    <xf numFmtId="0" fontId="91" fillId="31" borderId="96" xfId="0" applyFont="1" applyFill="1" applyBorder="1" applyAlignment="1">
      <alignment horizontal="left"/>
    </xf>
    <xf numFmtId="10" fontId="0" fillId="0" borderId="0" xfId="0" applyNumberFormat="1" applyAlignment="1">
      <alignment horizontal="left" vertical="center"/>
    </xf>
    <xf numFmtId="0" fontId="23" fillId="31" borderId="42" xfId="0" applyFont="1" applyFill="1" applyBorder="1" applyAlignment="1">
      <alignment horizontal="left"/>
    </xf>
    <xf numFmtId="0" fontId="0" fillId="0" borderId="112" xfId="0" applyBorder="1" applyAlignment="1">
      <alignment horizontal="left" vertical="center"/>
    </xf>
    <xf numFmtId="0" fontId="49" fillId="28" borderId="100" xfId="0" applyFont="1" applyFill="1" applyBorder="1" applyAlignment="1">
      <alignment horizontal="left"/>
    </xf>
    <xf numFmtId="0" fontId="48" fillId="6" borderId="44" xfId="0" applyFont="1" applyFill="1" applyBorder="1" applyAlignment="1">
      <alignment horizontal="left"/>
    </xf>
    <xf numFmtId="0" fontId="48" fillId="11" borderId="98" xfId="0" applyFont="1" applyFill="1" applyBorder="1" applyAlignment="1">
      <alignment horizontal="left"/>
    </xf>
    <xf numFmtId="0" fontId="48" fillId="3" borderId="38" xfId="0" applyFont="1" applyFill="1" applyBorder="1" applyAlignment="1">
      <alignment horizontal="left"/>
    </xf>
    <xf numFmtId="0" fontId="48" fillId="28" borderId="102" xfId="0" applyFont="1" applyFill="1" applyBorder="1" applyAlignment="1">
      <alignment horizontal="left"/>
    </xf>
    <xf numFmtId="1" fontId="11" fillId="24" borderId="42" xfId="0" applyNumberFormat="1" applyFont="1" applyFill="1" applyBorder="1" applyAlignment="1">
      <alignment horizontal="left" vertical="center"/>
    </xf>
    <xf numFmtId="0" fontId="11" fillId="3" borderId="99" xfId="0" applyFont="1" applyFill="1" applyBorder="1" applyAlignment="1">
      <alignment horizontal="left" vertical="center"/>
    </xf>
    <xf numFmtId="0" fontId="48" fillId="11" borderId="99" xfId="0" applyFont="1" applyFill="1" applyBorder="1" applyAlignment="1">
      <alignment horizontal="left"/>
    </xf>
    <xf numFmtId="0" fontId="48" fillId="11" borderId="100" xfId="0" applyFont="1" applyFill="1" applyBorder="1" applyAlignment="1">
      <alignment horizontal="left"/>
    </xf>
    <xf numFmtId="0" fontId="38" fillId="30" borderId="42" xfId="0" applyFont="1" applyFill="1" applyBorder="1" applyAlignment="1">
      <alignment horizontal="left"/>
    </xf>
    <xf numFmtId="0" fontId="11" fillId="15" borderId="42" xfId="0" applyFont="1" applyFill="1" applyBorder="1" applyAlignment="1">
      <alignment horizontal="left" vertical="center"/>
    </xf>
    <xf numFmtId="0" fontId="48" fillId="30" borderId="99" xfId="0" applyFont="1" applyFill="1" applyBorder="1" applyAlignment="1">
      <alignment horizontal="left"/>
    </xf>
    <xf numFmtId="0" fontId="11" fillId="35" borderId="42" xfId="0" applyFont="1" applyFill="1" applyBorder="1" applyAlignment="1">
      <alignment horizontal="left"/>
    </xf>
    <xf numFmtId="0" fontId="48" fillId="25" borderId="38" xfId="0" applyFont="1" applyFill="1" applyBorder="1" applyAlignment="1">
      <alignment horizontal="left"/>
    </xf>
    <xf numFmtId="0" fontId="48" fillId="28" borderId="101" xfId="0" applyFont="1" applyFill="1" applyBorder="1" applyAlignment="1">
      <alignment horizontal="left"/>
    </xf>
    <xf numFmtId="0" fontId="23" fillId="4" borderId="100" xfId="0" applyFont="1" applyFill="1" applyBorder="1" applyAlignment="1">
      <alignment horizontal="left"/>
    </xf>
    <xf numFmtId="0" fontId="11" fillId="14" borderId="44" xfId="0" applyFont="1" applyFill="1" applyBorder="1" applyAlignment="1">
      <alignment horizontal="left" vertical="center"/>
    </xf>
    <xf numFmtId="0" fontId="96" fillId="39" borderId="44" xfId="0" applyFont="1" applyFill="1" applyBorder="1" applyAlignment="1">
      <alignment horizontal="left" vertical="center"/>
    </xf>
    <xf numFmtId="0" fontId="48" fillId="6" borderId="96" xfId="0" applyFont="1" applyFill="1" applyBorder="1" applyAlignment="1">
      <alignment horizontal="left"/>
    </xf>
    <xf numFmtId="0" fontId="11" fillId="38" borderId="44" xfId="0" applyFont="1" applyFill="1" applyBorder="1" applyAlignment="1">
      <alignment horizontal="left"/>
    </xf>
    <xf numFmtId="0" fontId="48" fillId="20" borderId="0" xfId="0" applyFont="1" applyFill="1" applyAlignment="1">
      <alignment horizontal="left" vertical="center"/>
    </xf>
    <xf numFmtId="0" fontId="48" fillId="12" borderId="0" xfId="0" applyFont="1" applyFill="1" applyAlignment="1">
      <alignment horizontal="left" vertical="center"/>
    </xf>
    <xf numFmtId="0" fontId="48" fillId="44" borderId="0" xfId="0" applyFont="1" applyFill="1" applyAlignment="1">
      <alignment horizontal="left" vertical="center"/>
    </xf>
    <xf numFmtId="0" fontId="11" fillId="39" borderId="44" xfId="0" applyFont="1" applyFill="1" applyBorder="1" applyAlignment="1">
      <alignment horizontal="left" vertical="center"/>
    </xf>
    <xf numFmtId="0" fontId="96" fillId="39" borderId="96" xfId="0" applyFont="1" applyFill="1" applyBorder="1" applyAlignment="1">
      <alignment horizontal="left" vertical="center"/>
    </xf>
    <xf numFmtId="0" fontId="0" fillId="0" borderId="39" xfId="0" applyBorder="1" applyAlignment="1">
      <alignment horizontal="left" vertical="center"/>
    </xf>
    <xf numFmtId="0" fontId="48" fillId="35" borderId="44" xfId="0" applyFont="1" applyFill="1" applyBorder="1" applyAlignment="1">
      <alignment horizontal="left"/>
    </xf>
    <xf numFmtId="0" fontId="38" fillId="0" borderId="0" xfId="0" applyFont="1" applyAlignment="1">
      <alignment horizontal="left"/>
    </xf>
    <xf numFmtId="0" fontId="11" fillId="6" borderId="155" xfId="0" applyFont="1" applyFill="1" applyBorder="1" applyAlignment="1">
      <alignment horizontal="left" vertical="center"/>
    </xf>
    <xf numFmtId="0" fontId="11" fillId="6" borderId="156" xfId="0" applyFont="1" applyFill="1" applyBorder="1" applyAlignment="1">
      <alignment horizontal="left" vertical="center"/>
    </xf>
    <xf numFmtId="0" fontId="11" fillId="6" borderId="157" xfId="0" applyFont="1" applyFill="1" applyBorder="1" applyAlignment="1">
      <alignment horizontal="left" vertical="center"/>
    </xf>
    <xf numFmtId="0" fontId="11" fillId="6" borderId="158" xfId="0" applyFont="1" applyFill="1" applyBorder="1" applyAlignment="1">
      <alignment horizontal="left" vertical="center"/>
    </xf>
    <xf numFmtId="0" fontId="11" fillId="37" borderId="154" xfId="0" applyFont="1" applyFill="1" applyBorder="1" applyAlignment="1">
      <alignment horizontal="left" vertical="center"/>
    </xf>
    <xf numFmtId="0" fontId="11" fillId="45" borderId="42" xfId="0" applyFont="1" applyFill="1" applyBorder="1" applyAlignment="1">
      <alignment horizontal="left" vertical="center"/>
    </xf>
    <xf numFmtId="4" fontId="11" fillId="45" borderId="42" xfId="0" applyNumberFormat="1" applyFont="1" applyFill="1" applyBorder="1" applyAlignment="1">
      <alignment horizontal="left" vertical="center"/>
    </xf>
    <xf numFmtId="1" fontId="0" fillId="45" borderId="0" xfId="0" applyNumberFormat="1" applyFill="1" applyAlignment="1">
      <alignment horizontal="center" vertical="center"/>
    </xf>
    <xf numFmtId="0" fontId="38" fillId="14" borderId="89" xfId="0" applyFont="1" applyFill="1" applyBorder="1" applyAlignment="1">
      <alignment horizontal="left" vertical="center" indent="1"/>
    </xf>
    <xf numFmtId="1" fontId="38" fillId="14" borderId="89" xfId="0" applyNumberFormat="1" applyFont="1" applyFill="1" applyBorder="1" applyAlignment="1">
      <alignment horizontal="left" vertical="center" indent="1"/>
    </xf>
    <xf numFmtId="1" fontId="48" fillId="14" borderId="0" xfId="0" applyNumberFormat="1" applyFont="1" applyFill="1"/>
    <xf numFmtId="0" fontId="11" fillId="0" borderId="159" xfId="0" applyFont="1" applyBorder="1" applyAlignment="1">
      <alignment horizontal="right"/>
    </xf>
    <xf numFmtId="0" fontId="11" fillId="0" borderId="150" xfId="0" applyFont="1" applyBorder="1" applyAlignment="1">
      <alignment horizontal="left" indent="1"/>
    </xf>
    <xf numFmtId="0" fontId="94" fillId="3" borderId="161" xfId="0" applyFont="1" applyFill="1" applyBorder="1" applyAlignment="1">
      <alignment horizontal="left" indent="1"/>
    </xf>
    <xf numFmtId="0" fontId="92" fillId="3" borderId="161" xfId="0" applyFont="1" applyFill="1" applyBorder="1" applyAlignment="1">
      <alignment horizontal="left" indent="1"/>
    </xf>
    <xf numFmtId="0" fontId="11" fillId="0" borderId="161" xfId="0" applyFont="1" applyBorder="1" applyAlignment="1">
      <alignment horizontal="left" indent="1"/>
    </xf>
    <xf numFmtId="0" fontId="48" fillId="3" borderId="162" xfId="0" applyFont="1" applyFill="1" applyBorder="1" applyAlignment="1">
      <alignment horizontal="left" indent="1"/>
    </xf>
    <xf numFmtId="0" fontId="93" fillId="9" borderId="160" xfId="0" applyFont="1" applyFill="1" applyBorder="1" applyAlignment="1">
      <alignment horizontal="left" indent="1"/>
    </xf>
    <xf numFmtId="0" fontId="53" fillId="0" borderId="163" xfId="0" applyFont="1" applyBorder="1" applyAlignment="1">
      <alignment horizontal="left" indent="1"/>
    </xf>
    <xf numFmtId="0" fontId="37" fillId="0" borderId="161" xfId="0" applyFont="1" applyBorder="1" applyAlignment="1">
      <alignment horizontal="left" indent="1"/>
    </xf>
    <xf numFmtId="0" fontId="96" fillId="2" borderId="164" xfId="0" applyFont="1" applyFill="1" applyBorder="1" applyAlignment="1">
      <alignment horizontal="left" indent="1"/>
    </xf>
    <xf numFmtId="0" fontId="21" fillId="2" borderId="165" xfId="0" applyFont="1" applyFill="1" applyBorder="1" applyAlignment="1">
      <alignment horizontal="left" indent="1"/>
    </xf>
    <xf numFmtId="0" fontId="11" fillId="2" borderId="161" xfId="0" applyFont="1" applyFill="1" applyBorder="1" applyAlignment="1">
      <alignment horizontal="left" indent="1"/>
    </xf>
    <xf numFmtId="0" fontId="11" fillId="2" borderId="162" xfId="0" applyFont="1" applyFill="1" applyBorder="1" applyAlignment="1">
      <alignment horizontal="left" indent="1"/>
    </xf>
    <xf numFmtId="0" fontId="53" fillId="0" borderId="161" xfId="0" applyFont="1" applyBorder="1" applyAlignment="1">
      <alignment horizontal="left" indent="1"/>
    </xf>
    <xf numFmtId="0" fontId="96" fillId="2" borderId="163" xfId="0" applyFont="1" applyFill="1" applyBorder="1" applyAlignment="1">
      <alignment horizontal="left" indent="1"/>
    </xf>
    <xf numFmtId="0" fontId="21" fillId="2" borderId="161" xfId="0" applyFont="1" applyFill="1" applyBorder="1" applyAlignment="1">
      <alignment horizontal="left" indent="1"/>
    </xf>
    <xf numFmtId="0" fontId="11" fillId="0" borderId="166" xfId="0" applyFont="1" applyBorder="1" applyAlignment="1">
      <alignment horizontal="right"/>
    </xf>
    <xf numFmtId="0" fontId="21" fillId="12" borderId="160" xfId="0" applyFont="1" applyFill="1" applyBorder="1" applyAlignment="1">
      <alignment horizontal="left" indent="1"/>
    </xf>
    <xf numFmtId="0" fontId="11" fillId="0" borderId="162" xfId="0" applyFont="1" applyBorder="1" applyAlignment="1">
      <alignment horizontal="left" indent="1"/>
    </xf>
    <xf numFmtId="0" fontId="11" fillId="0" borderId="92" xfId="0" applyFont="1" applyBorder="1" applyAlignment="1">
      <alignment horizontal="left" vertical="center"/>
    </xf>
    <xf numFmtId="0" fontId="21" fillId="10" borderId="160" xfId="0" applyFont="1" applyFill="1" applyBorder="1" applyAlignment="1">
      <alignment horizontal="left" indent="1"/>
    </xf>
    <xf numFmtId="0" fontId="94" fillId="0" borderId="163" xfId="0" applyFont="1" applyBorder="1" applyAlignment="1">
      <alignment horizontal="left" indent="1"/>
    </xf>
    <xf numFmtId="0" fontId="92" fillId="0" borderId="161" xfId="0" applyFont="1" applyBorder="1" applyAlignment="1">
      <alignment horizontal="left" indent="1"/>
    </xf>
    <xf numFmtId="0" fontId="95" fillId="0" borderId="162" xfId="0" applyFont="1" applyBorder="1" applyAlignment="1">
      <alignment horizontal="left" indent="1"/>
    </xf>
    <xf numFmtId="0" fontId="21" fillId="14" borderId="167" xfId="0" applyFont="1" applyFill="1" applyBorder="1" applyAlignment="1">
      <alignment horizontal="left" indent="1"/>
    </xf>
    <xf numFmtId="0" fontId="94" fillId="0" borderId="168" xfId="0" applyFont="1" applyBorder="1" applyAlignment="1">
      <alignment horizontal="left" indent="1"/>
    </xf>
    <xf numFmtId="0" fontId="92" fillId="0" borderId="168" xfId="0" applyFont="1" applyBorder="1" applyAlignment="1">
      <alignment horizontal="left" indent="1"/>
    </xf>
    <xf numFmtId="0" fontId="11" fillId="0" borderId="169" xfId="0" applyFont="1" applyBorder="1" applyAlignment="1">
      <alignment horizontal="left" indent="1"/>
    </xf>
    <xf numFmtId="0" fontId="21" fillId="14" borderId="167" xfId="0" applyFont="1" applyFill="1" applyBorder="1" applyAlignment="1">
      <alignment horizontal="left" vertical="center" indent="1"/>
    </xf>
    <xf numFmtId="0" fontId="96" fillId="2" borderId="170" xfId="0" applyFont="1" applyFill="1" applyBorder="1" applyAlignment="1">
      <alignment horizontal="left" indent="1"/>
    </xf>
    <xf numFmtId="0" fontId="11" fillId="2" borderId="168" xfId="0" applyFont="1" applyFill="1" applyBorder="1" applyAlignment="1">
      <alignment horizontal="left" indent="1"/>
    </xf>
    <xf numFmtId="0" fontId="11" fillId="2" borderId="169" xfId="0" applyFont="1" applyFill="1" applyBorder="1" applyAlignment="1">
      <alignment horizontal="left" indent="1"/>
    </xf>
    <xf numFmtId="0" fontId="53" fillId="0" borderId="168" xfId="0" applyFont="1" applyBorder="1" applyAlignment="1">
      <alignment horizontal="left" indent="1"/>
    </xf>
    <xf numFmtId="0" fontId="11" fillId="0" borderId="168" xfId="0" applyFont="1" applyBorder="1" applyAlignment="1">
      <alignment horizontal="left" indent="1"/>
    </xf>
    <xf numFmtId="0" fontId="37" fillId="0" borderId="168" xfId="0" applyFont="1" applyBorder="1" applyAlignment="1">
      <alignment horizontal="left" indent="1"/>
    </xf>
    <xf numFmtId="0" fontId="53" fillId="3" borderId="171" xfId="0" applyFont="1" applyFill="1" applyBorder="1" applyAlignment="1">
      <alignment horizontal="left" indent="1"/>
    </xf>
    <xf numFmtId="0" fontId="11" fillId="3" borderId="169" xfId="0" applyFont="1" applyFill="1" applyBorder="1" applyAlignment="1">
      <alignment horizontal="left" indent="1"/>
    </xf>
    <xf numFmtId="0" fontId="11" fillId="3" borderId="172" xfId="0" applyFont="1" applyFill="1" applyBorder="1" applyAlignment="1">
      <alignment horizontal="left" vertical="center" indent="1"/>
    </xf>
    <xf numFmtId="0" fontId="53" fillId="0" borderId="171" xfId="0" applyFont="1" applyBorder="1" applyAlignment="1">
      <alignment horizontal="left" indent="1"/>
    </xf>
    <xf numFmtId="0" fontId="37" fillId="0" borderId="171" xfId="0" applyFont="1" applyBorder="1" applyAlignment="1">
      <alignment horizontal="left" indent="1"/>
    </xf>
    <xf numFmtId="0" fontId="11" fillId="0" borderId="173" xfId="0" applyFont="1" applyBorder="1" applyAlignment="1">
      <alignment horizontal="left"/>
    </xf>
    <xf numFmtId="0" fontId="11" fillId="0" borderId="174" xfId="0" applyFont="1" applyBorder="1" applyAlignment="1">
      <alignment horizontal="left"/>
    </xf>
    <xf numFmtId="0" fontId="11" fillId="0" borderId="37" xfId="0" applyFont="1" applyBorder="1" applyAlignment="1">
      <alignment horizontal="left"/>
    </xf>
    <xf numFmtId="1" fontId="0" fillId="0" borderId="0" xfId="0" applyNumberFormat="1" applyAlignment="1">
      <alignment horizontal="left" indent="1"/>
    </xf>
    <xf numFmtId="0" fontId="21" fillId="34" borderId="111" xfId="0" applyFont="1" applyFill="1" applyBorder="1" applyAlignment="1">
      <alignment horizontal="left" vertical="center" indent="1"/>
    </xf>
    <xf numFmtId="0" fontId="30" fillId="34" borderId="46" xfId="0" applyFont="1" applyFill="1" applyBorder="1" applyAlignment="1">
      <alignment horizontal="left" indent="1"/>
    </xf>
    <xf numFmtId="0" fontId="30" fillId="34" borderId="110" xfId="0" applyFont="1" applyFill="1" applyBorder="1" applyAlignment="1">
      <alignment horizontal="left" indent="1"/>
    </xf>
    <xf numFmtId="0" fontId="48" fillId="0" borderId="93" xfId="0" applyFont="1" applyBorder="1" applyAlignment="1">
      <alignment horizontal="left" indent="1"/>
    </xf>
    <xf numFmtId="0" fontId="48" fillId="0" borderId="2" xfId="0" applyFont="1" applyBorder="1" applyAlignment="1">
      <alignment horizontal="left" indent="1"/>
    </xf>
    <xf numFmtId="0" fontId="48" fillId="0" borderId="37" xfId="0" applyFont="1" applyBorder="1" applyAlignment="1">
      <alignment horizontal="left" indent="1"/>
    </xf>
    <xf numFmtId="0" fontId="11" fillId="0" borderId="176" xfId="0" applyFont="1" applyBorder="1" applyAlignment="1">
      <alignment horizontal="left"/>
    </xf>
    <xf numFmtId="0" fontId="11" fillId="0" borderId="177" xfId="0" applyFont="1" applyBorder="1"/>
    <xf numFmtId="0" fontId="11" fillId="0" borderId="177" xfId="0" applyFont="1" applyBorder="1" applyAlignment="1">
      <alignment horizontal="left" indent="1"/>
    </xf>
    <xf numFmtId="0" fontId="11" fillId="0" borderId="178" xfId="0" applyFont="1" applyBorder="1" applyAlignment="1">
      <alignment horizontal="right"/>
    </xf>
    <xf numFmtId="0" fontId="11" fillId="0" borderId="176" xfId="0" applyFont="1" applyBorder="1"/>
    <xf numFmtId="0" fontId="11" fillId="0" borderId="177" xfId="0" applyFont="1" applyBorder="1" applyAlignment="1">
      <alignment horizontal="left"/>
    </xf>
    <xf numFmtId="0" fontId="11" fillId="0" borderId="176" xfId="0" applyFont="1" applyBorder="1" applyAlignment="1">
      <alignment horizontal="left" vertical="center"/>
    </xf>
    <xf numFmtId="0" fontId="11" fillId="0" borderId="177" xfId="0" applyFont="1" applyBorder="1" applyAlignment="1">
      <alignment horizontal="left" vertical="center"/>
    </xf>
    <xf numFmtId="0" fontId="0" fillId="0" borderId="10" xfId="0" applyBorder="1" applyAlignment="1">
      <alignment horizontal="left" vertical="center" indent="1"/>
    </xf>
    <xf numFmtId="0" fontId="19" fillId="0" borderId="0" xfId="0" applyFont="1" applyAlignment="1">
      <alignment vertical="center"/>
    </xf>
    <xf numFmtId="0" fontId="24" fillId="43" borderId="0" xfId="0" applyFont="1" applyFill="1" applyAlignment="1">
      <alignment horizontal="left" vertical="center" indent="1"/>
    </xf>
    <xf numFmtId="15" fontId="19" fillId="0" borderId="0" xfId="0" applyNumberFormat="1" applyFont="1" applyAlignment="1">
      <alignment horizontal="left" vertical="center" indent="1"/>
    </xf>
    <xf numFmtId="0" fontId="19" fillId="0" borderId="0" xfId="0" applyFont="1" applyAlignment="1">
      <alignment horizontal="right" vertical="center" indent="1"/>
    </xf>
    <xf numFmtId="0" fontId="24" fillId="2" borderId="179" xfId="0" applyFont="1" applyFill="1" applyBorder="1" applyAlignment="1">
      <alignment horizontal="left" vertical="center" indent="1"/>
    </xf>
    <xf numFmtId="0" fontId="19" fillId="2" borderId="0" xfId="0" applyFont="1" applyFill="1" applyAlignment="1">
      <alignment horizontal="right" vertical="center" indent="1"/>
    </xf>
    <xf numFmtId="0" fontId="19" fillId="2" borderId="0" xfId="0" applyFont="1" applyFill="1" applyAlignment="1">
      <alignment vertical="center"/>
    </xf>
    <xf numFmtId="0" fontId="19" fillId="0" borderId="0" xfId="0" applyFont="1" applyAlignment="1">
      <alignment horizontal="center" vertical="center"/>
    </xf>
    <xf numFmtId="0" fontId="19" fillId="2" borderId="0" xfId="0" applyFont="1" applyFill="1" applyAlignment="1">
      <alignment horizontal="center" vertical="center"/>
    </xf>
    <xf numFmtId="0" fontId="24" fillId="43" borderId="8" xfId="0" applyFont="1" applyFill="1" applyBorder="1" applyAlignment="1">
      <alignment horizontal="left" vertical="center" indent="1"/>
    </xf>
    <xf numFmtId="0" fontId="24" fillId="43" borderId="8" xfId="0" applyFont="1" applyFill="1" applyBorder="1" applyAlignment="1">
      <alignment horizontal="center" vertical="center"/>
    </xf>
    <xf numFmtId="0" fontId="19" fillId="0" borderId="8" xfId="0" applyFont="1" applyBorder="1" applyAlignment="1">
      <alignment horizontal="left" vertical="center" indent="1"/>
    </xf>
    <xf numFmtId="15" fontId="19" fillId="0" borderId="8" xfId="0" applyNumberFormat="1" applyFont="1" applyBorder="1" applyAlignment="1">
      <alignment horizontal="left" vertical="center" indent="1"/>
    </xf>
    <xf numFmtId="1" fontId="19" fillId="0" borderId="8" xfId="0" applyNumberFormat="1" applyFont="1" applyBorder="1" applyAlignment="1">
      <alignment horizontal="right" vertical="center" indent="1"/>
    </xf>
    <xf numFmtId="0" fontId="19" fillId="0" borderId="8" xfId="0" applyFont="1" applyBorder="1" applyAlignment="1">
      <alignment horizontal="right" vertical="center" indent="1"/>
    </xf>
    <xf numFmtId="0" fontId="19" fillId="0" borderId="8" xfId="0" applyFont="1" applyBorder="1" applyAlignment="1">
      <alignment horizontal="center" vertical="center"/>
    </xf>
    <xf numFmtId="0" fontId="19" fillId="2" borderId="8" xfId="0" applyFont="1" applyFill="1" applyBorder="1" applyAlignment="1">
      <alignment horizontal="left" vertical="center" indent="1"/>
    </xf>
    <xf numFmtId="15" fontId="19" fillId="2" borderId="8" xfId="0" applyNumberFormat="1" applyFont="1" applyFill="1" applyBorder="1" applyAlignment="1">
      <alignment horizontal="left" vertical="center" indent="1"/>
    </xf>
    <xf numFmtId="1" fontId="19" fillId="2" borderId="8" xfId="0" applyNumberFormat="1" applyFont="1" applyFill="1" applyBorder="1" applyAlignment="1">
      <alignment horizontal="right" vertical="center" indent="1"/>
    </xf>
    <xf numFmtId="0" fontId="19" fillId="2" borderId="8" xfId="0" applyFont="1" applyFill="1" applyBorder="1" applyAlignment="1">
      <alignment horizontal="right" vertical="center" indent="1"/>
    </xf>
    <xf numFmtId="0" fontId="19" fillId="2" borderId="8" xfId="0" applyFont="1" applyFill="1" applyBorder="1" applyAlignment="1">
      <alignment horizontal="center" vertical="center"/>
    </xf>
    <xf numFmtId="0" fontId="11" fillId="0" borderId="103" xfId="0" applyFont="1" applyBorder="1" applyAlignment="1">
      <alignment horizontal="left" indent="1"/>
    </xf>
    <xf numFmtId="0" fontId="0" fillId="0" borderId="42" xfId="0" applyBorder="1" applyAlignment="1">
      <alignment horizontal="left" indent="1"/>
    </xf>
    <xf numFmtId="0" fontId="0" fillId="0" borderId="96" xfId="0" applyBorder="1" applyAlignment="1">
      <alignment horizontal="left" indent="1"/>
    </xf>
    <xf numFmtId="0" fontId="11" fillId="0" borderId="143" xfId="0" applyFont="1" applyBorder="1" applyAlignment="1">
      <alignment horizontal="right" vertical="center"/>
    </xf>
    <xf numFmtId="0" fontId="116" fillId="0" borderId="152" xfId="0" applyFont="1" applyBorder="1" applyAlignment="1">
      <alignment horizontal="left" indent="1"/>
    </xf>
    <xf numFmtId="0" fontId="116" fillId="0" borderId="153" xfId="0" applyFont="1" applyBorder="1" applyAlignment="1">
      <alignment horizontal="left" indent="1"/>
    </xf>
    <xf numFmtId="0" fontId="114" fillId="0" borderId="0" xfId="0" applyFont="1" applyAlignment="1">
      <alignment horizontal="left"/>
    </xf>
    <xf numFmtId="0" fontId="97" fillId="7" borderId="0" xfId="0" applyFont="1" applyFill="1" applyAlignment="1">
      <alignment horizontal="left" vertical="center"/>
    </xf>
    <xf numFmtId="0" fontId="97" fillId="3" borderId="0" xfId="0" applyFont="1" applyFill="1" applyAlignment="1">
      <alignment horizontal="left" vertical="center"/>
    </xf>
    <xf numFmtId="0" fontId="0" fillId="0" borderId="45" xfId="0" applyBorder="1" applyAlignment="1">
      <alignment horizontal="left"/>
    </xf>
    <xf numFmtId="0" fontId="11" fillId="15" borderId="44" xfId="0" applyFont="1" applyFill="1" applyBorder="1" applyAlignment="1">
      <alignment horizontal="left" vertical="center"/>
    </xf>
    <xf numFmtId="0" fontId="48" fillId="0" borderId="0" xfId="0" applyFont="1" applyAlignment="1">
      <alignment horizontal="right" indent="1"/>
    </xf>
    <xf numFmtId="0" fontId="48" fillId="7" borderId="0" xfId="0" applyFont="1" applyFill="1" applyAlignment="1">
      <alignment horizontal="right" indent="1"/>
    </xf>
    <xf numFmtId="0" fontId="48" fillId="3" borderId="0" xfId="0" applyFont="1" applyFill="1" applyAlignment="1">
      <alignment horizontal="right" indent="1"/>
    </xf>
    <xf numFmtId="0" fontId="48" fillId="0" borderId="0" xfId="0" applyFont="1" applyAlignment="1">
      <alignment horizontal="right" vertical="center" indent="1"/>
    </xf>
    <xf numFmtId="0" fontId="48" fillId="7" borderId="0" xfId="0" applyFont="1" applyFill="1" applyAlignment="1">
      <alignment horizontal="right" vertical="center" indent="1"/>
    </xf>
    <xf numFmtId="0" fontId="48" fillId="3" borderId="0" xfId="0" applyFont="1" applyFill="1" applyAlignment="1">
      <alignment horizontal="right" vertical="center" indent="1"/>
    </xf>
    <xf numFmtId="0" fontId="48" fillId="7" borderId="0" xfId="0" applyFont="1" applyFill="1" applyAlignment="1">
      <alignment horizontal="left"/>
    </xf>
    <xf numFmtId="0" fontId="104" fillId="3" borderId="0" xfId="0" applyFont="1" applyFill="1" applyAlignment="1">
      <alignment vertical="center"/>
    </xf>
    <xf numFmtId="0" fontId="48" fillId="7" borderId="0" xfId="0" applyFont="1" applyFill="1" applyAlignment="1">
      <alignment horizontal="left" vertical="center"/>
    </xf>
    <xf numFmtId="0" fontId="48" fillId="3" borderId="0" xfId="0" applyFont="1" applyFill="1" applyAlignment="1">
      <alignment horizontal="left" vertical="center"/>
    </xf>
    <xf numFmtId="164" fontId="0" fillId="2" borderId="0" xfId="0" applyNumberFormat="1" applyFill="1" applyAlignment="1">
      <alignment horizontal="left" indent="1"/>
    </xf>
    <xf numFmtId="164" fontId="0" fillId="0" borderId="0" xfId="0" applyNumberFormat="1" applyAlignment="1">
      <alignment horizontal="left" indent="1"/>
    </xf>
    <xf numFmtId="164" fontId="6" fillId="3" borderId="0" xfId="0" applyNumberFormat="1" applyFont="1" applyFill="1" applyAlignment="1">
      <alignment horizontal="left" vertical="center" indent="1"/>
    </xf>
    <xf numFmtId="164" fontId="6" fillId="2" borderId="0" xfId="0" applyNumberFormat="1" applyFont="1" applyFill="1" applyAlignment="1">
      <alignment horizontal="left" vertical="center" indent="1"/>
    </xf>
    <xf numFmtId="164" fontId="0" fillId="3" borderId="0" xfId="0" applyNumberFormat="1" applyFill="1" applyAlignment="1">
      <alignment horizontal="left" indent="1"/>
    </xf>
    <xf numFmtId="164" fontId="0" fillId="2" borderId="0" xfId="0" applyNumberFormat="1" applyFill="1" applyAlignment="1">
      <alignment horizontal="right" indent="1"/>
    </xf>
    <xf numFmtId="164" fontId="0" fillId="0" borderId="0" xfId="0" applyNumberFormat="1" applyAlignment="1">
      <alignment horizontal="right" indent="1"/>
    </xf>
    <xf numFmtId="164" fontId="3" fillId="3" borderId="0" xfId="0" applyNumberFormat="1" applyFont="1" applyFill="1" applyAlignment="1">
      <alignment horizontal="right" vertical="center" indent="1"/>
    </xf>
    <xf numFmtId="164" fontId="6" fillId="3" borderId="0" xfId="0" applyNumberFormat="1" applyFont="1" applyFill="1" applyAlignment="1">
      <alignment horizontal="right" vertical="center" indent="1"/>
    </xf>
    <xf numFmtId="164" fontId="6" fillId="2" borderId="0" xfId="0" applyNumberFormat="1" applyFont="1" applyFill="1" applyAlignment="1">
      <alignment horizontal="right" vertical="center" indent="1"/>
    </xf>
    <xf numFmtId="164" fontId="0" fillId="3" borderId="0" xfId="0" applyNumberFormat="1" applyFill="1" applyAlignment="1">
      <alignment horizontal="right" indent="1"/>
    </xf>
    <xf numFmtId="164" fontId="24" fillId="8" borderId="1" xfId="0" applyNumberFormat="1" applyFont="1" applyFill="1" applyBorder="1" applyAlignment="1">
      <alignment horizontal="center" vertical="center"/>
    </xf>
    <xf numFmtId="164" fontId="24" fillId="8" borderId="183" xfId="0" applyNumberFormat="1" applyFont="1" applyFill="1" applyBorder="1" applyAlignment="1">
      <alignment horizontal="left" vertical="center" indent="1"/>
    </xf>
    <xf numFmtId="0" fontId="11" fillId="0" borderId="142" xfId="0" applyFont="1" applyBorder="1" applyAlignment="1">
      <alignment horizontal="right" vertical="center" indent="1"/>
    </xf>
    <xf numFmtId="0" fontId="97" fillId="0" borderId="0" xfId="0" applyFont="1" applyAlignment="1">
      <alignment horizontal="right" vertical="center" indent="1"/>
    </xf>
    <xf numFmtId="0" fontId="11" fillId="0" borderId="142" xfId="0" applyFont="1" applyBorder="1" applyAlignment="1">
      <alignment horizontal="center" vertical="center"/>
    </xf>
    <xf numFmtId="0" fontId="0" fillId="3" borderId="142" xfId="0" applyFill="1" applyBorder="1" applyAlignment="1">
      <alignment horizontal="center" vertical="center"/>
    </xf>
    <xf numFmtId="0" fontId="0" fillId="3" borderId="142" xfId="0" applyFill="1" applyBorder="1" applyAlignment="1">
      <alignment horizontal="left" vertical="center" indent="1"/>
    </xf>
    <xf numFmtId="0" fontId="101" fillId="0" borderId="0" xfId="0" applyFont="1"/>
    <xf numFmtId="165" fontId="11" fillId="0" borderId="0" xfId="0" applyNumberFormat="1" applyFont="1" applyAlignment="1">
      <alignment horizontal="left" vertical="center" indent="1"/>
    </xf>
    <xf numFmtId="0" fontId="52" fillId="46" borderId="167" xfId="0" applyFont="1" applyFill="1" applyBorder="1" applyAlignment="1">
      <alignment horizontal="left" indent="1"/>
    </xf>
    <xf numFmtId="0" fontId="11" fillId="0" borderId="188" xfId="0" applyFont="1" applyBorder="1"/>
    <xf numFmtId="0" fontId="11" fillId="0" borderId="189" xfId="0" applyFont="1" applyBorder="1"/>
    <xf numFmtId="0" fontId="11" fillId="0" borderId="190" xfId="0" applyFont="1" applyBorder="1"/>
    <xf numFmtId="0" fontId="11" fillId="0" borderId="191" xfId="0" applyFont="1" applyBorder="1"/>
    <xf numFmtId="0" fontId="11" fillId="0" borderId="192" xfId="0" applyFont="1" applyBorder="1"/>
    <xf numFmtId="0" fontId="11" fillId="0" borderId="177" xfId="0" applyFont="1" applyBorder="1" applyAlignment="1">
      <alignment horizontal="right"/>
    </xf>
    <xf numFmtId="0" fontId="21" fillId="47" borderId="146" xfId="0" applyFont="1" applyFill="1" applyBorder="1" applyAlignment="1">
      <alignment horizontal="left" indent="1"/>
    </xf>
    <xf numFmtId="0" fontId="21" fillId="47" borderId="160" xfId="0" applyFont="1" applyFill="1" applyBorder="1" applyAlignment="1">
      <alignment horizontal="left" indent="1"/>
    </xf>
    <xf numFmtId="0" fontId="93" fillId="44" borderId="167" xfId="0" applyFont="1" applyFill="1" applyBorder="1" applyAlignment="1">
      <alignment horizontal="left" indent="1"/>
    </xf>
    <xf numFmtId="0" fontId="21" fillId="21" borderId="167" xfId="0" applyFont="1" applyFill="1" applyBorder="1" applyAlignment="1">
      <alignment horizontal="left" indent="1"/>
    </xf>
    <xf numFmtId="0" fontId="93" fillId="21" borderId="167" xfId="0" applyFont="1" applyFill="1" applyBorder="1" applyAlignment="1">
      <alignment horizontal="left" indent="1"/>
    </xf>
    <xf numFmtId="0" fontId="93" fillId="21" borderId="160" xfId="0" applyFont="1" applyFill="1" applyBorder="1" applyAlignment="1">
      <alignment horizontal="left" indent="1"/>
    </xf>
    <xf numFmtId="0" fontId="93" fillId="48" borderId="167" xfId="0" applyFont="1" applyFill="1" applyBorder="1" applyAlignment="1">
      <alignment horizontal="left" indent="1"/>
    </xf>
    <xf numFmtId="0" fontId="21" fillId="48" borderId="167" xfId="0" applyFont="1" applyFill="1" applyBorder="1" applyAlignment="1">
      <alignment horizontal="left" indent="1"/>
    </xf>
    <xf numFmtId="0" fontId="21" fillId="48" borderId="146" xfId="0" applyFont="1" applyFill="1" applyBorder="1" applyAlignment="1">
      <alignment horizontal="left" indent="1"/>
    </xf>
    <xf numFmtId="0" fontId="93" fillId="48" borderId="146" xfId="0" applyFont="1" applyFill="1" applyBorder="1" applyAlignment="1">
      <alignment horizontal="left" indent="1"/>
    </xf>
    <xf numFmtId="0" fontId="52" fillId="49" borderId="167" xfId="0" applyFont="1" applyFill="1" applyBorder="1" applyAlignment="1">
      <alignment horizontal="left" indent="1"/>
    </xf>
    <xf numFmtId="0" fontId="96" fillId="0" borderId="0" xfId="0" applyFont="1" applyAlignment="1">
      <alignment horizontal="left" indent="1"/>
    </xf>
    <xf numFmtId="0" fontId="125" fillId="0" borderId="0" xfId="0" applyFont="1" applyAlignment="1">
      <alignment horizontal="center" vertical="center"/>
    </xf>
    <xf numFmtId="0" fontId="92" fillId="0" borderId="0" xfId="0" applyFont="1" applyAlignment="1">
      <alignment horizontal="left"/>
    </xf>
    <xf numFmtId="0" fontId="94" fillId="0" borderId="0" xfId="0" applyFont="1" applyAlignment="1">
      <alignment horizontal="left"/>
    </xf>
    <xf numFmtId="0" fontId="96" fillId="0" borderId="0" xfId="0" applyFont="1" applyAlignment="1">
      <alignment horizontal="left"/>
    </xf>
    <xf numFmtId="0" fontId="93" fillId="0" borderId="0" xfId="0" applyFont="1" applyAlignment="1">
      <alignment horizontal="left"/>
    </xf>
    <xf numFmtId="0" fontId="53" fillId="0" borderId="0" xfId="0" applyFont="1" applyAlignment="1">
      <alignment horizontal="left"/>
    </xf>
    <xf numFmtId="0" fontId="37" fillId="0" borderId="0" xfId="0" applyFont="1" applyAlignment="1">
      <alignment horizontal="left"/>
    </xf>
    <xf numFmtId="0" fontId="52" fillId="0" borderId="0" xfId="0" applyFont="1" applyAlignment="1">
      <alignment horizontal="left"/>
    </xf>
    <xf numFmtId="0" fontId="11" fillId="0" borderId="178" xfId="0" applyFont="1" applyBorder="1"/>
    <xf numFmtId="0" fontId="11" fillId="0" borderId="190" xfId="0" applyFont="1" applyBorder="1" applyAlignment="1">
      <alignment horizontal="left"/>
    </xf>
    <xf numFmtId="0" fontId="11" fillId="0" borderId="191" xfId="0" applyFont="1" applyBorder="1" applyAlignment="1">
      <alignment horizontal="left"/>
    </xf>
    <xf numFmtId="0" fontId="11" fillId="0" borderId="192" xfId="0" applyFont="1" applyBorder="1" applyAlignment="1">
      <alignment horizontal="left"/>
    </xf>
    <xf numFmtId="0" fontId="11" fillId="0" borderId="178" xfId="0" applyFont="1" applyBorder="1" applyAlignment="1">
      <alignment horizontal="left"/>
    </xf>
    <xf numFmtId="0" fontId="11" fillId="2" borderId="195" xfId="0" applyFont="1" applyFill="1" applyBorder="1" applyAlignment="1">
      <alignment horizontal="left" indent="1"/>
    </xf>
    <xf numFmtId="0" fontId="11" fillId="2" borderId="196" xfId="0" applyFont="1" applyFill="1" applyBorder="1" applyAlignment="1">
      <alignment horizontal="left" indent="1"/>
    </xf>
    <xf numFmtId="0" fontId="53" fillId="0" borderId="197" xfId="0" applyFont="1" applyBorder="1" applyAlignment="1">
      <alignment horizontal="left" indent="1"/>
    </xf>
    <xf numFmtId="0" fontId="11" fillId="0" borderId="198" xfId="0" applyFont="1" applyBorder="1" applyAlignment="1">
      <alignment horizontal="left"/>
    </xf>
    <xf numFmtId="0" fontId="11" fillId="0" borderId="199" xfId="0" applyFont="1" applyBorder="1" applyAlignment="1">
      <alignment horizontal="left"/>
    </xf>
    <xf numFmtId="0" fontId="11" fillId="0" borderId="199" xfId="0" applyFont="1" applyBorder="1"/>
    <xf numFmtId="0" fontId="11" fillId="0" borderId="200" xfId="0" applyFont="1" applyBorder="1" applyAlignment="1">
      <alignment horizontal="left"/>
    </xf>
    <xf numFmtId="0" fontId="11" fillId="0" borderId="188" xfId="0" applyFont="1" applyBorder="1" applyAlignment="1">
      <alignment horizontal="left"/>
    </xf>
    <xf numFmtId="0" fontId="93" fillId="7" borderId="194" xfId="0" applyFont="1" applyFill="1" applyBorder="1" applyAlignment="1">
      <alignment horizontal="left" indent="1"/>
    </xf>
    <xf numFmtId="0" fontId="53" fillId="7" borderId="197" xfId="0" applyFont="1" applyFill="1" applyBorder="1" applyAlignment="1">
      <alignment horizontal="left" indent="1"/>
    </xf>
    <xf numFmtId="0" fontId="37" fillId="7" borderId="195" xfId="0" applyFont="1" applyFill="1" applyBorder="1" applyAlignment="1">
      <alignment horizontal="left" indent="1"/>
    </xf>
    <xf numFmtId="0" fontId="11" fillId="7" borderId="195" xfId="0" applyFont="1" applyFill="1" applyBorder="1" applyAlignment="1">
      <alignment horizontal="left" indent="1"/>
    </xf>
    <xf numFmtId="0" fontId="11" fillId="7" borderId="196" xfId="0" applyFont="1" applyFill="1" applyBorder="1" applyAlignment="1">
      <alignment horizontal="left" indent="1"/>
    </xf>
    <xf numFmtId="0" fontId="53" fillId="7" borderId="195" xfId="0" applyFont="1" applyFill="1" applyBorder="1" applyAlignment="1">
      <alignment horizontal="left" indent="1"/>
    </xf>
    <xf numFmtId="0" fontId="21" fillId="7" borderId="195" xfId="0" applyFont="1" applyFill="1" applyBorder="1" applyAlignment="1">
      <alignment horizontal="left" indent="1"/>
    </xf>
    <xf numFmtId="0" fontId="21" fillId="7" borderId="194" xfId="0" applyFont="1" applyFill="1" applyBorder="1" applyAlignment="1">
      <alignment horizontal="left" indent="1"/>
    </xf>
    <xf numFmtId="0" fontId="94" fillId="7" borderId="197" xfId="0" applyFont="1" applyFill="1" applyBorder="1" applyAlignment="1">
      <alignment horizontal="left" indent="1"/>
    </xf>
    <xf numFmtId="0" fontId="92" fillId="7" borderId="195" xfId="0" applyFont="1" applyFill="1" applyBorder="1" applyAlignment="1">
      <alignment horizontal="left" indent="1"/>
    </xf>
    <xf numFmtId="0" fontId="11" fillId="0" borderId="201" xfId="0" applyFont="1" applyBorder="1"/>
    <xf numFmtId="0" fontId="11" fillId="0" borderId="202" xfId="0" applyFont="1" applyBorder="1"/>
    <xf numFmtId="0" fontId="11" fillId="0" borderId="202" xfId="0" applyFont="1" applyBorder="1" applyAlignment="1">
      <alignment horizontal="left"/>
    </xf>
    <xf numFmtId="0" fontId="11" fillId="0" borderId="202" xfId="0" applyFont="1" applyBorder="1" applyAlignment="1">
      <alignment horizontal="right"/>
    </xf>
    <xf numFmtId="0" fontId="11" fillId="0" borderId="203" xfId="0" applyFont="1" applyBorder="1" applyAlignment="1">
      <alignment horizontal="right"/>
    </xf>
    <xf numFmtId="0" fontId="11" fillId="0" borderId="203" xfId="0" applyFont="1" applyBorder="1"/>
    <xf numFmtId="0" fontId="11" fillId="0" borderId="201" xfId="0" applyFont="1" applyBorder="1" applyAlignment="1">
      <alignment horizontal="left"/>
    </xf>
    <xf numFmtId="0" fontId="11" fillId="0" borderId="202" xfId="0" applyFont="1" applyBorder="1" applyAlignment="1">
      <alignment horizontal="left" vertical="center"/>
    </xf>
    <xf numFmtId="0" fontId="11" fillId="0" borderId="204" xfId="0" applyFont="1" applyBorder="1"/>
    <xf numFmtId="0" fontId="11" fillId="0" borderId="205" xfId="0" applyFont="1" applyBorder="1"/>
    <xf numFmtId="0" fontId="11" fillId="0" borderId="206" xfId="0" applyFont="1" applyBorder="1" applyAlignment="1">
      <alignment horizontal="right"/>
    </xf>
    <xf numFmtId="0" fontId="93" fillId="7" borderId="207" xfId="0" applyFont="1" applyFill="1" applyBorder="1" applyAlignment="1">
      <alignment horizontal="left" indent="1"/>
    </xf>
    <xf numFmtId="0" fontId="53" fillId="7" borderId="208" xfId="0" applyFont="1" applyFill="1" applyBorder="1" applyAlignment="1">
      <alignment horizontal="left" indent="1"/>
    </xf>
    <xf numFmtId="0" fontId="37" fillId="7" borderId="208" xfId="0" applyFont="1" applyFill="1" applyBorder="1" applyAlignment="1">
      <alignment horizontal="left" indent="1"/>
    </xf>
    <xf numFmtId="0" fontId="11" fillId="7" borderId="209" xfId="0" applyFont="1" applyFill="1" applyBorder="1" applyAlignment="1">
      <alignment horizontal="left" indent="1"/>
    </xf>
    <xf numFmtId="0" fontId="21" fillId="2" borderId="208" xfId="0" applyFont="1" applyFill="1" applyBorder="1" applyAlignment="1">
      <alignment horizontal="left" indent="1"/>
    </xf>
    <xf numFmtId="0" fontId="11" fillId="2" borderId="208" xfId="0" applyFont="1" applyFill="1" applyBorder="1" applyAlignment="1">
      <alignment horizontal="left" indent="1"/>
    </xf>
    <xf numFmtId="0" fontId="11" fillId="2" borderId="209" xfId="0" applyFont="1" applyFill="1" applyBorder="1" applyAlignment="1">
      <alignment horizontal="left" indent="1"/>
    </xf>
    <xf numFmtId="0" fontId="21" fillId="7" borderId="207" xfId="0" applyFont="1" applyFill="1" applyBorder="1" applyAlignment="1">
      <alignment horizontal="left" indent="1"/>
    </xf>
    <xf numFmtId="0" fontId="11" fillId="2" borderId="210" xfId="0" applyFont="1" applyFill="1" applyBorder="1" applyAlignment="1">
      <alignment horizontal="left" indent="1"/>
    </xf>
    <xf numFmtId="0" fontId="11" fillId="0" borderId="211" xfId="0" applyFont="1" applyBorder="1"/>
    <xf numFmtId="0" fontId="11" fillId="0" borderId="212" xfId="0" applyFont="1" applyBorder="1"/>
    <xf numFmtId="0" fontId="11" fillId="0" borderId="214" xfId="0" applyFont="1" applyBorder="1"/>
    <xf numFmtId="0" fontId="11" fillId="0" borderId="202" xfId="0" applyFont="1" applyBorder="1" applyAlignment="1">
      <alignment horizontal="left" indent="1"/>
    </xf>
    <xf numFmtId="0" fontId="11" fillId="0" borderId="213" xfId="0" applyFont="1" applyBorder="1" applyAlignment="1">
      <alignment horizontal="right"/>
    </xf>
    <xf numFmtId="0" fontId="11" fillId="0" borderId="213" xfId="0" applyFont="1" applyBorder="1"/>
    <xf numFmtId="0" fontId="93" fillId="9" borderId="194" xfId="0" applyFont="1" applyFill="1" applyBorder="1" applyAlignment="1">
      <alignment horizontal="left" indent="1"/>
    </xf>
    <xf numFmtId="0" fontId="11" fillId="0" borderId="200" xfId="0" applyFont="1" applyBorder="1"/>
    <xf numFmtId="0" fontId="11" fillId="0" borderId="211" xfId="0" applyFont="1" applyBorder="1" applyAlignment="1">
      <alignment horizontal="left"/>
    </xf>
    <xf numFmtId="0" fontId="11" fillId="0" borderId="216" xfId="0" applyFont="1" applyBorder="1" applyAlignment="1">
      <alignment horizontal="left"/>
    </xf>
    <xf numFmtId="0" fontId="11" fillId="0" borderId="216" xfId="0" applyFont="1" applyBorder="1"/>
    <xf numFmtId="0" fontId="11" fillId="0" borderId="198" xfId="0" applyFont="1" applyBorder="1"/>
    <xf numFmtId="0" fontId="11" fillId="0" borderId="190" xfId="0" applyFont="1" applyBorder="1" applyAlignment="1">
      <alignment horizontal="right"/>
    </xf>
    <xf numFmtId="0" fontId="11" fillId="0" borderId="176" xfId="0" applyFont="1" applyBorder="1" applyAlignment="1">
      <alignment horizontal="right"/>
    </xf>
    <xf numFmtId="0" fontId="11" fillId="0" borderId="217" xfId="0" applyFont="1" applyBorder="1"/>
    <xf numFmtId="0" fontId="11" fillId="0" borderId="218" xfId="0" applyFont="1" applyBorder="1" applyAlignment="1">
      <alignment horizontal="right"/>
    </xf>
    <xf numFmtId="0" fontId="11" fillId="0" borderId="219" xfId="0" applyFont="1" applyBorder="1"/>
    <xf numFmtId="0" fontId="21" fillId="2" borderId="194" xfId="0" applyFont="1" applyFill="1" applyBorder="1" applyAlignment="1">
      <alignment horizontal="left" indent="1"/>
    </xf>
    <xf numFmtId="0" fontId="94" fillId="2" borderId="195" xfId="0" applyFont="1" applyFill="1" applyBorder="1" applyAlignment="1">
      <alignment horizontal="left" indent="1"/>
    </xf>
    <xf numFmtId="0" fontId="92" fillId="2" borderId="195" xfId="0" applyFont="1" applyFill="1" applyBorder="1" applyAlignment="1">
      <alignment horizontal="left" indent="1"/>
    </xf>
    <xf numFmtId="0" fontId="21" fillId="2" borderId="194" xfId="0" applyFont="1" applyFill="1" applyBorder="1" applyAlignment="1">
      <alignment horizontal="left" vertical="center" indent="1"/>
    </xf>
    <xf numFmtId="0" fontId="11" fillId="0" borderId="220" xfId="0" applyFont="1" applyBorder="1" applyAlignment="1">
      <alignment horizontal="right"/>
    </xf>
    <xf numFmtId="0" fontId="11" fillId="0" borderId="211" xfId="0" applyFont="1" applyBorder="1" applyAlignment="1">
      <alignment horizontal="right"/>
    </xf>
    <xf numFmtId="0" fontId="11" fillId="0" borderId="212" xfId="0" applyFont="1" applyBorder="1" applyAlignment="1">
      <alignment horizontal="right"/>
    </xf>
    <xf numFmtId="0" fontId="11" fillId="0" borderId="221" xfId="0" applyFont="1" applyBorder="1"/>
    <xf numFmtId="0" fontId="11" fillId="0" borderId="223" xfId="0" applyFont="1" applyBorder="1" applyAlignment="1">
      <alignment horizontal="right"/>
    </xf>
    <xf numFmtId="0" fontId="11" fillId="0" borderId="191" xfId="0" applyFont="1" applyBorder="1" applyAlignment="1">
      <alignment horizontal="right"/>
    </xf>
    <xf numFmtId="0" fontId="93" fillId="2" borderId="194" xfId="0" applyFont="1" applyFill="1" applyBorder="1" applyAlignment="1">
      <alignment horizontal="left" indent="1"/>
    </xf>
    <xf numFmtId="0" fontId="53" fillId="2" borderId="224" xfId="0" applyFont="1" applyFill="1" applyBorder="1" applyAlignment="1">
      <alignment horizontal="left" indent="1"/>
    </xf>
    <xf numFmtId="0" fontId="11" fillId="2" borderId="225" xfId="0" applyFont="1" applyFill="1" applyBorder="1" applyAlignment="1">
      <alignment horizontal="left" vertical="center" indent="1"/>
    </xf>
    <xf numFmtId="0" fontId="37" fillId="2" borderId="195" xfId="0" applyFont="1" applyFill="1" applyBorder="1" applyAlignment="1">
      <alignment horizontal="left" indent="1"/>
    </xf>
    <xf numFmtId="0" fontId="11" fillId="2" borderId="196" xfId="0" applyFont="1" applyFill="1" applyBorder="1" applyAlignment="1">
      <alignment horizontal="left" vertical="center" indent="1"/>
    </xf>
    <xf numFmtId="0" fontId="94" fillId="2" borderId="224" xfId="0" applyFont="1" applyFill="1" applyBorder="1" applyAlignment="1">
      <alignment horizontal="left" indent="1"/>
    </xf>
    <xf numFmtId="0" fontId="11" fillId="0" borderId="203" xfId="0" applyFont="1" applyBorder="1" applyAlignment="1">
      <alignment horizontal="left"/>
    </xf>
    <xf numFmtId="0" fontId="11" fillId="0" borderId="215" xfId="0" applyFont="1" applyBorder="1" applyAlignment="1">
      <alignment horizontal="left"/>
    </xf>
    <xf numFmtId="0" fontId="93" fillId="39" borderId="124" xfId="0" applyFont="1" applyFill="1" applyBorder="1" applyAlignment="1">
      <alignment horizontal="left" indent="1"/>
    </xf>
    <xf numFmtId="0" fontId="53" fillId="39" borderId="222" xfId="0" applyFont="1" applyFill="1" applyBorder="1" applyAlignment="1">
      <alignment horizontal="left" indent="1"/>
    </xf>
    <xf numFmtId="0" fontId="37" fillId="39" borderId="125" xfId="0" applyFont="1" applyFill="1" applyBorder="1" applyAlignment="1">
      <alignment horizontal="left" indent="1"/>
    </xf>
    <xf numFmtId="0" fontId="11" fillId="39" borderId="125" xfId="0" applyFont="1" applyFill="1" applyBorder="1" applyAlignment="1">
      <alignment horizontal="left" indent="1"/>
    </xf>
    <xf numFmtId="0" fontId="96" fillId="39" borderId="126" xfId="0" applyFont="1" applyFill="1" applyBorder="1" applyAlignment="1">
      <alignment horizontal="left" indent="1"/>
    </xf>
    <xf numFmtId="0" fontId="21" fillId="39" borderId="175" xfId="0" applyFont="1" applyFill="1" applyBorder="1" applyAlignment="1">
      <alignment horizontal="left" indent="1"/>
    </xf>
    <xf numFmtId="0" fontId="11" fillId="39" borderId="127" xfId="0" applyFont="1" applyFill="1" applyBorder="1" applyAlignment="1">
      <alignment horizontal="left" indent="1"/>
    </xf>
    <xf numFmtId="0" fontId="53" fillId="39" borderId="125" xfId="0" applyFont="1" applyFill="1" applyBorder="1" applyAlignment="1">
      <alignment horizontal="left" indent="1"/>
    </xf>
    <xf numFmtId="0" fontId="96" fillId="39" borderId="222" xfId="0" applyFont="1" applyFill="1" applyBorder="1" applyAlignment="1">
      <alignment horizontal="left" indent="1"/>
    </xf>
    <xf numFmtId="0" fontId="21" fillId="39" borderId="125" xfId="0" applyFont="1" applyFill="1" applyBorder="1" applyAlignment="1">
      <alignment horizontal="left" indent="1"/>
    </xf>
    <xf numFmtId="0" fontId="21" fillId="39" borderId="124" xfId="0" applyFont="1" applyFill="1" applyBorder="1" applyAlignment="1">
      <alignment horizontal="left" indent="1"/>
    </xf>
    <xf numFmtId="0" fontId="94" fillId="39" borderId="222" xfId="0" applyFont="1" applyFill="1" applyBorder="1" applyAlignment="1">
      <alignment horizontal="left" indent="1"/>
    </xf>
    <xf numFmtId="0" fontId="92" fillId="39" borderId="125" xfId="0" applyFont="1" applyFill="1" applyBorder="1" applyAlignment="1">
      <alignment horizontal="left" indent="1"/>
    </xf>
    <xf numFmtId="0" fontId="95" fillId="39" borderId="127" xfId="0" applyFont="1" applyFill="1" applyBorder="1" applyAlignment="1">
      <alignment horizontal="left" indent="1"/>
    </xf>
    <xf numFmtId="0" fontId="94" fillId="39" borderId="125" xfId="0" applyFont="1" applyFill="1" applyBorder="1" applyAlignment="1">
      <alignment horizontal="left" indent="1"/>
    </xf>
    <xf numFmtId="0" fontId="48" fillId="39" borderId="193" xfId="0" applyFont="1" applyFill="1" applyBorder="1" applyAlignment="1">
      <alignment horizontal="left" indent="1"/>
    </xf>
    <xf numFmtId="0" fontId="21" fillId="39" borderId="124" xfId="0" applyFont="1" applyFill="1" applyBorder="1" applyAlignment="1">
      <alignment horizontal="left" vertical="center" indent="1"/>
    </xf>
    <xf numFmtId="0" fontId="11" fillId="39" borderId="127" xfId="0" applyFont="1" applyFill="1" applyBorder="1" applyAlignment="1">
      <alignment horizontal="left" vertical="center" indent="1"/>
    </xf>
    <xf numFmtId="0" fontId="11" fillId="0" borderId="226" xfId="0" applyFont="1" applyBorder="1"/>
    <xf numFmtId="0" fontId="21" fillId="39" borderId="222" xfId="0" applyFont="1" applyFill="1" applyBorder="1" applyAlignment="1">
      <alignment horizontal="left" indent="1"/>
    </xf>
    <xf numFmtId="0" fontId="11" fillId="39" borderId="222" xfId="0" applyFont="1" applyFill="1" applyBorder="1" applyAlignment="1">
      <alignment horizontal="left" indent="1"/>
    </xf>
    <xf numFmtId="0" fontId="96" fillId="39" borderId="125" xfId="0" applyFont="1" applyFill="1" applyBorder="1" applyAlignment="1">
      <alignment horizontal="left" indent="1"/>
    </xf>
    <xf numFmtId="0" fontId="11" fillId="21" borderId="115" xfId="0" applyFont="1" applyFill="1" applyBorder="1" applyAlignment="1">
      <alignment horizontal="left"/>
    </xf>
    <xf numFmtId="0" fontId="11" fillId="21" borderId="143" xfId="0" applyFont="1" applyFill="1" applyBorder="1" applyAlignment="1">
      <alignment horizontal="left"/>
    </xf>
    <xf numFmtId="0" fontId="11" fillId="21" borderId="116" xfId="0" applyFont="1" applyFill="1" applyBorder="1" applyAlignment="1">
      <alignment horizontal="left"/>
    </xf>
    <xf numFmtId="0" fontId="11" fillId="21" borderId="142" xfId="0" applyFont="1" applyFill="1" applyBorder="1" applyAlignment="1">
      <alignment horizontal="left" vertical="center" indent="1"/>
    </xf>
    <xf numFmtId="0" fontId="11" fillId="21" borderId="116" xfId="0" applyFont="1" applyFill="1" applyBorder="1" applyAlignment="1">
      <alignment horizontal="left" vertical="center" indent="1"/>
    </xf>
    <xf numFmtId="0" fontId="11" fillId="21" borderId="143" xfId="0" applyFont="1" applyFill="1" applyBorder="1" applyAlignment="1">
      <alignment horizontal="left" vertical="center" indent="1"/>
    </xf>
    <xf numFmtId="0" fontId="11" fillId="21" borderId="115" xfId="0" applyFont="1" applyFill="1" applyBorder="1" applyAlignment="1">
      <alignment horizontal="left" vertical="center" indent="1"/>
    </xf>
    <xf numFmtId="0" fontId="0" fillId="0" borderId="29" xfId="0" applyBorder="1" applyAlignment="1">
      <alignment horizontal="center" vertical="center"/>
    </xf>
    <xf numFmtId="0" fontId="0" fillId="0" borderId="103" xfId="0" applyBorder="1" applyAlignment="1">
      <alignment horizontal="left" vertical="center" indent="1"/>
    </xf>
    <xf numFmtId="0" fontId="48" fillId="0" borderId="0" xfId="0" applyFont="1" applyAlignment="1">
      <alignment horizontal="right" vertical="center"/>
    </xf>
    <xf numFmtId="0" fontId="4" fillId="0" borderId="0" xfId="0" applyFont="1" applyAlignment="1">
      <alignment horizontal="right" vertical="center"/>
    </xf>
    <xf numFmtId="0" fontId="0" fillId="0" borderId="152" xfId="0" applyBorder="1" applyAlignment="1">
      <alignment horizontal="left" vertical="center" indent="1"/>
    </xf>
    <xf numFmtId="0" fontId="0" fillId="0" borderId="153" xfId="0" applyBorder="1" applyAlignment="1">
      <alignment horizontal="left" vertical="center" indent="1"/>
    </xf>
    <xf numFmtId="0" fontId="11" fillId="32" borderId="6" xfId="0" applyFont="1" applyFill="1" applyBorder="1" applyAlignment="1">
      <alignment horizontal="left"/>
    </xf>
    <xf numFmtId="0" fontId="11" fillId="32" borderId="10" xfId="0" applyFont="1" applyFill="1" applyBorder="1" applyAlignment="1">
      <alignment horizontal="left"/>
    </xf>
    <xf numFmtId="0" fontId="11" fillId="32" borderId="5" xfId="0" applyFont="1" applyFill="1" applyBorder="1" applyAlignment="1">
      <alignment horizontal="left"/>
    </xf>
    <xf numFmtId="0" fontId="11" fillId="32" borderId="11" xfId="0" applyFont="1" applyFill="1" applyBorder="1" applyAlignment="1">
      <alignment horizontal="left"/>
    </xf>
    <xf numFmtId="15" fontId="11" fillId="32" borderId="6" xfId="0" applyNumberFormat="1" applyFont="1" applyFill="1" applyBorder="1" applyAlignment="1">
      <alignment horizontal="left"/>
    </xf>
    <xf numFmtId="1" fontId="11" fillId="32" borderId="6" xfId="0" applyNumberFormat="1" applyFont="1" applyFill="1" applyBorder="1" applyAlignment="1">
      <alignment horizontal="left"/>
    </xf>
    <xf numFmtId="0" fontId="11" fillId="32" borderId="6" xfId="0" applyFont="1" applyFill="1" applyBorder="1" applyAlignment="1">
      <alignment horizontal="left" vertical="center" indent="1"/>
    </xf>
    <xf numFmtId="0" fontId="97" fillId="32" borderId="11" xfId="0" applyFont="1" applyFill="1" applyBorder="1" applyAlignment="1">
      <alignment horizontal="left" vertical="center" indent="1"/>
    </xf>
    <xf numFmtId="0" fontId="11" fillId="32" borderId="10" xfId="0" applyFont="1" applyFill="1" applyBorder="1" applyAlignment="1">
      <alignment horizontal="left" vertical="center" indent="1"/>
    </xf>
    <xf numFmtId="0" fontId="11" fillId="32" borderId="5" xfId="0" applyFont="1" applyFill="1" applyBorder="1" applyAlignment="1">
      <alignment horizontal="left" vertical="center" indent="1"/>
    </xf>
    <xf numFmtId="0" fontId="11" fillId="32" borderId="11" xfId="0" applyFont="1" applyFill="1" applyBorder="1" applyAlignment="1">
      <alignment horizontal="left" vertical="center" indent="1"/>
    </xf>
    <xf numFmtId="0" fontId="0" fillId="32" borderId="5" xfId="0" applyFill="1" applyBorder="1" applyAlignment="1">
      <alignment horizontal="left" vertical="center" indent="1"/>
    </xf>
    <xf numFmtId="0" fontId="0" fillId="32" borderId="11" xfId="0" applyFill="1" applyBorder="1" applyAlignment="1">
      <alignment horizontal="left" vertical="center" indent="1"/>
    </xf>
    <xf numFmtId="15" fontId="11" fillId="32" borderId="10" xfId="0" applyNumberFormat="1" applyFont="1" applyFill="1" applyBorder="1" applyAlignment="1">
      <alignment horizontal="left"/>
    </xf>
    <xf numFmtId="15" fontId="11" fillId="32" borderId="5" xfId="0" applyNumberFormat="1" applyFont="1" applyFill="1" applyBorder="1" applyAlignment="1">
      <alignment horizontal="left"/>
    </xf>
    <xf numFmtId="15" fontId="11" fillId="32" borderId="11" xfId="0" applyNumberFormat="1" applyFont="1" applyFill="1" applyBorder="1" applyAlignment="1">
      <alignment horizontal="left"/>
    </xf>
    <xf numFmtId="0" fontId="114" fillId="0" borderId="0" xfId="0" applyFont="1" applyAlignment="1">
      <alignment horizontal="left" vertical="center" indent="1"/>
    </xf>
    <xf numFmtId="0" fontId="32" fillId="0" borderId="0" xfId="0" applyFont="1" applyAlignment="1">
      <alignment horizontal="left" vertical="center" indent="1"/>
    </xf>
    <xf numFmtId="0" fontId="42" fillId="3" borderId="0" xfId="0" applyFont="1" applyFill="1" applyAlignment="1">
      <alignment vertical="center"/>
    </xf>
    <xf numFmtId="0" fontId="42" fillId="0" borderId="0" xfId="0" applyFont="1" applyAlignment="1">
      <alignment horizontal="left" vertical="center" indent="1"/>
    </xf>
    <xf numFmtId="0" fontId="44" fillId="0" borderId="0" xfId="0" applyFont="1" applyAlignment="1">
      <alignment horizontal="left" indent="1"/>
    </xf>
    <xf numFmtId="0" fontId="23" fillId="2" borderId="0" xfId="0" applyFont="1" applyFill="1" applyAlignment="1">
      <alignment horizontal="left" vertical="center" indent="1"/>
    </xf>
    <xf numFmtId="0" fontId="23" fillId="2" borderId="113" xfId="0" applyFont="1" applyFill="1" applyBorder="1" applyAlignment="1">
      <alignment horizontal="left" vertical="center" indent="1"/>
    </xf>
    <xf numFmtId="0" fontId="23" fillId="2" borderId="24" xfId="0" applyFont="1" applyFill="1" applyBorder="1" applyAlignment="1">
      <alignment horizontal="left" vertical="center" indent="1"/>
    </xf>
    <xf numFmtId="0" fontId="23" fillId="2" borderId="23" xfId="0" applyFont="1" applyFill="1" applyBorder="1" applyAlignment="1">
      <alignment horizontal="left" vertical="center" indent="1"/>
    </xf>
    <xf numFmtId="0" fontId="23" fillId="2" borderId="1" xfId="0" applyFont="1" applyFill="1" applyBorder="1" applyAlignment="1">
      <alignment horizontal="left" vertical="center" indent="1"/>
    </xf>
    <xf numFmtId="0" fontId="23" fillId="50" borderId="0" xfId="0" applyFont="1" applyFill="1" applyAlignment="1">
      <alignment horizontal="left" vertical="center" indent="1"/>
    </xf>
    <xf numFmtId="0" fontId="23" fillId="50" borderId="113" xfId="0" applyFont="1" applyFill="1" applyBorder="1" applyAlignment="1">
      <alignment horizontal="left" vertical="center" indent="1"/>
    </xf>
    <xf numFmtId="0" fontId="23" fillId="50" borderId="24" xfId="0" applyFont="1" applyFill="1" applyBorder="1" applyAlignment="1">
      <alignment horizontal="left" vertical="center" indent="1"/>
    </xf>
    <xf numFmtId="0" fontId="23" fillId="50" borderId="23" xfId="0" applyFont="1" applyFill="1" applyBorder="1" applyAlignment="1">
      <alignment horizontal="left" vertical="center" indent="1"/>
    </xf>
    <xf numFmtId="0" fontId="23" fillId="50" borderId="1" xfId="0" applyFont="1" applyFill="1" applyBorder="1" applyAlignment="1">
      <alignment horizontal="left" vertical="center" indent="1"/>
    </xf>
    <xf numFmtId="1" fontId="24" fillId="4" borderId="4" xfId="0" applyNumberFormat="1" applyFont="1" applyFill="1" applyBorder="1" applyAlignment="1">
      <alignment horizontal="left" vertical="center" indent="1"/>
    </xf>
    <xf numFmtId="4" fontId="24" fillId="4" borderId="4" xfId="0" applyNumberFormat="1" applyFont="1" applyFill="1" applyBorder="1" applyAlignment="1">
      <alignment horizontal="left" vertical="center" indent="1"/>
    </xf>
    <xf numFmtId="166" fontId="24" fillId="4" borderId="4" xfId="0" applyNumberFormat="1" applyFont="1" applyFill="1" applyBorder="1" applyAlignment="1">
      <alignment horizontal="right" vertical="center" indent="1"/>
    </xf>
    <xf numFmtId="164" fontId="24" fillId="4" borderId="4" xfId="0" applyNumberFormat="1" applyFont="1" applyFill="1" applyBorder="1" applyAlignment="1">
      <alignment horizontal="left" vertical="center" indent="1"/>
    </xf>
    <xf numFmtId="4" fontId="24" fillId="4" borderId="22" xfId="0" applyNumberFormat="1" applyFont="1" applyFill="1" applyBorder="1" applyAlignment="1">
      <alignment horizontal="left" vertical="center" indent="1"/>
    </xf>
    <xf numFmtId="164" fontId="24" fillId="4" borderId="1" xfId="0" applyNumberFormat="1" applyFont="1" applyFill="1" applyBorder="1" applyAlignment="1">
      <alignment horizontal="left" vertical="center" indent="1"/>
    </xf>
    <xf numFmtId="4" fontId="24" fillId="4" borderId="1" xfId="0" applyNumberFormat="1" applyFont="1" applyFill="1" applyBorder="1" applyAlignment="1">
      <alignment horizontal="left" vertical="center" indent="1"/>
    </xf>
    <xf numFmtId="1" fontId="24" fillId="4" borderId="0" xfId="0" applyNumberFormat="1" applyFont="1" applyFill="1" applyAlignment="1">
      <alignment horizontal="left" vertical="center" indent="1"/>
    </xf>
    <xf numFmtId="4" fontId="24" fillId="4" borderId="21" xfId="0" applyNumberFormat="1" applyFont="1" applyFill="1" applyBorder="1" applyAlignment="1">
      <alignment horizontal="left" vertical="center" indent="1"/>
    </xf>
    <xf numFmtId="0" fontId="24" fillId="4" borderId="17" xfId="0" applyFont="1" applyFill="1" applyBorder="1" applyAlignment="1">
      <alignment horizontal="left" vertical="center" indent="1"/>
    </xf>
    <xf numFmtId="4" fontId="24" fillId="4" borderId="20" xfId="0" applyNumberFormat="1" applyFont="1" applyFill="1" applyBorder="1" applyAlignment="1">
      <alignment horizontal="left" vertical="center" indent="1"/>
    </xf>
    <xf numFmtId="0" fontId="24" fillId="4" borderId="128" xfId="0" applyFont="1" applyFill="1" applyBorder="1" applyAlignment="1">
      <alignment horizontal="left" vertical="center" indent="1"/>
    </xf>
    <xf numFmtId="0" fontId="24" fillId="4" borderId="24" xfId="0" applyFont="1" applyFill="1" applyBorder="1" applyAlignment="1">
      <alignment horizontal="left" vertical="center" indent="1"/>
    </xf>
    <xf numFmtId="3" fontId="24" fillId="4" borderId="1" xfId="0" applyNumberFormat="1" applyFont="1" applyFill="1" applyBorder="1" applyAlignment="1">
      <alignment horizontal="left" vertical="center" indent="1"/>
    </xf>
    <xf numFmtId="0" fontId="44" fillId="4" borderId="51" xfId="0" applyFont="1" applyFill="1" applyBorder="1" applyAlignment="1">
      <alignment horizontal="left" vertical="center" indent="1"/>
    </xf>
    <xf numFmtId="0" fontId="32" fillId="0" borderId="0" xfId="0" applyFont="1" applyAlignment="1">
      <alignment horizontal="center" vertical="center"/>
    </xf>
    <xf numFmtId="0" fontId="33" fillId="0" borderId="0" xfId="0" applyFont="1" applyAlignment="1">
      <alignment horizontal="center" vertical="center"/>
    </xf>
    <xf numFmtId="0" fontId="24" fillId="4" borderId="20" xfId="0" applyFont="1" applyFill="1" applyBorder="1" applyAlignment="1">
      <alignment horizontal="left" vertical="center" indent="1"/>
    </xf>
    <xf numFmtId="166" fontId="24" fillId="4" borderId="17" xfId="0" applyNumberFormat="1" applyFont="1" applyFill="1" applyBorder="1" applyAlignment="1">
      <alignment horizontal="right" vertical="center" indent="1"/>
    </xf>
    <xf numFmtId="0" fontId="24" fillId="4" borderId="18" xfId="0" applyFont="1" applyFill="1" applyBorder="1" applyAlignment="1">
      <alignment horizontal="left" vertical="center" indent="1"/>
    </xf>
    <xf numFmtId="164" fontId="24" fillId="4" borderId="19" xfId="0" applyNumberFormat="1" applyFont="1" applyFill="1" applyBorder="1" applyAlignment="1">
      <alignment horizontal="left" vertical="center" indent="1"/>
    </xf>
    <xf numFmtId="0" fontId="102" fillId="4" borderId="4" xfId="0" applyFont="1" applyFill="1" applyBorder="1" applyAlignment="1">
      <alignment horizontal="left" vertical="center" indent="1"/>
    </xf>
    <xf numFmtId="0" fontId="102" fillId="4" borderId="1" xfId="0" applyFont="1" applyFill="1" applyBorder="1" applyAlignment="1">
      <alignment horizontal="left" vertical="center" indent="1"/>
    </xf>
    <xf numFmtId="164" fontId="102" fillId="4" borderId="1" xfId="0" applyNumberFormat="1" applyFont="1" applyFill="1" applyBorder="1" applyAlignment="1">
      <alignment horizontal="left" vertical="center" indent="1"/>
    </xf>
    <xf numFmtId="4" fontId="102" fillId="4" borderId="1" xfId="0" applyNumberFormat="1" applyFont="1" applyFill="1" applyBorder="1" applyAlignment="1">
      <alignment horizontal="left" vertical="center" indent="1"/>
    </xf>
    <xf numFmtId="0" fontId="102" fillId="4" borderId="23" xfId="0" applyFont="1" applyFill="1" applyBorder="1" applyAlignment="1">
      <alignment horizontal="left" vertical="center" indent="1"/>
    </xf>
    <xf numFmtId="1" fontId="102" fillId="4" borderId="0" xfId="0" applyNumberFormat="1" applyFont="1" applyFill="1" applyAlignment="1">
      <alignment horizontal="left" vertical="center" indent="1"/>
    </xf>
    <xf numFmtId="0" fontId="61" fillId="4" borderId="0" xfId="0" applyFont="1" applyFill="1" applyAlignment="1">
      <alignment vertical="center"/>
    </xf>
    <xf numFmtId="0" fontId="63" fillId="0" borderId="0" xfId="0" applyFont="1" applyAlignment="1">
      <alignment horizontal="left" vertical="center" indent="1"/>
    </xf>
    <xf numFmtId="3" fontId="11" fillId="21" borderId="142" xfId="0" applyNumberFormat="1" applyFont="1" applyFill="1" applyBorder="1" applyAlignment="1">
      <alignment horizontal="right" vertical="center" indent="1"/>
    </xf>
    <xf numFmtId="165" fontId="11" fillId="21" borderId="142" xfId="0" applyNumberFormat="1" applyFont="1" applyFill="1" applyBorder="1" applyAlignment="1">
      <alignment horizontal="left" vertical="center" indent="1"/>
    </xf>
    <xf numFmtId="0" fontId="11" fillId="21" borderId="184" xfId="0" applyFont="1" applyFill="1" applyBorder="1" applyAlignment="1">
      <alignment horizontal="left" vertical="center" indent="1"/>
    </xf>
    <xf numFmtId="0" fontId="48" fillId="14" borderId="100" xfId="0" applyFont="1" applyFill="1" applyBorder="1" applyAlignment="1">
      <alignment horizontal="left"/>
    </xf>
    <xf numFmtId="0" fontId="48" fillId="27" borderId="44" xfId="0" applyFont="1" applyFill="1" applyBorder="1" applyAlignment="1">
      <alignment horizontal="left"/>
    </xf>
    <xf numFmtId="0" fontId="0" fillId="0" borderId="26" xfId="0" applyBorder="1" applyAlignment="1">
      <alignment horizontal="left" vertical="center"/>
    </xf>
    <xf numFmtId="3" fontId="11" fillId="0" borderId="25" xfId="0" applyNumberFormat="1" applyFont="1" applyBorder="1" applyAlignment="1">
      <alignment horizontal="left" vertical="center"/>
    </xf>
    <xf numFmtId="3" fontId="11" fillId="0" borderId="26" xfId="0" applyNumberFormat="1" applyFont="1" applyBorder="1" applyAlignment="1">
      <alignment horizontal="left" vertical="center"/>
    </xf>
    <xf numFmtId="0" fontId="0" fillId="3" borderId="76" xfId="0" applyFill="1" applyBorder="1" applyAlignment="1">
      <alignment horizontal="center"/>
    </xf>
    <xf numFmtId="164" fontId="19" fillId="0" borderId="0" xfId="0" applyNumberFormat="1" applyFont="1" applyAlignment="1">
      <alignment horizontal="left" vertical="center" indent="1"/>
    </xf>
    <xf numFmtId="164" fontId="11" fillId="2" borderId="0" xfId="0" applyNumberFormat="1" applyFont="1" applyFill="1" applyAlignment="1">
      <alignment vertical="center"/>
    </xf>
    <xf numFmtId="0" fontId="0" fillId="21" borderId="116" xfId="0" applyFill="1" applyBorder="1" applyAlignment="1">
      <alignment horizontal="left"/>
    </xf>
    <xf numFmtId="0" fontId="0" fillId="21" borderId="116" xfId="0" applyFill="1" applyBorder="1" applyAlignment="1">
      <alignment horizontal="left" vertical="center" indent="1"/>
    </xf>
    <xf numFmtId="0" fontId="11" fillId="40" borderId="115" xfId="0" applyFont="1" applyFill="1" applyBorder="1" applyAlignment="1">
      <alignment horizontal="left" vertical="center" indent="1"/>
    </xf>
    <xf numFmtId="0" fontId="11" fillId="40" borderId="143" xfId="0" applyFont="1" applyFill="1" applyBorder="1" applyAlignment="1">
      <alignment horizontal="left" vertical="center" indent="1"/>
    </xf>
    <xf numFmtId="0" fontId="11" fillId="40" borderId="116" xfId="0" applyFont="1" applyFill="1" applyBorder="1" applyAlignment="1">
      <alignment horizontal="left" vertical="center" indent="1"/>
    </xf>
    <xf numFmtId="0" fontId="11" fillId="0" borderId="166" xfId="0" applyFont="1" applyBorder="1" applyAlignment="1">
      <alignment horizontal="left" vertical="center" indent="1"/>
    </xf>
    <xf numFmtId="0" fontId="11" fillId="0" borderId="110" xfId="0" applyFont="1" applyBorder="1" applyAlignment="1">
      <alignment horizontal="left" vertical="center" indent="1"/>
    </xf>
    <xf numFmtId="0" fontId="0" fillId="0" borderId="39" xfId="0" applyBorder="1" applyAlignment="1">
      <alignment horizontal="left"/>
    </xf>
    <xf numFmtId="0" fontId="97" fillId="0" borderId="93" xfId="0" applyFont="1" applyBorder="1" applyAlignment="1">
      <alignment horizontal="left" vertical="center" indent="1"/>
    </xf>
    <xf numFmtId="0" fontId="97" fillId="0" borderId="2" xfId="0" applyFont="1" applyBorder="1" applyAlignment="1">
      <alignment horizontal="left" vertical="center" indent="1"/>
    </xf>
    <xf numFmtId="0" fontId="97" fillId="0" borderId="37" xfId="0" applyFont="1" applyBorder="1" applyAlignment="1">
      <alignment horizontal="left" vertical="center" indent="1"/>
    </xf>
    <xf numFmtId="9" fontId="11" fillId="0" borderId="0" xfId="0" applyNumberFormat="1" applyFont="1" applyAlignment="1">
      <alignment horizontal="right" vertical="center" indent="1"/>
    </xf>
    <xf numFmtId="9" fontId="11" fillId="2" borderId="0" xfId="0" applyNumberFormat="1" applyFont="1" applyFill="1" applyAlignment="1">
      <alignment horizontal="right" vertical="center" indent="1"/>
    </xf>
    <xf numFmtId="0" fontId="0" fillId="2" borderId="11" xfId="0" applyFill="1" applyBorder="1" applyAlignment="1">
      <alignment horizontal="left" vertical="center"/>
    </xf>
    <xf numFmtId="0" fontId="11" fillId="21" borderId="6" xfId="0" applyFont="1" applyFill="1" applyBorder="1" applyAlignment="1">
      <alignment horizontal="center" vertical="center"/>
    </xf>
    <xf numFmtId="0" fontId="0" fillId="21" borderId="10" xfId="0" applyFill="1" applyBorder="1" applyAlignment="1">
      <alignment horizontal="left" vertical="center" indent="1"/>
    </xf>
    <xf numFmtId="0" fontId="11" fillId="21" borderId="6" xfId="0" applyFont="1" applyFill="1" applyBorder="1" applyAlignment="1">
      <alignment horizontal="left" vertical="center" indent="1"/>
    </xf>
    <xf numFmtId="164" fontId="24" fillId="5" borderId="20" xfId="0" applyNumberFormat="1" applyFont="1" applyFill="1" applyBorder="1" applyAlignment="1">
      <alignment horizontal="left" vertical="center" indent="1"/>
    </xf>
    <xf numFmtId="0" fontId="25" fillId="3" borderId="0" xfId="0" applyFont="1" applyFill="1" applyAlignment="1">
      <alignment horizontal="center" vertical="center"/>
    </xf>
    <xf numFmtId="4" fontId="24" fillId="5" borderId="20" xfId="0" applyNumberFormat="1" applyFont="1" applyFill="1" applyBorder="1" applyAlignment="1">
      <alignment horizontal="center" vertical="center"/>
    </xf>
    <xf numFmtId="10" fontId="11" fillId="0" borderId="46" xfId="0" applyNumberFormat="1" applyFont="1" applyBorder="1" applyAlignment="1">
      <alignment horizontal="center" vertical="center"/>
    </xf>
    <xf numFmtId="10" fontId="11" fillId="2" borderId="0" xfId="0" applyNumberFormat="1" applyFont="1" applyFill="1" applyAlignment="1">
      <alignment horizontal="center" vertical="center"/>
    </xf>
    <xf numFmtId="10" fontId="11" fillId="0" borderId="0" xfId="0" applyNumberFormat="1" applyFont="1" applyAlignment="1">
      <alignment horizontal="center" vertical="center"/>
    </xf>
    <xf numFmtId="164" fontId="11" fillId="2" borderId="0" xfId="0" applyNumberFormat="1" applyFont="1" applyFill="1" applyAlignment="1">
      <alignment horizontal="center" vertical="center"/>
    </xf>
    <xf numFmtId="1" fontId="25" fillId="3" borderId="0" xfId="0" applyNumberFormat="1" applyFont="1" applyFill="1" applyAlignment="1">
      <alignment horizontal="left" vertical="center" indent="1"/>
    </xf>
    <xf numFmtId="1" fontId="24" fillId="5" borderId="20" xfId="0" applyNumberFormat="1" applyFont="1" applyFill="1" applyBorder="1" applyAlignment="1">
      <alignment horizontal="left" vertical="center" indent="1"/>
    </xf>
    <xf numFmtId="1" fontId="0" fillId="0" borderId="0" xfId="0" applyNumberFormat="1" applyAlignment="1">
      <alignment horizontal="left"/>
    </xf>
    <xf numFmtId="9" fontId="11" fillId="0" borderId="46" xfId="0" applyNumberFormat="1" applyFont="1" applyBorder="1" applyAlignment="1">
      <alignment horizontal="right" vertical="center" indent="1"/>
    </xf>
    <xf numFmtId="0" fontId="48" fillId="2" borderId="0" xfId="0" applyFont="1" applyFill="1"/>
    <xf numFmtId="15" fontId="11" fillId="3" borderId="0" xfId="0" applyNumberFormat="1" applyFont="1" applyFill="1" applyAlignment="1">
      <alignment horizontal="left"/>
    </xf>
    <xf numFmtId="0" fontId="24" fillId="51" borderId="227" xfId="0" applyFont="1" applyFill="1" applyBorder="1" applyAlignment="1">
      <alignment horizontal="left" vertical="center" indent="1"/>
    </xf>
    <xf numFmtId="1" fontId="24" fillId="51" borderId="227" xfId="0" applyNumberFormat="1" applyFont="1" applyFill="1" applyBorder="1" applyAlignment="1">
      <alignment horizontal="left" vertical="center" indent="1"/>
    </xf>
    <xf numFmtId="0" fontId="116" fillId="21" borderId="143" xfId="0" applyFont="1" applyFill="1" applyBorder="1" applyAlignment="1">
      <alignment horizontal="left" indent="1"/>
    </xf>
    <xf numFmtId="0" fontId="121" fillId="0" borderId="0" xfId="0" applyFont="1" applyAlignment="1">
      <alignment horizontal="left" indent="1"/>
    </xf>
    <xf numFmtId="2" fontId="48" fillId="0" borderId="0" xfId="0" applyNumberFormat="1" applyFont="1" applyAlignment="1">
      <alignment horizontal="right" vertical="center" indent="1"/>
    </xf>
    <xf numFmtId="0" fontId="0" fillId="21" borderId="0" xfId="0" applyFill="1" applyAlignment="1">
      <alignment horizontal="left" vertical="center" indent="1"/>
    </xf>
    <xf numFmtId="0" fontId="11" fillId="21" borderId="202" xfId="0" applyFont="1" applyFill="1" applyBorder="1" applyAlignment="1">
      <alignment horizontal="right" vertical="center"/>
    </xf>
    <xf numFmtId="0" fontId="97" fillId="21" borderId="202" xfId="0" applyFont="1" applyFill="1" applyBorder="1" applyAlignment="1">
      <alignment horizontal="left" vertical="center"/>
    </xf>
    <xf numFmtId="0" fontId="97" fillId="21" borderId="211" xfId="0" applyFont="1" applyFill="1" applyBorder="1" applyAlignment="1">
      <alignment horizontal="left" vertical="center" indent="1"/>
    </xf>
    <xf numFmtId="0" fontId="19" fillId="21" borderId="0" xfId="0" applyFont="1" applyFill="1" applyAlignment="1">
      <alignment horizontal="left"/>
    </xf>
    <xf numFmtId="0" fontId="19" fillId="21" borderId="0" xfId="0" applyFont="1" applyFill="1" applyAlignment="1">
      <alignment horizontal="left" indent="1"/>
    </xf>
    <xf numFmtId="0" fontId="97" fillId="21" borderId="0" xfId="0" applyFont="1" applyFill="1" applyAlignment="1">
      <alignment horizontal="left" vertical="center" indent="1"/>
    </xf>
    <xf numFmtId="0" fontId="116" fillId="21" borderId="0" xfId="0" applyFont="1" applyFill="1" applyAlignment="1">
      <alignment horizontal="left" indent="1"/>
    </xf>
    <xf numFmtId="0" fontId="48" fillId="21" borderId="0" xfId="0" applyFont="1" applyFill="1" applyAlignment="1">
      <alignment horizontal="left" indent="1"/>
    </xf>
    <xf numFmtId="0" fontId="97" fillId="21" borderId="0" xfId="0" applyFont="1" applyFill="1" applyAlignment="1">
      <alignment horizontal="left" indent="1"/>
    </xf>
    <xf numFmtId="0" fontId="48" fillId="21" borderId="199" xfId="0" applyFont="1" applyFill="1" applyBorder="1" applyAlignment="1">
      <alignment horizontal="left" vertical="center" indent="1"/>
    </xf>
    <xf numFmtId="0" fontId="11" fillId="21" borderId="199" xfId="0" applyFont="1" applyFill="1" applyBorder="1" applyAlignment="1">
      <alignment horizontal="right" vertical="center" indent="1"/>
    </xf>
    <xf numFmtId="0" fontId="97" fillId="21" borderId="212" xfId="0" applyFont="1" applyFill="1" applyBorder="1" applyAlignment="1">
      <alignment horizontal="left" vertical="center" indent="1"/>
    </xf>
    <xf numFmtId="0" fontId="97" fillId="21" borderId="216" xfId="0" applyFont="1" applyFill="1" applyBorder="1" applyAlignment="1">
      <alignment horizontal="left" vertical="center" indent="1"/>
    </xf>
    <xf numFmtId="0" fontId="97" fillId="21" borderId="216" xfId="0" applyFont="1" applyFill="1" applyBorder="1" applyAlignment="1">
      <alignment horizontal="left" indent="1"/>
    </xf>
    <xf numFmtId="0" fontId="97" fillId="21" borderId="216" xfId="0" applyFont="1" applyFill="1" applyBorder="1" applyAlignment="1">
      <alignment horizontal="left"/>
    </xf>
    <xf numFmtId="0" fontId="97" fillId="21" borderId="200" xfId="0" applyFont="1" applyFill="1" applyBorder="1" applyAlignment="1">
      <alignment horizontal="left"/>
    </xf>
    <xf numFmtId="0" fontId="11" fillId="3" borderId="142" xfId="0" applyFont="1" applyFill="1" applyBorder="1" applyAlignment="1">
      <alignment horizontal="left" vertical="center" indent="1"/>
    </xf>
    <xf numFmtId="0" fontId="11" fillId="3" borderId="115" xfId="0" applyFont="1" applyFill="1" applyBorder="1" applyAlignment="1">
      <alignment horizontal="left" vertical="center" indent="1"/>
    </xf>
    <xf numFmtId="0" fontId="0" fillId="3" borderId="116" xfId="0" applyFill="1" applyBorder="1" applyAlignment="1">
      <alignment horizontal="left" vertical="center" indent="1"/>
    </xf>
    <xf numFmtId="0" fontId="48" fillId="7" borderId="0" xfId="0" applyFont="1" applyFill="1" applyAlignment="1">
      <alignment horizontal="right" vertical="center"/>
    </xf>
    <xf numFmtId="0" fontId="48" fillId="3" borderId="0" xfId="0" applyFont="1" applyFill="1" applyAlignment="1">
      <alignment horizontal="right" vertical="center"/>
    </xf>
    <xf numFmtId="0" fontId="48" fillId="21" borderId="211" xfId="0" applyFont="1" applyFill="1" applyBorder="1" applyAlignment="1">
      <alignment horizontal="right" vertical="center"/>
    </xf>
    <xf numFmtId="0" fontId="11" fillId="21" borderId="0" xfId="0" applyFont="1" applyFill="1" applyAlignment="1">
      <alignment horizontal="left" vertical="center"/>
    </xf>
    <xf numFmtId="0" fontId="48" fillId="21" borderId="0" xfId="0" applyFont="1" applyFill="1" applyAlignment="1">
      <alignment horizontal="left" vertical="center"/>
    </xf>
    <xf numFmtId="0" fontId="48" fillId="21" borderId="0" xfId="0" applyFont="1" applyFill="1" applyAlignment="1">
      <alignment horizontal="left" vertical="center" indent="1"/>
    </xf>
    <xf numFmtId="0" fontId="48" fillId="21" borderId="202" xfId="0" applyFont="1" applyFill="1" applyBorder="1" applyAlignment="1">
      <alignment horizontal="right" vertical="center"/>
    </xf>
    <xf numFmtId="0" fontId="19" fillId="21" borderId="202" xfId="0" applyFont="1" applyFill="1" applyBorder="1" applyAlignment="1">
      <alignment horizontal="right" vertical="center"/>
    </xf>
    <xf numFmtId="0" fontId="48" fillId="21" borderId="202" xfId="0" applyFont="1" applyFill="1" applyBorder="1" applyAlignment="1">
      <alignment horizontal="left" vertical="center"/>
    </xf>
    <xf numFmtId="3" fontId="11" fillId="0" borderId="142" xfId="0" applyNumberFormat="1" applyFont="1" applyBorder="1" applyAlignment="1">
      <alignment horizontal="right" vertical="center" indent="1"/>
    </xf>
    <xf numFmtId="3" fontId="11" fillId="21" borderId="0" xfId="0" applyNumberFormat="1" applyFont="1" applyFill="1" applyAlignment="1">
      <alignment horizontal="right" vertical="center" indent="1"/>
    </xf>
    <xf numFmtId="3" fontId="48" fillId="21" borderId="0" xfId="0" applyNumberFormat="1" applyFont="1" applyFill="1" applyAlignment="1">
      <alignment horizontal="right" vertical="center" indent="1"/>
    </xf>
    <xf numFmtId="0" fontId="19" fillId="0" borderId="2" xfId="0" applyFont="1" applyBorder="1" applyAlignment="1">
      <alignment horizontal="left"/>
    </xf>
    <xf numFmtId="0" fontId="0" fillId="0" borderId="2" xfId="0" applyBorder="1" applyAlignment="1">
      <alignment horizontal="left"/>
    </xf>
    <xf numFmtId="0" fontId="0" fillId="0" borderId="143" xfId="0" applyBorder="1" applyAlignment="1">
      <alignment horizontal="left" vertical="center" indent="1"/>
    </xf>
    <xf numFmtId="0" fontId="11" fillId="21" borderId="228" xfId="0" applyFont="1" applyFill="1" applyBorder="1" applyAlignment="1">
      <alignment horizontal="left" vertical="center" indent="1"/>
    </xf>
    <xf numFmtId="0" fontId="0" fillId="21" borderId="230" xfId="0" applyFill="1" applyBorder="1" applyAlignment="1">
      <alignment horizontal="left"/>
    </xf>
    <xf numFmtId="0" fontId="0" fillId="0" borderId="116" xfId="0" applyBorder="1" applyAlignment="1">
      <alignment horizontal="left" vertical="center" indent="1"/>
    </xf>
    <xf numFmtId="1" fontId="11" fillId="2" borderId="6" xfId="0" applyNumberFormat="1" applyFont="1" applyFill="1" applyBorder="1" applyAlignment="1">
      <alignment horizontal="center" vertical="center"/>
    </xf>
    <xf numFmtId="0" fontId="48" fillId="0" borderId="115" xfId="0" applyFont="1" applyBorder="1" applyAlignment="1">
      <alignment horizontal="left" vertical="center" indent="1"/>
    </xf>
    <xf numFmtId="0" fontId="19" fillId="21" borderId="2" xfId="0" applyFont="1" applyFill="1" applyBorder="1" applyAlignment="1">
      <alignment horizontal="left" indent="1"/>
    </xf>
    <xf numFmtId="0" fontId="11" fillId="3" borderId="116" xfId="0" applyFont="1" applyFill="1" applyBorder="1" applyAlignment="1">
      <alignment horizontal="right" vertical="center" indent="1"/>
    </xf>
    <xf numFmtId="0" fontId="97" fillId="21" borderId="201" xfId="0" applyFont="1" applyFill="1" applyBorder="1" applyAlignment="1">
      <alignment horizontal="left" vertical="center"/>
    </xf>
    <xf numFmtId="0" fontId="120" fillId="21" borderId="202" xfId="0" applyFont="1" applyFill="1" applyBorder="1" applyAlignment="1">
      <alignment horizontal="left" vertical="center"/>
    </xf>
    <xf numFmtId="0" fontId="116" fillId="21" borderId="202" xfId="0" applyFont="1" applyFill="1" applyBorder="1" applyAlignment="1">
      <alignment horizontal="right" vertical="center"/>
    </xf>
    <xf numFmtId="0" fontId="0" fillId="21" borderId="202" xfId="0" applyFill="1" applyBorder="1" applyAlignment="1">
      <alignment horizontal="right" vertical="center"/>
    </xf>
    <xf numFmtId="0" fontId="48" fillId="21" borderId="203" xfId="0" applyFont="1" applyFill="1" applyBorder="1" applyAlignment="1">
      <alignment horizontal="left" vertical="center"/>
    </xf>
    <xf numFmtId="0" fontId="0" fillId="0" borderId="116" xfId="0" applyBorder="1" applyAlignment="1">
      <alignment horizontal="left" vertical="center"/>
    </xf>
    <xf numFmtId="164" fontId="48" fillId="0" borderId="142" xfId="0" applyNumberFormat="1" applyFont="1" applyBorder="1" applyAlignment="1">
      <alignment horizontal="right" vertical="center"/>
    </xf>
    <xf numFmtId="0" fontId="97" fillId="21" borderId="0" xfId="0" applyFont="1" applyFill="1" applyAlignment="1">
      <alignment horizontal="left" vertical="center"/>
    </xf>
    <xf numFmtId="0" fontId="48" fillId="21" borderId="0" xfId="0" applyFont="1" applyFill="1" applyAlignment="1">
      <alignment horizontal="left"/>
    </xf>
    <xf numFmtId="9" fontId="0" fillId="0" borderId="142" xfId="0" applyNumberFormat="1" applyBorder="1" applyAlignment="1">
      <alignment horizontal="right" vertical="center" indent="1"/>
    </xf>
    <xf numFmtId="164" fontId="0" fillId="0" borderId="142" xfId="0" applyNumberFormat="1" applyBorder="1" applyAlignment="1">
      <alignment horizontal="right" vertical="center" indent="1"/>
    </xf>
    <xf numFmtId="15" fontId="11" fillId="21" borderId="115" xfId="0" applyNumberFormat="1" applyFont="1" applyFill="1" applyBorder="1" applyAlignment="1">
      <alignment horizontal="left"/>
    </xf>
    <xf numFmtId="1" fontId="11" fillId="21" borderId="116" xfId="0" applyNumberFormat="1" applyFont="1" applyFill="1" applyBorder="1" applyAlignment="1">
      <alignment horizontal="left"/>
    </xf>
    <xf numFmtId="0" fontId="11" fillId="21" borderId="151" xfId="0" applyFont="1" applyFill="1" applyBorder="1" applyAlignment="1">
      <alignment horizontal="left"/>
    </xf>
    <xf numFmtId="0" fontId="11" fillId="21" borderId="152" xfId="0" applyFont="1" applyFill="1" applyBorder="1" applyAlignment="1">
      <alignment horizontal="left"/>
    </xf>
    <xf numFmtId="0" fontId="11" fillId="21" borderId="153" xfId="0" applyFont="1" applyFill="1" applyBorder="1" applyAlignment="1">
      <alignment horizontal="left"/>
    </xf>
    <xf numFmtId="0" fontId="48" fillId="0" borderId="143" xfId="0" applyFont="1" applyBorder="1" applyAlignment="1">
      <alignment horizontal="right" indent="1"/>
    </xf>
    <xf numFmtId="0" fontId="120" fillId="21" borderId="234" xfId="0" applyFont="1" applyFill="1" applyBorder="1" applyAlignment="1">
      <alignment horizontal="left" vertical="center"/>
    </xf>
    <xf numFmtId="0" fontId="48" fillId="21" borderId="234" xfId="0" applyFont="1" applyFill="1" applyBorder="1" applyAlignment="1">
      <alignment horizontal="left" vertical="center"/>
    </xf>
    <xf numFmtId="0" fontId="0" fillId="21" borderId="0" xfId="0" applyFill="1" applyAlignment="1">
      <alignment horizontal="right" vertical="center" indent="1"/>
    </xf>
    <xf numFmtId="164" fontId="11" fillId="0" borderId="142" xfId="0" applyNumberFormat="1" applyFont="1" applyBorder="1" applyAlignment="1">
      <alignment horizontal="center" vertical="center"/>
    </xf>
    <xf numFmtId="0" fontId="0" fillId="0" borderId="142" xfId="0" applyBorder="1" applyAlignment="1">
      <alignment horizontal="right" vertical="center" indent="1"/>
    </xf>
    <xf numFmtId="0" fontId="114" fillId="0" borderId="0" xfId="0" applyFont="1" applyAlignment="1">
      <alignment horizontal="right" vertical="center"/>
    </xf>
    <xf numFmtId="0" fontId="19" fillId="0" borderId="0" xfId="0" applyFont="1" applyAlignment="1">
      <alignment horizontal="left" indent="1"/>
    </xf>
    <xf numFmtId="0" fontId="0" fillId="0" borderId="166" xfId="0" applyBorder="1" applyAlignment="1">
      <alignment horizontal="left" vertical="center"/>
    </xf>
    <xf numFmtId="0" fontId="0" fillId="0" borderId="46" xfId="0" applyBorder="1" applyAlignment="1">
      <alignment horizontal="left" vertical="center"/>
    </xf>
    <xf numFmtId="0" fontId="48" fillId="0" borderId="46" xfId="0" applyFont="1" applyBorder="1" applyAlignment="1">
      <alignment horizontal="right" indent="1"/>
    </xf>
    <xf numFmtId="0" fontId="114" fillId="0" borderId="46" xfId="0" applyFont="1" applyBorder="1" applyAlignment="1">
      <alignment horizontal="left" vertical="center"/>
    </xf>
    <xf numFmtId="0" fontId="114" fillId="0" borderId="110" xfId="0" applyFont="1" applyBorder="1" applyAlignment="1">
      <alignment horizontal="left" vertical="center"/>
    </xf>
    <xf numFmtId="0" fontId="97" fillId="0" borderId="45" xfId="0" applyFont="1" applyBorder="1" applyAlignment="1">
      <alignment horizontal="left" vertical="center"/>
    </xf>
    <xf numFmtId="0" fontId="97" fillId="0" borderId="39" xfId="0" applyFont="1" applyBorder="1" applyAlignment="1">
      <alignment horizontal="left" vertical="center"/>
    </xf>
    <xf numFmtId="0" fontId="48" fillId="0" borderId="45" xfId="0" applyFont="1" applyBorder="1" applyAlignment="1">
      <alignment horizontal="right" vertical="center"/>
    </xf>
    <xf numFmtId="0" fontId="48" fillId="0" borderId="39" xfId="0" applyFont="1" applyBorder="1" applyAlignment="1">
      <alignment horizontal="right" vertical="center"/>
    </xf>
    <xf numFmtId="0" fontId="19" fillId="0" borderId="45" xfId="0" applyFont="1" applyBorder="1" applyAlignment="1">
      <alignment horizontal="left"/>
    </xf>
    <xf numFmtId="3" fontId="11" fillId="0" borderId="45" xfId="0" applyNumberFormat="1" applyFont="1" applyBorder="1" applyAlignment="1">
      <alignment horizontal="left" vertical="center"/>
    </xf>
    <xf numFmtId="0" fontId="116" fillId="0" borderId="45" xfId="0" applyFont="1" applyBorder="1" applyAlignment="1">
      <alignment horizontal="left"/>
    </xf>
    <xf numFmtId="0" fontId="114" fillId="0" borderId="39" xfId="0" applyFont="1" applyBorder="1" applyAlignment="1">
      <alignment horizontal="left"/>
    </xf>
    <xf numFmtId="0" fontId="48" fillId="0" borderId="93" xfId="0" applyFont="1" applyBorder="1" applyAlignment="1">
      <alignment horizontal="left"/>
    </xf>
    <xf numFmtId="0" fontId="48" fillId="0" borderId="2" xfId="0" applyFont="1" applyBorder="1" applyAlignment="1">
      <alignment horizontal="left"/>
    </xf>
    <xf numFmtId="0" fontId="48" fillId="0" borderId="37" xfId="0" applyFont="1" applyBorder="1" applyAlignment="1">
      <alignment horizontal="left"/>
    </xf>
    <xf numFmtId="0" fontId="19" fillId="0" borderId="0" xfId="0" applyFont="1" applyAlignment="1">
      <alignment horizontal="right" indent="1"/>
    </xf>
    <xf numFmtId="0" fontId="116" fillId="0" borderId="0" xfId="0" applyFont="1" applyAlignment="1">
      <alignment horizontal="right" indent="1"/>
    </xf>
    <xf numFmtId="165" fontId="11" fillId="2" borderId="142" xfId="0" applyNumberFormat="1" applyFont="1" applyFill="1" applyBorder="1" applyAlignment="1">
      <alignment horizontal="right" vertical="center" indent="1"/>
    </xf>
    <xf numFmtId="0" fontId="11" fillId="2" borderId="142" xfId="0" applyFont="1" applyFill="1" applyBorder="1" applyAlignment="1">
      <alignment horizontal="center" vertical="center"/>
    </xf>
    <xf numFmtId="0" fontId="0" fillId="21" borderId="2" xfId="0" applyFill="1" applyBorder="1" applyAlignment="1">
      <alignment horizontal="left"/>
    </xf>
    <xf numFmtId="0" fontId="0" fillId="0" borderId="166" xfId="0" applyBorder="1" applyAlignment="1">
      <alignment horizontal="left" vertical="center" indent="1"/>
    </xf>
    <xf numFmtId="0" fontId="0" fillId="0" borderId="46" xfId="0" applyBorder="1" applyAlignment="1">
      <alignment horizontal="left" vertical="center" indent="1"/>
    </xf>
    <xf numFmtId="0" fontId="0" fillId="0" borderId="110" xfId="0" applyBorder="1" applyAlignment="1">
      <alignment horizontal="left" vertical="center" indent="1"/>
    </xf>
    <xf numFmtId="0" fontId="48" fillId="0" borderId="0" xfId="0" applyFont="1" applyAlignment="1">
      <alignment horizontal="center"/>
    </xf>
    <xf numFmtId="0" fontId="38" fillId="18" borderId="111" xfId="0" applyFont="1" applyFill="1" applyBorder="1" applyAlignment="1">
      <alignment horizontal="left" indent="1"/>
    </xf>
    <xf numFmtId="0" fontId="48" fillId="14" borderId="0" xfId="0" applyFont="1" applyFill="1" applyAlignment="1">
      <alignment horizontal="center" vertical="center"/>
    </xf>
    <xf numFmtId="0" fontId="48" fillId="14" borderId="0" xfId="0" applyFont="1" applyFill="1" applyAlignment="1">
      <alignment horizontal="center"/>
    </xf>
    <xf numFmtId="0" fontId="0" fillId="3" borderId="74" xfId="0" applyFill="1" applyBorder="1" applyAlignment="1">
      <alignment horizontal="center"/>
    </xf>
    <xf numFmtId="0" fontId="6" fillId="3" borderId="13" xfId="0" applyFont="1" applyFill="1" applyBorder="1" applyAlignment="1">
      <alignment horizontal="left" vertical="center" indent="1"/>
    </xf>
    <xf numFmtId="0" fontId="0" fillId="3" borderId="14" xfId="0" applyFill="1" applyBorder="1" applyAlignment="1">
      <alignment horizontal="left" vertical="center" indent="1"/>
    </xf>
    <xf numFmtId="0" fontId="0" fillId="3" borderId="48" xfId="0" applyFill="1" applyBorder="1" applyAlignment="1">
      <alignment horizontal="center" vertical="center"/>
    </xf>
    <xf numFmtId="1" fontId="0" fillId="3" borderId="0" xfId="0" applyNumberFormat="1" applyFill="1" applyAlignment="1">
      <alignment horizontal="left" vertical="center" indent="1"/>
    </xf>
    <xf numFmtId="0" fontId="0" fillId="3" borderId="13" xfId="0" applyFill="1" applyBorder="1" applyAlignment="1">
      <alignment horizontal="left" vertical="center" indent="1"/>
    </xf>
    <xf numFmtId="0" fontId="0" fillId="3" borderId="14" xfId="0" applyFill="1" applyBorder="1" applyAlignment="1">
      <alignment vertical="center"/>
    </xf>
    <xf numFmtId="0" fontId="0" fillId="3" borderId="13" xfId="0" applyFill="1" applyBorder="1" applyAlignment="1">
      <alignment horizontal="left" vertical="center"/>
    </xf>
    <xf numFmtId="0" fontId="0" fillId="3" borderId="14" xfId="0" applyFill="1" applyBorder="1" applyAlignment="1">
      <alignment horizontal="left" vertical="center"/>
    </xf>
    <xf numFmtId="0" fontId="0" fillId="3" borderId="76" xfId="0" applyFill="1" applyBorder="1" applyAlignment="1">
      <alignment horizontal="left" vertical="center"/>
    </xf>
    <xf numFmtId="0" fontId="0" fillId="3" borderId="15" xfId="0" applyFill="1" applyBorder="1" applyAlignment="1">
      <alignment horizontal="left" vertical="center"/>
    </xf>
    <xf numFmtId="0" fontId="0" fillId="3" borderId="77" xfId="0" applyFill="1" applyBorder="1" applyAlignment="1">
      <alignment horizontal="left" vertical="center"/>
    </xf>
    <xf numFmtId="0" fontId="0" fillId="3" borderId="75" xfId="0" applyFill="1" applyBorder="1" applyAlignment="1">
      <alignment horizontal="left" vertical="center" indent="1"/>
    </xf>
    <xf numFmtId="0" fontId="11" fillId="0" borderId="13" xfId="0" applyFont="1" applyBorder="1" applyAlignment="1">
      <alignment horizontal="left" vertical="center" indent="1"/>
    </xf>
    <xf numFmtId="0" fontId="0" fillId="0" borderId="29" xfId="0" applyBorder="1" applyAlignment="1">
      <alignment horizontal="left" vertical="center" indent="1"/>
    </xf>
    <xf numFmtId="0" fontId="0" fillId="3" borderId="28" xfId="0" applyFill="1" applyBorder="1" applyAlignment="1">
      <alignment vertical="center"/>
    </xf>
    <xf numFmtId="0" fontId="0" fillId="3" borderId="33" xfId="0" applyFill="1" applyBorder="1" applyAlignment="1">
      <alignment horizontal="center"/>
    </xf>
    <xf numFmtId="0" fontId="0" fillId="3" borderId="34" xfId="0" applyFill="1" applyBorder="1"/>
    <xf numFmtId="1" fontId="11" fillId="0" borderId="6" xfId="0" applyNumberFormat="1" applyFont="1" applyBorder="1" applyAlignment="1">
      <alignment horizontal="left" vertical="center" indent="1"/>
    </xf>
    <xf numFmtId="0" fontId="0" fillId="0" borderId="13" xfId="0" applyBorder="1" applyAlignment="1">
      <alignment horizontal="left" vertical="center" indent="1"/>
    </xf>
    <xf numFmtId="0" fontId="5" fillId="3" borderId="0" xfId="0" applyFont="1" applyFill="1"/>
    <xf numFmtId="0" fontId="6" fillId="3" borderId="0" xfId="0" applyFont="1" applyFill="1"/>
    <xf numFmtId="0" fontId="6" fillId="7" borderId="0" xfId="0" applyFont="1" applyFill="1"/>
    <xf numFmtId="0" fontId="6" fillId="0" borderId="0" xfId="0" applyFont="1" applyAlignment="1">
      <alignment horizontal="left"/>
    </xf>
    <xf numFmtId="164" fontId="6" fillId="0" borderId="0" xfId="0" applyNumberFormat="1" applyFont="1" applyAlignment="1">
      <alignment horizontal="left"/>
    </xf>
    <xf numFmtId="15" fontId="6" fillId="0" borderId="0" xfId="0" applyNumberFormat="1" applyFont="1" applyAlignment="1">
      <alignment horizontal="left"/>
    </xf>
    <xf numFmtId="15" fontId="11" fillId="0" borderId="0" xfId="0" applyNumberFormat="1" applyFont="1" applyAlignment="1">
      <alignment horizontal="left"/>
    </xf>
    <xf numFmtId="0" fontId="11" fillId="50" borderId="143" xfId="0" applyFont="1" applyFill="1" applyBorder="1" applyAlignment="1">
      <alignment horizontal="left"/>
    </xf>
    <xf numFmtId="0" fontId="11" fillId="50" borderId="115" xfId="0" applyFont="1" applyFill="1" applyBorder="1" applyAlignment="1">
      <alignment horizontal="left"/>
    </xf>
    <xf numFmtId="0" fontId="11" fillId="50" borderId="116" xfId="0" applyFont="1" applyFill="1" applyBorder="1" applyAlignment="1">
      <alignment horizontal="left"/>
    </xf>
    <xf numFmtId="0" fontId="11" fillId="50" borderId="142" xfId="0" applyFont="1" applyFill="1" applyBorder="1" applyAlignment="1">
      <alignment horizontal="left"/>
    </xf>
    <xf numFmtId="0" fontId="48" fillId="50" borderId="0" xfId="0" applyFont="1" applyFill="1" applyAlignment="1">
      <alignment horizontal="left" vertical="center" indent="1"/>
    </xf>
    <xf numFmtId="0" fontId="45" fillId="0" borderId="0" xfId="0" applyFont="1" applyAlignment="1">
      <alignment horizontal="left" vertical="center" indent="1"/>
    </xf>
    <xf numFmtId="0" fontId="47" fillId="0" borderId="0" xfId="0" applyFont="1" applyAlignment="1">
      <alignment horizontal="left" vertical="center" indent="1"/>
    </xf>
    <xf numFmtId="0" fontId="46" fillId="0" borderId="0" xfId="0" applyFont="1" applyAlignment="1">
      <alignment horizontal="left" vertical="center" indent="1"/>
    </xf>
    <xf numFmtId="0" fontId="11" fillId="50" borderId="144" xfId="0" applyFont="1" applyFill="1" applyBorder="1" applyAlignment="1">
      <alignment horizontal="left"/>
    </xf>
    <xf numFmtId="0" fontId="11" fillId="50" borderId="142" xfId="0" applyFont="1" applyFill="1" applyBorder="1" applyAlignment="1">
      <alignment horizontal="left" vertical="center" indent="1"/>
    </xf>
    <xf numFmtId="0" fontId="11" fillId="32" borderId="142" xfId="0" applyFont="1" applyFill="1" applyBorder="1" applyAlignment="1">
      <alignment horizontal="left" vertical="center" indent="1"/>
    </xf>
    <xf numFmtId="0" fontId="0" fillId="32" borderId="142" xfId="0" applyFill="1" applyBorder="1" applyAlignment="1">
      <alignment horizontal="left" vertical="center" indent="1"/>
    </xf>
    <xf numFmtId="164" fontId="0" fillId="32" borderId="142" xfId="0" applyNumberFormat="1" applyFill="1" applyBorder="1" applyAlignment="1">
      <alignment horizontal="right" vertical="center" indent="1"/>
    </xf>
    <xf numFmtId="0" fontId="11" fillId="32" borderId="115" xfId="0" applyFont="1" applyFill="1" applyBorder="1" applyAlignment="1">
      <alignment horizontal="left" vertical="center" indent="1"/>
    </xf>
    <xf numFmtId="3" fontId="11" fillId="32" borderId="142" xfId="0" applyNumberFormat="1" applyFont="1" applyFill="1" applyBorder="1" applyAlignment="1">
      <alignment horizontal="right" vertical="center" indent="1"/>
    </xf>
    <xf numFmtId="0" fontId="0" fillId="32" borderId="116" xfId="0" applyFill="1" applyBorder="1" applyAlignment="1">
      <alignment horizontal="left"/>
    </xf>
    <xf numFmtId="0" fontId="0" fillId="32" borderId="143" xfId="0" applyFill="1" applyBorder="1" applyAlignment="1">
      <alignment horizontal="left"/>
    </xf>
    <xf numFmtId="0" fontId="11" fillId="32" borderId="142" xfId="0" applyFont="1" applyFill="1" applyBorder="1" applyAlignment="1">
      <alignment horizontal="right" vertical="center" indent="1"/>
    </xf>
    <xf numFmtId="0" fontId="0" fillId="32" borderId="116" xfId="0" applyFill="1" applyBorder="1" applyAlignment="1">
      <alignment horizontal="left" vertical="center" indent="1"/>
    </xf>
    <xf numFmtId="0" fontId="0" fillId="32" borderId="143" xfId="0" applyFill="1" applyBorder="1" applyAlignment="1">
      <alignment horizontal="left" vertical="center" indent="1"/>
    </xf>
    <xf numFmtId="0" fontId="48" fillId="32" borderId="115" xfId="0" applyFont="1" applyFill="1" applyBorder="1" applyAlignment="1">
      <alignment horizontal="left" vertical="center" indent="1"/>
    </xf>
    <xf numFmtId="165" fontId="11" fillId="32" borderId="142" xfId="0" applyNumberFormat="1" applyFont="1" applyFill="1" applyBorder="1" applyAlignment="1">
      <alignment horizontal="left" vertical="center" indent="1"/>
    </xf>
    <xf numFmtId="0" fontId="11" fillId="32" borderId="184" xfId="0" applyFont="1" applyFill="1" applyBorder="1" applyAlignment="1">
      <alignment horizontal="left" vertical="center" indent="1"/>
    </xf>
    <xf numFmtId="165" fontId="11" fillId="0" borderId="142" xfId="0" applyNumberFormat="1" applyFont="1" applyBorder="1" applyAlignment="1">
      <alignment horizontal="right" vertical="center" indent="1"/>
    </xf>
    <xf numFmtId="0" fontId="0" fillId="3" borderId="15" xfId="0" applyFill="1" applyBorder="1" applyAlignment="1">
      <alignment horizontal="center"/>
    </xf>
    <xf numFmtId="0" fontId="117" fillId="0" borderId="0" xfId="0" applyFont="1" applyAlignment="1">
      <alignment horizontal="left"/>
    </xf>
    <xf numFmtId="0" fontId="122" fillId="0" borderId="0" xfId="0" applyFont="1" applyAlignment="1">
      <alignment horizontal="left" vertical="center"/>
    </xf>
    <xf numFmtId="0" fontId="24" fillId="0" borderId="0" xfId="0" applyFont="1" applyAlignment="1">
      <alignment horizontal="left"/>
    </xf>
    <xf numFmtId="0" fontId="119" fillId="0" borderId="0" xfId="0" applyFont="1" applyAlignment="1">
      <alignment horizontal="left" vertical="center"/>
    </xf>
    <xf numFmtId="0" fontId="23" fillId="0" borderId="0" xfId="0" applyFont="1" applyAlignment="1">
      <alignment horizontal="left"/>
    </xf>
    <xf numFmtId="0" fontId="117" fillId="0" borderId="0" xfId="0" applyFont="1" applyAlignment="1">
      <alignment horizontal="left" vertical="center" indent="1"/>
    </xf>
    <xf numFmtId="0" fontId="22" fillId="0" borderId="0" xfId="1" applyBorder="1" applyAlignment="1">
      <alignment horizontal="left" vertical="center" indent="1"/>
    </xf>
    <xf numFmtId="0" fontId="0" fillId="3" borderId="32" xfId="0" applyFill="1" applyBorder="1" applyAlignment="1">
      <alignment horizontal="left" vertical="center" indent="1"/>
    </xf>
    <xf numFmtId="0" fontId="0" fillId="3" borderId="82" xfId="0" applyFill="1" applyBorder="1" applyAlignment="1">
      <alignment horizontal="center"/>
    </xf>
    <xf numFmtId="0" fontId="0" fillId="2" borderId="26" xfId="0" applyFill="1" applyBorder="1" applyAlignment="1">
      <alignment horizontal="left" vertical="center" indent="1"/>
    </xf>
    <xf numFmtId="0" fontId="11" fillId="0" borderId="26" xfId="0" applyFont="1" applyBorder="1" applyAlignment="1">
      <alignment horizontal="left" vertical="center"/>
    </xf>
    <xf numFmtId="0" fontId="0" fillId="3" borderId="28" xfId="0" applyFill="1" applyBorder="1" applyAlignment="1">
      <alignment horizontal="left" vertical="center" indent="1"/>
    </xf>
    <xf numFmtId="0" fontId="23" fillId="0" borderId="0" xfId="0" applyFont="1" applyAlignment="1">
      <alignment horizontal="left" vertical="center"/>
    </xf>
    <xf numFmtId="0" fontId="23" fillId="30" borderId="42" xfId="0" applyFont="1" applyFill="1" applyBorder="1" applyAlignment="1">
      <alignment horizontal="left"/>
    </xf>
    <xf numFmtId="0" fontId="23" fillId="0" borderId="0" xfId="0" applyFont="1" applyAlignment="1">
      <alignment horizontal="center" vertical="center"/>
    </xf>
    <xf numFmtId="0" fontId="28" fillId="0" borderId="0" xfId="0" applyFont="1"/>
    <xf numFmtId="0" fontId="28" fillId="0" borderId="89" xfId="0" applyFont="1" applyBorder="1"/>
    <xf numFmtId="1" fontId="23" fillId="30" borderId="0" xfId="0" applyNumberFormat="1" applyFont="1" applyFill="1" applyAlignment="1">
      <alignment horizontal="center" vertical="center"/>
    </xf>
    <xf numFmtId="1" fontId="23" fillId="0" borderId="0" xfId="0" applyNumberFormat="1" applyFont="1" applyAlignment="1">
      <alignment horizontal="center" vertical="center"/>
    </xf>
    <xf numFmtId="1" fontId="23" fillId="0" borderId="0" xfId="0" applyNumberFormat="1" applyFont="1" applyAlignment="1">
      <alignment horizontal="center"/>
    </xf>
    <xf numFmtId="1" fontId="28" fillId="0" borderId="0" xfId="0" applyNumberFormat="1" applyFont="1"/>
    <xf numFmtId="0" fontId="23" fillId="0" borderId="0" xfId="0" applyFont="1"/>
    <xf numFmtId="4" fontId="11" fillId="0" borderId="29" xfId="0" applyNumberFormat="1" applyFont="1" applyBorder="1" applyAlignment="1">
      <alignment horizontal="center" vertical="center"/>
    </xf>
    <xf numFmtId="0" fontId="116" fillId="32" borderId="0" xfId="0" applyFont="1" applyFill="1" applyAlignment="1">
      <alignment horizontal="left"/>
    </xf>
    <xf numFmtId="0" fontId="11" fillId="32" borderId="0" xfId="0" applyFont="1" applyFill="1" applyAlignment="1">
      <alignment horizontal="left"/>
    </xf>
    <xf numFmtId="0" fontId="0" fillId="32" borderId="0" xfId="0" applyFill="1" applyAlignment="1">
      <alignment horizontal="left"/>
    </xf>
    <xf numFmtId="0" fontId="22" fillId="32" borderId="0" xfId="1" applyFill="1" applyBorder="1" applyAlignment="1">
      <alignment horizontal="left"/>
    </xf>
    <xf numFmtId="0" fontId="97" fillId="32" borderId="0" xfId="0" applyFont="1" applyFill="1" applyAlignment="1">
      <alignment horizontal="left" vertical="center" indent="1"/>
    </xf>
    <xf numFmtId="0" fontId="0" fillId="3" borderId="30" xfId="0" applyFill="1" applyBorder="1" applyAlignment="1">
      <alignment horizontal="center"/>
    </xf>
    <xf numFmtId="0" fontId="11" fillId="0" borderId="81" xfId="0" applyFont="1" applyBorder="1" applyAlignment="1">
      <alignment vertical="center"/>
    </xf>
    <xf numFmtId="1" fontId="0" fillId="3" borderId="31" xfId="0" applyNumberFormat="1" applyFill="1" applyBorder="1" applyAlignment="1">
      <alignment horizontal="center" vertical="center"/>
    </xf>
    <xf numFmtId="0" fontId="6" fillId="3" borderId="32" xfId="0" applyFont="1" applyFill="1" applyBorder="1" applyAlignment="1">
      <alignment horizontal="left" vertical="center" indent="1"/>
    </xf>
    <xf numFmtId="0" fontId="0" fillId="3" borderId="32" xfId="0" applyFill="1" applyBorder="1" applyAlignment="1">
      <alignment horizontal="center"/>
    </xf>
    <xf numFmtId="0" fontId="0" fillId="3" borderId="28" xfId="0" applyFill="1" applyBorder="1"/>
    <xf numFmtId="0" fontId="11" fillId="0" borderId="32" xfId="0" applyFont="1" applyBorder="1" applyAlignment="1">
      <alignment horizontal="left" vertical="center" indent="1"/>
    </xf>
    <xf numFmtId="4" fontId="24" fillId="0" borderId="0" xfId="0" applyNumberFormat="1" applyFont="1" applyAlignment="1">
      <alignment horizontal="left" vertical="center"/>
    </xf>
    <xf numFmtId="164" fontId="0" fillId="0" borderId="74" xfId="0" applyNumberFormat="1" applyBorder="1" applyAlignment="1">
      <alignment horizontal="left" vertical="top" indent="1"/>
    </xf>
    <xf numFmtId="0" fontId="0" fillId="0" borderId="48" xfId="0" applyBorder="1" applyAlignment="1">
      <alignment horizontal="left" vertical="top" indent="1"/>
    </xf>
    <xf numFmtId="0" fontId="0" fillId="0" borderId="75" xfId="0" applyBorder="1" applyAlignment="1">
      <alignment horizontal="left" vertical="top" indent="1"/>
    </xf>
    <xf numFmtId="0" fontId="16" fillId="3" borderId="10" xfId="0" applyFont="1" applyFill="1" applyBorder="1" applyAlignment="1">
      <alignment vertical="center"/>
    </xf>
    <xf numFmtId="0" fontId="23" fillId="52" borderId="10" xfId="0" applyFont="1" applyFill="1" applyBorder="1" applyAlignment="1">
      <alignment horizontal="center" vertical="center"/>
    </xf>
    <xf numFmtId="0" fontId="0" fillId="3" borderId="11" xfId="0" applyFill="1" applyBorder="1" applyAlignment="1">
      <alignment horizontal="center"/>
    </xf>
    <xf numFmtId="0" fontId="0" fillId="3" borderId="0" xfId="0" applyFill="1" applyAlignment="1">
      <alignment horizontal="right" vertical="center" indent="1"/>
    </xf>
    <xf numFmtId="0" fontId="25" fillId="3" borderId="10" xfId="0" applyFont="1" applyFill="1" applyBorder="1" applyAlignment="1">
      <alignment horizontal="left" vertical="center" indent="1"/>
    </xf>
    <xf numFmtId="0" fontId="11" fillId="0" borderId="11" xfId="0" applyFont="1" applyBorder="1" applyAlignment="1">
      <alignment vertical="center"/>
    </xf>
    <xf numFmtId="0" fontId="0" fillId="3" borderId="10" xfId="0" applyFill="1" applyBorder="1" applyAlignment="1">
      <alignment horizontal="left" vertical="center" indent="1"/>
    </xf>
    <xf numFmtId="0" fontId="0" fillId="3" borderId="48" xfId="0" applyFill="1" applyBorder="1" applyAlignment="1">
      <alignment horizontal="center"/>
    </xf>
    <xf numFmtId="0" fontId="0" fillId="3" borderId="75" xfId="0" applyFill="1" applyBorder="1"/>
    <xf numFmtId="0" fontId="0" fillId="3" borderId="77" xfId="0" applyFill="1" applyBorder="1"/>
    <xf numFmtId="0" fontId="0" fillId="3" borderId="13" xfId="0" applyFill="1" applyBorder="1" applyAlignment="1">
      <alignment horizontal="center"/>
    </xf>
    <xf numFmtId="0" fontId="0" fillId="3" borderId="14" xfId="0" applyFill="1" applyBorder="1"/>
    <xf numFmtId="0" fontId="38" fillId="14" borderId="0" xfId="0" applyFont="1" applyFill="1" applyAlignment="1">
      <alignment horizontal="left" vertical="center"/>
    </xf>
    <xf numFmtId="0" fontId="48" fillId="27" borderId="235" xfId="0" applyFont="1" applyFill="1" applyBorder="1" applyAlignment="1">
      <alignment horizontal="left"/>
    </xf>
    <xf numFmtId="0" fontId="11" fillId="24" borderId="56" xfId="0" applyFont="1" applyFill="1" applyBorder="1" applyAlignment="1">
      <alignment horizontal="left" vertical="center"/>
    </xf>
    <xf numFmtId="0" fontId="11" fillId="37" borderId="56" xfId="0" applyFont="1" applyFill="1" applyBorder="1" applyAlignment="1">
      <alignment horizontal="left" vertical="center"/>
    </xf>
    <xf numFmtId="0" fontId="11" fillId="37" borderId="236" xfId="0" applyFont="1" applyFill="1" applyBorder="1" applyAlignment="1">
      <alignment horizontal="left" vertical="center"/>
    </xf>
    <xf numFmtId="0" fontId="125" fillId="42" borderId="0" xfId="0" applyFont="1" applyFill="1" applyAlignment="1">
      <alignment horizontal="center" vertical="center"/>
    </xf>
    <xf numFmtId="0" fontId="0" fillId="0" borderId="0" xfId="0" applyAlignment="1">
      <alignment horizontal="center"/>
    </xf>
    <xf numFmtId="0" fontId="0" fillId="0" borderId="0" xfId="0"/>
    <xf numFmtId="0" fontId="0" fillId="0" borderId="0" xfId="0" applyAlignment="1">
      <alignment horizontal="center" vertical="center"/>
    </xf>
    <xf numFmtId="0" fontId="125" fillId="0" borderId="0" xfId="0" applyFont="1" applyAlignment="1">
      <alignment horizontal="center" vertical="center"/>
    </xf>
    <xf numFmtId="0" fontId="48" fillId="0" borderId="0" xfId="0" applyFont="1" applyAlignment="1">
      <alignment horizontal="center"/>
    </xf>
    <xf numFmtId="0" fontId="48" fillId="0" borderId="0" xfId="0" applyFont="1"/>
    <xf numFmtId="0" fontId="21" fillId="14" borderId="166" xfId="0" applyFont="1" applyFill="1" applyBorder="1" applyAlignment="1">
      <alignment horizontal="left" vertical="center" indent="1"/>
    </xf>
    <xf numFmtId="0" fontId="30" fillId="14" borderId="46" xfId="0" applyFont="1" applyFill="1" applyBorder="1" applyAlignment="1">
      <alignment horizontal="left" indent="1"/>
    </xf>
    <xf numFmtId="0" fontId="30" fillId="14" borderId="110" xfId="0" applyFont="1" applyFill="1" applyBorder="1" applyAlignment="1">
      <alignment horizontal="left" indent="1"/>
    </xf>
    <xf numFmtId="0" fontId="21" fillId="36" borderId="111" xfId="0" applyFont="1" applyFill="1" applyBorder="1" applyAlignment="1">
      <alignment horizontal="left" vertical="center" indent="1"/>
    </xf>
    <xf numFmtId="0" fontId="30" fillId="36" borderId="46" xfId="0" applyFont="1" applyFill="1" applyBorder="1" applyAlignment="1">
      <alignment horizontal="left" indent="1"/>
    </xf>
    <xf numFmtId="0" fontId="30" fillId="36" borderId="110" xfId="0" applyFont="1" applyFill="1" applyBorder="1" applyAlignment="1">
      <alignment horizontal="left" indent="1"/>
    </xf>
    <xf numFmtId="0" fontId="21" fillId="27" borderId="111" xfId="0" applyFont="1" applyFill="1" applyBorder="1" applyAlignment="1">
      <alignment horizontal="left" vertical="center" indent="1"/>
    </xf>
    <xf numFmtId="0" fontId="30" fillId="27" borderId="46" xfId="0" applyFont="1" applyFill="1" applyBorder="1" applyAlignment="1">
      <alignment horizontal="left" indent="1"/>
    </xf>
    <xf numFmtId="0" fontId="30" fillId="27" borderId="110" xfId="0" applyFont="1" applyFill="1" applyBorder="1" applyAlignment="1">
      <alignment horizontal="left" indent="1"/>
    </xf>
    <xf numFmtId="0" fontId="21" fillId="24" borderId="111" xfId="0" applyFont="1" applyFill="1" applyBorder="1" applyAlignment="1">
      <alignment horizontal="left" vertical="center" indent="1"/>
    </xf>
    <xf numFmtId="0" fontId="30" fillId="0" borderId="46" xfId="0" applyFont="1" applyBorder="1" applyAlignment="1">
      <alignment horizontal="left" indent="1"/>
    </xf>
    <xf numFmtId="0" fontId="30" fillId="0" borderId="110" xfId="0" applyFont="1" applyBorder="1" applyAlignment="1">
      <alignment horizontal="left" indent="1"/>
    </xf>
    <xf numFmtId="0" fontId="52" fillId="30" borderId="111" xfId="0" applyFont="1" applyFill="1" applyBorder="1" applyAlignment="1">
      <alignment horizontal="left" vertical="center" indent="1"/>
    </xf>
    <xf numFmtId="0" fontId="28" fillId="30" borderId="46" xfId="0" applyFont="1" applyFill="1" applyBorder="1" applyAlignment="1">
      <alignment horizontal="left" indent="1"/>
    </xf>
    <xf numFmtId="0" fontId="28" fillId="30" borderId="110" xfId="0" applyFont="1" applyFill="1" applyBorder="1" applyAlignment="1">
      <alignment horizontal="left" indent="1"/>
    </xf>
    <xf numFmtId="0" fontId="21" fillId="14" borderId="111" xfId="0" applyFont="1" applyFill="1" applyBorder="1" applyAlignment="1">
      <alignment horizontal="left" vertical="center" indent="1"/>
    </xf>
    <xf numFmtId="0" fontId="1" fillId="2" borderId="0" xfId="0" applyFont="1" applyFill="1"/>
    <xf numFmtId="0" fontId="0" fillId="2" borderId="0" xfId="0" applyFill="1"/>
    <xf numFmtId="0" fontId="70" fillId="0" borderId="69" xfId="0" applyFont="1" applyBorder="1" applyAlignment="1">
      <alignment horizontal="center"/>
    </xf>
    <xf numFmtId="0" fontId="0" fillId="0" borderId="132" xfId="0" applyBorder="1" applyAlignment="1">
      <alignment horizontal="center"/>
    </xf>
    <xf numFmtId="0" fontId="0" fillId="0" borderId="70" xfId="0" applyBorder="1" applyAlignment="1">
      <alignment horizontal="center"/>
    </xf>
    <xf numFmtId="0" fontId="1" fillId="2" borderId="0" xfId="0" applyFont="1" applyFill="1" applyAlignment="1">
      <alignment vertical="center"/>
    </xf>
    <xf numFmtId="0" fontId="0" fillId="2" borderId="0" xfId="0" applyFill="1" applyAlignment="1">
      <alignment vertical="center"/>
    </xf>
    <xf numFmtId="0" fontId="2" fillId="3" borderId="0" xfId="0" applyFont="1" applyFill="1" applyAlignment="1">
      <alignment vertical="center"/>
    </xf>
    <xf numFmtId="0" fontId="8" fillId="0" borderId="0" xfId="0" applyFont="1" applyAlignment="1">
      <alignment horizontal="left" vertical="center"/>
    </xf>
    <xf numFmtId="0" fontId="0" fillId="0" borderId="0" xfId="0" applyAlignment="1">
      <alignment horizontal="left" vertical="center"/>
    </xf>
    <xf numFmtId="0" fontId="1" fillId="0" borderId="0" xfId="0" applyFont="1"/>
    <xf numFmtId="0" fontId="24" fillId="4" borderId="23" xfId="0" applyFont="1" applyFill="1" applyBorder="1" applyAlignment="1">
      <alignment horizontal="left" vertical="center" indent="1"/>
    </xf>
    <xf numFmtId="0" fontId="0" fillId="0" borderId="24" xfId="0" applyBorder="1" applyAlignment="1">
      <alignment horizontal="left" vertical="center" indent="1"/>
    </xf>
    <xf numFmtId="0" fontId="57" fillId="0" borderId="0" xfId="0" applyFont="1" applyAlignment="1">
      <alignment horizontal="left" vertical="center"/>
    </xf>
    <xf numFmtId="15" fontId="11" fillId="0" borderId="0" xfId="0" applyNumberFormat="1" applyFont="1" applyAlignment="1">
      <alignment horizontal="left" vertical="center" indent="1"/>
    </xf>
    <xf numFmtId="0" fontId="0" fillId="0" borderId="0" xfId="0" applyAlignment="1">
      <alignment horizontal="left" vertical="center" indent="1"/>
    </xf>
    <xf numFmtId="0" fontId="32" fillId="32" borderId="0" xfId="0" applyFont="1" applyFill="1" applyAlignment="1">
      <alignment horizontal="left" vertical="center" indent="1"/>
    </xf>
    <xf numFmtId="0" fontId="33" fillId="32" borderId="0" xfId="0" applyFont="1" applyFill="1" applyAlignment="1">
      <alignment horizontal="left" vertical="center" indent="1"/>
    </xf>
    <xf numFmtId="0" fontId="1" fillId="3" borderId="0" xfId="0" applyFont="1" applyFill="1"/>
    <xf numFmtId="0" fontId="0" fillId="3" borderId="0" xfId="0" applyFill="1"/>
    <xf numFmtId="0" fontId="11" fillId="0" borderId="10" xfId="0" applyFont="1" applyBorder="1" applyAlignment="1">
      <alignment horizontal="left" vertical="center" indent="1"/>
    </xf>
    <xf numFmtId="0" fontId="0" fillId="0" borderId="5" xfId="0" applyBorder="1" applyAlignment="1">
      <alignment horizontal="left" vertical="center" indent="1"/>
    </xf>
    <xf numFmtId="0" fontId="0" fillId="0" borderId="11" xfId="0" applyBorder="1" applyAlignment="1">
      <alignment horizontal="left" vertical="center" indent="1"/>
    </xf>
    <xf numFmtId="15" fontId="11" fillId="0" borderId="10" xfId="0" applyNumberFormat="1" applyFont="1" applyBorder="1" applyAlignment="1">
      <alignment horizontal="left" vertical="center" indent="1"/>
    </xf>
    <xf numFmtId="0" fontId="48" fillId="32" borderId="0" xfId="0" applyFont="1" applyFill="1" applyAlignment="1">
      <alignment horizontal="left" vertical="center" indent="1"/>
    </xf>
    <xf numFmtId="0" fontId="3" fillId="7" borderId="0" xfId="0" applyFont="1" applyFill="1" applyAlignment="1">
      <alignment horizontal="center" vertical="center"/>
    </xf>
    <xf numFmtId="0" fontId="38" fillId="7" borderId="0" xfId="0" applyFont="1" applyFill="1"/>
    <xf numFmtId="0" fontId="23" fillId="50" borderId="23" xfId="0" applyFont="1" applyFill="1" applyBorder="1" applyAlignment="1">
      <alignment horizontal="left" vertical="center" indent="1"/>
    </xf>
    <xf numFmtId="0" fontId="0" fillId="50" borderId="24" xfId="0" applyFill="1" applyBorder="1" applyAlignment="1">
      <alignment horizontal="left" vertical="center" indent="1"/>
    </xf>
    <xf numFmtId="0" fontId="39" fillId="0" borderId="0" xfId="0" applyFont="1" applyAlignment="1">
      <alignment horizontal="left" vertical="center"/>
    </xf>
    <xf numFmtId="0" fontId="40" fillId="0" borderId="0" xfId="0" applyFont="1" applyAlignment="1">
      <alignment horizontal="left" vertical="center"/>
    </xf>
    <xf numFmtId="0" fontId="11" fillId="0" borderId="74" xfId="0" applyFont="1" applyBorder="1" applyAlignment="1">
      <alignment horizontal="left" vertical="top"/>
    </xf>
    <xf numFmtId="0" fontId="0" fillId="0" borderId="75"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0" fillId="0" borderId="76" xfId="0" applyBorder="1" applyAlignment="1">
      <alignment vertical="top"/>
    </xf>
    <xf numFmtId="0" fontId="0" fillId="0" borderId="77" xfId="0" applyBorder="1" applyAlignment="1">
      <alignment vertical="top"/>
    </xf>
    <xf numFmtId="1" fontId="11" fillId="0" borderId="10" xfId="0" applyNumberFormat="1" applyFont="1" applyBorder="1" applyAlignment="1">
      <alignment horizontal="left" vertical="center" indent="1"/>
    </xf>
    <xf numFmtId="1" fontId="11" fillId="0" borderId="5" xfId="0" applyNumberFormat="1" applyFont="1" applyBorder="1" applyAlignment="1">
      <alignment horizontal="left" vertical="center" indent="1"/>
    </xf>
    <xf numFmtId="1" fontId="11" fillId="0" borderId="11" xfId="0" applyNumberFormat="1" applyFont="1" applyBorder="1" applyAlignment="1">
      <alignment horizontal="left" vertical="center" indent="1"/>
    </xf>
    <xf numFmtId="0" fontId="0" fillId="0" borderId="0" xfId="0" applyAlignment="1">
      <alignment horizontal="left" indent="1"/>
    </xf>
    <xf numFmtId="0" fontId="11" fillId="0" borderId="7" xfId="0" applyFont="1" applyBorder="1" applyAlignment="1">
      <alignment horizontal="left" vertical="top"/>
    </xf>
    <xf numFmtId="0" fontId="0" fillId="0" borderId="8" xfId="0" applyBorder="1" applyAlignment="1">
      <alignment vertical="top"/>
    </xf>
    <xf numFmtId="0" fontId="0" fillId="0" borderId="9" xfId="0" applyBorder="1" applyAlignment="1">
      <alignment vertical="top"/>
    </xf>
    <xf numFmtId="0" fontId="23" fillId="2" borderId="23" xfId="0" applyFont="1" applyFill="1" applyBorder="1" applyAlignment="1">
      <alignment horizontal="left" vertical="center" indent="1"/>
    </xf>
    <xf numFmtId="0" fontId="0" fillId="2" borderId="24" xfId="0" applyFill="1" applyBorder="1" applyAlignment="1">
      <alignment horizontal="left" vertical="center" indent="1"/>
    </xf>
    <xf numFmtId="0" fontId="11" fillId="0" borderId="0" xfId="0" applyFont="1" applyAlignment="1">
      <alignment vertical="center"/>
    </xf>
    <xf numFmtId="0" fontId="0" fillId="0" borderId="0" xfId="0" applyAlignment="1">
      <alignment vertical="center"/>
    </xf>
    <xf numFmtId="0" fontId="11" fillId="50" borderId="115" xfId="0" applyFont="1" applyFill="1" applyBorder="1" applyAlignment="1">
      <alignment horizontal="left"/>
    </xf>
    <xf numFmtId="0" fontId="0" fillId="50" borderId="143" xfId="0" applyFill="1" applyBorder="1" applyAlignment="1">
      <alignment horizontal="left"/>
    </xf>
    <xf numFmtId="0" fontId="0" fillId="50" borderId="116" xfId="0" applyFill="1" applyBorder="1" applyAlignment="1">
      <alignment horizontal="left"/>
    </xf>
    <xf numFmtId="0" fontId="11" fillId="35" borderId="151" xfId="0" applyFont="1" applyFill="1" applyBorder="1" applyAlignment="1">
      <alignment horizontal="left"/>
    </xf>
    <xf numFmtId="0" fontId="0" fillId="35" borderId="152" xfId="0" applyFill="1" applyBorder="1" applyAlignment="1">
      <alignment horizontal="left"/>
    </xf>
    <xf numFmtId="0" fontId="0" fillId="35" borderId="153" xfId="0" applyFill="1" applyBorder="1" applyAlignment="1">
      <alignment horizontal="left"/>
    </xf>
    <xf numFmtId="15" fontId="11" fillId="50" borderId="115" xfId="0" applyNumberFormat="1" applyFont="1" applyFill="1" applyBorder="1" applyAlignment="1">
      <alignment horizontal="left"/>
    </xf>
    <xf numFmtId="0" fontId="11" fillId="50" borderId="115" xfId="0" applyFont="1" applyFill="1" applyBorder="1" applyAlignment="1">
      <alignment horizontal="left" vertical="center" indent="1"/>
    </xf>
    <xf numFmtId="0" fontId="0" fillId="50" borderId="143" xfId="0" applyFill="1" applyBorder="1" applyAlignment="1">
      <alignment horizontal="left" vertical="center" indent="1"/>
    </xf>
    <xf numFmtId="0" fontId="0" fillId="50" borderId="116" xfId="0" applyFill="1" applyBorder="1" applyAlignment="1">
      <alignment horizontal="left" vertical="center" indent="1"/>
    </xf>
    <xf numFmtId="0" fontId="0" fillId="50" borderId="103" xfId="0" applyFill="1" applyBorder="1" applyAlignment="1">
      <alignment horizontal="left"/>
    </xf>
    <xf numFmtId="0" fontId="0" fillId="50" borderId="44" xfId="0" applyFill="1" applyBorder="1" applyAlignment="1">
      <alignment horizontal="left"/>
    </xf>
    <xf numFmtId="0" fontId="0" fillId="50" borderId="96" xfId="0" applyFill="1" applyBorder="1" applyAlignment="1">
      <alignment horizontal="left"/>
    </xf>
    <xf numFmtId="0" fontId="48" fillId="0" borderId="0" xfId="0" applyFont="1" applyAlignment="1">
      <alignment vertical="center"/>
    </xf>
    <xf numFmtId="0" fontId="116" fillId="0" borderId="115" xfId="0" applyFont="1" applyBorder="1" applyAlignment="1">
      <alignment horizontal="left" vertical="center" indent="1"/>
    </xf>
    <xf numFmtId="0" fontId="116" fillId="0" borderId="143" xfId="0" applyFont="1" applyBorder="1" applyAlignment="1">
      <alignment horizontal="left" vertical="center" indent="1"/>
    </xf>
    <xf numFmtId="0" fontId="116" fillId="0" borderId="116" xfId="0" applyFont="1" applyBorder="1" applyAlignment="1">
      <alignment horizontal="left" vertical="center" indent="1"/>
    </xf>
    <xf numFmtId="0" fontId="116" fillId="0" borderId="0" xfId="0" applyFont="1" applyAlignment="1">
      <alignment horizontal="left" vertical="center" indent="1"/>
    </xf>
    <xf numFmtId="0" fontId="0" fillId="0" borderId="11" xfId="0" applyBorder="1" applyAlignment="1">
      <alignment horizontal="left" vertical="center"/>
    </xf>
    <xf numFmtId="0" fontId="32" fillId="50" borderId="0" xfId="0" applyFont="1" applyFill="1" applyAlignment="1">
      <alignment horizontal="left" vertical="center" indent="1"/>
    </xf>
    <xf numFmtId="0" fontId="33" fillId="50" borderId="0" xfId="0" applyFont="1" applyFill="1" applyAlignment="1">
      <alignment horizontal="left" vertical="center" indent="1"/>
    </xf>
    <xf numFmtId="0" fontId="0" fillId="0" borderId="10" xfId="0" applyBorder="1" applyAlignment="1">
      <alignment horizontal="left" vertical="center" indent="1"/>
    </xf>
    <xf numFmtId="0" fontId="0" fillId="0" borderId="5" xfId="0" applyBorder="1" applyAlignment="1">
      <alignment horizontal="left" indent="1"/>
    </xf>
    <xf numFmtId="0" fontId="0" fillId="0" borderId="11" xfId="0" applyBorder="1" applyAlignment="1">
      <alignment horizontal="left" indent="1"/>
    </xf>
    <xf numFmtId="0" fontId="6" fillId="0" borderId="10" xfId="0" applyFont="1" applyBorder="1" applyAlignment="1">
      <alignment horizontal="left" vertical="center" indent="1"/>
    </xf>
    <xf numFmtId="0" fontId="0" fillId="3" borderId="0" xfId="0" applyFill="1" applyAlignment="1">
      <alignment horizontal="left" indent="1"/>
    </xf>
    <xf numFmtId="0" fontId="0" fillId="3" borderId="111" xfId="0" applyFill="1" applyBorder="1" applyAlignment="1">
      <alignment horizontal="left" vertical="top" indent="1"/>
    </xf>
    <xf numFmtId="0" fontId="0" fillId="0" borderId="46" xfId="0" applyBorder="1" applyAlignment="1">
      <alignment horizontal="left" vertical="top" indent="1"/>
    </xf>
    <xf numFmtId="0" fontId="0" fillId="0" borderId="110" xfId="0" applyBorder="1" applyAlignment="1">
      <alignment horizontal="left" vertical="top" indent="1"/>
    </xf>
    <xf numFmtId="0" fontId="0" fillId="0" borderId="45" xfId="0" applyBorder="1" applyAlignment="1">
      <alignment horizontal="left" vertical="top" indent="1"/>
    </xf>
    <xf numFmtId="0" fontId="0" fillId="0" borderId="0" xfId="0" applyAlignment="1">
      <alignment horizontal="left" vertical="top" indent="1"/>
    </xf>
    <xf numFmtId="0" fontId="0" fillId="0" borderId="39" xfId="0" applyBorder="1" applyAlignment="1">
      <alignment horizontal="left" vertical="top" indent="1"/>
    </xf>
    <xf numFmtId="0" fontId="0" fillId="0" borderId="93" xfId="0" applyBorder="1" applyAlignment="1">
      <alignment horizontal="left" vertical="top" indent="1"/>
    </xf>
    <xf numFmtId="0" fontId="0" fillId="0" borderId="2" xfId="0" applyBorder="1" applyAlignment="1">
      <alignment horizontal="left" vertical="top" indent="1"/>
    </xf>
    <xf numFmtId="0" fontId="0" fillId="0" borderId="37" xfId="0" applyBorder="1" applyAlignment="1">
      <alignment horizontal="left" vertical="top" indent="1"/>
    </xf>
    <xf numFmtId="0" fontId="11" fillId="0" borderId="74" xfId="0" applyFont="1" applyBorder="1" applyAlignment="1">
      <alignment horizontal="left" vertical="top" wrapText="1" indent="1"/>
    </xf>
    <xf numFmtId="0" fontId="0" fillId="0" borderId="48" xfId="0" applyBorder="1" applyAlignment="1">
      <alignment horizontal="left" indent="1"/>
    </xf>
    <xf numFmtId="0" fontId="0" fillId="0" borderId="75" xfId="0" applyBorder="1" applyAlignment="1">
      <alignment horizontal="left" indent="1"/>
    </xf>
    <xf numFmtId="0" fontId="48" fillId="0" borderId="13" xfId="0" applyFont="1" applyBorder="1" applyAlignment="1">
      <alignment horizontal="left" vertical="top" wrapText="1" indent="1"/>
    </xf>
    <xf numFmtId="0" fontId="0" fillId="0" borderId="14" xfId="0" applyBorder="1" applyAlignment="1">
      <alignment horizontal="left" indent="1"/>
    </xf>
    <xf numFmtId="0" fontId="48" fillId="0" borderId="76" xfId="0" applyFont="1" applyBorder="1" applyAlignment="1">
      <alignment horizontal="left" vertical="top" wrapText="1" indent="1"/>
    </xf>
    <xf numFmtId="0" fontId="0" fillId="0" borderId="15" xfId="0" applyBorder="1" applyAlignment="1">
      <alignment horizontal="left" indent="1"/>
    </xf>
    <xf numFmtId="0" fontId="0" fillId="0" borderId="77" xfId="0" applyBorder="1" applyAlignment="1">
      <alignment horizontal="left" indent="1"/>
    </xf>
    <xf numFmtId="0" fontId="32" fillId="0" borderId="0" xfId="0" applyFont="1" applyAlignment="1">
      <alignment horizontal="left" vertical="top" indent="1"/>
    </xf>
    <xf numFmtId="15" fontId="11" fillId="2" borderId="10" xfId="0" applyNumberFormat="1" applyFont="1" applyFill="1" applyBorder="1" applyAlignment="1">
      <alignment horizontal="left" vertical="center" indent="1"/>
    </xf>
    <xf numFmtId="0" fontId="0" fillId="2" borderId="5" xfId="0" applyFill="1" applyBorder="1" applyAlignment="1">
      <alignment horizontal="left" vertical="center" indent="1"/>
    </xf>
    <xf numFmtId="0" fontId="48" fillId="50" borderId="0" xfId="0" applyFont="1" applyFill="1" applyAlignment="1">
      <alignment horizontal="left" vertical="center" indent="1"/>
    </xf>
    <xf numFmtId="0" fontId="11" fillId="21" borderId="10" xfId="0" applyFont="1" applyFill="1" applyBorder="1" applyAlignment="1">
      <alignment horizontal="left" vertical="center" indent="1"/>
    </xf>
    <xf numFmtId="0" fontId="0" fillId="21" borderId="5" xfId="0" applyFill="1" applyBorder="1" applyAlignment="1">
      <alignment horizontal="left" vertical="center" indent="1"/>
    </xf>
    <xf numFmtId="0" fontId="0" fillId="21" borderId="11" xfId="0" applyFill="1" applyBorder="1" applyAlignment="1">
      <alignment horizontal="left" vertical="center" indent="1"/>
    </xf>
    <xf numFmtId="0" fontId="11" fillId="21" borderId="7" xfId="0" applyFont="1" applyFill="1" applyBorder="1" applyAlignment="1">
      <alignment horizontal="left" vertical="top" wrapText="1" indent="1"/>
    </xf>
    <xf numFmtId="0" fontId="48" fillId="21" borderId="8" xfId="0" applyFont="1" applyFill="1" applyBorder="1" applyAlignment="1">
      <alignment horizontal="left" vertical="top" wrapText="1" indent="1"/>
    </xf>
    <xf numFmtId="0" fontId="48" fillId="21" borderId="9" xfId="0" applyFont="1" applyFill="1" applyBorder="1" applyAlignment="1">
      <alignment horizontal="left" vertical="top" wrapText="1" indent="1"/>
    </xf>
    <xf numFmtId="0" fontId="0" fillId="21" borderId="111" xfId="0" applyFill="1" applyBorder="1" applyAlignment="1">
      <alignment horizontal="left" vertical="top" indent="1"/>
    </xf>
    <xf numFmtId="0" fontId="0" fillId="21" borderId="46" xfId="0" applyFill="1" applyBorder="1" applyAlignment="1">
      <alignment horizontal="left" vertical="top" indent="1"/>
    </xf>
    <xf numFmtId="0" fontId="0" fillId="21" borderId="110" xfId="0" applyFill="1" applyBorder="1" applyAlignment="1">
      <alignment horizontal="left" vertical="top" indent="1"/>
    </xf>
    <xf numFmtId="0" fontId="0" fillId="21" borderId="45" xfId="0" applyFill="1" applyBorder="1" applyAlignment="1">
      <alignment horizontal="left" vertical="top" indent="1"/>
    </xf>
    <xf numFmtId="0" fontId="0" fillId="21" borderId="0" xfId="0" applyFill="1" applyAlignment="1">
      <alignment horizontal="left" vertical="top" indent="1"/>
    </xf>
    <xf numFmtId="0" fontId="0" fillId="21" borderId="39" xfId="0" applyFill="1" applyBorder="1" applyAlignment="1">
      <alignment horizontal="left" vertical="top" indent="1"/>
    </xf>
    <xf numFmtId="0" fontId="0" fillId="21" borderId="93" xfId="0" applyFill="1" applyBorder="1" applyAlignment="1">
      <alignment horizontal="left" vertical="top" indent="1"/>
    </xf>
    <xf numFmtId="0" fontId="0" fillId="21" borderId="2" xfId="0" applyFill="1" applyBorder="1" applyAlignment="1">
      <alignment horizontal="left" vertical="top" indent="1"/>
    </xf>
    <xf numFmtId="0" fontId="0" fillId="21" borderId="37" xfId="0" applyFill="1" applyBorder="1" applyAlignment="1">
      <alignment horizontal="left" vertical="top" indent="1"/>
    </xf>
    <xf numFmtId="15" fontId="11" fillId="21" borderId="10" xfId="0" applyNumberFormat="1" applyFont="1" applyFill="1" applyBorder="1" applyAlignment="1">
      <alignment horizontal="left" vertical="center" indent="1"/>
    </xf>
    <xf numFmtId="0" fontId="0" fillId="21" borderId="10" xfId="0" applyFill="1" applyBorder="1" applyAlignment="1">
      <alignment horizontal="left" vertical="center" indent="1"/>
    </xf>
    <xf numFmtId="0" fontId="32" fillId="2" borderId="0" xfId="0" applyFont="1" applyFill="1" applyAlignment="1">
      <alignment horizontal="left" vertical="center" indent="1"/>
    </xf>
    <xf numFmtId="0" fontId="33" fillId="2" borderId="0" xfId="0" applyFont="1" applyFill="1" applyAlignment="1">
      <alignment horizontal="left" vertical="center" indent="1"/>
    </xf>
    <xf numFmtId="0" fontId="48" fillId="2" borderId="0" xfId="0" applyFont="1" applyFill="1" applyAlignment="1">
      <alignment horizontal="left" vertical="center" indent="1"/>
    </xf>
    <xf numFmtId="0" fontId="0" fillId="21" borderId="11" xfId="0" applyFill="1" applyBorder="1" applyAlignment="1">
      <alignment horizontal="left" vertical="center"/>
    </xf>
    <xf numFmtId="0" fontId="11" fillId="0" borderId="7" xfId="0" applyFont="1" applyBorder="1" applyAlignment="1">
      <alignment horizontal="left" vertical="top" wrapText="1" indent="1"/>
    </xf>
    <xf numFmtId="0" fontId="48" fillId="0" borderId="8" xfId="0" applyFont="1" applyBorder="1" applyAlignment="1">
      <alignment horizontal="left" vertical="top" wrapText="1" indent="1"/>
    </xf>
    <xf numFmtId="0" fontId="48" fillId="0" borderId="9" xfId="0" applyFont="1" applyBorder="1" applyAlignment="1">
      <alignment horizontal="left" vertical="top" wrapText="1" indent="1"/>
    </xf>
    <xf numFmtId="0" fontId="11" fillId="32" borderId="10" xfId="0" applyFont="1" applyFill="1" applyBorder="1" applyAlignment="1">
      <alignment horizontal="left"/>
    </xf>
    <xf numFmtId="0" fontId="0" fillId="32" borderId="5" xfId="0" applyFill="1" applyBorder="1" applyAlignment="1">
      <alignment horizontal="left"/>
    </xf>
    <xf numFmtId="0" fontId="0" fillId="32" borderId="11" xfId="0" applyFill="1" applyBorder="1" applyAlignment="1">
      <alignment horizontal="left"/>
    </xf>
    <xf numFmtId="0" fontId="42" fillId="41" borderId="0" xfId="0" applyFont="1" applyFill="1" applyAlignment="1">
      <alignment horizontal="center" vertical="center"/>
    </xf>
    <xf numFmtId="0" fontId="43" fillId="41" borderId="0" xfId="0" applyFont="1" applyFill="1" applyAlignment="1">
      <alignment horizontal="center" vertical="center"/>
    </xf>
    <xf numFmtId="0" fontId="15" fillId="4" borderId="23" xfId="0" applyFont="1" applyFill="1" applyBorder="1" applyAlignment="1">
      <alignment horizontal="left" vertical="center" indent="1"/>
    </xf>
    <xf numFmtId="0" fontId="36" fillId="3" borderId="0" xfId="0" applyFont="1" applyFill="1" applyAlignment="1">
      <alignment vertical="center"/>
    </xf>
    <xf numFmtId="0" fontId="36" fillId="0" borderId="0" xfId="0" applyFont="1" applyAlignment="1">
      <alignment horizontal="left" vertical="center"/>
    </xf>
    <xf numFmtId="0" fontId="107" fillId="0" borderId="0" xfId="0" applyFont="1" applyAlignment="1">
      <alignment horizontal="left" vertical="center"/>
    </xf>
    <xf numFmtId="164" fontId="0" fillId="0" borderId="10" xfId="0" applyNumberFormat="1" applyBorder="1" applyAlignment="1">
      <alignment horizontal="left" vertical="center" indent="1"/>
    </xf>
    <xf numFmtId="3" fontId="11" fillId="0" borderId="10" xfId="0" applyNumberFormat="1" applyFont="1" applyBorder="1" applyAlignment="1">
      <alignment horizontal="left" vertical="center" indent="1"/>
    </xf>
    <xf numFmtId="0" fontId="48" fillId="32" borderId="228" xfId="0" applyFont="1" applyFill="1" applyBorder="1" applyAlignment="1">
      <alignment horizontal="left" vertical="center" indent="1"/>
    </xf>
    <xf numFmtId="0" fontId="0" fillId="32" borderId="229" xfId="0" applyFill="1" applyBorder="1" applyAlignment="1">
      <alignment horizontal="left" vertical="center" indent="1"/>
    </xf>
    <xf numFmtId="0" fontId="0" fillId="32" borderId="230" xfId="0" applyFill="1" applyBorder="1" applyAlignment="1">
      <alignment horizontal="left" vertical="center" indent="1"/>
    </xf>
    <xf numFmtId="0" fontId="11" fillId="0" borderId="115" xfId="0" applyFont="1" applyBorder="1" applyAlignment="1">
      <alignment horizontal="right" vertical="center" indent="1"/>
    </xf>
    <xf numFmtId="0" fontId="0" fillId="0" borderId="143" xfId="0" applyBorder="1" applyAlignment="1">
      <alignment horizontal="right" vertical="center" indent="1"/>
    </xf>
    <xf numFmtId="0" fontId="0" fillId="0" borderId="116" xfId="0" applyBorder="1" applyAlignment="1">
      <alignment horizontal="right" vertical="center" indent="1"/>
    </xf>
    <xf numFmtId="164" fontId="0" fillId="0" borderId="0" xfId="0" applyNumberFormat="1" applyAlignment="1">
      <alignment horizontal="right" vertical="center" indent="1"/>
    </xf>
    <xf numFmtId="165" fontId="11" fillId="32" borderId="185" xfId="0" applyNumberFormat="1" applyFont="1" applyFill="1" applyBorder="1" applyAlignment="1">
      <alignment horizontal="left" vertical="center" indent="1"/>
    </xf>
    <xf numFmtId="165" fontId="0" fillId="32" borderId="186" xfId="0" applyNumberFormat="1" applyFill="1" applyBorder="1" applyAlignment="1">
      <alignment horizontal="left" vertical="center" indent="1"/>
    </xf>
    <xf numFmtId="165" fontId="0" fillId="32" borderId="187" xfId="0" applyNumberFormat="1" applyFill="1" applyBorder="1" applyAlignment="1">
      <alignment horizontal="left" vertical="center" indent="1"/>
    </xf>
    <xf numFmtId="0" fontId="11" fillId="32" borderId="115" xfId="0" applyFont="1" applyFill="1" applyBorder="1" applyAlignment="1">
      <alignment horizontal="left" vertical="center" indent="1"/>
    </xf>
    <xf numFmtId="0" fontId="48" fillId="32" borderId="143" xfId="0" applyFont="1" applyFill="1" applyBorder="1" applyAlignment="1">
      <alignment horizontal="left" indent="1"/>
    </xf>
    <xf numFmtId="0" fontId="48" fillId="32" borderId="116" xfId="0" applyFont="1" applyFill="1" applyBorder="1" applyAlignment="1">
      <alignment horizontal="left" indent="1"/>
    </xf>
    <xf numFmtId="0" fontId="0" fillId="32" borderId="143" xfId="0" applyFill="1" applyBorder="1" applyAlignment="1">
      <alignment horizontal="left"/>
    </xf>
    <xf numFmtId="0" fontId="0" fillId="32" borderId="116" xfId="0" applyFill="1" applyBorder="1" applyAlignment="1">
      <alignment horizontal="left"/>
    </xf>
    <xf numFmtId="0" fontId="48" fillId="32" borderId="115" xfId="0" applyFont="1" applyFill="1" applyBorder="1" applyAlignment="1">
      <alignment horizontal="left" vertical="center" indent="1"/>
    </xf>
    <xf numFmtId="0" fontId="0" fillId="32" borderId="143" xfId="0" applyFill="1" applyBorder="1" applyAlignment="1">
      <alignment horizontal="left" indent="1"/>
    </xf>
    <xf numFmtId="0" fontId="0" fillId="32" borderId="116" xfId="0" applyFill="1" applyBorder="1" applyAlignment="1">
      <alignment horizontal="left" indent="1"/>
    </xf>
    <xf numFmtId="0" fontId="0" fillId="32" borderId="143" xfId="0" applyFill="1" applyBorder="1" applyAlignment="1">
      <alignment horizontal="left" vertical="center" indent="1"/>
    </xf>
    <xf numFmtId="0" fontId="0" fillId="32" borderId="116" xfId="0" applyFill="1" applyBorder="1" applyAlignment="1">
      <alignment horizontal="left" vertical="center" indent="1"/>
    </xf>
    <xf numFmtId="0" fontId="11" fillId="32" borderId="185" xfId="0" applyFont="1" applyFill="1" applyBorder="1" applyAlignment="1">
      <alignment horizontal="left" vertical="center"/>
    </xf>
    <xf numFmtId="0" fontId="0" fillId="0" borderId="186" xfId="0" applyBorder="1" applyAlignment="1">
      <alignment vertical="center"/>
    </xf>
    <xf numFmtId="0" fontId="0" fillId="0" borderId="187" xfId="0" applyBorder="1" applyAlignment="1">
      <alignment vertical="center"/>
    </xf>
    <xf numFmtId="165" fontId="11" fillId="21" borderId="185" xfId="0" applyNumberFormat="1" applyFont="1" applyFill="1" applyBorder="1" applyAlignment="1">
      <alignment horizontal="left" vertical="center" indent="1"/>
    </xf>
    <xf numFmtId="165" fontId="0" fillId="21" borderId="186" xfId="0" applyNumberFormat="1" applyFill="1" applyBorder="1" applyAlignment="1">
      <alignment horizontal="left" vertical="center" indent="1"/>
    </xf>
    <xf numFmtId="165" fontId="0" fillId="21" borderId="187" xfId="0" applyNumberFormat="1" applyFill="1" applyBorder="1" applyAlignment="1">
      <alignment horizontal="left" vertical="center" indent="1"/>
    </xf>
    <xf numFmtId="0" fontId="11" fillId="21" borderId="185" xfId="0" applyFont="1" applyFill="1" applyBorder="1" applyAlignment="1">
      <alignment horizontal="left" vertical="center" indent="1"/>
    </xf>
    <xf numFmtId="0" fontId="0" fillId="21" borderId="186" xfId="0" applyFill="1" applyBorder="1" applyAlignment="1">
      <alignment horizontal="left" vertical="center" indent="1"/>
    </xf>
    <xf numFmtId="0" fontId="0" fillId="21" borderId="187" xfId="0" applyFill="1" applyBorder="1" applyAlignment="1">
      <alignment horizontal="left" vertical="center" indent="1"/>
    </xf>
    <xf numFmtId="0" fontId="11" fillId="21" borderId="115" xfId="0" applyFont="1" applyFill="1" applyBorder="1" applyAlignment="1">
      <alignment horizontal="left" vertical="center" indent="1"/>
    </xf>
    <xf numFmtId="0" fontId="48" fillId="21" borderId="143" xfId="0" applyFont="1" applyFill="1" applyBorder="1" applyAlignment="1">
      <alignment horizontal="left" indent="1"/>
    </xf>
    <xf numFmtId="0" fontId="48" fillId="21" borderId="116" xfId="0" applyFont="1" applyFill="1" applyBorder="1" applyAlignment="1">
      <alignment horizontal="left" indent="1"/>
    </xf>
    <xf numFmtId="0" fontId="0" fillId="21" borderId="143" xfId="0" applyFill="1" applyBorder="1" applyAlignment="1">
      <alignment horizontal="left" vertical="center" indent="1"/>
    </xf>
    <xf numFmtId="0" fontId="0" fillId="21" borderId="116" xfId="0" applyFill="1" applyBorder="1" applyAlignment="1">
      <alignment horizontal="left" vertical="center" indent="1"/>
    </xf>
    <xf numFmtId="0" fontId="11" fillId="21" borderId="115" xfId="0" applyFont="1" applyFill="1" applyBorder="1" applyAlignment="1">
      <alignment horizontal="right" vertical="center" indent="1"/>
    </xf>
    <xf numFmtId="0" fontId="0" fillId="21" borderId="143" xfId="0" applyFill="1" applyBorder="1" applyAlignment="1">
      <alignment horizontal="right" vertical="center" indent="1"/>
    </xf>
    <xf numFmtId="0" fontId="0" fillId="21" borderId="116" xfId="0" applyFill="1" applyBorder="1" applyAlignment="1">
      <alignment horizontal="right" vertical="center" indent="1"/>
    </xf>
    <xf numFmtId="165" fontId="11" fillId="21" borderId="115" xfId="0" applyNumberFormat="1" applyFont="1" applyFill="1" applyBorder="1" applyAlignment="1">
      <alignment horizontal="left" vertical="center" indent="1"/>
    </xf>
    <xf numFmtId="165" fontId="11" fillId="0" borderId="180" xfId="0" applyNumberFormat="1" applyFont="1" applyBorder="1" applyAlignment="1">
      <alignment horizontal="left" vertical="center" indent="1"/>
    </xf>
    <xf numFmtId="165" fontId="11" fillId="0" borderId="181" xfId="0" applyNumberFormat="1" applyFont="1" applyBorder="1" applyAlignment="1">
      <alignment horizontal="left" vertical="center" indent="1"/>
    </xf>
    <xf numFmtId="0" fontId="0" fillId="0" borderId="181" xfId="0" applyBorder="1" applyAlignment="1">
      <alignment horizontal="left" vertical="center" indent="1"/>
    </xf>
    <xf numFmtId="0" fontId="0" fillId="0" borderId="182" xfId="0" applyBorder="1" applyAlignment="1">
      <alignment horizontal="left" vertical="center" indent="1"/>
    </xf>
    <xf numFmtId="0" fontId="0" fillId="21" borderId="143" xfId="0" applyFill="1" applyBorder="1" applyAlignment="1">
      <alignment horizontal="left"/>
    </xf>
    <xf numFmtId="0" fontId="0" fillId="21" borderId="116" xfId="0" applyFill="1" applyBorder="1" applyAlignment="1">
      <alignment horizontal="left"/>
    </xf>
    <xf numFmtId="0" fontId="48" fillId="21" borderId="115" xfId="0" applyFont="1" applyFill="1" applyBorder="1" applyAlignment="1">
      <alignment horizontal="left" vertical="center" indent="1"/>
    </xf>
    <xf numFmtId="0" fontId="0" fillId="21" borderId="143" xfId="0" applyFill="1" applyBorder="1" applyAlignment="1">
      <alignment horizontal="left" indent="1"/>
    </xf>
    <xf numFmtId="0" fontId="0" fillId="21" borderId="116" xfId="0" applyFill="1" applyBorder="1" applyAlignment="1">
      <alignment horizontal="left" indent="1"/>
    </xf>
    <xf numFmtId="0" fontId="48" fillId="21" borderId="228" xfId="0" applyFont="1" applyFill="1" applyBorder="1" applyAlignment="1">
      <alignment horizontal="left" vertical="center" indent="1"/>
    </xf>
    <xf numFmtId="0" fontId="0" fillId="21" borderId="229" xfId="0" applyFill="1" applyBorder="1" applyAlignment="1">
      <alignment horizontal="left" vertical="center" indent="1"/>
    </xf>
    <xf numFmtId="0" fontId="0" fillId="21" borderId="230" xfId="0" applyFill="1" applyBorder="1" applyAlignment="1">
      <alignment horizontal="left" vertical="center" indent="1"/>
    </xf>
    <xf numFmtId="0" fontId="19" fillId="0" borderId="0" xfId="0" applyFont="1" applyAlignment="1">
      <alignment horizontal="left"/>
    </xf>
    <xf numFmtId="0" fontId="0" fillId="0" borderId="0" xfId="0" applyAlignment="1">
      <alignment horizontal="left"/>
    </xf>
    <xf numFmtId="0" fontId="11" fillId="21" borderId="143" xfId="0" applyFont="1" applyFill="1" applyBorder="1" applyAlignment="1">
      <alignment horizontal="left" vertical="center" indent="1"/>
    </xf>
    <xf numFmtId="0" fontId="11" fillId="21" borderId="116" xfId="0" applyFont="1" applyFill="1" applyBorder="1" applyAlignment="1">
      <alignment horizontal="left" vertical="center" indent="1"/>
    </xf>
    <xf numFmtId="3" fontId="11" fillId="21" borderId="115" xfId="0" applyNumberFormat="1" applyFont="1" applyFill="1" applyBorder="1" applyAlignment="1">
      <alignment horizontal="right" vertical="center" indent="1"/>
    </xf>
    <xf numFmtId="164" fontId="0" fillId="3" borderId="25" xfId="0" applyNumberFormat="1" applyFill="1" applyBorder="1" applyAlignment="1">
      <alignment horizontal="left" vertical="center" indent="1"/>
    </xf>
    <xf numFmtId="0" fontId="0" fillId="0" borderId="26" xfId="0" applyBorder="1" applyAlignment="1">
      <alignment horizontal="left" indent="1"/>
    </xf>
    <xf numFmtId="0" fontId="0" fillId="0" borderId="27" xfId="0" applyBorder="1" applyAlignment="1">
      <alignment horizontal="left" indent="1"/>
    </xf>
    <xf numFmtId="3" fontId="11" fillId="0" borderId="25" xfId="0" applyNumberFormat="1" applyFont="1" applyBorder="1" applyAlignment="1">
      <alignment horizontal="left" vertical="center" indent="1"/>
    </xf>
    <xf numFmtId="0" fontId="0" fillId="0" borderId="26" xfId="0" applyBorder="1" applyAlignment="1">
      <alignment horizontal="left" vertical="center" indent="1"/>
    </xf>
    <xf numFmtId="1" fontId="0" fillId="3" borderId="25" xfId="0" applyNumberFormat="1" applyFill="1" applyBorder="1" applyAlignment="1">
      <alignment horizontal="left" vertical="center" indent="1"/>
    </xf>
    <xf numFmtId="0" fontId="0" fillId="0" borderId="27" xfId="0" applyBorder="1" applyAlignment="1">
      <alignment horizontal="left" vertical="center" indent="1"/>
    </xf>
    <xf numFmtId="15" fontId="11" fillId="2" borderId="25" xfId="0" applyNumberFormat="1" applyFont="1" applyFill="1" applyBorder="1" applyAlignment="1">
      <alignment horizontal="left" vertical="center" indent="1"/>
    </xf>
    <xf numFmtId="4" fontId="11" fillId="0" borderId="25" xfId="0" applyNumberFormat="1" applyFont="1" applyBorder="1" applyAlignment="1">
      <alignment horizontal="right" vertical="center" indent="1"/>
    </xf>
    <xf numFmtId="0" fontId="0" fillId="0" borderId="27" xfId="0" applyBorder="1" applyAlignment="1">
      <alignment horizontal="right" vertical="center" indent="1"/>
    </xf>
    <xf numFmtId="1" fontId="11" fillId="0" borderId="25" xfId="0" applyNumberFormat="1" applyFont="1" applyBorder="1" applyAlignment="1">
      <alignment horizontal="left" vertical="center" indent="1"/>
    </xf>
    <xf numFmtId="1" fontId="0" fillId="0" borderId="26" xfId="0" applyNumberFormat="1" applyBorder="1" applyAlignment="1">
      <alignment horizontal="left" vertical="center" indent="1"/>
    </xf>
    <xf numFmtId="15" fontId="11" fillId="0" borderId="25" xfId="0" applyNumberFormat="1" applyFont="1" applyBorder="1" applyAlignment="1">
      <alignment horizontal="left" vertical="center" indent="1"/>
    </xf>
    <xf numFmtId="0" fontId="11" fillId="0" borderId="25" xfId="0" applyFont="1" applyBorder="1" applyAlignment="1">
      <alignment horizontal="left" vertical="center" indent="1"/>
    </xf>
    <xf numFmtId="3" fontId="25" fillId="3" borderId="115" xfId="0" applyNumberFormat="1" applyFont="1" applyFill="1" applyBorder="1" applyAlignment="1">
      <alignment horizontal="right" vertical="center" indent="1"/>
    </xf>
    <xf numFmtId="0" fontId="45" fillId="41" borderId="2" xfId="0" applyFont="1" applyFill="1" applyBorder="1" applyAlignment="1">
      <alignment horizontal="center" vertical="center"/>
    </xf>
    <xf numFmtId="0" fontId="47" fillId="41" borderId="2" xfId="0" applyFont="1" applyFill="1" applyBorder="1" applyAlignment="1">
      <alignment horizontal="center" vertical="center"/>
    </xf>
    <xf numFmtId="0" fontId="0" fillId="40" borderId="25" xfId="0" applyFill="1" applyBorder="1" applyAlignment="1">
      <alignment horizontal="left" vertical="center" indent="1"/>
    </xf>
    <xf numFmtId="0" fontId="0" fillId="40" borderId="26" xfId="0" applyFill="1" applyBorder="1" applyAlignment="1">
      <alignment horizontal="left" vertical="center" indent="1"/>
    </xf>
    <xf numFmtId="0" fontId="0" fillId="40" borderId="27" xfId="0" applyFill="1" applyBorder="1" applyAlignment="1">
      <alignment horizontal="left" vertical="center" indent="1"/>
    </xf>
    <xf numFmtId="0" fontId="45" fillId="41" borderId="62" xfId="0" applyFont="1" applyFill="1" applyBorder="1" applyAlignment="1">
      <alignment horizontal="center" vertical="center"/>
    </xf>
    <xf numFmtId="0" fontId="46" fillId="41" borderId="62" xfId="0" applyFont="1" applyFill="1" applyBorder="1" applyAlignment="1">
      <alignment horizontal="center" vertical="center"/>
    </xf>
    <xf numFmtId="0" fontId="47" fillId="41" borderId="62" xfId="0" applyFont="1" applyFill="1" applyBorder="1" applyAlignment="1">
      <alignment horizontal="center" vertical="center"/>
    </xf>
    <xf numFmtId="0" fontId="45" fillId="41" borderId="0" xfId="0" applyFont="1" applyFill="1" applyAlignment="1">
      <alignment horizontal="center" vertical="center"/>
    </xf>
    <xf numFmtId="0" fontId="46" fillId="41" borderId="0" xfId="0" applyFont="1" applyFill="1" applyAlignment="1">
      <alignment horizontal="center" vertical="center"/>
    </xf>
    <xf numFmtId="0" fontId="47" fillId="41" borderId="0" xfId="0" applyFont="1" applyFill="1" applyAlignment="1">
      <alignment horizontal="center" vertical="center"/>
    </xf>
    <xf numFmtId="4" fontId="11" fillId="0" borderId="83" xfId="0" applyNumberFormat="1" applyFont="1" applyBorder="1" applyAlignment="1">
      <alignment horizontal="right" vertical="center" indent="1"/>
    </xf>
    <xf numFmtId="4" fontId="0" fillId="0" borderId="83" xfId="0" applyNumberFormat="1" applyBorder="1" applyAlignment="1">
      <alignment horizontal="right" vertical="center" indent="1"/>
    </xf>
    <xf numFmtId="0" fontId="11" fillId="0" borderId="83" xfId="0" applyFont="1" applyBorder="1" applyAlignment="1">
      <alignment horizontal="right" vertical="center" indent="1"/>
    </xf>
    <xf numFmtId="0" fontId="0" fillId="0" borderId="83" xfId="0" applyBorder="1" applyAlignment="1">
      <alignment horizontal="right" vertical="center" indent="1"/>
    </xf>
    <xf numFmtId="0" fontId="11" fillId="0" borderId="83" xfId="0" applyFont="1" applyBorder="1" applyAlignment="1">
      <alignment horizontal="left" vertical="center" indent="1"/>
    </xf>
    <xf numFmtId="0" fontId="0" fillId="0" borderId="83" xfId="0" applyBorder="1" applyAlignment="1">
      <alignment horizontal="left" vertical="center" indent="1"/>
    </xf>
    <xf numFmtId="15" fontId="11" fillId="0" borderId="83" xfId="0" applyNumberFormat="1" applyFont="1" applyBorder="1" applyAlignment="1">
      <alignment horizontal="right" vertical="center" indent="1"/>
    </xf>
    <xf numFmtId="0" fontId="0" fillId="0" borderId="83" xfId="0" applyBorder="1" applyAlignment="1">
      <alignment horizontal="left" indent="1"/>
    </xf>
    <xf numFmtId="0" fontId="11" fillId="40" borderId="25" xfId="0" applyFont="1" applyFill="1" applyBorder="1" applyAlignment="1">
      <alignment horizontal="left" vertical="center" indent="1"/>
    </xf>
    <xf numFmtId="3" fontId="11" fillId="0" borderId="30" xfId="0" applyNumberFormat="1" applyFont="1" applyBorder="1" applyAlignment="1">
      <alignment vertical="top" wrapText="1"/>
    </xf>
    <xf numFmtId="0" fontId="0" fillId="0" borderId="81" xfId="0" applyBorder="1" applyAlignment="1">
      <alignment vertical="top" wrapText="1"/>
    </xf>
    <xf numFmtId="0" fontId="0" fillId="0" borderId="81" xfId="0" applyBorder="1"/>
    <xf numFmtId="0" fontId="0" fillId="0" borderId="31" xfId="0" applyBorder="1"/>
    <xf numFmtId="0" fontId="0" fillId="0" borderId="32" xfId="0" applyBorder="1" applyAlignment="1">
      <alignment vertical="top" wrapText="1"/>
    </xf>
    <xf numFmtId="0" fontId="0" fillId="0" borderId="0" xfId="0" applyAlignment="1">
      <alignment vertical="top" wrapText="1"/>
    </xf>
    <xf numFmtId="0" fontId="0" fillId="0" borderId="28" xfId="0" applyBorder="1"/>
    <xf numFmtId="0" fontId="0" fillId="0" borderId="33" xfId="0" applyBorder="1" applyAlignment="1">
      <alignment vertical="top" wrapText="1"/>
    </xf>
    <xf numFmtId="0" fontId="0" fillId="0" borderId="82" xfId="0" applyBorder="1" applyAlignment="1">
      <alignment vertical="top" wrapText="1"/>
    </xf>
    <xf numFmtId="0" fontId="0" fillId="0" borderId="82" xfId="0" applyBorder="1"/>
    <xf numFmtId="0" fontId="0" fillId="0" borderId="34" xfId="0" applyBorder="1"/>
    <xf numFmtId="4" fontId="11" fillId="0" borderId="25" xfId="0" applyNumberFormat="1" applyFont="1" applyBorder="1" applyAlignment="1">
      <alignment horizontal="left" vertical="center" indent="1"/>
    </xf>
    <xf numFmtId="4" fontId="11" fillId="0" borderId="27" xfId="0" applyNumberFormat="1" applyFont="1" applyBorder="1" applyAlignment="1">
      <alignment horizontal="left" vertical="center" indent="1"/>
    </xf>
    <xf numFmtId="0" fontId="1" fillId="2" borderId="0" xfId="0" applyFont="1" applyFill="1" applyAlignment="1">
      <alignment horizontal="center" vertical="center"/>
    </xf>
    <xf numFmtId="0" fontId="24" fillId="2" borderId="0" xfId="0" applyFont="1" applyFill="1" applyAlignment="1">
      <alignment horizontal="center" vertical="center"/>
    </xf>
    <xf numFmtId="0" fontId="18" fillId="2" borderId="0" xfId="0" applyFont="1" applyFill="1"/>
    <xf numFmtId="0" fontId="24" fillId="5" borderId="35" xfId="0" applyFont="1" applyFill="1" applyBorder="1" applyAlignment="1">
      <alignment horizontal="left" vertical="center" indent="1"/>
    </xf>
    <xf numFmtId="4" fontId="24" fillId="5" borderId="84" xfId="0" applyNumberFormat="1" applyFont="1" applyFill="1" applyBorder="1" applyAlignment="1">
      <alignment horizontal="left" vertical="center" indent="1"/>
    </xf>
    <xf numFmtId="0" fontId="0" fillId="0" borderId="84" xfId="0" applyBorder="1" applyAlignment="1">
      <alignment horizontal="left" indent="1"/>
    </xf>
    <xf numFmtId="3" fontId="11" fillId="40" borderId="25" xfId="0" applyNumberFormat="1" applyFont="1" applyFill="1" applyBorder="1" applyAlignment="1">
      <alignment horizontal="left" vertical="center" indent="1"/>
    </xf>
    <xf numFmtId="0" fontId="0" fillId="40" borderId="26" xfId="0" applyFill="1" applyBorder="1" applyAlignment="1">
      <alignment horizontal="left" vertical="center"/>
    </xf>
    <xf numFmtId="0" fontId="0" fillId="40" borderId="27" xfId="0" applyFill="1" applyBorder="1" applyAlignment="1">
      <alignment horizontal="left" vertical="center"/>
    </xf>
    <xf numFmtId="164" fontId="24" fillId="5" borderId="85" xfId="0" applyNumberFormat="1" applyFont="1" applyFill="1" applyBorder="1" applyAlignment="1">
      <alignment horizontal="left" vertical="center" indent="1"/>
    </xf>
    <xf numFmtId="0" fontId="0" fillId="0" borderId="14" xfId="0" applyBorder="1" applyAlignment="1">
      <alignment horizontal="left" vertical="center" indent="1"/>
    </xf>
    <xf numFmtId="4" fontId="11" fillId="0" borderId="27" xfId="0" applyNumberFormat="1" applyFont="1" applyBorder="1" applyAlignment="1">
      <alignment horizontal="right" vertical="center" indent="1"/>
    </xf>
    <xf numFmtId="164" fontId="0" fillId="40" borderId="25" xfId="0" applyNumberFormat="1" applyFill="1" applyBorder="1" applyAlignment="1">
      <alignment horizontal="left" vertical="center" indent="1"/>
    </xf>
    <xf numFmtId="164" fontId="0" fillId="40" borderId="26" xfId="0" applyNumberFormat="1" applyFill="1" applyBorder="1" applyAlignment="1">
      <alignment horizontal="left" vertical="center" indent="1"/>
    </xf>
    <xf numFmtId="0" fontId="24" fillId="5" borderId="140" xfId="0" applyFont="1" applyFill="1" applyBorder="1" applyAlignment="1">
      <alignment horizontal="left" vertical="center" indent="1"/>
    </xf>
    <xf numFmtId="0" fontId="0" fillId="0" borderId="141" xfId="0" applyBorder="1" applyAlignment="1">
      <alignment horizontal="left" indent="1"/>
    </xf>
    <xf numFmtId="4" fontId="24" fillId="5" borderId="136" xfId="0" applyNumberFormat="1" applyFont="1" applyFill="1" applyBorder="1" applyAlignment="1">
      <alignment horizontal="left" vertical="center" indent="1"/>
    </xf>
    <xf numFmtId="0" fontId="0" fillId="0" borderId="139" xfId="0" applyBorder="1" applyAlignment="1">
      <alignment horizontal="left" indent="1"/>
    </xf>
    <xf numFmtId="0" fontId="0" fillId="0" borderId="137" xfId="0" applyBorder="1" applyAlignment="1">
      <alignment horizontal="left" indent="1"/>
    </xf>
    <xf numFmtId="4" fontId="24" fillId="5" borderId="137" xfId="0" applyNumberFormat="1" applyFont="1" applyFill="1" applyBorder="1" applyAlignment="1">
      <alignment horizontal="left" vertical="center" indent="1"/>
    </xf>
    <xf numFmtId="164" fontId="24" fillId="5" borderId="136" xfId="0" applyNumberFormat="1" applyFont="1" applyFill="1" applyBorder="1" applyAlignment="1">
      <alignment horizontal="left" vertical="center" indent="1"/>
    </xf>
    <xf numFmtId="164" fontId="24" fillId="5" borderId="137" xfId="0" applyNumberFormat="1" applyFont="1" applyFill="1" applyBorder="1" applyAlignment="1">
      <alignment horizontal="left" vertical="center" indent="1"/>
    </xf>
    <xf numFmtId="0" fontId="0" fillId="0" borderId="137" xfId="0" applyBorder="1" applyAlignment="1">
      <alignment horizontal="left" vertical="center" indent="1"/>
    </xf>
    <xf numFmtId="0" fontId="0" fillId="0" borderId="138" xfId="0" applyBorder="1" applyAlignment="1">
      <alignment horizontal="left" vertical="center" indent="1"/>
    </xf>
    <xf numFmtId="3" fontId="0" fillId="3" borderId="25" xfId="0" applyNumberFormat="1" applyFill="1" applyBorder="1" applyAlignment="1">
      <alignment horizontal="right" vertical="center" indent="1"/>
    </xf>
    <xf numFmtId="3" fontId="0" fillId="0" borderId="26" xfId="0" applyNumberFormat="1" applyBorder="1" applyAlignment="1">
      <alignment horizontal="right" vertical="center" indent="1"/>
    </xf>
    <xf numFmtId="3" fontId="0" fillId="0" borderId="27" xfId="0" applyNumberFormat="1" applyBorder="1" applyAlignment="1">
      <alignment horizontal="right" vertical="center" indent="1"/>
    </xf>
    <xf numFmtId="0" fontId="0" fillId="3" borderId="25" xfId="0" applyFill="1" applyBorder="1" applyAlignment="1">
      <alignment horizontal="left" vertical="center" indent="1"/>
    </xf>
    <xf numFmtId="3" fontId="11" fillId="0" borderId="5" xfId="0" applyNumberFormat="1" applyFont="1" applyBorder="1" applyAlignment="1">
      <alignment horizontal="right" vertical="center" indent="1"/>
    </xf>
    <xf numFmtId="0" fontId="0" fillId="0" borderId="11" xfId="0" applyBorder="1" applyAlignment="1">
      <alignment horizontal="right" vertical="center" indent="1"/>
    </xf>
    <xf numFmtId="1" fontId="11" fillId="0" borderId="26" xfId="0" applyNumberFormat="1" applyFont="1" applyBorder="1" applyAlignment="1">
      <alignment horizontal="left" vertical="center" indent="1"/>
    </xf>
    <xf numFmtId="0" fontId="11" fillId="3" borderId="115" xfId="0" applyFont="1" applyFill="1" applyBorder="1" applyAlignment="1">
      <alignment horizontal="left" vertical="center" indent="1"/>
    </xf>
    <xf numFmtId="0" fontId="0" fillId="0" borderId="143" xfId="0" applyBorder="1" applyAlignment="1">
      <alignment horizontal="left" indent="1"/>
    </xf>
    <xf numFmtId="0" fontId="0" fillId="0" borderId="116" xfId="0" applyBorder="1" applyAlignment="1">
      <alignment horizontal="left" indent="1"/>
    </xf>
    <xf numFmtId="0" fontId="19" fillId="0" borderId="115" xfId="0" applyFont="1" applyBorder="1" applyAlignment="1">
      <alignment horizontal="left" vertical="center" indent="1"/>
    </xf>
    <xf numFmtId="0" fontId="0" fillId="0" borderId="143" xfId="0" applyBorder="1" applyAlignment="1">
      <alignment horizontal="left" vertical="center" indent="1"/>
    </xf>
    <xf numFmtId="0" fontId="0" fillId="0" borderId="116" xfId="0" applyBorder="1" applyAlignment="1">
      <alignment horizontal="left" vertical="center"/>
    </xf>
    <xf numFmtId="3" fontId="11" fillId="21" borderId="115" xfId="0" applyNumberFormat="1" applyFont="1" applyFill="1" applyBorder="1" applyAlignment="1">
      <alignment horizontal="left" vertical="center" indent="1"/>
    </xf>
    <xf numFmtId="0" fontId="19" fillId="21" borderId="2" xfId="0" applyFont="1" applyFill="1" applyBorder="1" applyAlignment="1">
      <alignment horizontal="left" indent="1"/>
    </xf>
    <xf numFmtId="0" fontId="0" fillId="0" borderId="2" xfId="0" applyBorder="1" applyAlignment="1">
      <alignment horizontal="left"/>
    </xf>
    <xf numFmtId="2" fontId="11" fillId="21" borderId="115" xfId="0" applyNumberFormat="1" applyFont="1" applyFill="1" applyBorder="1" applyAlignment="1">
      <alignment horizontal="right" vertical="center" indent="1"/>
    </xf>
    <xf numFmtId="2" fontId="11" fillId="21" borderId="143" xfId="0" applyNumberFormat="1" applyFont="1" applyFill="1" applyBorder="1" applyAlignment="1">
      <alignment horizontal="right" vertical="center" indent="1"/>
    </xf>
    <xf numFmtId="2" fontId="0" fillId="21" borderId="143" xfId="0" applyNumberFormat="1" applyFill="1" applyBorder="1" applyAlignment="1">
      <alignment horizontal="right" indent="1"/>
    </xf>
    <xf numFmtId="2" fontId="0" fillId="21" borderId="116" xfId="0" applyNumberFormat="1" applyFill="1" applyBorder="1" applyAlignment="1">
      <alignment horizontal="right" indent="1"/>
    </xf>
    <xf numFmtId="1" fontId="11" fillId="21" borderId="115" xfId="0" applyNumberFormat="1" applyFont="1" applyFill="1" applyBorder="1" applyAlignment="1">
      <alignment horizontal="left" vertical="center" indent="1"/>
    </xf>
    <xf numFmtId="0" fontId="0" fillId="0" borderId="116" xfId="0" applyBorder="1" applyAlignment="1">
      <alignment horizontal="left"/>
    </xf>
    <xf numFmtId="0" fontId="0" fillId="21" borderId="228" xfId="0" applyFill="1" applyBorder="1" applyAlignment="1">
      <alignment horizontal="left" vertical="center" indent="1"/>
    </xf>
    <xf numFmtId="165" fontId="11" fillId="21" borderId="143" xfId="0" applyNumberFormat="1" applyFont="1" applyFill="1" applyBorder="1" applyAlignment="1">
      <alignment horizontal="left" vertical="center" indent="1"/>
    </xf>
    <xf numFmtId="0" fontId="0" fillId="0" borderId="116" xfId="0" applyBorder="1" applyAlignment="1">
      <alignment horizontal="left" vertical="center" indent="1"/>
    </xf>
    <xf numFmtId="1" fontId="11" fillId="21" borderId="143" xfId="0" applyNumberFormat="1" applyFont="1" applyFill="1" applyBorder="1" applyAlignment="1">
      <alignment horizontal="left" vertical="center" indent="1"/>
    </xf>
    <xf numFmtId="0" fontId="0" fillId="0" borderId="143" xfId="0" applyBorder="1" applyAlignment="1">
      <alignment horizontal="left"/>
    </xf>
    <xf numFmtId="165" fontId="11" fillId="21" borderId="231" xfId="0" applyNumberFormat="1" applyFont="1" applyFill="1" applyBorder="1" applyAlignment="1">
      <alignment horizontal="left" vertical="center" indent="1"/>
    </xf>
    <xf numFmtId="0" fontId="0" fillId="21" borderId="232" xfId="0" applyFill="1" applyBorder="1" applyAlignment="1">
      <alignment horizontal="left" vertical="center" indent="1"/>
    </xf>
    <xf numFmtId="0" fontId="0" fillId="21" borderId="233" xfId="0" applyFill="1" applyBorder="1" applyAlignment="1">
      <alignment horizontal="left" vertical="center" indent="1"/>
    </xf>
    <xf numFmtId="3" fontId="11" fillId="21" borderId="228" xfId="0" applyNumberFormat="1" applyFont="1" applyFill="1" applyBorder="1" applyAlignment="1">
      <alignment horizontal="left" vertical="center" indent="1"/>
    </xf>
    <xf numFmtId="3" fontId="11" fillId="21" borderId="229" xfId="0" applyNumberFormat="1" applyFont="1" applyFill="1" applyBorder="1" applyAlignment="1">
      <alignment horizontal="left" vertical="center" indent="1"/>
    </xf>
    <xf numFmtId="0" fontId="11" fillId="0" borderId="143" xfId="0" applyFont="1" applyBorder="1" applyAlignment="1">
      <alignment horizontal="right" vertical="center" indent="1"/>
    </xf>
    <xf numFmtId="0" fontId="48" fillId="0" borderId="115" xfId="0" applyFont="1" applyBorder="1" applyAlignment="1">
      <alignment horizontal="left" vertical="center" indent="1"/>
    </xf>
    <xf numFmtId="0" fontId="0" fillId="0" borderId="115" xfId="0" applyBorder="1" applyAlignment="1">
      <alignment horizontal="left" vertical="center" indent="1"/>
    </xf>
    <xf numFmtId="0" fontId="116" fillId="32" borderId="0" xfId="0" applyFont="1" applyFill="1" applyAlignment="1">
      <alignment horizontal="left"/>
    </xf>
    <xf numFmtId="0" fontId="0" fillId="32" borderId="0" xfId="0" applyFill="1" applyAlignment="1">
      <alignment horizontal="left"/>
    </xf>
    <xf numFmtId="0" fontId="11" fillId="32" borderId="0" xfId="0" applyFont="1" applyFill="1" applyAlignment="1">
      <alignment horizontal="left"/>
    </xf>
    <xf numFmtId="0" fontId="116" fillId="2" borderId="10" xfId="0" applyFont="1" applyFill="1" applyBorder="1" applyAlignment="1">
      <alignment horizontal="left"/>
    </xf>
    <xf numFmtId="0" fontId="0" fillId="2" borderId="5" xfId="0" applyFill="1" applyBorder="1" applyAlignment="1">
      <alignment horizontal="left"/>
    </xf>
    <xf numFmtId="0" fontId="0" fillId="2" borderId="11" xfId="0" applyFill="1" applyBorder="1" applyAlignment="1">
      <alignment horizontal="left"/>
    </xf>
    <xf numFmtId="0" fontId="114" fillId="32" borderId="0" xfId="0" applyFont="1" applyFill="1" applyAlignment="1">
      <alignment horizontal="left"/>
    </xf>
    <xf numFmtId="0" fontId="11" fillId="0" borderId="30" xfId="0" applyFont="1" applyBorder="1" applyAlignment="1">
      <alignment vertical="top" wrapText="1"/>
    </xf>
    <xf numFmtId="0" fontId="11" fillId="0" borderId="81" xfId="0" applyFont="1" applyBorder="1" applyAlignment="1">
      <alignment vertical="top" wrapText="1"/>
    </xf>
    <xf numFmtId="0" fontId="11" fillId="0" borderId="32" xfId="0" applyFont="1" applyBorder="1" applyAlignment="1">
      <alignment vertical="top" wrapText="1"/>
    </xf>
    <xf numFmtId="0" fontId="11" fillId="0" borderId="0" xfId="0" applyFont="1" applyAlignment="1">
      <alignment vertical="top" wrapText="1"/>
    </xf>
    <xf numFmtId="0" fontId="11" fillId="0" borderId="33" xfId="0" applyFont="1" applyBorder="1" applyAlignment="1">
      <alignment vertical="top" wrapText="1"/>
    </xf>
    <xf numFmtId="0" fontId="11" fillId="0" borderId="82" xfId="0" applyFont="1" applyBorder="1" applyAlignment="1">
      <alignment vertical="top" wrapText="1"/>
    </xf>
    <xf numFmtId="0" fontId="45" fillId="8" borderId="62" xfId="0" applyFont="1" applyFill="1" applyBorder="1" applyAlignment="1">
      <alignment horizontal="center" vertical="center"/>
    </xf>
    <xf numFmtId="0" fontId="45" fillId="8" borderId="0" xfId="0" applyFont="1" applyFill="1" applyAlignment="1">
      <alignment horizontal="center" vertical="center"/>
    </xf>
    <xf numFmtId="0" fontId="46" fillId="8" borderId="0" xfId="0" applyFont="1" applyFill="1" applyAlignment="1">
      <alignment horizontal="center" vertical="center"/>
    </xf>
    <xf numFmtId="0" fontId="47" fillId="8" borderId="0" xfId="0" applyFont="1" applyFill="1" applyAlignment="1">
      <alignment horizontal="center" vertical="center"/>
    </xf>
    <xf numFmtId="0" fontId="45" fillId="8" borderId="2" xfId="0" applyFont="1" applyFill="1" applyBorder="1" applyAlignment="1">
      <alignment horizontal="center" vertical="center"/>
    </xf>
    <xf numFmtId="0" fontId="47" fillId="8" borderId="2" xfId="0" applyFont="1" applyFill="1" applyBorder="1" applyAlignment="1">
      <alignment horizontal="center" vertical="center"/>
    </xf>
    <xf numFmtId="164" fontId="0" fillId="0" borderId="26" xfId="0" applyNumberFormat="1" applyBorder="1" applyAlignment="1">
      <alignment horizontal="left" vertical="center" indent="1"/>
    </xf>
    <xf numFmtId="167" fontId="0" fillId="3" borderId="25" xfId="0" applyNumberFormat="1" applyFill="1" applyBorder="1" applyAlignment="1">
      <alignment horizontal="left" vertical="center" indent="1"/>
    </xf>
    <xf numFmtId="167" fontId="0" fillId="0" borderId="26" xfId="0" applyNumberFormat="1" applyBorder="1" applyAlignment="1">
      <alignment horizontal="left" indent="1"/>
    </xf>
    <xf numFmtId="0" fontId="46" fillId="8" borderId="62" xfId="0" applyFont="1" applyFill="1" applyBorder="1" applyAlignment="1">
      <alignment horizontal="center" vertical="center"/>
    </xf>
    <xf numFmtId="0" fontId="47" fillId="8" borderId="62" xfId="0" applyFont="1" applyFill="1" applyBorder="1" applyAlignment="1">
      <alignment horizontal="center" vertical="center"/>
    </xf>
    <xf numFmtId="1" fontId="11" fillId="2" borderId="25" xfId="0" applyNumberFormat="1" applyFont="1" applyFill="1" applyBorder="1" applyAlignment="1">
      <alignment horizontal="left" vertical="center" indent="1"/>
    </xf>
    <xf numFmtId="1" fontId="0" fillId="2" borderId="26" xfId="0" applyNumberFormat="1" applyFill="1" applyBorder="1" applyAlignment="1">
      <alignment horizontal="left" vertical="center" indent="1"/>
    </xf>
    <xf numFmtId="0" fontId="0" fillId="2" borderId="27" xfId="0" applyFill="1" applyBorder="1" applyAlignment="1">
      <alignment horizontal="left" vertical="center" indent="1"/>
    </xf>
    <xf numFmtId="0" fontId="45" fillId="0" borderId="2" xfId="0" applyFont="1" applyBorder="1" applyAlignment="1">
      <alignment horizontal="center" vertical="center"/>
    </xf>
    <xf numFmtId="0" fontId="47" fillId="0" borderId="2" xfId="0" applyFont="1" applyBorder="1" applyAlignment="1">
      <alignment horizontal="center" vertical="center"/>
    </xf>
    <xf numFmtId="0" fontId="104" fillId="3" borderId="0" xfId="0" applyFont="1" applyFill="1" applyAlignment="1">
      <alignment vertical="center"/>
    </xf>
    <xf numFmtId="0" fontId="127" fillId="3" borderId="0" xfId="0" applyFont="1" applyFill="1" applyAlignment="1">
      <alignment vertical="center"/>
    </xf>
    <xf numFmtId="4" fontId="24" fillId="5" borderId="13" xfId="0" applyNumberFormat="1" applyFont="1" applyFill="1" applyBorder="1" applyAlignment="1">
      <alignment horizontal="left" vertical="center" indent="1"/>
    </xf>
    <xf numFmtId="0" fontId="19" fillId="0" borderId="0" xfId="0" applyFont="1" applyAlignment="1">
      <alignment horizontal="left" vertical="center" indent="1"/>
    </xf>
    <xf numFmtId="0" fontId="19" fillId="0" borderId="14" xfId="0" applyFont="1" applyBorder="1" applyAlignment="1">
      <alignment horizontal="left" vertical="center" indent="1"/>
    </xf>
    <xf numFmtId="0" fontId="82" fillId="0" borderId="0" xfId="0" applyFont="1" applyAlignment="1">
      <alignment horizontal="left" vertical="center" indent="1"/>
    </xf>
    <xf numFmtId="4" fontId="90" fillId="0" borderId="0" xfId="0" applyNumberFormat="1" applyFont="1" applyAlignment="1">
      <alignment horizontal="right" vertical="center"/>
    </xf>
    <xf numFmtId="0" fontId="89" fillId="0" borderId="0" xfId="0" applyFont="1" applyAlignment="1">
      <alignment vertical="center"/>
    </xf>
    <xf numFmtId="4" fontId="90" fillId="0" borderId="0" xfId="0" applyNumberFormat="1" applyFont="1" applyAlignment="1">
      <alignment horizontal="right" vertical="center" indent="1"/>
    </xf>
    <xf numFmtId="0" fontId="90" fillId="0" borderId="0" xfId="0" applyFont="1" applyAlignment="1">
      <alignment horizontal="right" vertical="center" indent="1"/>
    </xf>
    <xf numFmtId="0" fontId="90" fillId="0" borderId="46" xfId="0" applyFont="1" applyBorder="1" applyAlignment="1">
      <alignment horizontal="left" vertical="center" indent="1"/>
    </xf>
    <xf numFmtId="0" fontId="89" fillId="0" borderId="46" xfId="0" applyFont="1" applyBorder="1" applyAlignment="1">
      <alignment horizontal="left" vertical="center" indent="1"/>
    </xf>
    <xf numFmtId="4" fontId="23" fillId="8" borderId="79" xfId="0" applyNumberFormat="1" applyFont="1" applyFill="1" applyBorder="1" applyAlignment="1">
      <alignment horizontal="left" vertical="center" indent="1"/>
    </xf>
    <xf numFmtId="0" fontId="0" fillId="0" borderId="80" xfId="0" applyBorder="1" applyAlignment="1">
      <alignment horizontal="left" vertical="center" indent="1"/>
    </xf>
    <xf numFmtId="0" fontId="23" fillId="8" borderId="79" xfId="0" applyFont="1" applyFill="1" applyBorder="1" applyAlignment="1">
      <alignment horizontal="left" vertical="center" indent="1"/>
    </xf>
    <xf numFmtId="0" fontId="57" fillId="3" borderId="10" xfId="0" applyFont="1" applyFill="1" applyBorder="1"/>
    <xf numFmtId="0" fontId="0" fillId="0" borderId="11" xfId="0" applyBorder="1"/>
    <xf numFmtId="49" fontId="57" fillId="3" borderId="10" xfId="0" applyNumberFormat="1" applyFont="1" applyFill="1" applyBorder="1"/>
    <xf numFmtId="49" fontId="0" fillId="0" borderId="11" xfId="0" applyNumberFormat="1" applyBorder="1"/>
    <xf numFmtId="0" fontId="0" fillId="0" borderId="78" xfId="0" applyBorder="1" applyAlignment="1">
      <alignment horizontal="left" vertical="center" indent="1"/>
    </xf>
    <xf numFmtId="0" fontId="89" fillId="0" borderId="0" xfId="0" applyFont="1" applyAlignment="1">
      <alignment horizontal="right" vertical="center" indent="1"/>
    </xf>
    <xf numFmtId="0" fontId="81" fillId="0" borderId="0" xfId="0" applyFont="1" applyAlignment="1">
      <alignment horizontal="left" vertical="center" indent="1"/>
    </xf>
    <xf numFmtId="4" fontId="90" fillId="2" borderId="0" xfId="0" applyNumberFormat="1" applyFont="1" applyFill="1" applyAlignment="1">
      <alignment horizontal="right" vertical="center" indent="1"/>
    </xf>
    <xf numFmtId="0" fontId="89" fillId="2" borderId="0" xfId="0" applyFont="1" applyFill="1" applyAlignment="1">
      <alignment horizontal="right" vertical="center" indent="1"/>
    </xf>
    <xf numFmtId="4" fontId="90" fillId="2" borderId="0" xfId="0" applyNumberFormat="1" applyFont="1" applyFill="1" applyAlignment="1">
      <alignment horizontal="right" vertical="center"/>
    </xf>
    <xf numFmtId="0" fontId="89" fillId="2" borderId="0" xfId="0" applyFont="1" applyFill="1" applyAlignment="1">
      <alignment vertical="center"/>
    </xf>
    <xf numFmtId="0" fontId="90" fillId="2" borderId="0" xfId="0" applyFont="1" applyFill="1" applyAlignment="1">
      <alignment horizontal="right" vertical="center" indent="1"/>
    </xf>
    <xf numFmtId="0" fontId="90" fillId="2" borderId="0" xfId="0" applyFont="1" applyFill="1" applyAlignment="1">
      <alignment horizontal="left" vertical="center" indent="1"/>
    </xf>
    <xf numFmtId="0" fontId="89" fillId="2" borderId="0" xfId="0" applyFont="1" applyFill="1" applyAlignment="1">
      <alignment horizontal="left" vertical="center" indent="1"/>
    </xf>
    <xf numFmtId="0" fontId="90" fillId="0" borderId="0" xfId="0" applyFont="1" applyAlignment="1">
      <alignment horizontal="left" vertical="center" indent="1"/>
    </xf>
    <xf numFmtId="0" fontId="89" fillId="0" borderId="0" xfId="0" applyFont="1" applyAlignment="1">
      <alignment horizontal="left" vertical="center" indent="1"/>
    </xf>
    <xf numFmtId="0" fontId="14" fillId="4" borderId="1" xfId="0" applyFont="1" applyFill="1" applyBorder="1" applyAlignment="1">
      <alignment vertical="center"/>
    </xf>
    <xf numFmtId="0" fontId="0" fillId="0" borderId="1" xfId="0" applyBorder="1" applyAlignment="1">
      <alignment vertical="center"/>
    </xf>
    <xf numFmtId="0" fontId="11" fillId="0" borderId="0" xfId="0" applyFont="1" applyAlignment="1">
      <alignment horizontal="center" vertical="center"/>
    </xf>
    <xf numFmtId="4" fontId="24" fillId="5" borderId="0" xfId="0" applyNumberFormat="1" applyFont="1" applyFill="1" applyAlignment="1">
      <alignment horizontal="left" vertical="center" indent="1"/>
    </xf>
    <xf numFmtId="4" fontId="24" fillId="5" borderId="14" xfId="0" applyNumberFormat="1" applyFont="1" applyFill="1" applyBorder="1" applyAlignment="1">
      <alignment horizontal="left" vertical="center" indent="1"/>
    </xf>
    <xf numFmtId="0" fontId="67" fillId="0" borderId="0" xfId="0" applyFont="1" applyAlignment="1">
      <alignment horizontal="left" vertical="center"/>
    </xf>
    <xf numFmtId="0" fontId="30" fillId="0" borderId="0" xfId="0" applyFont="1" applyAlignment="1">
      <alignment horizontal="left" vertical="center"/>
    </xf>
    <xf numFmtId="15" fontId="0" fillId="0" borderId="0" xfId="0" applyNumberFormat="1"/>
    <xf numFmtId="10" fontId="0" fillId="0" borderId="0" xfId="0" applyNumberFormat="1"/>
    <xf numFmtId="0" fontId="21" fillId="14" borderId="142" xfId="0" applyFont="1" applyFill="1" applyBorder="1" applyAlignment="1">
      <alignment horizontal="left" vertical="center"/>
    </xf>
    <xf numFmtId="0" fontId="30" fillId="14" borderId="142" xfId="0" applyFont="1" applyFill="1" applyBorder="1" applyAlignment="1">
      <alignment horizontal="left"/>
    </xf>
    <xf numFmtId="0" fontId="0" fillId="0" borderId="142" xfId="0" applyBorder="1" applyAlignment="1"/>
    <xf numFmtId="0" fontId="0" fillId="0" borderId="142" xfId="0" applyFill="1" applyBorder="1" applyAlignment="1">
      <alignment horizontal="left" indent="1"/>
    </xf>
    <xf numFmtId="0" fontId="0" fillId="0" borderId="142" xfId="0" applyBorder="1" applyAlignment="1">
      <alignment horizontal="left" indent="1"/>
    </xf>
    <xf numFmtId="164" fontId="0" fillId="0" borderId="142" xfId="0" applyNumberFormat="1" applyBorder="1"/>
    <xf numFmtId="165" fontId="0" fillId="0" borderId="142" xfId="0" applyNumberFormat="1" applyBorder="1"/>
    <xf numFmtId="10" fontId="0" fillId="0" borderId="142" xfId="0" applyNumberFormat="1" applyBorder="1"/>
    <xf numFmtId="15" fontId="0" fillId="0" borderId="142" xfId="0" applyNumberFormat="1" applyBorder="1"/>
    <xf numFmtId="0" fontId="0" fillId="0" borderId="142" xfId="0" applyBorder="1"/>
  </cellXfs>
  <cellStyles count="2">
    <cellStyle name="Hyperlink" xfId="1" builtinId="8"/>
    <cellStyle name="Normal" xfId="0" builtinId="0"/>
  </cellStyles>
  <dxfs count="16">
    <dxf>
      <font>
        <color rgb="FF9C0006"/>
      </font>
      <fill>
        <patternFill>
          <bgColor rgb="FFFFC7CE"/>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theme="0"/>
      </font>
      <fill>
        <patternFill>
          <bgColor rgb="FFFF6600"/>
        </patternFill>
      </fill>
    </dxf>
    <dxf>
      <font>
        <color auto="1"/>
      </font>
      <fill>
        <patternFill>
          <bgColor rgb="FFFFC000"/>
        </patternFill>
      </fill>
    </dxf>
    <dxf>
      <font>
        <color theme="0"/>
      </font>
      <fill>
        <patternFill>
          <bgColor rgb="FFED8151"/>
        </patternFill>
      </fill>
    </dxf>
    <dxf>
      <font>
        <color theme="0"/>
      </font>
      <fill>
        <patternFill>
          <bgColor rgb="FFFF6600"/>
        </patternFill>
      </fill>
    </dxf>
    <dxf>
      <font>
        <color auto="1"/>
      </font>
      <fill>
        <patternFill>
          <bgColor rgb="FFFFC000"/>
        </patternFill>
      </fill>
    </dxf>
    <dxf>
      <font>
        <color theme="0"/>
      </font>
      <fill>
        <patternFill>
          <bgColor rgb="FFED815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88A18"/>
      <color rgb="FFF0642C"/>
      <color rgb="FFED8151"/>
      <color rgb="FF32C832"/>
      <color rgb="FF37D937"/>
      <color rgb="FFFDCB7B"/>
      <color rgb="FFFF6600"/>
      <color rgb="FFEA7C32"/>
      <color rgb="FF4FF721"/>
      <color rgb="FFDA62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microsoft.com/office/2017/06/relationships/rdRichValueStructure" Target="richData/rdrichvaluestructure.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microsoft.com/office/2017/06/relationships/rdRichValueTypes" Target="richData/rdRichValueType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calcChain" Target="calcChain.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sheetMetadata" Target="metadata.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microsoft.com/office/2022/10/relationships/richValueRel" Target="richData/richValueRel.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theme" Target="theme/theme1.xml"/><Relationship Id="rId148"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styles" Target="styles.xml"/><Relationship Id="rId90" Type="http://schemas.openxmlformats.org/officeDocument/2006/relationships/worksheet" Target="worksheets/sheet90.xml"/></Relationships>
</file>

<file path=xl/drawings/_rels/drawing1.xml.rels><?xml version="1.0" encoding="UTF-8" standalone="yes"?>
<Relationships xmlns="http://schemas.openxmlformats.org/package/2006/relationships"><Relationship Id="rId2" Type="http://schemas.openxmlformats.org/officeDocument/2006/relationships/hyperlink" Target="#DASH!A1"/><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3" Type="http://schemas.openxmlformats.org/officeDocument/2006/relationships/hyperlink" Target="#Pex!A1"/><Relationship Id="rId18" Type="http://schemas.openxmlformats.org/officeDocument/2006/relationships/hyperlink" Target="#LL!A1"/><Relationship Id="rId26" Type="http://schemas.openxmlformats.org/officeDocument/2006/relationships/hyperlink" Target="#DocL!A1"/><Relationship Id="rId21" Type="http://schemas.openxmlformats.org/officeDocument/2006/relationships/hyperlink" Target="#LS!A1"/><Relationship Id="rId34" Type="http://schemas.openxmlformats.org/officeDocument/2006/relationships/image" Target="../media/image15.png"/><Relationship Id="rId7" Type="http://schemas.openxmlformats.org/officeDocument/2006/relationships/hyperlink" Target="#UR!A1"/><Relationship Id="rId12" Type="http://schemas.openxmlformats.org/officeDocument/2006/relationships/image" Target="../media/image11.png"/><Relationship Id="rId17" Type="http://schemas.openxmlformats.org/officeDocument/2006/relationships/hyperlink" Target="#CAL!A1"/><Relationship Id="rId25" Type="http://schemas.openxmlformats.org/officeDocument/2006/relationships/hyperlink" Target="#LC!A1"/><Relationship Id="rId33" Type="http://schemas.openxmlformats.org/officeDocument/2006/relationships/image" Target="../media/image14.png"/><Relationship Id="rId2" Type="http://schemas.openxmlformats.org/officeDocument/2006/relationships/image" Target="../media/image5.png"/><Relationship Id="rId16" Type="http://schemas.openxmlformats.org/officeDocument/2006/relationships/hyperlink" Target="#LT!A1"/><Relationship Id="rId20" Type="http://schemas.openxmlformats.org/officeDocument/2006/relationships/hyperlink" Target="#LComU!A1"/><Relationship Id="rId29" Type="http://schemas.openxmlformats.org/officeDocument/2006/relationships/hyperlink" Target="#LP!A1"/><Relationship Id="rId1" Type="http://schemas.openxmlformats.org/officeDocument/2006/relationships/image" Target="../media/image4.png"/><Relationship Id="rId6" Type="http://schemas.openxmlformats.org/officeDocument/2006/relationships/image" Target="../media/image8.png"/><Relationship Id="rId11" Type="http://schemas.openxmlformats.org/officeDocument/2006/relationships/hyperlink" Target="#DT!A1"/><Relationship Id="rId24" Type="http://schemas.openxmlformats.org/officeDocument/2006/relationships/hyperlink" Target="#LEx!A1"/><Relationship Id="rId32" Type="http://schemas.openxmlformats.org/officeDocument/2006/relationships/hyperlink" Target="#OL!A1"/><Relationship Id="rId37" Type="http://schemas.openxmlformats.org/officeDocument/2006/relationships/hyperlink" Target="#CFU!A1"/><Relationship Id="rId5" Type="http://schemas.openxmlformats.org/officeDocument/2006/relationships/hyperlink" Target="#LCB!A1"/><Relationship Id="rId15" Type="http://schemas.openxmlformats.org/officeDocument/2006/relationships/hyperlink" Target="#Dash!A1"/><Relationship Id="rId23" Type="http://schemas.openxmlformats.org/officeDocument/2006/relationships/hyperlink" Target="#LE!A1"/><Relationship Id="rId28" Type="http://schemas.openxmlformats.org/officeDocument/2006/relationships/hyperlink" Target="#LCom!A1"/><Relationship Id="rId36" Type="http://schemas.openxmlformats.org/officeDocument/2006/relationships/hyperlink" Target="#IE!A1"/><Relationship Id="rId10" Type="http://schemas.openxmlformats.org/officeDocument/2006/relationships/image" Target="../media/image10.png"/><Relationship Id="rId19" Type="http://schemas.openxmlformats.org/officeDocument/2006/relationships/hyperlink" Target="#LPr!A1"/><Relationship Id="rId31"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hyperlink" Target="#POD!A1"/><Relationship Id="rId14" Type="http://schemas.openxmlformats.org/officeDocument/2006/relationships/image" Target="../media/image12.png"/><Relationship Id="rId22" Type="http://schemas.openxmlformats.org/officeDocument/2006/relationships/hyperlink" Target="#LCl!A1"/><Relationship Id="rId27" Type="http://schemas.openxmlformats.org/officeDocument/2006/relationships/hyperlink" Target="#LV!A1"/><Relationship Id="rId30" Type="http://schemas.openxmlformats.org/officeDocument/2006/relationships/hyperlink" Target="#LI!A1"/><Relationship Id="rId35" Type="http://schemas.openxmlformats.org/officeDocument/2006/relationships/hyperlink" Target="#LLP!A1"/><Relationship Id="rId8" Type="http://schemas.openxmlformats.org/officeDocument/2006/relationships/image" Target="../media/image9.png"/><Relationship Id="rId3" Type="http://schemas.openxmlformats.org/officeDocument/2006/relationships/image" Target="../media/image6.png"/></Relationships>
</file>

<file path=xl/drawings/_rels/drawing4.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V!A1"/><Relationship Id="rId18" Type="http://schemas.openxmlformats.org/officeDocument/2006/relationships/hyperlink" Target="#LIP!A1"/><Relationship Id="rId3" Type="http://schemas.openxmlformats.org/officeDocument/2006/relationships/hyperlink" Target="#LT!A1"/><Relationship Id="rId21" Type="http://schemas.openxmlformats.org/officeDocument/2006/relationships/image" Target="../media/image18.png"/><Relationship Id="rId7" Type="http://schemas.openxmlformats.org/officeDocument/2006/relationships/hyperlink" Target="#LCom!A1"/><Relationship Id="rId12" Type="http://schemas.openxmlformats.org/officeDocument/2006/relationships/hyperlink" Target="#LC!A1"/><Relationship Id="rId17" Type="http://schemas.openxmlformats.org/officeDocument/2006/relationships/image" Target="../media/image17.png"/><Relationship Id="rId2" Type="http://schemas.openxmlformats.org/officeDocument/2006/relationships/hyperlink" Target="#Dash!A1"/><Relationship Id="rId16" Type="http://schemas.openxmlformats.org/officeDocument/2006/relationships/image" Target="../media/image13.png"/><Relationship Id="rId20" Type="http://schemas.openxmlformats.org/officeDocument/2006/relationships/hyperlink" Target="#VL!A1"/><Relationship Id="rId1" Type="http://schemas.openxmlformats.org/officeDocument/2006/relationships/image" Target="../media/image16.png"/><Relationship Id="rId6" Type="http://schemas.openxmlformats.org/officeDocument/2006/relationships/hyperlink" Target="#LPr!A1"/><Relationship Id="rId11" Type="http://schemas.openxmlformats.org/officeDocument/2006/relationships/hyperlink" Target="#LEx!A1"/><Relationship Id="rId5" Type="http://schemas.openxmlformats.org/officeDocument/2006/relationships/hyperlink" Target="#LL!A1"/><Relationship Id="rId15" Type="http://schemas.openxmlformats.org/officeDocument/2006/relationships/hyperlink" Target="#LI!A1"/><Relationship Id="rId10" Type="http://schemas.openxmlformats.org/officeDocument/2006/relationships/hyperlink" Target="#LE!A1"/><Relationship Id="rId19" Type="http://schemas.openxmlformats.org/officeDocument/2006/relationships/image" Target="../media/image15.png"/><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P!A1"/></Relationships>
</file>

<file path=xl/drawings/_rels/drawing5.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P!A1"/><Relationship Id="rId18" Type="http://schemas.openxmlformats.org/officeDocument/2006/relationships/image" Target="../media/image16.png"/><Relationship Id="rId3" Type="http://schemas.openxmlformats.org/officeDocument/2006/relationships/hyperlink" Target="#LT!A1"/><Relationship Id="rId21" Type="http://schemas.openxmlformats.org/officeDocument/2006/relationships/hyperlink" Target="#VPD!A1"/><Relationship Id="rId7" Type="http://schemas.openxmlformats.org/officeDocument/2006/relationships/hyperlink" Target="#LComU!A1"/><Relationship Id="rId12" Type="http://schemas.openxmlformats.org/officeDocument/2006/relationships/hyperlink" Target="#LV!A1"/><Relationship Id="rId17" Type="http://schemas.openxmlformats.org/officeDocument/2006/relationships/image" Target="../media/image20.png"/><Relationship Id="rId2" Type="http://schemas.openxmlformats.org/officeDocument/2006/relationships/image" Target="../media/image18.png"/><Relationship Id="rId16" Type="http://schemas.openxmlformats.org/officeDocument/2006/relationships/image" Target="../media/image19.png"/><Relationship Id="rId20" Type="http://schemas.openxmlformats.org/officeDocument/2006/relationships/image" Target="../media/image15.png"/><Relationship Id="rId1" Type="http://schemas.openxmlformats.org/officeDocument/2006/relationships/hyperlink" Target="#Dash!A1"/><Relationship Id="rId6" Type="http://schemas.openxmlformats.org/officeDocument/2006/relationships/hyperlink" Target="#LPr!A1"/><Relationship Id="rId11" Type="http://schemas.openxmlformats.org/officeDocument/2006/relationships/hyperlink" Target="#LC!A1"/><Relationship Id="rId5" Type="http://schemas.openxmlformats.org/officeDocument/2006/relationships/hyperlink" Target="#LL!A1"/><Relationship Id="rId15" Type="http://schemas.openxmlformats.org/officeDocument/2006/relationships/image" Target="../media/image13.png"/><Relationship Id="rId10" Type="http://schemas.openxmlformats.org/officeDocument/2006/relationships/hyperlink" Target="#LE!A1"/><Relationship Id="rId19" Type="http://schemas.openxmlformats.org/officeDocument/2006/relationships/image" Target="../media/image17.png"/><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I!A1"/></Relationships>
</file>

<file path=xl/drawings/_rels/drawing6.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P!A1"/><Relationship Id="rId18" Type="http://schemas.openxmlformats.org/officeDocument/2006/relationships/hyperlink" Target="#VPPP!A1"/><Relationship Id="rId3" Type="http://schemas.openxmlformats.org/officeDocument/2006/relationships/hyperlink" Target="#LT!A1"/><Relationship Id="rId7" Type="http://schemas.openxmlformats.org/officeDocument/2006/relationships/hyperlink" Target="#LComU!A1"/><Relationship Id="rId12" Type="http://schemas.openxmlformats.org/officeDocument/2006/relationships/hyperlink" Target="#LV!A1"/><Relationship Id="rId17" Type="http://schemas.openxmlformats.org/officeDocument/2006/relationships/image" Target="../media/image17.png"/><Relationship Id="rId2" Type="http://schemas.openxmlformats.org/officeDocument/2006/relationships/image" Target="../media/image18.png"/><Relationship Id="rId16" Type="http://schemas.openxmlformats.org/officeDocument/2006/relationships/image" Target="../media/image16.png"/><Relationship Id="rId1" Type="http://schemas.openxmlformats.org/officeDocument/2006/relationships/hyperlink" Target="#Dash!A1"/><Relationship Id="rId6" Type="http://schemas.openxmlformats.org/officeDocument/2006/relationships/hyperlink" Target="#LPr!A1"/><Relationship Id="rId11" Type="http://schemas.openxmlformats.org/officeDocument/2006/relationships/hyperlink" Target="#LC!A1"/><Relationship Id="rId5" Type="http://schemas.openxmlformats.org/officeDocument/2006/relationships/hyperlink" Target="#LL!A1"/><Relationship Id="rId15" Type="http://schemas.openxmlformats.org/officeDocument/2006/relationships/image" Target="../media/image13.png"/><Relationship Id="rId10" Type="http://schemas.openxmlformats.org/officeDocument/2006/relationships/hyperlink" Target="#LE!A1"/><Relationship Id="rId19" Type="http://schemas.openxmlformats.org/officeDocument/2006/relationships/image" Target="../media/image15.png"/><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I!A1"/></Relationships>
</file>

<file path=xl/drawings/_rels/drawing7.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I!A1"/><Relationship Id="rId18" Type="http://schemas.openxmlformats.org/officeDocument/2006/relationships/image" Target="../media/image15.png"/><Relationship Id="rId3" Type="http://schemas.openxmlformats.org/officeDocument/2006/relationships/hyperlink" Target="#CAL!A1"/><Relationship Id="rId7" Type="http://schemas.openxmlformats.org/officeDocument/2006/relationships/hyperlink" Target="#LS!A1"/><Relationship Id="rId12" Type="http://schemas.openxmlformats.org/officeDocument/2006/relationships/hyperlink" Target="#LP!A1"/><Relationship Id="rId17" Type="http://schemas.openxmlformats.org/officeDocument/2006/relationships/image" Target="../media/image16.png"/><Relationship Id="rId2" Type="http://schemas.openxmlformats.org/officeDocument/2006/relationships/hyperlink" Target="#LT!A1"/><Relationship Id="rId16" Type="http://schemas.openxmlformats.org/officeDocument/2006/relationships/image" Target="../media/image20.png"/><Relationship Id="rId1" Type="http://schemas.openxmlformats.org/officeDocument/2006/relationships/hyperlink" Target="#Dash!A1"/><Relationship Id="rId6" Type="http://schemas.openxmlformats.org/officeDocument/2006/relationships/hyperlink" Target="#LComU!A1"/><Relationship Id="rId11" Type="http://schemas.openxmlformats.org/officeDocument/2006/relationships/hyperlink" Target="#LV!A1"/><Relationship Id="rId5" Type="http://schemas.openxmlformats.org/officeDocument/2006/relationships/hyperlink" Target="#LPr!A1"/><Relationship Id="rId15" Type="http://schemas.openxmlformats.org/officeDocument/2006/relationships/image" Target="../media/image19.png"/><Relationship Id="rId10" Type="http://schemas.openxmlformats.org/officeDocument/2006/relationships/hyperlink" Target="#LC!A1"/><Relationship Id="rId19" Type="http://schemas.openxmlformats.org/officeDocument/2006/relationships/image" Target="../media/image17.png"/><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image" Target="../media/image13.png"/></Relationships>
</file>

<file path=xl/drawings/_rels/drawing8.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P!A1"/><Relationship Id="rId18" Type="http://schemas.openxmlformats.org/officeDocument/2006/relationships/image" Target="../media/image17.png"/><Relationship Id="rId3" Type="http://schemas.openxmlformats.org/officeDocument/2006/relationships/hyperlink" Target="#CAL!A1"/><Relationship Id="rId21" Type="http://schemas.openxmlformats.org/officeDocument/2006/relationships/hyperlink" Target="#VS!A1"/><Relationship Id="rId7" Type="http://schemas.openxmlformats.org/officeDocument/2006/relationships/hyperlink" Target="#LS!A1"/><Relationship Id="rId12" Type="http://schemas.openxmlformats.org/officeDocument/2006/relationships/hyperlink" Target="#LV!A1"/><Relationship Id="rId17" Type="http://schemas.openxmlformats.org/officeDocument/2006/relationships/image" Target="../media/image16.png"/><Relationship Id="rId2" Type="http://schemas.openxmlformats.org/officeDocument/2006/relationships/hyperlink" Target="#LT!A1"/><Relationship Id="rId16" Type="http://schemas.openxmlformats.org/officeDocument/2006/relationships/image" Target="../media/image18.png"/><Relationship Id="rId20" Type="http://schemas.openxmlformats.org/officeDocument/2006/relationships/image" Target="../media/image15.png"/><Relationship Id="rId1" Type="http://schemas.openxmlformats.org/officeDocument/2006/relationships/hyperlink" Target="#Dash!A1"/><Relationship Id="rId6" Type="http://schemas.openxmlformats.org/officeDocument/2006/relationships/hyperlink" Target="#LCom!A1"/><Relationship Id="rId11" Type="http://schemas.openxmlformats.org/officeDocument/2006/relationships/hyperlink" Target="#LC!A1"/><Relationship Id="rId5" Type="http://schemas.openxmlformats.org/officeDocument/2006/relationships/hyperlink" Target="#LPr!A1"/><Relationship Id="rId15" Type="http://schemas.openxmlformats.org/officeDocument/2006/relationships/image" Target="../media/image13.png"/><Relationship Id="rId10" Type="http://schemas.openxmlformats.org/officeDocument/2006/relationships/hyperlink" Target="#LEx!A1"/><Relationship Id="rId19" Type="http://schemas.openxmlformats.org/officeDocument/2006/relationships/hyperlink" Target="#LIP!A1"/><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hyperlink" Target="#LI!A1"/></Relationships>
</file>

<file path=xl/drawings/_rels/drawing9.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Ex!A1"/><Relationship Id="rId18" Type="http://schemas.openxmlformats.org/officeDocument/2006/relationships/hyperlink" Target="#LP!A1"/><Relationship Id="rId3" Type="http://schemas.openxmlformats.org/officeDocument/2006/relationships/image" Target="../media/image23.png"/><Relationship Id="rId21" Type="http://schemas.openxmlformats.org/officeDocument/2006/relationships/hyperlink" Target="#CalT!A1"/><Relationship Id="rId7" Type="http://schemas.openxmlformats.org/officeDocument/2006/relationships/hyperlink" Target="#LL!A1"/><Relationship Id="rId12" Type="http://schemas.openxmlformats.org/officeDocument/2006/relationships/hyperlink" Target="#LE!A1"/><Relationship Id="rId17" Type="http://schemas.openxmlformats.org/officeDocument/2006/relationships/hyperlink" Target="#LCom!A1"/><Relationship Id="rId25" Type="http://schemas.openxmlformats.org/officeDocument/2006/relationships/hyperlink" Target="#CalB!A1"/><Relationship Id="rId2" Type="http://schemas.openxmlformats.org/officeDocument/2006/relationships/image" Target="../media/image22.png"/><Relationship Id="rId16" Type="http://schemas.openxmlformats.org/officeDocument/2006/relationships/hyperlink" Target="#LV!A1"/><Relationship Id="rId20" Type="http://schemas.openxmlformats.org/officeDocument/2006/relationships/image" Target="../media/image13.png"/><Relationship Id="rId1" Type="http://schemas.openxmlformats.org/officeDocument/2006/relationships/image" Target="../media/image21.png"/><Relationship Id="rId6" Type="http://schemas.openxmlformats.org/officeDocument/2006/relationships/hyperlink" Target="#CAL!A1"/><Relationship Id="rId11" Type="http://schemas.openxmlformats.org/officeDocument/2006/relationships/hyperlink" Target="#LCl!A1"/><Relationship Id="rId24" Type="http://schemas.openxmlformats.org/officeDocument/2006/relationships/hyperlink" Target="#CalF!A1"/><Relationship Id="rId5" Type="http://schemas.openxmlformats.org/officeDocument/2006/relationships/hyperlink" Target="#LT!A1"/><Relationship Id="rId15" Type="http://schemas.openxmlformats.org/officeDocument/2006/relationships/hyperlink" Target="#DocL!A1"/><Relationship Id="rId23" Type="http://schemas.openxmlformats.org/officeDocument/2006/relationships/hyperlink" Target="#CalR!A1"/><Relationship Id="rId10" Type="http://schemas.openxmlformats.org/officeDocument/2006/relationships/hyperlink" Target="#LS!A1"/><Relationship Id="rId19" Type="http://schemas.openxmlformats.org/officeDocument/2006/relationships/hyperlink" Target="#LI!A1"/><Relationship Id="rId4" Type="http://schemas.openxmlformats.org/officeDocument/2006/relationships/hyperlink" Target="#Dash!A1"/><Relationship Id="rId9" Type="http://schemas.openxmlformats.org/officeDocument/2006/relationships/hyperlink" Target="#LComU!A1"/><Relationship Id="rId14" Type="http://schemas.openxmlformats.org/officeDocument/2006/relationships/hyperlink" Target="#LC!A1"/><Relationship Id="rId22" Type="http://schemas.openxmlformats.org/officeDocument/2006/relationships/hyperlink" Target="#CalI!A1"/></Relationships>
</file>

<file path=xl/drawings/_rels/drawing10.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hyperlink" Target="#LP!A1"/><Relationship Id="rId3" Type="http://schemas.openxmlformats.org/officeDocument/2006/relationships/image" Target="../media/image22.png"/><Relationship Id="rId21" Type="http://schemas.openxmlformats.org/officeDocument/2006/relationships/hyperlink" Target="#CalB!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Com!A1"/><Relationship Id="rId2" Type="http://schemas.openxmlformats.org/officeDocument/2006/relationships/image" Target="../media/image21.png"/><Relationship Id="rId16" Type="http://schemas.openxmlformats.org/officeDocument/2006/relationships/hyperlink" Target="#LV!A1"/><Relationship Id="rId20" Type="http://schemas.openxmlformats.org/officeDocument/2006/relationships/image" Target="../media/image13.png"/><Relationship Id="rId1" Type="http://schemas.openxmlformats.org/officeDocument/2006/relationships/hyperlink" Target="#Cal!A1"/><Relationship Id="rId6" Type="http://schemas.openxmlformats.org/officeDocument/2006/relationships/hyperlink" Target="#LT!A1"/><Relationship Id="rId11" Type="http://schemas.openxmlformats.org/officeDocument/2006/relationships/hyperlink" Target="#LS!A1"/><Relationship Id="rId24" Type="http://schemas.openxmlformats.org/officeDocument/2006/relationships/hyperlink" Target="#CalF!A1"/><Relationship Id="rId5" Type="http://schemas.openxmlformats.org/officeDocument/2006/relationships/hyperlink" Target="#Dash!A1"/><Relationship Id="rId15" Type="http://schemas.openxmlformats.org/officeDocument/2006/relationships/hyperlink" Target="#LC!A1"/><Relationship Id="rId23" Type="http://schemas.openxmlformats.org/officeDocument/2006/relationships/hyperlink" Target="#CalR!A1"/><Relationship Id="rId10" Type="http://schemas.openxmlformats.org/officeDocument/2006/relationships/hyperlink" Target="#LComU!A1"/><Relationship Id="rId19" Type="http://schemas.openxmlformats.org/officeDocument/2006/relationships/hyperlink" Target="#LI!A1"/><Relationship Id="rId4" Type="http://schemas.openxmlformats.org/officeDocument/2006/relationships/image" Target="../media/image23.png"/><Relationship Id="rId9" Type="http://schemas.openxmlformats.org/officeDocument/2006/relationships/hyperlink" Target="#LPr!A1"/><Relationship Id="rId14" Type="http://schemas.openxmlformats.org/officeDocument/2006/relationships/hyperlink" Target="#LEx!A1"/><Relationship Id="rId22" Type="http://schemas.openxmlformats.org/officeDocument/2006/relationships/hyperlink" Target="#CalI!A1"/></Relationships>
</file>

<file path=xl/drawings/_rels/drawing11.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hyperlink" Target="#LP!A1"/><Relationship Id="rId3" Type="http://schemas.openxmlformats.org/officeDocument/2006/relationships/image" Target="../media/image22.png"/><Relationship Id="rId21" Type="http://schemas.openxmlformats.org/officeDocument/2006/relationships/hyperlink" Target="#CalB!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Com!A1"/><Relationship Id="rId25" Type="http://schemas.openxmlformats.org/officeDocument/2006/relationships/hyperlink" Target="#CalR!A1"/><Relationship Id="rId2" Type="http://schemas.openxmlformats.org/officeDocument/2006/relationships/image" Target="../media/image21.png"/><Relationship Id="rId16" Type="http://schemas.openxmlformats.org/officeDocument/2006/relationships/hyperlink" Target="#LV!A1"/><Relationship Id="rId20" Type="http://schemas.openxmlformats.org/officeDocument/2006/relationships/image" Target="../media/image13.png"/><Relationship Id="rId1" Type="http://schemas.openxmlformats.org/officeDocument/2006/relationships/hyperlink" Target="#Cal!A1"/><Relationship Id="rId6" Type="http://schemas.openxmlformats.org/officeDocument/2006/relationships/hyperlink" Target="#LT!A1"/><Relationship Id="rId11" Type="http://schemas.openxmlformats.org/officeDocument/2006/relationships/hyperlink" Target="#LS!A1"/><Relationship Id="rId24" Type="http://schemas.openxmlformats.org/officeDocument/2006/relationships/hyperlink" Target="#CalI!A1"/><Relationship Id="rId5" Type="http://schemas.openxmlformats.org/officeDocument/2006/relationships/hyperlink" Target="#Dash!A1"/><Relationship Id="rId15" Type="http://schemas.openxmlformats.org/officeDocument/2006/relationships/hyperlink" Target="#LC!A1"/><Relationship Id="rId23" Type="http://schemas.openxmlformats.org/officeDocument/2006/relationships/hyperlink" Target="#CalT!A1"/><Relationship Id="rId10" Type="http://schemas.openxmlformats.org/officeDocument/2006/relationships/hyperlink" Target="#LComU!A1"/><Relationship Id="rId19" Type="http://schemas.openxmlformats.org/officeDocument/2006/relationships/hyperlink" Target="#LI!A1"/><Relationship Id="rId4" Type="http://schemas.openxmlformats.org/officeDocument/2006/relationships/image" Target="../media/image23.png"/><Relationship Id="rId9" Type="http://schemas.openxmlformats.org/officeDocument/2006/relationships/hyperlink" Target="#LPr!A1"/><Relationship Id="rId14" Type="http://schemas.openxmlformats.org/officeDocument/2006/relationships/hyperlink" Target="#LEx!A1"/><Relationship Id="rId22" Type="http://schemas.openxmlformats.org/officeDocument/2006/relationships/hyperlink" Target="#LFU!A1"/></Relationships>
</file>

<file path=xl/drawings/_rels/drawing12.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hyperlink" Target="#LP!A1"/><Relationship Id="rId3" Type="http://schemas.openxmlformats.org/officeDocument/2006/relationships/image" Target="../media/image22.png"/><Relationship Id="rId21" Type="http://schemas.openxmlformats.org/officeDocument/2006/relationships/hyperlink" Target="#CalB!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Com!A1"/><Relationship Id="rId25" Type="http://schemas.openxmlformats.org/officeDocument/2006/relationships/hyperlink" Target="#CalR!A1"/><Relationship Id="rId2" Type="http://schemas.openxmlformats.org/officeDocument/2006/relationships/image" Target="../media/image21.png"/><Relationship Id="rId16" Type="http://schemas.openxmlformats.org/officeDocument/2006/relationships/hyperlink" Target="#LV!A1"/><Relationship Id="rId20" Type="http://schemas.openxmlformats.org/officeDocument/2006/relationships/image" Target="../media/image13.png"/><Relationship Id="rId1" Type="http://schemas.openxmlformats.org/officeDocument/2006/relationships/hyperlink" Target="#Cal!A1"/><Relationship Id="rId6" Type="http://schemas.openxmlformats.org/officeDocument/2006/relationships/hyperlink" Target="#LT!A1"/><Relationship Id="rId11" Type="http://schemas.openxmlformats.org/officeDocument/2006/relationships/hyperlink" Target="#LS!A1"/><Relationship Id="rId24" Type="http://schemas.openxmlformats.org/officeDocument/2006/relationships/hyperlink" Target="#CalI!A1"/><Relationship Id="rId5" Type="http://schemas.openxmlformats.org/officeDocument/2006/relationships/hyperlink" Target="#Dash!A1"/><Relationship Id="rId15" Type="http://schemas.openxmlformats.org/officeDocument/2006/relationships/hyperlink" Target="#LC!A1"/><Relationship Id="rId23" Type="http://schemas.openxmlformats.org/officeDocument/2006/relationships/hyperlink" Target="#CalT!A1"/><Relationship Id="rId10" Type="http://schemas.openxmlformats.org/officeDocument/2006/relationships/hyperlink" Target="#LComU!A1"/><Relationship Id="rId19" Type="http://schemas.openxmlformats.org/officeDocument/2006/relationships/hyperlink" Target="#LI!A1"/><Relationship Id="rId4" Type="http://schemas.openxmlformats.org/officeDocument/2006/relationships/image" Target="../media/image23.png"/><Relationship Id="rId9" Type="http://schemas.openxmlformats.org/officeDocument/2006/relationships/hyperlink" Target="#LPr!A1"/><Relationship Id="rId14" Type="http://schemas.openxmlformats.org/officeDocument/2006/relationships/hyperlink" Target="#LEx!A1"/><Relationship Id="rId22" Type="http://schemas.openxmlformats.org/officeDocument/2006/relationships/hyperlink" Target="#DFR!A1"/></Relationships>
</file>

<file path=xl/drawings/_rels/drawing13.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Ex!A1"/><Relationship Id="rId18" Type="http://schemas.openxmlformats.org/officeDocument/2006/relationships/hyperlink" Target="#LI!A1"/><Relationship Id="rId3" Type="http://schemas.openxmlformats.org/officeDocument/2006/relationships/image" Target="../media/image22.png"/><Relationship Id="rId21" Type="http://schemas.openxmlformats.org/officeDocument/2006/relationships/hyperlink" Target="#LID!A1"/><Relationship Id="rId7" Type="http://schemas.openxmlformats.org/officeDocument/2006/relationships/hyperlink" Target="#LL!A1"/><Relationship Id="rId12" Type="http://schemas.openxmlformats.org/officeDocument/2006/relationships/hyperlink" Target="#LE!A1"/><Relationship Id="rId17" Type="http://schemas.openxmlformats.org/officeDocument/2006/relationships/hyperlink" Target="#LP!A1"/><Relationship Id="rId2" Type="http://schemas.openxmlformats.org/officeDocument/2006/relationships/image" Target="../media/image21.png"/><Relationship Id="rId16" Type="http://schemas.openxmlformats.org/officeDocument/2006/relationships/hyperlink" Target="#LCom!A1"/><Relationship Id="rId20" Type="http://schemas.openxmlformats.org/officeDocument/2006/relationships/hyperlink" Target="#CalB!A1"/><Relationship Id="rId1" Type="http://schemas.openxmlformats.org/officeDocument/2006/relationships/hyperlink" Target="#Cal!A1"/><Relationship Id="rId6" Type="http://schemas.openxmlformats.org/officeDocument/2006/relationships/hyperlink" Target="#CAL!A1"/><Relationship Id="rId11" Type="http://schemas.openxmlformats.org/officeDocument/2006/relationships/hyperlink" Target="#LCl!A1"/><Relationship Id="rId24" Type="http://schemas.openxmlformats.org/officeDocument/2006/relationships/image" Target="../media/image23.png"/><Relationship Id="rId5" Type="http://schemas.openxmlformats.org/officeDocument/2006/relationships/hyperlink" Target="#LT!A1"/><Relationship Id="rId15" Type="http://schemas.openxmlformats.org/officeDocument/2006/relationships/hyperlink" Target="#LV!A1"/><Relationship Id="rId23" Type="http://schemas.openxmlformats.org/officeDocument/2006/relationships/hyperlink" Target="#CalR!A1"/><Relationship Id="rId10" Type="http://schemas.openxmlformats.org/officeDocument/2006/relationships/hyperlink" Target="#LS!A1"/><Relationship Id="rId19" Type="http://schemas.openxmlformats.org/officeDocument/2006/relationships/image" Target="../media/image13.png"/><Relationship Id="rId4" Type="http://schemas.openxmlformats.org/officeDocument/2006/relationships/hyperlink" Target="#Dash!A1"/><Relationship Id="rId9" Type="http://schemas.openxmlformats.org/officeDocument/2006/relationships/hyperlink" Target="#LComU!A1"/><Relationship Id="rId14" Type="http://schemas.openxmlformats.org/officeDocument/2006/relationships/hyperlink" Target="#LC!A1"/><Relationship Id="rId22" Type="http://schemas.openxmlformats.org/officeDocument/2006/relationships/hyperlink" Target="#CalT!A1"/></Relationships>
</file>

<file path=xl/drawings/_rels/drawing14.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hyperlink" Target="#LP!A1"/><Relationship Id="rId3" Type="http://schemas.openxmlformats.org/officeDocument/2006/relationships/image" Target="../media/image22.png"/><Relationship Id="rId21" Type="http://schemas.openxmlformats.org/officeDocument/2006/relationships/hyperlink" Target="#LB!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Com!A1"/><Relationship Id="rId2" Type="http://schemas.openxmlformats.org/officeDocument/2006/relationships/image" Target="../media/image21.png"/><Relationship Id="rId16" Type="http://schemas.openxmlformats.org/officeDocument/2006/relationships/hyperlink" Target="#LV!A1"/><Relationship Id="rId20" Type="http://schemas.openxmlformats.org/officeDocument/2006/relationships/image" Target="../media/image13.png"/><Relationship Id="rId1" Type="http://schemas.openxmlformats.org/officeDocument/2006/relationships/hyperlink" Target="#Cal!A1"/><Relationship Id="rId6" Type="http://schemas.openxmlformats.org/officeDocument/2006/relationships/hyperlink" Target="#LT!A1"/><Relationship Id="rId11" Type="http://schemas.openxmlformats.org/officeDocument/2006/relationships/hyperlink" Target="#LS!A1"/><Relationship Id="rId5" Type="http://schemas.openxmlformats.org/officeDocument/2006/relationships/hyperlink" Target="#Dash!A1"/><Relationship Id="rId15" Type="http://schemas.openxmlformats.org/officeDocument/2006/relationships/hyperlink" Target="#LC!A1"/><Relationship Id="rId23" Type="http://schemas.openxmlformats.org/officeDocument/2006/relationships/hyperlink" Target="#CalR!A1"/><Relationship Id="rId10" Type="http://schemas.openxmlformats.org/officeDocument/2006/relationships/hyperlink" Target="#LComU!A1"/><Relationship Id="rId19" Type="http://schemas.openxmlformats.org/officeDocument/2006/relationships/hyperlink" Target="#LI!A1"/><Relationship Id="rId4" Type="http://schemas.openxmlformats.org/officeDocument/2006/relationships/image" Target="../media/image23.png"/><Relationship Id="rId9" Type="http://schemas.openxmlformats.org/officeDocument/2006/relationships/hyperlink" Target="#LPr!A1"/><Relationship Id="rId14" Type="http://schemas.openxmlformats.org/officeDocument/2006/relationships/hyperlink" Target="#LEx!A1"/><Relationship Id="rId22" Type="http://schemas.openxmlformats.org/officeDocument/2006/relationships/hyperlink" Target="#CalT!A1"/></Relationships>
</file>

<file path=xl/drawings/_rels/drawing15.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V!A1"/><Relationship Id="rId18" Type="http://schemas.openxmlformats.org/officeDocument/2006/relationships/image" Target="../media/image19.png"/><Relationship Id="rId3" Type="http://schemas.openxmlformats.org/officeDocument/2006/relationships/hyperlink" Target="#LT!A1"/><Relationship Id="rId21" Type="http://schemas.openxmlformats.org/officeDocument/2006/relationships/image" Target="../media/image25.png"/><Relationship Id="rId7" Type="http://schemas.openxmlformats.org/officeDocument/2006/relationships/hyperlink" Target="#LComU!A1"/><Relationship Id="rId12" Type="http://schemas.openxmlformats.org/officeDocument/2006/relationships/hyperlink" Target="#LC!A1"/><Relationship Id="rId17" Type="http://schemas.openxmlformats.org/officeDocument/2006/relationships/image" Target="../media/image13.png"/><Relationship Id="rId25" Type="http://schemas.openxmlformats.org/officeDocument/2006/relationships/image" Target="../media/image15.png"/><Relationship Id="rId2" Type="http://schemas.openxmlformats.org/officeDocument/2006/relationships/hyperlink" Target="#Dash!A1"/><Relationship Id="rId16" Type="http://schemas.openxmlformats.org/officeDocument/2006/relationships/hyperlink" Target="#LI!A1"/><Relationship Id="rId20" Type="http://schemas.openxmlformats.org/officeDocument/2006/relationships/image" Target="../media/image16.png"/><Relationship Id="rId1" Type="http://schemas.openxmlformats.org/officeDocument/2006/relationships/image" Target="../media/image24.png"/><Relationship Id="rId6" Type="http://schemas.openxmlformats.org/officeDocument/2006/relationships/hyperlink" Target="#LPr!A1"/><Relationship Id="rId11" Type="http://schemas.openxmlformats.org/officeDocument/2006/relationships/hyperlink" Target="#LEx!A1"/><Relationship Id="rId24" Type="http://schemas.openxmlformats.org/officeDocument/2006/relationships/hyperlink" Target="#LIP!A1"/><Relationship Id="rId5" Type="http://schemas.openxmlformats.org/officeDocument/2006/relationships/hyperlink" Target="#LL!A1"/><Relationship Id="rId15" Type="http://schemas.openxmlformats.org/officeDocument/2006/relationships/hyperlink" Target="#LP!A1"/><Relationship Id="rId23" Type="http://schemas.openxmlformats.org/officeDocument/2006/relationships/image" Target="../media/image17.png"/><Relationship Id="rId10" Type="http://schemas.openxmlformats.org/officeDocument/2006/relationships/hyperlink" Target="#LE!A1"/><Relationship Id="rId19" Type="http://schemas.openxmlformats.org/officeDocument/2006/relationships/image" Target="../media/image20.png"/><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Com!A1"/><Relationship Id="rId22" Type="http://schemas.openxmlformats.org/officeDocument/2006/relationships/hyperlink" Target="#CalB!A1"/></Relationships>
</file>

<file path=xl/drawings/_rels/drawing16.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V!A1"/><Relationship Id="rId18" Type="http://schemas.openxmlformats.org/officeDocument/2006/relationships/hyperlink" Target="#AT!A1"/><Relationship Id="rId26" Type="http://schemas.openxmlformats.org/officeDocument/2006/relationships/image" Target="../media/image15.png"/><Relationship Id="rId3" Type="http://schemas.openxmlformats.org/officeDocument/2006/relationships/hyperlink" Target="#CAL!A1"/><Relationship Id="rId21" Type="http://schemas.openxmlformats.org/officeDocument/2006/relationships/image" Target="../media/image19.png"/><Relationship Id="rId7" Type="http://schemas.openxmlformats.org/officeDocument/2006/relationships/hyperlink" Target="#LS!A1"/><Relationship Id="rId12" Type="http://schemas.openxmlformats.org/officeDocument/2006/relationships/hyperlink" Target="#DocL!A1"/><Relationship Id="rId17" Type="http://schemas.openxmlformats.org/officeDocument/2006/relationships/image" Target="../media/image13.png"/><Relationship Id="rId25" Type="http://schemas.openxmlformats.org/officeDocument/2006/relationships/image" Target="../media/image17.png"/><Relationship Id="rId2" Type="http://schemas.openxmlformats.org/officeDocument/2006/relationships/hyperlink" Target="#LT!A1"/><Relationship Id="rId16" Type="http://schemas.openxmlformats.org/officeDocument/2006/relationships/hyperlink" Target="#LI!A1"/><Relationship Id="rId20" Type="http://schemas.openxmlformats.org/officeDocument/2006/relationships/hyperlink" Target="#LTO!A1"/><Relationship Id="rId1" Type="http://schemas.openxmlformats.org/officeDocument/2006/relationships/hyperlink" Target="#Dash!A1"/><Relationship Id="rId6" Type="http://schemas.openxmlformats.org/officeDocument/2006/relationships/hyperlink" Target="#LComU!A1"/><Relationship Id="rId11" Type="http://schemas.openxmlformats.org/officeDocument/2006/relationships/hyperlink" Target="#LC!A1"/><Relationship Id="rId24" Type="http://schemas.openxmlformats.org/officeDocument/2006/relationships/hyperlink" Target="#CalT!A1"/><Relationship Id="rId5" Type="http://schemas.openxmlformats.org/officeDocument/2006/relationships/hyperlink" Target="#LPr!A1"/><Relationship Id="rId15" Type="http://schemas.openxmlformats.org/officeDocument/2006/relationships/hyperlink" Target="#LP!A1"/><Relationship Id="rId23" Type="http://schemas.openxmlformats.org/officeDocument/2006/relationships/image" Target="../media/image16.png"/><Relationship Id="rId10" Type="http://schemas.openxmlformats.org/officeDocument/2006/relationships/hyperlink" Target="#LEx!A1"/><Relationship Id="rId19" Type="http://schemas.openxmlformats.org/officeDocument/2006/relationships/image" Target="../media/image18.png"/><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hyperlink" Target="#LCom!A1"/><Relationship Id="rId22" Type="http://schemas.openxmlformats.org/officeDocument/2006/relationships/image" Target="../media/image20.png"/><Relationship Id="rId27" Type="http://schemas.openxmlformats.org/officeDocument/2006/relationships/hyperlink" Target="#VT!A1"/></Relationships>
</file>

<file path=xl/drawings/_rels/drawing17.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P!A1"/><Relationship Id="rId18" Type="http://schemas.openxmlformats.org/officeDocument/2006/relationships/image" Target="../media/image20.png"/><Relationship Id="rId3" Type="http://schemas.openxmlformats.org/officeDocument/2006/relationships/hyperlink" Target="#CAL!A1"/><Relationship Id="rId7" Type="http://schemas.openxmlformats.org/officeDocument/2006/relationships/hyperlink" Target="#LS!A1"/><Relationship Id="rId12" Type="http://schemas.openxmlformats.org/officeDocument/2006/relationships/hyperlink" Target="#LV!A1"/><Relationship Id="rId17" Type="http://schemas.openxmlformats.org/officeDocument/2006/relationships/image" Target="../media/image19.png"/><Relationship Id="rId2" Type="http://schemas.openxmlformats.org/officeDocument/2006/relationships/hyperlink" Target="#LT!A1"/><Relationship Id="rId16" Type="http://schemas.openxmlformats.org/officeDocument/2006/relationships/image" Target="../media/image18.png"/><Relationship Id="rId20" Type="http://schemas.openxmlformats.org/officeDocument/2006/relationships/image" Target="../media/image16.png"/><Relationship Id="rId1" Type="http://schemas.openxmlformats.org/officeDocument/2006/relationships/hyperlink" Target="#Dash!A1"/><Relationship Id="rId6" Type="http://schemas.openxmlformats.org/officeDocument/2006/relationships/hyperlink" Target="#LCom!A1"/><Relationship Id="rId11" Type="http://schemas.openxmlformats.org/officeDocument/2006/relationships/hyperlink" Target="#LC!A1"/><Relationship Id="rId5" Type="http://schemas.openxmlformats.org/officeDocument/2006/relationships/hyperlink" Target="#LPr!A1"/><Relationship Id="rId15" Type="http://schemas.openxmlformats.org/officeDocument/2006/relationships/image" Target="../media/image13.png"/><Relationship Id="rId10" Type="http://schemas.openxmlformats.org/officeDocument/2006/relationships/hyperlink" Target="#LEx!A1"/><Relationship Id="rId19" Type="http://schemas.openxmlformats.org/officeDocument/2006/relationships/hyperlink" Target="#LTO!A1"/><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hyperlink" Target="#LI!A1"/></Relationships>
</file>

<file path=xl/drawings/_rels/drawing18.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P!A1"/><Relationship Id="rId18" Type="http://schemas.openxmlformats.org/officeDocument/2006/relationships/image" Target="../media/image18.png"/><Relationship Id="rId3" Type="http://schemas.openxmlformats.org/officeDocument/2006/relationships/hyperlink" Target="#CAL!A1"/><Relationship Id="rId21" Type="http://schemas.openxmlformats.org/officeDocument/2006/relationships/image" Target="../media/image26.png"/><Relationship Id="rId7" Type="http://schemas.openxmlformats.org/officeDocument/2006/relationships/hyperlink" Target="#LS!A1"/><Relationship Id="rId12" Type="http://schemas.openxmlformats.org/officeDocument/2006/relationships/hyperlink" Target="#LV!A1"/><Relationship Id="rId17" Type="http://schemas.openxmlformats.org/officeDocument/2006/relationships/image" Target="../media/image20.png"/><Relationship Id="rId2" Type="http://schemas.openxmlformats.org/officeDocument/2006/relationships/hyperlink" Target="#LT!A1"/><Relationship Id="rId16" Type="http://schemas.openxmlformats.org/officeDocument/2006/relationships/image" Target="../media/image19.png"/><Relationship Id="rId20" Type="http://schemas.openxmlformats.org/officeDocument/2006/relationships/image" Target="../media/image16.png"/><Relationship Id="rId1" Type="http://schemas.openxmlformats.org/officeDocument/2006/relationships/hyperlink" Target="#Dash!A1"/><Relationship Id="rId6" Type="http://schemas.openxmlformats.org/officeDocument/2006/relationships/hyperlink" Target="#LCom!A1"/><Relationship Id="rId11" Type="http://schemas.openxmlformats.org/officeDocument/2006/relationships/hyperlink" Target="#LC!A1"/><Relationship Id="rId5" Type="http://schemas.openxmlformats.org/officeDocument/2006/relationships/hyperlink" Target="#LPr!A1"/><Relationship Id="rId15" Type="http://schemas.openxmlformats.org/officeDocument/2006/relationships/image" Target="../media/image13.png"/><Relationship Id="rId10" Type="http://schemas.openxmlformats.org/officeDocument/2006/relationships/hyperlink" Target="#LEx!A1"/><Relationship Id="rId19" Type="http://schemas.openxmlformats.org/officeDocument/2006/relationships/hyperlink" Target="#LTO!A1"/><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hyperlink" Target="#LI!A1"/></Relationships>
</file>

<file path=xl/drawings/_rels/drawing19.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V!A1"/><Relationship Id="rId18" Type="http://schemas.openxmlformats.org/officeDocument/2006/relationships/image" Target="../media/image19.png"/><Relationship Id="rId3" Type="http://schemas.openxmlformats.org/officeDocument/2006/relationships/hyperlink" Target="#Dash!A1"/><Relationship Id="rId21" Type="http://schemas.openxmlformats.org/officeDocument/2006/relationships/hyperlink" Target="#VT!A1"/><Relationship Id="rId7" Type="http://schemas.openxmlformats.org/officeDocument/2006/relationships/hyperlink" Target="#LCom!A1"/><Relationship Id="rId12" Type="http://schemas.openxmlformats.org/officeDocument/2006/relationships/hyperlink" Target="#LC!A1"/><Relationship Id="rId17" Type="http://schemas.openxmlformats.org/officeDocument/2006/relationships/image" Target="../media/image16.png"/><Relationship Id="rId2" Type="http://schemas.openxmlformats.org/officeDocument/2006/relationships/image" Target="../media/image24.png"/><Relationship Id="rId16" Type="http://schemas.openxmlformats.org/officeDocument/2006/relationships/image" Target="../media/image13.png"/><Relationship Id="rId20" Type="http://schemas.openxmlformats.org/officeDocument/2006/relationships/image" Target="../media/image15.png"/><Relationship Id="rId1" Type="http://schemas.openxmlformats.org/officeDocument/2006/relationships/hyperlink" Target="#LT!A1"/><Relationship Id="rId6" Type="http://schemas.openxmlformats.org/officeDocument/2006/relationships/hyperlink" Target="#LPr!A1"/><Relationship Id="rId11" Type="http://schemas.openxmlformats.org/officeDocument/2006/relationships/hyperlink" Target="#LEx!A1"/><Relationship Id="rId5" Type="http://schemas.openxmlformats.org/officeDocument/2006/relationships/hyperlink" Target="#LL!A1"/><Relationship Id="rId15" Type="http://schemas.openxmlformats.org/officeDocument/2006/relationships/hyperlink" Target="#LI!A1"/><Relationship Id="rId10" Type="http://schemas.openxmlformats.org/officeDocument/2006/relationships/hyperlink" Target="#LE!A1"/><Relationship Id="rId19" Type="http://schemas.openxmlformats.org/officeDocument/2006/relationships/image" Target="../media/image20.png"/><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P!A1"/><Relationship Id="rId22" Type="http://schemas.openxmlformats.org/officeDocument/2006/relationships/image" Target="../media/image17.png"/></Relationships>
</file>

<file path=xl/drawings/_rels/drawing20.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Com!A1"/><Relationship Id="rId18" Type="http://schemas.openxmlformats.org/officeDocument/2006/relationships/image" Target="../media/image18.png"/><Relationship Id="rId3" Type="http://schemas.openxmlformats.org/officeDocument/2006/relationships/hyperlink" Target="#CAL!A1"/><Relationship Id="rId21" Type="http://schemas.openxmlformats.org/officeDocument/2006/relationships/image" Target="../media/image16.png"/><Relationship Id="rId7" Type="http://schemas.openxmlformats.org/officeDocument/2006/relationships/hyperlink" Target="#LS!A1"/><Relationship Id="rId12" Type="http://schemas.openxmlformats.org/officeDocument/2006/relationships/hyperlink" Target="#LV!A1"/><Relationship Id="rId17" Type="http://schemas.openxmlformats.org/officeDocument/2006/relationships/hyperlink" Target="#AT!A1"/><Relationship Id="rId25" Type="http://schemas.openxmlformats.org/officeDocument/2006/relationships/hyperlink" Target="#CalT!A1"/><Relationship Id="rId2" Type="http://schemas.openxmlformats.org/officeDocument/2006/relationships/hyperlink" Target="#LT!A1"/><Relationship Id="rId16" Type="http://schemas.openxmlformats.org/officeDocument/2006/relationships/image" Target="../media/image13.png"/><Relationship Id="rId20" Type="http://schemas.openxmlformats.org/officeDocument/2006/relationships/image" Target="../media/image20.png"/><Relationship Id="rId1" Type="http://schemas.openxmlformats.org/officeDocument/2006/relationships/hyperlink" Target="#Dash!A1"/><Relationship Id="rId6" Type="http://schemas.openxmlformats.org/officeDocument/2006/relationships/hyperlink" Target="#LComU!A1"/><Relationship Id="rId11" Type="http://schemas.openxmlformats.org/officeDocument/2006/relationships/hyperlink" Target="#LC!A1"/><Relationship Id="rId24" Type="http://schemas.openxmlformats.org/officeDocument/2006/relationships/image" Target="../media/image17.png"/><Relationship Id="rId5" Type="http://schemas.openxmlformats.org/officeDocument/2006/relationships/hyperlink" Target="#LPr!A1"/><Relationship Id="rId15" Type="http://schemas.openxmlformats.org/officeDocument/2006/relationships/hyperlink" Target="#LI!A1"/><Relationship Id="rId23" Type="http://schemas.openxmlformats.org/officeDocument/2006/relationships/image" Target="../media/image15.png"/><Relationship Id="rId10" Type="http://schemas.openxmlformats.org/officeDocument/2006/relationships/hyperlink" Target="#LEx!A1"/><Relationship Id="rId19" Type="http://schemas.openxmlformats.org/officeDocument/2006/relationships/image" Target="../media/image19.png"/><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hyperlink" Target="#LP!A1"/><Relationship Id="rId22" Type="http://schemas.openxmlformats.org/officeDocument/2006/relationships/hyperlink" Target="#LIP!A1"/></Relationships>
</file>

<file path=xl/drawings/_rels/drawing21.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P!A1"/><Relationship Id="rId18" Type="http://schemas.openxmlformats.org/officeDocument/2006/relationships/image" Target="../media/image20.png"/><Relationship Id="rId3" Type="http://schemas.openxmlformats.org/officeDocument/2006/relationships/hyperlink" Target="#CAL!A1"/><Relationship Id="rId21" Type="http://schemas.openxmlformats.org/officeDocument/2006/relationships/image" Target="../media/image17.png"/><Relationship Id="rId7" Type="http://schemas.openxmlformats.org/officeDocument/2006/relationships/hyperlink" Target="#LS!A1"/><Relationship Id="rId12" Type="http://schemas.openxmlformats.org/officeDocument/2006/relationships/hyperlink" Target="#LV!A1"/><Relationship Id="rId17" Type="http://schemas.openxmlformats.org/officeDocument/2006/relationships/image" Target="../media/image19.png"/><Relationship Id="rId2" Type="http://schemas.openxmlformats.org/officeDocument/2006/relationships/hyperlink" Target="#LT!A1"/><Relationship Id="rId16" Type="http://schemas.openxmlformats.org/officeDocument/2006/relationships/image" Target="../media/image18.png"/><Relationship Id="rId20" Type="http://schemas.openxmlformats.org/officeDocument/2006/relationships/hyperlink" Target="#CalF!A1"/><Relationship Id="rId1" Type="http://schemas.openxmlformats.org/officeDocument/2006/relationships/hyperlink" Target="#Dash!A1"/><Relationship Id="rId6" Type="http://schemas.openxmlformats.org/officeDocument/2006/relationships/hyperlink" Target="#LCom!A1"/><Relationship Id="rId11" Type="http://schemas.openxmlformats.org/officeDocument/2006/relationships/hyperlink" Target="#LC!A1"/><Relationship Id="rId5" Type="http://schemas.openxmlformats.org/officeDocument/2006/relationships/hyperlink" Target="#LPr!A1"/><Relationship Id="rId15" Type="http://schemas.openxmlformats.org/officeDocument/2006/relationships/image" Target="../media/image13.png"/><Relationship Id="rId23" Type="http://schemas.openxmlformats.org/officeDocument/2006/relationships/hyperlink" Target="#LFUD!A1"/><Relationship Id="rId10" Type="http://schemas.openxmlformats.org/officeDocument/2006/relationships/hyperlink" Target="#LEx!A1"/><Relationship Id="rId19" Type="http://schemas.openxmlformats.org/officeDocument/2006/relationships/image" Target="../media/image16.png"/><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hyperlink" Target="#LI!A1"/><Relationship Id="rId22" Type="http://schemas.openxmlformats.org/officeDocument/2006/relationships/image" Target="../media/image15.png"/></Relationships>
</file>

<file path=xl/drawings/_rels/drawing22.xml.rels><?xml version="1.0" encoding="UTF-8" standalone="yes"?>
<Relationships xmlns="http://schemas.openxmlformats.org/package/2006/relationships"><Relationship Id="rId8" Type="http://schemas.openxmlformats.org/officeDocument/2006/relationships/hyperlink" Target="#LCom!A1"/><Relationship Id="rId13" Type="http://schemas.openxmlformats.org/officeDocument/2006/relationships/hyperlink" Target="#LC!A1"/><Relationship Id="rId18" Type="http://schemas.openxmlformats.org/officeDocument/2006/relationships/image" Target="../media/image15.png"/><Relationship Id="rId3" Type="http://schemas.openxmlformats.org/officeDocument/2006/relationships/image" Target="../media/image16.png"/><Relationship Id="rId21" Type="http://schemas.openxmlformats.org/officeDocument/2006/relationships/image" Target="../media/image28.png"/><Relationship Id="rId7" Type="http://schemas.openxmlformats.org/officeDocument/2006/relationships/hyperlink" Target="#LPr!A1"/><Relationship Id="rId12" Type="http://schemas.openxmlformats.org/officeDocument/2006/relationships/hyperlink" Target="#LEx!A1"/><Relationship Id="rId17" Type="http://schemas.openxmlformats.org/officeDocument/2006/relationships/image" Target="../media/image13.png"/><Relationship Id="rId2" Type="http://schemas.openxmlformats.org/officeDocument/2006/relationships/image" Target="../media/image24.png"/><Relationship Id="rId16" Type="http://schemas.openxmlformats.org/officeDocument/2006/relationships/hyperlink" Target="#LI!A1"/><Relationship Id="rId20" Type="http://schemas.openxmlformats.org/officeDocument/2006/relationships/image" Target="../media/image27.png"/><Relationship Id="rId1" Type="http://schemas.openxmlformats.org/officeDocument/2006/relationships/hyperlink" Target="#LL!A1"/><Relationship Id="rId6" Type="http://schemas.openxmlformats.org/officeDocument/2006/relationships/hyperlink" Target="#CAL!A1"/><Relationship Id="rId11" Type="http://schemas.openxmlformats.org/officeDocument/2006/relationships/hyperlink" Target="#LE!A1"/><Relationship Id="rId5" Type="http://schemas.openxmlformats.org/officeDocument/2006/relationships/hyperlink" Target="#LT!A1"/><Relationship Id="rId15" Type="http://schemas.openxmlformats.org/officeDocument/2006/relationships/hyperlink" Target="#LP!A1"/><Relationship Id="rId23" Type="http://schemas.openxmlformats.org/officeDocument/2006/relationships/hyperlink" Target="#AL!A1"/><Relationship Id="rId10" Type="http://schemas.openxmlformats.org/officeDocument/2006/relationships/hyperlink" Target="#LCl!A1"/><Relationship Id="rId19" Type="http://schemas.openxmlformats.org/officeDocument/2006/relationships/hyperlink" Target="#VL!A1"/><Relationship Id="rId4" Type="http://schemas.openxmlformats.org/officeDocument/2006/relationships/hyperlink" Target="#Dash!A1"/><Relationship Id="rId9" Type="http://schemas.openxmlformats.org/officeDocument/2006/relationships/hyperlink" Target="#LS!A1"/><Relationship Id="rId14" Type="http://schemas.openxmlformats.org/officeDocument/2006/relationships/hyperlink" Target="#LV!A1"/><Relationship Id="rId22" Type="http://schemas.openxmlformats.org/officeDocument/2006/relationships/image" Target="../media/image17.png"/></Relationships>
</file>

<file path=xl/drawings/_rels/drawing23.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P!A1"/><Relationship Id="rId18" Type="http://schemas.openxmlformats.org/officeDocument/2006/relationships/image" Target="../media/image20.png"/><Relationship Id="rId3" Type="http://schemas.openxmlformats.org/officeDocument/2006/relationships/hyperlink" Target="#CAL!A1"/><Relationship Id="rId21" Type="http://schemas.openxmlformats.org/officeDocument/2006/relationships/hyperlink" Target="#LFU!A1"/><Relationship Id="rId7" Type="http://schemas.openxmlformats.org/officeDocument/2006/relationships/hyperlink" Target="#LS!A1"/><Relationship Id="rId12" Type="http://schemas.openxmlformats.org/officeDocument/2006/relationships/hyperlink" Target="#LV!A1"/><Relationship Id="rId17" Type="http://schemas.openxmlformats.org/officeDocument/2006/relationships/image" Target="../media/image19.png"/><Relationship Id="rId2" Type="http://schemas.openxmlformats.org/officeDocument/2006/relationships/hyperlink" Target="#LT!A1"/><Relationship Id="rId16" Type="http://schemas.openxmlformats.org/officeDocument/2006/relationships/image" Target="../media/image18.png"/><Relationship Id="rId20" Type="http://schemas.openxmlformats.org/officeDocument/2006/relationships/image" Target="../media/image16.png"/><Relationship Id="rId1" Type="http://schemas.openxmlformats.org/officeDocument/2006/relationships/hyperlink" Target="#Dash!A1"/><Relationship Id="rId6" Type="http://schemas.openxmlformats.org/officeDocument/2006/relationships/hyperlink" Target="#LCom!A1"/><Relationship Id="rId11" Type="http://schemas.openxmlformats.org/officeDocument/2006/relationships/hyperlink" Target="#LC!A1"/><Relationship Id="rId5" Type="http://schemas.openxmlformats.org/officeDocument/2006/relationships/hyperlink" Target="#LPr!A1"/><Relationship Id="rId15" Type="http://schemas.openxmlformats.org/officeDocument/2006/relationships/image" Target="../media/image13.png"/><Relationship Id="rId10" Type="http://schemas.openxmlformats.org/officeDocument/2006/relationships/hyperlink" Target="#LEx!A1"/><Relationship Id="rId19" Type="http://schemas.openxmlformats.org/officeDocument/2006/relationships/image" Target="../media/image29.png"/><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hyperlink" Target="#LI!A1"/><Relationship Id="rId22" Type="http://schemas.openxmlformats.org/officeDocument/2006/relationships/image" Target="../media/image26.png"/></Relationships>
</file>

<file path=xl/drawings/_rels/drawing24.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P!A1"/><Relationship Id="rId18" Type="http://schemas.openxmlformats.org/officeDocument/2006/relationships/image" Target="../media/image20.png"/><Relationship Id="rId3" Type="http://schemas.openxmlformats.org/officeDocument/2006/relationships/hyperlink" Target="#CAL!A1"/><Relationship Id="rId21" Type="http://schemas.openxmlformats.org/officeDocument/2006/relationships/image" Target="../media/image16.png"/><Relationship Id="rId7" Type="http://schemas.openxmlformats.org/officeDocument/2006/relationships/hyperlink" Target="#LS!A1"/><Relationship Id="rId12" Type="http://schemas.openxmlformats.org/officeDocument/2006/relationships/hyperlink" Target="#LV!A1"/><Relationship Id="rId17" Type="http://schemas.openxmlformats.org/officeDocument/2006/relationships/image" Target="../media/image19.png"/><Relationship Id="rId2" Type="http://schemas.openxmlformats.org/officeDocument/2006/relationships/hyperlink" Target="#LT!A1"/><Relationship Id="rId16" Type="http://schemas.openxmlformats.org/officeDocument/2006/relationships/image" Target="../media/image18.png"/><Relationship Id="rId20" Type="http://schemas.openxmlformats.org/officeDocument/2006/relationships/image" Target="../media/image26.png"/><Relationship Id="rId1" Type="http://schemas.openxmlformats.org/officeDocument/2006/relationships/hyperlink" Target="#Dash!A1"/><Relationship Id="rId6" Type="http://schemas.openxmlformats.org/officeDocument/2006/relationships/hyperlink" Target="#LCom!A1"/><Relationship Id="rId11" Type="http://schemas.openxmlformats.org/officeDocument/2006/relationships/hyperlink" Target="#LC!A1"/><Relationship Id="rId5" Type="http://schemas.openxmlformats.org/officeDocument/2006/relationships/hyperlink" Target="#LPr!A1"/><Relationship Id="rId15" Type="http://schemas.openxmlformats.org/officeDocument/2006/relationships/image" Target="../media/image13.png"/><Relationship Id="rId10" Type="http://schemas.openxmlformats.org/officeDocument/2006/relationships/hyperlink" Target="#LEx!A1"/><Relationship Id="rId19" Type="http://schemas.openxmlformats.org/officeDocument/2006/relationships/image" Target="../media/image29.png"/><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hyperlink" Target="#LI!A1"/></Relationships>
</file>

<file path=xl/drawings/_rels/drawing25.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I!A1"/><Relationship Id="rId18" Type="http://schemas.openxmlformats.org/officeDocument/2006/relationships/hyperlink" Target="#CalR!A1"/><Relationship Id="rId3" Type="http://schemas.openxmlformats.org/officeDocument/2006/relationships/hyperlink" Target="#CAL!A1"/><Relationship Id="rId21" Type="http://schemas.openxmlformats.org/officeDocument/2006/relationships/image" Target="../media/image17.png"/><Relationship Id="rId7" Type="http://schemas.openxmlformats.org/officeDocument/2006/relationships/hyperlink" Target="#LS!A1"/><Relationship Id="rId12" Type="http://schemas.openxmlformats.org/officeDocument/2006/relationships/hyperlink" Target="#LP!A1"/><Relationship Id="rId17" Type="http://schemas.openxmlformats.org/officeDocument/2006/relationships/image" Target="../media/image18.png"/><Relationship Id="rId2" Type="http://schemas.openxmlformats.org/officeDocument/2006/relationships/hyperlink" Target="#LT!A1"/><Relationship Id="rId16" Type="http://schemas.openxmlformats.org/officeDocument/2006/relationships/hyperlink" Target="#Columns!A1"/><Relationship Id="rId20" Type="http://schemas.openxmlformats.org/officeDocument/2006/relationships/hyperlink" Target="#VPD!A1"/><Relationship Id="rId1" Type="http://schemas.openxmlformats.org/officeDocument/2006/relationships/hyperlink" Target="#Dash!A1"/><Relationship Id="rId6" Type="http://schemas.openxmlformats.org/officeDocument/2006/relationships/hyperlink" Target="#LCom!A1"/><Relationship Id="rId11" Type="http://schemas.openxmlformats.org/officeDocument/2006/relationships/hyperlink" Target="#LV!A1"/><Relationship Id="rId5" Type="http://schemas.openxmlformats.org/officeDocument/2006/relationships/hyperlink" Target="#LPr!A1"/><Relationship Id="rId15" Type="http://schemas.openxmlformats.org/officeDocument/2006/relationships/image" Target="../media/image16.png"/><Relationship Id="rId10" Type="http://schemas.openxmlformats.org/officeDocument/2006/relationships/hyperlink" Target="#LC!A1"/><Relationship Id="rId19" Type="http://schemas.openxmlformats.org/officeDocument/2006/relationships/image" Target="../media/image15.png"/><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image" Target="../media/image13.png"/></Relationships>
</file>

<file path=xl/drawings/_rels/drawing26.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V!A1"/><Relationship Id="rId18" Type="http://schemas.openxmlformats.org/officeDocument/2006/relationships/image" Target="../media/image15.png"/><Relationship Id="rId3" Type="http://schemas.openxmlformats.org/officeDocument/2006/relationships/hyperlink" Target="#Dash!A1"/><Relationship Id="rId7" Type="http://schemas.openxmlformats.org/officeDocument/2006/relationships/hyperlink" Target="#LPr!A1"/><Relationship Id="rId12" Type="http://schemas.openxmlformats.org/officeDocument/2006/relationships/hyperlink" Target="#LC!A1"/><Relationship Id="rId17" Type="http://schemas.openxmlformats.org/officeDocument/2006/relationships/hyperlink" Target="#CalI!A1"/><Relationship Id="rId2" Type="http://schemas.openxmlformats.org/officeDocument/2006/relationships/image" Target="../media/image18.png"/><Relationship Id="rId16" Type="http://schemas.openxmlformats.org/officeDocument/2006/relationships/image" Target="../media/image13.png"/><Relationship Id="rId20"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hyperlink" Target="#LL!A1"/><Relationship Id="rId11" Type="http://schemas.openxmlformats.org/officeDocument/2006/relationships/hyperlink" Target="#LE!A1"/><Relationship Id="rId5" Type="http://schemas.openxmlformats.org/officeDocument/2006/relationships/hyperlink" Target="#CAL!A1"/><Relationship Id="rId15" Type="http://schemas.openxmlformats.org/officeDocument/2006/relationships/hyperlink" Target="#LI!A1"/><Relationship Id="rId10" Type="http://schemas.openxmlformats.org/officeDocument/2006/relationships/hyperlink" Target="#LCl!A1"/><Relationship Id="rId19" Type="http://schemas.openxmlformats.org/officeDocument/2006/relationships/hyperlink" Target="#VPPP!A1"/><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P!A1"/></Relationships>
</file>

<file path=xl/drawings/_rels/drawing27.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Com!A1"/><Relationship Id="rId18" Type="http://schemas.openxmlformats.org/officeDocument/2006/relationships/image" Target="../media/image18.png"/><Relationship Id="rId26" Type="http://schemas.openxmlformats.org/officeDocument/2006/relationships/hyperlink" Target="#VT!A1"/><Relationship Id="rId3" Type="http://schemas.openxmlformats.org/officeDocument/2006/relationships/hyperlink" Target="#CAL!A1"/><Relationship Id="rId21" Type="http://schemas.openxmlformats.org/officeDocument/2006/relationships/hyperlink" Target="#LTO!A1"/><Relationship Id="rId7" Type="http://schemas.openxmlformats.org/officeDocument/2006/relationships/hyperlink" Target="#LS!A1"/><Relationship Id="rId12" Type="http://schemas.openxmlformats.org/officeDocument/2006/relationships/hyperlink" Target="#LV!A1"/><Relationship Id="rId17" Type="http://schemas.openxmlformats.org/officeDocument/2006/relationships/hyperlink" Target="#AT!A1"/><Relationship Id="rId25" Type="http://schemas.openxmlformats.org/officeDocument/2006/relationships/image" Target="../media/image15.png"/><Relationship Id="rId2" Type="http://schemas.openxmlformats.org/officeDocument/2006/relationships/hyperlink" Target="#LT!A1"/><Relationship Id="rId16" Type="http://schemas.openxmlformats.org/officeDocument/2006/relationships/image" Target="../media/image13.png"/><Relationship Id="rId20" Type="http://schemas.openxmlformats.org/officeDocument/2006/relationships/image" Target="../media/image20.png"/><Relationship Id="rId1" Type="http://schemas.openxmlformats.org/officeDocument/2006/relationships/hyperlink" Target="#Dash!A1"/><Relationship Id="rId6" Type="http://schemas.openxmlformats.org/officeDocument/2006/relationships/hyperlink" Target="#LComU!A1"/><Relationship Id="rId11" Type="http://schemas.openxmlformats.org/officeDocument/2006/relationships/hyperlink" Target="#LC!A1"/><Relationship Id="rId24" Type="http://schemas.openxmlformats.org/officeDocument/2006/relationships/hyperlink" Target="#VBC!A1"/><Relationship Id="rId5" Type="http://schemas.openxmlformats.org/officeDocument/2006/relationships/hyperlink" Target="#LPr!A1"/><Relationship Id="rId15" Type="http://schemas.openxmlformats.org/officeDocument/2006/relationships/hyperlink" Target="#LI!A1"/><Relationship Id="rId23" Type="http://schemas.openxmlformats.org/officeDocument/2006/relationships/image" Target="../media/image17.png"/><Relationship Id="rId10" Type="http://schemas.openxmlformats.org/officeDocument/2006/relationships/hyperlink" Target="#LEx!A1"/><Relationship Id="rId19" Type="http://schemas.openxmlformats.org/officeDocument/2006/relationships/image" Target="../media/image19.png"/><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hyperlink" Target="#LP!A1"/><Relationship Id="rId22" Type="http://schemas.openxmlformats.org/officeDocument/2006/relationships/image" Target="../media/image16.png"/></Relationships>
</file>

<file path=xl/drawings/_rels/drawing28.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DocL!A1"/><Relationship Id="rId18" Type="http://schemas.openxmlformats.org/officeDocument/2006/relationships/image" Target="../media/image13.png"/><Relationship Id="rId26" Type="http://schemas.openxmlformats.org/officeDocument/2006/relationships/image" Target="../media/image27.png"/><Relationship Id="rId3" Type="http://schemas.openxmlformats.org/officeDocument/2006/relationships/hyperlink" Target="#LT!A1"/><Relationship Id="rId21" Type="http://schemas.openxmlformats.org/officeDocument/2006/relationships/image" Target="../media/image16.png"/><Relationship Id="rId7" Type="http://schemas.openxmlformats.org/officeDocument/2006/relationships/hyperlink" Target="#LComU!A1"/><Relationship Id="rId12" Type="http://schemas.openxmlformats.org/officeDocument/2006/relationships/hyperlink" Target="#LC!A1"/><Relationship Id="rId17" Type="http://schemas.openxmlformats.org/officeDocument/2006/relationships/hyperlink" Target="#LI!A1"/><Relationship Id="rId25" Type="http://schemas.openxmlformats.org/officeDocument/2006/relationships/hyperlink" Target="#FUC!A1"/><Relationship Id="rId2" Type="http://schemas.openxmlformats.org/officeDocument/2006/relationships/hyperlink" Target="#Dash!A1"/><Relationship Id="rId16" Type="http://schemas.openxmlformats.org/officeDocument/2006/relationships/hyperlink" Target="#LP!A1"/><Relationship Id="rId20" Type="http://schemas.openxmlformats.org/officeDocument/2006/relationships/image" Target="../media/image18.png"/><Relationship Id="rId1" Type="http://schemas.openxmlformats.org/officeDocument/2006/relationships/hyperlink" Target="#PFU!A1"/><Relationship Id="rId6" Type="http://schemas.openxmlformats.org/officeDocument/2006/relationships/hyperlink" Target="#LPr!A1"/><Relationship Id="rId11" Type="http://schemas.openxmlformats.org/officeDocument/2006/relationships/hyperlink" Target="#LEx!A1"/><Relationship Id="rId24" Type="http://schemas.openxmlformats.org/officeDocument/2006/relationships/image" Target="../media/image17.png"/><Relationship Id="rId5" Type="http://schemas.openxmlformats.org/officeDocument/2006/relationships/hyperlink" Target="#LL!A1"/><Relationship Id="rId15" Type="http://schemas.openxmlformats.org/officeDocument/2006/relationships/hyperlink" Target="#LCom!A1"/><Relationship Id="rId23" Type="http://schemas.openxmlformats.org/officeDocument/2006/relationships/hyperlink" Target="#VL!A1"/><Relationship Id="rId28" Type="http://schemas.openxmlformats.org/officeDocument/2006/relationships/hyperlink" Target="#DASH!A1"/><Relationship Id="rId10" Type="http://schemas.openxmlformats.org/officeDocument/2006/relationships/hyperlink" Target="#LE!A1"/><Relationship Id="rId19" Type="http://schemas.openxmlformats.org/officeDocument/2006/relationships/hyperlink" Target="#AL!A1"/><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V!A1"/><Relationship Id="rId22" Type="http://schemas.openxmlformats.org/officeDocument/2006/relationships/image" Target="../media/image15.png"/><Relationship Id="rId27" Type="http://schemas.openxmlformats.org/officeDocument/2006/relationships/image" Target="../media/image28.png"/></Relationships>
</file>

<file path=xl/drawings/_rels/drawing29.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DocL!A1"/><Relationship Id="rId18" Type="http://schemas.openxmlformats.org/officeDocument/2006/relationships/image" Target="../media/image13.png"/><Relationship Id="rId26" Type="http://schemas.openxmlformats.org/officeDocument/2006/relationships/image" Target="../media/image27.png"/><Relationship Id="rId3" Type="http://schemas.openxmlformats.org/officeDocument/2006/relationships/hyperlink" Target="#LT!A1"/><Relationship Id="rId21" Type="http://schemas.openxmlformats.org/officeDocument/2006/relationships/image" Target="../media/image16.png"/><Relationship Id="rId7" Type="http://schemas.openxmlformats.org/officeDocument/2006/relationships/hyperlink" Target="#LComU!A1"/><Relationship Id="rId12" Type="http://schemas.openxmlformats.org/officeDocument/2006/relationships/hyperlink" Target="#LC!A1"/><Relationship Id="rId17" Type="http://schemas.openxmlformats.org/officeDocument/2006/relationships/hyperlink" Target="#LI!A1"/><Relationship Id="rId25" Type="http://schemas.openxmlformats.org/officeDocument/2006/relationships/image" Target="../media/image17.png"/><Relationship Id="rId2" Type="http://schemas.openxmlformats.org/officeDocument/2006/relationships/hyperlink" Target="#Dash!A1"/><Relationship Id="rId16" Type="http://schemas.openxmlformats.org/officeDocument/2006/relationships/hyperlink" Target="#LP!A1"/><Relationship Id="rId20" Type="http://schemas.openxmlformats.org/officeDocument/2006/relationships/image" Target="../media/image18.png"/><Relationship Id="rId1" Type="http://schemas.openxmlformats.org/officeDocument/2006/relationships/hyperlink" Target="#PFU!A1"/><Relationship Id="rId6" Type="http://schemas.openxmlformats.org/officeDocument/2006/relationships/hyperlink" Target="#LPr!A1"/><Relationship Id="rId11" Type="http://schemas.openxmlformats.org/officeDocument/2006/relationships/hyperlink" Target="#LEx!A1"/><Relationship Id="rId24" Type="http://schemas.openxmlformats.org/officeDocument/2006/relationships/hyperlink" Target="#VL!A1"/><Relationship Id="rId5" Type="http://schemas.openxmlformats.org/officeDocument/2006/relationships/hyperlink" Target="#LL!A1"/><Relationship Id="rId15" Type="http://schemas.openxmlformats.org/officeDocument/2006/relationships/hyperlink" Target="#LCom!A1"/><Relationship Id="rId23" Type="http://schemas.openxmlformats.org/officeDocument/2006/relationships/image" Target="../media/image15.png"/><Relationship Id="rId28" Type="http://schemas.openxmlformats.org/officeDocument/2006/relationships/image" Target="../media/image26.png"/><Relationship Id="rId10" Type="http://schemas.openxmlformats.org/officeDocument/2006/relationships/hyperlink" Target="#LE!A1"/><Relationship Id="rId19" Type="http://schemas.openxmlformats.org/officeDocument/2006/relationships/hyperlink" Target="#AL!A1"/><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V!A1"/><Relationship Id="rId22" Type="http://schemas.openxmlformats.org/officeDocument/2006/relationships/image" Target="../media/image30.png"/><Relationship Id="rId27" Type="http://schemas.openxmlformats.org/officeDocument/2006/relationships/image" Target="../media/image28.png"/></Relationships>
</file>

<file path=xl/drawings/_rels/drawing30.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P!A1"/><Relationship Id="rId18" Type="http://schemas.openxmlformats.org/officeDocument/2006/relationships/hyperlink" Target="#APro!A1"/><Relationship Id="rId3" Type="http://schemas.openxmlformats.org/officeDocument/2006/relationships/hyperlink" Target="#Dash!A1"/><Relationship Id="rId7" Type="http://schemas.openxmlformats.org/officeDocument/2006/relationships/hyperlink" Target="#LComU!A1"/><Relationship Id="rId12" Type="http://schemas.openxmlformats.org/officeDocument/2006/relationships/hyperlink" Target="#LV!A1"/><Relationship Id="rId17" Type="http://schemas.openxmlformats.org/officeDocument/2006/relationships/image" Target="../media/image31.png"/><Relationship Id="rId2" Type="http://schemas.openxmlformats.org/officeDocument/2006/relationships/hyperlink" Target="#EL!A1"/><Relationship Id="rId16" Type="http://schemas.openxmlformats.org/officeDocument/2006/relationships/hyperlink" Target="#LPPr!A1"/><Relationship Id="rId1" Type="http://schemas.openxmlformats.org/officeDocument/2006/relationships/hyperlink" Target="#LL!A1"/><Relationship Id="rId6" Type="http://schemas.openxmlformats.org/officeDocument/2006/relationships/hyperlink" Target="#LPr!A1"/><Relationship Id="rId11" Type="http://schemas.openxmlformats.org/officeDocument/2006/relationships/hyperlink" Target="#LC!A1"/><Relationship Id="rId5" Type="http://schemas.openxmlformats.org/officeDocument/2006/relationships/hyperlink" Target="#CAL!A1"/><Relationship Id="rId15" Type="http://schemas.openxmlformats.org/officeDocument/2006/relationships/image" Target="../media/image13.png"/><Relationship Id="rId10" Type="http://schemas.openxmlformats.org/officeDocument/2006/relationships/hyperlink" Target="#LE!A1"/><Relationship Id="rId4" Type="http://schemas.openxmlformats.org/officeDocument/2006/relationships/hyperlink" Target="#LT!A1"/><Relationship Id="rId9" Type="http://schemas.openxmlformats.org/officeDocument/2006/relationships/hyperlink" Target="#LCl!A1"/><Relationship Id="rId14" Type="http://schemas.openxmlformats.org/officeDocument/2006/relationships/hyperlink" Target="#LI!A1"/></Relationships>
</file>

<file path=xl/drawings/_rels/drawing31.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P!A1"/><Relationship Id="rId3" Type="http://schemas.openxmlformats.org/officeDocument/2006/relationships/hyperlink" Target="#Dash!A1"/><Relationship Id="rId7" Type="http://schemas.openxmlformats.org/officeDocument/2006/relationships/hyperlink" Target="#LComU!A1"/><Relationship Id="rId12" Type="http://schemas.openxmlformats.org/officeDocument/2006/relationships/hyperlink" Target="#LV!A1"/><Relationship Id="rId2" Type="http://schemas.openxmlformats.org/officeDocument/2006/relationships/hyperlink" Target="#VL!A1"/><Relationship Id="rId16" Type="http://schemas.openxmlformats.org/officeDocument/2006/relationships/image" Target="../media/image31.png"/><Relationship Id="rId1" Type="http://schemas.openxmlformats.org/officeDocument/2006/relationships/hyperlink" Target="#LL!A1"/><Relationship Id="rId6" Type="http://schemas.openxmlformats.org/officeDocument/2006/relationships/hyperlink" Target="#LPr!A1"/><Relationship Id="rId11" Type="http://schemas.openxmlformats.org/officeDocument/2006/relationships/hyperlink" Target="#LC!A1"/><Relationship Id="rId5" Type="http://schemas.openxmlformats.org/officeDocument/2006/relationships/hyperlink" Target="#CAL!A1"/><Relationship Id="rId15" Type="http://schemas.openxmlformats.org/officeDocument/2006/relationships/image" Target="../media/image13.png"/><Relationship Id="rId10" Type="http://schemas.openxmlformats.org/officeDocument/2006/relationships/hyperlink" Target="#LE!A1"/><Relationship Id="rId4" Type="http://schemas.openxmlformats.org/officeDocument/2006/relationships/hyperlink" Target="#LT!A1"/><Relationship Id="rId9" Type="http://schemas.openxmlformats.org/officeDocument/2006/relationships/hyperlink" Target="#LCl!A1"/><Relationship Id="rId14" Type="http://schemas.openxmlformats.org/officeDocument/2006/relationships/hyperlink" Target="#LI!A1"/></Relationships>
</file>

<file path=xl/drawings/_rels/drawing32.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P!A1"/><Relationship Id="rId3" Type="http://schemas.openxmlformats.org/officeDocument/2006/relationships/hyperlink" Target="#Dash!A1"/><Relationship Id="rId7" Type="http://schemas.openxmlformats.org/officeDocument/2006/relationships/hyperlink" Target="#LComU!A1"/><Relationship Id="rId12" Type="http://schemas.openxmlformats.org/officeDocument/2006/relationships/hyperlink" Target="#LV!A1"/><Relationship Id="rId2" Type="http://schemas.openxmlformats.org/officeDocument/2006/relationships/hyperlink" Target="#VLnE!A1"/><Relationship Id="rId16" Type="http://schemas.openxmlformats.org/officeDocument/2006/relationships/hyperlink" Target="#LPPr!A1"/><Relationship Id="rId1" Type="http://schemas.openxmlformats.org/officeDocument/2006/relationships/hyperlink" Target="#LL!A1"/><Relationship Id="rId6" Type="http://schemas.openxmlformats.org/officeDocument/2006/relationships/hyperlink" Target="#LPr!A1"/><Relationship Id="rId11" Type="http://schemas.openxmlformats.org/officeDocument/2006/relationships/hyperlink" Target="#LC!A1"/><Relationship Id="rId5" Type="http://schemas.openxmlformats.org/officeDocument/2006/relationships/hyperlink" Target="#CAL!A1"/><Relationship Id="rId15" Type="http://schemas.openxmlformats.org/officeDocument/2006/relationships/image" Target="../media/image13.png"/><Relationship Id="rId10" Type="http://schemas.openxmlformats.org/officeDocument/2006/relationships/hyperlink" Target="#LE!A1"/><Relationship Id="rId4" Type="http://schemas.openxmlformats.org/officeDocument/2006/relationships/hyperlink" Target="#LT!A1"/><Relationship Id="rId9" Type="http://schemas.openxmlformats.org/officeDocument/2006/relationships/hyperlink" Target="#LCl!A1"/><Relationship Id="rId14" Type="http://schemas.openxmlformats.org/officeDocument/2006/relationships/hyperlink" Target="#LI!A1"/></Relationships>
</file>

<file path=xl/drawings/_rels/drawing33.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C!A1"/><Relationship Id="rId18" Type="http://schemas.openxmlformats.org/officeDocument/2006/relationships/hyperlink" Target="#LI!A1"/><Relationship Id="rId26" Type="http://schemas.openxmlformats.org/officeDocument/2006/relationships/image" Target="../media/image15.png"/><Relationship Id="rId3" Type="http://schemas.openxmlformats.org/officeDocument/2006/relationships/hyperlink" Target="#Dash!A1"/><Relationship Id="rId21" Type="http://schemas.openxmlformats.org/officeDocument/2006/relationships/image" Target="../media/image18.png"/><Relationship Id="rId7" Type="http://schemas.openxmlformats.org/officeDocument/2006/relationships/hyperlink" Target="#LPr!A1"/><Relationship Id="rId12" Type="http://schemas.openxmlformats.org/officeDocument/2006/relationships/hyperlink" Target="#LEx!A1"/><Relationship Id="rId17" Type="http://schemas.openxmlformats.org/officeDocument/2006/relationships/hyperlink" Target="#LP!A1"/><Relationship Id="rId25" Type="http://schemas.openxmlformats.org/officeDocument/2006/relationships/hyperlink" Target="#VBC!A1"/><Relationship Id="rId2" Type="http://schemas.openxmlformats.org/officeDocument/2006/relationships/hyperlink" Target="#LPFU!A1"/><Relationship Id="rId16" Type="http://schemas.openxmlformats.org/officeDocument/2006/relationships/hyperlink" Target="#LCom!A1"/><Relationship Id="rId20" Type="http://schemas.openxmlformats.org/officeDocument/2006/relationships/hyperlink" Target="#AC!A1"/><Relationship Id="rId29" Type="http://schemas.openxmlformats.org/officeDocument/2006/relationships/image" Target="../media/image28.png"/><Relationship Id="rId1" Type="http://schemas.openxmlformats.org/officeDocument/2006/relationships/image" Target="../media/image16.png"/><Relationship Id="rId6" Type="http://schemas.openxmlformats.org/officeDocument/2006/relationships/hyperlink" Target="#LL!A1"/><Relationship Id="rId11" Type="http://schemas.openxmlformats.org/officeDocument/2006/relationships/hyperlink" Target="#LE!A1"/><Relationship Id="rId24" Type="http://schemas.openxmlformats.org/officeDocument/2006/relationships/image" Target="../media/image17.png"/><Relationship Id="rId5" Type="http://schemas.openxmlformats.org/officeDocument/2006/relationships/hyperlink" Target="#CAL!A1"/><Relationship Id="rId15" Type="http://schemas.openxmlformats.org/officeDocument/2006/relationships/hyperlink" Target="#LV!A1"/><Relationship Id="rId23" Type="http://schemas.openxmlformats.org/officeDocument/2006/relationships/image" Target="../media/image20.png"/><Relationship Id="rId28" Type="http://schemas.openxmlformats.org/officeDocument/2006/relationships/image" Target="../media/image27.png"/><Relationship Id="rId10" Type="http://schemas.openxmlformats.org/officeDocument/2006/relationships/hyperlink" Target="#LCl!A1"/><Relationship Id="rId19" Type="http://schemas.openxmlformats.org/officeDocument/2006/relationships/image" Target="../media/image13.png"/><Relationship Id="rId31" Type="http://schemas.openxmlformats.org/officeDocument/2006/relationships/hyperlink" Target="#DASH!A1"/><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DocL!A1"/><Relationship Id="rId22" Type="http://schemas.openxmlformats.org/officeDocument/2006/relationships/image" Target="../media/image19.png"/><Relationship Id="rId27" Type="http://schemas.openxmlformats.org/officeDocument/2006/relationships/hyperlink" Target="#VC!A1"/><Relationship Id="rId30" Type="http://schemas.openxmlformats.org/officeDocument/2006/relationships/image" Target="../media/image31.png"/></Relationships>
</file>

<file path=xl/drawings/_rels/drawing34.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DocL!A1"/><Relationship Id="rId18" Type="http://schemas.openxmlformats.org/officeDocument/2006/relationships/image" Target="../media/image13.png"/><Relationship Id="rId3" Type="http://schemas.openxmlformats.org/officeDocument/2006/relationships/hyperlink" Target="#LT!A1"/><Relationship Id="rId21" Type="http://schemas.openxmlformats.org/officeDocument/2006/relationships/hyperlink" Target="#DASH!A1"/><Relationship Id="rId7" Type="http://schemas.openxmlformats.org/officeDocument/2006/relationships/hyperlink" Target="#LComU!A1"/><Relationship Id="rId12" Type="http://schemas.openxmlformats.org/officeDocument/2006/relationships/hyperlink" Target="#LC!A1"/><Relationship Id="rId17" Type="http://schemas.openxmlformats.org/officeDocument/2006/relationships/hyperlink" Target="#LI!A1"/><Relationship Id="rId2" Type="http://schemas.openxmlformats.org/officeDocument/2006/relationships/hyperlink" Target="#Dash!A1"/><Relationship Id="rId16" Type="http://schemas.openxmlformats.org/officeDocument/2006/relationships/hyperlink" Target="#LP!A1"/><Relationship Id="rId20" Type="http://schemas.openxmlformats.org/officeDocument/2006/relationships/image" Target="../media/image31.png"/><Relationship Id="rId1" Type="http://schemas.openxmlformats.org/officeDocument/2006/relationships/image" Target="../media/image16.png"/><Relationship Id="rId6" Type="http://schemas.openxmlformats.org/officeDocument/2006/relationships/hyperlink" Target="#LPr!A1"/><Relationship Id="rId11" Type="http://schemas.openxmlformats.org/officeDocument/2006/relationships/hyperlink" Target="#LEx!A1"/><Relationship Id="rId5" Type="http://schemas.openxmlformats.org/officeDocument/2006/relationships/hyperlink" Target="#LL!A1"/><Relationship Id="rId15" Type="http://schemas.openxmlformats.org/officeDocument/2006/relationships/hyperlink" Target="#LCom!A1"/><Relationship Id="rId10" Type="http://schemas.openxmlformats.org/officeDocument/2006/relationships/hyperlink" Target="#LE!A1"/><Relationship Id="rId19" Type="http://schemas.openxmlformats.org/officeDocument/2006/relationships/image" Target="../media/image17.png"/><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V!A1"/></Relationships>
</file>

<file path=xl/drawings/_rels/drawing35.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C!A1"/><Relationship Id="rId18" Type="http://schemas.openxmlformats.org/officeDocument/2006/relationships/image" Target="../media/image13.png"/><Relationship Id="rId26" Type="http://schemas.openxmlformats.org/officeDocument/2006/relationships/hyperlink" Target="#VC!A1"/><Relationship Id="rId3" Type="http://schemas.openxmlformats.org/officeDocument/2006/relationships/hyperlink" Target="#Dash!A1"/><Relationship Id="rId21" Type="http://schemas.openxmlformats.org/officeDocument/2006/relationships/image" Target="../media/image19.png"/><Relationship Id="rId7" Type="http://schemas.openxmlformats.org/officeDocument/2006/relationships/hyperlink" Target="#LPr!A1"/><Relationship Id="rId12" Type="http://schemas.openxmlformats.org/officeDocument/2006/relationships/hyperlink" Target="#LEx!A1"/><Relationship Id="rId17" Type="http://schemas.openxmlformats.org/officeDocument/2006/relationships/hyperlink" Target="#LI!A1"/><Relationship Id="rId25" Type="http://schemas.openxmlformats.org/officeDocument/2006/relationships/image" Target="../media/image15.png"/><Relationship Id="rId2" Type="http://schemas.openxmlformats.org/officeDocument/2006/relationships/hyperlink" Target="#LPFU!A1"/><Relationship Id="rId16" Type="http://schemas.openxmlformats.org/officeDocument/2006/relationships/hyperlink" Target="#LP!A1"/><Relationship Id="rId20" Type="http://schemas.openxmlformats.org/officeDocument/2006/relationships/image" Target="../media/image18.png"/><Relationship Id="rId29" Type="http://schemas.openxmlformats.org/officeDocument/2006/relationships/image" Target="../media/image31.png"/><Relationship Id="rId1" Type="http://schemas.openxmlformats.org/officeDocument/2006/relationships/image" Target="../media/image16.png"/><Relationship Id="rId6" Type="http://schemas.openxmlformats.org/officeDocument/2006/relationships/hyperlink" Target="#LL!A1"/><Relationship Id="rId11" Type="http://schemas.openxmlformats.org/officeDocument/2006/relationships/hyperlink" Target="#LE!A1"/><Relationship Id="rId24" Type="http://schemas.openxmlformats.org/officeDocument/2006/relationships/hyperlink" Target="#VBC!A1"/><Relationship Id="rId5" Type="http://schemas.openxmlformats.org/officeDocument/2006/relationships/hyperlink" Target="#CAL!A1"/><Relationship Id="rId15" Type="http://schemas.openxmlformats.org/officeDocument/2006/relationships/hyperlink" Target="#LCom!A1"/><Relationship Id="rId23" Type="http://schemas.openxmlformats.org/officeDocument/2006/relationships/image" Target="../media/image17.png"/><Relationship Id="rId28" Type="http://schemas.openxmlformats.org/officeDocument/2006/relationships/image" Target="../media/image28.png"/><Relationship Id="rId10" Type="http://schemas.openxmlformats.org/officeDocument/2006/relationships/hyperlink" Target="#LCl!A1"/><Relationship Id="rId19" Type="http://schemas.openxmlformats.org/officeDocument/2006/relationships/hyperlink" Target="#AC!A1"/><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V!A1"/><Relationship Id="rId22" Type="http://schemas.openxmlformats.org/officeDocument/2006/relationships/image" Target="../media/image20.png"/><Relationship Id="rId27" Type="http://schemas.openxmlformats.org/officeDocument/2006/relationships/image" Target="../media/image27.png"/></Relationships>
</file>

<file path=xl/drawings/_rels/drawing36.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V!A1"/><Relationship Id="rId18" Type="http://schemas.openxmlformats.org/officeDocument/2006/relationships/image" Target="../media/image17.png"/><Relationship Id="rId3" Type="http://schemas.openxmlformats.org/officeDocument/2006/relationships/hyperlink" Target="#LT!A1"/><Relationship Id="rId7" Type="http://schemas.openxmlformats.org/officeDocument/2006/relationships/hyperlink" Target="#LComU!A1"/><Relationship Id="rId12" Type="http://schemas.openxmlformats.org/officeDocument/2006/relationships/hyperlink" Target="#LC!A1"/><Relationship Id="rId17" Type="http://schemas.openxmlformats.org/officeDocument/2006/relationships/image" Target="../media/image13.png"/><Relationship Id="rId2" Type="http://schemas.openxmlformats.org/officeDocument/2006/relationships/hyperlink" Target="#Dash!A1"/><Relationship Id="rId16" Type="http://schemas.openxmlformats.org/officeDocument/2006/relationships/hyperlink" Target="#LI!A1"/><Relationship Id="rId1" Type="http://schemas.openxmlformats.org/officeDocument/2006/relationships/image" Target="../media/image16.png"/><Relationship Id="rId6" Type="http://schemas.openxmlformats.org/officeDocument/2006/relationships/hyperlink" Target="#LPr!A1"/><Relationship Id="rId11" Type="http://schemas.openxmlformats.org/officeDocument/2006/relationships/hyperlink" Target="#LEx!A1"/><Relationship Id="rId5" Type="http://schemas.openxmlformats.org/officeDocument/2006/relationships/hyperlink" Target="#LL!A1"/><Relationship Id="rId15" Type="http://schemas.openxmlformats.org/officeDocument/2006/relationships/hyperlink" Target="#LP!A1"/><Relationship Id="rId10" Type="http://schemas.openxmlformats.org/officeDocument/2006/relationships/hyperlink" Target="#LE!A1"/><Relationship Id="rId19" Type="http://schemas.openxmlformats.org/officeDocument/2006/relationships/image" Target="../media/image31.png"/><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Com!A1"/></Relationships>
</file>

<file path=xl/drawings/_rels/drawing37.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Ex!A1"/><Relationship Id="rId18" Type="http://schemas.openxmlformats.org/officeDocument/2006/relationships/image" Target="../media/image13.png"/><Relationship Id="rId3" Type="http://schemas.openxmlformats.org/officeDocument/2006/relationships/image" Target="../media/image31.png"/><Relationship Id="rId7" Type="http://schemas.openxmlformats.org/officeDocument/2006/relationships/hyperlink" Target="#LL!A1"/><Relationship Id="rId12" Type="http://schemas.openxmlformats.org/officeDocument/2006/relationships/hyperlink" Target="#LE!A1"/><Relationship Id="rId17" Type="http://schemas.openxmlformats.org/officeDocument/2006/relationships/hyperlink" Target="#LI!A1"/><Relationship Id="rId2" Type="http://schemas.openxmlformats.org/officeDocument/2006/relationships/hyperlink" Target="#VC!A1"/><Relationship Id="rId16" Type="http://schemas.openxmlformats.org/officeDocument/2006/relationships/hyperlink" Target="#LP!A1"/><Relationship Id="rId1" Type="http://schemas.openxmlformats.org/officeDocument/2006/relationships/hyperlink" Target="#LC!A1"/><Relationship Id="rId6" Type="http://schemas.openxmlformats.org/officeDocument/2006/relationships/hyperlink" Target="#CAL!A1"/><Relationship Id="rId11" Type="http://schemas.openxmlformats.org/officeDocument/2006/relationships/hyperlink" Target="#LCl!A1"/><Relationship Id="rId5" Type="http://schemas.openxmlformats.org/officeDocument/2006/relationships/hyperlink" Target="#LT!A1"/><Relationship Id="rId15" Type="http://schemas.openxmlformats.org/officeDocument/2006/relationships/hyperlink" Target="#LCom!A1"/><Relationship Id="rId10" Type="http://schemas.openxmlformats.org/officeDocument/2006/relationships/hyperlink" Target="#LS!A1"/><Relationship Id="rId4" Type="http://schemas.openxmlformats.org/officeDocument/2006/relationships/hyperlink" Target="#Dash!A1"/><Relationship Id="rId9" Type="http://schemas.openxmlformats.org/officeDocument/2006/relationships/hyperlink" Target="#LComU!A1"/><Relationship Id="rId14" Type="http://schemas.openxmlformats.org/officeDocument/2006/relationships/hyperlink" Target="#LV!A1"/></Relationships>
</file>

<file path=xl/drawings/_rels/drawing38.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Ex!A1"/><Relationship Id="rId18" Type="http://schemas.openxmlformats.org/officeDocument/2006/relationships/image" Target="../media/image13.png"/><Relationship Id="rId3" Type="http://schemas.openxmlformats.org/officeDocument/2006/relationships/image" Target="../media/image31.png"/><Relationship Id="rId7" Type="http://schemas.openxmlformats.org/officeDocument/2006/relationships/hyperlink" Target="#LL!A1"/><Relationship Id="rId12" Type="http://schemas.openxmlformats.org/officeDocument/2006/relationships/hyperlink" Target="#LE!A1"/><Relationship Id="rId17" Type="http://schemas.openxmlformats.org/officeDocument/2006/relationships/hyperlink" Target="#LI!A1"/><Relationship Id="rId2" Type="http://schemas.openxmlformats.org/officeDocument/2006/relationships/hyperlink" Target="#VC!A1"/><Relationship Id="rId16" Type="http://schemas.openxmlformats.org/officeDocument/2006/relationships/hyperlink" Target="#LP!A1"/><Relationship Id="rId1" Type="http://schemas.openxmlformats.org/officeDocument/2006/relationships/hyperlink" Target="#LC!A1"/><Relationship Id="rId6" Type="http://schemas.openxmlformats.org/officeDocument/2006/relationships/hyperlink" Target="#CAL!A1"/><Relationship Id="rId11" Type="http://schemas.openxmlformats.org/officeDocument/2006/relationships/hyperlink" Target="#LCl!A1"/><Relationship Id="rId5" Type="http://schemas.openxmlformats.org/officeDocument/2006/relationships/hyperlink" Target="#LT!A1"/><Relationship Id="rId15" Type="http://schemas.openxmlformats.org/officeDocument/2006/relationships/hyperlink" Target="#LCom!A1"/><Relationship Id="rId10" Type="http://schemas.openxmlformats.org/officeDocument/2006/relationships/hyperlink" Target="#LS!A1"/><Relationship Id="rId4" Type="http://schemas.openxmlformats.org/officeDocument/2006/relationships/hyperlink" Target="#Dash!A1"/><Relationship Id="rId9" Type="http://schemas.openxmlformats.org/officeDocument/2006/relationships/hyperlink" Target="#LComU!A1"/><Relationship Id="rId14" Type="http://schemas.openxmlformats.org/officeDocument/2006/relationships/hyperlink" Target="#LV!A1"/></Relationships>
</file>

<file path=xl/drawings/_rels/drawing39.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hyperlink" Target="#LI!A1"/><Relationship Id="rId3" Type="http://schemas.openxmlformats.org/officeDocument/2006/relationships/hyperlink" Target="#VBC!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P!A1"/><Relationship Id="rId2" Type="http://schemas.openxmlformats.org/officeDocument/2006/relationships/hyperlink" Target="#VC!A1"/><Relationship Id="rId16" Type="http://schemas.openxmlformats.org/officeDocument/2006/relationships/hyperlink" Target="#LCom!A1"/><Relationship Id="rId1" Type="http://schemas.openxmlformats.org/officeDocument/2006/relationships/hyperlink" Target="#LC!A1"/><Relationship Id="rId6" Type="http://schemas.openxmlformats.org/officeDocument/2006/relationships/hyperlink" Target="#LT!A1"/><Relationship Id="rId11" Type="http://schemas.openxmlformats.org/officeDocument/2006/relationships/hyperlink" Target="#LS!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ComU!A1"/><Relationship Id="rId19" Type="http://schemas.openxmlformats.org/officeDocument/2006/relationships/image" Target="../media/image13.png"/><Relationship Id="rId4" Type="http://schemas.openxmlformats.org/officeDocument/2006/relationships/image" Target="../media/image31.png"/><Relationship Id="rId9" Type="http://schemas.openxmlformats.org/officeDocument/2006/relationships/hyperlink" Target="#LPr!A1"/><Relationship Id="rId14" Type="http://schemas.openxmlformats.org/officeDocument/2006/relationships/hyperlink" Target="#LEx!A1"/></Relationships>
</file>

<file path=xl/drawings/_rels/drawing40.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P!A1"/><Relationship Id="rId18" Type="http://schemas.openxmlformats.org/officeDocument/2006/relationships/hyperlink" Target="#ABOA!A1"/><Relationship Id="rId3" Type="http://schemas.openxmlformats.org/officeDocument/2006/relationships/hyperlink" Target="#Dash!A1"/><Relationship Id="rId7" Type="http://schemas.openxmlformats.org/officeDocument/2006/relationships/hyperlink" Target="#LPr!A1"/><Relationship Id="rId12" Type="http://schemas.openxmlformats.org/officeDocument/2006/relationships/hyperlink" Target="#LV!A1"/><Relationship Id="rId17" Type="http://schemas.openxmlformats.org/officeDocument/2006/relationships/image" Target="../media/image31.png"/><Relationship Id="rId2" Type="http://schemas.openxmlformats.org/officeDocument/2006/relationships/hyperlink" Target="#LC!A1"/><Relationship Id="rId16" Type="http://schemas.openxmlformats.org/officeDocument/2006/relationships/image" Target="../media/image33.png"/><Relationship Id="rId1" Type="http://schemas.openxmlformats.org/officeDocument/2006/relationships/image" Target="../media/image32.png"/><Relationship Id="rId6" Type="http://schemas.openxmlformats.org/officeDocument/2006/relationships/hyperlink" Target="#LL!A1"/><Relationship Id="rId11" Type="http://schemas.openxmlformats.org/officeDocument/2006/relationships/hyperlink" Target="#LE!A1"/><Relationship Id="rId5" Type="http://schemas.openxmlformats.org/officeDocument/2006/relationships/hyperlink" Target="#CAL!A1"/><Relationship Id="rId15" Type="http://schemas.openxmlformats.org/officeDocument/2006/relationships/image" Target="../media/image13.png"/><Relationship Id="rId10" Type="http://schemas.openxmlformats.org/officeDocument/2006/relationships/hyperlink" Target="#LCl!A1"/><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I!A1"/></Relationships>
</file>

<file path=xl/drawings/_rels/drawing41.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P!A1"/><Relationship Id="rId18" Type="http://schemas.openxmlformats.org/officeDocument/2006/relationships/hyperlink" Target="#ABOA!A1"/><Relationship Id="rId3" Type="http://schemas.openxmlformats.org/officeDocument/2006/relationships/hyperlink" Target="#Dash!A1"/><Relationship Id="rId7" Type="http://schemas.openxmlformats.org/officeDocument/2006/relationships/hyperlink" Target="#LPr!A1"/><Relationship Id="rId12" Type="http://schemas.openxmlformats.org/officeDocument/2006/relationships/hyperlink" Target="#LV!A1"/><Relationship Id="rId17" Type="http://schemas.openxmlformats.org/officeDocument/2006/relationships/image" Target="../media/image31.png"/><Relationship Id="rId2" Type="http://schemas.openxmlformats.org/officeDocument/2006/relationships/hyperlink" Target="#LC!A1"/><Relationship Id="rId16" Type="http://schemas.openxmlformats.org/officeDocument/2006/relationships/image" Target="../media/image33.png"/><Relationship Id="rId1" Type="http://schemas.openxmlformats.org/officeDocument/2006/relationships/image" Target="../media/image32.png"/><Relationship Id="rId6" Type="http://schemas.openxmlformats.org/officeDocument/2006/relationships/hyperlink" Target="#LL!A1"/><Relationship Id="rId11" Type="http://schemas.openxmlformats.org/officeDocument/2006/relationships/hyperlink" Target="#LE!A1"/><Relationship Id="rId5" Type="http://schemas.openxmlformats.org/officeDocument/2006/relationships/hyperlink" Target="#CAL!A1"/><Relationship Id="rId15" Type="http://schemas.openxmlformats.org/officeDocument/2006/relationships/image" Target="../media/image13.png"/><Relationship Id="rId10" Type="http://schemas.openxmlformats.org/officeDocument/2006/relationships/hyperlink" Target="#LCl!A1"/><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I!A1"/></Relationships>
</file>

<file path=xl/drawings/_rels/drawing42.xml.rels><?xml version="1.0" encoding="UTF-8" standalone="yes"?>
<Relationships xmlns="http://schemas.openxmlformats.org/package/2006/relationships"><Relationship Id="rId8" Type="http://schemas.openxmlformats.org/officeDocument/2006/relationships/hyperlink" Target="#CAL!A1"/><Relationship Id="rId13" Type="http://schemas.openxmlformats.org/officeDocument/2006/relationships/hyperlink" Target="#LCl!A1"/><Relationship Id="rId18" Type="http://schemas.openxmlformats.org/officeDocument/2006/relationships/hyperlink" Target="#LI!A1"/><Relationship Id="rId3" Type="http://schemas.openxmlformats.org/officeDocument/2006/relationships/hyperlink" Target="#EC!A1"/><Relationship Id="rId21" Type="http://schemas.openxmlformats.org/officeDocument/2006/relationships/hyperlink" Target="#VCPC!A1"/><Relationship Id="rId7" Type="http://schemas.openxmlformats.org/officeDocument/2006/relationships/hyperlink" Target="#LT!A1"/><Relationship Id="rId12" Type="http://schemas.openxmlformats.org/officeDocument/2006/relationships/hyperlink" Target="#LS!A1"/><Relationship Id="rId17" Type="http://schemas.openxmlformats.org/officeDocument/2006/relationships/hyperlink" Target="#LP!A1"/><Relationship Id="rId2" Type="http://schemas.openxmlformats.org/officeDocument/2006/relationships/hyperlink" Target="#LC!A1"/><Relationship Id="rId16" Type="http://schemas.openxmlformats.org/officeDocument/2006/relationships/hyperlink" Target="#LV!A1"/><Relationship Id="rId20" Type="http://schemas.openxmlformats.org/officeDocument/2006/relationships/hyperlink" Target="#VCPV!A1"/><Relationship Id="rId1" Type="http://schemas.openxmlformats.org/officeDocument/2006/relationships/image" Target="../media/image34.png"/><Relationship Id="rId6" Type="http://schemas.openxmlformats.org/officeDocument/2006/relationships/hyperlink" Target="#Dash!A1"/><Relationship Id="rId11" Type="http://schemas.openxmlformats.org/officeDocument/2006/relationships/hyperlink" Target="#LComU!A1"/><Relationship Id="rId24" Type="http://schemas.openxmlformats.org/officeDocument/2006/relationships/hyperlink" Target="#DocC!A1"/><Relationship Id="rId5" Type="http://schemas.openxmlformats.org/officeDocument/2006/relationships/image" Target="../media/image33.png"/><Relationship Id="rId15" Type="http://schemas.openxmlformats.org/officeDocument/2006/relationships/hyperlink" Target="#DocL!A1"/><Relationship Id="rId23" Type="http://schemas.openxmlformats.org/officeDocument/2006/relationships/hyperlink" Target="#VCPP!A1"/><Relationship Id="rId10" Type="http://schemas.openxmlformats.org/officeDocument/2006/relationships/hyperlink" Target="#LPr!A1"/><Relationship Id="rId19" Type="http://schemas.openxmlformats.org/officeDocument/2006/relationships/image" Target="../media/image13.png"/><Relationship Id="rId4" Type="http://schemas.openxmlformats.org/officeDocument/2006/relationships/image" Target="../media/image31.png"/><Relationship Id="rId9" Type="http://schemas.openxmlformats.org/officeDocument/2006/relationships/hyperlink" Target="#LL!A1"/><Relationship Id="rId14" Type="http://schemas.openxmlformats.org/officeDocument/2006/relationships/hyperlink" Target="#LE!A1"/><Relationship Id="rId22" Type="http://schemas.openxmlformats.org/officeDocument/2006/relationships/hyperlink" Target="#VCP!A1"/></Relationships>
</file>

<file path=xl/drawings/_rels/drawing43.xml.rels><?xml version="1.0" encoding="UTF-8" standalone="yes"?>
<Relationships xmlns="http://schemas.openxmlformats.org/package/2006/relationships"><Relationship Id="rId8" Type="http://schemas.openxmlformats.org/officeDocument/2006/relationships/hyperlink" Target="#CAL!A1"/><Relationship Id="rId13" Type="http://schemas.openxmlformats.org/officeDocument/2006/relationships/hyperlink" Target="#LCl!A1"/><Relationship Id="rId18" Type="http://schemas.openxmlformats.org/officeDocument/2006/relationships/hyperlink" Target="#LI!A1"/><Relationship Id="rId3" Type="http://schemas.openxmlformats.org/officeDocument/2006/relationships/hyperlink" Target="#EC!A1"/><Relationship Id="rId21" Type="http://schemas.openxmlformats.org/officeDocument/2006/relationships/hyperlink" Target="#VCPC!A1"/><Relationship Id="rId7" Type="http://schemas.openxmlformats.org/officeDocument/2006/relationships/hyperlink" Target="#LT!A1"/><Relationship Id="rId12" Type="http://schemas.openxmlformats.org/officeDocument/2006/relationships/hyperlink" Target="#LS!A1"/><Relationship Id="rId17" Type="http://schemas.openxmlformats.org/officeDocument/2006/relationships/hyperlink" Target="#LP!A1"/><Relationship Id="rId2" Type="http://schemas.openxmlformats.org/officeDocument/2006/relationships/hyperlink" Target="#LC!A1"/><Relationship Id="rId16" Type="http://schemas.openxmlformats.org/officeDocument/2006/relationships/hyperlink" Target="#LV!A1"/><Relationship Id="rId20" Type="http://schemas.openxmlformats.org/officeDocument/2006/relationships/hyperlink" Target="#VCPV!A1"/><Relationship Id="rId1" Type="http://schemas.openxmlformats.org/officeDocument/2006/relationships/image" Target="../media/image34.png"/><Relationship Id="rId6" Type="http://schemas.openxmlformats.org/officeDocument/2006/relationships/hyperlink" Target="#Dash!A1"/><Relationship Id="rId11" Type="http://schemas.openxmlformats.org/officeDocument/2006/relationships/hyperlink" Target="#LComU!A1"/><Relationship Id="rId24" Type="http://schemas.openxmlformats.org/officeDocument/2006/relationships/hyperlink" Target="#DocC!A1"/><Relationship Id="rId5" Type="http://schemas.openxmlformats.org/officeDocument/2006/relationships/image" Target="../media/image33.png"/><Relationship Id="rId15" Type="http://schemas.openxmlformats.org/officeDocument/2006/relationships/hyperlink" Target="#DocL!A1"/><Relationship Id="rId23" Type="http://schemas.openxmlformats.org/officeDocument/2006/relationships/hyperlink" Target="#VCPP!A1"/><Relationship Id="rId10" Type="http://schemas.openxmlformats.org/officeDocument/2006/relationships/hyperlink" Target="#LPr!A1"/><Relationship Id="rId19" Type="http://schemas.openxmlformats.org/officeDocument/2006/relationships/image" Target="../media/image13.png"/><Relationship Id="rId4" Type="http://schemas.openxmlformats.org/officeDocument/2006/relationships/image" Target="../media/image31.png"/><Relationship Id="rId9" Type="http://schemas.openxmlformats.org/officeDocument/2006/relationships/hyperlink" Target="#LL!A1"/><Relationship Id="rId14" Type="http://schemas.openxmlformats.org/officeDocument/2006/relationships/hyperlink" Target="#LE!A1"/><Relationship Id="rId22" Type="http://schemas.openxmlformats.org/officeDocument/2006/relationships/hyperlink" Target="#VCP!A1"/></Relationships>
</file>

<file path=xl/drawings/_rels/drawing44.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V!A1"/><Relationship Id="rId18" Type="http://schemas.openxmlformats.org/officeDocument/2006/relationships/image" Target="../media/image33.png"/><Relationship Id="rId3" Type="http://schemas.openxmlformats.org/officeDocument/2006/relationships/hyperlink" Target="#Dash!A1"/><Relationship Id="rId21" Type="http://schemas.openxmlformats.org/officeDocument/2006/relationships/hyperlink" Target="#VL!A1"/><Relationship Id="rId7" Type="http://schemas.openxmlformats.org/officeDocument/2006/relationships/hyperlink" Target="#LPr!A1"/><Relationship Id="rId12" Type="http://schemas.openxmlformats.org/officeDocument/2006/relationships/hyperlink" Target="#LC!A1"/><Relationship Id="rId17" Type="http://schemas.openxmlformats.org/officeDocument/2006/relationships/image" Target="../media/image16.png"/><Relationship Id="rId2" Type="http://schemas.openxmlformats.org/officeDocument/2006/relationships/hyperlink" Target="#ABO!A1"/><Relationship Id="rId16" Type="http://schemas.openxmlformats.org/officeDocument/2006/relationships/image" Target="../media/image13.png"/><Relationship Id="rId20" Type="http://schemas.openxmlformats.org/officeDocument/2006/relationships/image" Target="../media/image17.png"/><Relationship Id="rId1" Type="http://schemas.openxmlformats.org/officeDocument/2006/relationships/hyperlink" Target="#VBC!A1"/><Relationship Id="rId6" Type="http://schemas.openxmlformats.org/officeDocument/2006/relationships/hyperlink" Target="#LL!A1"/><Relationship Id="rId11" Type="http://schemas.openxmlformats.org/officeDocument/2006/relationships/hyperlink" Target="#LE!A1"/><Relationship Id="rId5" Type="http://schemas.openxmlformats.org/officeDocument/2006/relationships/hyperlink" Target="#CAL!A1"/><Relationship Id="rId15" Type="http://schemas.openxmlformats.org/officeDocument/2006/relationships/hyperlink" Target="#LI!A1"/><Relationship Id="rId23" Type="http://schemas.openxmlformats.org/officeDocument/2006/relationships/hyperlink" Target="#BOE!A1"/><Relationship Id="rId10" Type="http://schemas.openxmlformats.org/officeDocument/2006/relationships/hyperlink" Target="#LCl!A1"/><Relationship Id="rId19" Type="http://schemas.openxmlformats.org/officeDocument/2006/relationships/hyperlink" Target="#Columns!A1"/><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P!A1"/><Relationship Id="rId22" Type="http://schemas.openxmlformats.org/officeDocument/2006/relationships/image" Target="../media/image15.png"/></Relationships>
</file>

<file path=xl/drawings/_rels/drawing45.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I!A1"/><Relationship Id="rId18" Type="http://schemas.openxmlformats.org/officeDocument/2006/relationships/hyperlink" Target="#ABOA!A1"/><Relationship Id="rId3" Type="http://schemas.openxmlformats.org/officeDocument/2006/relationships/hyperlink" Target="#LT!A1"/><Relationship Id="rId7" Type="http://schemas.openxmlformats.org/officeDocument/2006/relationships/hyperlink" Target="#LComU!A1"/><Relationship Id="rId12" Type="http://schemas.openxmlformats.org/officeDocument/2006/relationships/hyperlink" Target="#LP!A1"/><Relationship Id="rId17" Type="http://schemas.openxmlformats.org/officeDocument/2006/relationships/image" Target="../media/image31.png"/><Relationship Id="rId2" Type="http://schemas.openxmlformats.org/officeDocument/2006/relationships/hyperlink" Target="#Dash!A1"/><Relationship Id="rId16" Type="http://schemas.openxmlformats.org/officeDocument/2006/relationships/hyperlink" Target="#BO!A1"/><Relationship Id="rId1" Type="http://schemas.openxmlformats.org/officeDocument/2006/relationships/hyperlink" Target="#LC!A1"/><Relationship Id="rId6" Type="http://schemas.openxmlformats.org/officeDocument/2006/relationships/hyperlink" Target="#LPr!A1"/><Relationship Id="rId11" Type="http://schemas.openxmlformats.org/officeDocument/2006/relationships/hyperlink" Target="#LV!A1"/><Relationship Id="rId5" Type="http://schemas.openxmlformats.org/officeDocument/2006/relationships/hyperlink" Target="#LL!A1"/><Relationship Id="rId15" Type="http://schemas.openxmlformats.org/officeDocument/2006/relationships/image" Target="../media/image33.png"/><Relationship Id="rId10" Type="http://schemas.openxmlformats.org/officeDocument/2006/relationships/hyperlink" Target="#LE!A1"/><Relationship Id="rId19" Type="http://schemas.openxmlformats.org/officeDocument/2006/relationships/hyperlink" Target="#VBC!A1"/><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image" Target="../media/image13.png"/></Relationships>
</file>

<file path=xl/drawings/_rels/drawing46.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V!A1"/><Relationship Id="rId3" Type="http://schemas.openxmlformats.org/officeDocument/2006/relationships/hyperlink" Target="#VC!A1"/><Relationship Id="rId7" Type="http://schemas.openxmlformats.org/officeDocument/2006/relationships/hyperlink" Target="#LL!A1"/><Relationship Id="rId12" Type="http://schemas.openxmlformats.org/officeDocument/2006/relationships/hyperlink" Target="#LE!A1"/><Relationship Id="rId17" Type="http://schemas.openxmlformats.org/officeDocument/2006/relationships/image" Target="../media/image31.png"/><Relationship Id="rId2" Type="http://schemas.openxmlformats.org/officeDocument/2006/relationships/hyperlink" Target="#LC!A1"/><Relationship Id="rId16" Type="http://schemas.openxmlformats.org/officeDocument/2006/relationships/image" Target="../media/image13.png"/><Relationship Id="rId1" Type="http://schemas.openxmlformats.org/officeDocument/2006/relationships/image" Target="../media/image34.png"/><Relationship Id="rId6" Type="http://schemas.openxmlformats.org/officeDocument/2006/relationships/hyperlink" Target="#CAL!A1"/><Relationship Id="rId11" Type="http://schemas.openxmlformats.org/officeDocument/2006/relationships/hyperlink" Target="#LCl!A1"/><Relationship Id="rId5" Type="http://schemas.openxmlformats.org/officeDocument/2006/relationships/hyperlink" Target="#LT!A1"/><Relationship Id="rId15" Type="http://schemas.openxmlformats.org/officeDocument/2006/relationships/hyperlink" Target="#LI!A1"/><Relationship Id="rId10" Type="http://schemas.openxmlformats.org/officeDocument/2006/relationships/hyperlink" Target="#LS!A1"/><Relationship Id="rId4" Type="http://schemas.openxmlformats.org/officeDocument/2006/relationships/hyperlink" Target="#Dash!A1"/><Relationship Id="rId9" Type="http://schemas.openxmlformats.org/officeDocument/2006/relationships/hyperlink" Target="#LComU!A1"/><Relationship Id="rId14" Type="http://schemas.openxmlformats.org/officeDocument/2006/relationships/hyperlink" Target="#LP!A1"/></Relationships>
</file>

<file path=xl/drawings/_rels/drawing47.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Ex!A1"/><Relationship Id="rId18" Type="http://schemas.openxmlformats.org/officeDocument/2006/relationships/image" Target="../media/image13.png"/><Relationship Id="rId3" Type="http://schemas.openxmlformats.org/officeDocument/2006/relationships/image" Target="../media/image31.png"/><Relationship Id="rId21" Type="http://schemas.openxmlformats.org/officeDocument/2006/relationships/hyperlink" Target="#VCP!A1"/><Relationship Id="rId7" Type="http://schemas.openxmlformats.org/officeDocument/2006/relationships/hyperlink" Target="#LL!A1"/><Relationship Id="rId12" Type="http://schemas.openxmlformats.org/officeDocument/2006/relationships/hyperlink" Target="#LE!A1"/><Relationship Id="rId17" Type="http://schemas.openxmlformats.org/officeDocument/2006/relationships/hyperlink" Target="#LI!A1"/><Relationship Id="rId2" Type="http://schemas.openxmlformats.org/officeDocument/2006/relationships/hyperlink" Target="#VC!A1"/><Relationship Id="rId16" Type="http://schemas.openxmlformats.org/officeDocument/2006/relationships/hyperlink" Target="#LP!A1"/><Relationship Id="rId20" Type="http://schemas.openxmlformats.org/officeDocument/2006/relationships/hyperlink" Target="#VCPC!A1"/><Relationship Id="rId1" Type="http://schemas.openxmlformats.org/officeDocument/2006/relationships/hyperlink" Target="#LC!A1"/><Relationship Id="rId6" Type="http://schemas.openxmlformats.org/officeDocument/2006/relationships/hyperlink" Target="#CAL!A1"/><Relationship Id="rId11" Type="http://schemas.openxmlformats.org/officeDocument/2006/relationships/hyperlink" Target="#LCl!A1"/><Relationship Id="rId24" Type="http://schemas.openxmlformats.org/officeDocument/2006/relationships/hyperlink" Target="#DocC!A1"/><Relationship Id="rId5" Type="http://schemas.openxmlformats.org/officeDocument/2006/relationships/hyperlink" Target="#LT!A1"/><Relationship Id="rId15" Type="http://schemas.openxmlformats.org/officeDocument/2006/relationships/hyperlink" Target="#LCom!A1"/><Relationship Id="rId23" Type="http://schemas.openxmlformats.org/officeDocument/2006/relationships/hyperlink" Target="#BO!A1"/><Relationship Id="rId10" Type="http://schemas.openxmlformats.org/officeDocument/2006/relationships/hyperlink" Target="#LS!A1"/><Relationship Id="rId19" Type="http://schemas.openxmlformats.org/officeDocument/2006/relationships/hyperlink" Target="#VCPV!A1"/><Relationship Id="rId4" Type="http://schemas.openxmlformats.org/officeDocument/2006/relationships/hyperlink" Target="#Dash!A1"/><Relationship Id="rId9" Type="http://schemas.openxmlformats.org/officeDocument/2006/relationships/hyperlink" Target="#LComU!A1"/><Relationship Id="rId14" Type="http://schemas.openxmlformats.org/officeDocument/2006/relationships/hyperlink" Target="#LV!A1"/><Relationship Id="rId22" Type="http://schemas.openxmlformats.org/officeDocument/2006/relationships/hyperlink" Target="#VCPP!A1"/></Relationships>
</file>

<file path=xl/drawings/_rels/drawing48.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49.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I!A1"/><Relationship Id="rId18" Type="http://schemas.openxmlformats.org/officeDocument/2006/relationships/image" Target="../media/image37.png"/><Relationship Id="rId3" Type="http://schemas.openxmlformats.org/officeDocument/2006/relationships/hyperlink" Target="#LT!A1"/><Relationship Id="rId7" Type="http://schemas.openxmlformats.org/officeDocument/2006/relationships/hyperlink" Target="#LComU!A1"/><Relationship Id="rId12" Type="http://schemas.openxmlformats.org/officeDocument/2006/relationships/hyperlink" Target="#LP!A1"/><Relationship Id="rId17" Type="http://schemas.openxmlformats.org/officeDocument/2006/relationships/image" Target="../media/image31.png"/><Relationship Id="rId2" Type="http://schemas.openxmlformats.org/officeDocument/2006/relationships/hyperlink" Target="#Dash!A1"/><Relationship Id="rId16" Type="http://schemas.openxmlformats.org/officeDocument/2006/relationships/hyperlink" Target="#BO!A1"/><Relationship Id="rId20" Type="http://schemas.openxmlformats.org/officeDocument/2006/relationships/hyperlink" Target="#BOA!A1"/><Relationship Id="rId1" Type="http://schemas.openxmlformats.org/officeDocument/2006/relationships/hyperlink" Target="#LC!A1"/><Relationship Id="rId6" Type="http://schemas.openxmlformats.org/officeDocument/2006/relationships/hyperlink" Target="#LPr!A1"/><Relationship Id="rId11" Type="http://schemas.openxmlformats.org/officeDocument/2006/relationships/hyperlink" Target="#LV!A1"/><Relationship Id="rId5" Type="http://schemas.openxmlformats.org/officeDocument/2006/relationships/hyperlink" Target="#LL!A1"/><Relationship Id="rId15" Type="http://schemas.openxmlformats.org/officeDocument/2006/relationships/image" Target="../media/image33.png"/><Relationship Id="rId10" Type="http://schemas.openxmlformats.org/officeDocument/2006/relationships/hyperlink" Target="#LE!A1"/><Relationship Id="rId19" Type="http://schemas.openxmlformats.org/officeDocument/2006/relationships/hyperlink" Target="#VBC!A1"/><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image" Target="../media/image13.png"/></Relationships>
</file>

<file path=xl/drawings/_rels/drawing50.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Ex!A1"/><Relationship Id="rId18" Type="http://schemas.openxmlformats.org/officeDocument/2006/relationships/image" Target="../media/image19.png"/><Relationship Id="rId3" Type="http://schemas.openxmlformats.org/officeDocument/2006/relationships/image" Target="../media/image16.png"/><Relationship Id="rId21" Type="http://schemas.openxmlformats.org/officeDocument/2006/relationships/image" Target="../media/image17.png"/><Relationship Id="rId7" Type="http://schemas.openxmlformats.org/officeDocument/2006/relationships/hyperlink" Target="#LL!A1"/><Relationship Id="rId12" Type="http://schemas.openxmlformats.org/officeDocument/2006/relationships/hyperlink" Target="#LE!A1"/><Relationship Id="rId17" Type="http://schemas.openxmlformats.org/officeDocument/2006/relationships/image" Target="../media/image13.png"/><Relationship Id="rId25" Type="http://schemas.openxmlformats.org/officeDocument/2006/relationships/image" Target="../media/image28.png"/><Relationship Id="rId2" Type="http://schemas.openxmlformats.org/officeDocument/2006/relationships/image" Target="../media/image24.png"/><Relationship Id="rId16" Type="http://schemas.openxmlformats.org/officeDocument/2006/relationships/hyperlink" Target="#LI!A1"/><Relationship Id="rId20" Type="http://schemas.openxmlformats.org/officeDocument/2006/relationships/hyperlink" Target="#AC!A1"/><Relationship Id="rId1" Type="http://schemas.openxmlformats.org/officeDocument/2006/relationships/hyperlink" Target="#LC!A1"/><Relationship Id="rId6" Type="http://schemas.openxmlformats.org/officeDocument/2006/relationships/hyperlink" Target="#CAL!A1"/><Relationship Id="rId11" Type="http://schemas.openxmlformats.org/officeDocument/2006/relationships/hyperlink" Target="#LCl!A1"/><Relationship Id="rId24" Type="http://schemas.openxmlformats.org/officeDocument/2006/relationships/image" Target="../media/image27.png"/><Relationship Id="rId5" Type="http://schemas.openxmlformats.org/officeDocument/2006/relationships/hyperlink" Target="#LT!A1"/><Relationship Id="rId15" Type="http://schemas.openxmlformats.org/officeDocument/2006/relationships/hyperlink" Target="#LP!A1"/><Relationship Id="rId23" Type="http://schemas.openxmlformats.org/officeDocument/2006/relationships/image" Target="../media/image15.png"/><Relationship Id="rId10" Type="http://schemas.openxmlformats.org/officeDocument/2006/relationships/hyperlink" Target="#LS!A1"/><Relationship Id="rId19" Type="http://schemas.openxmlformats.org/officeDocument/2006/relationships/image" Target="../media/image20.png"/><Relationship Id="rId4" Type="http://schemas.openxmlformats.org/officeDocument/2006/relationships/hyperlink" Target="#Dash!A1"/><Relationship Id="rId9" Type="http://schemas.openxmlformats.org/officeDocument/2006/relationships/hyperlink" Target="#LCom!A1"/><Relationship Id="rId14" Type="http://schemas.openxmlformats.org/officeDocument/2006/relationships/hyperlink" Target="#LV!A1"/><Relationship Id="rId22" Type="http://schemas.openxmlformats.org/officeDocument/2006/relationships/hyperlink" Target="#VBC!A1"/></Relationships>
</file>

<file path=xl/drawings/_rels/drawing51.xml.rels><?xml version="1.0" encoding="UTF-8" standalone="yes"?>
<Relationships xmlns="http://schemas.openxmlformats.org/package/2006/relationships"><Relationship Id="rId8" Type="http://schemas.openxmlformats.org/officeDocument/2006/relationships/hyperlink" Target="#CAL!A1"/><Relationship Id="rId13" Type="http://schemas.openxmlformats.org/officeDocument/2006/relationships/hyperlink" Target="#LCl!A1"/><Relationship Id="rId18" Type="http://schemas.openxmlformats.org/officeDocument/2006/relationships/hyperlink" Target="#LI!A1"/><Relationship Id="rId3" Type="http://schemas.openxmlformats.org/officeDocument/2006/relationships/image" Target="../media/image19.png"/><Relationship Id="rId21" Type="http://schemas.openxmlformats.org/officeDocument/2006/relationships/hyperlink" Target="#VL!A1"/><Relationship Id="rId7" Type="http://schemas.openxmlformats.org/officeDocument/2006/relationships/hyperlink" Target="#LT!A1"/><Relationship Id="rId12" Type="http://schemas.openxmlformats.org/officeDocument/2006/relationships/hyperlink" Target="#LS!A1"/><Relationship Id="rId17" Type="http://schemas.openxmlformats.org/officeDocument/2006/relationships/hyperlink" Target="#LP!A1"/><Relationship Id="rId2" Type="http://schemas.openxmlformats.org/officeDocument/2006/relationships/hyperlink" Target="#VC!A1"/><Relationship Id="rId16" Type="http://schemas.openxmlformats.org/officeDocument/2006/relationships/hyperlink" Target="#LV!A1"/><Relationship Id="rId20"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hyperlink" Target="#Dash!A1"/><Relationship Id="rId11" Type="http://schemas.openxmlformats.org/officeDocument/2006/relationships/hyperlink" Target="#LComU!A1"/><Relationship Id="rId5" Type="http://schemas.openxmlformats.org/officeDocument/2006/relationships/hyperlink" Target="#AP!A1"/><Relationship Id="rId15" Type="http://schemas.openxmlformats.org/officeDocument/2006/relationships/hyperlink" Target="#LC!A1"/><Relationship Id="rId23" Type="http://schemas.openxmlformats.org/officeDocument/2006/relationships/hyperlink" Target="#VPD!A1"/><Relationship Id="rId10" Type="http://schemas.openxmlformats.org/officeDocument/2006/relationships/hyperlink" Target="#LPr!A1"/><Relationship Id="rId19" Type="http://schemas.openxmlformats.org/officeDocument/2006/relationships/image" Target="../media/image13.png"/><Relationship Id="rId4" Type="http://schemas.openxmlformats.org/officeDocument/2006/relationships/image" Target="../media/image20.png"/><Relationship Id="rId9" Type="http://schemas.openxmlformats.org/officeDocument/2006/relationships/hyperlink" Target="#LL!A1"/><Relationship Id="rId14" Type="http://schemas.openxmlformats.org/officeDocument/2006/relationships/hyperlink" Target="#LE!A1"/><Relationship Id="rId22" Type="http://schemas.openxmlformats.org/officeDocument/2006/relationships/image" Target="../media/image15.png"/></Relationships>
</file>

<file path=xl/drawings/_rels/drawing52.xml.rels><?xml version="1.0" encoding="UTF-8" standalone="yes"?>
<Relationships xmlns="http://schemas.openxmlformats.org/package/2006/relationships"><Relationship Id="rId8" Type="http://schemas.openxmlformats.org/officeDocument/2006/relationships/hyperlink" Target="#LT!A1"/><Relationship Id="rId13" Type="http://schemas.openxmlformats.org/officeDocument/2006/relationships/hyperlink" Target="#LS!A1"/><Relationship Id="rId18" Type="http://schemas.openxmlformats.org/officeDocument/2006/relationships/hyperlink" Target="#LP!A1"/><Relationship Id="rId3" Type="http://schemas.openxmlformats.org/officeDocument/2006/relationships/hyperlink" Target="#VPP!A1"/><Relationship Id="rId21" Type="http://schemas.openxmlformats.org/officeDocument/2006/relationships/hyperlink" Target="#LIP!A1"/><Relationship Id="rId7" Type="http://schemas.openxmlformats.org/officeDocument/2006/relationships/hyperlink" Target="#Dash!A1"/><Relationship Id="rId12" Type="http://schemas.openxmlformats.org/officeDocument/2006/relationships/hyperlink" Target="#LComU!A1"/><Relationship Id="rId17" Type="http://schemas.openxmlformats.org/officeDocument/2006/relationships/hyperlink" Target="#LV!A1"/><Relationship Id="rId2" Type="http://schemas.openxmlformats.org/officeDocument/2006/relationships/hyperlink" Target="#VC!A1"/><Relationship Id="rId16" Type="http://schemas.openxmlformats.org/officeDocument/2006/relationships/hyperlink" Target="#LC!A1"/><Relationship Id="rId20" Type="http://schemas.openxmlformats.org/officeDocument/2006/relationships/image" Target="../media/image13.png"/><Relationship Id="rId1" Type="http://schemas.openxmlformats.org/officeDocument/2006/relationships/image" Target="../media/image16.png"/><Relationship Id="rId6" Type="http://schemas.openxmlformats.org/officeDocument/2006/relationships/image" Target="../media/image18.png"/><Relationship Id="rId11" Type="http://schemas.openxmlformats.org/officeDocument/2006/relationships/hyperlink" Target="#LPr!A1"/><Relationship Id="rId24" Type="http://schemas.openxmlformats.org/officeDocument/2006/relationships/image" Target="../media/image17.png"/><Relationship Id="rId5" Type="http://schemas.openxmlformats.org/officeDocument/2006/relationships/image" Target="../media/image20.png"/><Relationship Id="rId15" Type="http://schemas.openxmlformats.org/officeDocument/2006/relationships/hyperlink" Target="#LE!A1"/><Relationship Id="rId23" Type="http://schemas.openxmlformats.org/officeDocument/2006/relationships/hyperlink" Target="#VPPP!A1"/><Relationship Id="rId10" Type="http://schemas.openxmlformats.org/officeDocument/2006/relationships/hyperlink" Target="#LL!A1"/><Relationship Id="rId19" Type="http://schemas.openxmlformats.org/officeDocument/2006/relationships/hyperlink" Target="#LI!A1"/><Relationship Id="rId4" Type="http://schemas.openxmlformats.org/officeDocument/2006/relationships/image" Target="../media/image19.png"/><Relationship Id="rId9" Type="http://schemas.openxmlformats.org/officeDocument/2006/relationships/hyperlink" Target="#CAL!A1"/><Relationship Id="rId14" Type="http://schemas.openxmlformats.org/officeDocument/2006/relationships/hyperlink" Target="#LCl!A1"/><Relationship Id="rId22" Type="http://schemas.openxmlformats.org/officeDocument/2006/relationships/image" Target="../media/image15.png"/></Relationships>
</file>

<file path=xl/drawings/_rels/drawing53.xml.rels><?xml version="1.0" encoding="UTF-8" standalone="yes"?>
<Relationships xmlns="http://schemas.openxmlformats.org/package/2006/relationships"><Relationship Id="rId8" Type="http://schemas.openxmlformats.org/officeDocument/2006/relationships/hyperlink" Target="#LT!A1"/><Relationship Id="rId13" Type="http://schemas.openxmlformats.org/officeDocument/2006/relationships/hyperlink" Target="#LS!A1"/><Relationship Id="rId18" Type="http://schemas.openxmlformats.org/officeDocument/2006/relationships/hyperlink" Target="#LP!A1"/><Relationship Id="rId3" Type="http://schemas.openxmlformats.org/officeDocument/2006/relationships/hyperlink" Target="#VPP!A1"/><Relationship Id="rId21" Type="http://schemas.openxmlformats.org/officeDocument/2006/relationships/hyperlink" Target="#VL!A1"/><Relationship Id="rId7" Type="http://schemas.openxmlformats.org/officeDocument/2006/relationships/hyperlink" Target="#Dash!A1"/><Relationship Id="rId12" Type="http://schemas.openxmlformats.org/officeDocument/2006/relationships/hyperlink" Target="#LComU!A1"/><Relationship Id="rId17" Type="http://schemas.openxmlformats.org/officeDocument/2006/relationships/hyperlink" Target="#LV!A1"/><Relationship Id="rId2" Type="http://schemas.openxmlformats.org/officeDocument/2006/relationships/image" Target="../media/image16.png"/><Relationship Id="rId16" Type="http://schemas.openxmlformats.org/officeDocument/2006/relationships/hyperlink" Target="#LC!A1"/><Relationship Id="rId20" Type="http://schemas.openxmlformats.org/officeDocument/2006/relationships/image" Target="../media/image13.png"/><Relationship Id="rId1" Type="http://schemas.openxmlformats.org/officeDocument/2006/relationships/hyperlink" Target="#VC!A1"/><Relationship Id="rId6" Type="http://schemas.openxmlformats.org/officeDocument/2006/relationships/image" Target="../media/image18.png"/><Relationship Id="rId11" Type="http://schemas.openxmlformats.org/officeDocument/2006/relationships/hyperlink" Target="#LPr!A1"/><Relationship Id="rId24" Type="http://schemas.openxmlformats.org/officeDocument/2006/relationships/image" Target="../media/image17.png"/><Relationship Id="rId5" Type="http://schemas.openxmlformats.org/officeDocument/2006/relationships/image" Target="../media/image20.png"/><Relationship Id="rId15" Type="http://schemas.openxmlformats.org/officeDocument/2006/relationships/hyperlink" Target="#LE!A1"/><Relationship Id="rId23" Type="http://schemas.openxmlformats.org/officeDocument/2006/relationships/hyperlink" Target="#VPD!A1"/><Relationship Id="rId10" Type="http://schemas.openxmlformats.org/officeDocument/2006/relationships/hyperlink" Target="#LL!A1"/><Relationship Id="rId19" Type="http://schemas.openxmlformats.org/officeDocument/2006/relationships/hyperlink" Target="#LI!A1"/><Relationship Id="rId4" Type="http://schemas.openxmlformats.org/officeDocument/2006/relationships/image" Target="../media/image19.png"/><Relationship Id="rId9" Type="http://schemas.openxmlformats.org/officeDocument/2006/relationships/hyperlink" Target="#CAL!A1"/><Relationship Id="rId14" Type="http://schemas.openxmlformats.org/officeDocument/2006/relationships/hyperlink" Target="#LCl!A1"/><Relationship Id="rId22" Type="http://schemas.openxmlformats.org/officeDocument/2006/relationships/image" Target="../media/image15.png"/></Relationships>
</file>

<file path=xl/drawings/_rels/drawing54.xml.rels><?xml version="1.0" encoding="UTF-8" standalone="yes"?>
<Relationships xmlns="http://schemas.openxmlformats.org/package/2006/relationships"><Relationship Id="rId8" Type="http://schemas.openxmlformats.org/officeDocument/2006/relationships/hyperlink" Target="#LT!A1"/><Relationship Id="rId13" Type="http://schemas.openxmlformats.org/officeDocument/2006/relationships/hyperlink" Target="#LS!A1"/><Relationship Id="rId18" Type="http://schemas.openxmlformats.org/officeDocument/2006/relationships/hyperlink" Target="#LP!A1"/><Relationship Id="rId3" Type="http://schemas.openxmlformats.org/officeDocument/2006/relationships/hyperlink" Target="#VPP!A1"/><Relationship Id="rId21" Type="http://schemas.openxmlformats.org/officeDocument/2006/relationships/image" Target="../media/image17.png"/><Relationship Id="rId7" Type="http://schemas.openxmlformats.org/officeDocument/2006/relationships/hyperlink" Target="#Dash!A1"/><Relationship Id="rId12" Type="http://schemas.openxmlformats.org/officeDocument/2006/relationships/hyperlink" Target="#LComU!A1"/><Relationship Id="rId17" Type="http://schemas.openxmlformats.org/officeDocument/2006/relationships/hyperlink" Target="#LV!A1"/><Relationship Id="rId2" Type="http://schemas.openxmlformats.org/officeDocument/2006/relationships/hyperlink" Target="#VC!A1"/><Relationship Id="rId16" Type="http://schemas.openxmlformats.org/officeDocument/2006/relationships/hyperlink" Target="#LC!A1"/><Relationship Id="rId20" Type="http://schemas.openxmlformats.org/officeDocument/2006/relationships/image" Target="../media/image13.png"/><Relationship Id="rId1" Type="http://schemas.openxmlformats.org/officeDocument/2006/relationships/image" Target="../media/image16.png"/><Relationship Id="rId6" Type="http://schemas.openxmlformats.org/officeDocument/2006/relationships/image" Target="../media/image18.png"/><Relationship Id="rId11" Type="http://schemas.openxmlformats.org/officeDocument/2006/relationships/hyperlink" Target="#LPr!A1"/><Relationship Id="rId5" Type="http://schemas.openxmlformats.org/officeDocument/2006/relationships/image" Target="../media/image20.png"/><Relationship Id="rId15" Type="http://schemas.openxmlformats.org/officeDocument/2006/relationships/hyperlink" Target="#LE!A1"/><Relationship Id="rId23" Type="http://schemas.openxmlformats.org/officeDocument/2006/relationships/hyperlink" Target="#VPro!A1"/><Relationship Id="rId10" Type="http://schemas.openxmlformats.org/officeDocument/2006/relationships/hyperlink" Target="#LL!A1"/><Relationship Id="rId19" Type="http://schemas.openxmlformats.org/officeDocument/2006/relationships/hyperlink" Target="#LI!A1"/><Relationship Id="rId4" Type="http://schemas.openxmlformats.org/officeDocument/2006/relationships/image" Target="../media/image19.png"/><Relationship Id="rId9" Type="http://schemas.openxmlformats.org/officeDocument/2006/relationships/hyperlink" Target="#CAL!A1"/><Relationship Id="rId14" Type="http://schemas.openxmlformats.org/officeDocument/2006/relationships/hyperlink" Target="#LCl!A1"/><Relationship Id="rId22" Type="http://schemas.openxmlformats.org/officeDocument/2006/relationships/image" Target="../media/image15.png"/></Relationships>
</file>

<file path=xl/drawings/_rels/drawing55.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V!A1"/><Relationship Id="rId18" Type="http://schemas.openxmlformats.org/officeDocument/2006/relationships/hyperlink" Target="#Columns!A1"/><Relationship Id="rId3" Type="http://schemas.openxmlformats.org/officeDocument/2006/relationships/hyperlink" Target="#Dash!A1"/><Relationship Id="rId21" Type="http://schemas.openxmlformats.org/officeDocument/2006/relationships/image" Target="../media/image27.png"/><Relationship Id="rId7" Type="http://schemas.openxmlformats.org/officeDocument/2006/relationships/hyperlink" Target="#LPr!A1"/><Relationship Id="rId12" Type="http://schemas.openxmlformats.org/officeDocument/2006/relationships/hyperlink" Target="#LC!A1"/><Relationship Id="rId17" Type="http://schemas.openxmlformats.org/officeDocument/2006/relationships/hyperlink" Target="#APro!A1"/><Relationship Id="rId2" Type="http://schemas.openxmlformats.org/officeDocument/2006/relationships/hyperlink" Target="#LPrS!A1"/><Relationship Id="rId16" Type="http://schemas.openxmlformats.org/officeDocument/2006/relationships/image" Target="../media/image13.png"/><Relationship Id="rId20" Type="http://schemas.openxmlformats.org/officeDocument/2006/relationships/hyperlink" Target="#VPro!A1"/><Relationship Id="rId1" Type="http://schemas.openxmlformats.org/officeDocument/2006/relationships/image" Target="../media/image16.png"/><Relationship Id="rId6" Type="http://schemas.openxmlformats.org/officeDocument/2006/relationships/hyperlink" Target="#LL!A1"/><Relationship Id="rId11" Type="http://schemas.openxmlformats.org/officeDocument/2006/relationships/hyperlink" Target="#LE!A1"/><Relationship Id="rId24" Type="http://schemas.openxmlformats.org/officeDocument/2006/relationships/image" Target="../media/image24.png"/><Relationship Id="rId5" Type="http://schemas.openxmlformats.org/officeDocument/2006/relationships/hyperlink" Target="#CAL!A1"/><Relationship Id="rId15" Type="http://schemas.openxmlformats.org/officeDocument/2006/relationships/hyperlink" Target="#LI!A1"/><Relationship Id="rId23" Type="http://schemas.openxmlformats.org/officeDocument/2006/relationships/image" Target="../media/image17.png"/><Relationship Id="rId10" Type="http://schemas.openxmlformats.org/officeDocument/2006/relationships/hyperlink" Target="#LCl!A1"/><Relationship Id="rId19" Type="http://schemas.openxmlformats.org/officeDocument/2006/relationships/image" Target="../media/image15.png"/><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P!A1"/><Relationship Id="rId22" Type="http://schemas.openxmlformats.org/officeDocument/2006/relationships/image" Target="../media/image28.png"/></Relationships>
</file>

<file path=xl/drawings/_rels/drawing56.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P!A1"/><Relationship Id="rId18" Type="http://schemas.openxmlformats.org/officeDocument/2006/relationships/hyperlink" Target="#Columns!A1"/><Relationship Id="rId3" Type="http://schemas.openxmlformats.org/officeDocument/2006/relationships/hyperlink" Target="#Dash!A1"/><Relationship Id="rId21" Type="http://schemas.openxmlformats.org/officeDocument/2006/relationships/image" Target="../media/image27.png"/><Relationship Id="rId7" Type="http://schemas.openxmlformats.org/officeDocument/2006/relationships/hyperlink" Target="#LCom!A1"/><Relationship Id="rId12" Type="http://schemas.openxmlformats.org/officeDocument/2006/relationships/hyperlink" Target="#LV!A1"/><Relationship Id="rId17" Type="http://schemas.openxmlformats.org/officeDocument/2006/relationships/image" Target="../media/image16.png"/><Relationship Id="rId2" Type="http://schemas.openxmlformats.org/officeDocument/2006/relationships/image" Target="../media/image24.png"/><Relationship Id="rId16" Type="http://schemas.openxmlformats.org/officeDocument/2006/relationships/hyperlink" Target="#APro!A1"/><Relationship Id="rId20" Type="http://schemas.openxmlformats.org/officeDocument/2006/relationships/hyperlink" Target="#VPro!A1"/><Relationship Id="rId1" Type="http://schemas.openxmlformats.org/officeDocument/2006/relationships/hyperlink" Target="#LPr!A1"/><Relationship Id="rId6" Type="http://schemas.openxmlformats.org/officeDocument/2006/relationships/hyperlink" Target="#LL!A1"/><Relationship Id="rId11" Type="http://schemas.openxmlformats.org/officeDocument/2006/relationships/hyperlink" Target="#LC!A1"/><Relationship Id="rId5" Type="http://schemas.openxmlformats.org/officeDocument/2006/relationships/hyperlink" Target="#CAL!A1"/><Relationship Id="rId15" Type="http://schemas.openxmlformats.org/officeDocument/2006/relationships/image" Target="../media/image13.png"/><Relationship Id="rId23" Type="http://schemas.openxmlformats.org/officeDocument/2006/relationships/image" Target="../media/image17.png"/><Relationship Id="rId10" Type="http://schemas.openxmlformats.org/officeDocument/2006/relationships/hyperlink" Target="#LE!A1"/><Relationship Id="rId19" Type="http://schemas.openxmlformats.org/officeDocument/2006/relationships/image" Target="../media/image15.png"/><Relationship Id="rId4" Type="http://schemas.openxmlformats.org/officeDocument/2006/relationships/hyperlink" Target="#LT!A1"/><Relationship Id="rId9" Type="http://schemas.openxmlformats.org/officeDocument/2006/relationships/hyperlink" Target="#LCl!A1"/><Relationship Id="rId14" Type="http://schemas.openxmlformats.org/officeDocument/2006/relationships/hyperlink" Target="#LI!A1"/><Relationship Id="rId22" Type="http://schemas.openxmlformats.org/officeDocument/2006/relationships/image" Target="../media/image28.png"/></Relationships>
</file>

<file path=xl/drawings/_rels/drawing57.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P!A1"/><Relationship Id="rId18" Type="http://schemas.openxmlformats.org/officeDocument/2006/relationships/hyperlink" Target="#VL!A1"/><Relationship Id="rId3" Type="http://schemas.openxmlformats.org/officeDocument/2006/relationships/hyperlink" Target="#LT!A1"/><Relationship Id="rId21" Type="http://schemas.openxmlformats.org/officeDocument/2006/relationships/image" Target="../media/image15.png"/><Relationship Id="rId7" Type="http://schemas.openxmlformats.org/officeDocument/2006/relationships/hyperlink" Target="#LComU!A1"/><Relationship Id="rId12" Type="http://schemas.openxmlformats.org/officeDocument/2006/relationships/hyperlink" Target="#LV!A1"/><Relationship Id="rId17" Type="http://schemas.openxmlformats.org/officeDocument/2006/relationships/image" Target="../media/image18.png"/><Relationship Id="rId2" Type="http://schemas.openxmlformats.org/officeDocument/2006/relationships/hyperlink" Target="#Dash!A1"/><Relationship Id="rId16" Type="http://schemas.openxmlformats.org/officeDocument/2006/relationships/hyperlink" Target="#APro!A1"/><Relationship Id="rId20" Type="http://schemas.openxmlformats.org/officeDocument/2006/relationships/hyperlink" Target="#VPro!A1"/><Relationship Id="rId1" Type="http://schemas.openxmlformats.org/officeDocument/2006/relationships/image" Target="../media/image16.png"/><Relationship Id="rId6" Type="http://schemas.openxmlformats.org/officeDocument/2006/relationships/hyperlink" Target="#LPr!A1"/><Relationship Id="rId11" Type="http://schemas.openxmlformats.org/officeDocument/2006/relationships/hyperlink" Target="#LC!A1"/><Relationship Id="rId5" Type="http://schemas.openxmlformats.org/officeDocument/2006/relationships/hyperlink" Target="#LL!A1"/><Relationship Id="rId15" Type="http://schemas.openxmlformats.org/officeDocument/2006/relationships/image" Target="../media/image13.png"/><Relationship Id="rId10" Type="http://schemas.openxmlformats.org/officeDocument/2006/relationships/hyperlink" Target="#LE!A1"/><Relationship Id="rId19" Type="http://schemas.openxmlformats.org/officeDocument/2006/relationships/image" Target="../media/image17.png"/><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I!A1"/></Relationships>
</file>

<file path=xl/drawings/_rels/drawing58.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DocL!A1"/><Relationship Id="rId18" Type="http://schemas.openxmlformats.org/officeDocument/2006/relationships/hyperlink" Target="#APro!A1"/><Relationship Id="rId26" Type="http://schemas.openxmlformats.org/officeDocument/2006/relationships/image" Target="../media/image17.png"/><Relationship Id="rId3" Type="http://schemas.openxmlformats.org/officeDocument/2006/relationships/hyperlink" Target="#Dash!A1"/><Relationship Id="rId21" Type="http://schemas.openxmlformats.org/officeDocument/2006/relationships/image" Target="../media/image15.png"/><Relationship Id="rId7" Type="http://schemas.openxmlformats.org/officeDocument/2006/relationships/hyperlink" Target="#LPr!A1"/><Relationship Id="rId12" Type="http://schemas.openxmlformats.org/officeDocument/2006/relationships/hyperlink" Target="#LC!A1"/><Relationship Id="rId17" Type="http://schemas.openxmlformats.org/officeDocument/2006/relationships/image" Target="../media/image13.png"/><Relationship Id="rId25" Type="http://schemas.openxmlformats.org/officeDocument/2006/relationships/image" Target="../media/image28.png"/><Relationship Id="rId2" Type="http://schemas.openxmlformats.org/officeDocument/2006/relationships/hyperlink" Target="#LPrS!A1"/><Relationship Id="rId16" Type="http://schemas.openxmlformats.org/officeDocument/2006/relationships/hyperlink" Target="#LI!A1"/><Relationship Id="rId20" Type="http://schemas.openxmlformats.org/officeDocument/2006/relationships/image" Target="../media/image18.png"/><Relationship Id="rId1" Type="http://schemas.openxmlformats.org/officeDocument/2006/relationships/image" Target="../media/image16.png"/><Relationship Id="rId6" Type="http://schemas.openxmlformats.org/officeDocument/2006/relationships/hyperlink" Target="#LL!A1"/><Relationship Id="rId11" Type="http://schemas.openxmlformats.org/officeDocument/2006/relationships/hyperlink" Target="#LE!A1"/><Relationship Id="rId24" Type="http://schemas.openxmlformats.org/officeDocument/2006/relationships/image" Target="../media/image27.png"/><Relationship Id="rId5" Type="http://schemas.openxmlformats.org/officeDocument/2006/relationships/hyperlink" Target="#CAL!A1"/><Relationship Id="rId15" Type="http://schemas.openxmlformats.org/officeDocument/2006/relationships/hyperlink" Target="#LP!A1"/><Relationship Id="rId23" Type="http://schemas.openxmlformats.org/officeDocument/2006/relationships/hyperlink" Target="#LPPr!A1"/><Relationship Id="rId28" Type="http://schemas.openxmlformats.org/officeDocument/2006/relationships/hyperlink" Target="#DASH!A1"/><Relationship Id="rId10" Type="http://schemas.openxmlformats.org/officeDocument/2006/relationships/hyperlink" Target="#LCl!A1"/><Relationship Id="rId19" Type="http://schemas.openxmlformats.org/officeDocument/2006/relationships/hyperlink" Target="#Columns!A1"/><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V!A1"/><Relationship Id="rId22" Type="http://schemas.openxmlformats.org/officeDocument/2006/relationships/hyperlink" Target="#VPro!A1"/><Relationship Id="rId27" Type="http://schemas.openxmlformats.org/officeDocument/2006/relationships/hyperlink" Target="#LPrFU!A1"/></Relationships>
</file>

<file path=xl/drawings/_rels/drawing59.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P!A1"/><Relationship Id="rId18" Type="http://schemas.openxmlformats.org/officeDocument/2006/relationships/hyperlink" Target="#GLP!A1"/><Relationship Id="rId3" Type="http://schemas.openxmlformats.org/officeDocument/2006/relationships/hyperlink" Target="#Dash!A1"/><Relationship Id="rId7" Type="http://schemas.openxmlformats.org/officeDocument/2006/relationships/hyperlink" Target="#LComU!A1"/><Relationship Id="rId12" Type="http://schemas.openxmlformats.org/officeDocument/2006/relationships/hyperlink" Target="#LV!A1"/><Relationship Id="rId17" Type="http://schemas.openxmlformats.org/officeDocument/2006/relationships/hyperlink" Target="#N!A1"/><Relationship Id="rId2" Type="http://schemas.openxmlformats.org/officeDocument/2006/relationships/hyperlink" Target="#APro!A1"/><Relationship Id="rId16" Type="http://schemas.openxmlformats.org/officeDocument/2006/relationships/image" Target="../media/image31.png"/><Relationship Id="rId1" Type="http://schemas.openxmlformats.org/officeDocument/2006/relationships/hyperlink" Target="#LPr!A1"/><Relationship Id="rId6" Type="http://schemas.openxmlformats.org/officeDocument/2006/relationships/hyperlink" Target="#LL!A1"/><Relationship Id="rId11" Type="http://schemas.openxmlformats.org/officeDocument/2006/relationships/hyperlink" Target="#LC!A1"/><Relationship Id="rId5" Type="http://schemas.openxmlformats.org/officeDocument/2006/relationships/hyperlink" Target="#CAL!A1"/><Relationship Id="rId15" Type="http://schemas.openxmlformats.org/officeDocument/2006/relationships/image" Target="../media/image13.png"/><Relationship Id="rId10" Type="http://schemas.openxmlformats.org/officeDocument/2006/relationships/hyperlink" Target="#LE!A1"/><Relationship Id="rId4" Type="http://schemas.openxmlformats.org/officeDocument/2006/relationships/hyperlink" Target="#LT!A1"/><Relationship Id="rId9" Type="http://schemas.openxmlformats.org/officeDocument/2006/relationships/hyperlink" Target="#LCl!A1"/><Relationship Id="rId14" Type="http://schemas.openxmlformats.org/officeDocument/2006/relationships/hyperlink" Target="#LI!A1"/></Relationships>
</file>

<file path=xl/drawings/_rels/drawing60.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x!A1"/><Relationship Id="rId18" Type="http://schemas.openxmlformats.org/officeDocument/2006/relationships/hyperlink" Target="#LI!A1"/><Relationship Id="rId3" Type="http://schemas.openxmlformats.org/officeDocument/2006/relationships/hyperlink" Target="#LPr!A1"/><Relationship Id="rId7" Type="http://schemas.openxmlformats.org/officeDocument/2006/relationships/hyperlink" Target="#CAL!A1"/><Relationship Id="rId12" Type="http://schemas.openxmlformats.org/officeDocument/2006/relationships/hyperlink" Target="#LE!A1"/><Relationship Id="rId17" Type="http://schemas.openxmlformats.org/officeDocument/2006/relationships/hyperlink" Target="#LP!A1"/><Relationship Id="rId2" Type="http://schemas.openxmlformats.org/officeDocument/2006/relationships/hyperlink" Target="#VC!A1"/><Relationship Id="rId16" Type="http://schemas.openxmlformats.org/officeDocument/2006/relationships/hyperlink" Target="#LCom!A1"/><Relationship Id="rId20" Type="http://schemas.openxmlformats.org/officeDocument/2006/relationships/image" Target="../media/image31.png"/><Relationship Id="rId1" Type="http://schemas.openxmlformats.org/officeDocument/2006/relationships/hyperlink" Target="#LC!A1"/><Relationship Id="rId6" Type="http://schemas.openxmlformats.org/officeDocument/2006/relationships/hyperlink" Target="#LT!A1"/><Relationship Id="rId11" Type="http://schemas.openxmlformats.org/officeDocument/2006/relationships/hyperlink" Target="#LCl!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S!A1"/><Relationship Id="rId19" Type="http://schemas.openxmlformats.org/officeDocument/2006/relationships/image" Target="../media/image13.png"/><Relationship Id="rId4" Type="http://schemas.openxmlformats.org/officeDocument/2006/relationships/hyperlink" Target="#VPro!A1"/><Relationship Id="rId9" Type="http://schemas.openxmlformats.org/officeDocument/2006/relationships/hyperlink" Target="#LComU!A1"/><Relationship Id="rId14" Type="http://schemas.openxmlformats.org/officeDocument/2006/relationships/hyperlink" Target="#DocL!A1"/></Relationships>
</file>

<file path=xl/drawings/_rels/drawing61.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x!A1"/><Relationship Id="rId18" Type="http://schemas.openxmlformats.org/officeDocument/2006/relationships/hyperlink" Target="#LI!A1"/><Relationship Id="rId3" Type="http://schemas.openxmlformats.org/officeDocument/2006/relationships/hyperlink" Target="#LPr!A1"/><Relationship Id="rId7" Type="http://schemas.openxmlformats.org/officeDocument/2006/relationships/hyperlink" Target="#CAL!A1"/><Relationship Id="rId12" Type="http://schemas.openxmlformats.org/officeDocument/2006/relationships/hyperlink" Target="#LE!A1"/><Relationship Id="rId17" Type="http://schemas.openxmlformats.org/officeDocument/2006/relationships/hyperlink" Target="#LP!A1"/><Relationship Id="rId2" Type="http://schemas.openxmlformats.org/officeDocument/2006/relationships/hyperlink" Target="#VC!A1"/><Relationship Id="rId16" Type="http://schemas.openxmlformats.org/officeDocument/2006/relationships/hyperlink" Target="#LCom!A1"/><Relationship Id="rId20" Type="http://schemas.openxmlformats.org/officeDocument/2006/relationships/image" Target="../media/image31.png"/><Relationship Id="rId1" Type="http://schemas.openxmlformats.org/officeDocument/2006/relationships/hyperlink" Target="#LC!A1"/><Relationship Id="rId6" Type="http://schemas.openxmlformats.org/officeDocument/2006/relationships/hyperlink" Target="#LT!A1"/><Relationship Id="rId11" Type="http://schemas.openxmlformats.org/officeDocument/2006/relationships/hyperlink" Target="#LCl!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S!A1"/><Relationship Id="rId19" Type="http://schemas.openxmlformats.org/officeDocument/2006/relationships/image" Target="../media/image13.png"/><Relationship Id="rId4" Type="http://schemas.openxmlformats.org/officeDocument/2006/relationships/hyperlink" Target="#VPro!A1"/><Relationship Id="rId9" Type="http://schemas.openxmlformats.org/officeDocument/2006/relationships/hyperlink" Target="#LComU!A1"/><Relationship Id="rId14" Type="http://schemas.openxmlformats.org/officeDocument/2006/relationships/hyperlink" Target="#DocL!A1"/></Relationships>
</file>

<file path=xl/drawings/_rels/drawing62.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image" Target="../media/image13.png"/><Relationship Id="rId3" Type="http://schemas.openxmlformats.org/officeDocument/2006/relationships/image" Target="../media/image32.png"/><Relationship Id="rId21" Type="http://schemas.openxmlformats.org/officeDocument/2006/relationships/hyperlink" Target="#N!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I!A1"/><Relationship Id="rId2" Type="http://schemas.openxmlformats.org/officeDocument/2006/relationships/hyperlink" Target="#VLP!A1"/><Relationship Id="rId16" Type="http://schemas.openxmlformats.org/officeDocument/2006/relationships/hyperlink" Target="#LP!A1"/><Relationship Id="rId20" Type="http://schemas.openxmlformats.org/officeDocument/2006/relationships/hyperlink" Target="#VPP!A1"/><Relationship Id="rId1" Type="http://schemas.openxmlformats.org/officeDocument/2006/relationships/hyperlink" Target="#VPro!A1"/><Relationship Id="rId6" Type="http://schemas.openxmlformats.org/officeDocument/2006/relationships/hyperlink" Target="#LT!A1"/><Relationship Id="rId11" Type="http://schemas.openxmlformats.org/officeDocument/2006/relationships/hyperlink" Target="#LS!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ComU!A1"/><Relationship Id="rId19" Type="http://schemas.openxmlformats.org/officeDocument/2006/relationships/hyperlink" Target="#VPCo!A1"/><Relationship Id="rId4" Type="http://schemas.openxmlformats.org/officeDocument/2006/relationships/image" Target="../media/image33.png"/><Relationship Id="rId9" Type="http://schemas.openxmlformats.org/officeDocument/2006/relationships/hyperlink" Target="#LPr!A1"/><Relationship Id="rId14" Type="http://schemas.openxmlformats.org/officeDocument/2006/relationships/hyperlink" Target="#LC!A1"/><Relationship Id="rId22" Type="http://schemas.openxmlformats.org/officeDocument/2006/relationships/hyperlink" Target="#DASH!A1"/></Relationships>
</file>

<file path=xl/drawings/_rels/drawing63.xml.rels><?xml version="1.0" encoding="UTF-8" standalone="yes"?>
<Relationships xmlns="http://schemas.openxmlformats.org/package/2006/relationships"><Relationship Id="rId8" Type="http://schemas.openxmlformats.org/officeDocument/2006/relationships/hyperlink" Target="#LT!A1"/><Relationship Id="rId13" Type="http://schemas.openxmlformats.org/officeDocument/2006/relationships/hyperlink" Target="#LS!A1"/><Relationship Id="rId18" Type="http://schemas.openxmlformats.org/officeDocument/2006/relationships/hyperlink" Target="#LI!A1"/><Relationship Id="rId3" Type="http://schemas.openxmlformats.org/officeDocument/2006/relationships/image" Target="../media/image38.png"/><Relationship Id="rId21" Type="http://schemas.openxmlformats.org/officeDocument/2006/relationships/hyperlink" Target="#VPP!A1"/><Relationship Id="rId7" Type="http://schemas.openxmlformats.org/officeDocument/2006/relationships/hyperlink" Target="#Dash!A1"/><Relationship Id="rId12" Type="http://schemas.openxmlformats.org/officeDocument/2006/relationships/hyperlink" Target="#LComU!A1"/><Relationship Id="rId17" Type="http://schemas.openxmlformats.org/officeDocument/2006/relationships/hyperlink" Target="#LV!A1"/><Relationship Id="rId2" Type="http://schemas.openxmlformats.org/officeDocument/2006/relationships/hyperlink" Target="#GLP!A1"/><Relationship Id="rId16" Type="http://schemas.openxmlformats.org/officeDocument/2006/relationships/hyperlink" Target="#LC!A1"/><Relationship Id="rId20" Type="http://schemas.openxmlformats.org/officeDocument/2006/relationships/hyperlink" Target="#VPCo!A1"/><Relationship Id="rId1" Type="http://schemas.openxmlformats.org/officeDocument/2006/relationships/hyperlink" Target="#LP!A1"/><Relationship Id="rId6" Type="http://schemas.openxmlformats.org/officeDocument/2006/relationships/image" Target="../media/image33.png"/><Relationship Id="rId11" Type="http://schemas.openxmlformats.org/officeDocument/2006/relationships/hyperlink" Target="#LPr!A1"/><Relationship Id="rId5" Type="http://schemas.openxmlformats.org/officeDocument/2006/relationships/image" Target="../media/image32.png"/><Relationship Id="rId15" Type="http://schemas.openxmlformats.org/officeDocument/2006/relationships/hyperlink" Target="#LE!A1"/><Relationship Id="rId10" Type="http://schemas.openxmlformats.org/officeDocument/2006/relationships/hyperlink" Target="#LL!A1"/><Relationship Id="rId19" Type="http://schemas.openxmlformats.org/officeDocument/2006/relationships/image" Target="../media/image13.png"/><Relationship Id="rId4" Type="http://schemas.openxmlformats.org/officeDocument/2006/relationships/image" Target="../media/image39.png"/><Relationship Id="rId9" Type="http://schemas.openxmlformats.org/officeDocument/2006/relationships/hyperlink" Target="#CAL!A1"/><Relationship Id="rId14" Type="http://schemas.openxmlformats.org/officeDocument/2006/relationships/hyperlink" Target="#LCl!A1"/><Relationship Id="rId22" Type="http://schemas.openxmlformats.org/officeDocument/2006/relationships/hyperlink" Target="#N!A1"/></Relationships>
</file>

<file path=xl/drawings/_rels/drawing64.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hyperlink" Target="#PRN!A1"/><Relationship Id="rId3" Type="http://schemas.openxmlformats.org/officeDocument/2006/relationships/image" Target="../media/image32.png"/><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image" Target="../media/image13.png"/><Relationship Id="rId2" Type="http://schemas.openxmlformats.org/officeDocument/2006/relationships/hyperlink" Target="#VPD!A1"/><Relationship Id="rId16" Type="http://schemas.openxmlformats.org/officeDocument/2006/relationships/hyperlink" Target="#LI!A1"/><Relationship Id="rId1" Type="http://schemas.openxmlformats.org/officeDocument/2006/relationships/hyperlink" Target="#LP!A1"/><Relationship Id="rId6" Type="http://schemas.openxmlformats.org/officeDocument/2006/relationships/hyperlink" Target="#LT!A1"/><Relationship Id="rId11" Type="http://schemas.openxmlformats.org/officeDocument/2006/relationships/hyperlink" Target="#LS!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ComU!A1"/><Relationship Id="rId19" Type="http://schemas.openxmlformats.org/officeDocument/2006/relationships/image" Target="../media/image31.png"/><Relationship Id="rId4" Type="http://schemas.openxmlformats.org/officeDocument/2006/relationships/image" Target="../media/image33.png"/><Relationship Id="rId9" Type="http://schemas.openxmlformats.org/officeDocument/2006/relationships/hyperlink" Target="#LPr!A1"/><Relationship Id="rId14" Type="http://schemas.openxmlformats.org/officeDocument/2006/relationships/hyperlink" Target="#LC!A1"/></Relationships>
</file>

<file path=xl/drawings/_rels/drawing65.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C!A1"/><Relationship Id="rId18" Type="http://schemas.openxmlformats.org/officeDocument/2006/relationships/hyperlink" Target="#VPP!A1"/><Relationship Id="rId3" Type="http://schemas.openxmlformats.org/officeDocument/2006/relationships/image" Target="../media/image33.png"/><Relationship Id="rId7" Type="http://schemas.openxmlformats.org/officeDocument/2006/relationships/hyperlink" Target="#LL!A1"/><Relationship Id="rId12" Type="http://schemas.openxmlformats.org/officeDocument/2006/relationships/hyperlink" Target="#LE!A1"/><Relationship Id="rId17" Type="http://schemas.openxmlformats.org/officeDocument/2006/relationships/hyperlink" Target="#VPCo!A1"/><Relationship Id="rId2" Type="http://schemas.openxmlformats.org/officeDocument/2006/relationships/image" Target="../media/image32.png"/><Relationship Id="rId16" Type="http://schemas.openxmlformats.org/officeDocument/2006/relationships/image" Target="../media/image13.png"/><Relationship Id="rId1" Type="http://schemas.openxmlformats.org/officeDocument/2006/relationships/hyperlink" Target="#LP!A1"/><Relationship Id="rId6" Type="http://schemas.openxmlformats.org/officeDocument/2006/relationships/hyperlink" Target="#CAL!A1"/><Relationship Id="rId11" Type="http://schemas.openxmlformats.org/officeDocument/2006/relationships/hyperlink" Target="#LCl!A1"/><Relationship Id="rId5" Type="http://schemas.openxmlformats.org/officeDocument/2006/relationships/hyperlink" Target="#LT!A1"/><Relationship Id="rId15" Type="http://schemas.openxmlformats.org/officeDocument/2006/relationships/hyperlink" Target="#LI!A1"/><Relationship Id="rId10" Type="http://schemas.openxmlformats.org/officeDocument/2006/relationships/hyperlink" Target="#LS!A1"/><Relationship Id="rId19" Type="http://schemas.openxmlformats.org/officeDocument/2006/relationships/hyperlink" Target="#N!A1"/><Relationship Id="rId4" Type="http://schemas.openxmlformats.org/officeDocument/2006/relationships/hyperlink" Target="#Dash!A1"/><Relationship Id="rId9" Type="http://schemas.openxmlformats.org/officeDocument/2006/relationships/hyperlink" Target="#LComU!A1"/><Relationship Id="rId14" Type="http://schemas.openxmlformats.org/officeDocument/2006/relationships/hyperlink" Target="#LV!A1"/></Relationships>
</file>

<file path=xl/drawings/_rels/drawing66.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hyperlink" Target="#PRN!A1"/><Relationship Id="rId26" Type="http://schemas.openxmlformats.org/officeDocument/2006/relationships/hyperlink" Target="#N!A1"/><Relationship Id="rId3" Type="http://schemas.openxmlformats.org/officeDocument/2006/relationships/image" Target="../media/image32.png"/><Relationship Id="rId21" Type="http://schemas.openxmlformats.org/officeDocument/2006/relationships/hyperlink" Target="#VPV!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image" Target="../media/image13.png"/><Relationship Id="rId25" Type="http://schemas.openxmlformats.org/officeDocument/2006/relationships/hyperlink" Target="#LPS!A1"/><Relationship Id="rId2" Type="http://schemas.openxmlformats.org/officeDocument/2006/relationships/hyperlink" Target="#EPD!A1"/><Relationship Id="rId16" Type="http://schemas.openxmlformats.org/officeDocument/2006/relationships/hyperlink" Target="#LI!A1"/><Relationship Id="rId20" Type="http://schemas.openxmlformats.org/officeDocument/2006/relationships/hyperlink" Target="#RP!A1"/><Relationship Id="rId29" Type="http://schemas.openxmlformats.org/officeDocument/2006/relationships/image" Target="../media/image40.png"/><Relationship Id="rId1" Type="http://schemas.openxmlformats.org/officeDocument/2006/relationships/hyperlink" Target="#LP!A1"/><Relationship Id="rId6" Type="http://schemas.openxmlformats.org/officeDocument/2006/relationships/hyperlink" Target="#LT!A1"/><Relationship Id="rId11" Type="http://schemas.openxmlformats.org/officeDocument/2006/relationships/hyperlink" Target="#LS!A1"/><Relationship Id="rId24" Type="http://schemas.openxmlformats.org/officeDocument/2006/relationships/hyperlink" Target="#VPP!A1"/><Relationship Id="rId5" Type="http://schemas.openxmlformats.org/officeDocument/2006/relationships/hyperlink" Target="#Dash!A1"/><Relationship Id="rId15" Type="http://schemas.openxmlformats.org/officeDocument/2006/relationships/hyperlink" Target="#LV!A1"/><Relationship Id="rId23" Type="http://schemas.openxmlformats.org/officeDocument/2006/relationships/hyperlink" Target="#VPCo!A1"/><Relationship Id="rId28" Type="http://schemas.openxmlformats.org/officeDocument/2006/relationships/hyperlink" Target="#END!A1"/><Relationship Id="rId10" Type="http://schemas.openxmlformats.org/officeDocument/2006/relationships/hyperlink" Target="#LComU!A1"/><Relationship Id="rId19" Type="http://schemas.openxmlformats.org/officeDocument/2006/relationships/image" Target="../media/image31.png"/><Relationship Id="rId4" Type="http://schemas.openxmlformats.org/officeDocument/2006/relationships/image" Target="../media/image33.png"/><Relationship Id="rId9" Type="http://schemas.openxmlformats.org/officeDocument/2006/relationships/hyperlink" Target="#LPr!A1"/><Relationship Id="rId14" Type="http://schemas.openxmlformats.org/officeDocument/2006/relationships/hyperlink" Target="#LC!A1"/><Relationship Id="rId22" Type="http://schemas.openxmlformats.org/officeDocument/2006/relationships/hyperlink" Target="#VPC!A1"/><Relationship Id="rId27" Type="http://schemas.openxmlformats.org/officeDocument/2006/relationships/hyperlink" Target="#DocP!A1"/></Relationships>
</file>

<file path=xl/drawings/_rels/drawing67.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hyperlink" Target="#LI!A1"/><Relationship Id="rId26" Type="http://schemas.openxmlformats.org/officeDocument/2006/relationships/image" Target="../media/image15.png"/><Relationship Id="rId3" Type="http://schemas.openxmlformats.org/officeDocument/2006/relationships/image" Target="../media/image18.png"/><Relationship Id="rId21" Type="http://schemas.openxmlformats.org/officeDocument/2006/relationships/image" Target="../media/image19.png"/><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P!A1"/><Relationship Id="rId25" Type="http://schemas.openxmlformats.org/officeDocument/2006/relationships/hyperlink" Target="#LIP!A1"/><Relationship Id="rId2" Type="http://schemas.openxmlformats.org/officeDocument/2006/relationships/hyperlink" Target="#LPF!A1"/><Relationship Id="rId16" Type="http://schemas.openxmlformats.org/officeDocument/2006/relationships/hyperlink" Target="#LV!A1"/><Relationship Id="rId20" Type="http://schemas.openxmlformats.org/officeDocument/2006/relationships/hyperlink" Target="#Columns!A1"/><Relationship Id="rId29" Type="http://schemas.openxmlformats.org/officeDocument/2006/relationships/image" Target="../media/image28.png"/><Relationship Id="rId1" Type="http://schemas.openxmlformats.org/officeDocument/2006/relationships/hyperlink" Target="#AP!A1"/><Relationship Id="rId6" Type="http://schemas.openxmlformats.org/officeDocument/2006/relationships/hyperlink" Target="#LT!A1"/><Relationship Id="rId11" Type="http://schemas.openxmlformats.org/officeDocument/2006/relationships/hyperlink" Target="#LS!A1"/><Relationship Id="rId24" Type="http://schemas.openxmlformats.org/officeDocument/2006/relationships/image" Target="../media/image17.png"/><Relationship Id="rId5" Type="http://schemas.openxmlformats.org/officeDocument/2006/relationships/hyperlink" Target="#Dash!A1"/><Relationship Id="rId15" Type="http://schemas.openxmlformats.org/officeDocument/2006/relationships/hyperlink" Target="#DocL!A1"/><Relationship Id="rId23" Type="http://schemas.openxmlformats.org/officeDocument/2006/relationships/image" Target="../media/image16.png"/><Relationship Id="rId28" Type="http://schemas.openxmlformats.org/officeDocument/2006/relationships/image" Target="../media/image27.png"/><Relationship Id="rId10" Type="http://schemas.openxmlformats.org/officeDocument/2006/relationships/hyperlink" Target="#LComU!A1"/><Relationship Id="rId19" Type="http://schemas.openxmlformats.org/officeDocument/2006/relationships/image" Target="../media/image13.png"/><Relationship Id="rId4" Type="http://schemas.openxmlformats.org/officeDocument/2006/relationships/hyperlink" Target="#LPDFR!A1"/><Relationship Id="rId9" Type="http://schemas.openxmlformats.org/officeDocument/2006/relationships/hyperlink" Target="#LPr!A1"/><Relationship Id="rId14" Type="http://schemas.openxmlformats.org/officeDocument/2006/relationships/hyperlink" Target="#LC!A1"/><Relationship Id="rId22" Type="http://schemas.openxmlformats.org/officeDocument/2006/relationships/image" Target="../media/image20.png"/><Relationship Id="rId27" Type="http://schemas.openxmlformats.org/officeDocument/2006/relationships/hyperlink" Target="#VPD!A1"/><Relationship Id="rId30" Type="http://schemas.openxmlformats.org/officeDocument/2006/relationships/hyperlink" Target="#DASH!A1"/></Relationships>
</file>

<file path=xl/drawings/_rels/drawing68.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V!A1"/><Relationship Id="rId18" Type="http://schemas.openxmlformats.org/officeDocument/2006/relationships/image" Target="../media/image19.png"/><Relationship Id="rId26" Type="http://schemas.openxmlformats.org/officeDocument/2006/relationships/image" Target="../media/image28.png"/><Relationship Id="rId3" Type="http://schemas.openxmlformats.org/officeDocument/2006/relationships/hyperlink" Target="#Dash!A1"/><Relationship Id="rId21" Type="http://schemas.openxmlformats.org/officeDocument/2006/relationships/image" Target="../media/image17.png"/><Relationship Id="rId7" Type="http://schemas.openxmlformats.org/officeDocument/2006/relationships/hyperlink" Target="#LPr!A1"/><Relationship Id="rId12" Type="http://schemas.openxmlformats.org/officeDocument/2006/relationships/hyperlink" Target="#LC!A1"/><Relationship Id="rId17" Type="http://schemas.openxmlformats.org/officeDocument/2006/relationships/hyperlink" Target="#Columns!A1"/><Relationship Id="rId25" Type="http://schemas.openxmlformats.org/officeDocument/2006/relationships/image" Target="../media/image27.png"/><Relationship Id="rId2" Type="http://schemas.openxmlformats.org/officeDocument/2006/relationships/image" Target="../media/image18.png"/><Relationship Id="rId16" Type="http://schemas.openxmlformats.org/officeDocument/2006/relationships/image" Target="../media/image13.png"/><Relationship Id="rId20" Type="http://schemas.openxmlformats.org/officeDocument/2006/relationships/image" Target="../media/image16.png"/><Relationship Id="rId1" Type="http://schemas.openxmlformats.org/officeDocument/2006/relationships/hyperlink" Target="#LPF!A1"/><Relationship Id="rId6" Type="http://schemas.openxmlformats.org/officeDocument/2006/relationships/hyperlink" Target="#LL!A1"/><Relationship Id="rId11" Type="http://schemas.openxmlformats.org/officeDocument/2006/relationships/hyperlink" Target="#LE!A1"/><Relationship Id="rId24" Type="http://schemas.openxmlformats.org/officeDocument/2006/relationships/hyperlink" Target="#VPD!A1"/><Relationship Id="rId5" Type="http://schemas.openxmlformats.org/officeDocument/2006/relationships/hyperlink" Target="#CAL!A1"/><Relationship Id="rId15" Type="http://schemas.openxmlformats.org/officeDocument/2006/relationships/hyperlink" Target="#LI!A1"/><Relationship Id="rId23" Type="http://schemas.openxmlformats.org/officeDocument/2006/relationships/image" Target="../media/image15.png"/><Relationship Id="rId10" Type="http://schemas.openxmlformats.org/officeDocument/2006/relationships/hyperlink" Target="#LCl!A1"/><Relationship Id="rId19" Type="http://schemas.openxmlformats.org/officeDocument/2006/relationships/image" Target="../media/image20.png"/><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P!A1"/><Relationship Id="rId22" Type="http://schemas.openxmlformats.org/officeDocument/2006/relationships/hyperlink" Target="#LIP!A1"/></Relationships>
</file>

<file path=xl/drawings/_rels/drawing69.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x!A1"/><Relationship Id="rId18" Type="http://schemas.openxmlformats.org/officeDocument/2006/relationships/hyperlink" Target="#LI!A1"/><Relationship Id="rId3" Type="http://schemas.openxmlformats.org/officeDocument/2006/relationships/hyperlink" Target="#LPr!A1"/><Relationship Id="rId7" Type="http://schemas.openxmlformats.org/officeDocument/2006/relationships/hyperlink" Target="#CAL!A1"/><Relationship Id="rId12" Type="http://schemas.openxmlformats.org/officeDocument/2006/relationships/hyperlink" Target="#LE!A1"/><Relationship Id="rId17" Type="http://schemas.openxmlformats.org/officeDocument/2006/relationships/hyperlink" Target="#LP!A1"/><Relationship Id="rId2" Type="http://schemas.openxmlformats.org/officeDocument/2006/relationships/hyperlink" Target="#VC!A1"/><Relationship Id="rId16" Type="http://schemas.openxmlformats.org/officeDocument/2006/relationships/hyperlink" Target="#LCom!A1"/><Relationship Id="rId20" Type="http://schemas.openxmlformats.org/officeDocument/2006/relationships/image" Target="../media/image31.png"/><Relationship Id="rId1" Type="http://schemas.openxmlformats.org/officeDocument/2006/relationships/hyperlink" Target="#LC!A1"/><Relationship Id="rId6" Type="http://schemas.openxmlformats.org/officeDocument/2006/relationships/hyperlink" Target="#LT!A1"/><Relationship Id="rId11" Type="http://schemas.openxmlformats.org/officeDocument/2006/relationships/hyperlink" Target="#LCl!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S!A1"/><Relationship Id="rId19" Type="http://schemas.openxmlformats.org/officeDocument/2006/relationships/image" Target="../media/image13.png"/><Relationship Id="rId4" Type="http://schemas.openxmlformats.org/officeDocument/2006/relationships/hyperlink" Target="#VPro!A1"/><Relationship Id="rId9" Type="http://schemas.openxmlformats.org/officeDocument/2006/relationships/hyperlink" Target="#LComU!A1"/><Relationship Id="rId14" Type="http://schemas.openxmlformats.org/officeDocument/2006/relationships/hyperlink" Target="#DocL!A1"/></Relationships>
</file>

<file path=xl/drawings/_rels/drawing70.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image" Target="../media/image13.png"/><Relationship Id="rId3" Type="http://schemas.openxmlformats.org/officeDocument/2006/relationships/hyperlink" Target="#LP!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I!A1"/><Relationship Id="rId2" Type="http://schemas.openxmlformats.org/officeDocument/2006/relationships/hyperlink" Target="#VC!A1"/><Relationship Id="rId16" Type="http://schemas.openxmlformats.org/officeDocument/2006/relationships/hyperlink" Target="#LCom!A1"/><Relationship Id="rId1" Type="http://schemas.openxmlformats.org/officeDocument/2006/relationships/hyperlink" Target="#LC!A1"/><Relationship Id="rId6" Type="http://schemas.openxmlformats.org/officeDocument/2006/relationships/hyperlink" Target="#LT!A1"/><Relationship Id="rId11" Type="http://schemas.openxmlformats.org/officeDocument/2006/relationships/hyperlink" Target="#LS!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ComU!A1"/><Relationship Id="rId19" Type="http://schemas.openxmlformats.org/officeDocument/2006/relationships/image" Target="../media/image31.png"/><Relationship Id="rId4" Type="http://schemas.openxmlformats.org/officeDocument/2006/relationships/hyperlink" Target="#VPD!A1"/><Relationship Id="rId9" Type="http://schemas.openxmlformats.org/officeDocument/2006/relationships/hyperlink" Target="#LPr!A1"/><Relationship Id="rId14" Type="http://schemas.openxmlformats.org/officeDocument/2006/relationships/hyperlink" Target="#LEx!A1"/></Relationships>
</file>

<file path=xl/drawings/_rels/drawing71.xml.rels><?xml version="1.0" encoding="UTF-8" standalone="yes"?>
<Relationships xmlns="http://schemas.openxmlformats.org/package/2006/relationships"><Relationship Id="rId8" Type="http://schemas.openxmlformats.org/officeDocument/2006/relationships/hyperlink" Target="#LT!A1"/><Relationship Id="rId13" Type="http://schemas.openxmlformats.org/officeDocument/2006/relationships/hyperlink" Target="#LS!A1"/><Relationship Id="rId18" Type="http://schemas.openxmlformats.org/officeDocument/2006/relationships/hyperlink" Target="#LI!A1"/><Relationship Id="rId3" Type="http://schemas.openxmlformats.org/officeDocument/2006/relationships/image" Target="../media/image38.png"/><Relationship Id="rId21" Type="http://schemas.openxmlformats.org/officeDocument/2006/relationships/image" Target="../media/image31.png"/><Relationship Id="rId7" Type="http://schemas.openxmlformats.org/officeDocument/2006/relationships/hyperlink" Target="#Dash!A1"/><Relationship Id="rId12" Type="http://schemas.openxmlformats.org/officeDocument/2006/relationships/hyperlink" Target="#LComU!A1"/><Relationship Id="rId17" Type="http://schemas.openxmlformats.org/officeDocument/2006/relationships/hyperlink" Target="#LV!A1"/><Relationship Id="rId2" Type="http://schemas.openxmlformats.org/officeDocument/2006/relationships/hyperlink" Target="#VPD!A1"/><Relationship Id="rId16" Type="http://schemas.openxmlformats.org/officeDocument/2006/relationships/hyperlink" Target="#LC!A1"/><Relationship Id="rId20" Type="http://schemas.openxmlformats.org/officeDocument/2006/relationships/hyperlink" Target="#APR!A1"/><Relationship Id="rId1" Type="http://schemas.openxmlformats.org/officeDocument/2006/relationships/hyperlink" Target="#LP!A1"/><Relationship Id="rId6" Type="http://schemas.openxmlformats.org/officeDocument/2006/relationships/image" Target="../media/image33.png"/><Relationship Id="rId11" Type="http://schemas.openxmlformats.org/officeDocument/2006/relationships/hyperlink" Target="#LPr!A1"/><Relationship Id="rId5" Type="http://schemas.openxmlformats.org/officeDocument/2006/relationships/image" Target="../media/image32.png"/><Relationship Id="rId15" Type="http://schemas.openxmlformats.org/officeDocument/2006/relationships/hyperlink" Target="#LE!A1"/><Relationship Id="rId23" Type="http://schemas.openxmlformats.org/officeDocument/2006/relationships/hyperlink" Target="#VPV!A1"/><Relationship Id="rId10" Type="http://schemas.openxmlformats.org/officeDocument/2006/relationships/hyperlink" Target="#LL!A1"/><Relationship Id="rId19" Type="http://schemas.openxmlformats.org/officeDocument/2006/relationships/image" Target="../media/image13.png"/><Relationship Id="rId4" Type="http://schemas.openxmlformats.org/officeDocument/2006/relationships/image" Target="../media/image39.png"/><Relationship Id="rId9" Type="http://schemas.openxmlformats.org/officeDocument/2006/relationships/hyperlink" Target="#CAL!A1"/><Relationship Id="rId14" Type="http://schemas.openxmlformats.org/officeDocument/2006/relationships/hyperlink" Target="#LCl!A1"/><Relationship Id="rId22" Type="http://schemas.openxmlformats.org/officeDocument/2006/relationships/hyperlink" Target="#RP!A1"/></Relationships>
</file>

<file path=xl/drawings/_rels/drawing72.xml.rels><?xml version="1.0" encoding="UTF-8" standalone="yes"?>
<Relationships xmlns="http://schemas.openxmlformats.org/package/2006/relationships"><Relationship Id="rId8" Type="http://schemas.openxmlformats.org/officeDocument/2006/relationships/hyperlink" Target="#LT!A1"/><Relationship Id="rId13" Type="http://schemas.openxmlformats.org/officeDocument/2006/relationships/hyperlink" Target="#LS!A1"/><Relationship Id="rId18" Type="http://schemas.openxmlformats.org/officeDocument/2006/relationships/hyperlink" Target="#LI!A1"/><Relationship Id="rId26" Type="http://schemas.openxmlformats.org/officeDocument/2006/relationships/hyperlink" Target="#VPP!A1"/><Relationship Id="rId3" Type="http://schemas.openxmlformats.org/officeDocument/2006/relationships/image" Target="../media/image38.png"/><Relationship Id="rId21" Type="http://schemas.openxmlformats.org/officeDocument/2006/relationships/image" Target="../media/image31.png"/><Relationship Id="rId7" Type="http://schemas.openxmlformats.org/officeDocument/2006/relationships/hyperlink" Target="#Dash!A1"/><Relationship Id="rId12" Type="http://schemas.openxmlformats.org/officeDocument/2006/relationships/hyperlink" Target="#LComU!A1"/><Relationship Id="rId17" Type="http://schemas.openxmlformats.org/officeDocument/2006/relationships/hyperlink" Target="#LV!A1"/><Relationship Id="rId25" Type="http://schemas.openxmlformats.org/officeDocument/2006/relationships/hyperlink" Target="#VPCo!A1"/><Relationship Id="rId2" Type="http://schemas.openxmlformats.org/officeDocument/2006/relationships/hyperlink" Target="#EPD!A1"/><Relationship Id="rId16" Type="http://schemas.openxmlformats.org/officeDocument/2006/relationships/hyperlink" Target="#LC!A1"/><Relationship Id="rId20" Type="http://schemas.openxmlformats.org/officeDocument/2006/relationships/hyperlink" Target="#PRN!A1"/><Relationship Id="rId29" Type="http://schemas.openxmlformats.org/officeDocument/2006/relationships/hyperlink" Target="#DocP!A1"/><Relationship Id="rId1" Type="http://schemas.openxmlformats.org/officeDocument/2006/relationships/hyperlink" Target="#LP!A1"/><Relationship Id="rId6" Type="http://schemas.openxmlformats.org/officeDocument/2006/relationships/image" Target="../media/image33.png"/><Relationship Id="rId11" Type="http://schemas.openxmlformats.org/officeDocument/2006/relationships/hyperlink" Target="#LPr!A1"/><Relationship Id="rId24" Type="http://schemas.openxmlformats.org/officeDocument/2006/relationships/hyperlink" Target="#VPC!A1"/><Relationship Id="rId5" Type="http://schemas.openxmlformats.org/officeDocument/2006/relationships/image" Target="../media/image32.png"/><Relationship Id="rId15" Type="http://schemas.openxmlformats.org/officeDocument/2006/relationships/hyperlink" Target="#LE!A1"/><Relationship Id="rId23" Type="http://schemas.openxmlformats.org/officeDocument/2006/relationships/hyperlink" Target="#VPV!A1"/><Relationship Id="rId28" Type="http://schemas.openxmlformats.org/officeDocument/2006/relationships/hyperlink" Target="#N!A1"/><Relationship Id="rId10" Type="http://schemas.openxmlformats.org/officeDocument/2006/relationships/hyperlink" Target="#LL!A1"/><Relationship Id="rId19" Type="http://schemas.openxmlformats.org/officeDocument/2006/relationships/image" Target="../media/image13.png"/><Relationship Id="rId31" Type="http://schemas.openxmlformats.org/officeDocument/2006/relationships/image" Target="../media/image40.png"/><Relationship Id="rId4" Type="http://schemas.openxmlformats.org/officeDocument/2006/relationships/image" Target="../media/image39.png"/><Relationship Id="rId9" Type="http://schemas.openxmlformats.org/officeDocument/2006/relationships/hyperlink" Target="#CAL!A1"/><Relationship Id="rId14" Type="http://schemas.openxmlformats.org/officeDocument/2006/relationships/hyperlink" Target="#LCl!A1"/><Relationship Id="rId22" Type="http://schemas.openxmlformats.org/officeDocument/2006/relationships/hyperlink" Target="#RP!A1"/><Relationship Id="rId27" Type="http://schemas.openxmlformats.org/officeDocument/2006/relationships/hyperlink" Target="#LPS!A1"/><Relationship Id="rId30" Type="http://schemas.openxmlformats.org/officeDocument/2006/relationships/hyperlink" Target="#END!A1"/></Relationships>
</file>

<file path=xl/drawings/_rels/drawing73.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hyperlink" Target="#APR!A1"/><Relationship Id="rId3" Type="http://schemas.openxmlformats.org/officeDocument/2006/relationships/image" Target="../media/image32.png"/><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image" Target="../media/image13.png"/><Relationship Id="rId2" Type="http://schemas.openxmlformats.org/officeDocument/2006/relationships/hyperlink" Target="#VPD!A1"/><Relationship Id="rId16" Type="http://schemas.openxmlformats.org/officeDocument/2006/relationships/hyperlink" Target="#LI!A1"/><Relationship Id="rId1" Type="http://schemas.openxmlformats.org/officeDocument/2006/relationships/hyperlink" Target="#LP!A1"/><Relationship Id="rId6" Type="http://schemas.openxmlformats.org/officeDocument/2006/relationships/hyperlink" Target="#LT!A1"/><Relationship Id="rId11" Type="http://schemas.openxmlformats.org/officeDocument/2006/relationships/hyperlink" Target="#LS!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ComU!A1"/><Relationship Id="rId19" Type="http://schemas.openxmlformats.org/officeDocument/2006/relationships/image" Target="../media/image31.png"/><Relationship Id="rId4" Type="http://schemas.openxmlformats.org/officeDocument/2006/relationships/image" Target="../media/image33.png"/><Relationship Id="rId9" Type="http://schemas.openxmlformats.org/officeDocument/2006/relationships/hyperlink" Target="#LPr!A1"/><Relationship Id="rId14" Type="http://schemas.openxmlformats.org/officeDocument/2006/relationships/hyperlink" Target="#LC!A1"/></Relationships>
</file>

<file path=xl/drawings/_rels/drawing74.xml.rels><?xml version="1.0" encoding="UTF-8" standalone="yes"?>
<Relationships xmlns="http://schemas.openxmlformats.org/package/2006/relationships"><Relationship Id="rId8" Type="http://schemas.openxmlformats.org/officeDocument/2006/relationships/hyperlink" Target="#LCom!A1"/><Relationship Id="rId13" Type="http://schemas.openxmlformats.org/officeDocument/2006/relationships/hyperlink" Target="#LV!A1"/><Relationship Id="rId18" Type="http://schemas.openxmlformats.org/officeDocument/2006/relationships/image" Target="../media/image16.png"/><Relationship Id="rId3" Type="http://schemas.openxmlformats.org/officeDocument/2006/relationships/hyperlink" Target="#Dash!A1"/><Relationship Id="rId21" Type="http://schemas.openxmlformats.org/officeDocument/2006/relationships/image" Target="../media/image15.png"/><Relationship Id="rId7" Type="http://schemas.openxmlformats.org/officeDocument/2006/relationships/hyperlink" Target="#LPr!A1"/><Relationship Id="rId12" Type="http://schemas.openxmlformats.org/officeDocument/2006/relationships/hyperlink" Target="#LC!A1"/><Relationship Id="rId17" Type="http://schemas.openxmlformats.org/officeDocument/2006/relationships/image" Target="../media/image20.png"/><Relationship Id="rId25" Type="http://schemas.openxmlformats.org/officeDocument/2006/relationships/image" Target="../media/image17.png"/><Relationship Id="rId2" Type="http://schemas.openxmlformats.org/officeDocument/2006/relationships/image" Target="../media/image24.png"/><Relationship Id="rId16" Type="http://schemas.openxmlformats.org/officeDocument/2006/relationships/image" Target="../media/image19.png"/><Relationship Id="rId20" Type="http://schemas.openxmlformats.org/officeDocument/2006/relationships/hyperlink" Target="#VL!A1"/><Relationship Id="rId1" Type="http://schemas.openxmlformats.org/officeDocument/2006/relationships/hyperlink" Target="#LP!A1"/><Relationship Id="rId6" Type="http://schemas.openxmlformats.org/officeDocument/2006/relationships/hyperlink" Target="#LL!A1"/><Relationship Id="rId11" Type="http://schemas.openxmlformats.org/officeDocument/2006/relationships/hyperlink" Target="#LE!A1"/><Relationship Id="rId24" Type="http://schemas.openxmlformats.org/officeDocument/2006/relationships/image" Target="../media/image28.png"/><Relationship Id="rId5" Type="http://schemas.openxmlformats.org/officeDocument/2006/relationships/hyperlink" Target="#CAL!A1"/><Relationship Id="rId15" Type="http://schemas.openxmlformats.org/officeDocument/2006/relationships/image" Target="../media/image13.png"/><Relationship Id="rId23" Type="http://schemas.openxmlformats.org/officeDocument/2006/relationships/image" Target="../media/image27.png"/><Relationship Id="rId10" Type="http://schemas.openxmlformats.org/officeDocument/2006/relationships/hyperlink" Target="#LCl!A1"/><Relationship Id="rId19" Type="http://schemas.openxmlformats.org/officeDocument/2006/relationships/hyperlink" Target="#Columns!A1"/><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I!A1"/><Relationship Id="rId22" Type="http://schemas.openxmlformats.org/officeDocument/2006/relationships/hyperlink" Target="#VPD!A1"/></Relationships>
</file>

<file path=xl/drawings/_rels/drawing75.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hyperlink" Target="#DP!A1"/><Relationship Id="rId26" Type="http://schemas.openxmlformats.org/officeDocument/2006/relationships/image" Target="../media/image40.png"/><Relationship Id="rId3" Type="http://schemas.openxmlformats.org/officeDocument/2006/relationships/image" Target="../media/image32.png"/><Relationship Id="rId21" Type="http://schemas.openxmlformats.org/officeDocument/2006/relationships/hyperlink" Target="#VPCo!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image" Target="../media/image13.png"/><Relationship Id="rId25" Type="http://schemas.openxmlformats.org/officeDocument/2006/relationships/hyperlink" Target="#DocP!A1"/><Relationship Id="rId2" Type="http://schemas.openxmlformats.org/officeDocument/2006/relationships/hyperlink" Target="#VPD!A1"/><Relationship Id="rId16" Type="http://schemas.openxmlformats.org/officeDocument/2006/relationships/hyperlink" Target="#LI!A1"/><Relationship Id="rId20" Type="http://schemas.openxmlformats.org/officeDocument/2006/relationships/hyperlink" Target="#VPC!A1"/><Relationship Id="rId1" Type="http://schemas.openxmlformats.org/officeDocument/2006/relationships/hyperlink" Target="#LP!A1"/><Relationship Id="rId6" Type="http://schemas.openxmlformats.org/officeDocument/2006/relationships/hyperlink" Target="#LT!A1"/><Relationship Id="rId11" Type="http://schemas.openxmlformats.org/officeDocument/2006/relationships/hyperlink" Target="#LS!A1"/><Relationship Id="rId24" Type="http://schemas.openxmlformats.org/officeDocument/2006/relationships/hyperlink" Target="#N!A1"/><Relationship Id="rId5" Type="http://schemas.openxmlformats.org/officeDocument/2006/relationships/hyperlink" Target="#Dash!A1"/><Relationship Id="rId15" Type="http://schemas.openxmlformats.org/officeDocument/2006/relationships/hyperlink" Target="#LV!A1"/><Relationship Id="rId23" Type="http://schemas.openxmlformats.org/officeDocument/2006/relationships/hyperlink" Target="#LPS!A1"/><Relationship Id="rId28" Type="http://schemas.openxmlformats.org/officeDocument/2006/relationships/image" Target="../media/image31.png"/><Relationship Id="rId10" Type="http://schemas.openxmlformats.org/officeDocument/2006/relationships/hyperlink" Target="#LComU!A1"/><Relationship Id="rId19" Type="http://schemas.openxmlformats.org/officeDocument/2006/relationships/hyperlink" Target="#VPV!A1"/><Relationship Id="rId4" Type="http://schemas.openxmlformats.org/officeDocument/2006/relationships/image" Target="../media/image33.png"/><Relationship Id="rId9" Type="http://schemas.openxmlformats.org/officeDocument/2006/relationships/hyperlink" Target="#LPr!A1"/><Relationship Id="rId14" Type="http://schemas.openxmlformats.org/officeDocument/2006/relationships/hyperlink" Target="#LC!A1"/><Relationship Id="rId22" Type="http://schemas.openxmlformats.org/officeDocument/2006/relationships/hyperlink" Target="#VPP!A1"/><Relationship Id="rId27" Type="http://schemas.openxmlformats.org/officeDocument/2006/relationships/hyperlink" Target="#PRN!A1"/></Relationships>
</file>

<file path=xl/drawings/_rels/drawing76.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hyperlink" Target="#PRN!A1"/><Relationship Id="rId26" Type="http://schemas.openxmlformats.org/officeDocument/2006/relationships/hyperlink" Target="#DocP!A1"/><Relationship Id="rId3" Type="http://schemas.openxmlformats.org/officeDocument/2006/relationships/image" Target="../media/image32.png"/><Relationship Id="rId21" Type="http://schemas.openxmlformats.org/officeDocument/2006/relationships/hyperlink" Target="#VPC!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image" Target="../media/image13.png"/><Relationship Id="rId25" Type="http://schemas.openxmlformats.org/officeDocument/2006/relationships/hyperlink" Target="#N!A1"/><Relationship Id="rId2" Type="http://schemas.openxmlformats.org/officeDocument/2006/relationships/hyperlink" Target="#VPD!A1"/><Relationship Id="rId16" Type="http://schemas.openxmlformats.org/officeDocument/2006/relationships/hyperlink" Target="#LI!A1"/><Relationship Id="rId20" Type="http://schemas.openxmlformats.org/officeDocument/2006/relationships/hyperlink" Target="#VPV!A1"/><Relationship Id="rId29" Type="http://schemas.openxmlformats.org/officeDocument/2006/relationships/hyperlink" Target="#EPD!A1"/><Relationship Id="rId1" Type="http://schemas.openxmlformats.org/officeDocument/2006/relationships/hyperlink" Target="#LP!A1"/><Relationship Id="rId6" Type="http://schemas.openxmlformats.org/officeDocument/2006/relationships/hyperlink" Target="#LT!A1"/><Relationship Id="rId11" Type="http://schemas.openxmlformats.org/officeDocument/2006/relationships/hyperlink" Target="#LS!A1"/><Relationship Id="rId24" Type="http://schemas.openxmlformats.org/officeDocument/2006/relationships/hyperlink" Target="#LPS!A1"/><Relationship Id="rId5" Type="http://schemas.openxmlformats.org/officeDocument/2006/relationships/hyperlink" Target="#Dash!A1"/><Relationship Id="rId15" Type="http://schemas.openxmlformats.org/officeDocument/2006/relationships/hyperlink" Target="#LV!A1"/><Relationship Id="rId23" Type="http://schemas.openxmlformats.org/officeDocument/2006/relationships/hyperlink" Target="#VPP!A1"/><Relationship Id="rId28" Type="http://schemas.openxmlformats.org/officeDocument/2006/relationships/image" Target="../media/image41.png"/><Relationship Id="rId10" Type="http://schemas.openxmlformats.org/officeDocument/2006/relationships/hyperlink" Target="#LComU!A1"/><Relationship Id="rId19" Type="http://schemas.openxmlformats.org/officeDocument/2006/relationships/image" Target="../media/image31.png"/><Relationship Id="rId4" Type="http://schemas.openxmlformats.org/officeDocument/2006/relationships/image" Target="../media/image33.png"/><Relationship Id="rId9" Type="http://schemas.openxmlformats.org/officeDocument/2006/relationships/hyperlink" Target="#LPr!A1"/><Relationship Id="rId14" Type="http://schemas.openxmlformats.org/officeDocument/2006/relationships/hyperlink" Target="#LC!A1"/><Relationship Id="rId22" Type="http://schemas.openxmlformats.org/officeDocument/2006/relationships/hyperlink" Target="#VPCo!A1"/><Relationship Id="rId27" Type="http://schemas.openxmlformats.org/officeDocument/2006/relationships/image" Target="../media/image40.png"/></Relationships>
</file>

<file path=xl/drawings/_rels/drawing77.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image" Target="../media/image13.png"/><Relationship Id="rId3" Type="http://schemas.openxmlformats.org/officeDocument/2006/relationships/hyperlink" Target="#Columns!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I!A1"/><Relationship Id="rId2" Type="http://schemas.openxmlformats.org/officeDocument/2006/relationships/hyperlink" Target="#VPD!A1"/><Relationship Id="rId16" Type="http://schemas.openxmlformats.org/officeDocument/2006/relationships/hyperlink" Target="#LP!A1"/><Relationship Id="rId1" Type="http://schemas.openxmlformats.org/officeDocument/2006/relationships/image" Target="../media/image16.png"/><Relationship Id="rId6" Type="http://schemas.openxmlformats.org/officeDocument/2006/relationships/hyperlink" Target="#LT!A1"/><Relationship Id="rId11" Type="http://schemas.openxmlformats.org/officeDocument/2006/relationships/hyperlink" Target="#LS!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ComU!A1"/><Relationship Id="rId19" Type="http://schemas.openxmlformats.org/officeDocument/2006/relationships/hyperlink" Target="#VPP!A1"/><Relationship Id="rId4" Type="http://schemas.openxmlformats.org/officeDocument/2006/relationships/image" Target="../media/image18.png"/><Relationship Id="rId9" Type="http://schemas.openxmlformats.org/officeDocument/2006/relationships/hyperlink" Target="#LPr!A1"/><Relationship Id="rId14" Type="http://schemas.openxmlformats.org/officeDocument/2006/relationships/hyperlink" Target="#LC!A1"/></Relationships>
</file>

<file path=xl/drawings/_rels/drawing78.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I!A1"/><Relationship Id="rId3" Type="http://schemas.openxmlformats.org/officeDocument/2006/relationships/hyperlink" Target="#CAL!A1"/><Relationship Id="rId7" Type="http://schemas.openxmlformats.org/officeDocument/2006/relationships/hyperlink" Target="#LS!A1"/><Relationship Id="rId12" Type="http://schemas.openxmlformats.org/officeDocument/2006/relationships/hyperlink" Target="#LP!A1"/><Relationship Id="rId2" Type="http://schemas.openxmlformats.org/officeDocument/2006/relationships/hyperlink" Target="#LT!A1"/><Relationship Id="rId1" Type="http://schemas.openxmlformats.org/officeDocument/2006/relationships/hyperlink" Target="#Dash!A1"/><Relationship Id="rId6" Type="http://schemas.openxmlformats.org/officeDocument/2006/relationships/hyperlink" Target="#LComU!A1"/><Relationship Id="rId11" Type="http://schemas.openxmlformats.org/officeDocument/2006/relationships/hyperlink" Target="#LV!A1"/><Relationship Id="rId5" Type="http://schemas.openxmlformats.org/officeDocument/2006/relationships/hyperlink" Target="#LPr!A1"/><Relationship Id="rId15" Type="http://schemas.openxmlformats.org/officeDocument/2006/relationships/hyperlink" Target="#VPP!A1"/><Relationship Id="rId10" Type="http://schemas.openxmlformats.org/officeDocument/2006/relationships/hyperlink" Target="#LC!A1"/><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image" Target="../media/image13.png"/></Relationships>
</file>

<file path=xl/drawings/_rels/drawing79.xml.rels><?xml version="1.0" encoding="UTF-8" standalone="yes"?>
<Relationships xmlns="http://schemas.openxmlformats.org/package/2006/relationships"><Relationship Id="rId8" Type="http://schemas.openxmlformats.org/officeDocument/2006/relationships/hyperlink" Target="#CAL!A1"/><Relationship Id="rId13" Type="http://schemas.openxmlformats.org/officeDocument/2006/relationships/hyperlink" Target="#LCl!A1"/><Relationship Id="rId18" Type="http://schemas.openxmlformats.org/officeDocument/2006/relationships/hyperlink" Target="#LI!A1"/><Relationship Id="rId3" Type="http://schemas.openxmlformats.org/officeDocument/2006/relationships/hyperlink" Target="#Columns!A1"/><Relationship Id="rId7" Type="http://schemas.openxmlformats.org/officeDocument/2006/relationships/hyperlink" Target="#LT!A1"/><Relationship Id="rId12" Type="http://schemas.openxmlformats.org/officeDocument/2006/relationships/hyperlink" Target="#LS!A1"/><Relationship Id="rId17" Type="http://schemas.openxmlformats.org/officeDocument/2006/relationships/hyperlink" Target="#LP!A1"/><Relationship Id="rId2" Type="http://schemas.openxmlformats.org/officeDocument/2006/relationships/hyperlink" Target="#VPD!A1"/><Relationship Id="rId16" Type="http://schemas.openxmlformats.org/officeDocument/2006/relationships/hyperlink" Target="#LV!A1"/><Relationship Id="rId20" Type="http://schemas.openxmlformats.org/officeDocument/2006/relationships/hyperlink" Target="#VPCo!A1"/><Relationship Id="rId1" Type="http://schemas.openxmlformats.org/officeDocument/2006/relationships/image" Target="../media/image16.png"/><Relationship Id="rId6" Type="http://schemas.openxmlformats.org/officeDocument/2006/relationships/hyperlink" Target="#Dash!A1"/><Relationship Id="rId11" Type="http://schemas.openxmlformats.org/officeDocument/2006/relationships/hyperlink" Target="#LComU!A1"/><Relationship Id="rId5" Type="http://schemas.openxmlformats.org/officeDocument/2006/relationships/image" Target="../media/image18.png"/><Relationship Id="rId15" Type="http://schemas.openxmlformats.org/officeDocument/2006/relationships/hyperlink" Target="#LC!A1"/><Relationship Id="rId10" Type="http://schemas.openxmlformats.org/officeDocument/2006/relationships/hyperlink" Target="#LPr!A1"/><Relationship Id="rId19" Type="http://schemas.openxmlformats.org/officeDocument/2006/relationships/image" Target="../media/image13.png"/><Relationship Id="rId4" Type="http://schemas.openxmlformats.org/officeDocument/2006/relationships/hyperlink" Target="#LPF!A1"/><Relationship Id="rId9" Type="http://schemas.openxmlformats.org/officeDocument/2006/relationships/hyperlink" Target="#LL!A1"/><Relationship Id="rId14" Type="http://schemas.openxmlformats.org/officeDocument/2006/relationships/hyperlink" Target="#LE!A1"/></Relationships>
</file>

<file path=xl/drawings/_rels/drawing80.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image" Target="../media/image13.png"/><Relationship Id="rId3" Type="http://schemas.openxmlformats.org/officeDocument/2006/relationships/hyperlink" Target="#LPF!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I!A1"/><Relationship Id="rId2" Type="http://schemas.openxmlformats.org/officeDocument/2006/relationships/hyperlink" Target="#Columns!A1"/><Relationship Id="rId16" Type="http://schemas.openxmlformats.org/officeDocument/2006/relationships/hyperlink" Target="#LP!A1"/><Relationship Id="rId1" Type="http://schemas.openxmlformats.org/officeDocument/2006/relationships/hyperlink" Target="#VPD!A1"/><Relationship Id="rId6" Type="http://schemas.openxmlformats.org/officeDocument/2006/relationships/hyperlink" Target="#LT!A1"/><Relationship Id="rId11" Type="http://schemas.openxmlformats.org/officeDocument/2006/relationships/hyperlink" Target="#LS!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ComU!A1"/><Relationship Id="rId19" Type="http://schemas.openxmlformats.org/officeDocument/2006/relationships/hyperlink" Target="#VPCo!A1"/><Relationship Id="rId4" Type="http://schemas.openxmlformats.org/officeDocument/2006/relationships/image" Target="../media/image18.png"/><Relationship Id="rId9" Type="http://schemas.openxmlformats.org/officeDocument/2006/relationships/hyperlink" Target="#LPr!A1"/><Relationship Id="rId14" Type="http://schemas.openxmlformats.org/officeDocument/2006/relationships/hyperlink" Target="#LC!A1"/></Relationships>
</file>

<file path=xl/drawings/_rels/drawing81.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image" Target="../media/image13.png"/><Relationship Id="rId3" Type="http://schemas.openxmlformats.org/officeDocument/2006/relationships/image" Target="../media/image18.png"/><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I!A1"/><Relationship Id="rId2" Type="http://schemas.openxmlformats.org/officeDocument/2006/relationships/hyperlink" Target="#LPF!A1"/><Relationship Id="rId16" Type="http://schemas.openxmlformats.org/officeDocument/2006/relationships/hyperlink" Target="#LP!A1"/><Relationship Id="rId20" Type="http://schemas.openxmlformats.org/officeDocument/2006/relationships/image" Target="../media/image16.png"/><Relationship Id="rId1" Type="http://schemas.openxmlformats.org/officeDocument/2006/relationships/hyperlink" Target="#VPD!A1"/><Relationship Id="rId6" Type="http://schemas.openxmlformats.org/officeDocument/2006/relationships/hyperlink" Target="#LT!A1"/><Relationship Id="rId11" Type="http://schemas.openxmlformats.org/officeDocument/2006/relationships/hyperlink" Target="#LS!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ComU!A1"/><Relationship Id="rId19" Type="http://schemas.openxmlformats.org/officeDocument/2006/relationships/hyperlink" Target="#VPC!A1"/><Relationship Id="rId4" Type="http://schemas.openxmlformats.org/officeDocument/2006/relationships/hyperlink" Target="#VPCA!A1"/><Relationship Id="rId9" Type="http://schemas.openxmlformats.org/officeDocument/2006/relationships/hyperlink" Target="#LPr!A1"/><Relationship Id="rId14" Type="http://schemas.openxmlformats.org/officeDocument/2006/relationships/hyperlink" Target="#LC!A1"/></Relationships>
</file>

<file path=xl/drawings/_rels/drawing82.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image" Target="../media/image13.png"/><Relationship Id="rId3" Type="http://schemas.openxmlformats.org/officeDocument/2006/relationships/hyperlink" Target="#LPF!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I!A1"/><Relationship Id="rId2" Type="http://schemas.openxmlformats.org/officeDocument/2006/relationships/hyperlink" Target="#VPD!A1"/><Relationship Id="rId16" Type="http://schemas.openxmlformats.org/officeDocument/2006/relationships/hyperlink" Target="#LP!A1"/><Relationship Id="rId20" Type="http://schemas.openxmlformats.org/officeDocument/2006/relationships/image" Target="../media/image15.png"/><Relationship Id="rId1" Type="http://schemas.openxmlformats.org/officeDocument/2006/relationships/image" Target="../media/image16.png"/><Relationship Id="rId6" Type="http://schemas.openxmlformats.org/officeDocument/2006/relationships/hyperlink" Target="#LT!A1"/><Relationship Id="rId11" Type="http://schemas.openxmlformats.org/officeDocument/2006/relationships/hyperlink" Target="#LS!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ComU!A1"/><Relationship Id="rId19" Type="http://schemas.openxmlformats.org/officeDocument/2006/relationships/image" Target="../media/image17.png"/><Relationship Id="rId4" Type="http://schemas.openxmlformats.org/officeDocument/2006/relationships/image" Target="../media/image18.png"/><Relationship Id="rId9" Type="http://schemas.openxmlformats.org/officeDocument/2006/relationships/hyperlink" Target="#LPr!A1"/><Relationship Id="rId14" Type="http://schemas.openxmlformats.org/officeDocument/2006/relationships/hyperlink" Target="#LC!A1"/></Relationships>
</file>

<file path=xl/drawings/_rels/drawing83.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image" Target="../media/image13.png"/><Relationship Id="rId3" Type="http://schemas.openxmlformats.org/officeDocument/2006/relationships/hyperlink" Target="#VPD!A1"/><Relationship Id="rId21" Type="http://schemas.openxmlformats.org/officeDocument/2006/relationships/hyperlink" Target="#VPPP!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I!A1"/><Relationship Id="rId2" Type="http://schemas.openxmlformats.org/officeDocument/2006/relationships/image" Target="../media/image16.png"/><Relationship Id="rId16" Type="http://schemas.openxmlformats.org/officeDocument/2006/relationships/hyperlink" Target="#LP!A1"/><Relationship Id="rId20" Type="http://schemas.openxmlformats.org/officeDocument/2006/relationships/image" Target="../media/image15.png"/><Relationship Id="rId1" Type="http://schemas.openxmlformats.org/officeDocument/2006/relationships/hyperlink" Target="#VPPn!A1"/><Relationship Id="rId6" Type="http://schemas.openxmlformats.org/officeDocument/2006/relationships/hyperlink" Target="#LT!A1"/><Relationship Id="rId11" Type="http://schemas.openxmlformats.org/officeDocument/2006/relationships/hyperlink" Target="#LS!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ComU!A1"/><Relationship Id="rId19" Type="http://schemas.openxmlformats.org/officeDocument/2006/relationships/image" Target="../media/image17.png"/><Relationship Id="rId4" Type="http://schemas.openxmlformats.org/officeDocument/2006/relationships/image" Target="../media/image18.png"/><Relationship Id="rId9" Type="http://schemas.openxmlformats.org/officeDocument/2006/relationships/hyperlink" Target="#LPr!A1"/><Relationship Id="rId14" Type="http://schemas.openxmlformats.org/officeDocument/2006/relationships/hyperlink" Target="#LC!A1"/><Relationship Id="rId22" Type="http://schemas.openxmlformats.org/officeDocument/2006/relationships/hyperlink" Target="#VPro!A1"/></Relationships>
</file>

<file path=xl/drawings/_rels/drawing84.xml.rels><?xml version="1.0" encoding="UTF-8" standalone="yes"?>
<Relationships xmlns="http://schemas.openxmlformats.org/package/2006/relationships"><Relationship Id="rId8" Type="http://schemas.openxmlformats.org/officeDocument/2006/relationships/hyperlink" Target="#CAL!A1"/><Relationship Id="rId13" Type="http://schemas.openxmlformats.org/officeDocument/2006/relationships/hyperlink" Target="#LCl!A1"/><Relationship Id="rId18" Type="http://schemas.openxmlformats.org/officeDocument/2006/relationships/hyperlink" Target="#LI!A1"/><Relationship Id="rId3" Type="http://schemas.openxmlformats.org/officeDocument/2006/relationships/hyperlink" Target="#VPD!A1"/><Relationship Id="rId21" Type="http://schemas.openxmlformats.org/officeDocument/2006/relationships/hyperlink" Target="#EPCo!A1"/><Relationship Id="rId7" Type="http://schemas.openxmlformats.org/officeDocument/2006/relationships/hyperlink" Target="#LT!A1"/><Relationship Id="rId12" Type="http://schemas.openxmlformats.org/officeDocument/2006/relationships/hyperlink" Target="#LS!A1"/><Relationship Id="rId17" Type="http://schemas.openxmlformats.org/officeDocument/2006/relationships/hyperlink" Target="#LP!A1"/><Relationship Id="rId2" Type="http://schemas.openxmlformats.org/officeDocument/2006/relationships/image" Target="../media/image16.png"/><Relationship Id="rId16" Type="http://schemas.openxmlformats.org/officeDocument/2006/relationships/hyperlink" Target="#LV!A1"/><Relationship Id="rId20" Type="http://schemas.openxmlformats.org/officeDocument/2006/relationships/image" Target="../media/image15.png"/><Relationship Id="rId1" Type="http://schemas.openxmlformats.org/officeDocument/2006/relationships/hyperlink" Target="#APCo!A1"/><Relationship Id="rId6" Type="http://schemas.openxmlformats.org/officeDocument/2006/relationships/hyperlink" Target="#Dash!A1"/><Relationship Id="rId11" Type="http://schemas.openxmlformats.org/officeDocument/2006/relationships/hyperlink" Target="#LComU!A1"/><Relationship Id="rId5" Type="http://schemas.openxmlformats.org/officeDocument/2006/relationships/image" Target="../media/image18.png"/><Relationship Id="rId15" Type="http://schemas.openxmlformats.org/officeDocument/2006/relationships/hyperlink" Target="#LC!A1"/><Relationship Id="rId10" Type="http://schemas.openxmlformats.org/officeDocument/2006/relationships/hyperlink" Target="#LPr!A1"/><Relationship Id="rId19" Type="http://schemas.openxmlformats.org/officeDocument/2006/relationships/image" Target="../media/image13.png"/><Relationship Id="rId4" Type="http://schemas.openxmlformats.org/officeDocument/2006/relationships/hyperlink" Target="#LPF!A1"/><Relationship Id="rId9" Type="http://schemas.openxmlformats.org/officeDocument/2006/relationships/hyperlink" Target="#LL!A1"/><Relationship Id="rId14" Type="http://schemas.openxmlformats.org/officeDocument/2006/relationships/hyperlink" Target="#LE!A1"/><Relationship Id="rId22" Type="http://schemas.openxmlformats.org/officeDocument/2006/relationships/hyperlink" Target="#VPro!A1"/></Relationships>
</file>

<file path=xl/drawings/_rels/drawing85.xml.rels><?xml version="1.0" encoding="UTF-8" standalone="yes"?>
<Relationships xmlns="http://schemas.openxmlformats.org/package/2006/relationships"><Relationship Id="rId8" Type="http://schemas.openxmlformats.org/officeDocument/2006/relationships/hyperlink" Target="#CAL!A1"/><Relationship Id="rId13" Type="http://schemas.openxmlformats.org/officeDocument/2006/relationships/hyperlink" Target="#LCl!A1"/><Relationship Id="rId18" Type="http://schemas.openxmlformats.org/officeDocument/2006/relationships/hyperlink" Target="#LI!A1"/><Relationship Id="rId3" Type="http://schemas.openxmlformats.org/officeDocument/2006/relationships/hyperlink" Target="#VPD!A1"/><Relationship Id="rId21" Type="http://schemas.openxmlformats.org/officeDocument/2006/relationships/image" Target="../media/image15.png"/><Relationship Id="rId7" Type="http://schemas.openxmlformats.org/officeDocument/2006/relationships/hyperlink" Target="#LT!A1"/><Relationship Id="rId12" Type="http://schemas.openxmlformats.org/officeDocument/2006/relationships/hyperlink" Target="#LS!A1"/><Relationship Id="rId17" Type="http://schemas.openxmlformats.org/officeDocument/2006/relationships/hyperlink" Target="#LP!A1"/><Relationship Id="rId2" Type="http://schemas.openxmlformats.org/officeDocument/2006/relationships/image" Target="../media/image16.png"/><Relationship Id="rId16" Type="http://schemas.openxmlformats.org/officeDocument/2006/relationships/hyperlink" Target="#LV!A1"/><Relationship Id="rId20" Type="http://schemas.openxmlformats.org/officeDocument/2006/relationships/hyperlink" Target="#VPro!A1"/><Relationship Id="rId1" Type="http://schemas.openxmlformats.org/officeDocument/2006/relationships/hyperlink" Target="#VPCA!A1"/><Relationship Id="rId6" Type="http://schemas.openxmlformats.org/officeDocument/2006/relationships/hyperlink" Target="#Dash!A1"/><Relationship Id="rId11" Type="http://schemas.openxmlformats.org/officeDocument/2006/relationships/hyperlink" Target="#LComU!A1"/><Relationship Id="rId5" Type="http://schemas.openxmlformats.org/officeDocument/2006/relationships/image" Target="../media/image18.png"/><Relationship Id="rId15" Type="http://schemas.openxmlformats.org/officeDocument/2006/relationships/hyperlink" Target="#LC!A1"/><Relationship Id="rId10" Type="http://schemas.openxmlformats.org/officeDocument/2006/relationships/hyperlink" Target="#LPr!A1"/><Relationship Id="rId19" Type="http://schemas.openxmlformats.org/officeDocument/2006/relationships/image" Target="../media/image13.png"/><Relationship Id="rId4" Type="http://schemas.openxmlformats.org/officeDocument/2006/relationships/hyperlink" Target="#LPF!A1"/><Relationship Id="rId9" Type="http://schemas.openxmlformats.org/officeDocument/2006/relationships/hyperlink" Target="#LL!A1"/><Relationship Id="rId14" Type="http://schemas.openxmlformats.org/officeDocument/2006/relationships/hyperlink" Target="#LE!A1"/><Relationship Id="rId22" Type="http://schemas.openxmlformats.org/officeDocument/2006/relationships/image" Target="../media/image17.png"/></Relationships>
</file>

<file path=xl/drawings/_rels/drawing86.xml.rels><?xml version="1.0" encoding="UTF-8" standalone="yes"?>
<Relationships xmlns="http://schemas.openxmlformats.org/package/2006/relationships"><Relationship Id="rId8" Type="http://schemas.openxmlformats.org/officeDocument/2006/relationships/hyperlink" Target="#CAL!A1"/><Relationship Id="rId13" Type="http://schemas.openxmlformats.org/officeDocument/2006/relationships/hyperlink" Target="#LCl!A1"/><Relationship Id="rId18" Type="http://schemas.openxmlformats.org/officeDocument/2006/relationships/hyperlink" Target="#LI!A1"/><Relationship Id="rId3" Type="http://schemas.openxmlformats.org/officeDocument/2006/relationships/hyperlink" Target="#VPD!A1"/><Relationship Id="rId21" Type="http://schemas.openxmlformats.org/officeDocument/2006/relationships/image" Target="../media/image15.png"/><Relationship Id="rId7" Type="http://schemas.openxmlformats.org/officeDocument/2006/relationships/hyperlink" Target="#LT!A1"/><Relationship Id="rId12" Type="http://schemas.openxmlformats.org/officeDocument/2006/relationships/hyperlink" Target="#LS!A1"/><Relationship Id="rId17" Type="http://schemas.openxmlformats.org/officeDocument/2006/relationships/hyperlink" Target="#LP!A1"/><Relationship Id="rId2" Type="http://schemas.openxmlformats.org/officeDocument/2006/relationships/image" Target="../media/image16.png"/><Relationship Id="rId16" Type="http://schemas.openxmlformats.org/officeDocument/2006/relationships/hyperlink" Target="#LV!A1"/><Relationship Id="rId20" Type="http://schemas.openxmlformats.org/officeDocument/2006/relationships/image" Target="../media/image17.png"/><Relationship Id="rId1" Type="http://schemas.openxmlformats.org/officeDocument/2006/relationships/hyperlink" Target="#APV!A1"/><Relationship Id="rId6" Type="http://schemas.openxmlformats.org/officeDocument/2006/relationships/hyperlink" Target="#Dash!A1"/><Relationship Id="rId11" Type="http://schemas.openxmlformats.org/officeDocument/2006/relationships/hyperlink" Target="#LComU!A1"/><Relationship Id="rId5" Type="http://schemas.openxmlformats.org/officeDocument/2006/relationships/image" Target="../media/image18.png"/><Relationship Id="rId15" Type="http://schemas.openxmlformats.org/officeDocument/2006/relationships/hyperlink" Target="#LC!A1"/><Relationship Id="rId10" Type="http://schemas.openxmlformats.org/officeDocument/2006/relationships/hyperlink" Target="#LPr!A1"/><Relationship Id="rId19" Type="http://schemas.openxmlformats.org/officeDocument/2006/relationships/image" Target="../media/image13.png"/><Relationship Id="rId4" Type="http://schemas.openxmlformats.org/officeDocument/2006/relationships/hyperlink" Target="#LPF!A1"/><Relationship Id="rId9" Type="http://schemas.openxmlformats.org/officeDocument/2006/relationships/hyperlink" Target="#LL!A1"/><Relationship Id="rId14" Type="http://schemas.openxmlformats.org/officeDocument/2006/relationships/hyperlink" Target="#LE!A1"/><Relationship Id="rId22" Type="http://schemas.openxmlformats.org/officeDocument/2006/relationships/hyperlink" Target="#EPV!A1"/></Relationships>
</file>

<file path=xl/drawings/_rels/drawing87.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I!A1"/><Relationship Id="rId3" Type="http://schemas.openxmlformats.org/officeDocument/2006/relationships/hyperlink" Target="#CAL!A1"/><Relationship Id="rId7" Type="http://schemas.openxmlformats.org/officeDocument/2006/relationships/hyperlink" Target="#LS!A1"/><Relationship Id="rId12" Type="http://schemas.openxmlformats.org/officeDocument/2006/relationships/hyperlink" Target="#LP!A1"/><Relationship Id="rId2" Type="http://schemas.openxmlformats.org/officeDocument/2006/relationships/hyperlink" Target="#LT!A1"/><Relationship Id="rId1" Type="http://schemas.openxmlformats.org/officeDocument/2006/relationships/hyperlink" Target="#Dash!A1"/><Relationship Id="rId6" Type="http://schemas.openxmlformats.org/officeDocument/2006/relationships/hyperlink" Target="#LComU!A1"/><Relationship Id="rId11" Type="http://schemas.openxmlformats.org/officeDocument/2006/relationships/hyperlink" Target="#LV!A1"/><Relationship Id="rId5" Type="http://schemas.openxmlformats.org/officeDocument/2006/relationships/hyperlink" Target="#LPr!A1"/><Relationship Id="rId15" Type="http://schemas.openxmlformats.org/officeDocument/2006/relationships/hyperlink" Target="#VPV!A1"/><Relationship Id="rId10" Type="http://schemas.openxmlformats.org/officeDocument/2006/relationships/hyperlink" Target="#LC!A1"/><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image" Target="../media/image13.png"/></Relationships>
</file>

<file path=xl/drawings/_rels/drawing88.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V!A1"/><Relationship Id="rId18" Type="http://schemas.openxmlformats.org/officeDocument/2006/relationships/image" Target="../media/image31.png"/><Relationship Id="rId3" Type="http://schemas.openxmlformats.org/officeDocument/2006/relationships/hyperlink" Target="#Dash!A1"/><Relationship Id="rId21" Type="http://schemas.openxmlformats.org/officeDocument/2006/relationships/hyperlink" Target="#VPCo!A1"/><Relationship Id="rId7" Type="http://schemas.openxmlformats.org/officeDocument/2006/relationships/hyperlink" Target="#LPr!A1"/><Relationship Id="rId12" Type="http://schemas.openxmlformats.org/officeDocument/2006/relationships/hyperlink" Target="#LC!A1"/><Relationship Id="rId17" Type="http://schemas.openxmlformats.org/officeDocument/2006/relationships/hyperlink" Target="#APR!A1"/><Relationship Id="rId25" Type="http://schemas.openxmlformats.org/officeDocument/2006/relationships/hyperlink" Target="#AP!A1"/><Relationship Id="rId2" Type="http://schemas.openxmlformats.org/officeDocument/2006/relationships/image" Target="../media/image33.png"/><Relationship Id="rId16" Type="http://schemas.openxmlformats.org/officeDocument/2006/relationships/image" Target="../media/image13.png"/><Relationship Id="rId20" Type="http://schemas.openxmlformats.org/officeDocument/2006/relationships/hyperlink" Target="#VPC!A1"/><Relationship Id="rId1" Type="http://schemas.openxmlformats.org/officeDocument/2006/relationships/image" Target="../media/image32.png"/><Relationship Id="rId6" Type="http://schemas.openxmlformats.org/officeDocument/2006/relationships/hyperlink" Target="#LL!A1"/><Relationship Id="rId11" Type="http://schemas.openxmlformats.org/officeDocument/2006/relationships/hyperlink" Target="#LE!A1"/><Relationship Id="rId24" Type="http://schemas.openxmlformats.org/officeDocument/2006/relationships/image" Target="../media/image42.png"/><Relationship Id="rId5" Type="http://schemas.openxmlformats.org/officeDocument/2006/relationships/hyperlink" Target="#CAL!A1"/><Relationship Id="rId15" Type="http://schemas.openxmlformats.org/officeDocument/2006/relationships/hyperlink" Target="#LI!A1"/><Relationship Id="rId23" Type="http://schemas.openxmlformats.org/officeDocument/2006/relationships/hyperlink" Target="#LPS!A1"/><Relationship Id="rId10" Type="http://schemas.openxmlformats.org/officeDocument/2006/relationships/hyperlink" Target="#LCl!A1"/><Relationship Id="rId19" Type="http://schemas.openxmlformats.org/officeDocument/2006/relationships/hyperlink" Target="#VPV!A1"/><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P!A1"/><Relationship Id="rId22" Type="http://schemas.openxmlformats.org/officeDocument/2006/relationships/hyperlink" Target="#VPP!A1"/></Relationships>
</file>

<file path=xl/drawings/_rels/drawing89.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I!A1"/><Relationship Id="rId18" Type="http://schemas.openxmlformats.org/officeDocument/2006/relationships/image" Target="../media/image20.png"/><Relationship Id="rId3" Type="http://schemas.openxmlformats.org/officeDocument/2006/relationships/hyperlink" Target="#CAL!A1"/><Relationship Id="rId21" Type="http://schemas.openxmlformats.org/officeDocument/2006/relationships/hyperlink" Target="#LPFA!A1"/><Relationship Id="rId7" Type="http://schemas.openxmlformats.org/officeDocument/2006/relationships/hyperlink" Target="#LS!A1"/><Relationship Id="rId12" Type="http://schemas.openxmlformats.org/officeDocument/2006/relationships/hyperlink" Target="#LP!A1"/><Relationship Id="rId17" Type="http://schemas.openxmlformats.org/officeDocument/2006/relationships/image" Target="../media/image19.png"/><Relationship Id="rId2" Type="http://schemas.openxmlformats.org/officeDocument/2006/relationships/hyperlink" Target="#LT!A1"/><Relationship Id="rId16" Type="http://schemas.openxmlformats.org/officeDocument/2006/relationships/image" Target="../media/image18.png"/><Relationship Id="rId20" Type="http://schemas.openxmlformats.org/officeDocument/2006/relationships/image" Target="../media/image43.png"/><Relationship Id="rId1" Type="http://schemas.openxmlformats.org/officeDocument/2006/relationships/hyperlink" Target="#Dash!A1"/><Relationship Id="rId6" Type="http://schemas.openxmlformats.org/officeDocument/2006/relationships/hyperlink" Target="#LComU!A1"/><Relationship Id="rId11" Type="http://schemas.openxmlformats.org/officeDocument/2006/relationships/hyperlink" Target="#LV!A1"/><Relationship Id="rId5" Type="http://schemas.openxmlformats.org/officeDocument/2006/relationships/hyperlink" Target="#LPr!A1"/><Relationship Id="rId15" Type="http://schemas.openxmlformats.org/officeDocument/2006/relationships/hyperlink" Target="#LPF!A1"/><Relationship Id="rId10" Type="http://schemas.openxmlformats.org/officeDocument/2006/relationships/hyperlink" Target="#LC!A1"/><Relationship Id="rId19" Type="http://schemas.openxmlformats.org/officeDocument/2006/relationships/image" Target="../media/image29.png"/><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image" Target="../media/image13.png"/></Relationships>
</file>

<file path=xl/drawings/_rels/drawing90.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V!A1"/><Relationship Id="rId18" Type="http://schemas.openxmlformats.org/officeDocument/2006/relationships/hyperlink" Target="#VPCoP!A1"/><Relationship Id="rId3" Type="http://schemas.openxmlformats.org/officeDocument/2006/relationships/hyperlink" Target="#LT!A1"/><Relationship Id="rId21" Type="http://schemas.openxmlformats.org/officeDocument/2006/relationships/hyperlink" Target="#LPF!A1"/><Relationship Id="rId7" Type="http://schemas.openxmlformats.org/officeDocument/2006/relationships/hyperlink" Target="#LComU!A1"/><Relationship Id="rId12" Type="http://schemas.openxmlformats.org/officeDocument/2006/relationships/hyperlink" Target="#LC!A1"/><Relationship Id="rId17" Type="http://schemas.openxmlformats.org/officeDocument/2006/relationships/image" Target="../media/image13.png"/><Relationship Id="rId25" Type="http://schemas.openxmlformats.org/officeDocument/2006/relationships/hyperlink" Target="#ComE!A1"/><Relationship Id="rId2" Type="http://schemas.openxmlformats.org/officeDocument/2006/relationships/hyperlink" Target="#Dash!A1"/><Relationship Id="rId16" Type="http://schemas.openxmlformats.org/officeDocument/2006/relationships/hyperlink" Target="#LI!A1"/><Relationship Id="rId20" Type="http://schemas.openxmlformats.org/officeDocument/2006/relationships/hyperlink" Target="#LComS!A1"/><Relationship Id="rId1" Type="http://schemas.openxmlformats.org/officeDocument/2006/relationships/image" Target="../media/image16.png"/><Relationship Id="rId6" Type="http://schemas.openxmlformats.org/officeDocument/2006/relationships/hyperlink" Target="#LPr!A1"/><Relationship Id="rId11" Type="http://schemas.openxmlformats.org/officeDocument/2006/relationships/hyperlink" Target="#LEx!A1"/><Relationship Id="rId24" Type="http://schemas.openxmlformats.org/officeDocument/2006/relationships/image" Target="../media/image15.png"/><Relationship Id="rId5" Type="http://schemas.openxmlformats.org/officeDocument/2006/relationships/hyperlink" Target="#LL!A1"/><Relationship Id="rId15" Type="http://schemas.openxmlformats.org/officeDocument/2006/relationships/hyperlink" Target="#LP!A1"/><Relationship Id="rId23" Type="http://schemas.openxmlformats.org/officeDocument/2006/relationships/image" Target="../media/image17.png"/><Relationship Id="rId10" Type="http://schemas.openxmlformats.org/officeDocument/2006/relationships/hyperlink" Target="#LE!A1"/><Relationship Id="rId19" Type="http://schemas.openxmlformats.org/officeDocument/2006/relationships/image" Target="../media/image20.png"/><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Com!A1"/><Relationship Id="rId22" Type="http://schemas.openxmlformats.org/officeDocument/2006/relationships/image" Target="../media/image18.png"/></Relationships>
</file>

<file path=xl/drawings/_rels/drawing91.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Com!A1"/><Relationship Id="rId18" Type="http://schemas.openxmlformats.org/officeDocument/2006/relationships/image" Target="../media/image20.png"/><Relationship Id="rId3" Type="http://schemas.openxmlformats.org/officeDocument/2006/relationships/hyperlink" Target="#CAL!A1"/><Relationship Id="rId7" Type="http://schemas.openxmlformats.org/officeDocument/2006/relationships/hyperlink" Target="#LS!A1"/><Relationship Id="rId12" Type="http://schemas.openxmlformats.org/officeDocument/2006/relationships/hyperlink" Target="#LV!A1"/><Relationship Id="rId17" Type="http://schemas.openxmlformats.org/officeDocument/2006/relationships/hyperlink" Target="#VPCoP!A1"/><Relationship Id="rId2" Type="http://schemas.openxmlformats.org/officeDocument/2006/relationships/hyperlink" Target="#LT!A1"/><Relationship Id="rId16" Type="http://schemas.openxmlformats.org/officeDocument/2006/relationships/image" Target="../media/image13.png"/><Relationship Id="rId20" Type="http://schemas.openxmlformats.org/officeDocument/2006/relationships/image" Target="../media/image18.png"/><Relationship Id="rId1" Type="http://schemas.openxmlformats.org/officeDocument/2006/relationships/hyperlink" Target="#Dash!A1"/><Relationship Id="rId6" Type="http://schemas.openxmlformats.org/officeDocument/2006/relationships/hyperlink" Target="#LComU!A1"/><Relationship Id="rId11" Type="http://schemas.openxmlformats.org/officeDocument/2006/relationships/hyperlink" Target="#LC!A1"/><Relationship Id="rId5" Type="http://schemas.openxmlformats.org/officeDocument/2006/relationships/hyperlink" Target="#LPr!A1"/><Relationship Id="rId15" Type="http://schemas.openxmlformats.org/officeDocument/2006/relationships/hyperlink" Target="#LI!A1"/><Relationship Id="rId10" Type="http://schemas.openxmlformats.org/officeDocument/2006/relationships/hyperlink" Target="#LEx!A1"/><Relationship Id="rId19" Type="http://schemas.openxmlformats.org/officeDocument/2006/relationships/hyperlink" Target="#LPF!A1"/><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hyperlink" Target="#LP!A1"/></Relationships>
</file>

<file path=xl/drawings/_rels/drawing92.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C!A1"/><Relationship Id="rId18" Type="http://schemas.openxmlformats.org/officeDocument/2006/relationships/image" Target="../media/image13.png"/><Relationship Id="rId3" Type="http://schemas.openxmlformats.org/officeDocument/2006/relationships/hyperlink" Target="#Dash!A1"/><Relationship Id="rId7" Type="http://schemas.openxmlformats.org/officeDocument/2006/relationships/hyperlink" Target="#LPr!A1"/><Relationship Id="rId12" Type="http://schemas.openxmlformats.org/officeDocument/2006/relationships/hyperlink" Target="#LEx!A1"/><Relationship Id="rId17" Type="http://schemas.openxmlformats.org/officeDocument/2006/relationships/hyperlink" Target="#LI!A1"/><Relationship Id="rId2" Type="http://schemas.openxmlformats.org/officeDocument/2006/relationships/image" Target="../media/image18.png"/><Relationship Id="rId16" Type="http://schemas.openxmlformats.org/officeDocument/2006/relationships/hyperlink" Target="#LP!A1"/><Relationship Id="rId1" Type="http://schemas.openxmlformats.org/officeDocument/2006/relationships/hyperlink" Target="#LPF!A1"/><Relationship Id="rId6" Type="http://schemas.openxmlformats.org/officeDocument/2006/relationships/hyperlink" Target="#LL!A1"/><Relationship Id="rId11" Type="http://schemas.openxmlformats.org/officeDocument/2006/relationships/hyperlink" Target="#LE!A1"/><Relationship Id="rId5" Type="http://schemas.openxmlformats.org/officeDocument/2006/relationships/hyperlink" Target="#CAL!A1"/><Relationship Id="rId15" Type="http://schemas.openxmlformats.org/officeDocument/2006/relationships/hyperlink" Target="#LCom!A1"/><Relationship Id="rId10" Type="http://schemas.openxmlformats.org/officeDocument/2006/relationships/hyperlink" Target="#LCl!A1"/><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V!A1"/></Relationships>
</file>

<file path=xl/drawings/_rels/drawing93.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C!A1"/><Relationship Id="rId18" Type="http://schemas.openxmlformats.org/officeDocument/2006/relationships/image" Target="../media/image13.png"/><Relationship Id="rId3" Type="http://schemas.openxmlformats.org/officeDocument/2006/relationships/image" Target="../media/image16.png"/><Relationship Id="rId21" Type="http://schemas.openxmlformats.org/officeDocument/2006/relationships/image" Target="../media/image15.png"/><Relationship Id="rId7" Type="http://schemas.openxmlformats.org/officeDocument/2006/relationships/hyperlink" Target="#LL!A1"/><Relationship Id="rId12" Type="http://schemas.openxmlformats.org/officeDocument/2006/relationships/hyperlink" Target="#LEx!A1"/><Relationship Id="rId17" Type="http://schemas.openxmlformats.org/officeDocument/2006/relationships/hyperlink" Target="#LI!A1"/><Relationship Id="rId2" Type="http://schemas.openxmlformats.org/officeDocument/2006/relationships/image" Target="../media/image24.png"/><Relationship Id="rId16" Type="http://schemas.openxmlformats.org/officeDocument/2006/relationships/hyperlink" Target="#LP!A1"/><Relationship Id="rId20" Type="http://schemas.openxmlformats.org/officeDocument/2006/relationships/image" Target="../media/image17.png"/><Relationship Id="rId1" Type="http://schemas.openxmlformats.org/officeDocument/2006/relationships/hyperlink" Target="#LCom!A1"/><Relationship Id="rId6" Type="http://schemas.openxmlformats.org/officeDocument/2006/relationships/hyperlink" Target="#CAL!A1"/><Relationship Id="rId11" Type="http://schemas.openxmlformats.org/officeDocument/2006/relationships/hyperlink" Target="#LE!A1"/><Relationship Id="rId5" Type="http://schemas.openxmlformats.org/officeDocument/2006/relationships/hyperlink" Target="#LT!A1"/><Relationship Id="rId15" Type="http://schemas.openxmlformats.org/officeDocument/2006/relationships/hyperlink" Target="#LV!A1"/><Relationship Id="rId23" Type="http://schemas.openxmlformats.org/officeDocument/2006/relationships/hyperlink" Target="#DASH!A1"/><Relationship Id="rId10" Type="http://schemas.openxmlformats.org/officeDocument/2006/relationships/hyperlink" Target="#LCl!A1"/><Relationship Id="rId19" Type="http://schemas.openxmlformats.org/officeDocument/2006/relationships/hyperlink" Target="#LComOS!A1"/><Relationship Id="rId4" Type="http://schemas.openxmlformats.org/officeDocument/2006/relationships/hyperlink" Target="#Dash!A1"/><Relationship Id="rId9" Type="http://schemas.openxmlformats.org/officeDocument/2006/relationships/hyperlink" Target="#LS!A1"/><Relationship Id="rId14" Type="http://schemas.openxmlformats.org/officeDocument/2006/relationships/hyperlink" Target="#DocL!A1"/><Relationship Id="rId22" Type="http://schemas.openxmlformats.org/officeDocument/2006/relationships/hyperlink" Target="#ComE!A1"/></Relationships>
</file>

<file path=xl/drawings/_rels/drawing94.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Ex!A1"/><Relationship Id="rId18" Type="http://schemas.openxmlformats.org/officeDocument/2006/relationships/image" Target="../media/image13.png"/><Relationship Id="rId3" Type="http://schemas.openxmlformats.org/officeDocument/2006/relationships/image" Target="../media/image16.png"/><Relationship Id="rId21" Type="http://schemas.openxmlformats.org/officeDocument/2006/relationships/hyperlink" Target="#ECom!A1"/><Relationship Id="rId7" Type="http://schemas.openxmlformats.org/officeDocument/2006/relationships/hyperlink" Target="#LL!A1"/><Relationship Id="rId12" Type="http://schemas.openxmlformats.org/officeDocument/2006/relationships/hyperlink" Target="#LE!A1"/><Relationship Id="rId17" Type="http://schemas.openxmlformats.org/officeDocument/2006/relationships/hyperlink" Target="#LI!A1"/><Relationship Id="rId2" Type="http://schemas.openxmlformats.org/officeDocument/2006/relationships/image" Target="../media/image44.png"/><Relationship Id="rId16" Type="http://schemas.openxmlformats.org/officeDocument/2006/relationships/hyperlink" Target="#LP!A1"/><Relationship Id="rId20" Type="http://schemas.openxmlformats.org/officeDocument/2006/relationships/image" Target="../media/image15.png"/><Relationship Id="rId1" Type="http://schemas.openxmlformats.org/officeDocument/2006/relationships/hyperlink" Target="#LCom!A1"/><Relationship Id="rId6" Type="http://schemas.openxmlformats.org/officeDocument/2006/relationships/hyperlink" Target="#CAL!A1"/><Relationship Id="rId11" Type="http://schemas.openxmlformats.org/officeDocument/2006/relationships/hyperlink" Target="#LCl!A1"/><Relationship Id="rId5" Type="http://schemas.openxmlformats.org/officeDocument/2006/relationships/hyperlink" Target="#LT!A1"/><Relationship Id="rId15" Type="http://schemas.openxmlformats.org/officeDocument/2006/relationships/hyperlink" Target="#LV!A1"/><Relationship Id="rId10" Type="http://schemas.openxmlformats.org/officeDocument/2006/relationships/hyperlink" Target="#LS!A1"/><Relationship Id="rId19" Type="http://schemas.openxmlformats.org/officeDocument/2006/relationships/image" Target="../media/image20.png"/><Relationship Id="rId4" Type="http://schemas.openxmlformats.org/officeDocument/2006/relationships/hyperlink" Target="#Dash!A1"/><Relationship Id="rId9" Type="http://schemas.openxmlformats.org/officeDocument/2006/relationships/hyperlink" Target="#LComU!A1"/><Relationship Id="rId14" Type="http://schemas.openxmlformats.org/officeDocument/2006/relationships/hyperlink" Target="#LC!A1"/><Relationship Id="rId22" Type="http://schemas.openxmlformats.org/officeDocument/2006/relationships/image" Target="../media/image17.png"/></Relationships>
</file>

<file path=xl/drawings/_rels/drawing95.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C!A1"/><Relationship Id="rId18" Type="http://schemas.openxmlformats.org/officeDocument/2006/relationships/image" Target="../media/image13.png"/><Relationship Id="rId3" Type="http://schemas.openxmlformats.org/officeDocument/2006/relationships/image" Target="../media/image31.png"/><Relationship Id="rId7" Type="http://schemas.openxmlformats.org/officeDocument/2006/relationships/hyperlink" Target="#LL!A1"/><Relationship Id="rId12" Type="http://schemas.openxmlformats.org/officeDocument/2006/relationships/hyperlink" Target="#LEx!A1"/><Relationship Id="rId17" Type="http://schemas.openxmlformats.org/officeDocument/2006/relationships/hyperlink" Target="#LI!A1"/><Relationship Id="rId2" Type="http://schemas.openxmlformats.org/officeDocument/2006/relationships/hyperlink" Target="#PreS!A1"/><Relationship Id="rId16" Type="http://schemas.openxmlformats.org/officeDocument/2006/relationships/hyperlink" Target="#LP!A1"/><Relationship Id="rId20" Type="http://schemas.openxmlformats.org/officeDocument/2006/relationships/image" Target="../media/image17.png"/><Relationship Id="rId1" Type="http://schemas.openxmlformats.org/officeDocument/2006/relationships/hyperlink" Target="#LComU!A1"/><Relationship Id="rId6" Type="http://schemas.openxmlformats.org/officeDocument/2006/relationships/hyperlink" Target="#CAL!A1"/><Relationship Id="rId11" Type="http://schemas.openxmlformats.org/officeDocument/2006/relationships/hyperlink" Target="#LE!A1"/><Relationship Id="rId5" Type="http://schemas.openxmlformats.org/officeDocument/2006/relationships/hyperlink" Target="#LT!A1"/><Relationship Id="rId15" Type="http://schemas.openxmlformats.org/officeDocument/2006/relationships/hyperlink" Target="#LCom!A1"/><Relationship Id="rId10" Type="http://schemas.openxmlformats.org/officeDocument/2006/relationships/hyperlink" Target="#LCl!A1"/><Relationship Id="rId19" Type="http://schemas.openxmlformats.org/officeDocument/2006/relationships/image" Target="../media/image16.png"/><Relationship Id="rId4" Type="http://schemas.openxmlformats.org/officeDocument/2006/relationships/hyperlink" Target="#Dash!A1"/><Relationship Id="rId9" Type="http://schemas.openxmlformats.org/officeDocument/2006/relationships/hyperlink" Target="#LS!A1"/><Relationship Id="rId14" Type="http://schemas.openxmlformats.org/officeDocument/2006/relationships/hyperlink" Target="#LV!A1"/></Relationships>
</file>

<file path=xl/drawings/_rels/drawing96.xml.rels><?xml version="1.0" encoding="UTF-8" standalone="yes"?>
<Relationships xmlns="http://schemas.openxmlformats.org/package/2006/relationships"><Relationship Id="rId8" Type="http://schemas.openxmlformats.org/officeDocument/2006/relationships/hyperlink" Target="#CAL!A1"/><Relationship Id="rId13" Type="http://schemas.openxmlformats.org/officeDocument/2006/relationships/hyperlink" Target="#LE!A1"/><Relationship Id="rId18" Type="http://schemas.openxmlformats.org/officeDocument/2006/relationships/hyperlink" Target="#LP!A1"/><Relationship Id="rId3" Type="http://schemas.openxmlformats.org/officeDocument/2006/relationships/hyperlink" Target="#VPCoP!A1"/><Relationship Id="rId21" Type="http://schemas.openxmlformats.org/officeDocument/2006/relationships/image" Target="../media/image16.png"/><Relationship Id="rId7" Type="http://schemas.openxmlformats.org/officeDocument/2006/relationships/hyperlink" Target="#LT!A1"/><Relationship Id="rId12" Type="http://schemas.openxmlformats.org/officeDocument/2006/relationships/hyperlink" Target="#LCl!A1"/><Relationship Id="rId17" Type="http://schemas.openxmlformats.org/officeDocument/2006/relationships/hyperlink" Target="#LCom!A1"/><Relationship Id="rId2" Type="http://schemas.openxmlformats.org/officeDocument/2006/relationships/hyperlink" Target="#CCom!A1"/><Relationship Id="rId16" Type="http://schemas.openxmlformats.org/officeDocument/2006/relationships/hyperlink" Target="#LV!A1"/><Relationship Id="rId20" Type="http://schemas.openxmlformats.org/officeDocument/2006/relationships/image" Target="../media/image13.png"/><Relationship Id="rId1" Type="http://schemas.openxmlformats.org/officeDocument/2006/relationships/hyperlink" Target="#LComU!A1"/><Relationship Id="rId6" Type="http://schemas.openxmlformats.org/officeDocument/2006/relationships/hyperlink" Target="#Dash!A1"/><Relationship Id="rId11" Type="http://schemas.openxmlformats.org/officeDocument/2006/relationships/hyperlink" Target="#LS!A1"/><Relationship Id="rId5" Type="http://schemas.openxmlformats.org/officeDocument/2006/relationships/image" Target="../media/image31.png"/><Relationship Id="rId15" Type="http://schemas.openxmlformats.org/officeDocument/2006/relationships/hyperlink" Target="#LC!A1"/><Relationship Id="rId10" Type="http://schemas.openxmlformats.org/officeDocument/2006/relationships/hyperlink" Target="#LPr!A1"/><Relationship Id="rId19" Type="http://schemas.openxmlformats.org/officeDocument/2006/relationships/hyperlink" Target="#LI!A1"/><Relationship Id="rId4" Type="http://schemas.openxmlformats.org/officeDocument/2006/relationships/image" Target="../media/image20.png"/><Relationship Id="rId9" Type="http://schemas.openxmlformats.org/officeDocument/2006/relationships/hyperlink" Target="#LL!A1"/><Relationship Id="rId14" Type="http://schemas.openxmlformats.org/officeDocument/2006/relationships/hyperlink" Target="#LEx!A1"/><Relationship Id="rId22" Type="http://schemas.openxmlformats.org/officeDocument/2006/relationships/image" Target="../media/image17.png"/></Relationships>
</file>

<file path=xl/drawings/_rels/drawing97.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V!A1"/><Relationship Id="rId3" Type="http://schemas.openxmlformats.org/officeDocument/2006/relationships/hyperlink" Target="#LT!A1"/><Relationship Id="rId7" Type="http://schemas.openxmlformats.org/officeDocument/2006/relationships/hyperlink" Target="#LComU!A1"/><Relationship Id="rId12" Type="http://schemas.openxmlformats.org/officeDocument/2006/relationships/hyperlink" Target="#LC!A1"/><Relationship Id="rId17" Type="http://schemas.openxmlformats.org/officeDocument/2006/relationships/image" Target="../media/image13.png"/><Relationship Id="rId2" Type="http://schemas.openxmlformats.org/officeDocument/2006/relationships/hyperlink" Target="#Dash!A1"/><Relationship Id="rId16" Type="http://schemas.openxmlformats.org/officeDocument/2006/relationships/hyperlink" Target="#LI!A1"/><Relationship Id="rId1" Type="http://schemas.openxmlformats.org/officeDocument/2006/relationships/image" Target="../media/image31.png"/><Relationship Id="rId6" Type="http://schemas.openxmlformats.org/officeDocument/2006/relationships/hyperlink" Target="#LPr!A1"/><Relationship Id="rId11" Type="http://schemas.openxmlformats.org/officeDocument/2006/relationships/hyperlink" Target="#LEx!A1"/><Relationship Id="rId5" Type="http://schemas.openxmlformats.org/officeDocument/2006/relationships/hyperlink" Target="#LL!A1"/><Relationship Id="rId15" Type="http://schemas.openxmlformats.org/officeDocument/2006/relationships/hyperlink" Target="#LP!A1"/><Relationship Id="rId10" Type="http://schemas.openxmlformats.org/officeDocument/2006/relationships/hyperlink" Target="#LE!A1"/><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Com!A1"/></Relationships>
</file>

<file path=xl/drawings/_rels/drawing98.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DocL!A1"/><Relationship Id="rId18" Type="http://schemas.openxmlformats.org/officeDocument/2006/relationships/image" Target="../media/image13.png"/><Relationship Id="rId26" Type="http://schemas.openxmlformats.org/officeDocument/2006/relationships/image" Target="../media/image17.png"/><Relationship Id="rId3" Type="http://schemas.openxmlformats.org/officeDocument/2006/relationships/hyperlink" Target="#LT!A1"/><Relationship Id="rId21" Type="http://schemas.openxmlformats.org/officeDocument/2006/relationships/image" Target="../media/image20.png"/><Relationship Id="rId7" Type="http://schemas.openxmlformats.org/officeDocument/2006/relationships/hyperlink" Target="#LComU!A1"/><Relationship Id="rId12" Type="http://schemas.openxmlformats.org/officeDocument/2006/relationships/hyperlink" Target="#LC!A1"/><Relationship Id="rId17" Type="http://schemas.openxmlformats.org/officeDocument/2006/relationships/hyperlink" Target="#LI!A1"/><Relationship Id="rId25" Type="http://schemas.openxmlformats.org/officeDocument/2006/relationships/hyperlink" Target="#VS!A1"/><Relationship Id="rId2" Type="http://schemas.openxmlformats.org/officeDocument/2006/relationships/hyperlink" Target="#Dash!A1"/><Relationship Id="rId16" Type="http://schemas.openxmlformats.org/officeDocument/2006/relationships/hyperlink" Target="#LP!A1"/><Relationship Id="rId20" Type="http://schemas.openxmlformats.org/officeDocument/2006/relationships/image" Target="../media/image19.png"/><Relationship Id="rId1" Type="http://schemas.openxmlformats.org/officeDocument/2006/relationships/image" Target="../media/image16.png"/><Relationship Id="rId6" Type="http://schemas.openxmlformats.org/officeDocument/2006/relationships/hyperlink" Target="#LPr!A1"/><Relationship Id="rId11" Type="http://schemas.openxmlformats.org/officeDocument/2006/relationships/hyperlink" Target="#LEx!A1"/><Relationship Id="rId24" Type="http://schemas.openxmlformats.org/officeDocument/2006/relationships/image" Target="../media/image15.png"/><Relationship Id="rId5" Type="http://schemas.openxmlformats.org/officeDocument/2006/relationships/hyperlink" Target="#LL!A1"/><Relationship Id="rId15" Type="http://schemas.openxmlformats.org/officeDocument/2006/relationships/hyperlink" Target="#LCom!A1"/><Relationship Id="rId23" Type="http://schemas.openxmlformats.org/officeDocument/2006/relationships/hyperlink" Target="#LIP!A1"/><Relationship Id="rId10" Type="http://schemas.openxmlformats.org/officeDocument/2006/relationships/hyperlink" Target="#LE!A1"/><Relationship Id="rId19" Type="http://schemas.openxmlformats.org/officeDocument/2006/relationships/image" Target="../media/image18.png"/><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V!A1"/><Relationship Id="rId22" Type="http://schemas.openxmlformats.org/officeDocument/2006/relationships/hyperlink" Target="#LSF!A1"/><Relationship Id="rId27" Type="http://schemas.openxmlformats.org/officeDocument/2006/relationships/hyperlink" Target="#DASH!A1"/></Relationships>
</file>

<file path=xl/drawings/_rels/drawing99.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C!A1"/><Relationship Id="rId18" Type="http://schemas.openxmlformats.org/officeDocument/2006/relationships/image" Target="../media/image19.png"/><Relationship Id="rId3" Type="http://schemas.openxmlformats.org/officeDocument/2006/relationships/image" Target="../media/image16.png"/><Relationship Id="rId21" Type="http://schemas.openxmlformats.org/officeDocument/2006/relationships/image" Target="../media/image15.png"/><Relationship Id="rId7" Type="http://schemas.openxmlformats.org/officeDocument/2006/relationships/hyperlink" Target="#LL!A1"/><Relationship Id="rId12" Type="http://schemas.openxmlformats.org/officeDocument/2006/relationships/hyperlink" Target="#LEx!A1"/><Relationship Id="rId17" Type="http://schemas.openxmlformats.org/officeDocument/2006/relationships/image" Target="../media/image13.png"/><Relationship Id="rId2" Type="http://schemas.openxmlformats.org/officeDocument/2006/relationships/image" Target="../media/image24.png"/><Relationship Id="rId16" Type="http://schemas.openxmlformats.org/officeDocument/2006/relationships/hyperlink" Target="#LI!A1"/><Relationship Id="rId20" Type="http://schemas.openxmlformats.org/officeDocument/2006/relationships/hyperlink" Target="#LIP!A1"/><Relationship Id="rId1" Type="http://schemas.openxmlformats.org/officeDocument/2006/relationships/hyperlink" Target="#LS!A1"/><Relationship Id="rId6" Type="http://schemas.openxmlformats.org/officeDocument/2006/relationships/hyperlink" Target="#CAL!A1"/><Relationship Id="rId11" Type="http://schemas.openxmlformats.org/officeDocument/2006/relationships/hyperlink" Target="#LE!A1"/><Relationship Id="rId5" Type="http://schemas.openxmlformats.org/officeDocument/2006/relationships/hyperlink" Target="#LT!A1"/><Relationship Id="rId15" Type="http://schemas.openxmlformats.org/officeDocument/2006/relationships/hyperlink" Target="#LP!A1"/><Relationship Id="rId10" Type="http://schemas.openxmlformats.org/officeDocument/2006/relationships/hyperlink" Target="#LCl!A1"/><Relationship Id="rId19" Type="http://schemas.openxmlformats.org/officeDocument/2006/relationships/image" Target="../media/image20.png"/><Relationship Id="rId4" Type="http://schemas.openxmlformats.org/officeDocument/2006/relationships/hyperlink" Target="#Dash!A1"/><Relationship Id="rId9" Type="http://schemas.openxmlformats.org/officeDocument/2006/relationships/hyperlink" Target="#LCom!A1"/><Relationship Id="rId14" Type="http://schemas.openxmlformats.org/officeDocument/2006/relationships/hyperlink" Target="#LV!A1"/><Relationship Id="rId22" Type="http://schemas.openxmlformats.org/officeDocument/2006/relationships/hyperlink" Target="#VPD!A1"/></Relationships>
</file>

<file path=xl/drawings/_rels/drawing100.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I!A1"/><Relationship Id="rId3" Type="http://schemas.openxmlformats.org/officeDocument/2006/relationships/hyperlink" Target="#LT!A1"/><Relationship Id="rId7" Type="http://schemas.openxmlformats.org/officeDocument/2006/relationships/hyperlink" Target="#LComU!A1"/><Relationship Id="rId12" Type="http://schemas.openxmlformats.org/officeDocument/2006/relationships/hyperlink" Target="#LP!A1"/><Relationship Id="rId2" Type="http://schemas.openxmlformats.org/officeDocument/2006/relationships/hyperlink" Target="#Dash!A1"/><Relationship Id="rId1" Type="http://schemas.openxmlformats.org/officeDocument/2006/relationships/hyperlink" Target="#LS!A1"/><Relationship Id="rId6" Type="http://schemas.openxmlformats.org/officeDocument/2006/relationships/hyperlink" Target="#LPr!A1"/><Relationship Id="rId11" Type="http://schemas.openxmlformats.org/officeDocument/2006/relationships/hyperlink" Target="#LV!A1"/><Relationship Id="rId5" Type="http://schemas.openxmlformats.org/officeDocument/2006/relationships/hyperlink" Target="#LL!A1"/><Relationship Id="rId15" Type="http://schemas.openxmlformats.org/officeDocument/2006/relationships/image" Target="../media/image33.png"/><Relationship Id="rId10" Type="http://schemas.openxmlformats.org/officeDocument/2006/relationships/hyperlink" Target="#LC!A1"/><Relationship Id="rId4" Type="http://schemas.openxmlformats.org/officeDocument/2006/relationships/hyperlink" Target="#CAL!A1"/><Relationship Id="rId9" Type="http://schemas.openxmlformats.org/officeDocument/2006/relationships/hyperlink" Target="#LE!A1"/><Relationship Id="rId14" Type="http://schemas.openxmlformats.org/officeDocument/2006/relationships/image" Target="../media/image13.png"/></Relationships>
</file>

<file path=xl/drawings/_rels/drawing101.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C!A1"/><Relationship Id="rId18" Type="http://schemas.openxmlformats.org/officeDocument/2006/relationships/hyperlink" Target="#LI!A1"/><Relationship Id="rId3" Type="http://schemas.openxmlformats.org/officeDocument/2006/relationships/hyperlink" Target="#Dash!A1"/><Relationship Id="rId21" Type="http://schemas.openxmlformats.org/officeDocument/2006/relationships/image" Target="../media/image15.png"/><Relationship Id="rId7" Type="http://schemas.openxmlformats.org/officeDocument/2006/relationships/hyperlink" Target="#LPr!A1"/><Relationship Id="rId12" Type="http://schemas.openxmlformats.org/officeDocument/2006/relationships/hyperlink" Target="#LEx!A1"/><Relationship Id="rId17" Type="http://schemas.openxmlformats.org/officeDocument/2006/relationships/hyperlink" Target="#LP!A1"/><Relationship Id="rId2" Type="http://schemas.openxmlformats.org/officeDocument/2006/relationships/image" Target="../media/image16.png"/><Relationship Id="rId16" Type="http://schemas.openxmlformats.org/officeDocument/2006/relationships/hyperlink" Target="#LCom!A1"/><Relationship Id="rId20" Type="http://schemas.openxmlformats.org/officeDocument/2006/relationships/hyperlink" Target="#LIP!A1"/><Relationship Id="rId1" Type="http://schemas.openxmlformats.org/officeDocument/2006/relationships/hyperlink" Target="#AI!A1"/><Relationship Id="rId6" Type="http://schemas.openxmlformats.org/officeDocument/2006/relationships/hyperlink" Target="#LL!A1"/><Relationship Id="rId11" Type="http://schemas.openxmlformats.org/officeDocument/2006/relationships/hyperlink" Target="#LE!A1"/><Relationship Id="rId5" Type="http://schemas.openxmlformats.org/officeDocument/2006/relationships/hyperlink" Target="#CAL!A1"/><Relationship Id="rId15" Type="http://schemas.openxmlformats.org/officeDocument/2006/relationships/hyperlink" Target="#LV!A1"/><Relationship Id="rId23" Type="http://schemas.openxmlformats.org/officeDocument/2006/relationships/hyperlink" Target="#DASH!A1"/><Relationship Id="rId10" Type="http://schemas.openxmlformats.org/officeDocument/2006/relationships/hyperlink" Target="#LCl!A1"/><Relationship Id="rId19" Type="http://schemas.openxmlformats.org/officeDocument/2006/relationships/image" Target="../media/image13.png"/><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DocL!A1"/><Relationship Id="rId22" Type="http://schemas.openxmlformats.org/officeDocument/2006/relationships/image" Target="../media/image17.png"/></Relationships>
</file>

<file path=xl/drawings/_rels/drawing102.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V!A1"/><Relationship Id="rId3" Type="http://schemas.openxmlformats.org/officeDocument/2006/relationships/hyperlink" Target="#LT!A1"/><Relationship Id="rId7" Type="http://schemas.openxmlformats.org/officeDocument/2006/relationships/hyperlink" Target="#LCom!A1"/><Relationship Id="rId12" Type="http://schemas.openxmlformats.org/officeDocument/2006/relationships/hyperlink" Target="#LC!A1"/><Relationship Id="rId2" Type="http://schemas.openxmlformats.org/officeDocument/2006/relationships/hyperlink" Target="#Dash!A1"/><Relationship Id="rId16" Type="http://schemas.openxmlformats.org/officeDocument/2006/relationships/image" Target="../media/image13.png"/><Relationship Id="rId1" Type="http://schemas.openxmlformats.org/officeDocument/2006/relationships/image" Target="../media/image18.png"/><Relationship Id="rId6" Type="http://schemas.openxmlformats.org/officeDocument/2006/relationships/hyperlink" Target="#LPr!A1"/><Relationship Id="rId11" Type="http://schemas.openxmlformats.org/officeDocument/2006/relationships/hyperlink" Target="#LEx!A1"/><Relationship Id="rId5" Type="http://schemas.openxmlformats.org/officeDocument/2006/relationships/hyperlink" Target="#LL!A1"/><Relationship Id="rId15" Type="http://schemas.openxmlformats.org/officeDocument/2006/relationships/hyperlink" Target="#LI!A1"/><Relationship Id="rId10" Type="http://schemas.openxmlformats.org/officeDocument/2006/relationships/hyperlink" Target="#LE!A1"/><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P!A1"/></Relationships>
</file>

<file path=xl/drawings/_rels/drawing103.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C!A1"/><Relationship Id="rId18" Type="http://schemas.openxmlformats.org/officeDocument/2006/relationships/image" Target="../media/image13.png"/><Relationship Id="rId3" Type="http://schemas.openxmlformats.org/officeDocument/2006/relationships/hyperlink" Target="#Dash!A1"/><Relationship Id="rId21" Type="http://schemas.openxmlformats.org/officeDocument/2006/relationships/image" Target="../media/image17.png"/><Relationship Id="rId7" Type="http://schemas.openxmlformats.org/officeDocument/2006/relationships/hyperlink" Target="#LPr!A1"/><Relationship Id="rId12" Type="http://schemas.openxmlformats.org/officeDocument/2006/relationships/hyperlink" Target="#LEx!A1"/><Relationship Id="rId17" Type="http://schemas.openxmlformats.org/officeDocument/2006/relationships/hyperlink" Target="#LI!A1"/><Relationship Id="rId2" Type="http://schemas.openxmlformats.org/officeDocument/2006/relationships/hyperlink" Target="#AE!A1"/><Relationship Id="rId16" Type="http://schemas.openxmlformats.org/officeDocument/2006/relationships/hyperlink" Target="#LP!A1"/><Relationship Id="rId20" Type="http://schemas.openxmlformats.org/officeDocument/2006/relationships/image" Target="../media/image15.png"/><Relationship Id="rId1" Type="http://schemas.openxmlformats.org/officeDocument/2006/relationships/image" Target="../media/image16.png"/><Relationship Id="rId6" Type="http://schemas.openxmlformats.org/officeDocument/2006/relationships/hyperlink" Target="#LL!A1"/><Relationship Id="rId11" Type="http://schemas.openxmlformats.org/officeDocument/2006/relationships/hyperlink" Target="#LV!A1"/><Relationship Id="rId5" Type="http://schemas.openxmlformats.org/officeDocument/2006/relationships/hyperlink" Target="#CAL!A1"/><Relationship Id="rId15" Type="http://schemas.openxmlformats.org/officeDocument/2006/relationships/hyperlink" Target="#LCom!A1"/><Relationship Id="rId10" Type="http://schemas.openxmlformats.org/officeDocument/2006/relationships/hyperlink" Target="#LCl!A1"/><Relationship Id="rId19" Type="http://schemas.openxmlformats.org/officeDocument/2006/relationships/hyperlink" Target="#LIP!A1"/><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DocL!A1"/><Relationship Id="rId22" Type="http://schemas.openxmlformats.org/officeDocument/2006/relationships/hyperlink" Target="#DASH!A1"/></Relationships>
</file>

<file path=xl/drawings/_rels/drawing104.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P!A1"/><Relationship Id="rId3" Type="http://schemas.openxmlformats.org/officeDocument/2006/relationships/hyperlink" Target="#LT!A1"/><Relationship Id="rId7" Type="http://schemas.openxmlformats.org/officeDocument/2006/relationships/hyperlink" Target="#LCom!A1"/><Relationship Id="rId12" Type="http://schemas.openxmlformats.org/officeDocument/2006/relationships/hyperlink" Target="#LC!A1"/><Relationship Id="rId2" Type="http://schemas.openxmlformats.org/officeDocument/2006/relationships/hyperlink" Target="#Dash!A1"/><Relationship Id="rId16" Type="http://schemas.openxmlformats.org/officeDocument/2006/relationships/hyperlink" Target="#LE!A1"/><Relationship Id="rId1" Type="http://schemas.openxmlformats.org/officeDocument/2006/relationships/image" Target="../media/image18.png"/><Relationship Id="rId6" Type="http://schemas.openxmlformats.org/officeDocument/2006/relationships/hyperlink" Target="#LPr!A1"/><Relationship Id="rId11" Type="http://schemas.openxmlformats.org/officeDocument/2006/relationships/hyperlink" Target="#LEx!A1"/><Relationship Id="rId5" Type="http://schemas.openxmlformats.org/officeDocument/2006/relationships/hyperlink" Target="#LL!A1"/><Relationship Id="rId15" Type="http://schemas.openxmlformats.org/officeDocument/2006/relationships/image" Target="../media/image13.png"/><Relationship Id="rId10" Type="http://schemas.openxmlformats.org/officeDocument/2006/relationships/hyperlink" Target="#LV!A1"/><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I!A1"/></Relationships>
</file>

<file path=xl/drawings/_rels/drawing105.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V!A1"/><Relationship Id="rId18" Type="http://schemas.openxmlformats.org/officeDocument/2006/relationships/image" Target="../media/image17.png"/><Relationship Id="rId3" Type="http://schemas.openxmlformats.org/officeDocument/2006/relationships/hyperlink" Target="#LT!A1"/><Relationship Id="rId7" Type="http://schemas.openxmlformats.org/officeDocument/2006/relationships/hyperlink" Target="#LCom!A1"/><Relationship Id="rId12" Type="http://schemas.openxmlformats.org/officeDocument/2006/relationships/hyperlink" Target="#LC!A1"/><Relationship Id="rId17" Type="http://schemas.openxmlformats.org/officeDocument/2006/relationships/image" Target="../media/image18.png"/><Relationship Id="rId2" Type="http://schemas.openxmlformats.org/officeDocument/2006/relationships/hyperlink" Target="#Dash!A1"/><Relationship Id="rId16" Type="http://schemas.openxmlformats.org/officeDocument/2006/relationships/image" Target="../media/image13.png"/><Relationship Id="rId20" Type="http://schemas.openxmlformats.org/officeDocument/2006/relationships/hyperlink" Target="#ACl!A1"/><Relationship Id="rId1" Type="http://schemas.openxmlformats.org/officeDocument/2006/relationships/image" Target="../media/image16.png"/><Relationship Id="rId6" Type="http://schemas.openxmlformats.org/officeDocument/2006/relationships/hyperlink" Target="#LPr!A1"/><Relationship Id="rId11" Type="http://schemas.openxmlformats.org/officeDocument/2006/relationships/hyperlink" Target="#LEx!A1"/><Relationship Id="rId5" Type="http://schemas.openxmlformats.org/officeDocument/2006/relationships/hyperlink" Target="#LL!A1"/><Relationship Id="rId15" Type="http://schemas.openxmlformats.org/officeDocument/2006/relationships/hyperlink" Target="#LI!A1"/><Relationship Id="rId10" Type="http://schemas.openxmlformats.org/officeDocument/2006/relationships/hyperlink" Target="#LE!A1"/><Relationship Id="rId19" Type="http://schemas.openxmlformats.org/officeDocument/2006/relationships/image" Target="../media/image15.png"/><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P!A1"/></Relationships>
</file>

<file path=xl/drawings/_rels/drawing106.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Ex!A1"/><Relationship Id="rId18" Type="http://schemas.openxmlformats.org/officeDocument/2006/relationships/hyperlink" Target="#LI!A1"/><Relationship Id="rId3" Type="http://schemas.openxmlformats.org/officeDocument/2006/relationships/image" Target="../media/image16.png"/><Relationship Id="rId21" Type="http://schemas.openxmlformats.org/officeDocument/2006/relationships/hyperlink" Target="#ACl!A1"/><Relationship Id="rId7" Type="http://schemas.openxmlformats.org/officeDocument/2006/relationships/hyperlink" Target="#LL!A1"/><Relationship Id="rId12" Type="http://schemas.openxmlformats.org/officeDocument/2006/relationships/hyperlink" Target="#LE!A1"/><Relationship Id="rId17" Type="http://schemas.openxmlformats.org/officeDocument/2006/relationships/hyperlink" Target="#LP!A1"/><Relationship Id="rId2" Type="http://schemas.openxmlformats.org/officeDocument/2006/relationships/image" Target="../media/image24.png"/><Relationship Id="rId16" Type="http://schemas.openxmlformats.org/officeDocument/2006/relationships/hyperlink" Target="#LCom!A1"/><Relationship Id="rId20" Type="http://schemas.openxmlformats.org/officeDocument/2006/relationships/image" Target="../media/image17.png"/><Relationship Id="rId1" Type="http://schemas.openxmlformats.org/officeDocument/2006/relationships/hyperlink" Target="#LCla!A1"/><Relationship Id="rId6" Type="http://schemas.openxmlformats.org/officeDocument/2006/relationships/hyperlink" Target="#CAL!A1"/><Relationship Id="rId11" Type="http://schemas.openxmlformats.org/officeDocument/2006/relationships/hyperlink" Target="#LCl!A1"/><Relationship Id="rId5" Type="http://schemas.openxmlformats.org/officeDocument/2006/relationships/hyperlink" Target="#LT!A1"/><Relationship Id="rId15" Type="http://schemas.openxmlformats.org/officeDocument/2006/relationships/hyperlink" Target="#LV!A1"/><Relationship Id="rId23" Type="http://schemas.openxmlformats.org/officeDocument/2006/relationships/hyperlink" Target="#DASH!A1"/><Relationship Id="rId10" Type="http://schemas.openxmlformats.org/officeDocument/2006/relationships/hyperlink" Target="#LS!A1"/><Relationship Id="rId19" Type="http://schemas.openxmlformats.org/officeDocument/2006/relationships/image" Target="../media/image13.png"/><Relationship Id="rId4" Type="http://schemas.openxmlformats.org/officeDocument/2006/relationships/hyperlink" Target="#Dash!A1"/><Relationship Id="rId9" Type="http://schemas.openxmlformats.org/officeDocument/2006/relationships/hyperlink" Target="#LComU!A1"/><Relationship Id="rId14" Type="http://schemas.openxmlformats.org/officeDocument/2006/relationships/hyperlink" Target="#LC!A1"/><Relationship Id="rId22" Type="http://schemas.openxmlformats.org/officeDocument/2006/relationships/image" Target="../media/image15.png"/></Relationships>
</file>

<file path=xl/drawings/_rels/drawing107.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P!A1"/><Relationship Id="rId3" Type="http://schemas.openxmlformats.org/officeDocument/2006/relationships/hyperlink" Target="#CAL!A1"/><Relationship Id="rId7" Type="http://schemas.openxmlformats.org/officeDocument/2006/relationships/hyperlink" Target="#LS!A1"/><Relationship Id="rId12" Type="http://schemas.openxmlformats.org/officeDocument/2006/relationships/hyperlink" Target="#LV!A1"/><Relationship Id="rId17" Type="http://schemas.openxmlformats.org/officeDocument/2006/relationships/image" Target="../media/image18.png"/><Relationship Id="rId2" Type="http://schemas.openxmlformats.org/officeDocument/2006/relationships/hyperlink" Target="#LT!A1"/><Relationship Id="rId16" Type="http://schemas.openxmlformats.org/officeDocument/2006/relationships/image" Target="../media/image16.png"/><Relationship Id="rId1" Type="http://schemas.openxmlformats.org/officeDocument/2006/relationships/hyperlink" Target="#Dash!A1"/><Relationship Id="rId6" Type="http://schemas.openxmlformats.org/officeDocument/2006/relationships/hyperlink" Target="#LCom!A1"/><Relationship Id="rId11" Type="http://schemas.openxmlformats.org/officeDocument/2006/relationships/hyperlink" Target="#LC!A1"/><Relationship Id="rId5" Type="http://schemas.openxmlformats.org/officeDocument/2006/relationships/hyperlink" Target="#LPr!A1"/><Relationship Id="rId15" Type="http://schemas.openxmlformats.org/officeDocument/2006/relationships/image" Target="../media/image13.png"/><Relationship Id="rId10" Type="http://schemas.openxmlformats.org/officeDocument/2006/relationships/hyperlink" Target="#LEx!A1"/><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hyperlink" Target="#LI!A1"/></Relationships>
</file>

<file path=xl/drawings/_rels/drawing108.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V!A1"/><Relationship Id="rId18" Type="http://schemas.openxmlformats.org/officeDocument/2006/relationships/image" Target="../media/image17.png"/><Relationship Id="rId3" Type="http://schemas.openxmlformats.org/officeDocument/2006/relationships/hyperlink" Target="#LT!A1"/><Relationship Id="rId7" Type="http://schemas.openxmlformats.org/officeDocument/2006/relationships/hyperlink" Target="#LComU!A1"/><Relationship Id="rId12" Type="http://schemas.openxmlformats.org/officeDocument/2006/relationships/hyperlink" Target="#DocL!A1"/><Relationship Id="rId17" Type="http://schemas.openxmlformats.org/officeDocument/2006/relationships/image" Target="../media/image15.png"/><Relationship Id="rId2" Type="http://schemas.openxmlformats.org/officeDocument/2006/relationships/hyperlink" Target="#Dash!A1"/><Relationship Id="rId16" Type="http://schemas.openxmlformats.org/officeDocument/2006/relationships/image" Target="../media/image13.png"/><Relationship Id="rId1" Type="http://schemas.openxmlformats.org/officeDocument/2006/relationships/image" Target="../media/image16.png"/><Relationship Id="rId6" Type="http://schemas.openxmlformats.org/officeDocument/2006/relationships/hyperlink" Target="#LPr!A1"/><Relationship Id="rId11" Type="http://schemas.openxmlformats.org/officeDocument/2006/relationships/hyperlink" Target="#LC!A1"/><Relationship Id="rId5" Type="http://schemas.openxmlformats.org/officeDocument/2006/relationships/hyperlink" Target="#LL!A1"/><Relationship Id="rId15" Type="http://schemas.openxmlformats.org/officeDocument/2006/relationships/hyperlink" Target="#LI!A1"/><Relationship Id="rId10" Type="http://schemas.openxmlformats.org/officeDocument/2006/relationships/hyperlink" Target="#LE!A1"/><Relationship Id="rId19" Type="http://schemas.openxmlformats.org/officeDocument/2006/relationships/hyperlink" Target="#DASH!A1"/><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P!A1"/></Relationships>
</file>

<file path=xl/drawings/_rels/drawing109.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C!A1"/><Relationship Id="rId18" Type="http://schemas.openxmlformats.org/officeDocument/2006/relationships/image" Target="../media/image33.png"/><Relationship Id="rId3" Type="http://schemas.openxmlformats.org/officeDocument/2006/relationships/hyperlink" Target="#LIP!A1"/><Relationship Id="rId21" Type="http://schemas.openxmlformats.org/officeDocument/2006/relationships/hyperlink" Target="#NE!A1"/><Relationship Id="rId7" Type="http://schemas.openxmlformats.org/officeDocument/2006/relationships/hyperlink" Target="#LL!A1"/><Relationship Id="rId12" Type="http://schemas.openxmlformats.org/officeDocument/2006/relationships/hyperlink" Target="#LE!A1"/><Relationship Id="rId17" Type="http://schemas.openxmlformats.org/officeDocument/2006/relationships/image" Target="../media/image13.png"/><Relationship Id="rId2" Type="http://schemas.openxmlformats.org/officeDocument/2006/relationships/image" Target="../media/image16.png"/><Relationship Id="rId16" Type="http://schemas.openxmlformats.org/officeDocument/2006/relationships/hyperlink" Target="#LI!A1"/><Relationship Id="rId20" Type="http://schemas.openxmlformats.org/officeDocument/2006/relationships/image" Target="../media/image15.png"/><Relationship Id="rId1" Type="http://schemas.openxmlformats.org/officeDocument/2006/relationships/hyperlink" Target="#NA!A1"/><Relationship Id="rId6" Type="http://schemas.openxmlformats.org/officeDocument/2006/relationships/hyperlink" Target="#CAL!A1"/><Relationship Id="rId11" Type="http://schemas.openxmlformats.org/officeDocument/2006/relationships/hyperlink" Target="#LCl!A1"/><Relationship Id="rId5" Type="http://schemas.openxmlformats.org/officeDocument/2006/relationships/hyperlink" Target="#LT!A1"/><Relationship Id="rId15" Type="http://schemas.openxmlformats.org/officeDocument/2006/relationships/hyperlink" Target="#LP!A1"/><Relationship Id="rId10" Type="http://schemas.openxmlformats.org/officeDocument/2006/relationships/hyperlink" Target="#LS!A1"/><Relationship Id="rId19" Type="http://schemas.openxmlformats.org/officeDocument/2006/relationships/image" Target="../media/image17.png"/><Relationship Id="rId4" Type="http://schemas.openxmlformats.org/officeDocument/2006/relationships/hyperlink" Target="#Dash!A1"/><Relationship Id="rId9" Type="http://schemas.openxmlformats.org/officeDocument/2006/relationships/hyperlink" Target="#LComU!A1"/><Relationship Id="rId14" Type="http://schemas.openxmlformats.org/officeDocument/2006/relationships/hyperlink" Target="#LV!A1"/></Relationships>
</file>

<file path=xl/drawings/_rels/drawing110.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C!A1"/><Relationship Id="rId18" Type="http://schemas.openxmlformats.org/officeDocument/2006/relationships/image" Target="../media/image42.png"/><Relationship Id="rId3" Type="http://schemas.openxmlformats.org/officeDocument/2006/relationships/hyperlink" Target="#VPVA!A1"/><Relationship Id="rId7" Type="http://schemas.openxmlformats.org/officeDocument/2006/relationships/hyperlink" Target="#LL!A1"/><Relationship Id="rId12" Type="http://schemas.openxmlformats.org/officeDocument/2006/relationships/hyperlink" Target="#LE!A1"/><Relationship Id="rId17" Type="http://schemas.openxmlformats.org/officeDocument/2006/relationships/image" Target="../media/image13.png"/><Relationship Id="rId2" Type="http://schemas.openxmlformats.org/officeDocument/2006/relationships/hyperlink" Target="#Columns!A1"/><Relationship Id="rId16" Type="http://schemas.openxmlformats.org/officeDocument/2006/relationships/hyperlink" Target="#LI!A1"/><Relationship Id="rId20" Type="http://schemas.openxmlformats.org/officeDocument/2006/relationships/image" Target="../media/image16.png"/><Relationship Id="rId1" Type="http://schemas.openxmlformats.org/officeDocument/2006/relationships/hyperlink" Target="#VPD!A1"/><Relationship Id="rId6" Type="http://schemas.openxmlformats.org/officeDocument/2006/relationships/hyperlink" Target="#CAL!A1"/><Relationship Id="rId11" Type="http://schemas.openxmlformats.org/officeDocument/2006/relationships/hyperlink" Target="#LCl!A1"/><Relationship Id="rId5" Type="http://schemas.openxmlformats.org/officeDocument/2006/relationships/hyperlink" Target="#LT!A1"/><Relationship Id="rId15" Type="http://schemas.openxmlformats.org/officeDocument/2006/relationships/hyperlink" Target="#LP!A1"/><Relationship Id="rId10" Type="http://schemas.openxmlformats.org/officeDocument/2006/relationships/hyperlink" Target="#LS!A1"/><Relationship Id="rId19" Type="http://schemas.openxmlformats.org/officeDocument/2006/relationships/hyperlink" Target="#N!A1"/><Relationship Id="rId4" Type="http://schemas.openxmlformats.org/officeDocument/2006/relationships/hyperlink" Target="#Dash!A1"/><Relationship Id="rId9" Type="http://schemas.openxmlformats.org/officeDocument/2006/relationships/hyperlink" Target="#LComU!A1"/><Relationship Id="rId14" Type="http://schemas.openxmlformats.org/officeDocument/2006/relationships/hyperlink" Target="#LV!A1"/></Relationships>
</file>

<file path=xl/drawings/_rels/drawing111.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image" Target="../media/image13.png"/><Relationship Id="rId3" Type="http://schemas.openxmlformats.org/officeDocument/2006/relationships/hyperlink" Target="#Columns!A1"/><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I!A1"/><Relationship Id="rId2" Type="http://schemas.openxmlformats.org/officeDocument/2006/relationships/hyperlink" Target="#VPD!A1"/><Relationship Id="rId16" Type="http://schemas.openxmlformats.org/officeDocument/2006/relationships/hyperlink" Target="#LP!A1"/><Relationship Id="rId1" Type="http://schemas.openxmlformats.org/officeDocument/2006/relationships/image" Target="../media/image16.png"/><Relationship Id="rId6" Type="http://schemas.openxmlformats.org/officeDocument/2006/relationships/hyperlink" Target="#LT!A1"/><Relationship Id="rId11" Type="http://schemas.openxmlformats.org/officeDocument/2006/relationships/hyperlink" Target="#LS!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ComU!A1"/><Relationship Id="rId19" Type="http://schemas.openxmlformats.org/officeDocument/2006/relationships/hyperlink" Target="#N!A1"/><Relationship Id="rId4" Type="http://schemas.openxmlformats.org/officeDocument/2006/relationships/hyperlink" Target="#NA!A1"/><Relationship Id="rId9" Type="http://schemas.openxmlformats.org/officeDocument/2006/relationships/hyperlink" Target="#LPr!A1"/><Relationship Id="rId14" Type="http://schemas.openxmlformats.org/officeDocument/2006/relationships/hyperlink" Target="#LC!A1"/></Relationships>
</file>

<file path=xl/drawings/_rels/drawing112.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DocL!A1"/><Relationship Id="rId18" Type="http://schemas.openxmlformats.org/officeDocument/2006/relationships/image" Target="../media/image17.png"/><Relationship Id="rId3" Type="http://schemas.openxmlformats.org/officeDocument/2006/relationships/hyperlink" Target="#Dash!A1"/><Relationship Id="rId21" Type="http://schemas.openxmlformats.org/officeDocument/2006/relationships/hyperlink" Target="#ID!A1"/><Relationship Id="rId7" Type="http://schemas.openxmlformats.org/officeDocument/2006/relationships/hyperlink" Target="#LPr!A1"/><Relationship Id="rId12" Type="http://schemas.openxmlformats.org/officeDocument/2006/relationships/hyperlink" Target="#LC!A1"/><Relationship Id="rId17" Type="http://schemas.openxmlformats.org/officeDocument/2006/relationships/image" Target="../media/image13.png"/><Relationship Id="rId2" Type="http://schemas.openxmlformats.org/officeDocument/2006/relationships/hyperlink" Target="#VC!A1"/><Relationship Id="rId16" Type="http://schemas.openxmlformats.org/officeDocument/2006/relationships/hyperlink" Target="#LI!A1"/><Relationship Id="rId20" Type="http://schemas.openxmlformats.org/officeDocument/2006/relationships/image" Target="../media/image15.png"/><Relationship Id="rId1" Type="http://schemas.openxmlformats.org/officeDocument/2006/relationships/image" Target="../media/image16.png"/><Relationship Id="rId6" Type="http://schemas.openxmlformats.org/officeDocument/2006/relationships/hyperlink" Target="#LL!A1"/><Relationship Id="rId11" Type="http://schemas.openxmlformats.org/officeDocument/2006/relationships/hyperlink" Target="#LE!A1"/><Relationship Id="rId5" Type="http://schemas.openxmlformats.org/officeDocument/2006/relationships/hyperlink" Target="#CAL!A1"/><Relationship Id="rId15" Type="http://schemas.openxmlformats.org/officeDocument/2006/relationships/hyperlink" Target="#LP!A1"/><Relationship Id="rId10" Type="http://schemas.openxmlformats.org/officeDocument/2006/relationships/hyperlink" Target="#LCl!A1"/><Relationship Id="rId19" Type="http://schemas.openxmlformats.org/officeDocument/2006/relationships/hyperlink" Target="#POA!A1"/><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V!A1"/><Relationship Id="rId22" Type="http://schemas.openxmlformats.org/officeDocument/2006/relationships/image" Target="../media/image28.png"/></Relationships>
</file>

<file path=xl/drawings/_rels/drawing113.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V!A1"/><Relationship Id="rId18" Type="http://schemas.openxmlformats.org/officeDocument/2006/relationships/image" Target="../media/image17.png"/><Relationship Id="rId3" Type="http://schemas.openxmlformats.org/officeDocument/2006/relationships/hyperlink" Target="#Dash!A1"/><Relationship Id="rId21" Type="http://schemas.openxmlformats.org/officeDocument/2006/relationships/hyperlink" Target="#VC!A1"/><Relationship Id="rId7" Type="http://schemas.openxmlformats.org/officeDocument/2006/relationships/hyperlink" Target="#LPr!A1"/><Relationship Id="rId12" Type="http://schemas.openxmlformats.org/officeDocument/2006/relationships/hyperlink" Target="#LC!A1"/><Relationship Id="rId17" Type="http://schemas.openxmlformats.org/officeDocument/2006/relationships/image" Target="../media/image18.png"/><Relationship Id="rId2" Type="http://schemas.openxmlformats.org/officeDocument/2006/relationships/hyperlink" Target="#VPD!A1"/><Relationship Id="rId16" Type="http://schemas.openxmlformats.org/officeDocument/2006/relationships/image" Target="../media/image13.png"/><Relationship Id="rId20" Type="http://schemas.openxmlformats.org/officeDocument/2006/relationships/image" Target="../media/image15.png"/><Relationship Id="rId1" Type="http://schemas.openxmlformats.org/officeDocument/2006/relationships/image" Target="../media/image16.png"/><Relationship Id="rId6" Type="http://schemas.openxmlformats.org/officeDocument/2006/relationships/hyperlink" Target="#LL!A1"/><Relationship Id="rId11" Type="http://schemas.openxmlformats.org/officeDocument/2006/relationships/hyperlink" Target="#LE!A1"/><Relationship Id="rId5" Type="http://schemas.openxmlformats.org/officeDocument/2006/relationships/hyperlink" Target="#CAL!A1"/><Relationship Id="rId15" Type="http://schemas.openxmlformats.org/officeDocument/2006/relationships/hyperlink" Target="#LI!A1"/><Relationship Id="rId10" Type="http://schemas.openxmlformats.org/officeDocument/2006/relationships/hyperlink" Target="#LCl!A1"/><Relationship Id="rId19" Type="http://schemas.openxmlformats.org/officeDocument/2006/relationships/hyperlink" Target="#VBC!A1"/><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P!A1"/><Relationship Id="rId22" Type="http://schemas.openxmlformats.org/officeDocument/2006/relationships/image" Target="../media/image28.png"/></Relationships>
</file>

<file path=xl/drawings/_rels/drawing114.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V!A1"/><Relationship Id="rId18" Type="http://schemas.openxmlformats.org/officeDocument/2006/relationships/hyperlink" Target="#VBC!A1"/><Relationship Id="rId3" Type="http://schemas.openxmlformats.org/officeDocument/2006/relationships/hyperlink" Target="#Dash!A1"/><Relationship Id="rId21" Type="http://schemas.openxmlformats.org/officeDocument/2006/relationships/image" Target="../media/image28.png"/><Relationship Id="rId7" Type="http://schemas.openxmlformats.org/officeDocument/2006/relationships/hyperlink" Target="#LPr!A1"/><Relationship Id="rId12" Type="http://schemas.openxmlformats.org/officeDocument/2006/relationships/hyperlink" Target="#LC!A1"/><Relationship Id="rId17" Type="http://schemas.openxmlformats.org/officeDocument/2006/relationships/image" Target="../media/image17.png"/><Relationship Id="rId2" Type="http://schemas.openxmlformats.org/officeDocument/2006/relationships/hyperlink" Target="#VPD!A1"/><Relationship Id="rId16" Type="http://schemas.openxmlformats.org/officeDocument/2006/relationships/image" Target="../media/image13.png"/><Relationship Id="rId20" Type="http://schemas.openxmlformats.org/officeDocument/2006/relationships/hyperlink" Target="#VC!A1"/><Relationship Id="rId1" Type="http://schemas.openxmlformats.org/officeDocument/2006/relationships/image" Target="../media/image16.png"/><Relationship Id="rId6" Type="http://schemas.openxmlformats.org/officeDocument/2006/relationships/hyperlink" Target="#LL!A1"/><Relationship Id="rId11" Type="http://schemas.openxmlformats.org/officeDocument/2006/relationships/hyperlink" Target="#LE!A1"/><Relationship Id="rId5" Type="http://schemas.openxmlformats.org/officeDocument/2006/relationships/hyperlink" Target="#CAL!A1"/><Relationship Id="rId15" Type="http://schemas.openxmlformats.org/officeDocument/2006/relationships/hyperlink" Target="#LI!A1"/><Relationship Id="rId10" Type="http://schemas.openxmlformats.org/officeDocument/2006/relationships/hyperlink" Target="#LCl!A1"/><Relationship Id="rId19" Type="http://schemas.openxmlformats.org/officeDocument/2006/relationships/image" Target="../media/image15.png"/><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P!A1"/><Relationship Id="rId22" Type="http://schemas.openxmlformats.org/officeDocument/2006/relationships/hyperlink" Target="#AEND!A1"/></Relationships>
</file>

<file path=xl/drawings/_rels/drawing115.xml.rels><?xml version="1.0" encoding="UTF-8" standalone="yes"?>
<Relationships xmlns="http://schemas.openxmlformats.org/package/2006/relationships"><Relationship Id="rId8" Type="http://schemas.openxmlformats.org/officeDocument/2006/relationships/hyperlink" Target="#LS!A1"/><Relationship Id="rId13" Type="http://schemas.openxmlformats.org/officeDocument/2006/relationships/hyperlink" Target="#LP!A1"/><Relationship Id="rId18" Type="http://schemas.openxmlformats.org/officeDocument/2006/relationships/image" Target="../media/image15.png"/><Relationship Id="rId3" Type="http://schemas.openxmlformats.org/officeDocument/2006/relationships/hyperlink" Target="#LT!A1"/><Relationship Id="rId21" Type="http://schemas.openxmlformats.org/officeDocument/2006/relationships/hyperlink" Target="#END!A1"/><Relationship Id="rId7" Type="http://schemas.openxmlformats.org/officeDocument/2006/relationships/hyperlink" Target="#LComU!A1"/><Relationship Id="rId12" Type="http://schemas.openxmlformats.org/officeDocument/2006/relationships/hyperlink" Target="#LV!A1"/><Relationship Id="rId17" Type="http://schemas.openxmlformats.org/officeDocument/2006/relationships/hyperlink" Target="#VBC!A1"/><Relationship Id="rId2" Type="http://schemas.openxmlformats.org/officeDocument/2006/relationships/hyperlink" Target="#Dash!A1"/><Relationship Id="rId16" Type="http://schemas.openxmlformats.org/officeDocument/2006/relationships/image" Target="../media/image17.png"/><Relationship Id="rId20" Type="http://schemas.openxmlformats.org/officeDocument/2006/relationships/image" Target="../media/image28.png"/><Relationship Id="rId1" Type="http://schemas.openxmlformats.org/officeDocument/2006/relationships/image" Target="../media/image16.png"/><Relationship Id="rId6" Type="http://schemas.openxmlformats.org/officeDocument/2006/relationships/hyperlink" Target="#LPr!A1"/><Relationship Id="rId11" Type="http://schemas.openxmlformats.org/officeDocument/2006/relationships/hyperlink" Target="#LC!A1"/><Relationship Id="rId5" Type="http://schemas.openxmlformats.org/officeDocument/2006/relationships/hyperlink" Target="#LL!A1"/><Relationship Id="rId15" Type="http://schemas.openxmlformats.org/officeDocument/2006/relationships/image" Target="../media/image13.png"/><Relationship Id="rId10" Type="http://schemas.openxmlformats.org/officeDocument/2006/relationships/hyperlink" Target="#LE!A1"/><Relationship Id="rId19" Type="http://schemas.openxmlformats.org/officeDocument/2006/relationships/hyperlink" Target="#VC!A1"/><Relationship Id="rId4" Type="http://schemas.openxmlformats.org/officeDocument/2006/relationships/hyperlink" Target="#CAL!A1"/><Relationship Id="rId9" Type="http://schemas.openxmlformats.org/officeDocument/2006/relationships/hyperlink" Target="#LCl!A1"/><Relationship Id="rId14" Type="http://schemas.openxmlformats.org/officeDocument/2006/relationships/hyperlink" Target="#LI!A1"/></Relationships>
</file>

<file path=xl/drawings/_rels/drawing116.xml.rels><?xml version="1.0" encoding="UTF-8" standalone="yes"?>
<Relationships xmlns="http://schemas.openxmlformats.org/package/2006/relationships"><Relationship Id="rId8" Type="http://schemas.openxmlformats.org/officeDocument/2006/relationships/hyperlink" Target="#LComU!A1"/><Relationship Id="rId13" Type="http://schemas.openxmlformats.org/officeDocument/2006/relationships/hyperlink" Target="#LV!A1"/><Relationship Id="rId18" Type="http://schemas.openxmlformats.org/officeDocument/2006/relationships/hyperlink" Target="#POA!A1"/><Relationship Id="rId3" Type="http://schemas.openxmlformats.org/officeDocument/2006/relationships/hyperlink" Target="#Dash!A1"/><Relationship Id="rId21" Type="http://schemas.openxmlformats.org/officeDocument/2006/relationships/image" Target="../media/image45.png"/><Relationship Id="rId7" Type="http://schemas.openxmlformats.org/officeDocument/2006/relationships/hyperlink" Target="#LPr!A1"/><Relationship Id="rId12" Type="http://schemas.openxmlformats.org/officeDocument/2006/relationships/hyperlink" Target="#LC!A1"/><Relationship Id="rId17" Type="http://schemas.openxmlformats.org/officeDocument/2006/relationships/image" Target="../media/image17.png"/><Relationship Id="rId2" Type="http://schemas.openxmlformats.org/officeDocument/2006/relationships/hyperlink" Target="#VC!A1"/><Relationship Id="rId16" Type="http://schemas.openxmlformats.org/officeDocument/2006/relationships/image" Target="../media/image13.png"/><Relationship Id="rId20" Type="http://schemas.openxmlformats.org/officeDocument/2006/relationships/hyperlink" Target="#ID!A1"/><Relationship Id="rId1" Type="http://schemas.openxmlformats.org/officeDocument/2006/relationships/image" Target="../media/image16.png"/><Relationship Id="rId6" Type="http://schemas.openxmlformats.org/officeDocument/2006/relationships/hyperlink" Target="#LL!A1"/><Relationship Id="rId11" Type="http://schemas.openxmlformats.org/officeDocument/2006/relationships/hyperlink" Target="#LE!A1"/><Relationship Id="rId5" Type="http://schemas.openxmlformats.org/officeDocument/2006/relationships/hyperlink" Target="#CAL!A1"/><Relationship Id="rId15" Type="http://schemas.openxmlformats.org/officeDocument/2006/relationships/hyperlink" Target="#LI!A1"/><Relationship Id="rId10" Type="http://schemas.openxmlformats.org/officeDocument/2006/relationships/hyperlink" Target="#LCl!A1"/><Relationship Id="rId19" Type="http://schemas.openxmlformats.org/officeDocument/2006/relationships/image" Target="../media/image36.png"/><Relationship Id="rId4" Type="http://schemas.openxmlformats.org/officeDocument/2006/relationships/hyperlink" Target="#LT!A1"/><Relationship Id="rId9" Type="http://schemas.openxmlformats.org/officeDocument/2006/relationships/hyperlink" Target="#LS!A1"/><Relationship Id="rId14" Type="http://schemas.openxmlformats.org/officeDocument/2006/relationships/hyperlink" Target="#LP!A1"/><Relationship Id="rId22" Type="http://schemas.openxmlformats.org/officeDocument/2006/relationships/image" Target="../media/image18.png"/></Relationships>
</file>

<file path=xl/drawings/_rels/drawing117.xml.rels><?xml version="1.0" encoding="UTF-8" standalone="yes"?>
<Relationships xmlns="http://schemas.openxmlformats.org/package/2006/relationships"><Relationship Id="rId8" Type="http://schemas.openxmlformats.org/officeDocument/2006/relationships/hyperlink" Target="#LPr!A1"/><Relationship Id="rId13" Type="http://schemas.openxmlformats.org/officeDocument/2006/relationships/hyperlink" Target="#LC!A1"/><Relationship Id="rId3" Type="http://schemas.openxmlformats.org/officeDocument/2006/relationships/hyperlink" Target="#LP!A1"/><Relationship Id="rId7" Type="http://schemas.openxmlformats.org/officeDocument/2006/relationships/hyperlink" Target="#LL!A1"/><Relationship Id="rId12" Type="http://schemas.openxmlformats.org/officeDocument/2006/relationships/hyperlink" Target="#LE!A1"/><Relationship Id="rId2" Type="http://schemas.openxmlformats.org/officeDocument/2006/relationships/image" Target="../media/image31.png"/><Relationship Id="rId16" Type="http://schemas.openxmlformats.org/officeDocument/2006/relationships/image" Target="../media/image13.png"/><Relationship Id="rId1" Type="http://schemas.openxmlformats.org/officeDocument/2006/relationships/image" Target="../media/image43.png"/><Relationship Id="rId6" Type="http://schemas.openxmlformats.org/officeDocument/2006/relationships/hyperlink" Target="#CAL!A1"/><Relationship Id="rId11" Type="http://schemas.openxmlformats.org/officeDocument/2006/relationships/hyperlink" Target="#LCl!A1"/><Relationship Id="rId5" Type="http://schemas.openxmlformats.org/officeDocument/2006/relationships/hyperlink" Target="#LT!A1"/><Relationship Id="rId15" Type="http://schemas.openxmlformats.org/officeDocument/2006/relationships/hyperlink" Target="#LI!A1"/><Relationship Id="rId10" Type="http://schemas.openxmlformats.org/officeDocument/2006/relationships/hyperlink" Target="#LS!A1"/><Relationship Id="rId4" Type="http://schemas.openxmlformats.org/officeDocument/2006/relationships/hyperlink" Target="#Dash!A1"/><Relationship Id="rId9" Type="http://schemas.openxmlformats.org/officeDocument/2006/relationships/hyperlink" Target="#LComU!A1"/><Relationship Id="rId14" Type="http://schemas.openxmlformats.org/officeDocument/2006/relationships/hyperlink" Target="#LV!A1"/></Relationships>
</file>

<file path=xl/drawings/_rels/drawing118.xml.rels><?xml version="1.0" encoding="UTF-8" standalone="yes"?>
<Relationships xmlns="http://schemas.openxmlformats.org/package/2006/relationships"><Relationship Id="rId2" Type="http://schemas.openxmlformats.org/officeDocument/2006/relationships/hyperlink" Target="#DocC!A1"/><Relationship Id="rId1" Type="http://schemas.openxmlformats.org/officeDocument/2006/relationships/image" Target="../media/image46.png"/></Relationships>
</file>

<file path=xl/drawings/_rels/drawing119.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hyperlink" Target="#DocC!A1"/></Relationships>
</file>

<file path=xl/drawings/_rels/drawing120.xml.rels><?xml version="1.0" encoding="UTF-8" standalone="yes"?>
<Relationships xmlns="http://schemas.openxmlformats.org/package/2006/relationships"><Relationship Id="rId8" Type="http://schemas.openxmlformats.org/officeDocument/2006/relationships/hyperlink" Target="#LL!A1"/><Relationship Id="rId13" Type="http://schemas.openxmlformats.org/officeDocument/2006/relationships/hyperlink" Target="#LE!A1"/><Relationship Id="rId18" Type="http://schemas.openxmlformats.org/officeDocument/2006/relationships/image" Target="../media/image13.png"/><Relationship Id="rId3" Type="http://schemas.openxmlformats.org/officeDocument/2006/relationships/image" Target="../media/image31.png"/><Relationship Id="rId7" Type="http://schemas.openxmlformats.org/officeDocument/2006/relationships/hyperlink" Target="#CAL!A1"/><Relationship Id="rId12" Type="http://schemas.openxmlformats.org/officeDocument/2006/relationships/hyperlink" Target="#LCl!A1"/><Relationship Id="rId17" Type="http://schemas.openxmlformats.org/officeDocument/2006/relationships/hyperlink" Target="#LI!A1"/><Relationship Id="rId2" Type="http://schemas.openxmlformats.org/officeDocument/2006/relationships/hyperlink" Target="#AP!A1"/><Relationship Id="rId16" Type="http://schemas.openxmlformats.org/officeDocument/2006/relationships/hyperlink" Target="#LP!A1"/><Relationship Id="rId20" Type="http://schemas.openxmlformats.org/officeDocument/2006/relationships/image" Target="../media/image18.png"/><Relationship Id="rId1" Type="http://schemas.openxmlformats.org/officeDocument/2006/relationships/hyperlink" Target="#LPDFR!A1"/><Relationship Id="rId6" Type="http://schemas.openxmlformats.org/officeDocument/2006/relationships/hyperlink" Target="#LT!A1"/><Relationship Id="rId11" Type="http://schemas.openxmlformats.org/officeDocument/2006/relationships/hyperlink" Target="#LS!A1"/><Relationship Id="rId5" Type="http://schemas.openxmlformats.org/officeDocument/2006/relationships/hyperlink" Target="#Dash!A1"/><Relationship Id="rId15" Type="http://schemas.openxmlformats.org/officeDocument/2006/relationships/hyperlink" Target="#LV!A1"/><Relationship Id="rId10" Type="http://schemas.openxmlformats.org/officeDocument/2006/relationships/hyperlink" Target="#LComU!A1"/><Relationship Id="rId19" Type="http://schemas.openxmlformats.org/officeDocument/2006/relationships/image" Target="../media/image16.png"/><Relationship Id="rId4" Type="http://schemas.openxmlformats.org/officeDocument/2006/relationships/image" Target="../media/image48.png"/><Relationship Id="rId9" Type="http://schemas.openxmlformats.org/officeDocument/2006/relationships/hyperlink" Target="#LPr!A1"/><Relationship Id="rId14" Type="http://schemas.openxmlformats.org/officeDocument/2006/relationships/hyperlink" Target="#LC!A1"/></Relationships>
</file>

<file path=xl/drawings/_rels/drawing121.xml.rels><?xml version="1.0" encoding="UTF-8" standalone="yes"?>
<Relationships xmlns="http://schemas.openxmlformats.org/package/2006/relationships"><Relationship Id="rId8" Type="http://schemas.openxmlformats.org/officeDocument/2006/relationships/hyperlink" Target="#LCl!A1"/><Relationship Id="rId13" Type="http://schemas.openxmlformats.org/officeDocument/2006/relationships/hyperlink" Target="#LP!A1"/><Relationship Id="rId18" Type="http://schemas.openxmlformats.org/officeDocument/2006/relationships/image" Target="../media/image20.png"/><Relationship Id="rId3" Type="http://schemas.openxmlformats.org/officeDocument/2006/relationships/hyperlink" Target="#CAL!A1"/><Relationship Id="rId21" Type="http://schemas.openxmlformats.org/officeDocument/2006/relationships/hyperlink" Target="#NOT!A1"/><Relationship Id="rId7" Type="http://schemas.openxmlformats.org/officeDocument/2006/relationships/hyperlink" Target="#LS!A1"/><Relationship Id="rId12" Type="http://schemas.openxmlformats.org/officeDocument/2006/relationships/hyperlink" Target="#LV!A1"/><Relationship Id="rId17" Type="http://schemas.openxmlformats.org/officeDocument/2006/relationships/image" Target="../media/image19.png"/><Relationship Id="rId2" Type="http://schemas.openxmlformats.org/officeDocument/2006/relationships/hyperlink" Target="#LT!A1"/><Relationship Id="rId16" Type="http://schemas.openxmlformats.org/officeDocument/2006/relationships/image" Target="../media/image18.png"/><Relationship Id="rId20" Type="http://schemas.openxmlformats.org/officeDocument/2006/relationships/image" Target="../media/image29.png"/><Relationship Id="rId1" Type="http://schemas.openxmlformats.org/officeDocument/2006/relationships/hyperlink" Target="#Dash!A1"/><Relationship Id="rId6" Type="http://schemas.openxmlformats.org/officeDocument/2006/relationships/hyperlink" Target="#LCom!A1"/><Relationship Id="rId11" Type="http://schemas.openxmlformats.org/officeDocument/2006/relationships/hyperlink" Target="#LC!A1"/><Relationship Id="rId5" Type="http://schemas.openxmlformats.org/officeDocument/2006/relationships/hyperlink" Target="#LPr!A1"/><Relationship Id="rId15" Type="http://schemas.openxmlformats.org/officeDocument/2006/relationships/image" Target="../media/image13.png"/><Relationship Id="rId23" Type="http://schemas.openxmlformats.org/officeDocument/2006/relationships/image" Target="../media/image16.png"/><Relationship Id="rId10" Type="http://schemas.openxmlformats.org/officeDocument/2006/relationships/hyperlink" Target="#LEx!A1"/><Relationship Id="rId19" Type="http://schemas.openxmlformats.org/officeDocument/2006/relationships/hyperlink" Target="#LR!A1"/><Relationship Id="rId4" Type="http://schemas.openxmlformats.org/officeDocument/2006/relationships/hyperlink" Target="#LL!A1"/><Relationship Id="rId9" Type="http://schemas.openxmlformats.org/officeDocument/2006/relationships/hyperlink" Target="#LE!A1"/><Relationship Id="rId14" Type="http://schemas.openxmlformats.org/officeDocument/2006/relationships/hyperlink" Target="#LI!A1"/><Relationship Id="rId22" Type="http://schemas.openxmlformats.org/officeDocument/2006/relationships/image" Target="../media/image49.png"/></Relationships>
</file>

<file path=xl/drawings/_rels/drawing122.xml.rels><?xml version="1.0" encoding="UTF-8" standalone="yes"?>
<Relationships xmlns="http://schemas.openxmlformats.org/package/2006/relationships"><Relationship Id="rId3" Type="http://schemas.openxmlformats.org/officeDocument/2006/relationships/hyperlink" Target="#LPFA!A1"/><Relationship Id="rId2" Type="http://schemas.openxmlformats.org/officeDocument/2006/relationships/hyperlink" Target="#LP!A1"/><Relationship Id="rId1" Type="http://schemas.openxmlformats.org/officeDocument/2006/relationships/image" Target="../media/image43.png"/></Relationships>
</file>

<file path=xl/drawings/_rels/drawing123.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50.png"/><Relationship Id="rId4"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xdr:from>
      <xdr:col>8</xdr:col>
      <xdr:colOff>60960</xdr:colOff>
      <xdr:row>8</xdr:row>
      <xdr:rowOff>33900</xdr:rowOff>
    </xdr:from>
    <xdr:to>
      <xdr:col>13</xdr:col>
      <xdr:colOff>510539</xdr:colOff>
      <xdr:row>20</xdr:row>
      <xdr:rowOff>143491</xdr:rowOff>
    </xdr:to>
    <xdr:grpSp>
      <xdr:nvGrpSpPr>
        <xdr:cNvPr id="9" name="Group 8">
          <a:extLst>
            <a:ext uri="{FF2B5EF4-FFF2-40B4-BE49-F238E27FC236}">
              <a16:creationId xmlns:a16="http://schemas.microsoft.com/office/drawing/2014/main" id="{D5FC39AD-FA41-0AC5-0535-9F673FBD2E2D}"/>
            </a:ext>
          </a:extLst>
        </xdr:cNvPr>
        <xdr:cNvGrpSpPr/>
      </xdr:nvGrpSpPr>
      <xdr:grpSpPr>
        <a:xfrm>
          <a:off x="4937760" y="1862700"/>
          <a:ext cx="4320539" cy="3210931"/>
          <a:chOff x="5006340" y="1687440"/>
          <a:chExt cx="4320539" cy="3210931"/>
        </a:xfrm>
      </xdr:grpSpPr>
      <xdr:pic>
        <xdr:nvPicPr>
          <xdr:cNvPr id="5" name="Picture 4">
            <a:extLst>
              <a:ext uri="{FF2B5EF4-FFF2-40B4-BE49-F238E27FC236}">
                <a16:creationId xmlns:a16="http://schemas.microsoft.com/office/drawing/2014/main" id="{A5DE4784-E6FF-565A-9488-6C0B470DB69D}"/>
              </a:ext>
            </a:extLst>
          </xdr:cNvPr>
          <xdr:cNvPicPr>
            <a:picLocks noChangeAspect="1"/>
          </xdr:cNvPicPr>
        </xdr:nvPicPr>
        <xdr:blipFill>
          <a:blip xmlns:r="http://schemas.openxmlformats.org/officeDocument/2006/relationships" r:embed="rId1"/>
          <a:stretch>
            <a:fillRect/>
          </a:stretch>
        </xdr:blipFill>
        <xdr:spPr>
          <a:xfrm>
            <a:off x="5006340" y="1687440"/>
            <a:ext cx="4320539" cy="3210931"/>
          </a:xfrm>
          <a:prstGeom prst="rect">
            <a:avLst/>
          </a:prstGeom>
          <a:solidFill>
            <a:schemeClr val="accent1">
              <a:lumMod val="20000"/>
              <a:lumOff val="80000"/>
            </a:schemeClr>
          </a:solidFill>
          <a:ln w="25400">
            <a:noFill/>
          </a:ln>
        </xdr:spPr>
      </xdr:pic>
      <xdr:grpSp>
        <xdr:nvGrpSpPr>
          <xdr:cNvPr id="8" name="Group 7">
            <a:extLst>
              <a:ext uri="{FF2B5EF4-FFF2-40B4-BE49-F238E27FC236}">
                <a16:creationId xmlns:a16="http://schemas.microsoft.com/office/drawing/2014/main" id="{A47CE137-1344-CEA2-613F-31824B50A80E}"/>
              </a:ext>
            </a:extLst>
          </xdr:cNvPr>
          <xdr:cNvGrpSpPr/>
        </xdr:nvGrpSpPr>
        <xdr:grpSpPr>
          <a:xfrm>
            <a:off x="5623560" y="3840480"/>
            <a:ext cx="3147060" cy="396240"/>
            <a:chOff x="5570220" y="3154680"/>
            <a:chExt cx="3147060" cy="396240"/>
          </a:xfrm>
        </xdr:grpSpPr>
        <xdr:sp macro="" textlink="">
          <xdr:nvSpPr>
            <xdr:cNvPr id="6" name="Rectangle: Rounded Corners 5">
              <a:extLst>
                <a:ext uri="{FF2B5EF4-FFF2-40B4-BE49-F238E27FC236}">
                  <a16:creationId xmlns:a16="http://schemas.microsoft.com/office/drawing/2014/main" id="{F16BA789-403D-D639-4054-184E79E4D2EF}"/>
                </a:ext>
              </a:extLst>
            </xdr:cNvPr>
            <xdr:cNvSpPr/>
          </xdr:nvSpPr>
          <xdr:spPr>
            <a:xfrm>
              <a:off x="5570220" y="3154680"/>
              <a:ext cx="3147060" cy="396240"/>
            </a:xfrm>
            <a:prstGeom prst="roundRect">
              <a:avLst>
                <a:gd name="adj" fmla="val 50000"/>
              </a:avLst>
            </a:prstGeom>
            <a:solidFill>
              <a:schemeClr val="accent2"/>
            </a:solidFill>
            <a:ln w="254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7" name="TextBox 6">
              <a:hlinkClick xmlns:r="http://schemas.openxmlformats.org/officeDocument/2006/relationships" r:id="rId2"/>
              <a:extLst>
                <a:ext uri="{FF2B5EF4-FFF2-40B4-BE49-F238E27FC236}">
                  <a16:creationId xmlns:a16="http://schemas.microsoft.com/office/drawing/2014/main" id="{95B3C7F3-6A7D-CC59-6BBC-5AD9B8BE4430}"/>
                </a:ext>
              </a:extLst>
            </xdr:cNvPr>
            <xdr:cNvSpPr txBox="1"/>
          </xdr:nvSpPr>
          <xdr:spPr>
            <a:xfrm>
              <a:off x="6553200" y="3192780"/>
              <a:ext cx="1112520" cy="312420"/>
            </a:xfrm>
            <a:prstGeom prst="rect">
              <a:avLst/>
            </a:prstGeom>
            <a:solidFill>
              <a:schemeClr val="accent2"/>
            </a:solidFill>
            <a:ln w="254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Abadi" panose="020B0604020104020204" pitchFamily="34" charset="0"/>
                </a:rPr>
                <a:t>Login</a:t>
              </a:r>
              <a:endParaRPr lang="en-SC" sz="1600">
                <a:solidFill>
                  <a:schemeClr val="bg1"/>
                </a:solidFill>
                <a:latin typeface="Abadi" panose="020B0604020104020204" pitchFamily="34" charset="0"/>
              </a:endParaRP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91440</xdr:colOff>
      <xdr:row>0</xdr:row>
      <xdr:rowOff>0</xdr:rowOff>
    </xdr:from>
    <xdr:to>
      <xdr:col>21</xdr:col>
      <xdr:colOff>145698</xdr:colOff>
      <xdr:row>36</xdr:row>
      <xdr:rowOff>4320</xdr:rowOff>
    </xdr:to>
    <xdr:pic>
      <xdr:nvPicPr>
        <xdr:cNvPr id="4" name="Picture 3">
          <a:extLst>
            <a:ext uri="{FF2B5EF4-FFF2-40B4-BE49-F238E27FC236}">
              <a16:creationId xmlns:a16="http://schemas.microsoft.com/office/drawing/2014/main" id="{624AFD10-8A14-3FCB-D586-1F4511CE7C73}"/>
            </a:ext>
          </a:extLst>
        </xdr:cNvPr>
        <xdr:cNvPicPr>
          <a:picLocks noChangeAspect="1"/>
        </xdr:cNvPicPr>
      </xdr:nvPicPr>
      <xdr:blipFill>
        <a:blip xmlns:r="http://schemas.openxmlformats.org/officeDocument/2006/relationships" r:embed="rId1"/>
        <a:stretch>
          <a:fillRect/>
        </a:stretch>
      </xdr:blipFill>
      <xdr:spPr>
        <a:xfrm>
          <a:off x="1310640" y="0"/>
          <a:ext cx="11636658" cy="658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769620</xdr:colOff>
      <xdr:row>13</xdr:row>
      <xdr:rowOff>0</xdr:rowOff>
    </xdr:from>
    <xdr:ext cx="184731" cy="264560"/>
    <xdr:sp macro="" textlink="">
      <xdr:nvSpPr>
        <xdr:cNvPr id="2" name="TextBox 1">
          <a:extLst>
            <a:ext uri="{FF2B5EF4-FFF2-40B4-BE49-F238E27FC236}">
              <a16:creationId xmlns:a16="http://schemas.microsoft.com/office/drawing/2014/main" id="{47408B3F-0911-4296-B04C-C55CCD7889FD}"/>
            </a:ext>
          </a:extLst>
        </xdr:cNvPr>
        <xdr:cNvSpPr txBox="1"/>
      </xdr:nvSpPr>
      <xdr:spPr>
        <a:xfrm>
          <a:off x="1226820" y="1165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13</xdr:row>
      <xdr:rowOff>0</xdr:rowOff>
    </xdr:from>
    <xdr:ext cx="184731" cy="264560"/>
    <xdr:sp macro="" textlink="">
      <xdr:nvSpPr>
        <xdr:cNvPr id="3" name="TextBox 2">
          <a:extLst>
            <a:ext uri="{FF2B5EF4-FFF2-40B4-BE49-F238E27FC236}">
              <a16:creationId xmlns:a16="http://schemas.microsoft.com/office/drawing/2014/main" id="{67090A64-043F-4D79-832C-C47CC7271CFE}"/>
            </a:ext>
          </a:extLst>
        </xdr:cNvPr>
        <xdr:cNvSpPr txBox="1"/>
      </xdr:nvSpPr>
      <xdr:spPr>
        <a:xfrm>
          <a:off x="1226820" y="1165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0</xdr:col>
      <xdr:colOff>0</xdr:colOff>
      <xdr:row>48</xdr:row>
      <xdr:rowOff>53340</xdr:rowOff>
    </xdr:from>
    <xdr:to>
      <xdr:col>0</xdr:col>
      <xdr:colOff>394197</xdr:colOff>
      <xdr:row>51</xdr:row>
      <xdr:rowOff>57151</xdr:rowOff>
    </xdr:to>
    <xdr:pic>
      <xdr:nvPicPr>
        <xdr:cNvPr id="4" name="Picture 3">
          <a:extLst>
            <a:ext uri="{FF2B5EF4-FFF2-40B4-BE49-F238E27FC236}">
              <a16:creationId xmlns:a16="http://schemas.microsoft.com/office/drawing/2014/main" id="{B870938B-DBAF-4536-86DF-374B449737A4}"/>
            </a:ext>
          </a:extLst>
        </xdr:cNvPr>
        <xdr:cNvPicPr>
          <a:picLocks noChangeAspect="1"/>
        </xdr:cNvPicPr>
      </xdr:nvPicPr>
      <xdr:blipFill>
        <a:blip xmlns:r="http://schemas.openxmlformats.org/officeDocument/2006/relationships" r:embed="rId1"/>
        <a:stretch>
          <a:fillRect/>
        </a:stretch>
      </xdr:blipFill>
      <xdr:spPr>
        <a:xfrm>
          <a:off x="0" y="9593580"/>
          <a:ext cx="392292" cy="556261"/>
        </a:xfrm>
        <a:prstGeom prst="rect">
          <a:avLst/>
        </a:prstGeom>
      </xdr:spPr>
    </xdr:pic>
    <xdr:clientData/>
  </xdr:twoCellAnchor>
  <xdr:twoCellAnchor editAs="oneCell">
    <xdr:from>
      <xdr:col>1</xdr:col>
      <xdr:colOff>7620</xdr:colOff>
      <xdr:row>48</xdr:row>
      <xdr:rowOff>68580</xdr:rowOff>
    </xdr:from>
    <xdr:to>
      <xdr:col>1</xdr:col>
      <xdr:colOff>403196</xdr:colOff>
      <xdr:row>51</xdr:row>
      <xdr:rowOff>59011</xdr:rowOff>
    </xdr:to>
    <xdr:pic>
      <xdr:nvPicPr>
        <xdr:cNvPr id="5" name="Picture 4">
          <a:extLst>
            <a:ext uri="{FF2B5EF4-FFF2-40B4-BE49-F238E27FC236}">
              <a16:creationId xmlns:a16="http://schemas.microsoft.com/office/drawing/2014/main" id="{5B50EDF8-59BE-4DDA-95F8-4F8326B8CF20}"/>
            </a:ext>
          </a:extLst>
        </xdr:cNvPr>
        <xdr:cNvPicPr>
          <a:picLocks noChangeAspect="1"/>
        </xdr:cNvPicPr>
      </xdr:nvPicPr>
      <xdr:blipFill>
        <a:blip xmlns:r="http://schemas.openxmlformats.org/officeDocument/2006/relationships" r:embed="rId2"/>
        <a:stretch>
          <a:fillRect/>
        </a:stretch>
      </xdr:blipFill>
      <xdr:spPr>
        <a:xfrm>
          <a:off x="464820" y="9608820"/>
          <a:ext cx="391766" cy="542881"/>
        </a:xfrm>
        <a:prstGeom prst="rect">
          <a:avLst/>
        </a:prstGeom>
      </xdr:spPr>
    </xdr:pic>
    <xdr:clientData/>
  </xdr:twoCellAnchor>
  <xdr:twoCellAnchor editAs="oneCell">
    <xdr:from>
      <xdr:col>1</xdr:col>
      <xdr:colOff>487680</xdr:colOff>
      <xdr:row>48</xdr:row>
      <xdr:rowOff>53340</xdr:rowOff>
    </xdr:from>
    <xdr:to>
      <xdr:col>1</xdr:col>
      <xdr:colOff>882871</xdr:colOff>
      <xdr:row>51</xdr:row>
      <xdr:rowOff>15391</xdr:rowOff>
    </xdr:to>
    <xdr:pic>
      <xdr:nvPicPr>
        <xdr:cNvPr id="10" name="Picture 9">
          <a:extLst>
            <a:ext uri="{FF2B5EF4-FFF2-40B4-BE49-F238E27FC236}">
              <a16:creationId xmlns:a16="http://schemas.microsoft.com/office/drawing/2014/main" id="{75712BAE-FD75-46EA-98CA-1DC3F9C136AA}"/>
            </a:ext>
          </a:extLst>
        </xdr:cNvPr>
        <xdr:cNvPicPr>
          <a:picLocks noChangeAspect="1"/>
        </xdr:cNvPicPr>
      </xdr:nvPicPr>
      <xdr:blipFill>
        <a:blip xmlns:r="http://schemas.openxmlformats.org/officeDocument/2006/relationships" r:embed="rId3"/>
        <a:stretch>
          <a:fillRect/>
        </a:stretch>
      </xdr:blipFill>
      <xdr:spPr>
        <a:xfrm>
          <a:off x="944880" y="9593580"/>
          <a:ext cx="378046" cy="506881"/>
        </a:xfrm>
        <a:prstGeom prst="rect">
          <a:avLst/>
        </a:prstGeom>
      </xdr:spPr>
    </xdr:pic>
    <xdr:clientData/>
  </xdr:twoCellAnchor>
  <xdr:oneCellAnchor>
    <xdr:from>
      <xdr:col>1</xdr:col>
      <xdr:colOff>769620</xdr:colOff>
      <xdr:row>24</xdr:row>
      <xdr:rowOff>0</xdr:rowOff>
    </xdr:from>
    <xdr:ext cx="184731" cy="264560"/>
    <xdr:sp macro="" textlink="">
      <xdr:nvSpPr>
        <xdr:cNvPr id="13" name="TextBox 12">
          <a:extLst>
            <a:ext uri="{FF2B5EF4-FFF2-40B4-BE49-F238E27FC236}">
              <a16:creationId xmlns:a16="http://schemas.microsoft.com/office/drawing/2014/main" id="{1B42AAF5-CCD0-49A8-9083-3A92EBE45D70}"/>
            </a:ext>
          </a:extLst>
        </xdr:cNvPr>
        <xdr:cNvSpPr txBox="1"/>
      </xdr:nvSpPr>
      <xdr:spPr>
        <a:xfrm>
          <a:off x="1226820" y="4663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24</xdr:row>
      <xdr:rowOff>0</xdr:rowOff>
    </xdr:from>
    <xdr:ext cx="184731" cy="264560"/>
    <xdr:sp macro="" textlink="">
      <xdr:nvSpPr>
        <xdr:cNvPr id="14" name="TextBox 13">
          <a:extLst>
            <a:ext uri="{FF2B5EF4-FFF2-40B4-BE49-F238E27FC236}">
              <a16:creationId xmlns:a16="http://schemas.microsoft.com/office/drawing/2014/main" id="{492D456A-8429-423A-B6D4-902213EC00F5}"/>
            </a:ext>
          </a:extLst>
        </xdr:cNvPr>
        <xdr:cNvSpPr txBox="1"/>
      </xdr:nvSpPr>
      <xdr:spPr>
        <a:xfrm>
          <a:off x="1226820" y="4663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5</xdr:col>
      <xdr:colOff>685798</xdr:colOff>
      <xdr:row>19</xdr:row>
      <xdr:rowOff>281939</xdr:rowOff>
    </xdr:from>
    <xdr:to>
      <xdr:col>8</xdr:col>
      <xdr:colOff>89398</xdr:colOff>
      <xdr:row>23</xdr:row>
      <xdr:rowOff>173219</xdr:rowOff>
    </xdr:to>
    <xdr:grpSp>
      <xdr:nvGrpSpPr>
        <xdr:cNvPr id="15" name="Group 14">
          <a:extLst>
            <a:ext uri="{FF2B5EF4-FFF2-40B4-BE49-F238E27FC236}">
              <a16:creationId xmlns:a16="http://schemas.microsoft.com/office/drawing/2014/main" id="{DEFC675C-7921-482D-B101-4319E1523BA5}"/>
            </a:ext>
          </a:extLst>
        </xdr:cNvPr>
        <xdr:cNvGrpSpPr/>
      </xdr:nvGrpSpPr>
      <xdr:grpSpPr>
        <a:xfrm>
          <a:off x="2979418" y="4716779"/>
          <a:ext cx="1133340" cy="1080000"/>
          <a:chOff x="3672840" y="3749040"/>
          <a:chExt cx="1080000" cy="1080000"/>
        </a:xfrm>
      </xdr:grpSpPr>
      <xdr:sp macro="" textlink="">
        <xdr:nvSpPr>
          <xdr:cNvPr id="16" name="Oval 15">
            <a:extLst>
              <a:ext uri="{FF2B5EF4-FFF2-40B4-BE49-F238E27FC236}">
                <a16:creationId xmlns:a16="http://schemas.microsoft.com/office/drawing/2014/main" id="{F6EF82D2-3408-3CC9-40A8-CACF39AEAA02}"/>
              </a:ext>
            </a:extLst>
          </xdr:cNvPr>
          <xdr:cNvSpPr/>
        </xdr:nvSpPr>
        <xdr:spPr>
          <a:xfrm>
            <a:off x="3672840" y="3749040"/>
            <a:ext cx="1080000" cy="1080000"/>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7" name="Partial Circle 16">
            <a:extLst>
              <a:ext uri="{FF2B5EF4-FFF2-40B4-BE49-F238E27FC236}">
                <a16:creationId xmlns:a16="http://schemas.microsoft.com/office/drawing/2014/main" id="{4298B9FD-9AE8-1694-EC6C-EAC770B0DB25}"/>
              </a:ext>
            </a:extLst>
          </xdr:cNvPr>
          <xdr:cNvSpPr/>
        </xdr:nvSpPr>
        <xdr:spPr>
          <a:xfrm>
            <a:off x="3672840" y="3749040"/>
            <a:ext cx="1080000" cy="1080000"/>
          </a:xfrm>
          <a:prstGeom prst="pie">
            <a:avLst>
              <a:gd name="adj1" fmla="val 4510381"/>
              <a:gd name="adj2" fmla="val 16200000"/>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solidFill>
                <a:schemeClr val="tx1"/>
              </a:solidFill>
            </a:endParaRPr>
          </a:p>
        </xdr:txBody>
      </xdr:sp>
    </xdr:grpSp>
    <xdr:clientData/>
  </xdr:twoCellAnchor>
  <xdr:oneCellAnchor>
    <xdr:from>
      <xdr:col>1</xdr:col>
      <xdr:colOff>769620</xdr:colOff>
      <xdr:row>17</xdr:row>
      <xdr:rowOff>0</xdr:rowOff>
    </xdr:from>
    <xdr:ext cx="184731" cy="264560"/>
    <xdr:sp macro="" textlink="">
      <xdr:nvSpPr>
        <xdr:cNvPr id="21" name="TextBox 20">
          <a:extLst>
            <a:ext uri="{FF2B5EF4-FFF2-40B4-BE49-F238E27FC236}">
              <a16:creationId xmlns:a16="http://schemas.microsoft.com/office/drawing/2014/main" id="{64BF48F5-C762-464B-8A5D-C36722E37475}"/>
            </a:ext>
          </a:extLst>
        </xdr:cNvPr>
        <xdr:cNvSpPr txBox="1"/>
      </xdr:nvSpPr>
      <xdr:spPr>
        <a:xfrm>
          <a:off x="1226820" y="2720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22" name="TextBox 21">
          <a:extLst>
            <a:ext uri="{FF2B5EF4-FFF2-40B4-BE49-F238E27FC236}">
              <a16:creationId xmlns:a16="http://schemas.microsoft.com/office/drawing/2014/main" id="{E5766D12-2EA0-43F4-B01A-87D5C0A0B207}"/>
            </a:ext>
          </a:extLst>
        </xdr:cNvPr>
        <xdr:cNvSpPr txBox="1"/>
      </xdr:nvSpPr>
      <xdr:spPr>
        <a:xfrm>
          <a:off x="1226820" y="2720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11</xdr:col>
      <xdr:colOff>114301</xdr:colOff>
      <xdr:row>17</xdr:row>
      <xdr:rowOff>7620</xdr:rowOff>
    </xdr:from>
    <xdr:to>
      <xdr:col>17</xdr:col>
      <xdr:colOff>133351</xdr:colOff>
      <xdr:row>25</xdr:row>
      <xdr:rowOff>123825</xdr:rowOff>
    </xdr:to>
    <xdr:pic>
      <xdr:nvPicPr>
        <xdr:cNvPr id="23" name="Picture 22">
          <a:extLst>
            <a:ext uri="{FF2B5EF4-FFF2-40B4-BE49-F238E27FC236}">
              <a16:creationId xmlns:a16="http://schemas.microsoft.com/office/drawing/2014/main" id="{D9058048-C5E0-4AAE-9E18-9D0B95A84AEC}"/>
            </a:ext>
          </a:extLst>
        </xdr:cNvPr>
        <xdr:cNvPicPr>
          <a:picLocks noChangeAspect="1"/>
        </xdr:cNvPicPr>
      </xdr:nvPicPr>
      <xdr:blipFill>
        <a:blip xmlns:r="http://schemas.openxmlformats.org/officeDocument/2006/relationships" r:embed="rId4"/>
        <a:stretch>
          <a:fillRect/>
        </a:stretch>
      </xdr:blipFill>
      <xdr:spPr>
        <a:xfrm>
          <a:off x="5905501" y="3817620"/>
          <a:ext cx="3787140" cy="2369820"/>
        </a:xfrm>
        <a:prstGeom prst="rect">
          <a:avLst/>
        </a:prstGeom>
      </xdr:spPr>
    </xdr:pic>
    <xdr:clientData/>
  </xdr:twoCellAnchor>
  <xdr:twoCellAnchor editAs="oneCell">
    <xdr:from>
      <xdr:col>19</xdr:col>
      <xdr:colOff>121920</xdr:colOff>
      <xdr:row>17</xdr:row>
      <xdr:rowOff>30480</xdr:rowOff>
    </xdr:from>
    <xdr:to>
      <xdr:col>25</xdr:col>
      <xdr:colOff>142875</xdr:colOff>
      <xdr:row>25</xdr:row>
      <xdr:rowOff>152400</xdr:rowOff>
    </xdr:to>
    <xdr:pic>
      <xdr:nvPicPr>
        <xdr:cNvPr id="24" name="Picture 23">
          <a:extLst>
            <a:ext uri="{FF2B5EF4-FFF2-40B4-BE49-F238E27FC236}">
              <a16:creationId xmlns:a16="http://schemas.microsoft.com/office/drawing/2014/main" id="{50AB00EC-F113-497E-95FD-C4241D1A6B06}"/>
            </a:ext>
          </a:extLst>
        </xdr:cNvPr>
        <xdr:cNvPicPr>
          <a:picLocks noChangeAspect="1"/>
        </xdr:cNvPicPr>
      </xdr:nvPicPr>
      <xdr:blipFill>
        <a:blip xmlns:r="http://schemas.openxmlformats.org/officeDocument/2006/relationships" r:embed="rId4"/>
        <a:stretch>
          <a:fillRect/>
        </a:stretch>
      </xdr:blipFill>
      <xdr:spPr>
        <a:xfrm>
          <a:off x="10134600" y="3840480"/>
          <a:ext cx="3787140" cy="2377440"/>
        </a:xfrm>
        <a:prstGeom prst="rect">
          <a:avLst/>
        </a:prstGeom>
      </xdr:spPr>
    </xdr:pic>
    <xdr:clientData/>
  </xdr:twoCellAnchor>
  <xdr:oneCellAnchor>
    <xdr:from>
      <xdr:col>1</xdr:col>
      <xdr:colOff>769620</xdr:colOff>
      <xdr:row>13</xdr:row>
      <xdr:rowOff>0</xdr:rowOff>
    </xdr:from>
    <xdr:ext cx="184731" cy="264560"/>
    <xdr:sp macro="" textlink="">
      <xdr:nvSpPr>
        <xdr:cNvPr id="41" name="TextBox 40">
          <a:extLst>
            <a:ext uri="{FF2B5EF4-FFF2-40B4-BE49-F238E27FC236}">
              <a16:creationId xmlns:a16="http://schemas.microsoft.com/office/drawing/2014/main" id="{0F463568-FD49-4623-A621-1224A6D1214D}"/>
            </a:ext>
          </a:extLst>
        </xdr:cNvPr>
        <xdr:cNvSpPr txBox="1"/>
      </xdr:nvSpPr>
      <xdr:spPr>
        <a:xfrm>
          <a:off x="1226820" y="990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13</xdr:row>
      <xdr:rowOff>0</xdr:rowOff>
    </xdr:from>
    <xdr:ext cx="184731" cy="264560"/>
    <xdr:sp macro="" textlink="">
      <xdr:nvSpPr>
        <xdr:cNvPr id="42" name="TextBox 41">
          <a:extLst>
            <a:ext uri="{FF2B5EF4-FFF2-40B4-BE49-F238E27FC236}">
              <a16:creationId xmlns:a16="http://schemas.microsoft.com/office/drawing/2014/main" id="{1A007A63-B33C-48CA-AF33-2CA3FA2B3501}"/>
            </a:ext>
          </a:extLst>
        </xdr:cNvPr>
        <xdr:cNvSpPr txBox="1"/>
      </xdr:nvSpPr>
      <xdr:spPr>
        <a:xfrm>
          <a:off x="1226820" y="990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23</xdr:col>
      <xdr:colOff>83820</xdr:colOff>
      <xdr:row>9</xdr:row>
      <xdr:rowOff>83820</xdr:rowOff>
    </xdr:from>
    <xdr:ext cx="286041" cy="340658"/>
    <xdr:pic>
      <xdr:nvPicPr>
        <xdr:cNvPr id="44" name="Picture 43">
          <a:hlinkClick xmlns:r="http://schemas.openxmlformats.org/officeDocument/2006/relationships" r:id="rId5"/>
          <a:extLst>
            <a:ext uri="{FF2B5EF4-FFF2-40B4-BE49-F238E27FC236}">
              <a16:creationId xmlns:a16="http://schemas.microsoft.com/office/drawing/2014/main" id="{CEC77836-E172-49A8-84D6-A86D8D79BC62}"/>
            </a:ext>
          </a:extLst>
        </xdr:cNvPr>
        <xdr:cNvPicPr>
          <a:picLocks noChangeAspect="1"/>
        </xdr:cNvPicPr>
      </xdr:nvPicPr>
      <xdr:blipFill>
        <a:blip xmlns:r="http://schemas.openxmlformats.org/officeDocument/2006/relationships" r:embed="rId6"/>
        <a:stretch>
          <a:fillRect/>
        </a:stretch>
      </xdr:blipFill>
      <xdr:spPr>
        <a:xfrm>
          <a:off x="12207240" y="2072640"/>
          <a:ext cx="286041" cy="340658"/>
        </a:xfrm>
        <a:prstGeom prst="rect">
          <a:avLst/>
        </a:prstGeom>
      </xdr:spPr>
    </xdr:pic>
    <xdr:clientData/>
  </xdr:oneCellAnchor>
  <xdr:oneCellAnchor>
    <xdr:from>
      <xdr:col>1</xdr:col>
      <xdr:colOff>769620</xdr:colOff>
      <xdr:row>3</xdr:row>
      <xdr:rowOff>0</xdr:rowOff>
    </xdr:from>
    <xdr:ext cx="184731" cy="264560"/>
    <xdr:sp macro="" textlink="">
      <xdr:nvSpPr>
        <xdr:cNvPr id="49" name="TextBox 48">
          <a:extLst>
            <a:ext uri="{FF2B5EF4-FFF2-40B4-BE49-F238E27FC236}">
              <a16:creationId xmlns:a16="http://schemas.microsoft.com/office/drawing/2014/main" id="{72F54A24-E0A3-4A49-B3B7-54038E6A4195}"/>
            </a:ext>
          </a:extLst>
        </xdr:cNvPr>
        <xdr:cNvSpPr txBox="1"/>
      </xdr:nvSpPr>
      <xdr:spPr>
        <a:xfrm>
          <a:off x="1226820" y="1013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3</xdr:row>
      <xdr:rowOff>0</xdr:rowOff>
    </xdr:from>
    <xdr:ext cx="184731" cy="264560"/>
    <xdr:sp macro="" textlink="">
      <xdr:nvSpPr>
        <xdr:cNvPr id="50" name="TextBox 49">
          <a:extLst>
            <a:ext uri="{FF2B5EF4-FFF2-40B4-BE49-F238E27FC236}">
              <a16:creationId xmlns:a16="http://schemas.microsoft.com/office/drawing/2014/main" id="{4A7BB04C-8E54-49BA-8B6A-5004DE2AD5B2}"/>
            </a:ext>
          </a:extLst>
        </xdr:cNvPr>
        <xdr:cNvSpPr txBox="1"/>
      </xdr:nvSpPr>
      <xdr:spPr>
        <a:xfrm>
          <a:off x="1226820" y="1013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0</xdr:col>
      <xdr:colOff>106680</xdr:colOff>
      <xdr:row>22</xdr:row>
      <xdr:rowOff>68581</xdr:rowOff>
    </xdr:from>
    <xdr:to>
      <xdr:col>0</xdr:col>
      <xdr:colOff>428625</xdr:colOff>
      <xdr:row>23</xdr:row>
      <xdr:rowOff>95250</xdr:rowOff>
    </xdr:to>
    <xdr:pic>
      <xdr:nvPicPr>
        <xdr:cNvPr id="51" name="Picture 50">
          <a:hlinkClick xmlns:r="http://schemas.openxmlformats.org/officeDocument/2006/relationships" r:id="rId7"/>
          <a:extLst>
            <a:ext uri="{FF2B5EF4-FFF2-40B4-BE49-F238E27FC236}">
              <a16:creationId xmlns:a16="http://schemas.microsoft.com/office/drawing/2014/main" id="{45288A92-C3B1-41F9-A6DC-906CF92C9DE4}"/>
            </a:ext>
          </a:extLst>
        </xdr:cNvPr>
        <xdr:cNvPicPr>
          <a:picLocks noChangeAspect="1"/>
        </xdr:cNvPicPr>
      </xdr:nvPicPr>
      <xdr:blipFill>
        <a:blip xmlns:r="http://schemas.openxmlformats.org/officeDocument/2006/relationships" r:embed="rId8"/>
        <a:stretch>
          <a:fillRect/>
        </a:stretch>
      </xdr:blipFill>
      <xdr:spPr>
        <a:xfrm>
          <a:off x="106680" y="6149341"/>
          <a:ext cx="320040" cy="327659"/>
        </a:xfrm>
        <a:prstGeom prst="rect">
          <a:avLst/>
        </a:prstGeom>
      </xdr:spPr>
    </xdr:pic>
    <xdr:clientData/>
  </xdr:twoCellAnchor>
  <xdr:twoCellAnchor editAs="oneCell">
    <xdr:from>
      <xdr:col>11</xdr:col>
      <xdr:colOff>76200</xdr:colOff>
      <xdr:row>4</xdr:row>
      <xdr:rowOff>83820</xdr:rowOff>
    </xdr:from>
    <xdr:to>
      <xdr:col>12</xdr:col>
      <xdr:colOff>190500</xdr:colOff>
      <xdr:row>5</xdr:row>
      <xdr:rowOff>219075</xdr:rowOff>
    </xdr:to>
    <xdr:pic>
      <xdr:nvPicPr>
        <xdr:cNvPr id="54" name="Picture 53">
          <a:hlinkClick xmlns:r="http://schemas.openxmlformats.org/officeDocument/2006/relationships" r:id="rId9"/>
          <a:extLst>
            <a:ext uri="{FF2B5EF4-FFF2-40B4-BE49-F238E27FC236}">
              <a16:creationId xmlns:a16="http://schemas.microsoft.com/office/drawing/2014/main" id="{7BD3EB6B-6D2C-4AB1-9027-4E95FDC54725}"/>
            </a:ext>
          </a:extLst>
        </xdr:cNvPr>
        <xdr:cNvPicPr>
          <a:picLocks noChangeAspect="1"/>
        </xdr:cNvPicPr>
      </xdr:nvPicPr>
      <xdr:blipFill>
        <a:blip xmlns:r="http://schemas.openxmlformats.org/officeDocument/2006/relationships" r:embed="rId10"/>
        <a:stretch>
          <a:fillRect/>
        </a:stretch>
      </xdr:blipFill>
      <xdr:spPr>
        <a:xfrm>
          <a:off x="7978140" y="1059180"/>
          <a:ext cx="342900" cy="327660"/>
        </a:xfrm>
        <a:prstGeom prst="rect">
          <a:avLst/>
        </a:prstGeom>
      </xdr:spPr>
    </xdr:pic>
    <xdr:clientData/>
  </xdr:twoCellAnchor>
  <xdr:twoCellAnchor editAs="oneCell">
    <xdr:from>
      <xdr:col>3</xdr:col>
      <xdr:colOff>91440</xdr:colOff>
      <xdr:row>4</xdr:row>
      <xdr:rowOff>76200</xdr:rowOff>
    </xdr:from>
    <xdr:to>
      <xdr:col>4</xdr:col>
      <xdr:colOff>232410</xdr:colOff>
      <xdr:row>5</xdr:row>
      <xdr:rowOff>211455</xdr:rowOff>
    </xdr:to>
    <xdr:pic>
      <xdr:nvPicPr>
        <xdr:cNvPr id="56" name="Picture 55">
          <a:hlinkClick xmlns:r="http://schemas.openxmlformats.org/officeDocument/2006/relationships" r:id="rId11"/>
          <a:extLst>
            <a:ext uri="{FF2B5EF4-FFF2-40B4-BE49-F238E27FC236}">
              <a16:creationId xmlns:a16="http://schemas.microsoft.com/office/drawing/2014/main" id="{E186511E-7D6F-465B-BD2A-A5338DCF404D}"/>
            </a:ext>
          </a:extLst>
        </xdr:cNvPr>
        <xdr:cNvPicPr>
          <a:picLocks noChangeAspect="1"/>
        </xdr:cNvPicPr>
      </xdr:nvPicPr>
      <xdr:blipFill>
        <a:blip xmlns:r="http://schemas.openxmlformats.org/officeDocument/2006/relationships" r:embed="rId12"/>
        <a:stretch>
          <a:fillRect/>
        </a:stretch>
      </xdr:blipFill>
      <xdr:spPr>
        <a:xfrm>
          <a:off x="1684020" y="1059180"/>
          <a:ext cx="361950" cy="325755"/>
        </a:xfrm>
        <a:prstGeom prst="rect">
          <a:avLst/>
        </a:prstGeom>
      </xdr:spPr>
    </xdr:pic>
    <xdr:clientData/>
  </xdr:twoCellAnchor>
  <xdr:oneCellAnchor>
    <xdr:from>
      <xdr:col>1</xdr:col>
      <xdr:colOff>769620</xdr:colOff>
      <xdr:row>13</xdr:row>
      <xdr:rowOff>0</xdr:rowOff>
    </xdr:from>
    <xdr:ext cx="184731" cy="264560"/>
    <xdr:sp macro="" textlink="">
      <xdr:nvSpPr>
        <xdr:cNvPr id="57" name="TextBox 56">
          <a:extLst>
            <a:ext uri="{FF2B5EF4-FFF2-40B4-BE49-F238E27FC236}">
              <a16:creationId xmlns:a16="http://schemas.microsoft.com/office/drawing/2014/main" id="{CA95F58A-243A-43E7-89F7-5D5263EB2582}"/>
            </a:ext>
          </a:extLst>
        </xdr:cNvPr>
        <xdr:cNvSpPr txBox="1"/>
      </xdr:nvSpPr>
      <xdr:spPr>
        <a:xfrm>
          <a:off x="1226820" y="40157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13</xdr:row>
      <xdr:rowOff>0</xdr:rowOff>
    </xdr:from>
    <xdr:ext cx="184731" cy="264560"/>
    <xdr:sp macro="" textlink="">
      <xdr:nvSpPr>
        <xdr:cNvPr id="58" name="TextBox 57">
          <a:extLst>
            <a:ext uri="{FF2B5EF4-FFF2-40B4-BE49-F238E27FC236}">
              <a16:creationId xmlns:a16="http://schemas.microsoft.com/office/drawing/2014/main" id="{C33D70DC-7B5D-403B-BA23-D88E3995C797}"/>
            </a:ext>
          </a:extLst>
        </xdr:cNvPr>
        <xdr:cNvSpPr txBox="1"/>
      </xdr:nvSpPr>
      <xdr:spPr>
        <a:xfrm>
          <a:off x="1226820" y="40157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7</xdr:col>
      <xdr:colOff>68580</xdr:colOff>
      <xdr:row>4</xdr:row>
      <xdr:rowOff>83820</xdr:rowOff>
    </xdr:from>
    <xdr:to>
      <xdr:col>8</xdr:col>
      <xdr:colOff>49658</xdr:colOff>
      <xdr:row>5</xdr:row>
      <xdr:rowOff>238125</xdr:rowOff>
    </xdr:to>
    <xdr:pic>
      <xdr:nvPicPr>
        <xdr:cNvPr id="71" name="Picture 70">
          <a:hlinkClick xmlns:r="http://schemas.openxmlformats.org/officeDocument/2006/relationships" r:id="rId13"/>
          <a:extLst>
            <a:ext uri="{FF2B5EF4-FFF2-40B4-BE49-F238E27FC236}">
              <a16:creationId xmlns:a16="http://schemas.microsoft.com/office/drawing/2014/main" id="{2DB6D555-9F93-4387-A6BA-A05D1A262F9B}"/>
            </a:ext>
          </a:extLst>
        </xdr:cNvPr>
        <xdr:cNvPicPr>
          <a:picLocks noChangeAspect="1"/>
        </xdr:cNvPicPr>
      </xdr:nvPicPr>
      <xdr:blipFill>
        <a:blip xmlns:r="http://schemas.openxmlformats.org/officeDocument/2006/relationships" r:embed="rId14"/>
        <a:stretch>
          <a:fillRect/>
        </a:stretch>
      </xdr:blipFill>
      <xdr:spPr>
        <a:xfrm>
          <a:off x="5859780" y="1059180"/>
          <a:ext cx="335408" cy="342900"/>
        </a:xfrm>
        <a:prstGeom prst="rect">
          <a:avLst/>
        </a:prstGeom>
      </xdr:spPr>
    </xdr:pic>
    <xdr:clientData/>
  </xdr:twoCellAnchor>
  <xdr:twoCellAnchor>
    <xdr:from>
      <xdr:col>0</xdr:col>
      <xdr:colOff>0</xdr:colOff>
      <xdr:row>0</xdr:row>
      <xdr:rowOff>0</xdr:rowOff>
    </xdr:from>
    <xdr:to>
      <xdr:col>2</xdr:col>
      <xdr:colOff>3471</xdr:colOff>
      <xdr:row>28</xdr:row>
      <xdr:rowOff>12480</xdr:rowOff>
    </xdr:to>
    <xdr:grpSp>
      <xdr:nvGrpSpPr>
        <xdr:cNvPr id="72" name="Group 71">
          <a:extLst>
            <a:ext uri="{FF2B5EF4-FFF2-40B4-BE49-F238E27FC236}">
              <a16:creationId xmlns:a16="http://schemas.microsoft.com/office/drawing/2014/main" id="{BA157648-18F7-494C-999F-123B171F7ABF}"/>
            </a:ext>
          </a:extLst>
        </xdr:cNvPr>
        <xdr:cNvGrpSpPr/>
      </xdr:nvGrpSpPr>
      <xdr:grpSpPr>
        <a:xfrm>
          <a:off x="0" y="0"/>
          <a:ext cx="1474131" cy="6840000"/>
          <a:chOff x="0" y="0"/>
          <a:chExt cx="1470321" cy="6184990"/>
        </a:xfrm>
      </xdr:grpSpPr>
      <xdr:grpSp>
        <xdr:nvGrpSpPr>
          <xdr:cNvPr id="73" name="Group 72">
            <a:extLst>
              <a:ext uri="{FF2B5EF4-FFF2-40B4-BE49-F238E27FC236}">
                <a16:creationId xmlns:a16="http://schemas.microsoft.com/office/drawing/2014/main" id="{14EF2864-B411-F16F-D4A3-47E24B07F222}"/>
              </a:ext>
            </a:extLst>
          </xdr:cNvPr>
          <xdr:cNvGrpSpPr/>
        </xdr:nvGrpSpPr>
        <xdr:grpSpPr>
          <a:xfrm>
            <a:off x="0" y="0"/>
            <a:ext cx="1470321" cy="6184990"/>
            <a:chOff x="0" y="0"/>
            <a:chExt cx="1470321" cy="6184990"/>
          </a:xfrm>
        </xdr:grpSpPr>
        <xdr:grpSp>
          <xdr:nvGrpSpPr>
            <xdr:cNvPr id="75" name="Group 74">
              <a:extLst>
                <a:ext uri="{FF2B5EF4-FFF2-40B4-BE49-F238E27FC236}">
                  <a16:creationId xmlns:a16="http://schemas.microsoft.com/office/drawing/2014/main" id="{106B5658-FCF7-A945-A9F4-CBABED7CA361}"/>
                </a:ext>
              </a:extLst>
            </xdr:cNvPr>
            <xdr:cNvGrpSpPr/>
          </xdr:nvGrpSpPr>
          <xdr:grpSpPr>
            <a:xfrm>
              <a:off x="0" y="0"/>
              <a:ext cx="1470321" cy="6184990"/>
              <a:chOff x="0" y="-291307"/>
              <a:chExt cx="1474131" cy="6350725"/>
            </a:xfrm>
            <a:solidFill>
              <a:schemeClr val="bg1"/>
            </a:solidFill>
          </xdr:grpSpPr>
          <xdr:grpSp>
            <xdr:nvGrpSpPr>
              <xdr:cNvPr id="77" name="Group 76">
                <a:extLst>
                  <a:ext uri="{FF2B5EF4-FFF2-40B4-BE49-F238E27FC236}">
                    <a16:creationId xmlns:a16="http://schemas.microsoft.com/office/drawing/2014/main" id="{BB7B1EF8-4113-6BC2-8D77-5F61324561EE}"/>
                  </a:ext>
                </a:extLst>
              </xdr:cNvPr>
              <xdr:cNvGrpSpPr/>
            </xdr:nvGrpSpPr>
            <xdr:grpSpPr>
              <a:xfrm>
                <a:off x="0" y="-291307"/>
                <a:ext cx="1474131" cy="6350725"/>
                <a:chOff x="0" y="-291307"/>
                <a:chExt cx="1474131" cy="6350725"/>
              </a:xfrm>
              <a:grpFill/>
            </xdr:grpSpPr>
            <xdr:grpSp>
              <xdr:nvGrpSpPr>
                <xdr:cNvPr id="80" name="Group 79">
                  <a:extLst>
                    <a:ext uri="{FF2B5EF4-FFF2-40B4-BE49-F238E27FC236}">
                      <a16:creationId xmlns:a16="http://schemas.microsoft.com/office/drawing/2014/main" id="{A714044D-39BB-A670-4BE3-4ECE0EF7177B}"/>
                    </a:ext>
                  </a:extLst>
                </xdr:cNvPr>
                <xdr:cNvGrpSpPr/>
              </xdr:nvGrpSpPr>
              <xdr:grpSpPr>
                <a:xfrm>
                  <a:off x="0" y="-291307"/>
                  <a:ext cx="1474131" cy="6350725"/>
                  <a:chOff x="0" y="-276870"/>
                  <a:chExt cx="1476165" cy="6035993"/>
                </a:xfrm>
                <a:grpFill/>
              </xdr:grpSpPr>
              <xdr:sp macro="" textlink="">
                <xdr:nvSpPr>
                  <xdr:cNvPr id="82" name="Rectangle 81">
                    <a:extLst>
                      <a:ext uri="{FF2B5EF4-FFF2-40B4-BE49-F238E27FC236}">
                        <a16:creationId xmlns:a16="http://schemas.microsoft.com/office/drawing/2014/main" id="{681D3EE7-BF29-B5DA-4FDB-692B4E6247AD}"/>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83" name="Group 82">
                    <a:extLst>
                      <a:ext uri="{FF2B5EF4-FFF2-40B4-BE49-F238E27FC236}">
                        <a16:creationId xmlns:a16="http://schemas.microsoft.com/office/drawing/2014/main" id="{136E13DA-3E29-6A06-1684-6574AE336481}"/>
                      </a:ext>
                    </a:extLst>
                  </xdr:cNvPr>
                  <xdr:cNvGrpSpPr/>
                </xdr:nvGrpSpPr>
                <xdr:grpSpPr>
                  <a:xfrm>
                    <a:off x="2080" y="531339"/>
                    <a:ext cx="1457616" cy="4278031"/>
                    <a:chOff x="2080" y="531339"/>
                    <a:chExt cx="1457616" cy="4278031"/>
                  </a:xfrm>
                  <a:grpFill/>
                </xdr:grpSpPr>
                <xdr:sp macro="" textlink="">
                  <xdr:nvSpPr>
                    <xdr:cNvPr id="84" name="TextBox 83">
                      <a:hlinkClick xmlns:r="http://schemas.openxmlformats.org/officeDocument/2006/relationships" r:id="rId15"/>
                      <a:extLst>
                        <a:ext uri="{FF2B5EF4-FFF2-40B4-BE49-F238E27FC236}">
                          <a16:creationId xmlns:a16="http://schemas.microsoft.com/office/drawing/2014/main" id="{6E20E79A-68EB-C223-C005-05D57B5FC3C3}"/>
                        </a:ext>
                      </a:extLst>
                    </xdr:cNvPr>
                    <xdr:cNvSpPr txBox="1"/>
                  </xdr:nvSpPr>
                  <xdr:spPr>
                    <a:xfrm>
                      <a:off x="2444" y="53133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Dashboard</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5" name="TextBox 84">
                      <a:hlinkClick xmlns:r="http://schemas.openxmlformats.org/officeDocument/2006/relationships" r:id="rId16"/>
                      <a:extLst>
                        <a:ext uri="{FF2B5EF4-FFF2-40B4-BE49-F238E27FC236}">
                          <a16:creationId xmlns:a16="http://schemas.microsoft.com/office/drawing/2014/main" id="{53E7254E-39B4-4DBF-9052-746453990A31}"/>
                        </a:ext>
                      </a:extLst>
                    </xdr:cNvPr>
                    <xdr:cNvSpPr txBox="1"/>
                  </xdr:nvSpPr>
                  <xdr:spPr>
                    <a:xfrm>
                      <a:off x="2444" y="1054618"/>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6" name="TextBox 85">
                      <a:hlinkClick xmlns:r="http://schemas.openxmlformats.org/officeDocument/2006/relationships" r:id="rId17"/>
                      <a:extLst>
                        <a:ext uri="{FF2B5EF4-FFF2-40B4-BE49-F238E27FC236}">
                          <a16:creationId xmlns:a16="http://schemas.microsoft.com/office/drawing/2014/main" id="{E16BBCF2-D32D-9CBA-45D9-BDC55346FBA8}"/>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Calendar</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87" name="TextBox 86">
                      <a:hlinkClick xmlns:r="http://schemas.openxmlformats.org/officeDocument/2006/relationships" r:id="rId18"/>
                      <a:extLst>
                        <a:ext uri="{FF2B5EF4-FFF2-40B4-BE49-F238E27FC236}">
                          <a16:creationId xmlns:a16="http://schemas.microsoft.com/office/drawing/2014/main" id="{127C5F29-A872-D5FD-8C63-01B224964EE2}"/>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8" name="TextBox 87">
                      <a:hlinkClick xmlns:r="http://schemas.openxmlformats.org/officeDocument/2006/relationships" r:id="rId19"/>
                      <a:extLst>
                        <a:ext uri="{FF2B5EF4-FFF2-40B4-BE49-F238E27FC236}">
                          <a16:creationId xmlns:a16="http://schemas.microsoft.com/office/drawing/2014/main" id="{070E18E6-E903-7B29-09B5-8197787E912E}"/>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9" name="TextBox 88">
                      <a:hlinkClick xmlns:r="http://schemas.openxmlformats.org/officeDocument/2006/relationships" r:id="rId20"/>
                      <a:extLst>
                        <a:ext uri="{FF2B5EF4-FFF2-40B4-BE49-F238E27FC236}">
                          <a16:creationId xmlns:a16="http://schemas.microsoft.com/office/drawing/2014/main" id="{FB6F7B07-6DCE-F5A5-1095-0D93866292DE}"/>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0" name="TextBox 89">
                      <a:hlinkClick xmlns:r="http://schemas.openxmlformats.org/officeDocument/2006/relationships" r:id="rId21"/>
                      <a:extLst>
                        <a:ext uri="{FF2B5EF4-FFF2-40B4-BE49-F238E27FC236}">
                          <a16:creationId xmlns:a16="http://schemas.microsoft.com/office/drawing/2014/main" id="{78ADCCB1-CB84-28C9-4560-3A2833631CC4}"/>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1" name="TextBox 90">
                      <a:hlinkClick xmlns:r="http://schemas.openxmlformats.org/officeDocument/2006/relationships" r:id="rId22"/>
                      <a:extLst>
                        <a:ext uri="{FF2B5EF4-FFF2-40B4-BE49-F238E27FC236}">
                          <a16:creationId xmlns:a16="http://schemas.microsoft.com/office/drawing/2014/main" id="{9D2860AE-6804-EA1C-6035-A00534A31752}"/>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2" name="TextBox 91">
                      <a:hlinkClick xmlns:r="http://schemas.openxmlformats.org/officeDocument/2006/relationships" r:id="rId23"/>
                      <a:extLst>
                        <a:ext uri="{FF2B5EF4-FFF2-40B4-BE49-F238E27FC236}">
                          <a16:creationId xmlns:a16="http://schemas.microsoft.com/office/drawing/2014/main" id="{B941007B-A7DC-09E2-E732-07BF75FDCAFB}"/>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3" name="TextBox 92">
                      <a:hlinkClick xmlns:r="http://schemas.openxmlformats.org/officeDocument/2006/relationships" r:id="rId24"/>
                      <a:extLst>
                        <a:ext uri="{FF2B5EF4-FFF2-40B4-BE49-F238E27FC236}">
                          <a16:creationId xmlns:a16="http://schemas.microsoft.com/office/drawing/2014/main" id="{FF821849-EFA2-9896-A9CD-C436131AB416}"/>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4" name="TextBox 93">
                      <a:hlinkClick xmlns:r="http://schemas.openxmlformats.org/officeDocument/2006/relationships" r:id="rId25"/>
                      <a:extLst>
                        <a:ext uri="{FF2B5EF4-FFF2-40B4-BE49-F238E27FC236}">
                          <a16:creationId xmlns:a16="http://schemas.microsoft.com/office/drawing/2014/main" id="{59B97C10-7B12-3A6A-3E06-750BDC257B87}"/>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5" name="TextBox 94">
                      <a:hlinkClick xmlns:r="http://schemas.openxmlformats.org/officeDocument/2006/relationships" r:id="rId26"/>
                      <a:extLst>
                        <a:ext uri="{FF2B5EF4-FFF2-40B4-BE49-F238E27FC236}">
                          <a16:creationId xmlns:a16="http://schemas.microsoft.com/office/drawing/2014/main" id="{3DE550FD-1DC2-1909-4E83-0F7386F4A2D6}"/>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6" name="TextBox 95">
                      <a:hlinkClick xmlns:r="http://schemas.openxmlformats.org/officeDocument/2006/relationships" r:id="rId27"/>
                      <a:extLst>
                        <a:ext uri="{FF2B5EF4-FFF2-40B4-BE49-F238E27FC236}">
                          <a16:creationId xmlns:a16="http://schemas.microsoft.com/office/drawing/2014/main" id="{2F2E97A3-4398-F96E-3D03-BED24B6ACA57}"/>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7" name="TextBox 96">
                      <a:hlinkClick xmlns:r="http://schemas.openxmlformats.org/officeDocument/2006/relationships" r:id="rId28"/>
                      <a:extLst>
                        <a:ext uri="{FF2B5EF4-FFF2-40B4-BE49-F238E27FC236}">
                          <a16:creationId xmlns:a16="http://schemas.microsoft.com/office/drawing/2014/main" id="{234E2FF2-0B5E-1897-F6C2-9623258B7738}"/>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81" name="TextBox 80">
                  <a:hlinkClick xmlns:r="http://schemas.openxmlformats.org/officeDocument/2006/relationships" r:id="rId29"/>
                  <a:extLst>
                    <a:ext uri="{FF2B5EF4-FFF2-40B4-BE49-F238E27FC236}">
                      <a16:creationId xmlns:a16="http://schemas.microsoft.com/office/drawing/2014/main" id="{FC9DDE35-8466-5388-9718-C440B5AF10FB}"/>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8" name="TextBox 77">
                <a:extLst>
                  <a:ext uri="{FF2B5EF4-FFF2-40B4-BE49-F238E27FC236}">
                    <a16:creationId xmlns:a16="http://schemas.microsoft.com/office/drawing/2014/main" id="{24ACE619-DB34-C786-D82F-3ED4EFA5BB2D}"/>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9" name="TextBox 78">
                <a:extLst>
                  <a:ext uri="{FF2B5EF4-FFF2-40B4-BE49-F238E27FC236}">
                    <a16:creationId xmlns:a16="http://schemas.microsoft.com/office/drawing/2014/main" id="{EAA934C1-C89A-8AAF-9FAA-E39A6B644D00}"/>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6" name="TextBox 75">
              <a:hlinkClick xmlns:r="http://schemas.openxmlformats.org/officeDocument/2006/relationships" r:id="rId30"/>
              <a:extLst>
                <a:ext uri="{FF2B5EF4-FFF2-40B4-BE49-F238E27FC236}">
                  <a16:creationId xmlns:a16="http://schemas.microsoft.com/office/drawing/2014/main" id="{DC69DDAE-DF56-E5AE-B977-655EDEA41F21}"/>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74" name="Picture 73">
            <a:extLst>
              <a:ext uri="{FF2B5EF4-FFF2-40B4-BE49-F238E27FC236}">
                <a16:creationId xmlns:a16="http://schemas.microsoft.com/office/drawing/2014/main" id="{9C9F68B2-5067-C5C0-4179-3BD08A200602}"/>
              </a:ext>
            </a:extLst>
          </xdr:cNvPr>
          <xdr:cNvPicPr>
            <a:picLocks noChangeAspect="1"/>
          </xdr:cNvPicPr>
        </xdr:nvPicPr>
        <xdr:blipFill>
          <a:blip xmlns:r="http://schemas.openxmlformats.org/officeDocument/2006/relationships" r:embed="rId31"/>
          <a:stretch>
            <a:fillRect/>
          </a:stretch>
        </xdr:blipFill>
        <xdr:spPr>
          <a:xfrm>
            <a:off x="243840" y="175260"/>
            <a:ext cx="1021080" cy="439850"/>
          </a:xfrm>
          <a:prstGeom prst="rect">
            <a:avLst/>
          </a:prstGeom>
        </xdr:spPr>
      </xdr:pic>
    </xdr:grpSp>
    <xdr:clientData/>
  </xdr:twoCellAnchor>
  <xdr:twoCellAnchor editAs="oneCell">
    <xdr:from>
      <xdr:col>3</xdr:col>
      <xdr:colOff>60960</xdr:colOff>
      <xdr:row>9</xdr:row>
      <xdr:rowOff>68580</xdr:rowOff>
    </xdr:from>
    <xdr:to>
      <xdr:col>4</xdr:col>
      <xdr:colOff>219075</xdr:colOff>
      <xdr:row>10</xdr:row>
      <xdr:rowOff>266700</xdr:rowOff>
    </xdr:to>
    <xdr:pic>
      <xdr:nvPicPr>
        <xdr:cNvPr id="53" name="Picture 52">
          <a:hlinkClick xmlns:r="http://schemas.openxmlformats.org/officeDocument/2006/relationships" r:id="rId32"/>
          <a:extLst>
            <a:ext uri="{FF2B5EF4-FFF2-40B4-BE49-F238E27FC236}">
              <a16:creationId xmlns:a16="http://schemas.microsoft.com/office/drawing/2014/main" id="{282C7ABB-B1F0-4071-B276-D6DB739DB424}"/>
            </a:ext>
          </a:extLst>
        </xdr:cNvPr>
        <xdr:cNvPicPr>
          <a:picLocks noChangeAspect="1"/>
        </xdr:cNvPicPr>
      </xdr:nvPicPr>
      <xdr:blipFill>
        <a:blip xmlns:r="http://schemas.openxmlformats.org/officeDocument/2006/relationships" r:embed="rId33"/>
        <a:stretch>
          <a:fillRect/>
        </a:stretch>
      </xdr:blipFill>
      <xdr:spPr>
        <a:xfrm>
          <a:off x="1653540" y="2057400"/>
          <a:ext cx="381000" cy="388620"/>
        </a:xfrm>
        <a:prstGeom prst="rect">
          <a:avLst/>
        </a:prstGeom>
      </xdr:spPr>
    </xdr:pic>
    <xdr:clientData/>
  </xdr:twoCellAnchor>
  <xdr:oneCellAnchor>
    <xdr:from>
      <xdr:col>1</xdr:col>
      <xdr:colOff>769620</xdr:colOff>
      <xdr:row>5</xdr:row>
      <xdr:rowOff>0</xdr:rowOff>
    </xdr:from>
    <xdr:ext cx="184731" cy="264560"/>
    <xdr:sp macro="" textlink="">
      <xdr:nvSpPr>
        <xdr:cNvPr id="98" name="TextBox 97">
          <a:extLst>
            <a:ext uri="{FF2B5EF4-FFF2-40B4-BE49-F238E27FC236}">
              <a16:creationId xmlns:a16="http://schemas.microsoft.com/office/drawing/2014/main" id="{AE6F7BA2-3C8C-4E30-A5B5-70182796D488}"/>
            </a:ext>
          </a:extLst>
        </xdr:cNvPr>
        <xdr:cNvSpPr txBox="1"/>
      </xdr:nvSpPr>
      <xdr:spPr>
        <a:xfrm>
          <a:off x="1226820" y="3680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5</xdr:row>
      <xdr:rowOff>0</xdr:rowOff>
    </xdr:from>
    <xdr:ext cx="184731" cy="264560"/>
    <xdr:sp macro="" textlink="">
      <xdr:nvSpPr>
        <xdr:cNvPr id="99" name="TextBox 98">
          <a:extLst>
            <a:ext uri="{FF2B5EF4-FFF2-40B4-BE49-F238E27FC236}">
              <a16:creationId xmlns:a16="http://schemas.microsoft.com/office/drawing/2014/main" id="{75CDD100-F153-4FE2-B878-1457AE495162}"/>
            </a:ext>
          </a:extLst>
        </xdr:cNvPr>
        <xdr:cNvSpPr txBox="1"/>
      </xdr:nvSpPr>
      <xdr:spPr>
        <a:xfrm>
          <a:off x="1226820" y="3680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10</xdr:row>
      <xdr:rowOff>0</xdr:rowOff>
    </xdr:from>
    <xdr:ext cx="184731" cy="264560"/>
    <xdr:sp macro="" textlink="">
      <xdr:nvSpPr>
        <xdr:cNvPr id="104" name="TextBox 103">
          <a:extLst>
            <a:ext uri="{FF2B5EF4-FFF2-40B4-BE49-F238E27FC236}">
              <a16:creationId xmlns:a16="http://schemas.microsoft.com/office/drawing/2014/main" id="{64A7CD2F-E074-4AE5-9572-9E46B75FC3C4}"/>
            </a:ext>
          </a:extLst>
        </xdr:cNvPr>
        <xdr:cNvSpPr txBox="1"/>
      </xdr:nvSpPr>
      <xdr:spPr>
        <a:xfrm>
          <a:off x="1226820" y="4693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10</xdr:row>
      <xdr:rowOff>0</xdr:rowOff>
    </xdr:from>
    <xdr:ext cx="184731" cy="264560"/>
    <xdr:sp macro="" textlink="">
      <xdr:nvSpPr>
        <xdr:cNvPr id="105" name="TextBox 104">
          <a:extLst>
            <a:ext uri="{FF2B5EF4-FFF2-40B4-BE49-F238E27FC236}">
              <a16:creationId xmlns:a16="http://schemas.microsoft.com/office/drawing/2014/main" id="{1F69A886-928C-473E-9B97-77151DA2896B}"/>
            </a:ext>
          </a:extLst>
        </xdr:cNvPr>
        <xdr:cNvSpPr txBox="1"/>
      </xdr:nvSpPr>
      <xdr:spPr>
        <a:xfrm>
          <a:off x="1226820" y="4693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111" name="TextBox 110">
          <a:extLst>
            <a:ext uri="{FF2B5EF4-FFF2-40B4-BE49-F238E27FC236}">
              <a16:creationId xmlns:a16="http://schemas.microsoft.com/office/drawing/2014/main" id="{BA9C4ED8-15E3-49D1-9D47-8DDB63525D8B}"/>
            </a:ext>
          </a:extLst>
        </xdr:cNvPr>
        <xdr:cNvSpPr txBox="1"/>
      </xdr:nvSpPr>
      <xdr:spPr>
        <a:xfrm>
          <a:off x="1226820" y="3489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112" name="TextBox 111">
          <a:extLst>
            <a:ext uri="{FF2B5EF4-FFF2-40B4-BE49-F238E27FC236}">
              <a16:creationId xmlns:a16="http://schemas.microsoft.com/office/drawing/2014/main" id="{D22C503B-A0AA-43E6-B70A-A13470BEA673}"/>
            </a:ext>
          </a:extLst>
        </xdr:cNvPr>
        <xdr:cNvSpPr txBox="1"/>
      </xdr:nvSpPr>
      <xdr:spPr>
        <a:xfrm>
          <a:off x="1226820" y="3489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11</xdr:col>
      <xdr:colOff>83819</xdr:colOff>
      <xdr:row>9</xdr:row>
      <xdr:rowOff>83820</xdr:rowOff>
    </xdr:from>
    <xdr:to>
      <xdr:col>12</xdr:col>
      <xdr:colOff>71219</xdr:colOff>
      <xdr:row>10</xdr:row>
      <xdr:rowOff>109320</xdr:rowOff>
    </xdr:to>
    <xdr:pic>
      <xdr:nvPicPr>
        <xdr:cNvPr id="115" name="Picture 114">
          <a:extLst>
            <a:ext uri="{FF2B5EF4-FFF2-40B4-BE49-F238E27FC236}">
              <a16:creationId xmlns:a16="http://schemas.microsoft.com/office/drawing/2014/main" id="{4837D24B-F821-4D78-92E3-AA4EB3AA92B1}"/>
            </a:ext>
          </a:extLst>
        </xdr:cNvPr>
        <xdr:cNvPicPr>
          <a:picLocks/>
        </xdr:cNvPicPr>
      </xdr:nvPicPr>
      <xdr:blipFill>
        <a:blip xmlns:r="http://schemas.openxmlformats.org/officeDocument/2006/relationships" r:embed="rId34"/>
        <a:stretch>
          <a:fillRect/>
        </a:stretch>
      </xdr:blipFill>
      <xdr:spPr>
        <a:xfrm>
          <a:off x="5875019" y="2080260"/>
          <a:ext cx="216000" cy="216000"/>
        </a:xfrm>
        <a:prstGeom prst="rect">
          <a:avLst/>
        </a:prstGeom>
      </xdr:spPr>
    </xdr:pic>
    <xdr:clientData/>
  </xdr:twoCellAnchor>
  <xdr:twoCellAnchor>
    <xdr:from>
      <xdr:col>19</xdr:col>
      <xdr:colOff>76200</xdr:colOff>
      <xdr:row>9</xdr:row>
      <xdr:rowOff>76200</xdr:rowOff>
    </xdr:from>
    <xdr:to>
      <xdr:col>20</xdr:col>
      <xdr:colOff>69944</xdr:colOff>
      <xdr:row>10</xdr:row>
      <xdr:rowOff>101700</xdr:rowOff>
    </xdr:to>
    <xdr:pic>
      <xdr:nvPicPr>
        <xdr:cNvPr id="117" name="Picture 116">
          <a:hlinkClick xmlns:r="http://schemas.openxmlformats.org/officeDocument/2006/relationships" r:id="rId35"/>
          <a:extLst>
            <a:ext uri="{FF2B5EF4-FFF2-40B4-BE49-F238E27FC236}">
              <a16:creationId xmlns:a16="http://schemas.microsoft.com/office/drawing/2014/main" id="{ECDA688F-9E87-4A78-A1E3-535A6A199670}"/>
            </a:ext>
          </a:extLst>
        </xdr:cNvPr>
        <xdr:cNvPicPr>
          <a:picLocks noChangeAspect="1"/>
        </xdr:cNvPicPr>
      </xdr:nvPicPr>
      <xdr:blipFill>
        <a:blip xmlns:r="http://schemas.openxmlformats.org/officeDocument/2006/relationships" r:embed="rId34"/>
        <a:stretch>
          <a:fillRect/>
        </a:stretch>
      </xdr:blipFill>
      <xdr:spPr>
        <a:xfrm>
          <a:off x="7978140" y="2065020"/>
          <a:ext cx="222344" cy="216000"/>
        </a:xfrm>
        <a:prstGeom prst="rect">
          <a:avLst/>
        </a:prstGeom>
      </xdr:spPr>
    </xdr:pic>
    <xdr:clientData/>
  </xdr:twoCellAnchor>
  <xdr:twoCellAnchor>
    <xdr:from>
      <xdr:col>15</xdr:col>
      <xdr:colOff>106680</xdr:colOff>
      <xdr:row>9</xdr:row>
      <xdr:rowOff>76200</xdr:rowOff>
    </xdr:from>
    <xdr:to>
      <xdr:col>16</xdr:col>
      <xdr:colOff>100424</xdr:colOff>
      <xdr:row>10</xdr:row>
      <xdr:rowOff>101700</xdr:rowOff>
    </xdr:to>
    <xdr:pic>
      <xdr:nvPicPr>
        <xdr:cNvPr id="118" name="Picture 117">
          <a:extLst>
            <a:ext uri="{FF2B5EF4-FFF2-40B4-BE49-F238E27FC236}">
              <a16:creationId xmlns:a16="http://schemas.microsoft.com/office/drawing/2014/main" id="{3BB37CAF-2EF2-4A0F-A57A-873552859412}"/>
            </a:ext>
          </a:extLst>
        </xdr:cNvPr>
        <xdr:cNvPicPr>
          <a:picLocks noChangeAspect="1"/>
        </xdr:cNvPicPr>
      </xdr:nvPicPr>
      <xdr:blipFill>
        <a:blip xmlns:r="http://schemas.openxmlformats.org/officeDocument/2006/relationships" r:embed="rId34"/>
        <a:stretch>
          <a:fillRect/>
        </a:stretch>
      </xdr:blipFill>
      <xdr:spPr>
        <a:xfrm>
          <a:off x="5897880" y="2065020"/>
          <a:ext cx="222344" cy="216000"/>
        </a:xfrm>
        <a:prstGeom prst="rect">
          <a:avLst/>
        </a:prstGeom>
      </xdr:spPr>
    </xdr:pic>
    <xdr:clientData/>
  </xdr:twoCellAnchor>
  <xdr:twoCellAnchor>
    <xdr:from>
      <xdr:col>19</xdr:col>
      <xdr:colOff>99060</xdr:colOff>
      <xdr:row>4</xdr:row>
      <xdr:rowOff>106680</xdr:rowOff>
    </xdr:from>
    <xdr:to>
      <xdr:col>20</xdr:col>
      <xdr:colOff>92804</xdr:colOff>
      <xdr:row>5</xdr:row>
      <xdr:rowOff>132180</xdr:rowOff>
    </xdr:to>
    <xdr:pic>
      <xdr:nvPicPr>
        <xdr:cNvPr id="120" name="Picture 119">
          <a:hlinkClick xmlns:r="http://schemas.openxmlformats.org/officeDocument/2006/relationships" r:id="rId29"/>
          <a:extLst>
            <a:ext uri="{FF2B5EF4-FFF2-40B4-BE49-F238E27FC236}">
              <a16:creationId xmlns:a16="http://schemas.microsoft.com/office/drawing/2014/main" id="{7098A2B9-67A8-4883-91C2-46BED77CEAAC}"/>
            </a:ext>
          </a:extLst>
        </xdr:cNvPr>
        <xdr:cNvPicPr>
          <a:picLocks noChangeAspect="1"/>
        </xdr:cNvPicPr>
      </xdr:nvPicPr>
      <xdr:blipFill>
        <a:blip xmlns:r="http://schemas.openxmlformats.org/officeDocument/2006/relationships" r:embed="rId34"/>
        <a:stretch>
          <a:fillRect/>
        </a:stretch>
      </xdr:blipFill>
      <xdr:spPr>
        <a:xfrm>
          <a:off x="10111740" y="1082040"/>
          <a:ext cx="222344" cy="216000"/>
        </a:xfrm>
        <a:prstGeom prst="rect">
          <a:avLst/>
        </a:prstGeom>
      </xdr:spPr>
    </xdr:pic>
    <xdr:clientData/>
  </xdr:twoCellAnchor>
  <xdr:twoCellAnchor>
    <xdr:from>
      <xdr:col>8</xdr:col>
      <xdr:colOff>1016000</xdr:colOff>
      <xdr:row>15</xdr:row>
      <xdr:rowOff>10732</xdr:rowOff>
    </xdr:from>
    <xdr:to>
      <xdr:col>8</xdr:col>
      <xdr:colOff>1173409</xdr:colOff>
      <xdr:row>15</xdr:row>
      <xdr:rowOff>239690</xdr:rowOff>
    </xdr:to>
    <xdr:grpSp>
      <xdr:nvGrpSpPr>
        <xdr:cNvPr id="123" name="Group 122">
          <a:extLst>
            <a:ext uri="{FF2B5EF4-FFF2-40B4-BE49-F238E27FC236}">
              <a16:creationId xmlns:a16="http://schemas.microsoft.com/office/drawing/2014/main" id="{DC3350FE-B5C7-C847-23CB-FE41CF141B00}"/>
            </a:ext>
          </a:extLst>
        </xdr:cNvPr>
        <xdr:cNvGrpSpPr/>
      </xdr:nvGrpSpPr>
      <xdr:grpSpPr>
        <a:xfrm>
          <a:off x="5039360" y="3584512"/>
          <a:ext cx="157409" cy="228958"/>
          <a:chOff x="5266028" y="3577465"/>
          <a:chExt cx="157409" cy="228958"/>
        </a:xfrm>
      </xdr:grpSpPr>
      <xdr:sp macro="" textlink="">
        <xdr:nvSpPr>
          <xdr:cNvPr id="122" name="Rectangle 121">
            <a:extLst>
              <a:ext uri="{FF2B5EF4-FFF2-40B4-BE49-F238E27FC236}">
                <a16:creationId xmlns:a16="http://schemas.microsoft.com/office/drawing/2014/main" id="{55984407-97AD-66CE-3A27-0F7C983E7BEB}"/>
              </a:ext>
            </a:extLst>
          </xdr:cNvPr>
          <xdr:cNvSpPr/>
        </xdr:nvSpPr>
        <xdr:spPr>
          <a:xfrm>
            <a:off x="5266028" y="3577465"/>
            <a:ext cx="157409" cy="228958"/>
          </a:xfrm>
          <a:prstGeom prst="rect">
            <a:avLst/>
          </a:prstGeom>
          <a:solidFill>
            <a:schemeClr val="bg1">
              <a:lumMod val="75000"/>
            </a:schemeClr>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9" name="Isosceles Triangle 18">
            <a:extLst>
              <a:ext uri="{FF2B5EF4-FFF2-40B4-BE49-F238E27FC236}">
                <a16:creationId xmlns:a16="http://schemas.microsoft.com/office/drawing/2014/main" id="{3556F449-2DFA-96B7-6BD7-11782FBB89F4}"/>
              </a:ext>
            </a:extLst>
          </xdr:cNvPr>
          <xdr:cNvSpPr/>
        </xdr:nvSpPr>
        <xdr:spPr>
          <a:xfrm>
            <a:off x="5290489" y="3599155"/>
            <a:ext cx="110355" cy="85664"/>
          </a:xfrm>
          <a:prstGeom prst="triangl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20" name="Isosceles Triangle 19">
            <a:extLst>
              <a:ext uri="{FF2B5EF4-FFF2-40B4-BE49-F238E27FC236}">
                <a16:creationId xmlns:a16="http://schemas.microsoft.com/office/drawing/2014/main" id="{5B245D18-71CB-916B-BC60-8F9CF489EE57}"/>
              </a:ext>
            </a:extLst>
          </xdr:cNvPr>
          <xdr:cNvSpPr/>
        </xdr:nvSpPr>
        <xdr:spPr>
          <a:xfrm rot="10800000">
            <a:off x="5290832" y="3693491"/>
            <a:ext cx="110355" cy="85664"/>
          </a:xfrm>
          <a:prstGeom prst="triangl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clientData/>
  </xdr:twoCellAnchor>
  <xdr:twoCellAnchor>
    <xdr:from>
      <xdr:col>23</xdr:col>
      <xdr:colOff>76200</xdr:colOff>
      <xdr:row>4</xdr:row>
      <xdr:rowOff>68580</xdr:rowOff>
    </xdr:from>
    <xdr:to>
      <xdr:col>24</xdr:col>
      <xdr:colOff>69944</xdr:colOff>
      <xdr:row>5</xdr:row>
      <xdr:rowOff>94080</xdr:rowOff>
    </xdr:to>
    <xdr:pic>
      <xdr:nvPicPr>
        <xdr:cNvPr id="6" name="Picture 5">
          <a:extLst>
            <a:ext uri="{FF2B5EF4-FFF2-40B4-BE49-F238E27FC236}">
              <a16:creationId xmlns:a16="http://schemas.microsoft.com/office/drawing/2014/main" id="{E046AAB7-F424-4905-B8B1-8FBA474AC4C1}"/>
            </a:ext>
          </a:extLst>
        </xdr:cNvPr>
        <xdr:cNvPicPr>
          <a:picLocks noChangeAspect="1"/>
        </xdr:cNvPicPr>
      </xdr:nvPicPr>
      <xdr:blipFill>
        <a:blip xmlns:r="http://schemas.openxmlformats.org/officeDocument/2006/relationships" r:embed="rId34"/>
        <a:stretch>
          <a:fillRect/>
        </a:stretch>
      </xdr:blipFill>
      <xdr:spPr>
        <a:xfrm>
          <a:off x="12199620" y="2057400"/>
          <a:ext cx="222344" cy="216000"/>
        </a:xfrm>
        <a:prstGeom prst="rect">
          <a:avLst/>
        </a:prstGeom>
      </xdr:spPr>
    </xdr:pic>
    <xdr:clientData/>
  </xdr:twoCellAnchor>
  <xdr:twoCellAnchor>
    <xdr:from>
      <xdr:col>23</xdr:col>
      <xdr:colOff>68580</xdr:colOff>
      <xdr:row>4</xdr:row>
      <xdr:rowOff>83820</xdr:rowOff>
    </xdr:from>
    <xdr:to>
      <xdr:col>24</xdr:col>
      <xdr:colOff>62324</xdr:colOff>
      <xdr:row>5</xdr:row>
      <xdr:rowOff>109320</xdr:rowOff>
    </xdr:to>
    <xdr:pic>
      <xdr:nvPicPr>
        <xdr:cNvPr id="7" name="Picture 6">
          <a:extLst>
            <a:ext uri="{FF2B5EF4-FFF2-40B4-BE49-F238E27FC236}">
              <a16:creationId xmlns:a16="http://schemas.microsoft.com/office/drawing/2014/main" id="{C7064E31-EE80-6D43-7741-04AA609BBEEE}"/>
            </a:ext>
          </a:extLst>
        </xdr:cNvPr>
        <xdr:cNvPicPr>
          <a:picLocks noChangeAspect="1"/>
        </xdr:cNvPicPr>
      </xdr:nvPicPr>
      <xdr:blipFill>
        <a:blip xmlns:r="http://schemas.openxmlformats.org/officeDocument/2006/relationships" r:embed="rId34"/>
        <a:stretch>
          <a:fillRect/>
        </a:stretch>
      </xdr:blipFill>
      <xdr:spPr>
        <a:xfrm>
          <a:off x="12192000" y="1059180"/>
          <a:ext cx="222344" cy="216000"/>
        </a:xfrm>
        <a:prstGeom prst="rect">
          <a:avLst/>
        </a:prstGeom>
      </xdr:spPr>
    </xdr:pic>
    <xdr:clientData/>
  </xdr:twoCellAnchor>
  <xdr:twoCellAnchor editAs="oneCell">
    <xdr:from>
      <xdr:col>15</xdr:col>
      <xdr:colOff>99060</xdr:colOff>
      <xdr:row>4</xdr:row>
      <xdr:rowOff>68580</xdr:rowOff>
    </xdr:from>
    <xdr:to>
      <xdr:col>16</xdr:col>
      <xdr:colOff>249555</xdr:colOff>
      <xdr:row>5</xdr:row>
      <xdr:rowOff>266700</xdr:rowOff>
    </xdr:to>
    <xdr:pic>
      <xdr:nvPicPr>
        <xdr:cNvPr id="18" name="Picture 17">
          <a:hlinkClick xmlns:r="http://schemas.openxmlformats.org/officeDocument/2006/relationships" r:id="rId36"/>
          <a:extLst>
            <a:ext uri="{FF2B5EF4-FFF2-40B4-BE49-F238E27FC236}">
              <a16:creationId xmlns:a16="http://schemas.microsoft.com/office/drawing/2014/main" id="{1399739E-ABE6-40B0-91D1-9871203CE54D}"/>
            </a:ext>
          </a:extLst>
        </xdr:cNvPr>
        <xdr:cNvPicPr>
          <a:picLocks noChangeAspect="1"/>
        </xdr:cNvPicPr>
      </xdr:nvPicPr>
      <xdr:blipFill>
        <a:blip xmlns:r="http://schemas.openxmlformats.org/officeDocument/2006/relationships" r:embed="rId33"/>
        <a:stretch>
          <a:fillRect/>
        </a:stretch>
      </xdr:blipFill>
      <xdr:spPr>
        <a:xfrm>
          <a:off x="10111740" y="2057400"/>
          <a:ext cx="379095" cy="388620"/>
        </a:xfrm>
        <a:prstGeom prst="rect">
          <a:avLst/>
        </a:prstGeom>
      </xdr:spPr>
    </xdr:pic>
    <xdr:clientData/>
  </xdr:twoCellAnchor>
  <xdr:oneCellAnchor>
    <xdr:from>
      <xdr:col>7</xdr:col>
      <xdr:colOff>68580</xdr:colOff>
      <xdr:row>9</xdr:row>
      <xdr:rowOff>76200</xdr:rowOff>
    </xdr:from>
    <xdr:ext cx="325405" cy="333375"/>
    <xdr:pic>
      <xdr:nvPicPr>
        <xdr:cNvPr id="25" name="Picture 24">
          <a:hlinkClick xmlns:r="http://schemas.openxmlformats.org/officeDocument/2006/relationships" r:id="rId37"/>
          <a:extLst>
            <a:ext uri="{FF2B5EF4-FFF2-40B4-BE49-F238E27FC236}">
              <a16:creationId xmlns:a16="http://schemas.microsoft.com/office/drawing/2014/main" id="{870DD5C0-780A-48B9-BB4C-DB357B15F665}"/>
            </a:ext>
          </a:extLst>
        </xdr:cNvPr>
        <xdr:cNvPicPr>
          <a:picLocks noChangeAspect="1"/>
        </xdr:cNvPicPr>
      </xdr:nvPicPr>
      <xdr:blipFill>
        <a:blip xmlns:r="http://schemas.openxmlformats.org/officeDocument/2006/relationships" r:embed="rId6"/>
        <a:stretch>
          <a:fillRect/>
        </a:stretch>
      </xdr:blipFill>
      <xdr:spPr>
        <a:xfrm>
          <a:off x="1661160" y="1059180"/>
          <a:ext cx="325405" cy="33337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9</xdr:col>
      <xdr:colOff>739140</xdr:colOff>
      <xdr:row>20</xdr:row>
      <xdr:rowOff>106680</xdr:rowOff>
    </xdr:from>
    <xdr:to>
      <xdr:col>13</xdr:col>
      <xdr:colOff>701040</xdr:colOff>
      <xdr:row>20</xdr:row>
      <xdr:rowOff>358680</xdr:rowOff>
    </xdr:to>
    <xdr:grpSp>
      <xdr:nvGrpSpPr>
        <xdr:cNvPr id="3" name="Group 2">
          <a:extLst>
            <a:ext uri="{FF2B5EF4-FFF2-40B4-BE49-F238E27FC236}">
              <a16:creationId xmlns:a16="http://schemas.microsoft.com/office/drawing/2014/main" id="{CB16E551-EE7C-42D1-B5CD-022377A4746D}"/>
            </a:ext>
          </a:extLst>
        </xdr:cNvPr>
        <xdr:cNvGrpSpPr/>
      </xdr:nvGrpSpPr>
      <xdr:grpSpPr>
        <a:xfrm>
          <a:off x="6149340" y="6400800"/>
          <a:ext cx="2697480" cy="252000"/>
          <a:chOff x="5326380" y="922022"/>
          <a:chExt cx="2674920" cy="276157"/>
        </a:xfrm>
      </xdr:grpSpPr>
      <xdr:sp macro="" textlink="">
        <xdr:nvSpPr>
          <xdr:cNvPr id="4" name="Rectangle: Rounded Corners 3">
            <a:extLst>
              <a:ext uri="{FF2B5EF4-FFF2-40B4-BE49-F238E27FC236}">
                <a16:creationId xmlns:a16="http://schemas.microsoft.com/office/drawing/2014/main" id="{69A2A9F7-E19E-A2D1-FA01-5454B2B25CE5}"/>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5" name="Picture 4">
            <a:extLst>
              <a:ext uri="{FF2B5EF4-FFF2-40B4-BE49-F238E27FC236}">
                <a16:creationId xmlns:a16="http://schemas.microsoft.com/office/drawing/2014/main" id="{9E632BF5-46E4-D544-93FE-31B20BEEF327}"/>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6" name="Picture 5">
            <a:extLst>
              <a:ext uri="{FF2B5EF4-FFF2-40B4-BE49-F238E27FC236}">
                <a16:creationId xmlns:a16="http://schemas.microsoft.com/office/drawing/2014/main" id="{7F9F7AA0-F4DD-7C4B-5663-3207E369B099}"/>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0</xdr:col>
      <xdr:colOff>0</xdr:colOff>
      <xdr:row>0</xdr:row>
      <xdr:rowOff>0</xdr:rowOff>
    </xdr:from>
    <xdr:to>
      <xdr:col>2</xdr:col>
      <xdr:colOff>3471</xdr:colOff>
      <xdr:row>21</xdr:row>
      <xdr:rowOff>142020</xdr:rowOff>
    </xdr:to>
    <xdr:grpSp>
      <xdr:nvGrpSpPr>
        <xdr:cNvPr id="7" name="Group 6">
          <a:extLst>
            <a:ext uri="{FF2B5EF4-FFF2-40B4-BE49-F238E27FC236}">
              <a16:creationId xmlns:a16="http://schemas.microsoft.com/office/drawing/2014/main" id="{F4C8A3F6-439E-4C8C-A235-376256C8646E}"/>
            </a:ext>
          </a:extLst>
        </xdr:cNvPr>
        <xdr:cNvGrpSpPr/>
      </xdr:nvGrpSpPr>
      <xdr:grpSpPr>
        <a:xfrm>
          <a:off x="0" y="0"/>
          <a:ext cx="1474131" cy="6840000"/>
          <a:chOff x="0" y="0"/>
          <a:chExt cx="1470321" cy="6184990"/>
        </a:xfrm>
      </xdr:grpSpPr>
      <xdr:grpSp>
        <xdr:nvGrpSpPr>
          <xdr:cNvPr id="8" name="Group 7">
            <a:extLst>
              <a:ext uri="{FF2B5EF4-FFF2-40B4-BE49-F238E27FC236}">
                <a16:creationId xmlns:a16="http://schemas.microsoft.com/office/drawing/2014/main" id="{3EFCF28C-4200-2068-2DAB-8D43FBB30065}"/>
              </a:ext>
            </a:extLst>
          </xdr:cNvPr>
          <xdr:cNvGrpSpPr/>
        </xdr:nvGrpSpPr>
        <xdr:grpSpPr>
          <a:xfrm>
            <a:off x="0" y="0"/>
            <a:ext cx="1470321" cy="6184990"/>
            <a:chOff x="0" y="0"/>
            <a:chExt cx="1470321" cy="6184990"/>
          </a:xfrm>
        </xdr:grpSpPr>
        <xdr:grpSp>
          <xdr:nvGrpSpPr>
            <xdr:cNvPr id="10" name="Group 9">
              <a:extLst>
                <a:ext uri="{FF2B5EF4-FFF2-40B4-BE49-F238E27FC236}">
                  <a16:creationId xmlns:a16="http://schemas.microsoft.com/office/drawing/2014/main" id="{5B40E489-73FE-B854-5FAE-AF9D7F435A09}"/>
                </a:ext>
              </a:extLst>
            </xdr:cNvPr>
            <xdr:cNvGrpSpPr/>
          </xdr:nvGrpSpPr>
          <xdr:grpSpPr>
            <a:xfrm>
              <a:off x="0" y="0"/>
              <a:ext cx="1470321" cy="6184990"/>
              <a:chOff x="0" y="-291307"/>
              <a:chExt cx="1474131" cy="6350725"/>
            </a:xfrm>
            <a:solidFill>
              <a:schemeClr val="bg1"/>
            </a:solidFill>
          </xdr:grpSpPr>
          <xdr:grpSp>
            <xdr:nvGrpSpPr>
              <xdr:cNvPr id="12" name="Group 11">
                <a:extLst>
                  <a:ext uri="{FF2B5EF4-FFF2-40B4-BE49-F238E27FC236}">
                    <a16:creationId xmlns:a16="http://schemas.microsoft.com/office/drawing/2014/main" id="{76831D87-0A4C-AF81-0142-26FB8098D675}"/>
                  </a:ext>
                </a:extLst>
              </xdr:cNvPr>
              <xdr:cNvGrpSpPr/>
            </xdr:nvGrpSpPr>
            <xdr:grpSpPr>
              <a:xfrm>
                <a:off x="0" y="-291307"/>
                <a:ext cx="1474131" cy="6350725"/>
                <a:chOff x="0" y="-291307"/>
                <a:chExt cx="1474131" cy="6350725"/>
              </a:xfrm>
              <a:grpFill/>
            </xdr:grpSpPr>
            <xdr:grpSp>
              <xdr:nvGrpSpPr>
                <xdr:cNvPr id="15" name="Group 14">
                  <a:extLst>
                    <a:ext uri="{FF2B5EF4-FFF2-40B4-BE49-F238E27FC236}">
                      <a16:creationId xmlns:a16="http://schemas.microsoft.com/office/drawing/2014/main" id="{B6B63135-0430-0CF3-2A90-13359C18BF34}"/>
                    </a:ext>
                  </a:extLst>
                </xdr:cNvPr>
                <xdr:cNvGrpSpPr/>
              </xdr:nvGrpSpPr>
              <xdr:grpSpPr>
                <a:xfrm>
                  <a:off x="0" y="-291307"/>
                  <a:ext cx="1474131" cy="6350725"/>
                  <a:chOff x="0" y="-276870"/>
                  <a:chExt cx="1476165" cy="6035993"/>
                </a:xfrm>
                <a:grpFill/>
              </xdr:grpSpPr>
              <xdr:sp macro="" textlink="">
                <xdr:nvSpPr>
                  <xdr:cNvPr id="17" name="Rectangle 16">
                    <a:extLst>
                      <a:ext uri="{FF2B5EF4-FFF2-40B4-BE49-F238E27FC236}">
                        <a16:creationId xmlns:a16="http://schemas.microsoft.com/office/drawing/2014/main" id="{2A1A0C5F-4E27-EAFF-ED39-BA0343358E02}"/>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8" name="Group 17">
                    <a:extLst>
                      <a:ext uri="{FF2B5EF4-FFF2-40B4-BE49-F238E27FC236}">
                        <a16:creationId xmlns:a16="http://schemas.microsoft.com/office/drawing/2014/main" id="{07834CD0-D06B-C27E-13B2-9E183FBD4254}"/>
                      </a:ext>
                    </a:extLst>
                  </xdr:cNvPr>
                  <xdr:cNvGrpSpPr/>
                </xdr:nvGrpSpPr>
                <xdr:grpSpPr>
                  <a:xfrm>
                    <a:off x="2080" y="531339"/>
                    <a:ext cx="1444418" cy="4278031"/>
                    <a:chOff x="2080" y="531339"/>
                    <a:chExt cx="1444418" cy="4278031"/>
                  </a:xfrm>
                  <a:grpFill/>
                </xdr:grpSpPr>
                <xdr:sp macro="" textlink="">
                  <xdr:nvSpPr>
                    <xdr:cNvPr id="19" name="TextBox 18">
                      <a:hlinkClick xmlns:r="http://schemas.openxmlformats.org/officeDocument/2006/relationships" r:id="rId2"/>
                      <a:extLst>
                        <a:ext uri="{FF2B5EF4-FFF2-40B4-BE49-F238E27FC236}">
                          <a16:creationId xmlns:a16="http://schemas.microsoft.com/office/drawing/2014/main" id="{5B7684FE-7044-9543-D82B-B46FC35FBCD3}"/>
                        </a:ext>
                      </a:extLst>
                    </xdr:cNvPr>
                    <xdr:cNvSpPr txBox="1"/>
                  </xdr:nvSpPr>
                  <xdr:spPr>
                    <a:xfrm>
                      <a:off x="2443" y="531339"/>
                      <a:ext cx="1441987" cy="240957"/>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Dashboard</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3"/>
                      <a:extLst>
                        <a:ext uri="{FF2B5EF4-FFF2-40B4-BE49-F238E27FC236}">
                          <a16:creationId xmlns:a16="http://schemas.microsoft.com/office/drawing/2014/main" id="{A0507B87-652F-7A57-2E9A-F42042454161}"/>
                        </a:ext>
                      </a:extLst>
                    </xdr:cNvPr>
                    <xdr:cNvSpPr txBox="1"/>
                  </xdr:nvSpPr>
                  <xdr:spPr>
                    <a:xfrm>
                      <a:off x="2443"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4"/>
                      <a:extLst>
                        <a:ext uri="{FF2B5EF4-FFF2-40B4-BE49-F238E27FC236}">
                          <a16:creationId xmlns:a16="http://schemas.microsoft.com/office/drawing/2014/main" id="{3994B49C-5B82-E695-0B13-1B703C489E91}"/>
                        </a:ext>
                      </a:extLst>
                    </xdr:cNvPr>
                    <xdr:cNvSpPr txBox="1"/>
                  </xdr:nvSpPr>
                  <xdr:spPr>
                    <a:xfrm>
                      <a:off x="2443"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5"/>
                      <a:extLst>
                        <a:ext uri="{FF2B5EF4-FFF2-40B4-BE49-F238E27FC236}">
                          <a16:creationId xmlns:a16="http://schemas.microsoft.com/office/drawing/2014/main" id="{81989748-8A95-0E7D-5106-E82E86721FA9}"/>
                        </a:ext>
                      </a:extLst>
                    </xdr:cNvPr>
                    <xdr:cNvSpPr txBox="1"/>
                  </xdr:nvSpPr>
                  <xdr:spPr>
                    <a:xfrm>
                      <a:off x="2443" y="1329647"/>
                      <a:ext cx="1441986"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6"/>
                      <a:extLst>
                        <a:ext uri="{FF2B5EF4-FFF2-40B4-BE49-F238E27FC236}">
                          <a16:creationId xmlns:a16="http://schemas.microsoft.com/office/drawing/2014/main" id="{E55AD3A0-3E76-4788-CAD7-5C2E2E342D04}"/>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7"/>
                      <a:extLst>
                        <a:ext uri="{FF2B5EF4-FFF2-40B4-BE49-F238E27FC236}">
                          <a16:creationId xmlns:a16="http://schemas.microsoft.com/office/drawing/2014/main" id="{F5772756-3045-486C-EF5B-3A6AE4313D65}"/>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98FDF4E3-5066-CDAC-72BF-CEC8479C03CB}"/>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9"/>
                      <a:extLst>
                        <a:ext uri="{FF2B5EF4-FFF2-40B4-BE49-F238E27FC236}">
                          <a16:creationId xmlns:a16="http://schemas.microsoft.com/office/drawing/2014/main" id="{5846CFE3-6980-2F46-0462-7ABB59167BD1}"/>
                        </a:ext>
                      </a:extLst>
                    </xdr:cNvPr>
                    <xdr:cNvSpPr txBox="1"/>
                  </xdr:nvSpPr>
                  <xdr:spPr>
                    <a:xfrm>
                      <a:off x="2449"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0"/>
                      <a:extLst>
                        <a:ext uri="{FF2B5EF4-FFF2-40B4-BE49-F238E27FC236}">
                          <a16:creationId xmlns:a16="http://schemas.microsoft.com/office/drawing/2014/main" id="{E878B040-0829-4F05-E35E-A69DEFEB56EE}"/>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1"/>
                      <a:extLst>
                        <a:ext uri="{FF2B5EF4-FFF2-40B4-BE49-F238E27FC236}">
                          <a16:creationId xmlns:a16="http://schemas.microsoft.com/office/drawing/2014/main" id="{BB51211D-32CD-424B-B23F-8AA40958F34F}"/>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2"/>
                      <a:extLst>
                        <a:ext uri="{FF2B5EF4-FFF2-40B4-BE49-F238E27FC236}">
                          <a16:creationId xmlns:a16="http://schemas.microsoft.com/office/drawing/2014/main" id="{4C9110AD-74F0-DE80-6363-5095D10471C2}"/>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9"/>
                      <a:extLst>
                        <a:ext uri="{FF2B5EF4-FFF2-40B4-BE49-F238E27FC236}">
                          <a16:creationId xmlns:a16="http://schemas.microsoft.com/office/drawing/2014/main" id="{18D625A2-42C7-A88D-18ED-60D2A1A92D62}"/>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3"/>
                      <a:extLst>
                        <a:ext uri="{FF2B5EF4-FFF2-40B4-BE49-F238E27FC236}">
                          <a16:creationId xmlns:a16="http://schemas.microsoft.com/office/drawing/2014/main" id="{1E7825B4-84EB-4980-B0DE-509223D6E33A}"/>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7"/>
                      <a:extLst>
                        <a:ext uri="{FF2B5EF4-FFF2-40B4-BE49-F238E27FC236}">
                          <a16:creationId xmlns:a16="http://schemas.microsoft.com/office/drawing/2014/main" id="{D821F403-D90B-0AEE-E04E-92C0A83A5BCB}"/>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6" name="TextBox 15">
                  <a:hlinkClick xmlns:r="http://schemas.openxmlformats.org/officeDocument/2006/relationships" r:id="rId14"/>
                  <a:extLst>
                    <a:ext uri="{FF2B5EF4-FFF2-40B4-BE49-F238E27FC236}">
                      <a16:creationId xmlns:a16="http://schemas.microsoft.com/office/drawing/2014/main" id="{F68877CE-F807-2F87-3A9F-CA3D7AE28004}"/>
                    </a:ext>
                  </a:extLst>
                </xdr:cNvPr>
                <xdr:cNvSpPr txBox="1"/>
              </xdr:nvSpPr>
              <xdr:spPr>
                <a:xfrm>
                  <a:off x="0" y="2248743"/>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 name="TextBox 12">
                <a:extLst>
                  <a:ext uri="{FF2B5EF4-FFF2-40B4-BE49-F238E27FC236}">
                    <a16:creationId xmlns:a16="http://schemas.microsoft.com/office/drawing/2014/main" id="{FA9C119C-894A-E349-DA9F-A78E761BE172}"/>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4" name="TextBox 13">
                <a:extLst>
                  <a:ext uri="{FF2B5EF4-FFF2-40B4-BE49-F238E27FC236}">
                    <a16:creationId xmlns:a16="http://schemas.microsoft.com/office/drawing/2014/main" id="{4A699E1E-D14B-66D0-C7B6-08C44CEA9A97}"/>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1" name="TextBox 10">
              <a:hlinkClick xmlns:r="http://schemas.openxmlformats.org/officeDocument/2006/relationships" r:id="rId15"/>
              <a:extLst>
                <a:ext uri="{FF2B5EF4-FFF2-40B4-BE49-F238E27FC236}">
                  <a16:creationId xmlns:a16="http://schemas.microsoft.com/office/drawing/2014/main" id="{82A43F30-C4D5-5038-1815-86FED9950D68}"/>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 name="Picture 8">
            <a:extLst>
              <a:ext uri="{FF2B5EF4-FFF2-40B4-BE49-F238E27FC236}">
                <a16:creationId xmlns:a16="http://schemas.microsoft.com/office/drawing/2014/main" id="{D877AA7A-C2BA-F966-F70D-B75F08AB9F91}"/>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xdr:spPr>
      </xdr:pic>
    </xdr:grpSp>
    <xdr:clientData/>
  </xdr:twoCellAnchor>
  <xdr:twoCellAnchor>
    <xdr:from>
      <xdr:col>5</xdr:col>
      <xdr:colOff>403860</xdr:colOff>
      <xdr:row>20</xdr:row>
      <xdr:rowOff>114300</xdr:rowOff>
    </xdr:from>
    <xdr:to>
      <xdr:col>6</xdr:col>
      <xdr:colOff>584940</xdr:colOff>
      <xdr:row>20</xdr:row>
      <xdr:rowOff>348300</xdr:rowOff>
    </xdr:to>
    <xdr:sp macro="" textlink="">
      <xdr:nvSpPr>
        <xdr:cNvPr id="56" name="Rectangle: Rounded Corners 55">
          <a:extLst>
            <a:ext uri="{FF2B5EF4-FFF2-40B4-BE49-F238E27FC236}">
              <a16:creationId xmlns:a16="http://schemas.microsoft.com/office/drawing/2014/main" id="{9D1BBA66-6E36-43F1-A24C-D1F0A761AB12}"/>
            </a:ext>
          </a:extLst>
        </xdr:cNvPr>
        <xdr:cNvSpPr/>
      </xdr:nvSpPr>
      <xdr:spPr>
        <a:xfrm>
          <a:off x="248412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114300</xdr:rowOff>
    </xdr:from>
    <xdr:to>
      <xdr:col>5</xdr:col>
      <xdr:colOff>318240</xdr:colOff>
      <xdr:row>20</xdr:row>
      <xdr:rowOff>348300</xdr:rowOff>
    </xdr:to>
    <xdr:sp macro="" textlink="">
      <xdr:nvSpPr>
        <xdr:cNvPr id="58" name="Rectangle: Rounded Corners 57">
          <a:extLst>
            <a:ext uri="{FF2B5EF4-FFF2-40B4-BE49-F238E27FC236}">
              <a16:creationId xmlns:a16="http://schemas.microsoft.com/office/drawing/2014/main" id="{1796E6B0-CC03-4046-9095-38371571F102}"/>
            </a:ext>
          </a:extLst>
        </xdr:cNvPr>
        <xdr:cNvSpPr/>
      </xdr:nvSpPr>
      <xdr:spPr>
        <a:xfrm>
          <a:off x="1714500" y="640842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91440</xdr:colOff>
      <xdr:row>5</xdr:row>
      <xdr:rowOff>68580</xdr:rowOff>
    </xdr:from>
    <xdr:to>
      <xdr:col>4</xdr:col>
      <xdr:colOff>259921</xdr:colOff>
      <xdr:row>5</xdr:row>
      <xdr:rowOff>248580</xdr:rowOff>
    </xdr:to>
    <xdr:pic>
      <xdr:nvPicPr>
        <xdr:cNvPr id="2" name="Picture 1">
          <a:extLst>
            <a:ext uri="{FF2B5EF4-FFF2-40B4-BE49-F238E27FC236}">
              <a16:creationId xmlns:a16="http://schemas.microsoft.com/office/drawing/2014/main" id="{54B4D097-F2E0-4FE7-B0F9-A84F60F51350}"/>
            </a:ext>
          </a:extLst>
        </xdr:cNvPr>
        <xdr:cNvPicPr>
          <a:picLocks noChangeAspect="1"/>
        </xdr:cNvPicPr>
      </xdr:nvPicPr>
      <xdr:blipFill>
        <a:blip xmlns:r="http://schemas.openxmlformats.org/officeDocument/2006/relationships" r:embed="rId17"/>
        <a:stretch>
          <a:fillRect/>
        </a:stretch>
      </xdr:blipFill>
      <xdr:spPr>
        <a:xfrm>
          <a:off x="1805940" y="1447800"/>
          <a:ext cx="168481" cy="180000"/>
        </a:xfrm>
        <a:prstGeom prst="rect">
          <a:avLst/>
        </a:prstGeom>
      </xdr:spPr>
    </xdr:pic>
    <xdr:clientData/>
  </xdr:twoCellAnchor>
  <xdr:twoCellAnchor>
    <xdr:from>
      <xdr:col>4</xdr:col>
      <xdr:colOff>99060</xdr:colOff>
      <xdr:row>6</xdr:row>
      <xdr:rowOff>99060</xdr:rowOff>
    </xdr:from>
    <xdr:to>
      <xdr:col>4</xdr:col>
      <xdr:colOff>243060</xdr:colOff>
      <xdr:row>16</xdr:row>
      <xdr:rowOff>227820</xdr:rowOff>
    </xdr:to>
    <xdr:grpSp>
      <xdr:nvGrpSpPr>
        <xdr:cNvPr id="54" name="Group 53">
          <a:extLst>
            <a:ext uri="{FF2B5EF4-FFF2-40B4-BE49-F238E27FC236}">
              <a16:creationId xmlns:a16="http://schemas.microsoft.com/office/drawing/2014/main" id="{1DAEA7CB-8A38-45DE-B4D8-760420C46688}"/>
            </a:ext>
          </a:extLst>
        </xdr:cNvPr>
        <xdr:cNvGrpSpPr/>
      </xdr:nvGrpSpPr>
      <xdr:grpSpPr>
        <a:xfrm>
          <a:off x="1813560" y="1805940"/>
          <a:ext cx="144000" cy="3405360"/>
          <a:chOff x="1805940" y="1798320"/>
          <a:chExt cx="144000" cy="3405360"/>
        </a:xfrm>
      </xdr:grpSpPr>
      <xdr:sp macro="" textlink="">
        <xdr:nvSpPr>
          <xdr:cNvPr id="57" name="Oval 56">
            <a:extLst>
              <a:ext uri="{FF2B5EF4-FFF2-40B4-BE49-F238E27FC236}">
                <a16:creationId xmlns:a16="http://schemas.microsoft.com/office/drawing/2014/main" id="{EEF45027-2CF8-5F1D-B8C1-A9AAA8701669}"/>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9" name="Oval 58">
            <a:extLst>
              <a:ext uri="{FF2B5EF4-FFF2-40B4-BE49-F238E27FC236}">
                <a16:creationId xmlns:a16="http://schemas.microsoft.com/office/drawing/2014/main" id="{585000D9-1479-A3F0-3223-CC98C003FDB6}"/>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0" name="Oval 59">
            <a:extLst>
              <a:ext uri="{FF2B5EF4-FFF2-40B4-BE49-F238E27FC236}">
                <a16:creationId xmlns:a16="http://schemas.microsoft.com/office/drawing/2014/main" id="{360D3893-1B34-C15D-A771-D3999BDD2062}"/>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1" name="Oval 60">
            <a:extLst>
              <a:ext uri="{FF2B5EF4-FFF2-40B4-BE49-F238E27FC236}">
                <a16:creationId xmlns:a16="http://schemas.microsoft.com/office/drawing/2014/main" id="{2DA67E6F-6CBF-EF46-E709-052A0B9C805D}"/>
              </a:ext>
            </a:extLst>
          </xdr:cNvPr>
          <xdr:cNvSpPr>
            <a:spLocks noChangeAspect="1"/>
          </xdr:cNvSpPr>
        </xdr:nvSpPr>
        <xdr:spPr>
          <a:xfrm>
            <a:off x="1805940" y="47320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2" name="Oval 61">
            <a:extLst>
              <a:ext uri="{FF2B5EF4-FFF2-40B4-BE49-F238E27FC236}">
                <a16:creationId xmlns:a16="http://schemas.microsoft.com/office/drawing/2014/main" id="{9FB2254E-D03B-0758-6327-5DC88D2FBAC1}"/>
              </a:ext>
            </a:extLst>
          </xdr:cNvPr>
          <xdr:cNvSpPr>
            <a:spLocks noChangeAspect="1"/>
          </xdr:cNvSpPr>
        </xdr:nvSpPr>
        <xdr:spPr>
          <a:xfrm>
            <a:off x="1805940" y="440436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3" name="Oval 62">
            <a:extLst>
              <a:ext uri="{FF2B5EF4-FFF2-40B4-BE49-F238E27FC236}">
                <a16:creationId xmlns:a16="http://schemas.microsoft.com/office/drawing/2014/main" id="{F961919E-630F-A97C-E0BC-E03515D43F60}"/>
              </a:ext>
            </a:extLst>
          </xdr:cNvPr>
          <xdr:cNvSpPr>
            <a:spLocks noChangeAspect="1"/>
          </xdr:cNvSpPr>
        </xdr:nvSpPr>
        <xdr:spPr>
          <a:xfrm>
            <a:off x="1805940" y="407670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4" name="Oval 63">
            <a:extLst>
              <a:ext uri="{FF2B5EF4-FFF2-40B4-BE49-F238E27FC236}">
                <a16:creationId xmlns:a16="http://schemas.microsoft.com/office/drawing/2014/main" id="{0292DFBF-9601-1947-3E1A-4BE56564F582}"/>
              </a:ext>
            </a:extLst>
          </xdr:cNvPr>
          <xdr:cNvSpPr>
            <a:spLocks noChangeAspect="1"/>
          </xdr:cNvSpPr>
        </xdr:nvSpPr>
        <xdr:spPr>
          <a:xfrm>
            <a:off x="1805940" y="3749040"/>
            <a:ext cx="144000" cy="144000"/>
          </a:xfrm>
          <a:prstGeom prst="ellipse">
            <a:avLst/>
          </a:prstGeom>
          <a:solidFill>
            <a:schemeClr val="bg1"/>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5" name="Oval 64">
            <a:extLst>
              <a:ext uri="{FF2B5EF4-FFF2-40B4-BE49-F238E27FC236}">
                <a16:creationId xmlns:a16="http://schemas.microsoft.com/office/drawing/2014/main" id="{5D39DA62-52F5-9D53-1368-4935D9886A70}"/>
              </a:ext>
            </a:extLst>
          </xdr:cNvPr>
          <xdr:cNvSpPr>
            <a:spLocks noChangeAspect="1"/>
          </xdr:cNvSpPr>
        </xdr:nvSpPr>
        <xdr:spPr>
          <a:xfrm>
            <a:off x="1805940" y="3421380"/>
            <a:ext cx="144000" cy="144000"/>
          </a:xfrm>
          <a:prstGeom prst="ellipse">
            <a:avLst/>
          </a:prstGeom>
          <a:solidFill>
            <a:schemeClr val="bg1"/>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6" name="Oval 65">
            <a:extLst>
              <a:ext uri="{FF2B5EF4-FFF2-40B4-BE49-F238E27FC236}">
                <a16:creationId xmlns:a16="http://schemas.microsoft.com/office/drawing/2014/main" id="{7FE40B48-40D7-2CCD-9214-43CFAE95161C}"/>
              </a:ext>
            </a:extLst>
          </xdr:cNvPr>
          <xdr:cNvSpPr>
            <a:spLocks noChangeAspect="1"/>
          </xdr:cNvSpPr>
        </xdr:nvSpPr>
        <xdr:spPr>
          <a:xfrm>
            <a:off x="1805940" y="3093720"/>
            <a:ext cx="144000" cy="144000"/>
          </a:xfrm>
          <a:prstGeom prst="ellipse">
            <a:avLst/>
          </a:prstGeom>
          <a:solidFill>
            <a:schemeClr val="bg1"/>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7" name="Oval 66">
            <a:extLst>
              <a:ext uri="{FF2B5EF4-FFF2-40B4-BE49-F238E27FC236}">
                <a16:creationId xmlns:a16="http://schemas.microsoft.com/office/drawing/2014/main" id="{099C547C-AE32-9A53-598A-7C5841859608}"/>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1" name="Oval 70">
            <a:extLst>
              <a:ext uri="{FF2B5EF4-FFF2-40B4-BE49-F238E27FC236}">
                <a16:creationId xmlns:a16="http://schemas.microsoft.com/office/drawing/2014/main" id="{2E652A32-9C75-E1C7-29B0-F88E6760E2F2}"/>
              </a:ext>
            </a:extLst>
          </xdr:cNvPr>
          <xdr:cNvSpPr>
            <a:spLocks noChangeAspect="1"/>
          </xdr:cNvSpPr>
        </xdr:nvSpPr>
        <xdr:spPr>
          <a:xfrm>
            <a:off x="1805940" y="505968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5</xdr:col>
      <xdr:colOff>99060</xdr:colOff>
      <xdr:row>6</xdr:row>
      <xdr:rowOff>106680</xdr:rowOff>
    </xdr:from>
    <xdr:to>
      <xdr:col>5</xdr:col>
      <xdr:colOff>265819</xdr:colOff>
      <xdr:row>16</xdr:row>
      <xdr:rowOff>268680</xdr:rowOff>
    </xdr:to>
    <xdr:grpSp>
      <xdr:nvGrpSpPr>
        <xdr:cNvPr id="72" name="Group 71">
          <a:extLst>
            <a:ext uri="{FF2B5EF4-FFF2-40B4-BE49-F238E27FC236}">
              <a16:creationId xmlns:a16="http://schemas.microsoft.com/office/drawing/2014/main" id="{601A5A80-FBCC-4CB9-A8C3-EA7030E369C5}"/>
            </a:ext>
          </a:extLst>
        </xdr:cNvPr>
        <xdr:cNvGrpSpPr/>
      </xdr:nvGrpSpPr>
      <xdr:grpSpPr>
        <a:xfrm>
          <a:off x="2179320" y="1813560"/>
          <a:ext cx="166759" cy="3438600"/>
          <a:chOff x="2156460" y="1706880"/>
          <a:chExt cx="162001" cy="3438600"/>
        </a:xfrm>
      </xdr:grpSpPr>
      <xdr:pic>
        <xdr:nvPicPr>
          <xdr:cNvPr id="73" name="Picture 72">
            <a:hlinkClick xmlns:r="http://schemas.openxmlformats.org/officeDocument/2006/relationships" r:id="rId18"/>
            <a:extLst>
              <a:ext uri="{FF2B5EF4-FFF2-40B4-BE49-F238E27FC236}">
                <a16:creationId xmlns:a16="http://schemas.microsoft.com/office/drawing/2014/main" id="{9C4AFD8E-8F2F-C27C-E232-09EE87A97268}"/>
              </a:ext>
            </a:extLst>
          </xdr:cNvPr>
          <xdr:cNvPicPr>
            <a:picLocks noChangeAspect="1"/>
          </xdr:cNvPicPr>
        </xdr:nvPicPr>
        <xdr:blipFill>
          <a:blip xmlns:r="http://schemas.openxmlformats.org/officeDocument/2006/relationships" r:embed="rId19"/>
          <a:stretch>
            <a:fillRect/>
          </a:stretch>
        </xdr:blipFill>
        <xdr:spPr>
          <a:xfrm>
            <a:off x="2156460" y="2034540"/>
            <a:ext cx="162001" cy="162000"/>
          </a:xfrm>
          <a:prstGeom prst="rect">
            <a:avLst/>
          </a:prstGeom>
        </xdr:spPr>
      </xdr:pic>
      <xdr:pic>
        <xdr:nvPicPr>
          <xdr:cNvPr id="74" name="Picture 73">
            <a:hlinkClick xmlns:r="http://schemas.openxmlformats.org/officeDocument/2006/relationships" r:id="rId20"/>
            <a:extLst>
              <a:ext uri="{FF2B5EF4-FFF2-40B4-BE49-F238E27FC236}">
                <a16:creationId xmlns:a16="http://schemas.microsoft.com/office/drawing/2014/main" id="{255421DC-C316-182C-7A9A-D21CC2915406}"/>
              </a:ext>
            </a:extLst>
          </xdr:cNvPr>
          <xdr:cNvPicPr>
            <a:picLocks noChangeAspect="1"/>
          </xdr:cNvPicPr>
        </xdr:nvPicPr>
        <xdr:blipFill>
          <a:blip xmlns:r="http://schemas.openxmlformats.org/officeDocument/2006/relationships" r:embed="rId19"/>
          <a:stretch>
            <a:fillRect/>
          </a:stretch>
        </xdr:blipFill>
        <xdr:spPr>
          <a:xfrm>
            <a:off x="2156460" y="1706880"/>
            <a:ext cx="162000" cy="162000"/>
          </a:xfrm>
          <a:prstGeom prst="rect">
            <a:avLst/>
          </a:prstGeom>
        </xdr:spPr>
      </xdr:pic>
      <xdr:pic>
        <xdr:nvPicPr>
          <xdr:cNvPr id="75" name="Picture 74">
            <a:extLst>
              <a:ext uri="{FF2B5EF4-FFF2-40B4-BE49-F238E27FC236}">
                <a16:creationId xmlns:a16="http://schemas.microsoft.com/office/drawing/2014/main" id="{1BD950EB-15EE-E3A3-8FF8-3836F3EF7F20}"/>
              </a:ext>
            </a:extLst>
          </xdr:cNvPr>
          <xdr:cNvPicPr>
            <a:picLocks noChangeAspect="1"/>
          </xdr:cNvPicPr>
        </xdr:nvPicPr>
        <xdr:blipFill>
          <a:blip xmlns:r="http://schemas.openxmlformats.org/officeDocument/2006/relationships" r:embed="rId19"/>
          <a:stretch>
            <a:fillRect/>
          </a:stretch>
        </xdr:blipFill>
        <xdr:spPr>
          <a:xfrm>
            <a:off x="2156460" y="2362200"/>
            <a:ext cx="162000" cy="162000"/>
          </a:xfrm>
          <a:prstGeom prst="rect">
            <a:avLst/>
          </a:prstGeom>
        </xdr:spPr>
      </xdr:pic>
      <xdr:pic>
        <xdr:nvPicPr>
          <xdr:cNvPr id="76" name="Picture 75">
            <a:extLst>
              <a:ext uri="{FF2B5EF4-FFF2-40B4-BE49-F238E27FC236}">
                <a16:creationId xmlns:a16="http://schemas.microsoft.com/office/drawing/2014/main" id="{03EB2B42-BF33-5E8D-B996-5C5B16B16A74}"/>
              </a:ext>
            </a:extLst>
          </xdr:cNvPr>
          <xdr:cNvPicPr>
            <a:picLocks noChangeAspect="1"/>
          </xdr:cNvPicPr>
        </xdr:nvPicPr>
        <xdr:blipFill>
          <a:blip xmlns:r="http://schemas.openxmlformats.org/officeDocument/2006/relationships" r:embed="rId19"/>
          <a:stretch>
            <a:fillRect/>
          </a:stretch>
        </xdr:blipFill>
        <xdr:spPr>
          <a:xfrm>
            <a:off x="2156460" y="2689860"/>
            <a:ext cx="162000" cy="162000"/>
          </a:xfrm>
          <a:prstGeom prst="rect">
            <a:avLst/>
          </a:prstGeom>
        </xdr:spPr>
      </xdr:pic>
      <xdr:pic>
        <xdr:nvPicPr>
          <xdr:cNvPr id="77" name="Picture 76">
            <a:extLst>
              <a:ext uri="{FF2B5EF4-FFF2-40B4-BE49-F238E27FC236}">
                <a16:creationId xmlns:a16="http://schemas.microsoft.com/office/drawing/2014/main" id="{E720002D-B124-EA35-56D5-B75BF68F2D14}"/>
              </a:ext>
            </a:extLst>
          </xdr:cNvPr>
          <xdr:cNvPicPr>
            <a:picLocks noChangeAspect="1"/>
          </xdr:cNvPicPr>
        </xdr:nvPicPr>
        <xdr:blipFill>
          <a:blip xmlns:r="http://schemas.openxmlformats.org/officeDocument/2006/relationships" r:embed="rId19"/>
          <a:stretch>
            <a:fillRect/>
          </a:stretch>
        </xdr:blipFill>
        <xdr:spPr>
          <a:xfrm>
            <a:off x="2156460" y="3017520"/>
            <a:ext cx="162000" cy="162000"/>
          </a:xfrm>
          <a:prstGeom prst="rect">
            <a:avLst/>
          </a:prstGeom>
        </xdr:spPr>
      </xdr:pic>
      <xdr:pic>
        <xdr:nvPicPr>
          <xdr:cNvPr id="78" name="Picture 77">
            <a:extLst>
              <a:ext uri="{FF2B5EF4-FFF2-40B4-BE49-F238E27FC236}">
                <a16:creationId xmlns:a16="http://schemas.microsoft.com/office/drawing/2014/main" id="{25C4C8B2-36EA-B510-BDEE-CC01F47E1F6A}"/>
              </a:ext>
            </a:extLst>
          </xdr:cNvPr>
          <xdr:cNvPicPr>
            <a:picLocks noChangeAspect="1"/>
          </xdr:cNvPicPr>
        </xdr:nvPicPr>
        <xdr:blipFill>
          <a:blip xmlns:r="http://schemas.openxmlformats.org/officeDocument/2006/relationships" r:embed="rId19"/>
          <a:stretch>
            <a:fillRect/>
          </a:stretch>
        </xdr:blipFill>
        <xdr:spPr>
          <a:xfrm>
            <a:off x="2156460" y="3345180"/>
            <a:ext cx="162000" cy="162000"/>
          </a:xfrm>
          <a:prstGeom prst="rect">
            <a:avLst/>
          </a:prstGeom>
        </xdr:spPr>
      </xdr:pic>
      <xdr:pic>
        <xdr:nvPicPr>
          <xdr:cNvPr id="79" name="Picture 78">
            <a:extLst>
              <a:ext uri="{FF2B5EF4-FFF2-40B4-BE49-F238E27FC236}">
                <a16:creationId xmlns:a16="http://schemas.microsoft.com/office/drawing/2014/main" id="{D05ECCBF-FD89-F3C7-77F0-05BE512A09FA}"/>
              </a:ext>
            </a:extLst>
          </xdr:cNvPr>
          <xdr:cNvPicPr>
            <a:picLocks noChangeAspect="1"/>
          </xdr:cNvPicPr>
        </xdr:nvPicPr>
        <xdr:blipFill>
          <a:blip xmlns:r="http://schemas.openxmlformats.org/officeDocument/2006/relationships" r:embed="rId19"/>
          <a:stretch>
            <a:fillRect/>
          </a:stretch>
        </xdr:blipFill>
        <xdr:spPr>
          <a:xfrm>
            <a:off x="2156460" y="3672840"/>
            <a:ext cx="162000" cy="162000"/>
          </a:xfrm>
          <a:prstGeom prst="rect">
            <a:avLst/>
          </a:prstGeom>
        </xdr:spPr>
      </xdr:pic>
      <xdr:pic>
        <xdr:nvPicPr>
          <xdr:cNvPr id="80" name="Picture 79">
            <a:extLst>
              <a:ext uri="{FF2B5EF4-FFF2-40B4-BE49-F238E27FC236}">
                <a16:creationId xmlns:a16="http://schemas.microsoft.com/office/drawing/2014/main" id="{47CA68B2-FC80-5C79-C0C6-C4382F8CBCD7}"/>
              </a:ext>
            </a:extLst>
          </xdr:cNvPr>
          <xdr:cNvPicPr>
            <a:picLocks noChangeAspect="1"/>
          </xdr:cNvPicPr>
        </xdr:nvPicPr>
        <xdr:blipFill>
          <a:blip xmlns:r="http://schemas.openxmlformats.org/officeDocument/2006/relationships" r:embed="rId19"/>
          <a:stretch>
            <a:fillRect/>
          </a:stretch>
        </xdr:blipFill>
        <xdr:spPr>
          <a:xfrm>
            <a:off x="2156460" y="4000500"/>
            <a:ext cx="162000" cy="162000"/>
          </a:xfrm>
          <a:prstGeom prst="rect">
            <a:avLst/>
          </a:prstGeom>
        </xdr:spPr>
      </xdr:pic>
      <xdr:pic>
        <xdr:nvPicPr>
          <xdr:cNvPr id="81" name="Picture 80">
            <a:extLst>
              <a:ext uri="{FF2B5EF4-FFF2-40B4-BE49-F238E27FC236}">
                <a16:creationId xmlns:a16="http://schemas.microsoft.com/office/drawing/2014/main" id="{BCC3DAE6-2845-652C-3316-7DF12B2DAF48}"/>
              </a:ext>
            </a:extLst>
          </xdr:cNvPr>
          <xdr:cNvPicPr>
            <a:picLocks noChangeAspect="1"/>
          </xdr:cNvPicPr>
        </xdr:nvPicPr>
        <xdr:blipFill>
          <a:blip xmlns:r="http://schemas.openxmlformats.org/officeDocument/2006/relationships" r:embed="rId19"/>
          <a:stretch>
            <a:fillRect/>
          </a:stretch>
        </xdr:blipFill>
        <xdr:spPr>
          <a:xfrm>
            <a:off x="2156460" y="4328160"/>
            <a:ext cx="162000" cy="162000"/>
          </a:xfrm>
          <a:prstGeom prst="rect">
            <a:avLst/>
          </a:prstGeom>
        </xdr:spPr>
      </xdr:pic>
      <xdr:pic>
        <xdr:nvPicPr>
          <xdr:cNvPr id="82" name="Picture 81">
            <a:extLst>
              <a:ext uri="{FF2B5EF4-FFF2-40B4-BE49-F238E27FC236}">
                <a16:creationId xmlns:a16="http://schemas.microsoft.com/office/drawing/2014/main" id="{3B0542D6-6C35-8A86-D4C4-DA2469540369}"/>
              </a:ext>
            </a:extLst>
          </xdr:cNvPr>
          <xdr:cNvPicPr>
            <a:picLocks noChangeAspect="1"/>
          </xdr:cNvPicPr>
        </xdr:nvPicPr>
        <xdr:blipFill>
          <a:blip xmlns:r="http://schemas.openxmlformats.org/officeDocument/2006/relationships" r:embed="rId19"/>
          <a:stretch>
            <a:fillRect/>
          </a:stretch>
        </xdr:blipFill>
        <xdr:spPr>
          <a:xfrm>
            <a:off x="2156460" y="4655820"/>
            <a:ext cx="162000" cy="162000"/>
          </a:xfrm>
          <a:prstGeom prst="rect">
            <a:avLst/>
          </a:prstGeom>
        </xdr:spPr>
      </xdr:pic>
      <xdr:pic>
        <xdr:nvPicPr>
          <xdr:cNvPr id="83" name="Picture 82">
            <a:extLst>
              <a:ext uri="{FF2B5EF4-FFF2-40B4-BE49-F238E27FC236}">
                <a16:creationId xmlns:a16="http://schemas.microsoft.com/office/drawing/2014/main" id="{AEA3B9DA-422B-3A19-A7FF-108A2D600B2F}"/>
              </a:ext>
            </a:extLst>
          </xdr:cNvPr>
          <xdr:cNvPicPr>
            <a:picLocks noChangeAspect="1"/>
          </xdr:cNvPicPr>
        </xdr:nvPicPr>
        <xdr:blipFill>
          <a:blip xmlns:r="http://schemas.openxmlformats.org/officeDocument/2006/relationships" r:embed="rId19"/>
          <a:stretch>
            <a:fillRect/>
          </a:stretch>
        </xdr:blipFill>
        <xdr:spPr>
          <a:xfrm>
            <a:off x="2156460" y="4983480"/>
            <a:ext cx="162000" cy="162000"/>
          </a:xfrm>
          <a:prstGeom prst="rect">
            <a:avLst/>
          </a:prstGeom>
        </xdr:spPr>
      </xdr:pic>
    </xdr:grpSp>
    <xdr:clientData/>
  </xdr:twoCellAnchor>
  <xdr:twoCellAnchor editAs="oneCell">
    <xdr:from>
      <xdr:col>9</xdr:col>
      <xdr:colOff>0</xdr:colOff>
      <xdr:row>3</xdr:row>
      <xdr:rowOff>130861</xdr:rowOff>
    </xdr:from>
    <xdr:to>
      <xdr:col>9</xdr:col>
      <xdr:colOff>483240</xdr:colOff>
      <xdr:row>3</xdr:row>
      <xdr:rowOff>386461</xdr:rowOff>
    </xdr:to>
    <xdr:pic>
      <xdr:nvPicPr>
        <xdr:cNvPr id="33" name="Picture 32">
          <a:extLst>
            <a:ext uri="{FF2B5EF4-FFF2-40B4-BE49-F238E27FC236}">
              <a16:creationId xmlns:a16="http://schemas.microsoft.com/office/drawing/2014/main" id="{06CEE2AE-E840-480F-8B01-0D17C18F0D0D}"/>
            </a:ext>
          </a:extLst>
        </xdr:cNvPr>
        <xdr:cNvPicPr>
          <a:picLocks/>
        </xdr:cNvPicPr>
      </xdr:nvPicPr>
      <xdr:blipFill>
        <a:blip xmlns:r="http://schemas.openxmlformats.org/officeDocument/2006/relationships" r:embed="rId21"/>
        <a:stretch>
          <a:fillRect/>
        </a:stretch>
      </xdr:blipFill>
      <xdr:spPr>
        <a:xfrm>
          <a:off x="5410200" y="946201"/>
          <a:ext cx="483240" cy="255600"/>
        </a:xfrm>
        <a:prstGeom prst="rect">
          <a:avLst/>
        </a:prstGeom>
      </xdr:spPr>
    </xdr:pic>
    <xdr:clientData/>
  </xdr:twoCellAnchor>
  <xdr:twoCellAnchor>
    <xdr:from>
      <xdr:col>10</xdr:col>
      <xdr:colOff>335278</xdr:colOff>
      <xdr:row>3</xdr:row>
      <xdr:rowOff>144780</xdr:rowOff>
    </xdr:from>
    <xdr:to>
      <xdr:col>12</xdr:col>
      <xdr:colOff>347698</xdr:colOff>
      <xdr:row>3</xdr:row>
      <xdr:rowOff>396780</xdr:rowOff>
    </xdr:to>
    <xdr:sp macro="" textlink="">
      <xdr:nvSpPr>
        <xdr:cNvPr id="34" name="Rectangle: Rounded Corners 33">
          <a:extLst>
            <a:ext uri="{FF2B5EF4-FFF2-40B4-BE49-F238E27FC236}">
              <a16:creationId xmlns:a16="http://schemas.microsoft.com/office/drawing/2014/main" id="{2011C6D3-7B02-49A9-89DC-8C513DBDC6CA}"/>
            </a:ext>
          </a:extLst>
        </xdr:cNvPr>
        <xdr:cNvSpPr/>
      </xdr:nvSpPr>
      <xdr:spPr>
        <a:xfrm>
          <a:off x="6537958" y="960120"/>
          <a:ext cx="1224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ptos Narrow" panose="020B0004020202020204" pitchFamily="34" charset="0"/>
              <a:cs typeface="Arial" panose="020B0604020202020204" pitchFamily="34" charset="0"/>
            </a:rPr>
            <a:t>Overdue Only</a:t>
          </a:r>
          <a:endParaRPr lang="en-SC" sz="1100">
            <a:solidFill>
              <a:schemeClr val="bg1"/>
            </a:solidFill>
            <a:latin typeface="Aptos Narrow" panose="020B0004020202020204" pitchFamily="34" charset="0"/>
            <a:cs typeface="Arial" panose="020B0604020202020204" pitchFamily="34" charset="0"/>
          </a:endParaRPr>
        </a:p>
      </xdr:txBody>
    </xdr:sp>
    <xdr:clientData/>
  </xdr:twoCellAnchor>
  <xdr:twoCellAnchor>
    <xdr:from>
      <xdr:col>9</xdr:col>
      <xdr:colOff>480058</xdr:colOff>
      <xdr:row>3</xdr:row>
      <xdr:rowOff>129540</xdr:rowOff>
    </xdr:from>
    <xdr:to>
      <xdr:col>10</xdr:col>
      <xdr:colOff>305098</xdr:colOff>
      <xdr:row>3</xdr:row>
      <xdr:rowOff>381540</xdr:rowOff>
    </xdr:to>
    <xdr:sp macro="" textlink="">
      <xdr:nvSpPr>
        <xdr:cNvPr id="35" name="Rectangle: Rounded Corners 34">
          <a:extLst>
            <a:ext uri="{FF2B5EF4-FFF2-40B4-BE49-F238E27FC236}">
              <a16:creationId xmlns:a16="http://schemas.microsoft.com/office/drawing/2014/main" id="{BDE8B05E-3C76-4A79-B786-3E5832422085}"/>
            </a:ext>
          </a:extLst>
        </xdr:cNvPr>
        <xdr:cNvSpPr/>
      </xdr:nvSpPr>
      <xdr:spPr>
        <a:xfrm>
          <a:off x="5890258" y="944880"/>
          <a:ext cx="61752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18</xdr:col>
      <xdr:colOff>129540</xdr:colOff>
      <xdr:row>3</xdr:row>
      <xdr:rowOff>114300</xdr:rowOff>
    </xdr:from>
    <xdr:to>
      <xdr:col>18</xdr:col>
      <xdr:colOff>790680</xdr:colOff>
      <xdr:row>3</xdr:row>
      <xdr:rowOff>366300</xdr:rowOff>
    </xdr:to>
    <xdr:sp macro="" textlink="">
      <xdr:nvSpPr>
        <xdr:cNvPr id="37" name="Rectangle: Rounded Corners 36">
          <a:hlinkClick xmlns:r="http://schemas.openxmlformats.org/officeDocument/2006/relationships" r:id="rId2"/>
          <a:extLst>
            <a:ext uri="{FF2B5EF4-FFF2-40B4-BE49-F238E27FC236}">
              <a16:creationId xmlns:a16="http://schemas.microsoft.com/office/drawing/2014/main" id="{AC7008CB-2318-42AA-8DB3-77EA57A66671}"/>
            </a:ext>
          </a:extLst>
        </xdr:cNvPr>
        <xdr:cNvSpPr/>
      </xdr:nvSpPr>
      <xdr:spPr>
        <a:xfrm>
          <a:off x="13327380" y="929640"/>
          <a:ext cx="6611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18</xdr:col>
      <xdr:colOff>22860</xdr:colOff>
      <xdr:row>3</xdr:row>
      <xdr:rowOff>99060</xdr:rowOff>
    </xdr:from>
    <xdr:to>
      <xdr:col>19</xdr:col>
      <xdr:colOff>57060</xdr:colOff>
      <xdr:row>3</xdr:row>
      <xdr:rowOff>351060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A808B323-5F30-48B0-9586-0E2FF61984AE}"/>
            </a:ext>
          </a:extLst>
        </xdr:cNvPr>
        <xdr:cNvSpPr/>
      </xdr:nvSpPr>
      <xdr:spPr>
        <a:xfrm>
          <a:off x="13411200" y="914400"/>
          <a:ext cx="720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9</xdr:col>
      <xdr:colOff>1485900</xdr:colOff>
      <xdr:row>3</xdr:row>
      <xdr:rowOff>126514</xdr:rowOff>
    </xdr:from>
    <xdr:to>
      <xdr:col>10</xdr:col>
      <xdr:colOff>210021</xdr:colOff>
      <xdr:row>3</xdr:row>
      <xdr:rowOff>378514</xdr:rowOff>
    </xdr:to>
    <xdr:pic>
      <xdr:nvPicPr>
        <xdr:cNvPr id="6" name="Picture 5">
          <a:extLst>
            <a:ext uri="{FF2B5EF4-FFF2-40B4-BE49-F238E27FC236}">
              <a16:creationId xmlns:a16="http://schemas.microsoft.com/office/drawing/2014/main" id="{8DEDA337-0D23-490A-BE94-59391A94E481}"/>
            </a:ext>
          </a:extLst>
        </xdr:cNvPr>
        <xdr:cNvPicPr>
          <a:picLocks/>
        </xdr:cNvPicPr>
      </xdr:nvPicPr>
      <xdr:blipFill>
        <a:blip xmlns:r="http://schemas.openxmlformats.org/officeDocument/2006/relationships" r:embed="rId2"/>
        <a:stretch>
          <a:fillRect/>
        </a:stretch>
      </xdr:blipFill>
      <xdr:spPr>
        <a:xfrm>
          <a:off x="5189220" y="941854"/>
          <a:ext cx="461481" cy="252000"/>
        </a:xfrm>
        <a:prstGeom prst="rect">
          <a:avLst/>
        </a:prstGeom>
      </xdr:spPr>
    </xdr:pic>
    <xdr:clientData/>
  </xdr:twoCellAnchor>
  <xdr:twoCellAnchor>
    <xdr:from>
      <xdr:col>0</xdr:col>
      <xdr:colOff>0</xdr:colOff>
      <xdr:row>0</xdr:row>
      <xdr:rowOff>0</xdr:rowOff>
    </xdr:from>
    <xdr:to>
      <xdr:col>2</xdr:col>
      <xdr:colOff>3471</xdr:colOff>
      <xdr:row>22</xdr:row>
      <xdr:rowOff>81060</xdr:rowOff>
    </xdr:to>
    <xdr:grpSp>
      <xdr:nvGrpSpPr>
        <xdr:cNvPr id="12" name="Group 11">
          <a:extLst>
            <a:ext uri="{FF2B5EF4-FFF2-40B4-BE49-F238E27FC236}">
              <a16:creationId xmlns:a16="http://schemas.microsoft.com/office/drawing/2014/main" id="{145B13FB-8E1A-42A2-8E4D-015417C5D230}"/>
            </a:ext>
          </a:extLst>
        </xdr:cNvPr>
        <xdr:cNvGrpSpPr/>
      </xdr:nvGrpSpPr>
      <xdr:grpSpPr>
        <a:xfrm>
          <a:off x="0" y="0"/>
          <a:ext cx="1474131" cy="6824760"/>
          <a:chOff x="0" y="0"/>
          <a:chExt cx="1470321" cy="6184990"/>
        </a:xfrm>
      </xdr:grpSpPr>
      <xdr:grpSp>
        <xdr:nvGrpSpPr>
          <xdr:cNvPr id="13" name="Group 12">
            <a:extLst>
              <a:ext uri="{FF2B5EF4-FFF2-40B4-BE49-F238E27FC236}">
                <a16:creationId xmlns:a16="http://schemas.microsoft.com/office/drawing/2014/main" id="{1B23357C-6D29-F9C9-978A-DA20B4259EFF}"/>
              </a:ext>
            </a:extLst>
          </xdr:cNvPr>
          <xdr:cNvGrpSpPr/>
        </xdr:nvGrpSpPr>
        <xdr:grpSpPr>
          <a:xfrm>
            <a:off x="0" y="0"/>
            <a:ext cx="1470321" cy="6184990"/>
            <a:chOff x="0" y="0"/>
            <a:chExt cx="1470321" cy="6184990"/>
          </a:xfrm>
        </xdr:grpSpPr>
        <xdr:grpSp>
          <xdr:nvGrpSpPr>
            <xdr:cNvPr id="15" name="Group 14">
              <a:extLst>
                <a:ext uri="{FF2B5EF4-FFF2-40B4-BE49-F238E27FC236}">
                  <a16:creationId xmlns:a16="http://schemas.microsoft.com/office/drawing/2014/main" id="{5A229185-2A8B-4525-FB67-AD2C20ABE92D}"/>
                </a:ext>
              </a:extLst>
            </xdr:cNvPr>
            <xdr:cNvGrpSpPr/>
          </xdr:nvGrpSpPr>
          <xdr:grpSpPr>
            <a:xfrm>
              <a:off x="0" y="0"/>
              <a:ext cx="1470321" cy="6184990"/>
              <a:chOff x="0" y="-291307"/>
              <a:chExt cx="1474131" cy="6350725"/>
            </a:xfrm>
            <a:solidFill>
              <a:schemeClr val="bg1"/>
            </a:solidFill>
          </xdr:grpSpPr>
          <xdr:grpSp>
            <xdr:nvGrpSpPr>
              <xdr:cNvPr id="17" name="Group 16">
                <a:extLst>
                  <a:ext uri="{FF2B5EF4-FFF2-40B4-BE49-F238E27FC236}">
                    <a16:creationId xmlns:a16="http://schemas.microsoft.com/office/drawing/2014/main" id="{8C9C6EB0-B775-5145-EB9F-53DB26D668B0}"/>
                  </a:ext>
                </a:extLst>
              </xdr:cNvPr>
              <xdr:cNvGrpSpPr/>
            </xdr:nvGrpSpPr>
            <xdr:grpSpPr>
              <a:xfrm>
                <a:off x="0" y="-291307"/>
                <a:ext cx="1474131" cy="6350725"/>
                <a:chOff x="0" y="-291307"/>
                <a:chExt cx="1474131" cy="6350725"/>
              </a:xfrm>
              <a:grpFill/>
            </xdr:grpSpPr>
            <xdr:grpSp>
              <xdr:nvGrpSpPr>
                <xdr:cNvPr id="20" name="Group 19">
                  <a:extLst>
                    <a:ext uri="{FF2B5EF4-FFF2-40B4-BE49-F238E27FC236}">
                      <a16:creationId xmlns:a16="http://schemas.microsoft.com/office/drawing/2014/main" id="{2E0D708A-2A1F-A9A8-7A85-AB38B832393C}"/>
                    </a:ext>
                  </a:extLst>
                </xdr:cNvPr>
                <xdr:cNvGrpSpPr/>
              </xdr:nvGrpSpPr>
              <xdr:grpSpPr>
                <a:xfrm>
                  <a:off x="0" y="-291307"/>
                  <a:ext cx="1474131" cy="6350725"/>
                  <a:chOff x="0" y="-276870"/>
                  <a:chExt cx="1476165" cy="6035993"/>
                </a:xfrm>
                <a:grpFill/>
              </xdr:grpSpPr>
              <xdr:sp macro="" textlink="">
                <xdr:nvSpPr>
                  <xdr:cNvPr id="22" name="Rectangle 21">
                    <a:extLst>
                      <a:ext uri="{FF2B5EF4-FFF2-40B4-BE49-F238E27FC236}">
                        <a16:creationId xmlns:a16="http://schemas.microsoft.com/office/drawing/2014/main" id="{12DDF525-11E3-9AAB-0180-9BE04B8AAEC7}"/>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3" name="Group 22">
                    <a:extLst>
                      <a:ext uri="{FF2B5EF4-FFF2-40B4-BE49-F238E27FC236}">
                        <a16:creationId xmlns:a16="http://schemas.microsoft.com/office/drawing/2014/main" id="{7FF244E1-1C99-4A42-FE56-04EAEF03C0E5}"/>
                      </a:ext>
                    </a:extLst>
                  </xdr:cNvPr>
                  <xdr:cNvGrpSpPr/>
                </xdr:nvGrpSpPr>
                <xdr:grpSpPr>
                  <a:xfrm>
                    <a:off x="2080" y="531339"/>
                    <a:ext cx="1457616" cy="4278031"/>
                    <a:chOff x="2080" y="531339"/>
                    <a:chExt cx="1457616" cy="4278031"/>
                  </a:xfrm>
                  <a:grpFill/>
                </xdr:grpSpPr>
                <xdr:sp macro="" textlink="">
                  <xdr:nvSpPr>
                    <xdr:cNvPr id="24" name="TextBox 23">
                      <a:hlinkClick xmlns:r="http://schemas.openxmlformats.org/officeDocument/2006/relationships" r:id="rId1"/>
                      <a:extLst>
                        <a:ext uri="{FF2B5EF4-FFF2-40B4-BE49-F238E27FC236}">
                          <a16:creationId xmlns:a16="http://schemas.microsoft.com/office/drawing/2014/main" id="{611D5BB8-D06C-708A-2A51-0E3C218DFFFA}"/>
                        </a:ext>
                      </a:extLst>
                    </xdr:cNvPr>
                    <xdr:cNvSpPr txBox="1"/>
                  </xdr:nvSpPr>
                  <xdr:spPr>
                    <a:xfrm>
                      <a:off x="2444" y="531339"/>
                      <a:ext cx="1441987" cy="240957"/>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Dashboard</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3"/>
                      <a:extLst>
                        <a:ext uri="{FF2B5EF4-FFF2-40B4-BE49-F238E27FC236}">
                          <a16:creationId xmlns:a16="http://schemas.microsoft.com/office/drawing/2014/main" id="{71662CC3-FF76-4130-75A3-903855882F3F}"/>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4"/>
                      <a:extLst>
                        <a:ext uri="{FF2B5EF4-FFF2-40B4-BE49-F238E27FC236}">
                          <a16:creationId xmlns:a16="http://schemas.microsoft.com/office/drawing/2014/main" id="{CA9C9013-B72C-ADBD-9C58-62F36AF21331}"/>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5"/>
                      <a:extLst>
                        <a:ext uri="{FF2B5EF4-FFF2-40B4-BE49-F238E27FC236}">
                          <a16:creationId xmlns:a16="http://schemas.microsoft.com/office/drawing/2014/main" id="{7E2B3793-6756-46DC-D26E-156BBBBC11BB}"/>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6"/>
                      <a:extLst>
                        <a:ext uri="{FF2B5EF4-FFF2-40B4-BE49-F238E27FC236}">
                          <a16:creationId xmlns:a16="http://schemas.microsoft.com/office/drawing/2014/main" id="{B219472D-0AA8-339D-CC6A-F2EA8D570BF8}"/>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7"/>
                      <a:extLst>
                        <a:ext uri="{FF2B5EF4-FFF2-40B4-BE49-F238E27FC236}">
                          <a16:creationId xmlns:a16="http://schemas.microsoft.com/office/drawing/2014/main" id="{8A124910-1F8D-70E0-8D47-76041ACEF449}"/>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8"/>
                      <a:extLst>
                        <a:ext uri="{FF2B5EF4-FFF2-40B4-BE49-F238E27FC236}">
                          <a16:creationId xmlns:a16="http://schemas.microsoft.com/office/drawing/2014/main" id="{3E8C40F2-95A0-D7BD-DAC2-E40BE633C538}"/>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9"/>
                      <a:extLst>
                        <a:ext uri="{FF2B5EF4-FFF2-40B4-BE49-F238E27FC236}">
                          <a16:creationId xmlns:a16="http://schemas.microsoft.com/office/drawing/2014/main" id="{19595546-4B74-67C8-C876-7C755163B05A}"/>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0"/>
                      <a:extLst>
                        <a:ext uri="{FF2B5EF4-FFF2-40B4-BE49-F238E27FC236}">
                          <a16:creationId xmlns:a16="http://schemas.microsoft.com/office/drawing/2014/main" id="{9D33B49E-2B93-9F04-F86B-CD363F960A1F}"/>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extLst>
                        <a:ext uri="{FF2B5EF4-FFF2-40B4-BE49-F238E27FC236}">
                          <a16:creationId xmlns:a16="http://schemas.microsoft.com/office/drawing/2014/main" id="{CCF129AE-4585-1214-D171-87B870170DEE}"/>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11"/>
                      <a:extLst>
                        <a:ext uri="{FF2B5EF4-FFF2-40B4-BE49-F238E27FC236}">
                          <a16:creationId xmlns:a16="http://schemas.microsoft.com/office/drawing/2014/main" id="{E78821C2-B336-9E4A-6117-3E4E0BD635B5}"/>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extLst>
                        <a:ext uri="{FF2B5EF4-FFF2-40B4-BE49-F238E27FC236}">
                          <a16:creationId xmlns:a16="http://schemas.microsoft.com/office/drawing/2014/main" id="{36426C5C-85F9-BEB2-9350-B45110DADFC8}"/>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Renewals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12"/>
                      <a:extLst>
                        <a:ext uri="{FF2B5EF4-FFF2-40B4-BE49-F238E27FC236}">
                          <a16:creationId xmlns:a16="http://schemas.microsoft.com/office/drawing/2014/main" id="{80C0964D-2AED-A2E8-5655-24856AD8B3F2}"/>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extLst>
                        <a:ext uri="{FF2B5EF4-FFF2-40B4-BE49-F238E27FC236}">
                          <a16:creationId xmlns:a16="http://schemas.microsoft.com/office/drawing/2014/main" id="{64BCA883-E74E-BC76-C68C-89D40F80227E}"/>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1" name="TextBox 20">
                  <a:hlinkClick xmlns:r="http://schemas.openxmlformats.org/officeDocument/2006/relationships" r:id="rId13"/>
                  <a:extLst>
                    <a:ext uri="{FF2B5EF4-FFF2-40B4-BE49-F238E27FC236}">
                      <a16:creationId xmlns:a16="http://schemas.microsoft.com/office/drawing/2014/main" id="{1F620EBC-1AAF-D76E-482B-1EAD95D04B25}"/>
                    </a:ext>
                  </a:extLst>
                </xdr:cNvPr>
                <xdr:cNvSpPr txBox="1"/>
              </xdr:nvSpPr>
              <xdr:spPr>
                <a:xfrm>
                  <a:off x="0" y="2248743"/>
                  <a:ext cx="1440000" cy="25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8" name="TextBox 17">
                <a:extLst>
                  <a:ext uri="{FF2B5EF4-FFF2-40B4-BE49-F238E27FC236}">
                    <a16:creationId xmlns:a16="http://schemas.microsoft.com/office/drawing/2014/main" id="{42ACC40E-2C1D-6AEC-AD15-B6917EE913EC}"/>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extLst>
                  <a:ext uri="{FF2B5EF4-FFF2-40B4-BE49-F238E27FC236}">
                    <a16:creationId xmlns:a16="http://schemas.microsoft.com/office/drawing/2014/main" id="{DE6F45E2-B18C-B51F-E90E-922388ABA091}"/>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6" name="TextBox 15">
              <a:hlinkClick xmlns:r="http://schemas.openxmlformats.org/officeDocument/2006/relationships" r:id="rId14"/>
              <a:extLst>
                <a:ext uri="{FF2B5EF4-FFF2-40B4-BE49-F238E27FC236}">
                  <a16:creationId xmlns:a16="http://schemas.microsoft.com/office/drawing/2014/main" id="{23C85748-3783-99B6-46AE-17E10A457250}"/>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4" name="Picture 13">
            <a:extLst>
              <a:ext uri="{FF2B5EF4-FFF2-40B4-BE49-F238E27FC236}">
                <a16:creationId xmlns:a16="http://schemas.microsoft.com/office/drawing/2014/main" id="{92566102-9483-2FF4-8DCA-EDADC4365748}"/>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xdr:from>
      <xdr:col>6</xdr:col>
      <xdr:colOff>0</xdr:colOff>
      <xdr:row>7</xdr:row>
      <xdr:rowOff>53340</xdr:rowOff>
    </xdr:from>
    <xdr:to>
      <xdr:col>6</xdr:col>
      <xdr:colOff>22</xdr:colOff>
      <xdr:row>8</xdr:row>
      <xdr:rowOff>20</xdr:rowOff>
    </xdr:to>
    <xdr:grpSp>
      <xdr:nvGrpSpPr>
        <xdr:cNvPr id="42" name="Group 41">
          <a:extLst>
            <a:ext uri="{FF2B5EF4-FFF2-40B4-BE49-F238E27FC236}">
              <a16:creationId xmlns:a16="http://schemas.microsoft.com/office/drawing/2014/main" id="{61B83675-ECFF-4219-AC09-24BCDD5AD6EA}"/>
            </a:ext>
          </a:extLst>
        </xdr:cNvPr>
        <xdr:cNvGrpSpPr/>
      </xdr:nvGrpSpPr>
      <xdr:grpSpPr>
        <a:xfrm>
          <a:off x="2583180" y="2087880"/>
          <a:ext cx="0" cy="274340"/>
          <a:chOff x="2506980" y="1981200"/>
          <a:chExt cx="502942" cy="228620"/>
        </a:xfrm>
      </xdr:grpSpPr>
      <xdr:pic>
        <xdr:nvPicPr>
          <xdr:cNvPr id="43" name="Picture 42">
            <a:extLst>
              <a:ext uri="{FF2B5EF4-FFF2-40B4-BE49-F238E27FC236}">
                <a16:creationId xmlns:a16="http://schemas.microsoft.com/office/drawing/2014/main" id="{6B95A45D-CCC5-9461-AE1A-FB713E734767}"/>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44" name="Picture 43">
            <a:extLst>
              <a:ext uri="{FF2B5EF4-FFF2-40B4-BE49-F238E27FC236}">
                <a16:creationId xmlns:a16="http://schemas.microsoft.com/office/drawing/2014/main" id="{DEA6704E-97E7-30F4-B067-5E230FDD7FAC}"/>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10</xdr:col>
      <xdr:colOff>297180</xdr:colOff>
      <xdr:row>20</xdr:row>
      <xdr:rowOff>83820</xdr:rowOff>
    </xdr:from>
    <xdr:to>
      <xdr:col>12</xdr:col>
      <xdr:colOff>657840</xdr:colOff>
      <xdr:row>21</xdr:row>
      <xdr:rowOff>8160</xdr:rowOff>
    </xdr:to>
    <xdr:grpSp>
      <xdr:nvGrpSpPr>
        <xdr:cNvPr id="2" name="Group 1">
          <a:extLst>
            <a:ext uri="{FF2B5EF4-FFF2-40B4-BE49-F238E27FC236}">
              <a16:creationId xmlns:a16="http://schemas.microsoft.com/office/drawing/2014/main" id="{52CB03A2-581F-42FF-BD03-8473B4DEDD81}"/>
            </a:ext>
          </a:extLst>
        </xdr:cNvPr>
        <xdr:cNvGrpSpPr/>
      </xdr:nvGrpSpPr>
      <xdr:grpSpPr>
        <a:xfrm>
          <a:off x="6286500" y="6377940"/>
          <a:ext cx="2700000" cy="252000"/>
          <a:chOff x="5326380" y="922022"/>
          <a:chExt cx="2674920" cy="276157"/>
        </a:xfrm>
      </xdr:grpSpPr>
      <xdr:sp macro="" textlink="">
        <xdr:nvSpPr>
          <xdr:cNvPr id="45" name="Rectangle: Rounded Corners 44">
            <a:extLst>
              <a:ext uri="{FF2B5EF4-FFF2-40B4-BE49-F238E27FC236}">
                <a16:creationId xmlns:a16="http://schemas.microsoft.com/office/drawing/2014/main" id="{1FA72E39-A59F-C62E-5C47-C0FF18F87D23}"/>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6" name="Picture 45">
            <a:extLst>
              <a:ext uri="{FF2B5EF4-FFF2-40B4-BE49-F238E27FC236}">
                <a16:creationId xmlns:a16="http://schemas.microsoft.com/office/drawing/2014/main" id="{B0C35BC9-55B3-9454-E129-5B316C6B89CB}"/>
              </a:ext>
            </a:extLst>
          </xdr:cNvPr>
          <xdr:cNvPicPr>
            <a:picLocks noChangeAspect="1"/>
          </xdr:cNvPicPr>
        </xdr:nvPicPr>
        <xdr:blipFill>
          <a:blip xmlns:r="http://schemas.openxmlformats.org/officeDocument/2006/relationships" r:embed="rId18"/>
          <a:stretch>
            <a:fillRect/>
          </a:stretch>
        </xdr:blipFill>
        <xdr:spPr>
          <a:xfrm>
            <a:off x="5326380" y="922022"/>
            <a:ext cx="666000" cy="275998"/>
          </a:xfrm>
          <a:prstGeom prst="rect">
            <a:avLst/>
          </a:prstGeom>
        </xdr:spPr>
      </xdr:pic>
      <xdr:pic>
        <xdr:nvPicPr>
          <xdr:cNvPr id="47" name="Picture 46">
            <a:extLst>
              <a:ext uri="{FF2B5EF4-FFF2-40B4-BE49-F238E27FC236}">
                <a16:creationId xmlns:a16="http://schemas.microsoft.com/office/drawing/2014/main" id="{DD2E5926-E9E1-51BC-754C-33A91989CE8A}"/>
              </a:ext>
            </a:extLst>
          </xdr:cNvPr>
          <xdr:cNvPicPr>
            <a:picLocks noChangeAspect="1"/>
          </xdr:cNvPicPr>
        </xdr:nvPicPr>
        <xdr:blipFill>
          <a:blip xmlns:r="http://schemas.openxmlformats.org/officeDocument/2006/relationships" r:embed="rId18"/>
          <a:stretch>
            <a:fillRect/>
          </a:stretch>
        </xdr:blipFill>
        <xdr:spPr>
          <a:xfrm rot="10800000">
            <a:off x="7335300" y="922181"/>
            <a:ext cx="666000" cy="275998"/>
          </a:xfrm>
          <a:prstGeom prst="rect">
            <a:avLst/>
          </a:prstGeom>
        </xdr:spPr>
      </xdr:pic>
    </xdr:grpSp>
    <xdr:clientData/>
  </xdr:twoCellAnchor>
  <xdr:twoCellAnchor>
    <xdr:from>
      <xdr:col>5</xdr:col>
      <xdr:colOff>411480</xdr:colOff>
      <xdr:row>20</xdr:row>
      <xdr:rowOff>91440</xdr:rowOff>
    </xdr:from>
    <xdr:to>
      <xdr:col>8</xdr:col>
      <xdr:colOff>592560</xdr:colOff>
      <xdr:row>20</xdr:row>
      <xdr:rowOff>325440</xdr:rowOff>
    </xdr:to>
    <xdr:sp macro="" textlink="">
      <xdr:nvSpPr>
        <xdr:cNvPr id="48" name="Rectangle: Rounded Corners 47">
          <a:extLst>
            <a:ext uri="{FF2B5EF4-FFF2-40B4-BE49-F238E27FC236}">
              <a16:creationId xmlns:a16="http://schemas.microsoft.com/office/drawing/2014/main" id="{CDA7DE34-F4A5-4F59-BC07-CBB5739077C2}"/>
            </a:ext>
          </a:extLst>
        </xdr:cNvPr>
        <xdr:cNvSpPr/>
      </xdr:nvSpPr>
      <xdr:spPr>
        <a:xfrm>
          <a:off x="2491740" y="638556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91440</xdr:rowOff>
    </xdr:from>
    <xdr:to>
      <xdr:col>5</xdr:col>
      <xdr:colOff>318240</xdr:colOff>
      <xdr:row>20</xdr:row>
      <xdr:rowOff>325440</xdr:rowOff>
    </xdr:to>
    <xdr:sp macro="" textlink="">
      <xdr:nvSpPr>
        <xdr:cNvPr id="49" name="Rectangle: Rounded Corners 48">
          <a:extLst>
            <a:ext uri="{FF2B5EF4-FFF2-40B4-BE49-F238E27FC236}">
              <a16:creationId xmlns:a16="http://schemas.microsoft.com/office/drawing/2014/main" id="{138B9DB3-3B27-4CFE-AD41-3267AFED484E}"/>
            </a:ext>
          </a:extLst>
        </xdr:cNvPr>
        <xdr:cNvSpPr/>
      </xdr:nvSpPr>
      <xdr:spPr>
        <a:xfrm>
          <a:off x="1714500" y="638556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91440</xdr:colOff>
      <xdr:row>6</xdr:row>
      <xdr:rowOff>91440</xdr:rowOff>
    </xdr:from>
    <xdr:to>
      <xdr:col>4</xdr:col>
      <xdr:colOff>235440</xdr:colOff>
      <xdr:row>9</xdr:row>
      <xdr:rowOff>220200</xdr:rowOff>
    </xdr:to>
    <xdr:grpSp>
      <xdr:nvGrpSpPr>
        <xdr:cNvPr id="7" name="Group 6">
          <a:extLst>
            <a:ext uri="{FF2B5EF4-FFF2-40B4-BE49-F238E27FC236}">
              <a16:creationId xmlns:a16="http://schemas.microsoft.com/office/drawing/2014/main" id="{244C1445-9F9E-471A-BD3D-15AE382B226B}"/>
            </a:ext>
          </a:extLst>
        </xdr:cNvPr>
        <xdr:cNvGrpSpPr/>
      </xdr:nvGrpSpPr>
      <xdr:grpSpPr>
        <a:xfrm>
          <a:off x="1805940" y="1798320"/>
          <a:ext cx="144000" cy="1111740"/>
          <a:chOff x="1805940" y="1798320"/>
          <a:chExt cx="144000" cy="1111740"/>
        </a:xfrm>
      </xdr:grpSpPr>
      <xdr:sp macro="" textlink="">
        <xdr:nvSpPr>
          <xdr:cNvPr id="8" name="Oval 7">
            <a:extLst>
              <a:ext uri="{FF2B5EF4-FFF2-40B4-BE49-F238E27FC236}">
                <a16:creationId xmlns:a16="http://schemas.microsoft.com/office/drawing/2014/main" id="{C239B2E9-F814-F266-04C1-AE3329AB2789}"/>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 name="Oval 8">
            <a:extLst>
              <a:ext uri="{FF2B5EF4-FFF2-40B4-BE49-F238E27FC236}">
                <a16:creationId xmlns:a16="http://schemas.microsoft.com/office/drawing/2014/main" id="{DABE8335-74A3-5906-4A23-CF7428F89CAC}"/>
              </a:ext>
            </a:extLst>
          </xdr:cNvPr>
          <xdr:cNvSpPr>
            <a:spLocks noChangeAspect="1"/>
          </xdr:cNvSpPr>
        </xdr:nvSpPr>
        <xdr:spPr>
          <a:xfrm>
            <a:off x="1805940" y="2110740"/>
            <a:ext cx="144000" cy="144000"/>
          </a:xfrm>
          <a:prstGeom prst="ellipse">
            <a:avLst/>
          </a:prstGeom>
          <a:solidFill>
            <a:srgbClr val="FC9E04"/>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 name="Oval 9">
            <a:extLst>
              <a:ext uri="{FF2B5EF4-FFF2-40B4-BE49-F238E27FC236}">
                <a16:creationId xmlns:a16="http://schemas.microsoft.com/office/drawing/2014/main" id="{D8925668-67BA-2F0A-EEAF-EC95E92CC09F}"/>
              </a:ext>
            </a:extLst>
          </xdr:cNvPr>
          <xdr:cNvSpPr>
            <a:spLocks noChangeAspect="1"/>
          </xdr:cNvSpPr>
        </xdr:nvSpPr>
        <xdr:spPr>
          <a:xfrm>
            <a:off x="1805940" y="2438400"/>
            <a:ext cx="144000" cy="144000"/>
          </a:xfrm>
          <a:prstGeom prst="ellipse">
            <a:avLst/>
          </a:prstGeom>
          <a:solidFill>
            <a:srgbClr val="FFFF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6" name="Oval 55">
            <a:extLst>
              <a:ext uri="{FF2B5EF4-FFF2-40B4-BE49-F238E27FC236}">
                <a16:creationId xmlns:a16="http://schemas.microsoft.com/office/drawing/2014/main" id="{46D8FAAA-16D2-9DB8-CBF5-F42B28DD2374}"/>
              </a:ext>
            </a:extLst>
          </xdr:cNvPr>
          <xdr:cNvSpPr>
            <a:spLocks noChangeAspect="1"/>
          </xdr:cNvSpPr>
        </xdr:nvSpPr>
        <xdr:spPr>
          <a:xfrm>
            <a:off x="1805940" y="2766060"/>
            <a:ext cx="144000" cy="144000"/>
          </a:xfrm>
          <a:prstGeom prst="ellipse">
            <a:avLst/>
          </a:prstGeom>
          <a:solidFill>
            <a:srgbClr val="FFFF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76200</xdr:colOff>
      <xdr:row>5</xdr:row>
      <xdr:rowOff>68580</xdr:rowOff>
    </xdr:from>
    <xdr:to>
      <xdr:col>4</xdr:col>
      <xdr:colOff>244681</xdr:colOff>
      <xdr:row>5</xdr:row>
      <xdr:rowOff>248580</xdr:rowOff>
    </xdr:to>
    <xdr:pic>
      <xdr:nvPicPr>
        <xdr:cNvPr id="61" name="Picture 60">
          <a:extLst>
            <a:ext uri="{FF2B5EF4-FFF2-40B4-BE49-F238E27FC236}">
              <a16:creationId xmlns:a16="http://schemas.microsoft.com/office/drawing/2014/main" id="{2BB52055-F140-4453-BB56-BE26EDB388C9}"/>
            </a:ext>
          </a:extLst>
        </xdr:cNvPr>
        <xdr:cNvPicPr>
          <a:picLocks noChangeAspect="1"/>
        </xdr:cNvPicPr>
      </xdr:nvPicPr>
      <xdr:blipFill>
        <a:blip xmlns:r="http://schemas.openxmlformats.org/officeDocument/2006/relationships" r:embed="rId19"/>
        <a:stretch>
          <a:fillRect/>
        </a:stretch>
      </xdr:blipFill>
      <xdr:spPr>
        <a:xfrm>
          <a:off x="1790700" y="1447800"/>
          <a:ext cx="168481" cy="180000"/>
        </a:xfrm>
        <a:prstGeom prst="rect">
          <a:avLst/>
        </a:prstGeom>
      </xdr:spPr>
    </xdr:pic>
    <xdr:clientData/>
  </xdr:twoCellAnchor>
  <xdr:twoCellAnchor>
    <xdr:from>
      <xdr:col>5</xdr:col>
      <xdr:colOff>76200</xdr:colOff>
      <xdr:row>6</xdr:row>
      <xdr:rowOff>83820</xdr:rowOff>
    </xdr:from>
    <xdr:to>
      <xdr:col>5</xdr:col>
      <xdr:colOff>242959</xdr:colOff>
      <xdr:row>9</xdr:row>
      <xdr:rowOff>261060</xdr:rowOff>
    </xdr:to>
    <xdr:grpSp>
      <xdr:nvGrpSpPr>
        <xdr:cNvPr id="80" name="Group 79">
          <a:extLst>
            <a:ext uri="{FF2B5EF4-FFF2-40B4-BE49-F238E27FC236}">
              <a16:creationId xmlns:a16="http://schemas.microsoft.com/office/drawing/2014/main" id="{48D24160-217D-D61A-9051-E3B3260503EF}"/>
            </a:ext>
          </a:extLst>
        </xdr:cNvPr>
        <xdr:cNvGrpSpPr/>
      </xdr:nvGrpSpPr>
      <xdr:grpSpPr>
        <a:xfrm>
          <a:off x="2156460" y="1790700"/>
          <a:ext cx="166759" cy="1160220"/>
          <a:chOff x="2080260" y="1706880"/>
          <a:chExt cx="166759" cy="1160220"/>
        </a:xfrm>
      </xdr:grpSpPr>
      <xdr:grpSp>
        <xdr:nvGrpSpPr>
          <xdr:cNvPr id="68" name="Group 67">
            <a:extLst>
              <a:ext uri="{FF2B5EF4-FFF2-40B4-BE49-F238E27FC236}">
                <a16:creationId xmlns:a16="http://schemas.microsoft.com/office/drawing/2014/main" id="{51DF3D5C-9379-4832-9E4C-F89E6A735F8A}"/>
              </a:ext>
            </a:extLst>
          </xdr:cNvPr>
          <xdr:cNvGrpSpPr/>
        </xdr:nvGrpSpPr>
        <xdr:grpSpPr>
          <a:xfrm>
            <a:off x="2080260" y="1706880"/>
            <a:ext cx="166759" cy="817320"/>
            <a:chOff x="2156460" y="1706880"/>
            <a:chExt cx="162001" cy="817320"/>
          </a:xfrm>
        </xdr:grpSpPr>
        <xdr:pic>
          <xdr:nvPicPr>
            <xdr:cNvPr id="69" name="Picture 68">
              <a:extLst>
                <a:ext uri="{FF2B5EF4-FFF2-40B4-BE49-F238E27FC236}">
                  <a16:creationId xmlns:a16="http://schemas.microsoft.com/office/drawing/2014/main" id="{7BFF8501-A6C1-0EF5-AF3A-71CDB16A4A61}"/>
                </a:ext>
              </a:extLst>
            </xdr:cNvPr>
            <xdr:cNvPicPr>
              <a:picLocks noChangeAspect="1"/>
            </xdr:cNvPicPr>
          </xdr:nvPicPr>
          <xdr:blipFill>
            <a:blip xmlns:r="http://schemas.openxmlformats.org/officeDocument/2006/relationships" r:embed="rId20"/>
            <a:stretch>
              <a:fillRect/>
            </a:stretch>
          </xdr:blipFill>
          <xdr:spPr>
            <a:xfrm>
              <a:off x="2156460" y="2034540"/>
              <a:ext cx="162001" cy="162000"/>
            </a:xfrm>
            <a:prstGeom prst="rect">
              <a:avLst/>
            </a:prstGeom>
          </xdr:spPr>
        </xdr:pic>
        <xdr:pic>
          <xdr:nvPicPr>
            <xdr:cNvPr id="70" name="Picture 69">
              <a:hlinkClick xmlns:r="http://schemas.openxmlformats.org/officeDocument/2006/relationships" r:id="rId21"/>
              <a:extLst>
                <a:ext uri="{FF2B5EF4-FFF2-40B4-BE49-F238E27FC236}">
                  <a16:creationId xmlns:a16="http://schemas.microsoft.com/office/drawing/2014/main" id="{C14C4BA9-47B4-73DF-FFCB-1800350E594F}"/>
                </a:ext>
              </a:extLst>
            </xdr:cNvPr>
            <xdr:cNvPicPr>
              <a:picLocks noChangeAspect="1"/>
            </xdr:cNvPicPr>
          </xdr:nvPicPr>
          <xdr:blipFill>
            <a:blip xmlns:r="http://schemas.openxmlformats.org/officeDocument/2006/relationships" r:embed="rId20"/>
            <a:stretch>
              <a:fillRect/>
            </a:stretch>
          </xdr:blipFill>
          <xdr:spPr>
            <a:xfrm>
              <a:off x="2156460" y="1706880"/>
              <a:ext cx="162000" cy="162000"/>
            </a:xfrm>
            <a:prstGeom prst="rect">
              <a:avLst/>
            </a:prstGeom>
          </xdr:spPr>
        </xdr:pic>
        <xdr:pic>
          <xdr:nvPicPr>
            <xdr:cNvPr id="71" name="Picture 70">
              <a:extLst>
                <a:ext uri="{FF2B5EF4-FFF2-40B4-BE49-F238E27FC236}">
                  <a16:creationId xmlns:a16="http://schemas.microsoft.com/office/drawing/2014/main" id="{94D542D3-3C59-411E-6D3F-41E05896B9ED}"/>
                </a:ext>
              </a:extLst>
            </xdr:cNvPr>
            <xdr:cNvPicPr>
              <a:picLocks noChangeAspect="1"/>
            </xdr:cNvPicPr>
          </xdr:nvPicPr>
          <xdr:blipFill>
            <a:blip xmlns:r="http://schemas.openxmlformats.org/officeDocument/2006/relationships" r:embed="rId20"/>
            <a:stretch>
              <a:fillRect/>
            </a:stretch>
          </xdr:blipFill>
          <xdr:spPr>
            <a:xfrm>
              <a:off x="2156460" y="2362200"/>
              <a:ext cx="162000" cy="162000"/>
            </a:xfrm>
            <a:prstGeom prst="rect">
              <a:avLst/>
            </a:prstGeom>
          </xdr:spPr>
        </xdr:pic>
      </xdr:grpSp>
      <xdr:pic>
        <xdr:nvPicPr>
          <xdr:cNvPr id="79" name="Picture 78">
            <a:extLst>
              <a:ext uri="{FF2B5EF4-FFF2-40B4-BE49-F238E27FC236}">
                <a16:creationId xmlns:a16="http://schemas.microsoft.com/office/drawing/2014/main" id="{459887A0-628C-D456-E016-2F36E87DB58F}"/>
              </a:ext>
            </a:extLst>
          </xdr:cNvPr>
          <xdr:cNvPicPr>
            <a:picLocks noChangeAspect="1"/>
          </xdr:cNvPicPr>
        </xdr:nvPicPr>
        <xdr:blipFill>
          <a:blip xmlns:r="http://schemas.openxmlformats.org/officeDocument/2006/relationships" r:embed="rId20"/>
          <a:stretch>
            <a:fillRect/>
          </a:stretch>
        </xdr:blipFill>
        <xdr:spPr>
          <a:xfrm>
            <a:off x="2080260" y="2705100"/>
            <a:ext cx="166758" cy="162000"/>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18</xdr:col>
      <xdr:colOff>1897380</xdr:colOff>
      <xdr:row>3</xdr:row>
      <xdr:rowOff>99060</xdr:rowOff>
    </xdr:from>
    <xdr:to>
      <xdr:col>19</xdr:col>
      <xdr:colOff>587040</xdr:colOff>
      <xdr:row>3</xdr:row>
      <xdr:rowOff>351060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7FA6687-F4C7-4436-ABBD-38AB2F372B74}"/>
            </a:ext>
          </a:extLst>
        </xdr:cNvPr>
        <xdr:cNvSpPr/>
      </xdr:nvSpPr>
      <xdr:spPr>
        <a:xfrm>
          <a:off x="13472160" y="914400"/>
          <a:ext cx="648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11</xdr:col>
      <xdr:colOff>411480</xdr:colOff>
      <xdr:row>3</xdr:row>
      <xdr:rowOff>121920</xdr:rowOff>
    </xdr:from>
    <xdr:to>
      <xdr:col>12</xdr:col>
      <xdr:colOff>11901</xdr:colOff>
      <xdr:row>3</xdr:row>
      <xdr:rowOff>373920</xdr:rowOff>
    </xdr:to>
    <xdr:pic>
      <xdr:nvPicPr>
        <xdr:cNvPr id="17" name="Picture 16">
          <a:extLst>
            <a:ext uri="{FF2B5EF4-FFF2-40B4-BE49-F238E27FC236}">
              <a16:creationId xmlns:a16="http://schemas.microsoft.com/office/drawing/2014/main" id="{508A38F7-6AFE-4A5B-A902-8CA6BE50364D}"/>
            </a:ext>
          </a:extLst>
        </xdr:cNvPr>
        <xdr:cNvPicPr>
          <a:picLocks/>
        </xdr:cNvPicPr>
      </xdr:nvPicPr>
      <xdr:blipFill>
        <a:blip xmlns:r="http://schemas.openxmlformats.org/officeDocument/2006/relationships" r:embed="rId2"/>
        <a:stretch>
          <a:fillRect/>
        </a:stretch>
      </xdr:blipFill>
      <xdr:spPr>
        <a:xfrm>
          <a:off x="5158740" y="937260"/>
          <a:ext cx="476721" cy="252000"/>
        </a:xfrm>
        <a:prstGeom prst="rect">
          <a:avLst/>
        </a:prstGeom>
      </xdr:spPr>
    </xdr:pic>
    <xdr:clientData/>
  </xdr:twoCellAnchor>
  <xdr:twoCellAnchor>
    <xdr:from>
      <xdr:col>0</xdr:col>
      <xdr:colOff>0</xdr:colOff>
      <xdr:row>0</xdr:row>
      <xdr:rowOff>0</xdr:rowOff>
    </xdr:from>
    <xdr:to>
      <xdr:col>2</xdr:col>
      <xdr:colOff>3471</xdr:colOff>
      <xdr:row>22</xdr:row>
      <xdr:rowOff>96300</xdr:rowOff>
    </xdr:to>
    <xdr:grpSp>
      <xdr:nvGrpSpPr>
        <xdr:cNvPr id="22" name="Group 21">
          <a:extLst>
            <a:ext uri="{FF2B5EF4-FFF2-40B4-BE49-F238E27FC236}">
              <a16:creationId xmlns:a16="http://schemas.microsoft.com/office/drawing/2014/main" id="{6BA0CA32-E2F3-459B-BB94-BC09E0F48E37}"/>
            </a:ext>
          </a:extLst>
        </xdr:cNvPr>
        <xdr:cNvGrpSpPr/>
      </xdr:nvGrpSpPr>
      <xdr:grpSpPr>
        <a:xfrm>
          <a:off x="0" y="0"/>
          <a:ext cx="1474131" cy="6840000"/>
          <a:chOff x="0" y="0"/>
          <a:chExt cx="1470321" cy="6184990"/>
        </a:xfrm>
      </xdr:grpSpPr>
      <xdr:grpSp>
        <xdr:nvGrpSpPr>
          <xdr:cNvPr id="23" name="Group 22">
            <a:extLst>
              <a:ext uri="{FF2B5EF4-FFF2-40B4-BE49-F238E27FC236}">
                <a16:creationId xmlns:a16="http://schemas.microsoft.com/office/drawing/2014/main" id="{73B5C530-1316-8572-A370-E1ABE655F945}"/>
              </a:ext>
            </a:extLst>
          </xdr:cNvPr>
          <xdr:cNvGrpSpPr/>
        </xdr:nvGrpSpPr>
        <xdr:grpSpPr>
          <a:xfrm>
            <a:off x="0" y="0"/>
            <a:ext cx="1470321" cy="6184990"/>
            <a:chOff x="0" y="0"/>
            <a:chExt cx="1470321" cy="6184990"/>
          </a:xfrm>
        </xdr:grpSpPr>
        <xdr:grpSp>
          <xdr:nvGrpSpPr>
            <xdr:cNvPr id="25" name="Group 24">
              <a:extLst>
                <a:ext uri="{FF2B5EF4-FFF2-40B4-BE49-F238E27FC236}">
                  <a16:creationId xmlns:a16="http://schemas.microsoft.com/office/drawing/2014/main" id="{D1856BC7-59CC-ECFD-630C-2302D773108F}"/>
                </a:ext>
              </a:extLst>
            </xdr:cNvPr>
            <xdr:cNvGrpSpPr/>
          </xdr:nvGrpSpPr>
          <xdr:grpSpPr>
            <a:xfrm>
              <a:off x="0" y="0"/>
              <a:ext cx="1470321" cy="6184990"/>
              <a:chOff x="0" y="-291307"/>
              <a:chExt cx="1474131" cy="6350725"/>
            </a:xfrm>
            <a:solidFill>
              <a:schemeClr val="bg1"/>
            </a:solidFill>
          </xdr:grpSpPr>
          <xdr:grpSp>
            <xdr:nvGrpSpPr>
              <xdr:cNvPr id="27" name="Group 26">
                <a:extLst>
                  <a:ext uri="{FF2B5EF4-FFF2-40B4-BE49-F238E27FC236}">
                    <a16:creationId xmlns:a16="http://schemas.microsoft.com/office/drawing/2014/main" id="{5291CED0-AA55-4E52-CE86-2B0E4875D1A8}"/>
                  </a:ext>
                </a:extLst>
              </xdr:cNvPr>
              <xdr:cNvGrpSpPr/>
            </xdr:nvGrpSpPr>
            <xdr:grpSpPr>
              <a:xfrm>
                <a:off x="0" y="-291307"/>
                <a:ext cx="1474131" cy="6350725"/>
                <a:chOff x="0" y="-291307"/>
                <a:chExt cx="1474131" cy="6350725"/>
              </a:xfrm>
              <a:grpFill/>
            </xdr:grpSpPr>
            <xdr:grpSp>
              <xdr:nvGrpSpPr>
                <xdr:cNvPr id="30" name="Group 29">
                  <a:extLst>
                    <a:ext uri="{FF2B5EF4-FFF2-40B4-BE49-F238E27FC236}">
                      <a16:creationId xmlns:a16="http://schemas.microsoft.com/office/drawing/2014/main" id="{76FEFAD8-E1AA-A96F-C349-5748B9467FCA}"/>
                    </a:ext>
                  </a:extLst>
                </xdr:cNvPr>
                <xdr:cNvGrpSpPr/>
              </xdr:nvGrpSpPr>
              <xdr:grpSpPr>
                <a:xfrm>
                  <a:off x="0" y="-291307"/>
                  <a:ext cx="1474131" cy="6350725"/>
                  <a:chOff x="0" y="-276870"/>
                  <a:chExt cx="1476165" cy="6035993"/>
                </a:xfrm>
                <a:grpFill/>
              </xdr:grpSpPr>
              <xdr:sp macro="" textlink="">
                <xdr:nvSpPr>
                  <xdr:cNvPr id="32" name="Rectangle 31">
                    <a:extLst>
                      <a:ext uri="{FF2B5EF4-FFF2-40B4-BE49-F238E27FC236}">
                        <a16:creationId xmlns:a16="http://schemas.microsoft.com/office/drawing/2014/main" id="{E2B55F34-5BA2-1C11-C422-B53ABA0C8CC7}"/>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33" name="Group 32">
                    <a:extLst>
                      <a:ext uri="{FF2B5EF4-FFF2-40B4-BE49-F238E27FC236}">
                        <a16:creationId xmlns:a16="http://schemas.microsoft.com/office/drawing/2014/main" id="{995243E5-51CA-D20F-0E2F-97559D26ED5F}"/>
                      </a:ext>
                    </a:extLst>
                  </xdr:cNvPr>
                  <xdr:cNvGrpSpPr/>
                </xdr:nvGrpSpPr>
                <xdr:grpSpPr>
                  <a:xfrm>
                    <a:off x="2080" y="531339"/>
                    <a:ext cx="1457616" cy="4278031"/>
                    <a:chOff x="2080" y="531339"/>
                    <a:chExt cx="1457616" cy="4278031"/>
                  </a:xfrm>
                  <a:grpFill/>
                </xdr:grpSpPr>
                <xdr:sp macro="" textlink="">
                  <xdr:nvSpPr>
                    <xdr:cNvPr id="34" name="TextBox 33">
                      <a:hlinkClick xmlns:r="http://schemas.openxmlformats.org/officeDocument/2006/relationships" r:id="rId1"/>
                      <a:extLst>
                        <a:ext uri="{FF2B5EF4-FFF2-40B4-BE49-F238E27FC236}">
                          <a16:creationId xmlns:a16="http://schemas.microsoft.com/office/drawing/2014/main" id="{96498986-596B-6C37-AC8A-172BD103B685}"/>
                        </a:ext>
                      </a:extLst>
                    </xdr:cNvPr>
                    <xdr:cNvSpPr txBox="1"/>
                  </xdr:nvSpPr>
                  <xdr:spPr>
                    <a:xfrm>
                      <a:off x="2444" y="531339"/>
                      <a:ext cx="1441987" cy="240957"/>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Dashboard</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3"/>
                      <a:extLst>
                        <a:ext uri="{FF2B5EF4-FFF2-40B4-BE49-F238E27FC236}">
                          <a16:creationId xmlns:a16="http://schemas.microsoft.com/office/drawing/2014/main" id="{F79CAAC1-C091-A50C-4A74-2D5B620B8069}"/>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4"/>
                      <a:extLst>
                        <a:ext uri="{FF2B5EF4-FFF2-40B4-BE49-F238E27FC236}">
                          <a16:creationId xmlns:a16="http://schemas.microsoft.com/office/drawing/2014/main" id="{1BD8795B-C60A-932D-743B-918191FCE570}"/>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5"/>
                      <a:extLst>
                        <a:ext uri="{FF2B5EF4-FFF2-40B4-BE49-F238E27FC236}">
                          <a16:creationId xmlns:a16="http://schemas.microsoft.com/office/drawing/2014/main" id="{ECE66F18-77A1-3FEF-FA8B-20878912D039}"/>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hlinkClick xmlns:r="http://schemas.openxmlformats.org/officeDocument/2006/relationships" r:id="rId6"/>
                      <a:extLst>
                        <a:ext uri="{FF2B5EF4-FFF2-40B4-BE49-F238E27FC236}">
                          <a16:creationId xmlns:a16="http://schemas.microsoft.com/office/drawing/2014/main" id="{82FE1DA7-0B61-5F0E-3FFB-AA8056249545}"/>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hlinkClick xmlns:r="http://schemas.openxmlformats.org/officeDocument/2006/relationships" r:id="rId7"/>
                      <a:extLst>
                        <a:ext uri="{FF2B5EF4-FFF2-40B4-BE49-F238E27FC236}">
                          <a16:creationId xmlns:a16="http://schemas.microsoft.com/office/drawing/2014/main" id="{5B0C9D8A-C3AB-D37E-57FE-BF3B356FF449}"/>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hlinkClick xmlns:r="http://schemas.openxmlformats.org/officeDocument/2006/relationships" r:id="rId8"/>
                      <a:extLst>
                        <a:ext uri="{FF2B5EF4-FFF2-40B4-BE49-F238E27FC236}">
                          <a16:creationId xmlns:a16="http://schemas.microsoft.com/office/drawing/2014/main" id="{7E45B903-4F7A-3159-DB02-7ABA39CEABB8}"/>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1" name="TextBox 40">
                      <a:hlinkClick xmlns:r="http://schemas.openxmlformats.org/officeDocument/2006/relationships" r:id="rId9"/>
                      <a:extLst>
                        <a:ext uri="{FF2B5EF4-FFF2-40B4-BE49-F238E27FC236}">
                          <a16:creationId xmlns:a16="http://schemas.microsoft.com/office/drawing/2014/main" id="{48E59A53-9199-F3C2-15AB-3E946F035337}"/>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2" name="TextBox 41">
                      <a:hlinkClick xmlns:r="http://schemas.openxmlformats.org/officeDocument/2006/relationships" r:id="rId10"/>
                      <a:extLst>
                        <a:ext uri="{FF2B5EF4-FFF2-40B4-BE49-F238E27FC236}">
                          <a16:creationId xmlns:a16="http://schemas.microsoft.com/office/drawing/2014/main" id="{F214766A-7784-E224-75FF-13D6ACD9E08B}"/>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43" name="TextBox 42">
                      <a:extLst>
                        <a:ext uri="{FF2B5EF4-FFF2-40B4-BE49-F238E27FC236}">
                          <a16:creationId xmlns:a16="http://schemas.microsoft.com/office/drawing/2014/main" id="{9CC705CE-BE64-43C9-CE64-C17A0BCCDA36}"/>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4" name="TextBox 43">
                      <a:hlinkClick xmlns:r="http://schemas.openxmlformats.org/officeDocument/2006/relationships" r:id="rId11"/>
                      <a:extLst>
                        <a:ext uri="{FF2B5EF4-FFF2-40B4-BE49-F238E27FC236}">
                          <a16:creationId xmlns:a16="http://schemas.microsoft.com/office/drawing/2014/main" id="{904B0372-91D2-39D7-639C-458308EC9A8D}"/>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5" name="TextBox 44">
                      <a:extLst>
                        <a:ext uri="{FF2B5EF4-FFF2-40B4-BE49-F238E27FC236}">
                          <a16:creationId xmlns:a16="http://schemas.microsoft.com/office/drawing/2014/main" id="{3CF62BCA-DD4A-C9A3-C958-BF338DA48903}"/>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Renewals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6" name="TextBox 45">
                      <a:hlinkClick xmlns:r="http://schemas.openxmlformats.org/officeDocument/2006/relationships" r:id="rId12"/>
                      <a:extLst>
                        <a:ext uri="{FF2B5EF4-FFF2-40B4-BE49-F238E27FC236}">
                          <a16:creationId xmlns:a16="http://schemas.microsoft.com/office/drawing/2014/main" id="{30039DAF-7819-511C-CACF-C87E747BD4FC}"/>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7" name="TextBox 46">
                      <a:extLst>
                        <a:ext uri="{FF2B5EF4-FFF2-40B4-BE49-F238E27FC236}">
                          <a16:creationId xmlns:a16="http://schemas.microsoft.com/office/drawing/2014/main" id="{7F7E4BCB-6EF2-B8B4-F5F0-BDF20F4B17DC}"/>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31" name="TextBox 30">
                  <a:hlinkClick xmlns:r="http://schemas.openxmlformats.org/officeDocument/2006/relationships" r:id="rId13"/>
                  <a:extLst>
                    <a:ext uri="{FF2B5EF4-FFF2-40B4-BE49-F238E27FC236}">
                      <a16:creationId xmlns:a16="http://schemas.microsoft.com/office/drawing/2014/main" id="{E8F8C373-D928-63FA-F72A-9887EC376488}"/>
                    </a:ext>
                  </a:extLst>
                </xdr:cNvPr>
                <xdr:cNvSpPr txBox="1"/>
              </xdr:nvSpPr>
              <xdr:spPr>
                <a:xfrm>
                  <a:off x="0" y="2248743"/>
                  <a:ext cx="1440000" cy="25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8" name="TextBox 27">
                <a:extLst>
                  <a:ext uri="{FF2B5EF4-FFF2-40B4-BE49-F238E27FC236}">
                    <a16:creationId xmlns:a16="http://schemas.microsoft.com/office/drawing/2014/main" id="{09F717DB-6C4B-8204-5162-75F135CEA03B}"/>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extLst>
                  <a:ext uri="{FF2B5EF4-FFF2-40B4-BE49-F238E27FC236}">
                    <a16:creationId xmlns:a16="http://schemas.microsoft.com/office/drawing/2014/main" id="{29DC41C3-0C7B-BE6D-09A4-D0A48F65846A}"/>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6" name="TextBox 25">
              <a:hlinkClick xmlns:r="http://schemas.openxmlformats.org/officeDocument/2006/relationships" r:id="rId14"/>
              <a:extLst>
                <a:ext uri="{FF2B5EF4-FFF2-40B4-BE49-F238E27FC236}">
                  <a16:creationId xmlns:a16="http://schemas.microsoft.com/office/drawing/2014/main" id="{349A3FAE-6839-084F-8568-19419F9AFA45}"/>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24" name="Picture 23">
            <a:extLst>
              <a:ext uri="{FF2B5EF4-FFF2-40B4-BE49-F238E27FC236}">
                <a16:creationId xmlns:a16="http://schemas.microsoft.com/office/drawing/2014/main" id="{AE55CDA3-D2C4-A9D4-838A-B91A8AA852AF}"/>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xdr:from>
      <xdr:col>12</xdr:col>
      <xdr:colOff>114300</xdr:colOff>
      <xdr:row>20</xdr:row>
      <xdr:rowOff>91440</xdr:rowOff>
    </xdr:from>
    <xdr:to>
      <xdr:col>14</xdr:col>
      <xdr:colOff>939780</xdr:colOff>
      <xdr:row>21</xdr:row>
      <xdr:rowOff>15780</xdr:rowOff>
    </xdr:to>
    <xdr:grpSp>
      <xdr:nvGrpSpPr>
        <xdr:cNvPr id="3" name="Group 2">
          <a:extLst>
            <a:ext uri="{FF2B5EF4-FFF2-40B4-BE49-F238E27FC236}">
              <a16:creationId xmlns:a16="http://schemas.microsoft.com/office/drawing/2014/main" id="{391B5BB2-01A7-4C82-B8B8-6FFE8E077105}"/>
            </a:ext>
          </a:extLst>
        </xdr:cNvPr>
        <xdr:cNvGrpSpPr/>
      </xdr:nvGrpSpPr>
      <xdr:grpSpPr>
        <a:xfrm>
          <a:off x="6286500" y="6385560"/>
          <a:ext cx="2700000" cy="252000"/>
          <a:chOff x="5326380" y="922022"/>
          <a:chExt cx="2674920" cy="276157"/>
        </a:xfrm>
      </xdr:grpSpPr>
      <xdr:sp macro="" textlink="">
        <xdr:nvSpPr>
          <xdr:cNvPr id="5" name="Rectangle: Rounded Corners 4">
            <a:extLst>
              <a:ext uri="{FF2B5EF4-FFF2-40B4-BE49-F238E27FC236}">
                <a16:creationId xmlns:a16="http://schemas.microsoft.com/office/drawing/2014/main" id="{D63A87F9-70D3-8FD9-F8C7-49B868FFA2CF}"/>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6" name="Picture 5">
            <a:extLst>
              <a:ext uri="{FF2B5EF4-FFF2-40B4-BE49-F238E27FC236}">
                <a16:creationId xmlns:a16="http://schemas.microsoft.com/office/drawing/2014/main" id="{CA05DE3E-893B-816E-D4F5-C25CD6F7657E}"/>
              </a:ext>
            </a:extLst>
          </xdr:cNvPr>
          <xdr:cNvPicPr>
            <a:picLocks noChangeAspect="1"/>
          </xdr:cNvPicPr>
        </xdr:nvPicPr>
        <xdr:blipFill>
          <a:blip xmlns:r="http://schemas.openxmlformats.org/officeDocument/2006/relationships" r:embed="rId16"/>
          <a:stretch>
            <a:fillRect/>
          </a:stretch>
        </xdr:blipFill>
        <xdr:spPr>
          <a:xfrm>
            <a:off x="5326380" y="922022"/>
            <a:ext cx="666000" cy="275998"/>
          </a:xfrm>
          <a:prstGeom prst="rect">
            <a:avLst/>
          </a:prstGeom>
        </xdr:spPr>
      </xdr:pic>
      <xdr:pic>
        <xdr:nvPicPr>
          <xdr:cNvPr id="7" name="Picture 6">
            <a:extLst>
              <a:ext uri="{FF2B5EF4-FFF2-40B4-BE49-F238E27FC236}">
                <a16:creationId xmlns:a16="http://schemas.microsoft.com/office/drawing/2014/main" id="{53CCF085-EE8E-E126-09E6-C8E24A6F0097}"/>
              </a:ext>
            </a:extLst>
          </xdr:cNvPr>
          <xdr:cNvPicPr>
            <a:picLocks noChangeAspect="1"/>
          </xdr:cNvPicPr>
        </xdr:nvPicPr>
        <xdr:blipFill>
          <a:blip xmlns:r="http://schemas.openxmlformats.org/officeDocument/2006/relationships" r:embed="rId16"/>
          <a:stretch>
            <a:fillRect/>
          </a:stretch>
        </xdr:blipFill>
        <xdr:spPr>
          <a:xfrm rot="10800000">
            <a:off x="7335300" y="922181"/>
            <a:ext cx="666000" cy="275998"/>
          </a:xfrm>
          <a:prstGeom prst="rect">
            <a:avLst/>
          </a:prstGeom>
        </xdr:spPr>
      </xdr:pic>
    </xdr:grpSp>
    <xdr:clientData/>
  </xdr:twoCellAnchor>
  <xdr:twoCellAnchor>
    <xdr:from>
      <xdr:col>5</xdr:col>
      <xdr:colOff>388620</xdr:colOff>
      <xdr:row>20</xdr:row>
      <xdr:rowOff>99060</xdr:rowOff>
    </xdr:from>
    <xdr:to>
      <xdr:col>8</xdr:col>
      <xdr:colOff>569700</xdr:colOff>
      <xdr:row>21</xdr:row>
      <xdr:rowOff>5400</xdr:rowOff>
    </xdr:to>
    <xdr:sp macro="" textlink="">
      <xdr:nvSpPr>
        <xdr:cNvPr id="8" name="Rectangle: Rounded Corners 7">
          <a:extLst>
            <a:ext uri="{FF2B5EF4-FFF2-40B4-BE49-F238E27FC236}">
              <a16:creationId xmlns:a16="http://schemas.microsoft.com/office/drawing/2014/main" id="{1ED3E448-FC9E-47D5-8571-4D0A199A5D4A}"/>
            </a:ext>
          </a:extLst>
        </xdr:cNvPr>
        <xdr:cNvSpPr/>
      </xdr:nvSpPr>
      <xdr:spPr>
        <a:xfrm>
          <a:off x="2468880" y="639318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99060</xdr:rowOff>
    </xdr:from>
    <xdr:to>
      <xdr:col>5</xdr:col>
      <xdr:colOff>318240</xdr:colOff>
      <xdr:row>21</xdr:row>
      <xdr:rowOff>5400</xdr:rowOff>
    </xdr:to>
    <xdr:sp macro="" textlink="">
      <xdr:nvSpPr>
        <xdr:cNvPr id="9" name="Rectangle: Rounded Corners 8">
          <a:extLst>
            <a:ext uri="{FF2B5EF4-FFF2-40B4-BE49-F238E27FC236}">
              <a16:creationId xmlns:a16="http://schemas.microsoft.com/office/drawing/2014/main" id="{9DA78353-2075-4A82-9D87-FF21D4602AFD}"/>
            </a:ext>
          </a:extLst>
        </xdr:cNvPr>
        <xdr:cNvSpPr/>
      </xdr:nvSpPr>
      <xdr:spPr>
        <a:xfrm>
          <a:off x="1714500" y="639318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83820</xdr:colOff>
      <xdr:row>6</xdr:row>
      <xdr:rowOff>99060</xdr:rowOff>
    </xdr:from>
    <xdr:to>
      <xdr:col>4</xdr:col>
      <xdr:colOff>227820</xdr:colOff>
      <xdr:row>6</xdr:row>
      <xdr:rowOff>243060</xdr:rowOff>
    </xdr:to>
    <xdr:sp macro="" textlink="">
      <xdr:nvSpPr>
        <xdr:cNvPr id="11" name="Oval 10">
          <a:extLst>
            <a:ext uri="{FF2B5EF4-FFF2-40B4-BE49-F238E27FC236}">
              <a16:creationId xmlns:a16="http://schemas.microsoft.com/office/drawing/2014/main" id="{969D79B1-280A-4B6A-AD05-09399ED22837}"/>
            </a:ext>
          </a:extLst>
        </xdr:cNvPr>
        <xdr:cNvSpPr>
          <a:spLocks noChangeAspect="1"/>
        </xdr:cNvSpPr>
      </xdr:nvSpPr>
      <xdr:spPr>
        <a:xfrm>
          <a:off x="1798320" y="180594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SC" sz="1100"/>
        </a:p>
      </xdr:txBody>
    </xdr:sp>
    <xdr:clientData/>
  </xdr:twoCellAnchor>
  <xdr:twoCellAnchor editAs="oneCell">
    <xdr:from>
      <xdr:col>4</xdr:col>
      <xdr:colOff>76200</xdr:colOff>
      <xdr:row>5</xdr:row>
      <xdr:rowOff>68580</xdr:rowOff>
    </xdr:from>
    <xdr:to>
      <xdr:col>4</xdr:col>
      <xdr:colOff>244681</xdr:colOff>
      <xdr:row>5</xdr:row>
      <xdr:rowOff>248580</xdr:rowOff>
    </xdr:to>
    <xdr:pic>
      <xdr:nvPicPr>
        <xdr:cNvPr id="13" name="Picture 12">
          <a:extLst>
            <a:ext uri="{FF2B5EF4-FFF2-40B4-BE49-F238E27FC236}">
              <a16:creationId xmlns:a16="http://schemas.microsoft.com/office/drawing/2014/main" id="{EB41C907-3E1F-4E15-8DB1-3F3B39C37912}"/>
            </a:ext>
          </a:extLst>
        </xdr:cNvPr>
        <xdr:cNvPicPr>
          <a:picLocks noChangeAspect="1"/>
        </xdr:cNvPicPr>
      </xdr:nvPicPr>
      <xdr:blipFill>
        <a:blip xmlns:r="http://schemas.openxmlformats.org/officeDocument/2006/relationships" r:embed="rId17"/>
        <a:stretch>
          <a:fillRect/>
        </a:stretch>
      </xdr:blipFill>
      <xdr:spPr>
        <a:xfrm>
          <a:off x="1790700" y="1447800"/>
          <a:ext cx="168481" cy="180000"/>
        </a:xfrm>
        <a:prstGeom prst="rect">
          <a:avLst/>
        </a:prstGeom>
      </xdr:spPr>
    </xdr:pic>
    <xdr:clientData/>
  </xdr:twoCellAnchor>
  <xdr:twoCellAnchor>
    <xdr:from>
      <xdr:col>5</xdr:col>
      <xdr:colOff>60960</xdr:colOff>
      <xdr:row>6</xdr:row>
      <xdr:rowOff>91440</xdr:rowOff>
    </xdr:from>
    <xdr:to>
      <xdr:col>5</xdr:col>
      <xdr:colOff>227718</xdr:colOff>
      <xdr:row>6</xdr:row>
      <xdr:rowOff>253440</xdr:rowOff>
    </xdr:to>
    <xdr:pic>
      <xdr:nvPicPr>
        <xdr:cNvPr id="15" name="Picture 14">
          <a:hlinkClick xmlns:r="http://schemas.openxmlformats.org/officeDocument/2006/relationships" r:id="rId18"/>
          <a:extLst>
            <a:ext uri="{FF2B5EF4-FFF2-40B4-BE49-F238E27FC236}">
              <a16:creationId xmlns:a16="http://schemas.microsoft.com/office/drawing/2014/main" id="{852EDEFE-57AE-462A-B39D-DDCFAF281DBF}"/>
            </a:ext>
          </a:extLst>
        </xdr:cNvPr>
        <xdr:cNvPicPr>
          <a:picLocks noChangeAspect="1"/>
        </xdr:cNvPicPr>
      </xdr:nvPicPr>
      <xdr:blipFill>
        <a:blip xmlns:r="http://schemas.openxmlformats.org/officeDocument/2006/relationships" r:embed="rId19"/>
        <a:stretch>
          <a:fillRect/>
        </a:stretch>
      </xdr:blipFill>
      <xdr:spPr>
        <a:xfrm>
          <a:off x="2141220" y="1798320"/>
          <a:ext cx="166758" cy="16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22</xdr:row>
      <xdr:rowOff>96300</xdr:rowOff>
    </xdr:to>
    <xdr:grpSp>
      <xdr:nvGrpSpPr>
        <xdr:cNvPr id="3" name="Group 2">
          <a:extLst>
            <a:ext uri="{FF2B5EF4-FFF2-40B4-BE49-F238E27FC236}">
              <a16:creationId xmlns:a16="http://schemas.microsoft.com/office/drawing/2014/main" id="{3FEC100C-7B63-4DC5-A2CD-60A764B0E526}"/>
            </a:ext>
          </a:extLst>
        </xdr:cNvPr>
        <xdr:cNvGrpSpPr/>
      </xdr:nvGrpSpPr>
      <xdr:grpSpPr>
        <a:xfrm>
          <a:off x="0" y="0"/>
          <a:ext cx="1474131" cy="6840000"/>
          <a:chOff x="0" y="0"/>
          <a:chExt cx="1470321" cy="6184990"/>
        </a:xfrm>
      </xdr:grpSpPr>
      <xdr:grpSp>
        <xdr:nvGrpSpPr>
          <xdr:cNvPr id="4" name="Group 3">
            <a:extLst>
              <a:ext uri="{FF2B5EF4-FFF2-40B4-BE49-F238E27FC236}">
                <a16:creationId xmlns:a16="http://schemas.microsoft.com/office/drawing/2014/main" id="{27C03495-11AC-5911-67F1-27D07AF70CCC}"/>
              </a:ext>
            </a:extLst>
          </xdr:cNvPr>
          <xdr:cNvGrpSpPr/>
        </xdr:nvGrpSpPr>
        <xdr:grpSpPr>
          <a:xfrm>
            <a:off x="0" y="0"/>
            <a:ext cx="1470321" cy="6184990"/>
            <a:chOff x="0" y="0"/>
            <a:chExt cx="1470321" cy="6184990"/>
          </a:xfrm>
        </xdr:grpSpPr>
        <xdr:grpSp>
          <xdr:nvGrpSpPr>
            <xdr:cNvPr id="6" name="Group 5">
              <a:extLst>
                <a:ext uri="{FF2B5EF4-FFF2-40B4-BE49-F238E27FC236}">
                  <a16:creationId xmlns:a16="http://schemas.microsoft.com/office/drawing/2014/main" id="{EF3068CE-2BAF-4832-931A-8A34A30FBDE7}"/>
                </a:ext>
              </a:extLst>
            </xdr:cNvPr>
            <xdr:cNvGrpSpPr/>
          </xdr:nvGrpSpPr>
          <xdr:grpSpPr>
            <a:xfrm>
              <a:off x="0" y="0"/>
              <a:ext cx="1470321" cy="6184990"/>
              <a:chOff x="0" y="-291307"/>
              <a:chExt cx="1474131" cy="6350725"/>
            </a:xfrm>
            <a:solidFill>
              <a:schemeClr val="bg1"/>
            </a:solidFill>
          </xdr:grpSpPr>
          <xdr:grpSp>
            <xdr:nvGrpSpPr>
              <xdr:cNvPr id="8" name="Group 7">
                <a:extLst>
                  <a:ext uri="{FF2B5EF4-FFF2-40B4-BE49-F238E27FC236}">
                    <a16:creationId xmlns:a16="http://schemas.microsoft.com/office/drawing/2014/main" id="{9FF24E83-EE3D-7CD2-1012-6E14AF280851}"/>
                  </a:ext>
                </a:extLst>
              </xdr:cNvPr>
              <xdr:cNvGrpSpPr/>
            </xdr:nvGrpSpPr>
            <xdr:grpSpPr>
              <a:xfrm>
                <a:off x="0" y="-291307"/>
                <a:ext cx="1474131" cy="6350725"/>
                <a:chOff x="0" y="-291307"/>
                <a:chExt cx="1474131" cy="6350725"/>
              </a:xfrm>
              <a:grpFill/>
            </xdr:grpSpPr>
            <xdr:grpSp>
              <xdr:nvGrpSpPr>
                <xdr:cNvPr id="11" name="Group 10">
                  <a:extLst>
                    <a:ext uri="{FF2B5EF4-FFF2-40B4-BE49-F238E27FC236}">
                      <a16:creationId xmlns:a16="http://schemas.microsoft.com/office/drawing/2014/main" id="{104B23A7-8AFA-B258-A402-576D95893839}"/>
                    </a:ext>
                  </a:extLst>
                </xdr:cNvPr>
                <xdr:cNvGrpSpPr/>
              </xdr:nvGrpSpPr>
              <xdr:grpSpPr>
                <a:xfrm>
                  <a:off x="0" y="-291307"/>
                  <a:ext cx="1474131" cy="6350725"/>
                  <a:chOff x="0" y="-276870"/>
                  <a:chExt cx="1476165" cy="6035993"/>
                </a:xfrm>
                <a:grpFill/>
              </xdr:grpSpPr>
              <xdr:sp macro="" textlink="">
                <xdr:nvSpPr>
                  <xdr:cNvPr id="13" name="Rectangle 12">
                    <a:extLst>
                      <a:ext uri="{FF2B5EF4-FFF2-40B4-BE49-F238E27FC236}">
                        <a16:creationId xmlns:a16="http://schemas.microsoft.com/office/drawing/2014/main" id="{E2F20743-34E5-26FF-8E04-653726A526DA}"/>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4" name="Group 13">
                    <a:extLst>
                      <a:ext uri="{FF2B5EF4-FFF2-40B4-BE49-F238E27FC236}">
                        <a16:creationId xmlns:a16="http://schemas.microsoft.com/office/drawing/2014/main" id="{62E3C6CC-E6AE-5A66-C64F-7CB22C4D4923}"/>
                      </a:ext>
                    </a:extLst>
                  </xdr:cNvPr>
                  <xdr:cNvGrpSpPr/>
                </xdr:nvGrpSpPr>
                <xdr:grpSpPr>
                  <a:xfrm>
                    <a:off x="2080" y="531339"/>
                    <a:ext cx="1465246" cy="4278031"/>
                    <a:chOff x="2080" y="531339"/>
                    <a:chExt cx="1465246" cy="4278031"/>
                  </a:xfrm>
                  <a:grpFill/>
                </xdr:grpSpPr>
                <xdr:sp macro="" textlink="">
                  <xdr:nvSpPr>
                    <xdr:cNvPr id="15" name="TextBox 14">
                      <a:hlinkClick xmlns:r="http://schemas.openxmlformats.org/officeDocument/2006/relationships" r:id="rId1"/>
                      <a:extLst>
                        <a:ext uri="{FF2B5EF4-FFF2-40B4-BE49-F238E27FC236}">
                          <a16:creationId xmlns:a16="http://schemas.microsoft.com/office/drawing/2014/main" id="{9A2FF246-8EED-C65B-6A5A-CF98250D9AB4}"/>
                        </a:ext>
                      </a:extLst>
                    </xdr:cNvPr>
                    <xdr:cNvSpPr txBox="1"/>
                  </xdr:nvSpPr>
                  <xdr:spPr>
                    <a:xfrm>
                      <a:off x="2444" y="531339"/>
                      <a:ext cx="1441987" cy="240957"/>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Dashboard</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6" name="TextBox 15">
                      <a:hlinkClick xmlns:r="http://schemas.openxmlformats.org/officeDocument/2006/relationships" r:id="rId2"/>
                      <a:extLst>
                        <a:ext uri="{FF2B5EF4-FFF2-40B4-BE49-F238E27FC236}">
                          <a16:creationId xmlns:a16="http://schemas.microsoft.com/office/drawing/2014/main" id="{1FA7964A-7F0D-B328-B856-C0DEA9ABDA90}"/>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hlinkClick xmlns:r="http://schemas.openxmlformats.org/officeDocument/2006/relationships" r:id="rId3"/>
                      <a:extLst>
                        <a:ext uri="{FF2B5EF4-FFF2-40B4-BE49-F238E27FC236}">
                          <a16:creationId xmlns:a16="http://schemas.microsoft.com/office/drawing/2014/main" id="{BA9A84B2-E1E4-682D-1FAC-F55889F943F5}"/>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4"/>
                      <a:extLst>
                        <a:ext uri="{FF2B5EF4-FFF2-40B4-BE49-F238E27FC236}">
                          <a16:creationId xmlns:a16="http://schemas.microsoft.com/office/drawing/2014/main" id="{9CAB28D8-19ED-83CF-CC4D-F89D099A6208}"/>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5"/>
                      <a:extLst>
                        <a:ext uri="{FF2B5EF4-FFF2-40B4-BE49-F238E27FC236}">
                          <a16:creationId xmlns:a16="http://schemas.microsoft.com/office/drawing/2014/main" id="{A3AFD07A-74A4-FFE3-BE0F-04B251E876BE}"/>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6"/>
                      <a:extLst>
                        <a:ext uri="{FF2B5EF4-FFF2-40B4-BE49-F238E27FC236}">
                          <a16:creationId xmlns:a16="http://schemas.microsoft.com/office/drawing/2014/main" id="{380DAD7E-3977-D423-46AB-0F6DC5047E75}"/>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7"/>
                      <a:extLst>
                        <a:ext uri="{FF2B5EF4-FFF2-40B4-BE49-F238E27FC236}">
                          <a16:creationId xmlns:a16="http://schemas.microsoft.com/office/drawing/2014/main" id="{16836E57-FBB3-44F1-1CEA-EAF32A531C1F}"/>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8"/>
                      <a:extLst>
                        <a:ext uri="{FF2B5EF4-FFF2-40B4-BE49-F238E27FC236}">
                          <a16:creationId xmlns:a16="http://schemas.microsoft.com/office/drawing/2014/main" id="{0669802A-DE8E-BCA7-8235-F3CD40E78569}"/>
                        </a:ext>
                      </a:extLst>
                    </xdr:cNvPr>
                    <xdr:cNvSpPr txBox="1"/>
                  </xdr:nvSpPr>
                  <xdr:spPr>
                    <a:xfrm>
                      <a:off x="2534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9"/>
                      <a:extLst>
                        <a:ext uri="{FF2B5EF4-FFF2-40B4-BE49-F238E27FC236}">
                          <a16:creationId xmlns:a16="http://schemas.microsoft.com/office/drawing/2014/main" id="{EE4A3F6E-34F4-B0E2-7A51-1CA240800DA8}"/>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extLst>
                        <a:ext uri="{FF2B5EF4-FFF2-40B4-BE49-F238E27FC236}">
                          <a16:creationId xmlns:a16="http://schemas.microsoft.com/office/drawing/2014/main" id="{55DCB690-7CDE-9549-BBC7-A6B4E753B19F}"/>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0"/>
                      <a:extLst>
                        <a:ext uri="{FF2B5EF4-FFF2-40B4-BE49-F238E27FC236}">
                          <a16:creationId xmlns:a16="http://schemas.microsoft.com/office/drawing/2014/main" id="{23CC18C6-DF94-88B8-BEE6-ABB48186342A}"/>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extLst>
                        <a:ext uri="{FF2B5EF4-FFF2-40B4-BE49-F238E27FC236}">
                          <a16:creationId xmlns:a16="http://schemas.microsoft.com/office/drawing/2014/main" id="{A451D12A-8A37-5694-F321-90EEA9D79BC2}"/>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Renewals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1"/>
                      <a:extLst>
                        <a:ext uri="{FF2B5EF4-FFF2-40B4-BE49-F238E27FC236}">
                          <a16:creationId xmlns:a16="http://schemas.microsoft.com/office/drawing/2014/main" id="{700648D4-ABE4-4472-A082-0F0AB73C0139}"/>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extLst>
                        <a:ext uri="{FF2B5EF4-FFF2-40B4-BE49-F238E27FC236}">
                          <a16:creationId xmlns:a16="http://schemas.microsoft.com/office/drawing/2014/main" id="{581F2C32-BA32-23CE-05C4-550EC1351BFE}"/>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2" name="TextBox 11">
                  <a:hlinkClick xmlns:r="http://schemas.openxmlformats.org/officeDocument/2006/relationships" r:id="rId12"/>
                  <a:extLst>
                    <a:ext uri="{FF2B5EF4-FFF2-40B4-BE49-F238E27FC236}">
                      <a16:creationId xmlns:a16="http://schemas.microsoft.com/office/drawing/2014/main" id="{FEB25B73-FDC9-8C8E-4A3C-DB3C500A28B4}"/>
                    </a:ext>
                  </a:extLst>
                </xdr:cNvPr>
                <xdr:cNvSpPr txBox="1"/>
              </xdr:nvSpPr>
              <xdr:spPr>
                <a:xfrm>
                  <a:off x="0" y="2248743"/>
                  <a:ext cx="1440000" cy="25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9" name="TextBox 8">
                <a:extLst>
                  <a:ext uri="{FF2B5EF4-FFF2-40B4-BE49-F238E27FC236}">
                    <a16:creationId xmlns:a16="http://schemas.microsoft.com/office/drawing/2014/main" id="{EA22AAB9-3E1E-14A9-4954-2EE049812673}"/>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0" name="TextBox 9">
                <a:extLst>
                  <a:ext uri="{FF2B5EF4-FFF2-40B4-BE49-F238E27FC236}">
                    <a16:creationId xmlns:a16="http://schemas.microsoft.com/office/drawing/2014/main" id="{8A26C0FF-692F-C28C-1D4E-B537743D583A}"/>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 name="TextBox 6">
              <a:hlinkClick xmlns:r="http://schemas.openxmlformats.org/officeDocument/2006/relationships" r:id="rId13"/>
              <a:extLst>
                <a:ext uri="{FF2B5EF4-FFF2-40B4-BE49-F238E27FC236}">
                  <a16:creationId xmlns:a16="http://schemas.microsoft.com/office/drawing/2014/main" id="{5E14E7E3-040C-8F99-A8D3-0469715B096E}"/>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 name="Picture 4">
            <a:extLst>
              <a:ext uri="{FF2B5EF4-FFF2-40B4-BE49-F238E27FC236}">
                <a16:creationId xmlns:a16="http://schemas.microsoft.com/office/drawing/2014/main" id="{2C5DE9B7-336B-FFB1-A347-5FE7F2A2B801}"/>
              </a:ext>
            </a:extLst>
          </xdr:cNvPr>
          <xdr:cNvPicPr>
            <a:picLocks noChangeAspect="1"/>
          </xdr:cNvPicPr>
        </xdr:nvPicPr>
        <xdr:blipFill>
          <a:blip xmlns:r="http://schemas.openxmlformats.org/officeDocument/2006/relationships" r:embed="rId14"/>
          <a:stretch>
            <a:fillRect/>
          </a:stretch>
        </xdr:blipFill>
        <xdr:spPr>
          <a:xfrm>
            <a:off x="243840" y="175260"/>
            <a:ext cx="1021080" cy="439850"/>
          </a:xfrm>
          <a:prstGeom prst="rect">
            <a:avLst/>
          </a:prstGeom>
        </xdr:spPr>
      </xdr:pic>
    </xdr:grpSp>
    <xdr:clientData/>
  </xdr:twoCellAnchor>
  <xdr:twoCellAnchor>
    <xdr:from>
      <xdr:col>16</xdr:col>
      <xdr:colOff>594360</xdr:colOff>
      <xdr:row>3</xdr:row>
      <xdr:rowOff>99060</xdr:rowOff>
    </xdr:from>
    <xdr:to>
      <xdr:col>17</xdr:col>
      <xdr:colOff>493500</xdr:colOff>
      <xdr:row>3</xdr:row>
      <xdr:rowOff>351060</xdr:rowOff>
    </xdr:to>
    <xdr:sp macro="" textlink="">
      <xdr:nvSpPr>
        <xdr:cNvPr id="40" name="Rectangle: Rounded Corners 39">
          <a:hlinkClick xmlns:r="http://schemas.openxmlformats.org/officeDocument/2006/relationships" r:id="rId1"/>
          <a:extLst>
            <a:ext uri="{FF2B5EF4-FFF2-40B4-BE49-F238E27FC236}">
              <a16:creationId xmlns:a16="http://schemas.microsoft.com/office/drawing/2014/main" id="{8CCD65D7-77D6-4B82-8800-622689EBDC02}"/>
            </a:ext>
          </a:extLst>
        </xdr:cNvPr>
        <xdr:cNvSpPr/>
      </xdr:nvSpPr>
      <xdr:spPr>
        <a:xfrm>
          <a:off x="13464540" y="914400"/>
          <a:ext cx="6611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68580</xdr:colOff>
      <xdr:row>7</xdr:row>
      <xdr:rowOff>53340</xdr:rowOff>
    </xdr:from>
    <xdr:to>
      <xdr:col>8</xdr:col>
      <xdr:colOff>22</xdr:colOff>
      <xdr:row>8</xdr:row>
      <xdr:rowOff>20</xdr:rowOff>
    </xdr:to>
    <xdr:grpSp>
      <xdr:nvGrpSpPr>
        <xdr:cNvPr id="54" name="Group 53">
          <a:extLst>
            <a:ext uri="{FF2B5EF4-FFF2-40B4-BE49-F238E27FC236}">
              <a16:creationId xmlns:a16="http://schemas.microsoft.com/office/drawing/2014/main" id="{134C61A9-0AE0-4E0D-9C85-197D86DA098D}"/>
            </a:ext>
          </a:extLst>
        </xdr:cNvPr>
        <xdr:cNvGrpSpPr/>
      </xdr:nvGrpSpPr>
      <xdr:grpSpPr>
        <a:xfrm>
          <a:off x="2583180" y="2087880"/>
          <a:ext cx="22" cy="274340"/>
          <a:chOff x="2506980" y="1981200"/>
          <a:chExt cx="502942" cy="228620"/>
        </a:xfrm>
      </xdr:grpSpPr>
      <xdr:pic>
        <xdr:nvPicPr>
          <xdr:cNvPr id="55" name="Picture 54">
            <a:extLst>
              <a:ext uri="{FF2B5EF4-FFF2-40B4-BE49-F238E27FC236}">
                <a16:creationId xmlns:a16="http://schemas.microsoft.com/office/drawing/2014/main" id="{2597B927-7967-EA20-3F2C-55D280967688}"/>
              </a:ext>
            </a:extLst>
          </xdr:cNvPr>
          <xdr:cNvPicPr>
            <a:picLocks/>
          </xdr:cNvPicPr>
        </xdr:nvPicPr>
        <xdr:blipFill>
          <a:blip xmlns:r="http://schemas.openxmlformats.org/officeDocument/2006/relationships" r:embed="rId15"/>
          <a:stretch>
            <a:fillRect/>
          </a:stretch>
        </xdr:blipFill>
        <xdr:spPr>
          <a:xfrm>
            <a:off x="2506980" y="1988819"/>
            <a:ext cx="252000" cy="216000"/>
          </a:xfrm>
          <a:prstGeom prst="rect">
            <a:avLst/>
          </a:prstGeom>
        </xdr:spPr>
      </xdr:pic>
      <xdr:pic>
        <xdr:nvPicPr>
          <xdr:cNvPr id="56" name="Picture 55">
            <a:extLst>
              <a:ext uri="{FF2B5EF4-FFF2-40B4-BE49-F238E27FC236}">
                <a16:creationId xmlns:a16="http://schemas.microsoft.com/office/drawing/2014/main" id="{ED80E81B-F6EB-18FB-C14E-AEFDCE463FDF}"/>
              </a:ext>
            </a:extLst>
          </xdr:cNvPr>
          <xdr:cNvPicPr>
            <a:picLocks noChangeAspect="1"/>
          </xdr:cNvPicPr>
        </xdr:nvPicPr>
        <xdr:blipFill>
          <a:blip xmlns:r="http://schemas.openxmlformats.org/officeDocument/2006/relationships" r:embed="rId16"/>
          <a:stretch>
            <a:fillRect/>
          </a:stretch>
        </xdr:blipFill>
        <xdr:spPr>
          <a:xfrm>
            <a:off x="2758440" y="1981200"/>
            <a:ext cx="251482" cy="228620"/>
          </a:xfrm>
          <a:prstGeom prst="rect">
            <a:avLst/>
          </a:prstGeom>
        </xdr:spPr>
      </xdr:pic>
    </xdr:grpSp>
    <xdr:clientData/>
  </xdr:twoCellAnchor>
  <xdr:twoCellAnchor>
    <xdr:from>
      <xdr:col>7</xdr:col>
      <xdr:colOff>76200</xdr:colOff>
      <xdr:row>17</xdr:row>
      <xdr:rowOff>45720</xdr:rowOff>
    </xdr:from>
    <xdr:to>
      <xdr:col>8</xdr:col>
      <xdr:colOff>7642</xdr:colOff>
      <xdr:row>18</xdr:row>
      <xdr:rowOff>20</xdr:rowOff>
    </xdr:to>
    <xdr:grpSp>
      <xdr:nvGrpSpPr>
        <xdr:cNvPr id="57" name="Group 56">
          <a:extLst>
            <a:ext uri="{FF2B5EF4-FFF2-40B4-BE49-F238E27FC236}">
              <a16:creationId xmlns:a16="http://schemas.microsoft.com/office/drawing/2014/main" id="{6CEBB206-AE0E-4F3B-8AC1-F112568EF188}"/>
            </a:ext>
          </a:extLst>
        </xdr:cNvPr>
        <xdr:cNvGrpSpPr/>
      </xdr:nvGrpSpPr>
      <xdr:grpSpPr>
        <a:xfrm>
          <a:off x="2583180" y="5356860"/>
          <a:ext cx="7642" cy="281960"/>
          <a:chOff x="2506980" y="1981200"/>
          <a:chExt cx="502942" cy="228620"/>
        </a:xfrm>
      </xdr:grpSpPr>
      <xdr:pic>
        <xdr:nvPicPr>
          <xdr:cNvPr id="58" name="Picture 57">
            <a:extLst>
              <a:ext uri="{FF2B5EF4-FFF2-40B4-BE49-F238E27FC236}">
                <a16:creationId xmlns:a16="http://schemas.microsoft.com/office/drawing/2014/main" id="{EE317F64-C114-B2E4-86B0-2AA6343EDF27}"/>
              </a:ext>
            </a:extLst>
          </xdr:cNvPr>
          <xdr:cNvPicPr>
            <a:picLocks/>
          </xdr:cNvPicPr>
        </xdr:nvPicPr>
        <xdr:blipFill>
          <a:blip xmlns:r="http://schemas.openxmlformats.org/officeDocument/2006/relationships" r:embed="rId15"/>
          <a:stretch>
            <a:fillRect/>
          </a:stretch>
        </xdr:blipFill>
        <xdr:spPr>
          <a:xfrm>
            <a:off x="2506980" y="1988819"/>
            <a:ext cx="252000" cy="216000"/>
          </a:xfrm>
          <a:prstGeom prst="rect">
            <a:avLst/>
          </a:prstGeom>
        </xdr:spPr>
      </xdr:pic>
      <xdr:pic>
        <xdr:nvPicPr>
          <xdr:cNvPr id="59" name="Picture 58">
            <a:extLst>
              <a:ext uri="{FF2B5EF4-FFF2-40B4-BE49-F238E27FC236}">
                <a16:creationId xmlns:a16="http://schemas.microsoft.com/office/drawing/2014/main" id="{138AB23B-7B25-F89F-BB85-D307602F3F3D}"/>
              </a:ext>
            </a:extLst>
          </xdr:cNvPr>
          <xdr:cNvPicPr>
            <a:picLocks noChangeAspect="1"/>
          </xdr:cNvPicPr>
        </xdr:nvPicPr>
        <xdr:blipFill>
          <a:blip xmlns:r="http://schemas.openxmlformats.org/officeDocument/2006/relationships" r:embed="rId16"/>
          <a:stretch>
            <a:fillRect/>
          </a:stretch>
        </xdr:blipFill>
        <xdr:spPr>
          <a:xfrm>
            <a:off x="2758440" y="1981200"/>
            <a:ext cx="251482" cy="228620"/>
          </a:xfrm>
          <a:prstGeom prst="rect">
            <a:avLst/>
          </a:prstGeom>
        </xdr:spPr>
      </xdr:pic>
    </xdr:grpSp>
    <xdr:clientData/>
  </xdr:twoCellAnchor>
  <xdr:twoCellAnchor>
    <xdr:from>
      <xdr:col>6</xdr:col>
      <xdr:colOff>0</xdr:colOff>
      <xdr:row>9</xdr:row>
      <xdr:rowOff>53340</xdr:rowOff>
    </xdr:from>
    <xdr:to>
      <xdr:col>6</xdr:col>
      <xdr:colOff>22</xdr:colOff>
      <xdr:row>10</xdr:row>
      <xdr:rowOff>20</xdr:rowOff>
    </xdr:to>
    <xdr:grpSp>
      <xdr:nvGrpSpPr>
        <xdr:cNvPr id="2" name="Group 1">
          <a:extLst>
            <a:ext uri="{FF2B5EF4-FFF2-40B4-BE49-F238E27FC236}">
              <a16:creationId xmlns:a16="http://schemas.microsoft.com/office/drawing/2014/main" id="{84024792-AE81-4BF2-94A3-012FD2DEBBA4}"/>
            </a:ext>
          </a:extLst>
        </xdr:cNvPr>
        <xdr:cNvGrpSpPr/>
      </xdr:nvGrpSpPr>
      <xdr:grpSpPr>
        <a:xfrm>
          <a:off x="2583180" y="2743200"/>
          <a:ext cx="0" cy="274340"/>
          <a:chOff x="2506980" y="1981200"/>
          <a:chExt cx="502942" cy="228620"/>
        </a:xfrm>
      </xdr:grpSpPr>
      <xdr:pic>
        <xdr:nvPicPr>
          <xdr:cNvPr id="30" name="Picture 29">
            <a:extLst>
              <a:ext uri="{FF2B5EF4-FFF2-40B4-BE49-F238E27FC236}">
                <a16:creationId xmlns:a16="http://schemas.microsoft.com/office/drawing/2014/main" id="{6FBCEDB9-AEA7-511F-59BF-D14A0B391539}"/>
              </a:ext>
            </a:extLst>
          </xdr:cNvPr>
          <xdr:cNvPicPr>
            <a:picLocks/>
          </xdr:cNvPicPr>
        </xdr:nvPicPr>
        <xdr:blipFill>
          <a:blip xmlns:r="http://schemas.openxmlformats.org/officeDocument/2006/relationships" r:embed="rId15"/>
          <a:stretch>
            <a:fillRect/>
          </a:stretch>
        </xdr:blipFill>
        <xdr:spPr>
          <a:xfrm>
            <a:off x="2506980" y="1988819"/>
            <a:ext cx="252000" cy="216000"/>
          </a:xfrm>
          <a:prstGeom prst="rect">
            <a:avLst/>
          </a:prstGeom>
        </xdr:spPr>
      </xdr:pic>
      <xdr:pic>
        <xdr:nvPicPr>
          <xdr:cNvPr id="31" name="Picture 30">
            <a:extLst>
              <a:ext uri="{FF2B5EF4-FFF2-40B4-BE49-F238E27FC236}">
                <a16:creationId xmlns:a16="http://schemas.microsoft.com/office/drawing/2014/main" id="{F2DD7B67-BBC5-9FF6-E930-0523BE46A94A}"/>
              </a:ext>
            </a:extLst>
          </xdr:cNvPr>
          <xdr:cNvPicPr>
            <a:picLocks noChangeAspect="1"/>
          </xdr:cNvPicPr>
        </xdr:nvPicPr>
        <xdr:blipFill>
          <a:blip xmlns:r="http://schemas.openxmlformats.org/officeDocument/2006/relationships" r:embed="rId16"/>
          <a:stretch>
            <a:fillRect/>
          </a:stretch>
        </xdr:blipFill>
        <xdr:spPr>
          <a:xfrm>
            <a:off x="2758440" y="1981200"/>
            <a:ext cx="251482" cy="228620"/>
          </a:xfrm>
          <a:prstGeom prst="rect">
            <a:avLst/>
          </a:prstGeom>
        </xdr:spPr>
      </xdr:pic>
    </xdr:grpSp>
    <xdr:clientData/>
  </xdr:twoCellAnchor>
  <xdr:twoCellAnchor>
    <xdr:from>
      <xdr:col>6</xdr:col>
      <xdr:colOff>0</xdr:colOff>
      <xdr:row>11</xdr:row>
      <xdr:rowOff>53340</xdr:rowOff>
    </xdr:from>
    <xdr:to>
      <xdr:col>6</xdr:col>
      <xdr:colOff>22</xdr:colOff>
      <xdr:row>12</xdr:row>
      <xdr:rowOff>20</xdr:rowOff>
    </xdr:to>
    <xdr:grpSp>
      <xdr:nvGrpSpPr>
        <xdr:cNvPr id="32" name="Group 31">
          <a:extLst>
            <a:ext uri="{FF2B5EF4-FFF2-40B4-BE49-F238E27FC236}">
              <a16:creationId xmlns:a16="http://schemas.microsoft.com/office/drawing/2014/main" id="{58F3E46B-8123-43BD-969D-C46B520B069C}"/>
            </a:ext>
          </a:extLst>
        </xdr:cNvPr>
        <xdr:cNvGrpSpPr/>
      </xdr:nvGrpSpPr>
      <xdr:grpSpPr>
        <a:xfrm>
          <a:off x="2583180" y="3398520"/>
          <a:ext cx="0" cy="274340"/>
          <a:chOff x="2506980" y="1981200"/>
          <a:chExt cx="502942" cy="228620"/>
        </a:xfrm>
      </xdr:grpSpPr>
      <xdr:pic>
        <xdr:nvPicPr>
          <xdr:cNvPr id="33" name="Picture 32">
            <a:extLst>
              <a:ext uri="{FF2B5EF4-FFF2-40B4-BE49-F238E27FC236}">
                <a16:creationId xmlns:a16="http://schemas.microsoft.com/office/drawing/2014/main" id="{6531A7B3-07A8-46E2-3338-23E3E98A6604}"/>
              </a:ext>
            </a:extLst>
          </xdr:cNvPr>
          <xdr:cNvPicPr>
            <a:picLocks/>
          </xdr:cNvPicPr>
        </xdr:nvPicPr>
        <xdr:blipFill>
          <a:blip xmlns:r="http://schemas.openxmlformats.org/officeDocument/2006/relationships" r:embed="rId15"/>
          <a:stretch>
            <a:fillRect/>
          </a:stretch>
        </xdr:blipFill>
        <xdr:spPr>
          <a:xfrm>
            <a:off x="2506980" y="1988819"/>
            <a:ext cx="252000" cy="216000"/>
          </a:xfrm>
          <a:prstGeom prst="rect">
            <a:avLst/>
          </a:prstGeom>
        </xdr:spPr>
      </xdr:pic>
      <xdr:pic>
        <xdr:nvPicPr>
          <xdr:cNvPr id="34" name="Picture 33">
            <a:extLst>
              <a:ext uri="{FF2B5EF4-FFF2-40B4-BE49-F238E27FC236}">
                <a16:creationId xmlns:a16="http://schemas.microsoft.com/office/drawing/2014/main" id="{31752A80-80FA-434C-2C6F-4B28093DF6F6}"/>
              </a:ext>
            </a:extLst>
          </xdr:cNvPr>
          <xdr:cNvPicPr>
            <a:picLocks noChangeAspect="1"/>
          </xdr:cNvPicPr>
        </xdr:nvPicPr>
        <xdr:blipFill>
          <a:blip xmlns:r="http://schemas.openxmlformats.org/officeDocument/2006/relationships" r:embed="rId16"/>
          <a:stretch>
            <a:fillRect/>
          </a:stretch>
        </xdr:blipFill>
        <xdr:spPr>
          <a:xfrm>
            <a:off x="2758440" y="1981200"/>
            <a:ext cx="251482" cy="228620"/>
          </a:xfrm>
          <a:prstGeom prst="rect">
            <a:avLst/>
          </a:prstGeom>
        </xdr:spPr>
      </xdr:pic>
    </xdr:grpSp>
    <xdr:clientData/>
  </xdr:twoCellAnchor>
  <xdr:twoCellAnchor>
    <xdr:from>
      <xdr:col>6</xdr:col>
      <xdr:colOff>0</xdr:colOff>
      <xdr:row>13</xdr:row>
      <xdr:rowOff>53340</xdr:rowOff>
    </xdr:from>
    <xdr:to>
      <xdr:col>6</xdr:col>
      <xdr:colOff>22</xdr:colOff>
      <xdr:row>14</xdr:row>
      <xdr:rowOff>20</xdr:rowOff>
    </xdr:to>
    <xdr:grpSp>
      <xdr:nvGrpSpPr>
        <xdr:cNvPr id="35" name="Group 34">
          <a:extLst>
            <a:ext uri="{FF2B5EF4-FFF2-40B4-BE49-F238E27FC236}">
              <a16:creationId xmlns:a16="http://schemas.microsoft.com/office/drawing/2014/main" id="{E326ABE0-A3CA-4198-AC29-E46807DCECBA}"/>
            </a:ext>
          </a:extLst>
        </xdr:cNvPr>
        <xdr:cNvGrpSpPr/>
      </xdr:nvGrpSpPr>
      <xdr:grpSpPr>
        <a:xfrm>
          <a:off x="2583180" y="4053840"/>
          <a:ext cx="0" cy="274340"/>
          <a:chOff x="2506980" y="1981200"/>
          <a:chExt cx="502942" cy="228620"/>
        </a:xfrm>
      </xdr:grpSpPr>
      <xdr:pic>
        <xdr:nvPicPr>
          <xdr:cNvPr id="36" name="Picture 35">
            <a:extLst>
              <a:ext uri="{FF2B5EF4-FFF2-40B4-BE49-F238E27FC236}">
                <a16:creationId xmlns:a16="http://schemas.microsoft.com/office/drawing/2014/main" id="{7842B66B-55D3-2C64-812F-1B4FC24E8404}"/>
              </a:ext>
            </a:extLst>
          </xdr:cNvPr>
          <xdr:cNvPicPr>
            <a:picLocks/>
          </xdr:cNvPicPr>
        </xdr:nvPicPr>
        <xdr:blipFill>
          <a:blip xmlns:r="http://schemas.openxmlformats.org/officeDocument/2006/relationships" r:embed="rId15"/>
          <a:stretch>
            <a:fillRect/>
          </a:stretch>
        </xdr:blipFill>
        <xdr:spPr>
          <a:xfrm>
            <a:off x="2506980" y="1988819"/>
            <a:ext cx="252000" cy="216000"/>
          </a:xfrm>
          <a:prstGeom prst="rect">
            <a:avLst/>
          </a:prstGeom>
        </xdr:spPr>
      </xdr:pic>
      <xdr:pic>
        <xdr:nvPicPr>
          <xdr:cNvPr id="37" name="Picture 36">
            <a:extLst>
              <a:ext uri="{FF2B5EF4-FFF2-40B4-BE49-F238E27FC236}">
                <a16:creationId xmlns:a16="http://schemas.microsoft.com/office/drawing/2014/main" id="{D692E886-F8B7-5341-2489-2685C117EB3E}"/>
              </a:ext>
            </a:extLst>
          </xdr:cNvPr>
          <xdr:cNvPicPr>
            <a:picLocks noChangeAspect="1"/>
          </xdr:cNvPicPr>
        </xdr:nvPicPr>
        <xdr:blipFill>
          <a:blip xmlns:r="http://schemas.openxmlformats.org/officeDocument/2006/relationships" r:embed="rId16"/>
          <a:stretch>
            <a:fillRect/>
          </a:stretch>
        </xdr:blipFill>
        <xdr:spPr>
          <a:xfrm>
            <a:off x="2758440" y="1981200"/>
            <a:ext cx="251482" cy="228620"/>
          </a:xfrm>
          <a:prstGeom prst="rect">
            <a:avLst/>
          </a:prstGeom>
        </xdr:spPr>
      </xdr:pic>
    </xdr:grpSp>
    <xdr:clientData/>
  </xdr:twoCellAnchor>
  <xdr:twoCellAnchor>
    <xdr:from>
      <xdr:col>6</xdr:col>
      <xdr:colOff>0</xdr:colOff>
      <xdr:row>15</xdr:row>
      <xdr:rowOff>53340</xdr:rowOff>
    </xdr:from>
    <xdr:to>
      <xdr:col>6</xdr:col>
      <xdr:colOff>22</xdr:colOff>
      <xdr:row>16</xdr:row>
      <xdr:rowOff>20</xdr:rowOff>
    </xdr:to>
    <xdr:grpSp>
      <xdr:nvGrpSpPr>
        <xdr:cNvPr id="38" name="Group 37">
          <a:extLst>
            <a:ext uri="{FF2B5EF4-FFF2-40B4-BE49-F238E27FC236}">
              <a16:creationId xmlns:a16="http://schemas.microsoft.com/office/drawing/2014/main" id="{2199A752-8D56-412D-ACB5-B1B623AFADC4}"/>
            </a:ext>
          </a:extLst>
        </xdr:cNvPr>
        <xdr:cNvGrpSpPr/>
      </xdr:nvGrpSpPr>
      <xdr:grpSpPr>
        <a:xfrm>
          <a:off x="2583180" y="4709160"/>
          <a:ext cx="0" cy="274340"/>
          <a:chOff x="2506980" y="1981200"/>
          <a:chExt cx="502942" cy="228620"/>
        </a:xfrm>
      </xdr:grpSpPr>
      <xdr:pic>
        <xdr:nvPicPr>
          <xdr:cNvPr id="39" name="Picture 38">
            <a:extLst>
              <a:ext uri="{FF2B5EF4-FFF2-40B4-BE49-F238E27FC236}">
                <a16:creationId xmlns:a16="http://schemas.microsoft.com/office/drawing/2014/main" id="{828A96CA-F6D3-60E5-7029-A4B639F66744}"/>
              </a:ext>
            </a:extLst>
          </xdr:cNvPr>
          <xdr:cNvPicPr>
            <a:picLocks/>
          </xdr:cNvPicPr>
        </xdr:nvPicPr>
        <xdr:blipFill>
          <a:blip xmlns:r="http://schemas.openxmlformats.org/officeDocument/2006/relationships" r:embed="rId15"/>
          <a:stretch>
            <a:fillRect/>
          </a:stretch>
        </xdr:blipFill>
        <xdr:spPr>
          <a:xfrm>
            <a:off x="2506980" y="1988819"/>
            <a:ext cx="252000" cy="216000"/>
          </a:xfrm>
          <a:prstGeom prst="rect">
            <a:avLst/>
          </a:prstGeom>
        </xdr:spPr>
      </xdr:pic>
      <xdr:pic>
        <xdr:nvPicPr>
          <xdr:cNvPr id="46" name="Picture 45">
            <a:extLst>
              <a:ext uri="{FF2B5EF4-FFF2-40B4-BE49-F238E27FC236}">
                <a16:creationId xmlns:a16="http://schemas.microsoft.com/office/drawing/2014/main" id="{BFF8A239-2832-C562-1464-B972E07D9EBD}"/>
              </a:ext>
            </a:extLst>
          </xdr:cNvPr>
          <xdr:cNvPicPr>
            <a:picLocks noChangeAspect="1"/>
          </xdr:cNvPicPr>
        </xdr:nvPicPr>
        <xdr:blipFill>
          <a:blip xmlns:r="http://schemas.openxmlformats.org/officeDocument/2006/relationships" r:embed="rId16"/>
          <a:stretch>
            <a:fillRect/>
          </a:stretch>
        </xdr:blipFill>
        <xdr:spPr>
          <a:xfrm>
            <a:off x="2758440" y="1981200"/>
            <a:ext cx="251482" cy="228620"/>
          </a:xfrm>
          <a:prstGeom prst="rect">
            <a:avLst/>
          </a:prstGeom>
        </xdr:spPr>
      </xdr:pic>
    </xdr:grpSp>
    <xdr:clientData/>
  </xdr:twoCellAnchor>
  <xdr:twoCellAnchor>
    <xdr:from>
      <xdr:col>6</xdr:col>
      <xdr:colOff>0</xdr:colOff>
      <xdr:row>17</xdr:row>
      <xdr:rowOff>53340</xdr:rowOff>
    </xdr:from>
    <xdr:to>
      <xdr:col>6</xdr:col>
      <xdr:colOff>22</xdr:colOff>
      <xdr:row>18</xdr:row>
      <xdr:rowOff>20</xdr:rowOff>
    </xdr:to>
    <xdr:grpSp>
      <xdr:nvGrpSpPr>
        <xdr:cNvPr id="47" name="Group 46">
          <a:extLst>
            <a:ext uri="{FF2B5EF4-FFF2-40B4-BE49-F238E27FC236}">
              <a16:creationId xmlns:a16="http://schemas.microsoft.com/office/drawing/2014/main" id="{E43281C5-63F9-4642-BFC3-625A0537BE86}"/>
            </a:ext>
          </a:extLst>
        </xdr:cNvPr>
        <xdr:cNvGrpSpPr/>
      </xdr:nvGrpSpPr>
      <xdr:grpSpPr>
        <a:xfrm>
          <a:off x="2583180" y="5364480"/>
          <a:ext cx="0" cy="274340"/>
          <a:chOff x="2506980" y="1981200"/>
          <a:chExt cx="502942" cy="228620"/>
        </a:xfrm>
      </xdr:grpSpPr>
      <xdr:pic>
        <xdr:nvPicPr>
          <xdr:cNvPr id="48" name="Picture 47">
            <a:extLst>
              <a:ext uri="{FF2B5EF4-FFF2-40B4-BE49-F238E27FC236}">
                <a16:creationId xmlns:a16="http://schemas.microsoft.com/office/drawing/2014/main" id="{25074EBA-915C-16B1-2BE8-045DDFC6E33F}"/>
              </a:ext>
            </a:extLst>
          </xdr:cNvPr>
          <xdr:cNvPicPr>
            <a:picLocks/>
          </xdr:cNvPicPr>
        </xdr:nvPicPr>
        <xdr:blipFill>
          <a:blip xmlns:r="http://schemas.openxmlformats.org/officeDocument/2006/relationships" r:embed="rId15"/>
          <a:stretch>
            <a:fillRect/>
          </a:stretch>
        </xdr:blipFill>
        <xdr:spPr>
          <a:xfrm>
            <a:off x="2506980" y="1988819"/>
            <a:ext cx="252000" cy="216000"/>
          </a:xfrm>
          <a:prstGeom prst="rect">
            <a:avLst/>
          </a:prstGeom>
        </xdr:spPr>
      </xdr:pic>
      <xdr:pic>
        <xdr:nvPicPr>
          <xdr:cNvPr id="49" name="Picture 48">
            <a:extLst>
              <a:ext uri="{FF2B5EF4-FFF2-40B4-BE49-F238E27FC236}">
                <a16:creationId xmlns:a16="http://schemas.microsoft.com/office/drawing/2014/main" id="{0816F7AA-6C5A-B95D-2E80-FE013667A4B0}"/>
              </a:ext>
            </a:extLst>
          </xdr:cNvPr>
          <xdr:cNvPicPr>
            <a:picLocks noChangeAspect="1"/>
          </xdr:cNvPicPr>
        </xdr:nvPicPr>
        <xdr:blipFill>
          <a:blip xmlns:r="http://schemas.openxmlformats.org/officeDocument/2006/relationships" r:embed="rId16"/>
          <a:stretch>
            <a:fillRect/>
          </a:stretch>
        </xdr:blipFill>
        <xdr:spPr>
          <a:xfrm>
            <a:off x="2758440" y="1981200"/>
            <a:ext cx="251482" cy="228620"/>
          </a:xfrm>
          <a:prstGeom prst="rect">
            <a:avLst/>
          </a:prstGeom>
        </xdr:spPr>
      </xdr:pic>
    </xdr:grpSp>
    <xdr:clientData/>
  </xdr:twoCellAnchor>
  <xdr:twoCellAnchor>
    <xdr:from>
      <xdr:col>9</xdr:col>
      <xdr:colOff>2034540</xdr:colOff>
      <xdr:row>20</xdr:row>
      <xdr:rowOff>91440</xdr:rowOff>
    </xdr:from>
    <xdr:to>
      <xdr:col>12</xdr:col>
      <xdr:colOff>589260</xdr:colOff>
      <xdr:row>21</xdr:row>
      <xdr:rowOff>15780</xdr:rowOff>
    </xdr:to>
    <xdr:grpSp>
      <xdr:nvGrpSpPr>
        <xdr:cNvPr id="50" name="Group 49">
          <a:extLst>
            <a:ext uri="{FF2B5EF4-FFF2-40B4-BE49-F238E27FC236}">
              <a16:creationId xmlns:a16="http://schemas.microsoft.com/office/drawing/2014/main" id="{21994DD5-6A10-4026-A3E0-E62186808C46}"/>
            </a:ext>
          </a:extLst>
        </xdr:cNvPr>
        <xdr:cNvGrpSpPr/>
      </xdr:nvGrpSpPr>
      <xdr:grpSpPr>
        <a:xfrm>
          <a:off x="6316980" y="6385560"/>
          <a:ext cx="2700000" cy="252000"/>
          <a:chOff x="5326380" y="922022"/>
          <a:chExt cx="2674920" cy="276157"/>
        </a:xfrm>
      </xdr:grpSpPr>
      <xdr:sp macro="" textlink="">
        <xdr:nvSpPr>
          <xdr:cNvPr id="51" name="Rectangle: Rounded Corners 50">
            <a:extLst>
              <a:ext uri="{FF2B5EF4-FFF2-40B4-BE49-F238E27FC236}">
                <a16:creationId xmlns:a16="http://schemas.microsoft.com/office/drawing/2014/main" id="{86C019C8-CA32-9CBD-F0C2-5F05B9CBAAB1}"/>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52" name="Picture 51">
            <a:extLst>
              <a:ext uri="{FF2B5EF4-FFF2-40B4-BE49-F238E27FC236}">
                <a16:creationId xmlns:a16="http://schemas.microsoft.com/office/drawing/2014/main" id="{27FD047B-467B-82E2-174A-36FE1B561CC9}"/>
              </a:ext>
            </a:extLst>
          </xdr:cNvPr>
          <xdr:cNvPicPr>
            <a:picLocks noChangeAspect="1"/>
          </xdr:cNvPicPr>
        </xdr:nvPicPr>
        <xdr:blipFill>
          <a:blip xmlns:r="http://schemas.openxmlformats.org/officeDocument/2006/relationships" r:embed="rId17"/>
          <a:stretch>
            <a:fillRect/>
          </a:stretch>
        </xdr:blipFill>
        <xdr:spPr>
          <a:xfrm>
            <a:off x="5326380" y="922022"/>
            <a:ext cx="666000" cy="275998"/>
          </a:xfrm>
          <a:prstGeom prst="rect">
            <a:avLst/>
          </a:prstGeom>
        </xdr:spPr>
      </xdr:pic>
      <xdr:pic>
        <xdr:nvPicPr>
          <xdr:cNvPr id="53" name="Picture 52">
            <a:extLst>
              <a:ext uri="{FF2B5EF4-FFF2-40B4-BE49-F238E27FC236}">
                <a16:creationId xmlns:a16="http://schemas.microsoft.com/office/drawing/2014/main" id="{A206ACFB-1D15-6635-6DB7-DB62FC16E0FB}"/>
              </a:ext>
            </a:extLst>
          </xdr:cNvPr>
          <xdr:cNvPicPr>
            <a:picLocks noChangeAspect="1"/>
          </xdr:cNvPicPr>
        </xdr:nvPicPr>
        <xdr:blipFill>
          <a:blip xmlns:r="http://schemas.openxmlformats.org/officeDocument/2006/relationships" r:embed="rId17"/>
          <a:stretch>
            <a:fillRect/>
          </a:stretch>
        </xdr:blipFill>
        <xdr:spPr>
          <a:xfrm rot="10800000">
            <a:off x="7335300" y="922181"/>
            <a:ext cx="666000" cy="275998"/>
          </a:xfrm>
          <a:prstGeom prst="rect">
            <a:avLst/>
          </a:prstGeom>
        </xdr:spPr>
      </xdr:pic>
    </xdr:grpSp>
    <xdr:clientData/>
  </xdr:twoCellAnchor>
  <xdr:twoCellAnchor>
    <xdr:from>
      <xdr:col>5</xdr:col>
      <xdr:colOff>434340</xdr:colOff>
      <xdr:row>20</xdr:row>
      <xdr:rowOff>99060</xdr:rowOff>
    </xdr:from>
    <xdr:to>
      <xdr:col>8</xdr:col>
      <xdr:colOff>615420</xdr:colOff>
      <xdr:row>21</xdr:row>
      <xdr:rowOff>5400</xdr:rowOff>
    </xdr:to>
    <xdr:sp macro="" textlink="">
      <xdr:nvSpPr>
        <xdr:cNvPr id="61" name="Rectangle: Rounded Corners 60">
          <a:extLst>
            <a:ext uri="{FF2B5EF4-FFF2-40B4-BE49-F238E27FC236}">
              <a16:creationId xmlns:a16="http://schemas.microsoft.com/office/drawing/2014/main" id="{D3939291-B3EC-4BAD-BC0D-0AE340A31610}"/>
            </a:ext>
          </a:extLst>
        </xdr:cNvPr>
        <xdr:cNvSpPr/>
      </xdr:nvSpPr>
      <xdr:spPr>
        <a:xfrm>
          <a:off x="2514600" y="639318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99060</xdr:rowOff>
    </xdr:from>
    <xdr:to>
      <xdr:col>5</xdr:col>
      <xdr:colOff>354240</xdr:colOff>
      <xdr:row>21</xdr:row>
      <xdr:rowOff>5400</xdr:rowOff>
    </xdr:to>
    <xdr:sp macro="" textlink="">
      <xdr:nvSpPr>
        <xdr:cNvPr id="62" name="Rectangle: Rounded Corners 61">
          <a:extLst>
            <a:ext uri="{FF2B5EF4-FFF2-40B4-BE49-F238E27FC236}">
              <a16:creationId xmlns:a16="http://schemas.microsoft.com/office/drawing/2014/main" id="{119DAAD5-2F32-4D06-8756-D50A8DF9036C}"/>
            </a:ext>
          </a:extLst>
        </xdr:cNvPr>
        <xdr:cNvSpPr/>
      </xdr:nvSpPr>
      <xdr:spPr>
        <a:xfrm>
          <a:off x="1714500" y="6393180"/>
          <a:ext cx="720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99060</xdr:colOff>
      <xdr:row>6</xdr:row>
      <xdr:rowOff>83820</xdr:rowOff>
    </xdr:from>
    <xdr:to>
      <xdr:col>4</xdr:col>
      <xdr:colOff>243060</xdr:colOff>
      <xdr:row>6</xdr:row>
      <xdr:rowOff>227820</xdr:rowOff>
    </xdr:to>
    <xdr:sp macro="" textlink="">
      <xdr:nvSpPr>
        <xdr:cNvPr id="44" name="Oval 43">
          <a:extLst>
            <a:ext uri="{FF2B5EF4-FFF2-40B4-BE49-F238E27FC236}">
              <a16:creationId xmlns:a16="http://schemas.microsoft.com/office/drawing/2014/main" id="{F2A75CB5-E5CE-45C1-8BDD-3A2A5AB43112}"/>
            </a:ext>
          </a:extLst>
        </xdr:cNvPr>
        <xdr:cNvSpPr>
          <a:spLocks noChangeAspect="1"/>
        </xdr:cNvSpPr>
      </xdr:nvSpPr>
      <xdr:spPr>
        <a:xfrm>
          <a:off x="1813560" y="179070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clientData/>
  </xdr:twoCellAnchor>
  <xdr:twoCellAnchor>
    <xdr:from>
      <xdr:col>5</xdr:col>
      <xdr:colOff>160020</xdr:colOff>
      <xdr:row>6</xdr:row>
      <xdr:rowOff>68580</xdr:rowOff>
    </xdr:from>
    <xdr:to>
      <xdr:col>5</xdr:col>
      <xdr:colOff>345307</xdr:colOff>
      <xdr:row>6</xdr:row>
      <xdr:rowOff>248580</xdr:rowOff>
    </xdr:to>
    <xdr:pic>
      <xdr:nvPicPr>
        <xdr:cNvPr id="45" name="Picture 44">
          <a:extLst>
            <a:ext uri="{FF2B5EF4-FFF2-40B4-BE49-F238E27FC236}">
              <a16:creationId xmlns:a16="http://schemas.microsoft.com/office/drawing/2014/main" id="{47688596-7C00-4022-AD46-390332C5E3A1}"/>
            </a:ext>
          </a:extLst>
        </xdr:cNvPr>
        <xdr:cNvPicPr>
          <a:picLocks noChangeAspect="1"/>
        </xdr:cNvPicPr>
      </xdr:nvPicPr>
      <xdr:blipFill>
        <a:blip xmlns:r="http://schemas.openxmlformats.org/officeDocument/2006/relationships" r:embed="rId18"/>
        <a:stretch>
          <a:fillRect/>
        </a:stretch>
      </xdr:blipFill>
      <xdr:spPr>
        <a:xfrm>
          <a:off x="2240280" y="1775460"/>
          <a:ext cx="185287" cy="180000"/>
        </a:xfrm>
        <a:prstGeom prst="rect">
          <a:avLst/>
        </a:prstGeom>
      </xdr:spPr>
    </xdr:pic>
    <xdr:clientData/>
  </xdr:twoCellAnchor>
  <xdr:twoCellAnchor editAs="oneCell">
    <xdr:from>
      <xdr:col>4</xdr:col>
      <xdr:colOff>83820</xdr:colOff>
      <xdr:row>5</xdr:row>
      <xdr:rowOff>76200</xdr:rowOff>
    </xdr:from>
    <xdr:to>
      <xdr:col>4</xdr:col>
      <xdr:colOff>252301</xdr:colOff>
      <xdr:row>5</xdr:row>
      <xdr:rowOff>256200</xdr:rowOff>
    </xdr:to>
    <xdr:pic>
      <xdr:nvPicPr>
        <xdr:cNvPr id="64" name="Picture 63">
          <a:extLst>
            <a:ext uri="{FF2B5EF4-FFF2-40B4-BE49-F238E27FC236}">
              <a16:creationId xmlns:a16="http://schemas.microsoft.com/office/drawing/2014/main" id="{DDEB55C7-E76F-4F5A-9837-D97EB318CA1B}"/>
            </a:ext>
          </a:extLst>
        </xdr:cNvPr>
        <xdr:cNvPicPr>
          <a:picLocks noChangeAspect="1"/>
        </xdr:cNvPicPr>
      </xdr:nvPicPr>
      <xdr:blipFill>
        <a:blip xmlns:r="http://schemas.openxmlformats.org/officeDocument/2006/relationships" r:embed="rId19"/>
        <a:stretch>
          <a:fillRect/>
        </a:stretch>
      </xdr:blipFill>
      <xdr:spPr>
        <a:xfrm>
          <a:off x="1798320" y="1455420"/>
          <a:ext cx="168481" cy="180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22</xdr:row>
      <xdr:rowOff>35340</xdr:rowOff>
    </xdr:to>
    <xdr:grpSp>
      <xdr:nvGrpSpPr>
        <xdr:cNvPr id="3" name="Group 2">
          <a:extLst>
            <a:ext uri="{FF2B5EF4-FFF2-40B4-BE49-F238E27FC236}">
              <a16:creationId xmlns:a16="http://schemas.microsoft.com/office/drawing/2014/main" id="{F812E747-C868-4F01-80BA-B9D7245DCB08}"/>
            </a:ext>
          </a:extLst>
        </xdr:cNvPr>
        <xdr:cNvGrpSpPr/>
      </xdr:nvGrpSpPr>
      <xdr:grpSpPr>
        <a:xfrm>
          <a:off x="0" y="0"/>
          <a:ext cx="1474131" cy="6840000"/>
          <a:chOff x="0" y="0"/>
          <a:chExt cx="1470321" cy="6184990"/>
        </a:xfrm>
      </xdr:grpSpPr>
      <xdr:grpSp>
        <xdr:nvGrpSpPr>
          <xdr:cNvPr id="4" name="Group 3">
            <a:extLst>
              <a:ext uri="{FF2B5EF4-FFF2-40B4-BE49-F238E27FC236}">
                <a16:creationId xmlns:a16="http://schemas.microsoft.com/office/drawing/2014/main" id="{A4884A69-B009-1CAD-CE16-48E7E54143E1}"/>
              </a:ext>
            </a:extLst>
          </xdr:cNvPr>
          <xdr:cNvGrpSpPr/>
        </xdr:nvGrpSpPr>
        <xdr:grpSpPr>
          <a:xfrm>
            <a:off x="0" y="0"/>
            <a:ext cx="1470321" cy="6184990"/>
            <a:chOff x="0" y="0"/>
            <a:chExt cx="1470321" cy="6184990"/>
          </a:xfrm>
        </xdr:grpSpPr>
        <xdr:grpSp>
          <xdr:nvGrpSpPr>
            <xdr:cNvPr id="6" name="Group 5">
              <a:extLst>
                <a:ext uri="{FF2B5EF4-FFF2-40B4-BE49-F238E27FC236}">
                  <a16:creationId xmlns:a16="http://schemas.microsoft.com/office/drawing/2014/main" id="{166558E6-80EE-1311-4E71-D483AAE2E528}"/>
                </a:ext>
              </a:extLst>
            </xdr:cNvPr>
            <xdr:cNvGrpSpPr/>
          </xdr:nvGrpSpPr>
          <xdr:grpSpPr>
            <a:xfrm>
              <a:off x="0" y="0"/>
              <a:ext cx="1470321" cy="6184990"/>
              <a:chOff x="0" y="-291307"/>
              <a:chExt cx="1474131" cy="6350725"/>
            </a:xfrm>
            <a:solidFill>
              <a:schemeClr val="bg1"/>
            </a:solidFill>
          </xdr:grpSpPr>
          <xdr:grpSp>
            <xdr:nvGrpSpPr>
              <xdr:cNvPr id="8" name="Group 7">
                <a:extLst>
                  <a:ext uri="{FF2B5EF4-FFF2-40B4-BE49-F238E27FC236}">
                    <a16:creationId xmlns:a16="http://schemas.microsoft.com/office/drawing/2014/main" id="{33F460B4-BECD-123F-2CC3-A0CF33CAB7A6}"/>
                  </a:ext>
                </a:extLst>
              </xdr:cNvPr>
              <xdr:cNvGrpSpPr/>
            </xdr:nvGrpSpPr>
            <xdr:grpSpPr>
              <a:xfrm>
                <a:off x="0" y="-291307"/>
                <a:ext cx="1474131" cy="6350725"/>
                <a:chOff x="0" y="-291307"/>
                <a:chExt cx="1474131" cy="6350725"/>
              </a:xfrm>
              <a:grpFill/>
            </xdr:grpSpPr>
            <xdr:grpSp>
              <xdr:nvGrpSpPr>
                <xdr:cNvPr id="11" name="Group 10">
                  <a:extLst>
                    <a:ext uri="{FF2B5EF4-FFF2-40B4-BE49-F238E27FC236}">
                      <a16:creationId xmlns:a16="http://schemas.microsoft.com/office/drawing/2014/main" id="{4BDD5A98-72D7-084D-E545-854A9A5AB332}"/>
                    </a:ext>
                  </a:extLst>
                </xdr:cNvPr>
                <xdr:cNvGrpSpPr/>
              </xdr:nvGrpSpPr>
              <xdr:grpSpPr>
                <a:xfrm>
                  <a:off x="0" y="-291307"/>
                  <a:ext cx="1474131" cy="6350725"/>
                  <a:chOff x="0" y="-276870"/>
                  <a:chExt cx="1476165" cy="6035993"/>
                </a:xfrm>
                <a:grpFill/>
              </xdr:grpSpPr>
              <xdr:sp macro="" textlink="">
                <xdr:nvSpPr>
                  <xdr:cNvPr id="13" name="Rectangle 12">
                    <a:extLst>
                      <a:ext uri="{FF2B5EF4-FFF2-40B4-BE49-F238E27FC236}">
                        <a16:creationId xmlns:a16="http://schemas.microsoft.com/office/drawing/2014/main" id="{9764FF75-D554-5C3E-E2D6-8FFB226C2683}"/>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4" name="Group 13">
                    <a:extLst>
                      <a:ext uri="{FF2B5EF4-FFF2-40B4-BE49-F238E27FC236}">
                        <a16:creationId xmlns:a16="http://schemas.microsoft.com/office/drawing/2014/main" id="{05E62130-D0E0-9B88-3033-DD108D9DE1E7}"/>
                      </a:ext>
                    </a:extLst>
                  </xdr:cNvPr>
                  <xdr:cNvGrpSpPr/>
                </xdr:nvGrpSpPr>
                <xdr:grpSpPr>
                  <a:xfrm>
                    <a:off x="2080" y="531339"/>
                    <a:ext cx="1444418" cy="4278031"/>
                    <a:chOff x="2080" y="531339"/>
                    <a:chExt cx="1444418" cy="4278031"/>
                  </a:xfrm>
                  <a:grpFill/>
                </xdr:grpSpPr>
                <xdr:sp macro="" textlink="">
                  <xdr:nvSpPr>
                    <xdr:cNvPr id="15" name="TextBox 14">
                      <a:hlinkClick xmlns:r="http://schemas.openxmlformats.org/officeDocument/2006/relationships" r:id="rId1"/>
                      <a:extLst>
                        <a:ext uri="{FF2B5EF4-FFF2-40B4-BE49-F238E27FC236}">
                          <a16:creationId xmlns:a16="http://schemas.microsoft.com/office/drawing/2014/main" id="{043CE9BB-14E8-DB69-651E-F07B0EA58DEA}"/>
                        </a:ext>
                      </a:extLst>
                    </xdr:cNvPr>
                    <xdr:cNvSpPr txBox="1"/>
                  </xdr:nvSpPr>
                  <xdr:spPr>
                    <a:xfrm>
                      <a:off x="2443" y="531339"/>
                      <a:ext cx="1441987" cy="240957"/>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Dashboard</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6" name="TextBox 15">
                      <a:hlinkClick xmlns:r="http://schemas.openxmlformats.org/officeDocument/2006/relationships" r:id="rId2"/>
                      <a:extLst>
                        <a:ext uri="{FF2B5EF4-FFF2-40B4-BE49-F238E27FC236}">
                          <a16:creationId xmlns:a16="http://schemas.microsoft.com/office/drawing/2014/main" id="{300113A8-322A-589C-D646-29F7CE4DDB2A}"/>
                        </a:ext>
                      </a:extLst>
                    </xdr:cNvPr>
                    <xdr:cNvSpPr txBox="1"/>
                  </xdr:nvSpPr>
                  <xdr:spPr>
                    <a:xfrm>
                      <a:off x="2443"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hlinkClick xmlns:r="http://schemas.openxmlformats.org/officeDocument/2006/relationships" r:id="rId3"/>
                      <a:extLst>
                        <a:ext uri="{FF2B5EF4-FFF2-40B4-BE49-F238E27FC236}">
                          <a16:creationId xmlns:a16="http://schemas.microsoft.com/office/drawing/2014/main" id="{9757C1F6-C64C-217D-615B-3FA669BE7633}"/>
                        </a:ext>
                      </a:extLst>
                    </xdr:cNvPr>
                    <xdr:cNvSpPr txBox="1"/>
                  </xdr:nvSpPr>
                  <xdr:spPr>
                    <a:xfrm>
                      <a:off x="2443"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4"/>
                      <a:extLst>
                        <a:ext uri="{FF2B5EF4-FFF2-40B4-BE49-F238E27FC236}">
                          <a16:creationId xmlns:a16="http://schemas.microsoft.com/office/drawing/2014/main" id="{A43E14C3-FD94-DE1A-F452-7D095EE90A44}"/>
                        </a:ext>
                      </a:extLst>
                    </xdr:cNvPr>
                    <xdr:cNvSpPr txBox="1"/>
                  </xdr:nvSpPr>
                  <xdr:spPr>
                    <a:xfrm>
                      <a:off x="2443" y="1329647"/>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5"/>
                      <a:extLst>
                        <a:ext uri="{FF2B5EF4-FFF2-40B4-BE49-F238E27FC236}">
                          <a16:creationId xmlns:a16="http://schemas.microsoft.com/office/drawing/2014/main" id="{73A070A8-9BCC-3619-EC8C-1F946619EE4E}"/>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6"/>
                      <a:extLst>
                        <a:ext uri="{FF2B5EF4-FFF2-40B4-BE49-F238E27FC236}">
                          <a16:creationId xmlns:a16="http://schemas.microsoft.com/office/drawing/2014/main" id="{E6775383-B891-8CC8-3DE1-955DE494F334}"/>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7"/>
                      <a:extLst>
                        <a:ext uri="{FF2B5EF4-FFF2-40B4-BE49-F238E27FC236}">
                          <a16:creationId xmlns:a16="http://schemas.microsoft.com/office/drawing/2014/main" id="{EBD26282-1685-CE8E-1A2C-62C37C415A63}"/>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8"/>
                      <a:extLst>
                        <a:ext uri="{FF2B5EF4-FFF2-40B4-BE49-F238E27FC236}">
                          <a16:creationId xmlns:a16="http://schemas.microsoft.com/office/drawing/2014/main" id="{11E846CE-A168-F1F4-CA9C-C1D3D327AEEF}"/>
                        </a:ext>
                      </a:extLst>
                    </xdr:cNvPr>
                    <xdr:cNvSpPr txBox="1"/>
                  </xdr:nvSpPr>
                  <xdr:spPr>
                    <a:xfrm>
                      <a:off x="2449"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9"/>
                      <a:extLst>
                        <a:ext uri="{FF2B5EF4-FFF2-40B4-BE49-F238E27FC236}">
                          <a16:creationId xmlns:a16="http://schemas.microsoft.com/office/drawing/2014/main" id="{C748A97A-9402-BC4B-5763-BF999D9804FF}"/>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0"/>
                      <a:extLst>
                        <a:ext uri="{FF2B5EF4-FFF2-40B4-BE49-F238E27FC236}">
                          <a16:creationId xmlns:a16="http://schemas.microsoft.com/office/drawing/2014/main" id="{D40C2CF2-5713-4A0A-506D-08DBA5D18628}"/>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1"/>
                      <a:extLst>
                        <a:ext uri="{FF2B5EF4-FFF2-40B4-BE49-F238E27FC236}">
                          <a16:creationId xmlns:a16="http://schemas.microsoft.com/office/drawing/2014/main" id="{43ABAA60-F206-CE02-8C5F-DB7D6E3E0212}"/>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8"/>
                      <a:extLst>
                        <a:ext uri="{FF2B5EF4-FFF2-40B4-BE49-F238E27FC236}">
                          <a16:creationId xmlns:a16="http://schemas.microsoft.com/office/drawing/2014/main" id="{212959F8-9BF2-48CB-8D94-2CC23E14FB2F}"/>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2"/>
                      <a:extLst>
                        <a:ext uri="{FF2B5EF4-FFF2-40B4-BE49-F238E27FC236}">
                          <a16:creationId xmlns:a16="http://schemas.microsoft.com/office/drawing/2014/main" id="{FF62410B-D5F0-FCAB-8F63-9FBCBCEEB343}"/>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6"/>
                      <a:extLst>
                        <a:ext uri="{FF2B5EF4-FFF2-40B4-BE49-F238E27FC236}">
                          <a16:creationId xmlns:a16="http://schemas.microsoft.com/office/drawing/2014/main" id="{F63265BC-9055-1AFA-BD57-4DB69376718C}"/>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2" name="TextBox 11">
                  <a:hlinkClick xmlns:r="http://schemas.openxmlformats.org/officeDocument/2006/relationships" r:id="rId13"/>
                  <a:extLst>
                    <a:ext uri="{FF2B5EF4-FFF2-40B4-BE49-F238E27FC236}">
                      <a16:creationId xmlns:a16="http://schemas.microsoft.com/office/drawing/2014/main" id="{F605AA0F-4708-AB0C-8924-D86DF0EA2A7D}"/>
                    </a:ext>
                  </a:extLst>
                </xdr:cNvPr>
                <xdr:cNvSpPr txBox="1"/>
              </xdr:nvSpPr>
              <xdr:spPr>
                <a:xfrm>
                  <a:off x="0" y="2248743"/>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9" name="TextBox 8">
                <a:extLst>
                  <a:ext uri="{FF2B5EF4-FFF2-40B4-BE49-F238E27FC236}">
                    <a16:creationId xmlns:a16="http://schemas.microsoft.com/office/drawing/2014/main" id="{03DC1A9D-9C7B-89EB-A338-B90435B6886E}"/>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0" name="TextBox 9">
                <a:extLst>
                  <a:ext uri="{FF2B5EF4-FFF2-40B4-BE49-F238E27FC236}">
                    <a16:creationId xmlns:a16="http://schemas.microsoft.com/office/drawing/2014/main" id="{0B4CF10B-B795-CF5D-67B3-E13195BD27EE}"/>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 name="TextBox 6">
              <a:hlinkClick xmlns:r="http://schemas.openxmlformats.org/officeDocument/2006/relationships" r:id="rId14"/>
              <a:extLst>
                <a:ext uri="{FF2B5EF4-FFF2-40B4-BE49-F238E27FC236}">
                  <a16:creationId xmlns:a16="http://schemas.microsoft.com/office/drawing/2014/main" id="{E7EA47F2-18E3-AB97-12D7-167149096FBF}"/>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 name="Picture 4">
            <a:extLst>
              <a:ext uri="{FF2B5EF4-FFF2-40B4-BE49-F238E27FC236}">
                <a16:creationId xmlns:a16="http://schemas.microsoft.com/office/drawing/2014/main" id="{0A6FFDE8-9AB9-ABF2-8B0F-569F7593F91D}"/>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editAs="oneCell">
    <xdr:from>
      <xdr:col>9</xdr:col>
      <xdr:colOff>304800</xdr:colOff>
      <xdr:row>3</xdr:row>
      <xdr:rowOff>137160</xdr:rowOff>
    </xdr:from>
    <xdr:to>
      <xdr:col>9</xdr:col>
      <xdr:colOff>762000</xdr:colOff>
      <xdr:row>3</xdr:row>
      <xdr:rowOff>389160</xdr:rowOff>
    </xdr:to>
    <xdr:pic>
      <xdr:nvPicPr>
        <xdr:cNvPr id="49" name="Picture 48">
          <a:extLst>
            <a:ext uri="{FF2B5EF4-FFF2-40B4-BE49-F238E27FC236}">
              <a16:creationId xmlns:a16="http://schemas.microsoft.com/office/drawing/2014/main" id="{B59DAFE1-E490-4711-A1A0-B7520701652C}"/>
            </a:ext>
          </a:extLst>
        </xdr:cNvPr>
        <xdr:cNvPicPr>
          <a:picLocks/>
        </xdr:cNvPicPr>
      </xdr:nvPicPr>
      <xdr:blipFill>
        <a:blip xmlns:r="http://schemas.openxmlformats.org/officeDocument/2006/relationships" r:embed="rId16"/>
        <a:stretch>
          <a:fillRect/>
        </a:stretch>
      </xdr:blipFill>
      <xdr:spPr>
        <a:xfrm>
          <a:off x="5173980" y="952500"/>
          <a:ext cx="457200" cy="252000"/>
        </a:xfrm>
        <a:prstGeom prst="rect">
          <a:avLst/>
        </a:prstGeom>
      </xdr:spPr>
    </xdr:pic>
    <xdr:clientData/>
  </xdr:twoCellAnchor>
  <xdr:twoCellAnchor>
    <xdr:from>
      <xdr:col>20</xdr:col>
      <xdr:colOff>106680</xdr:colOff>
      <xdr:row>3</xdr:row>
      <xdr:rowOff>99060</xdr:rowOff>
    </xdr:from>
    <xdr:to>
      <xdr:col>20</xdr:col>
      <xdr:colOff>754680</xdr:colOff>
      <xdr:row>3</xdr:row>
      <xdr:rowOff>351060</xdr:rowOff>
    </xdr:to>
    <xdr:sp macro="" textlink="">
      <xdr:nvSpPr>
        <xdr:cNvPr id="51" name="Rectangle: Rounded Corners 50">
          <a:hlinkClick xmlns:r="http://schemas.openxmlformats.org/officeDocument/2006/relationships" r:id="rId1"/>
          <a:extLst>
            <a:ext uri="{FF2B5EF4-FFF2-40B4-BE49-F238E27FC236}">
              <a16:creationId xmlns:a16="http://schemas.microsoft.com/office/drawing/2014/main" id="{C323FCEA-B2DB-4D12-B569-C02BBFB462C1}"/>
            </a:ext>
          </a:extLst>
        </xdr:cNvPr>
        <xdr:cNvSpPr/>
      </xdr:nvSpPr>
      <xdr:spPr>
        <a:xfrm>
          <a:off x="13441680" y="914400"/>
          <a:ext cx="648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9</xdr:col>
      <xdr:colOff>868680</xdr:colOff>
      <xdr:row>20</xdr:row>
      <xdr:rowOff>91440</xdr:rowOff>
    </xdr:from>
    <xdr:to>
      <xdr:col>13</xdr:col>
      <xdr:colOff>231120</xdr:colOff>
      <xdr:row>21</xdr:row>
      <xdr:rowOff>15780</xdr:rowOff>
    </xdr:to>
    <xdr:grpSp>
      <xdr:nvGrpSpPr>
        <xdr:cNvPr id="2" name="Group 1">
          <a:extLst>
            <a:ext uri="{FF2B5EF4-FFF2-40B4-BE49-F238E27FC236}">
              <a16:creationId xmlns:a16="http://schemas.microsoft.com/office/drawing/2014/main" id="{DB6606E8-064E-4EB1-B488-59E8C1B54E2D}"/>
            </a:ext>
          </a:extLst>
        </xdr:cNvPr>
        <xdr:cNvGrpSpPr/>
      </xdr:nvGrpSpPr>
      <xdr:grpSpPr>
        <a:xfrm>
          <a:off x="6286500" y="6385560"/>
          <a:ext cx="2700000" cy="252000"/>
          <a:chOff x="5326380" y="922022"/>
          <a:chExt cx="2674920" cy="276157"/>
        </a:xfrm>
      </xdr:grpSpPr>
      <xdr:sp macro="" textlink="">
        <xdr:nvSpPr>
          <xdr:cNvPr id="29" name="Rectangle: Rounded Corners 28">
            <a:extLst>
              <a:ext uri="{FF2B5EF4-FFF2-40B4-BE49-F238E27FC236}">
                <a16:creationId xmlns:a16="http://schemas.microsoft.com/office/drawing/2014/main" id="{3D0E5589-2063-69E8-F42A-F736E0366DF3}"/>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33" name="Picture 32">
            <a:extLst>
              <a:ext uri="{FF2B5EF4-FFF2-40B4-BE49-F238E27FC236}">
                <a16:creationId xmlns:a16="http://schemas.microsoft.com/office/drawing/2014/main" id="{B2A7272F-43F0-4874-0F81-7320806F9390}"/>
              </a:ext>
            </a:extLst>
          </xdr:cNvPr>
          <xdr:cNvPicPr>
            <a:picLocks noChangeAspect="1"/>
          </xdr:cNvPicPr>
        </xdr:nvPicPr>
        <xdr:blipFill>
          <a:blip xmlns:r="http://schemas.openxmlformats.org/officeDocument/2006/relationships" r:embed="rId17"/>
          <a:stretch>
            <a:fillRect/>
          </a:stretch>
        </xdr:blipFill>
        <xdr:spPr>
          <a:xfrm>
            <a:off x="5326380" y="922022"/>
            <a:ext cx="666000" cy="275998"/>
          </a:xfrm>
          <a:prstGeom prst="rect">
            <a:avLst/>
          </a:prstGeom>
        </xdr:spPr>
      </xdr:pic>
      <xdr:pic>
        <xdr:nvPicPr>
          <xdr:cNvPr id="34" name="Picture 33">
            <a:extLst>
              <a:ext uri="{FF2B5EF4-FFF2-40B4-BE49-F238E27FC236}">
                <a16:creationId xmlns:a16="http://schemas.microsoft.com/office/drawing/2014/main" id="{3CD91894-9B1B-BA84-79DE-D5FE9B4D8F57}"/>
              </a:ext>
            </a:extLst>
          </xdr:cNvPr>
          <xdr:cNvPicPr>
            <a:picLocks noChangeAspect="1"/>
          </xdr:cNvPicPr>
        </xdr:nvPicPr>
        <xdr:blipFill>
          <a:blip xmlns:r="http://schemas.openxmlformats.org/officeDocument/2006/relationships" r:embed="rId17"/>
          <a:stretch>
            <a:fillRect/>
          </a:stretch>
        </xdr:blipFill>
        <xdr:spPr>
          <a:xfrm rot="10800000">
            <a:off x="7335300" y="922181"/>
            <a:ext cx="666000" cy="275998"/>
          </a:xfrm>
          <a:prstGeom prst="rect">
            <a:avLst/>
          </a:prstGeom>
        </xdr:spPr>
      </xdr:pic>
    </xdr:grpSp>
    <xdr:clientData/>
  </xdr:twoCellAnchor>
  <xdr:twoCellAnchor>
    <xdr:from>
      <xdr:col>5</xdr:col>
      <xdr:colOff>388620</xdr:colOff>
      <xdr:row>20</xdr:row>
      <xdr:rowOff>99060</xdr:rowOff>
    </xdr:from>
    <xdr:to>
      <xdr:col>6</xdr:col>
      <xdr:colOff>569700</xdr:colOff>
      <xdr:row>21</xdr:row>
      <xdr:rowOff>5400</xdr:rowOff>
    </xdr:to>
    <xdr:sp macro="" textlink="">
      <xdr:nvSpPr>
        <xdr:cNvPr id="35" name="Rectangle: Rounded Corners 34">
          <a:extLst>
            <a:ext uri="{FF2B5EF4-FFF2-40B4-BE49-F238E27FC236}">
              <a16:creationId xmlns:a16="http://schemas.microsoft.com/office/drawing/2014/main" id="{13552F33-8195-4108-91A0-C0F9BB6A3D18}"/>
            </a:ext>
          </a:extLst>
        </xdr:cNvPr>
        <xdr:cNvSpPr/>
      </xdr:nvSpPr>
      <xdr:spPr>
        <a:xfrm>
          <a:off x="2468880" y="639318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99060</xdr:rowOff>
    </xdr:from>
    <xdr:to>
      <xdr:col>5</xdr:col>
      <xdr:colOff>318240</xdr:colOff>
      <xdr:row>21</xdr:row>
      <xdr:rowOff>5400</xdr:rowOff>
    </xdr:to>
    <xdr:sp macro="" textlink="">
      <xdr:nvSpPr>
        <xdr:cNvPr id="36" name="Rectangle: Rounded Corners 35">
          <a:extLst>
            <a:ext uri="{FF2B5EF4-FFF2-40B4-BE49-F238E27FC236}">
              <a16:creationId xmlns:a16="http://schemas.microsoft.com/office/drawing/2014/main" id="{7888C880-6066-40CC-9EA4-832332C65C53}"/>
            </a:ext>
          </a:extLst>
        </xdr:cNvPr>
        <xdr:cNvSpPr/>
      </xdr:nvSpPr>
      <xdr:spPr>
        <a:xfrm>
          <a:off x="1714500" y="639318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83820</xdr:colOff>
      <xdr:row>5</xdr:row>
      <xdr:rowOff>76200</xdr:rowOff>
    </xdr:from>
    <xdr:to>
      <xdr:col>4</xdr:col>
      <xdr:colOff>252301</xdr:colOff>
      <xdr:row>5</xdr:row>
      <xdr:rowOff>256200</xdr:rowOff>
    </xdr:to>
    <xdr:pic>
      <xdr:nvPicPr>
        <xdr:cNvPr id="37" name="Picture 36">
          <a:extLst>
            <a:ext uri="{FF2B5EF4-FFF2-40B4-BE49-F238E27FC236}">
              <a16:creationId xmlns:a16="http://schemas.microsoft.com/office/drawing/2014/main" id="{10466640-94B6-4C79-BB34-DD2A50A62FE9}"/>
            </a:ext>
          </a:extLst>
        </xdr:cNvPr>
        <xdr:cNvPicPr>
          <a:picLocks noChangeAspect="1"/>
        </xdr:cNvPicPr>
      </xdr:nvPicPr>
      <xdr:blipFill>
        <a:blip xmlns:r="http://schemas.openxmlformats.org/officeDocument/2006/relationships" r:embed="rId18"/>
        <a:stretch>
          <a:fillRect/>
        </a:stretch>
      </xdr:blipFill>
      <xdr:spPr>
        <a:xfrm>
          <a:off x="1798320" y="1455420"/>
          <a:ext cx="168481" cy="180000"/>
        </a:xfrm>
        <a:prstGeom prst="rect">
          <a:avLst/>
        </a:prstGeom>
      </xdr:spPr>
    </xdr:pic>
    <xdr:clientData/>
  </xdr:twoCellAnchor>
  <xdr:twoCellAnchor>
    <xdr:from>
      <xdr:col>5</xdr:col>
      <xdr:colOff>129540</xdr:colOff>
      <xdr:row>6</xdr:row>
      <xdr:rowOff>91440</xdr:rowOff>
    </xdr:from>
    <xdr:to>
      <xdr:col>5</xdr:col>
      <xdr:colOff>296299</xdr:colOff>
      <xdr:row>12</xdr:row>
      <xdr:rowOff>253440</xdr:rowOff>
    </xdr:to>
    <xdr:grpSp>
      <xdr:nvGrpSpPr>
        <xdr:cNvPr id="74" name="Group 73">
          <a:extLst>
            <a:ext uri="{FF2B5EF4-FFF2-40B4-BE49-F238E27FC236}">
              <a16:creationId xmlns:a16="http://schemas.microsoft.com/office/drawing/2014/main" id="{19241E07-38FD-4A86-8762-592B5C221ECB}"/>
            </a:ext>
          </a:extLst>
        </xdr:cNvPr>
        <xdr:cNvGrpSpPr/>
      </xdr:nvGrpSpPr>
      <xdr:grpSpPr>
        <a:xfrm>
          <a:off x="2209800" y="1798320"/>
          <a:ext cx="166759" cy="2127960"/>
          <a:chOff x="2156460" y="1706880"/>
          <a:chExt cx="162001" cy="2127960"/>
        </a:xfrm>
      </xdr:grpSpPr>
      <xdr:pic>
        <xdr:nvPicPr>
          <xdr:cNvPr id="75" name="Picture 74">
            <a:hlinkClick xmlns:r="http://schemas.openxmlformats.org/officeDocument/2006/relationships" r:id="rId19"/>
            <a:extLst>
              <a:ext uri="{FF2B5EF4-FFF2-40B4-BE49-F238E27FC236}">
                <a16:creationId xmlns:a16="http://schemas.microsoft.com/office/drawing/2014/main" id="{8356969C-39D2-E5EF-B5A5-5A3233215EC0}"/>
              </a:ext>
            </a:extLst>
          </xdr:cNvPr>
          <xdr:cNvPicPr>
            <a:picLocks noChangeAspect="1"/>
          </xdr:cNvPicPr>
        </xdr:nvPicPr>
        <xdr:blipFill>
          <a:blip xmlns:r="http://schemas.openxmlformats.org/officeDocument/2006/relationships" r:embed="rId20"/>
          <a:stretch>
            <a:fillRect/>
          </a:stretch>
        </xdr:blipFill>
        <xdr:spPr>
          <a:xfrm>
            <a:off x="2156460" y="2034540"/>
            <a:ext cx="162001" cy="162000"/>
          </a:xfrm>
          <a:prstGeom prst="rect">
            <a:avLst/>
          </a:prstGeom>
        </xdr:spPr>
      </xdr:pic>
      <xdr:pic>
        <xdr:nvPicPr>
          <xdr:cNvPr id="76" name="Picture 75">
            <a:hlinkClick xmlns:r="http://schemas.openxmlformats.org/officeDocument/2006/relationships" r:id="rId21"/>
            <a:extLst>
              <a:ext uri="{FF2B5EF4-FFF2-40B4-BE49-F238E27FC236}">
                <a16:creationId xmlns:a16="http://schemas.microsoft.com/office/drawing/2014/main" id="{34448E0C-A80F-2ED0-CBD7-85AFEF1F9117}"/>
              </a:ext>
            </a:extLst>
          </xdr:cNvPr>
          <xdr:cNvPicPr>
            <a:picLocks noChangeAspect="1"/>
          </xdr:cNvPicPr>
        </xdr:nvPicPr>
        <xdr:blipFill>
          <a:blip xmlns:r="http://schemas.openxmlformats.org/officeDocument/2006/relationships" r:embed="rId20"/>
          <a:stretch>
            <a:fillRect/>
          </a:stretch>
        </xdr:blipFill>
        <xdr:spPr>
          <a:xfrm>
            <a:off x="2156460" y="1706880"/>
            <a:ext cx="162000" cy="162000"/>
          </a:xfrm>
          <a:prstGeom prst="rect">
            <a:avLst/>
          </a:prstGeom>
        </xdr:spPr>
      </xdr:pic>
      <xdr:pic>
        <xdr:nvPicPr>
          <xdr:cNvPr id="77" name="Picture 76">
            <a:extLst>
              <a:ext uri="{FF2B5EF4-FFF2-40B4-BE49-F238E27FC236}">
                <a16:creationId xmlns:a16="http://schemas.microsoft.com/office/drawing/2014/main" id="{803B3A9F-FAE1-6BA3-73CB-9DD7F111B2AA}"/>
              </a:ext>
            </a:extLst>
          </xdr:cNvPr>
          <xdr:cNvPicPr>
            <a:picLocks noChangeAspect="1"/>
          </xdr:cNvPicPr>
        </xdr:nvPicPr>
        <xdr:blipFill>
          <a:blip xmlns:r="http://schemas.openxmlformats.org/officeDocument/2006/relationships" r:embed="rId20"/>
          <a:stretch>
            <a:fillRect/>
          </a:stretch>
        </xdr:blipFill>
        <xdr:spPr>
          <a:xfrm>
            <a:off x="2156460" y="2362200"/>
            <a:ext cx="162000" cy="162000"/>
          </a:xfrm>
          <a:prstGeom prst="rect">
            <a:avLst/>
          </a:prstGeom>
        </xdr:spPr>
      </xdr:pic>
      <xdr:pic>
        <xdr:nvPicPr>
          <xdr:cNvPr id="78" name="Picture 77">
            <a:extLst>
              <a:ext uri="{FF2B5EF4-FFF2-40B4-BE49-F238E27FC236}">
                <a16:creationId xmlns:a16="http://schemas.microsoft.com/office/drawing/2014/main" id="{209B82C7-A05D-E559-0E52-669AAF1792DC}"/>
              </a:ext>
            </a:extLst>
          </xdr:cNvPr>
          <xdr:cNvPicPr>
            <a:picLocks noChangeAspect="1"/>
          </xdr:cNvPicPr>
        </xdr:nvPicPr>
        <xdr:blipFill>
          <a:blip xmlns:r="http://schemas.openxmlformats.org/officeDocument/2006/relationships" r:embed="rId20"/>
          <a:stretch>
            <a:fillRect/>
          </a:stretch>
        </xdr:blipFill>
        <xdr:spPr>
          <a:xfrm>
            <a:off x="2156460" y="2689860"/>
            <a:ext cx="162000" cy="162000"/>
          </a:xfrm>
          <a:prstGeom prst="rect">
            <a:avLst/>
          </a:prstGeom>
        </xdr:spPr>
      </xdr:pic>
      <xdr:pic>
        <xdr:nvPicPr>
          <xdr:cNvPr id="79" name="Picture 78">
            <a:extLst>
              <a:ext uri="{FF2B5EF4-FFF2-40B4-BE49-F238E27FC236}">
                <a16:creationId xmlns:a16="http://schemas.microsoft.com/office/drawing/2014/main" id="{D552BDDE-D4BD-2105-9E02-D963F022FA2E}"/>
              </a:ext>
            </a:extLst>
          </xdr:cNvPr>
          <xdr:cNvPicPr>
            <a:picLocks noChangeAspect="1"/>
          </xdr:cNvPicPr>
        </xdr:nvPicPr>
        <xdr:blipFill>
          <a:blip xmlns:r="http://schemas.openxmlformats.org/officeDocument/2006/relationships" r:embed="rId20"/>
          <a:stretch>
            <a:fillRect/>
          </a:stretch>
        </xdr:blipFill>
        <xdr:spPr>
          <a:xfrm>
            <a:off x="2156460" y="3017520"/>
            <a:ext cx="162000" cy="162000"/>
          </a:xfrm>
          <a:prstGeom prst="rect">
            <a:avLst/>
          </a:prstGeom>
        </xdr:spPr>
      </xdr:pic>
      <xdr:pic>
        <xdr:nvPicPr>
          <xdr:cNvPr id="80" name="Picture 79">
            <a:extLst>
              <a:ext uri="{FF2B5EF4-FFF2-40B4-BE49-F238E27FC236}">
                <a16:creationId xmlns:a16="http://schemas.microsoft.com/office/drawing/2014/main" id="{E1CE1841-25B7-FDC1-734B-1D897595A9B0}"/>
              </a:ext>
            </a:extLst>
          </xdr:cNvPr>
          <xdr:cNvPicPr>
            <a:picLocks noChangeAspect="1"/>
          </xdr:cNvPicPr>
        </xdr:nvPicPr>
        <xdr:blipFill>
          <a:blip xmlns:r="http://schemas.openxmlformats.org/officeDocument/2006/relationships" r:embed="rId20"/>
          <a:stretch>
            <a:fillRect/>
          </a:stretch>
        </xdr:blipFill>
        <xdr:spPr>
          <a:xfrm>
            <a:off x="2156460" y="3345180"/>
            <a:ext cx="162000" cy="162000"/>
          </a:xfrm>
          <a:prstGeom prst="rect">
            <a:avLst/>
          </a:prstGeom>
        </xdr:spPr>
      </xdr:pic>
      <xdr:pic>
        <xdr:nvPicPr>
          <xdr:cNvPr id="81" name="Picture 80">
            <a:extLst>
              <a:ext uri="{FF2B5EF4-FFF2-40B4-BE49-F238E27FC236}">
                <a16:creationId xmlns:a16="http://schemas.microsoft.com/office/drawing/2014/main" id="{3A944EB0-5433-DCE7-A4F2-F365C267448D}"/>
              </a:ext>
            </a:extLst>
          </xdr:cNvPr>
          <xdr:cNvPicPr>
            <a:picLocks noChangeAspect="1"/>
          </xdr:cNvPicPr>
        </xdr:nvPicPr>
        <xdr:blipFill>
          <a:blip xmlns:r="http://schemas.openxmlformats.org/officeDocument/2006/relationships" r:embed="rId20"/>
          <a:stretch>
            <a:fillRect/>
          </a:stretch>
        </xdr:blipFill>
        <xdr:spPr>
          <a:xfrm>
            <a:off x="2156460" y="3672840"/>
            <a:ext cx="162000" cy="162000"/>
          </a:xfrm>
          <a:prstGeom prst="rect">
            <a:avLst/>
          </a:prstGeom>
        </xdr:spPr>
      </xdr:pic>
    </xdr:grpSp>
    <xdr:clientData/>
  </xdr:twoCellAnchor>
  <xdr:twoCellAnchor>
    <xdr:from>
      <xdr:col>4</xdr:col>
      <xdr:colOff>91440</xdr:colOff>
      <xdr:row>6</xdr:row>
      <xdr:rowOff>106680</xdr:rowOff>
    </xdr:from>
    <xdr:to>
      <xdr:col>4</xdr:col>
      <xdr:colOff>235440</xdr:colOff>
      <xdr:row>12</xdr:row>
      <xdr:rowOff>235440</xdr:rowOff>
    </xdr:to>
    <xdr:grpSp>
      <xdr:nvGrpSpPr>
        <xdr:cNvPr id="89" name="Group 88">
          <a:extLst>
            <a:ext uri="{FF2B5EF4-FFF2-40B4-BE49-F238E27FC236}">
              <a16:creationId xmlns:a16="http://schemas.microsoft.com/office/drawing/2014/main" id="{253DDA81-2CE3-43C3-9396-0A82E3C234FE}"/>
            </a:ext>
          </a:extLst>
        </xdr:cNvPr>
        <xdr:cNvGrpSpPr/>
      </xdr:nvGrpSpPr>
      <xdr:grpSpPr>
        <a:xfrm>
          <a:off x="1805940" y="1813560"/>
          <a:ext cx="144000" cy="2094720"/>
          <a:chOff x="1805940" y="1798320"/>
          <a:chExt cx="144000" cy="2094720"/>
        </a:xfrm>
      </xdr:grpSpPr>
      <xdr:sp macro="" textlink="">
        <xdr:nvSpPr>
          <xdr:cNvPr id="90" name="Oval 89">
            <a:extLst>
              <a:ext uri="{FF2B5EF4-FFF2-40B4-BE49-F238E27FC236}">
                <a16:creationId xmlns:a16="http://schemas.microsoft.com/office/drawing/2014/main" id="{03C374A3-987A-2EC8-E8BA-C9963C28F863}"/>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1" name="Oval 90">
            <a:extLst>
              <a:ext uri="{FF2B5EF4-FFF2-40B4-BE49-F238E27FC236}">
                <a16:creationId xmlns:a16="http://schemas.microsoft.com/office/drawing/2014/main" id="{C16B2414-7808-A199-3808-371472FF8270}"/>
              </a:ext>
            </a:extLst>
          </xdr:cNvPr>
          <xdr:cNvSpPr>
            <a:spLocks noChangeAspect="1"/>
          </xdr:cNvSpPr>
        </xdr:nvSpPr>
        <xdr:spPr>
          <a:xfrm>
            <a:off x="1805940" y="211074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2" name="Oval 91">
            <a:extLst>
              <a:ext uri="{FF2B5EF4-FFF2-40B4-BE49-F238E27FC236}">
                <a16:creationId xmlns:a16="http://schemas.microsoft.com/office/drawing/2014/main" id="{A22673B6-B8AF-B6B5-F33B-F8A9C3812547}"/>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6" name="Oval 95">
            <a:extLst>
              <a:ext uri="{FF2B5EF4-FFF2-40B4-BE49-F238E27FC236}">
                <a16:creationId xmlns:a16="http://schemas.microsoft.com/office/drawing/2014/main" id="{32AB77BA-455C-72D3-4AEB-2F17C2A0E951}"/>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7" name="Oval 96">
            <a:extLst>
              <a:ext uri="{FF2B5EF4-FFF2-40B4-BE49-F238E27FC236}">
                <a16:creationId xmlns:a16="http://schemas.microsoft.com/office/drawing/2014/main" id="{E915CBC9-5CCD-FE26-BF14-584DB293EFAE}"/>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8" name="Oval 97">
            <a:extLst>
              <a:ext uri="{FF2B5EF4-FFF2-40B4-BE49-F238E27FC236}">
                <a16:creationId xmlns:a16="http://schemas.microsoft.com/office/drawing/2014/main" id="{9B37D352-1553-ED5D-8DB0-4AD90B1E278F}"/>
              </a:ext>
            </a:extLst>
          </xdr:cNvPr>
          <xdr:cNvSpPr>
            <a:spLocks noChangeAspect="1"/>
          </xdr:cNvSpPr>
        </xdr:nvSpPr>
        <xdr:spPr>
          <a:xfrm>
            <a:off x="1805940" y="3093720"/>
            <a:ext cx="144000" cy="144000"/>
          </a:xfrm>
          <a:prstGeom prst="ellipse">
            <a:avLst/>
          </a:prstGeom>
          <a:solidFill>
            <a:srgbClr val="FFFF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9" name="Oval 98">
            <a:extLst>
              <a:ext uri="{FF2B5EF4-FFF2-40B4-BE49-F238E27FC236}">
                <a16:creationId xmlns:a16="http://schemas.microsoft.com/office/drawing/2014/main" id="{A890CEBF-6508-8891-398C-B5CCCE955CB6}"/>
              </a:ext>
            </a:extLst>
          </xdr:cNvPr>
          <xdr:cNvSpPr>
            <a:spLocks noChangeAspect="1"/>
          </xdr:cNvSpPr>
        </xdr:nvSpPr>
        <xdr:spPr>
          <a:xfrm>
            <a:off x="1805940" y="2766060"/>
            <a:ext cx="144000" cy="144000"/>
          </a:xfrm>
          <a:prstGeom prst="ellipse">
            <a:avLst/>
          </a:prstGeom>
          <a:solidFill>
            <a:srgbClr val="FFFF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wsDr>
</file>

<file path=xl/drawings/drawing9.xml><?xml version="1.0" encoding="utf-8"?>
<xdr:wsDr xmlns:xdr="http://schemas.openxmlformats.org/drawingml/2006/spreadsheetDrawing" xmlns:a="http://schemas.openxmlformats.org/drawingml/2006/main">
  <xdr:oneCellAnchor>
    <xdr:from>
      <xdr:col>26</xdr:col>
      <xdr:colOff>480060</xdr:colOff>
      <xdr:row>6</xdr:row>
      <xdr:rowOff>0</xdr:rowOff>
    </xdr:from>
    <xdr:ext cx="184731" cy="264560"/>
    <xdr:sp macro="" textlink="">
      <xdr:nvSpPr>
        <xdr:cNvPr id="2" name="TextBox 1">
          <a:extLst>
            <a:ext uri="{FF2B5EF4-FFF2-40B4-BE49-F238E27FC236}">
              <a16:creationId xmlns:a16="http://schemas.microsoft.com/office/drawing/2014/main" id="{05ACF127-5F8B-4593-8038-E4D3D7D6A0DB}"/>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3" name="TextBox 2">
          <a:extLst>
            <a:ext uri="{FF2B5EF4-FFF2-40B4-BE49-F238E27FC236}">
              <a16:creationId xmlns:a16="http://schemas.microsoft.com/office/drawing/2014/main" id="{2A2BE471-4ED2-48C8-8D19-27689C43D3BA}"/>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4" name="TextBox 3">
          <a:extLst>
            <a:ext uri="{FF2B5EF4-FFF2-40B4-BE49-F238E27FC236}">
              <a16:creationId xmlns:a16="http://schemas.microsoft.com/office/drawing/2014/main" id="{37A1FCCC-49B0-4809-A473-11B06E07DA6E}"/>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5" name="TextBox 4">
          <a:extLst>
            <a:ext uri="{FF2B5EF4-FFF2-40B4-BE49-F238E27FC236}">
              <a16:creationId xmlns:a16="http://schemas.microsoft.com/office/drawing/2014/main" id="{8CF902D3-CCAD-4122-B58A-BDEB0A4045A2}"/>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6" name="TextBox 5">
          <a:extLst>
            <a:ext uri="{FF2B5EF4-FFF2-40B4-BE49-F238E27FC236}">
              <a16:creationId xmlns:a16="http://schemas.microsoft.com/office/drawing/2014/main" id="{653D7172-77FF-4A25-8836-15AF2FD02E7C}"/>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6</xdr:row>
      <xdr:rowOff>0</xdr:rowOff>
    </xdr:from>
    <xdr:ext cx="184731" cy="264560"/>
    <xdr:sp macro="" textlink="">
      <xdr:nvSpPr>
        <xdr:cNvPr id="7" name="TextBox 6">
          <a:extLst>
            <a:ext uri="{FF2B5EF4-FFF2-40B4-BE49-F238E27FC236}">
              <a16:creationId xmlns:a16="http://schemas.microsoft.com/office/drawing/2014/main" id="{69F58216-5C69-4C99-A030-311A112F22D8}"/>
            </a:ext>
          </a:extLst>
        </xdr:cNvPr>
        <xdr:cNvSpPr txBox="1"/>
      </xdr:nvSpPr>
      <xdr:spPr>
        <a:xfrm>
          <a:off x="12268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8" name="TextBox 7">
          <a:extLst>
            <a:ext uri="{FF2B5EF4-FFF2-40B4-BE49-F238E27FC236}">
              <a16:creationId xmlns:a16="http://schemas.microsoft.com/office/drawing/2014/main" id="{D43CF452-327F-44E0-9F4C-689BAAD5E874}"/>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9" name="TextBox 8">
          <a:extLst>
            <a:ext uri="{FF2B5EF4-FFF2-40B4-BE49-F238E27FC236}">
              <a16:creationId xmlns:a16="http://schemas.microsoft.com/office/drawing/2014/main" id="{C48AAEB7-09FB-4C7E-BA94-B6D4423928AF}"/>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0" name="TextBox 9">
          <a:extLst>
            <a:ext uri="{FF2B5EF4-FFF2-40B4-BE49-F238E27FC236}">
              <a16:creationId xmlns:a16="http://schemas.microsoft.com/office/drawing/2014/main" id="{2BFF4EB7-10CA-44F1-94F9-7215FB8FA18D}"/>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6</xdr:row>
      <xdr:rowOff>0</xdr:rowOff>
    </xdr:from>
    <xdr:ext cx="184731" cy="264560"/>
    <xdr:sp macro="" textlink="">
      <xdr:nvSpPr>
        <xdr:cNvPr id="11" name="TextBox 10">
          <a:extLst>
            <a:ext uri="{FF2B5EF4-FFF2-40B4-BE49-F238E27FC236}">
              <a16:creationId xmlns:a16="http://schemas.microsoft.com/office/drawing/2014/main" id="{1D13382B-DD24-4B36-B057-71B56E03288D}"/>
            </a:ext>
          </a:extLst>
        </xdr:cNvPr>
        <xdr:cNvSpPr txBox="1"/>
      </xdr:nvSpPr>
      <xdr:spPr>
        <a:xfrm>
          <a:off x="12268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2" name="TextBox 11">
          <a:extLst>
            <a:ext uri="{FF2B5EF4-FFF2-40B4-BE49-F238E27FC236}">
              <a16:creationId xmlns:a16="http://schemas.microsoft.com/office/drawing/2014/main" id="{73A50E53-67B1-4F32-BAB7-4C1442467F8A}"/>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3" name="TextBox 12">
          <a:extLst>
            <a:ext uri="{FF2B5EF4-FFF2-40B4-BE49-F238E27FC236}">
              <a16:creationId xmlns:a16="http://schemas.microsoft.com/office/drawing/2014/main" id="{6EE852D2-537B-47C1-A72A-E3B002AB1C9C}"/>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4" name="TextBox 13">
          <a:extLst>
            <a:ext uri="{FF2B5EF4-FFF2-40B4-BE49-F238E27FC236}">
              <a16:creationId xmlns:a16="http://schemas.microsoft.com/office/drawing/2014/main" id="{BE256968-6ADE-4485-B97C-24629A15268A}"/>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17</xdr:col>
      <xdr:colOff>0</xdr:colOff>
      <xdr:row>0</xdr:row>
      <xdr:rowOff>0</xdr:rowOff>
    </xdr:from>
    <xdr:to>
      <xdr:col>28</xdr:col>
      <xdr:colOff>85140</xdr:colOff>
      <xdr:row>35</xdr:row>
      <xdr:rowOff>20100</xdr:rowOff>
    </xdr:to>
    <xdr:grpSp>
      <xdr:nvGrpSpPr>
        <xdr:cNvPr id="15" name="Group 14">
          <a:extLst>
            <a:ext uri="{FF2B5EF4-FFF2-40B4-BE49-F238E27FC236}">
              <a16:creationId xmlns:a16="http://schemas.microsoft.com/office/drawing/2014/main" id="{498B695A-D787-437E-A75E-0CD8AEB4E532}"/>
            </a:ext>
          </a:extLst>
        </xdr:cNvPr>
        <xdr:cNvGrpSpPr/>
      </xdr:nvGrpSpPr>
      <xdr:grpSpPr>
        <a:xfrm>
          <a:off x="18280380" y="0"/>
          <a:ext cx="4542840" cy="7114320"/>
          <a:chOff x="9532620" y="60960"/>
          <a:chExt cx="4680000" cy="6666495"/>
        </a:xfrm>
      </xdr:grpSpPr>
      <xdr:grpSp>
        <xdr:nvGrpSpPr>
          <xdr:cNvPr id="16" name="Group 15">
            <a:extLst>
              <a:ext uri="{FF2B5EF4-FFF2-40B4-BE49-F238E27FC236}">
                <a16:creationId xmlns:a16="http://schemas.microsoft.com/office/drawing/2014/main" id="{E4EAF27E-0670-6F69-90FE-EE143D7DC946}"/>
              </a:ext>
            </a:extLst>
          </xdr:cNvPr>
          <xdr:cNvGrpSpPr/>
        </xdr:nvGrpSpPr>
        <xdr:grpSpPr>
          <a:xfrm>
            <a:off x="9532620" y="60960"/>
            <a:ext cx="4680000" cy="6666495"/>
            <a:chOff x="1356360" y="30480"/>
            <a:chExt cx="4680000" cy="6666495"/>
          </a:xfrm>
        </xdr:grpSpPr>
        <xdr:sp macro="" textlink="">
          <xdr:nvSpPr>
            <xdr:cNvPr id="18" name="Rectangle: Rounded Corners 17">
              <a:extLst>
                <a:ext uri="{FF2B5EF4-FFF2-40B4-BE49-F238E27FC236}">
                  <a16:creationId xmlns:a16="http://schemas.microsoft.com/office/drawing/2014/main" id="{18068A26-F88F-2B0C-FD35-FDA6CD90F183}"/>
                </a:ext>
              </a:extLst>
            </xdr:cNvPr>
            <xdr:cNvSpPr/>
          </xdr:nvSpPr>
          <xdr:spPr>
            <a:xfrm>
              <a:off x="1356360" y="30480"/>
              <a:ext cx="4680000" cy="6666495"/>
            </a:xfrm>
            <a:prstGeom prst="roundRect">
              <a:avLst>
                <a:gd name="adj" fmla="val 443"/>
              </a:avLst>
            </a:prstGeom>
            <a:solidFill>
              <a:schemeClr val="bg1"/>
            </a:solidFill>
            <a:ln w="1238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9" name="TextBox 18">
              <a:extLst>
                <a:ext uri="{FF2B5EF4-FFF2-40B4-BE49-F238E27FC236}">
                  <a16:creationId xmlns:a16="http://schemas.microsoft.com/office/drawing/2014/main" id="{0EBBDAB8-6E9C-C164-A411-26CAA242CEDC}"/>
                </a:ext>
              </a:extLst>
            </xdr:cNvPr>
            <xdr:cNvSpPr txBox="1"/>
          </xdr:nvSpPr>
          <xdr:spPr>
            <a:xfrm>
              <a:off x="1616587" y="199669"/>
              <a:ext cx="1507613" cy="321752"/>
            </a:xfrm>
            <a:prstGeom prst="rect">
              <a:avLst/>
            </a:prstGeom>
            <a:solidFill>
              <a:schemeClr val="lt1">
                <a:alpha val="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Task</a:t>
              </a:r>
              <a:endParaRPr lang="en-SC" sz="1600" b="1">
                <a:solidFill>
                  <a:sysClr val="windowText" lastClr="000000"/>
                </a:solidFill>
              </a:endParaRPr>
            </a:p>
          </xdr:txBody>
        </xdr:sp>
        <xdr:sp macro="" textlink="">
          <xdr:nvSpPr>
            <xdr:cNvPr id="20" name="Rectangle: Rounded Corners 19">
              <a:extLst>
                <a:ext uri="{FF2B5EF4-FFF2-40B4-BE49-F238E27FC236}">
                  <a16:creationId xmlns:a16="http://schemas.microsoft.com/office/drawing/2014/main" id="{391556AB-CA7C-8AF2-27C5-35F1E7F2D5F5}"/>
                </a:ext>
              </a:extLst>
            </xdr:cNvPr>
            <xdr:cNvSpPr/>
          </xdr:nvSpPr>
          <xdr:spPr>
            <a:xfrm>
              <a:off x="4385627" y="232394"/>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21" name="Rectangle: Rounded Corners 20">
              <a:extLst>
                <a:ext uri="{FF2B5EF4-FFF2-40B4-BE49-F238E27FC236}">
                  <a16:creationId xmlns:a16="http://schemas.microsoft.com/office/drawing/2014/main" id="{ACA62F9B-3419-D33A-327B-926871983755}"/>
                </a:ext>
              </a:extLst>
            </xdr:cNvPr>
            <xdr:cNvSpPr/>
          </xdr:nvSpPr>
          <xdr:spPr>
            <a:xfrm>
              <a:off x="3566599" y="1056094"/>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Task</a:t>
              </a:r>
              <a:endParaRPr lang="en-SC" sz="1100">
                <a:solidFill>
                  <a:sysClr val="windowText" lastClr="000000"/>
                </a:solidFill>
              </a:endParaRPr>
            </a:p>
          </xdr:txBody>
        </xdr:sp>
        <xdr:sp macro="" textlink="">
          <xdr:nvSpPr>
            <xdr:cNvPr id="22" name="Rectangle: Rounded Corners 21">
              <a:extLst>
                <a:ext uri="{FF2B5EF4-FFF2-40B4-BE49-F238E27FC236}">
                  <a16:creationId xmlns:a16="http://schemas.microsoft.com/office/drawing/2014/main" id="{4911FF73-F183-9204-8E42-FEBDBEDC3BE7}"/>
                </a:ext>
              </a:extLst>
            </xdr:cNvPr>
            <xdr:cNvSpPr/>
          </xdr:nvSpPr>
          <xdr:spPr>
            <a:xfrm>
              <a:off x="1916473" y="107837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Category</a:t>
              </a:r>
              <a:endParaRPr lang="en-SC" sz="1200"/>
            </a:p>
          </xdr:txBody>
        </xdr:sp>
        <xdr:sp macro="" textlink="">
          <xdr:nvSpPr>
            <xdr:cNvPr id="23" name="Rectangle: Rounded Corners 22">
              <a:extLst>
                <a:ext uri="{FF2B5EF4-FFF2-40B4-BE49-F238E27FC236}">
                  <a16:creationId xmlns:a16="http://schemas.microsoft.com/office/drawing/2014/main" id="{A39CBC5F-D9A4-0119-4BFF-A9CA9192097C}"/>
                </a:ext>
              </a:extLst>
            </xdr:cNvPr>
            <xdr:cNvSpPr/>
          </xdr:nvSpPr>
          <xdr:spPr>
            <a:xfrm>
              <a:off x="3561445" y="1384806"/>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Licensce Fee</a:t>
              </a:r>
              <a:endParaRPr lang="en-SC" sz="1100">
                <a:solidFill>
                  <a:sysClr val="windowText" lastClr="000000"/>
                </a:solidFill>
              </a:endParaRPr>
            </a:p>
          </xdr:txBody>
        </xdr:sp>
        <xdr:sp macro="" textlink="">
          <xdr:nvSpPr>
            <xdr:cNvPr id="24" name="Rectangle: Rounded Corners 23">
              <a:extLst>
                <a:ext uri="{FF2B5EF4-FFF2-40B4-BE49-F238E27FC236}">
                  <a16:creationId xmlns:a16="http://schemas.microsoft.com/office/drawing/2014/main" id="{E3419310-7F29-675B-E815-881EFD5EC163}"/>
                </a:ext>
              </a:extLst>
            </xdr:cNvPr>
            <xdr:cNvSpPr/>
          </xdr:nvSpPr>
          <xdr:spPr>
            <a:xfrm>
              <a:off x="1926559" y="138480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Item</a:t>
              </a:r>
              <a:endParaRPr lang="en-SC" sz="1200"/>
            </a:p>
          </xdr:txBody>
        </xdr:sp>
        <xdr:sp macro="" textlink="">
          <xdr:nvSpPr>
            <xdr:cNvPr id="25" name="Rectangle: Rounded Corners 24">
              <a:extLst>
                <a:ext uri="{FF2B5EF4-FFF2-40B4-BE49-F238E27FC236}">
                  <a16:creationId xmlns:a16="http://schemas.microsoft.com/office/drawing/2014/main" id="{B0E60B96-8DD9-88EB-07BB-05E13B571012}"/>
                </a:ext>
              </a:extLst>
            </xdr:cNvPr>
            <xdr:cNvSpPr/>
          </xdr:nvSpPr>
          <xdr:spPr>
            <a:xfrm>
              <a:off x="3561445" y="2035972"/>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27-Nov-2023</a:t>
              </a:r>
              <a:endParaRPr lang="en-SC" sz="1100">
                <a:solidFill>
                  <a:sysClr val="windowText" lastClr="000000"/>
                </a:solidFill>
              </a:endParaRPr>
            </a:p>
          </xdr:txBody>
        </xdr:sp>
        <xdr:sp macro="" textlink="">
          <xdr:nvSpPr>
            <xdr:cNvPr id="26" name="Rectangle: Rounded Corners 25">
              <a:extLst>
                <a:ext uri="{FF2B5EF4-FFF2-40B4-BE49-F238E27FC236}">
                  <a16:creationId xmlns:a16="http://schemas.microsoft.com/office/drawing/2014/main" id="{F4DD9718-6A33-9E1F-8DA7-BB8A6BDDCCD8}"/>
                </a:ext>
              </a:extLst>
            </xdr:cNvPr>
            <xdr:cNvSpPr/>
          </xdr:nvSpPr>
          <xdr:spPr>
            <a:xfrm>
              <a:off x="1926559" y="203597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Due</a:t>
              </a:r>
              <a:r>
                <a:rPr lang="en-US" sz="1200" baseline="0">
                  <a:solidFill>
                    <a:sysClr val="windowText" lastClr="000000"/>
                  </a:solidFill>
                </a:rPr>
                <a:t> </a:t>
              </a:r>
              <a:r>
                <a:rPr lang="en-US" sz="1200">
                  <a:solidFill>
                    <a:sysClr val="windowText" lastClr="000000"/>
                  </a:solidFill>
                </a:rPr>
                <a:t>Date</a:t>
              </a:r>
              <a:endParaRPr lang="en-SC" sz="1200"/>
            </a:p>
          </xdr:txBody>
        </xdr:sp>
        <xdr:sp macro="" textlink="">
          <xdr:nvSpPr>
            <xdr:cNvPr id="27" name="Rectangle: Rounded Corners 26">
              <a:extLst>
                <a:ext uri="{FF2B5EF4-FFF2-40B4-BE49-F238E27FC236}">
                  <a16:creationId xmlns:a16="http://schemas.microsoft.com/office/drawing/2014/main" id="{325B164F-8D70-FD7C-86F6-1F5157624D35}"/>
                </a:ext>
              </a:extLst>
            </xdr:cNvPr>
            <xdr:cNvSpPr/>
          </xdr:nvSpPr>
          <xdr:spPr>
            <a:xfrm>
              <a:off x="3563910" y="2342402"/>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Completed</a:t>
              </a:r>
              <a:endParaRPr lang="en-SC" sz="1100">
                <a:solidFill>
                  <a:sysClr val="windowText" lastClr="000000"/>
                </a:solidFill>
              </a:endParaRPr>
            </a:p>
          </xdr:txBody>
        </xdr:sp>
        <xdr:sp macro="" textlink="">
          <xdr:nvSpPr>
            <xdr:cNvPr id="28" name="Rectangle: Rounded Corners 27">
              <a:extLst>
                <a:ext uri="{FF2B5EF4-FFF2-40B4-BE49-F238E27FC236}">
                  <a16:creationId xmlns:a16="http://schemas.microsoft.com/office/drawing/2014/main" id="{DF18947C-2B12-AD9F-44A6-692D0EE16E59}"/>
                </a:ext>
              </a:extLst>
            </xdr:cNvPr>
            <xdr:cNvSpPr/>
          </xdr:nvSpPr>
          <xdr:spPr>
            <a:xfrm>
              <a:off x="1936644" y="234240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Status</a:t>
              </a:r>
              <a:endParaRPr lang="en-SC" sz="1200"/>
            </a:p>
          </xdr:txBody>
        </xdr:sp>
        <xdr:sp macro="" textlink="">
          <xdr:nvSpPr>
            <xdr:cNvPr id="29" name="Rectangle: Rounded Corners 28">
              <a:extLst>
                <a:ext uri="{FF2B5EF4-FFF2-40B4-BE49-F238E27FC236}">
                  <a16:creationId xmlns:a16="http://schemas.microsoft.com/office/drawing/2014/main" id="{AC0C04CF-66D6-5309-3E7E-27FDA0503E96}"/>
                </a:ext>
              </a:extLst>
            </xdr:cNvPr>
            <xdr:cNvSpPr/>
          </xdr:nvSpPr>
          <xdr:spPr>
            <a:xfrm>
              <a:off x="3563910" y="2664155"/>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23-Nov-2023</a:t>
              </a:r>
              <a:endParaRPr lang="en-SC" sz="1100">
                <a:solidFill>
                  <a:sysClr val="windowText" lastClr="000000"/>
                </a:solidFill>
              </a:endParaRPr>
            </a:p>
          </xdr:txBody>
        </xdr:sp>
        <xdr:sp macro="" textlink="">
          <xdr:nvSpPr>
            <xdr:cNvPr id="30" name="Rectangle: Rounded Corners 29">
              <a:extLst>
                <a:ext uri="{FF2B5EF4-FFF2-40B4-BE49-F238E27FC236}">
                  <a16:creationId xmlns:a16="http://schemas.microsoft.com/office/drawing/2014/main" id="{E2BE461C-B228-EF3C-F982-81DEB722A13A}"/>
                </a:ext>
              </a:extLst>
            </xdr:cNvPr>
            <xdr:cNvSpPr/>
          </xdr:nvSpPr>
          <xdr:spPr>
            <a:xfrm>
              <a:off x="1936674" y="266415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Completed</a:t>
              </a:r>
              <a:endParaRPr lang="en-SC" sz="1200"/>
            </a:p>
          </xdr:txBody>
        </xdr:sp>
        <xdr:sp macro="" textlink="">
          <xdr:nvSpPr>
            <xdr:cNvPr id="31" name="Rectangle: Rounded Corners 30">
              <a:extLst>
                <a:ext uri="{FF2B5EF4-FFF2-40B4-BE49-F238E27FC236}">
                  <a16:creationId xmlns:a16="http://schemas.microsoft.com/office/drawing/2014/main" id="{A45C67C3-B3E1-5156-44C3-A7C4C60B2E41}"/>
                </a:ext>
              </a:extLst>
            </xdr:cNvPr>
            <xdr:cNvSpPr/>
          </xdr:nvSpPr>
          <xdr:spPr>
            <a:xfrm>
              <a:off x="1926588" y="5347599"/>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a:t>
              </a:r>
              <a:endParaRPr lang="en-SC" sz="1200">
                <a:solidFill>
                  <a:sysClr val="windowText" lastClr="000000"/>
                </a:solidFill>
              </a:endParaRPr>
            </a:p>
          </xdr:txBody>
        </xdr:sp>
        <xdr:sp macro="" textlink="">
          <xdr:nvSpPr>
            <xdr:cNvPr id="32" name="Rectangle: Rounded Corners 31">
              <a:extLst>
                <a:ext uri="{FF2B5EF4-FFF2-40B4-BE49-F238E27FC236}">
                  <a16:creationId xmlns:a16="http://schemas.microsoft.com/office/drawing/2014/main" id="{DBEB06A5-588B-7029-9AFA-D11F30716C94}"/>
                </a:ext>
              </a:extLst>
            </xdr:cNvPr>
            <xdr:cNvSpPr/>
          </xdr:nvSpPr>
          <xdr:spPr>
            <a:xfrm>
              <a:off x="3561445" y="1706557"/>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FSA</a:t>
              </a:r>
              <a:endParaRPr lang="en-SC" sz="1100">
                <a:solidFill>
                  <a:sysClr val="windowText" lastClr="000000"/>
                </a:solidFill>
              </a:endParaRPr>
            </a:p>
          </xdr:txBody>
        </xdr:sp>
        <xdr:sp macro="" textlink="">
          <xdr:nvSpPr>
            <xdr:cNvPr id="33" name="Rectangle: Rounded Corners 32">
              <a:extLst>
                <a:ext uri="{FF2B5EF4-FFF2-40B4-BE49-F238E27FC236}">
                  <a16:creationId xmlns:a16="http://schemas.microsoft.com/office/drawing/2014/main" id="{1CDF061D-C2E4-A87B-3012-F193F28FA73D}"/>
                </a:ext>
              </a:extLst>
            </xdr:cNvPr>
            <xdr:cNvSpPr/>
          </xdr:nvSpPr>
          <xdr:spPr>
            <a:xfrm>
              <a:off x="1918939" y="171417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Name</a:t>
              </a:r>
              <a:endParaRPr lang="en-SC" sz="1200"/>
            </a:p>
          </xdr:txBody>
        </xdr:sp>
        <xdr:sp macro="" textlink="">
          <xdr:nvSpPr>
            <xdr:cNvPr id="34" name="Rectangle: Rounded Corners 33">
              <a:extLst>
                <a:ext uri="{FF2B5EF4-FFF2-40B4-BE49-F238E27FC236}">
                  <a16:creationId xmlns:a16="http://schemas.microsoft.com/office/drawing/2014/main" id="{14ECE69F-AAF7-19EE-7055-E43466AEE8C8}"/>
                </a:ext>
              </a:extLst>
            </xdr:cNvPr>
            <xdr:cNvSpPr/>
          </xdr:nvSpPr>
          <xdr:spPr>
            <a:xfrm>
              <a:off x="1948100" y="4145727"/>
              <a:ext cx="1712038" cy="21715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Details</a:t>
              </a:r>
              <a:endParaRPr lang="en-SC" sz="1200"/>
            </a:p>
          </xdr:txBody>
        </xdr:sp>
        <xdr:sp macro="" textlink="">
          <xdr:nvSpPr>
            <xdr:cNvPr id="35" name="Rectangle: Rounded Corners 34">
              <a:extLst>
                <a:ext uri="{FF2B5EF4-FFF2-40B4-BE49-F238E27FC236}">
                  <a16:creationId xmlns:a16="http://schemas.microsoft.com/office/drawing/2014/main" id="{E0D96490-1753-1A70-B8CD-61CD27E785B6}"/>
                </a:ext>
              </a:extLst>
            </xdr:cNvPr>
            <xdr:cNvSpPr/>
          </xdr:nvSpPr>
          <xdr:spPr>
            <a:xfrm>
              <a:off x="3563910" y="5646370"/>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36" name="Rectangle: Rounded Corners 35">
              <a:extLst>
                <a:ext uri="{FF2B5EF4-FFF2-40B4-BE49-F238E27FC236}">
                  <a16:creationId xmlns:a16="http://schemas.microsoft.com/office/drawing/2014/main" id="{1EA62C60-F035-8F6C-F8EB-3AEB6A8EDF43}"/>
                </a:ext>
              </a:extLst>
            </xdr:cNvPr>
            <xdr:cNvSpPr/>
          </xdr:nvSpPr>
          <xdr:spPr>
            <a:xfrm>
              <a:off x="1936674" y="5646370"/>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Stop Date</a:t>
              </a:r>
              <a:endParaRPr lang="en-SC" sz="1200">
                <a:solidFill>
                  <a:sysClr val="windowText" lastClr="000000"/>
                </a:solidFill>
              </a:endParaRPr>
            </a:p>
          </xdr:txBody>
        </xdr:sp>
        <xdr:sp macro="" textlink="">
          <xdr:nvSpPr>
            <xdr:cNvPr id="37" name="Rectangle: Rounded Corners 36">
              <a:extLst>
                <a:ext uri="{FF2B5EF4-FFF2-40B4-BE49-F238E27FC236}">
                  <a16:creationId xmlns:a16="http://schemas.microsoft.com/office/drawing/2014/main" id="{5294A183-7167-2C17-36E8-16A94AC5884C}"/>
                </a:ext>
              </a:extLst>
            </xdr:cNvPr>
            <xdr:cNvSpPr/>
          </xdr:nvSpPr>
          <xdr:spPr>
            <a:xfrm>
              <a:off x="3561444" y="2990015"/>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Mandy</a:t>
              </a:r>
              <a:endParaRPr lang="en-SC" sz="1100">
                <a:solidFill>
                  <a:sysClr val="windowText" lastClr="000000"/>
                </a:solidFill>
              </a:endParaRPr>
            </a:p>
          </xdr:txBody>
        </xdr:sp>
        <xdr:sp macro="" textlink="">
          <xdr:nvSpPr>
            <xdr:cNvPr id="38" name="Rectangle: Rounded Corners 37">
              <a:extLst>
                <a:ext uri="{FF2B5EF4-FFF2-40B4-BE49-F238E27FC236}">
                  <a16:creationId xmlns:a16="http://schemas.microsoft.com/office/drawing/2014/main" id="{86E50D6D-8D47-9789-4A2E-619A3E42797B}"/>
                </a:ext>
              </a:extLst>
            </xdr:cNvPr>
            <xdr:cNvSpPr/>
          </xdr:nvSpPr>
          <xdr:spPr>
            <a:xfrm>
              <a:off x="1926589" y="2990015"/>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Assignee</a:t>
              </a:r>
              <a:endParaRPr lang="en-SC" sz="1200">
                <a:solidFill>
                  <a:sysClr val="windowText" lastClr="000000"/>
                </a:solidFill>
              </a:endParaRPr>
            </a:p>
          </xdr:txBody>
        </xdr:sp>
        <xdr:sp macro="" textlink="">
          <xdr:nvSpPr>
            <xdr:cNvPr id="39" name="Rectangle: Rounded Corners 38">
              <a:extLst>
                <a:ext uri="{FF2B5EF4-FFF2-40B4-BE49-F238E27FC236}">
                  <a16:creationId xmlns:a16="http://schemas.microsoft.com/office/drawing/2014/main" id="{5B0B2290-6D42-8D0E-4B09-5B3216BEB8D0}"/>
                </a:ext>
              </a:extLst>
            </xdr:cNvPr>
            <xdr:cNvSpPr/>
          </xdr:nvSpPr>
          <xdr:spPr>
            <a:xfrm>
              <a:off x="5129098" y="228600"/>
              <a:ext cx="648000"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Close</a:t>
              </a:r>
              <a:endParaRPr lang="en-SC" sz="1100"/>
            </a:p>
          </xdr:txBody>
        </xdr:sp>
        <xdr:sp macro="" textlink="">
          <xdr:nvSpPr>
            <xdr:cNvPr id="40" name="Rectangle: Rounded Corners 39">
              <a:extLst>
                <a:ext uri="{FF2B5EF4-FFF2-40B4-BE49-F238E27FC236}">
                  <a16:creationId xmlns:a16="http://schemas.microsoft.com/office/drawing/2014/main" id="{47A9797F-4698-4BF3-A8D5-6A21E0224F61}"/>
                </a:ext>
              </a:extLst>
            </xdr:cNvPr>
            <xdr:cNvSpPr/>
          </xdr:nvSpPr>
          <xdr:spPr>
            <a:xfrm>
              <a:off x="3561444" y="3912859"/>
              <a:ext cx="1712036" cy="214502"/>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41" name="TextBox 40">
              <a:extLst>
                <a:ext uri="{FF2B5EF4-FFF2-40B4-BE49-F238E27FC236}">
                  <a16:creationId xmlns:a16="http://schemas.microsoft.com/office/drawing/2014/main" id="{BF6736C0-7985-8E72-3108-87D4311F1E71}"/>
                </a:ext>
              </a:extLst>
            </xdr:cNvPr>
            <xdr:cNvSpPr txBox="1"/>
          </xdr:nvSpPr>
          <xdr:spPr>
            <a:xfrm>
              <a:off x="1950720" y="4436906"/>
              <a:ext cx="3383280" cy="800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42" name="Rectangle: Rounded Corners 41">
              <a:extLst>
                <a:ext uri="{FF2B5EF4-FFF2-40B4-BE49-F238E27FC236}">
                  <a16:creationId xmlns:a16="http://schemas.microsoft.com/office/drawing/2014/main" id="{26235B3E-8170-59D6-5933-C947A9C353A5}"/>
                </a:ext>
              </a:extLst>
            </xdr:cNvPr>
            <xdr:cNvSpPr/>
          </xdr:nvSpPr>
          <xdr:spPr>
            <a:xfrm>
              <a:off x="3924300" y="5340396"/>
              <a:ext cx="1440000" cy="213397"/>
            </a:xfrm>
            <a:prstGeom prst="roundRect">
              <a:avLst/>
            </a:prstGeom>
            <a:solidFill>
              <a:schemeClr val="bg1"/>
            </a:solid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sp macro="" textlink="">
        <xdr:nvSpPr>
          <xdr:cNvPr id="17" name="Rectangle: Rounded Corners 16">
            <a:extLst>
              <a:ext uri="{FF2B5EF4-FFF2-40B4-BE49-F238E27FC236}">
                <a16:creationId xmlns:a16="http://schemas.microsoft.com/office/drawing/2014/main" id="{26C8151B-F7A8-207C-B2FE-29BAB8128DE9}"/>
              </a:ext>
            </a:extLst>
          </xdr:cNvPr>
          <xdr:cNvSpPr/>
        </xdr:nvSpPr>
        <xdr:spPr>
          <a:xfrm>
            <a:off x="11803380" y="266700"/>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Delete</a:t>
            </a:r>
            <a:endParaRPr lang="en-SC" sz="1100"/>
          </a:p>
        </xdr:txBody>
      </xdr:sp>
    </xdr:grpSp>
    <xdr:clientData/>
  </xdr:twoCellAnchor>
  <xdr:twoCellAnchor>
    <xdr:from>
      <xdr:col>5</xdr:col>
      <xdr:colOff>1165860</xdr:colOff>
      <xdr:row>1</xdr:row>
      <xdr:rowOff>106680</xdr:rowOff>
    </xdr:from>
    <xdr:to>
      <xdr:col>6</xdr:col>
      <xdr:colOff>298020</xdr:colOff>
      <xdr:row>1</xdr:row>
      <xdr:rowOff>358680</xdr:rowOff>
    </xdr:to>
    <xdr:sp macro="" textlink="">
      <xdr:nvSpPr>
        <xdr:cNvPr id="46" name="Rectangle: Rounded Corners 45">
          <a:extLst>
            <a:ext uri="{FF2B5EF4-FFF2-40B4-BE49-F238E27FC236}">
              <a16:creationId xmlns:a16="http://schemas.microsoft.com/office/drawing/2014/main" id="{F0BAD488-83A8-4B58-BA01-F48590B1DEAD}"/>
            </a:ext>
          </a:extLst>
        </xdr:cNvPr>
        <xdr:cNvSpPr/>
      </xdr:nvSpPr>
      <xdr:spPr>
        <a:xfrm>
          <a:off x="4602480" y="289560"/>
          <a:ext cx="900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ALL</a:t>
          </a:r>
          <a:endParaRPr lang="en-SC"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22860</xdr:colOff>
      <xdr:row>2</xdr:row>
      <xdr:rowOff>22860</xdr:rowOff>
    </xdr:from>
    <xdr:to>
      <xdr:col>26</xdr:col>
      <xdr:colOff>457200</xdr:colOff>
      <xdr:row>33</xdr:row>
      <xdr:rowOff>160020</xdr:rowOff>
    </xdr:to>
    <xdr:sp macro="" textlink="">
      <xdr:nvSpPr>
        <xdr:cNvPr id="47" name="Rectangle 46">
          <a:extLst>
            <a:ext uri="{FF2B5EF4-FFF2-40B4-BE49-F238E27FC236}">
              <a16:creationId xmlns:a16="http://schemas.microsoft.com/office/drawing/2014/main" id="{77CF67C4-3078-425E-ABCD-E9AF9D66453C}"/>
            </a:ext>
          </a:extLst>
        </xdr:cNvPr>
        <xdr:cNvSpPr/>
      </xdr:nvSpPr>
      <xdr:spPr>
        <a:xfrm>
          <a:off x="18508980" y="647700"/>
          <a:ext cx="4069080" cy="6240780"/>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22</xdr:col>
      <xdr:colOff>373380</xdr:colOff>
      <xdr:row>27</xdr:row>
      <xdr:rowOff>91440</xdr:rowOff>
    </xdr:from>
    <xdr:to>
      <xdr:col>23</xdr:col>
      <xdr:colOff>55980</xdr:colOff>
      <xdr:row>28</xdr:row>
      <xdr:rowOff>127511</xdr:rowOff>
    </xdr:to>
    <xdr:sp macro="" textlink="">
      <xdr:nvSpPr>
        <xdr:cNvPr id="48" name="Rectangle: Rounded Corners 47">
          <a:extLst>
            <a:ext uri="{FF2B5EF4-FFF2-40B4-BE49-F238E27FC236}">
              <a16:creationId xmlns:a16="http://schemas.microsoft.com/office/drawing/2014/main" id="{421B44A5-43C0-4DD4-A99A-9B6A9DBAD278}"/>
            </a:ext>
          </a:extLst>
        </xdr:cNvPr>
        <xdr:cNvSpPr/>
      </xdr:nvSpPr>
      <xdr:spPr>
        <a:xfrm>
          <a:off x="20360640" y="5661660"/>
          <a:ext cx="216000" cy="234191"/>
        </a:xfrm>
        <a:prstGeom prst="roundRect">
          <a:avLst/>
        </a:prstGeom>
        <a:solidFill>
          <a:schemeClr val="bg1"/>
        </a:solid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editAs="oneCell">
    <xdr:from>
      <xdr:col>6</xdr:col>
      <xdr:colOff>701040</xdr:colOff>
      <xdr:row>3</xdr:row>
      <xdr:rowOff>91440</xdr:rowOff>
    </xdr:from>
    <xdr:to>
      <xdr:col>7</xdr:col>
      <xdr:colOff>609600</xdr:colOff>
      <xdr:row>5</xdr:row>
      <xdr:rowOff>0</xdr:rowOff>
    </xdr:to>
    <xdr:pic>
      <xdr:nvPicPr>
        <xdr:cNvPr id="65" name="Picture 64">
          <a:extLst>
            <a:ext uri="{FF2B5EF4-FFF2-40B4-BE49-F238E27FC236}">
              <a16:creationId xmlns:a16="http://schemas.microsoft.com/office/drawing/2014/main" id="{5314E080-AB5B-466E-8F82-08B45B59E11A}"/>
            </a:ext>
          </a:extLst>
        </xdr:cNvPr>
        <xdr:cNvPicPr>
          <a:picLocks/>
        </xdr:cNvPicPr>
      </xdr:nvPicPr>
      <xdr:blipFill>
        <a:blip xmlns:r="http://schemas.openxmlformats.org/officeDocument/2006/relationships" r:embed="rId1"/>
        <a:stretch>
          <a:fillRect/>
        </a:stretch>
      </xdr:blipFill>
      <xdr:spPr>
        <a:xfrm>
          <a:off x="5905500" y="899160"/>
          <a:ext cx="1676400" cy="365760"/>
        </a:xfrm>
        <a:prstGeom prst="rect">
          <a:avLst/>
        </a:prstGeom>
      </xdr:spPr>
    </xdr:pic>
    <xdr:clientData/>
  </xdr:twoCellAnchor>
  <xdr:twoCellAnchor editAs="oneCell">
    <xdr:from>
      <xdr:col>7</xdr:col>
      <xdr:colOff>647701</xdr:colOff>
      <xdr:row>3</xdr:row>
      <xdr:rowOff>91440</xdr:rowOff>
    </xdr:from>
    <xdr:to>
      <xdr:col>9</xdr:col>
      <xdr:colOff>1</xdr:colOff>
      <xdr:row>4</xdr:row>
      <xdr:rowOff>352380</xdr:rowOff>
    </xdr:to>
    <xdr:pic>
      <xdr:nvPicPr>
        <xdr:cNvPr id="66" name="Picture 65">
          <a:extLst>
            <a:ext uri="{FF2B5EF4-FFF2-40B4-BE49-F238E27FC236}">
              <a16:creationId xmlns:a16="http://schemas.microsoft.com/office/drawing/2014/main" id="{F87082B3-E2DE-4A4D-A7B4-B76C178DE16A}"/>
            </a:ext>
          </a:extLst>
        </xdr:cNvPr>
        <xdr:cNvPicPr>
          <a:picLocks/>
        </xdr:cNvPicPr>
      </xdr:nvPicPr>
      <xdr:blipFill>
        <a:blip xmlns:r="http://schemas.openxmlformats.org/officeDocument/2006/relationships" r:embed="rId2"/>
        <a:stretch>
          <a:fillRect/>
        </a:stretch>
      </xdr:blipFill>
      <xdr:spPr>
        <a:xfrm>
          <a:off x="7620001" y="899160"/>
          <a:ext cx="2887980" cy="360000"/>
        </a:xfrm>
        <a:prstGeom prst="rect">
          <a:avLst/>
        </a:prstGeom>
      </xdr:spPr>
    </xdr:pic>
    <xdr:clientData/>
  </xdr:twoCellAnchor>
  <xdr:twoCellAnchor editAs="oneCell">
    <xdr:from>
      <xdr:col>4</xdr:col>
      <xdr:colOff>1603110</xdr:colOff>
      <xdr:row>4</xdr:row>
      <xdr:rowOff>23025</xdr:rowOff>
    </xdr:from>
    <xdr:to>
      <xdr:col>5</xdr:col>
      <xdr:colOff>15270</xdr:colOff>
      <xdr:row>5</xdr:row>
      <xdr:rowOff>13365</xdr:rowOff>
    </xdr:to>
    <xdr:pic>
      <xdr:nvPicPr>
        <xdr:cNvPr id="67" name="Picture 66">
          <a:extLst>
            <a:ext uri="{FF2B5EF4-FFF2-40B4-BE49-F238E27FC236}">
              <a16:creationId xmlns:a16="http://schemas.microsoft.com/office/drawing/2014/main" id="{2328BD0F-5DE1-4875-8851-3E8BEAE107D0}"/>
            </a:ext>
          </a:extLst>
        </xdr:cNvPr>
        <xdr:cNvPicPr>
          <a:picLocks noChangeAspect="1"/>
        </xdr:cNvPicPr>
      </xdr:nvPicPr>
      <xdr:blipFill>
        <a:blip xmlns:r="http://schemas.openxmlformats.org/officeDocument/2006/relationships" r:embed="rId3"/>
        <a:stretch>
          <a:fillRect/>
        </a:stretch>
      </xdr:blipFill>
      <xdr:spPr>
        <a:xfrm rot="10800000">
          <a:off x="3271890" y="929805"/>
          <a:ext cx="180000" cy="173220"/>
        </a:xfrm>
        <a:prstGeom prst="rect">
          <a:avLst/>
        </a:prstGeom>
      </xdr:spPr>
    </xdr:pic>
    <xdr:clientData/>
  </xdr:twoCellAnchor>
  <xdr:twoCellAnchor editAs="oneCell">
    <xdr:from>
      <xdr:col>5</xdr:col>
      <xdr:colOff>1600200</xdr:colOff>
      <xdr:row>4</xdr:row>
      <xdr:rowOff>22860</xdr:rowOff>
    </xdr:from>
    <xdr:to>
      <xdr:col>6</xdr:col>
      <xdr:colOff>12360</xdr:colOff>
      <xdr:row>5</xdr:row>
      <xdr:rowOff>13200</xdr:rowOff>
    </xdr:to>
    <xdr:pic>
      <xdr:nvPicPr>
        <xdr:cNvPr id="68" name="Picture 67">
          <a:extLst>
            <a:ext uri="{FF2B5EF4-FFF2-40B4-BE49-F238E27FC236}">
              <a16:creationId xmlns:a16="http://schemas.microsoft.com/office/drawing/2014/main" id="{AF1C3397-A35B-432C-9435-741AD24DD930}"/>
            </a:ext>
          </a:extLst>
        </xdr:cNvPr>
        <xdr:cNvPicPr>
          <a:picLocks noChangeAspect="1"/>
        </xdr:cNvPicPr>
      </xdr:nvPicPr>
      <xdr:blipFill>
        <a:blip xmlns:r="http://schemas.openxmlformats.org/officeDocument/2006/relationships" r:embed="rId3"/>
        <a:stretch>
          <a:fillRect/>
        </a:stretch>
      </xdr:blipFill>
      <xdr:spPr>
        <a:xfrm rot="10800000">
          <a:off x="5036820" y="929640"/>
          <a:ext cx="180000" cy="173220"/>
        </a:xfrm>
        <a:prstGeom prst="rect">
          <a:avLst/>
        </a:prstGeom>
      </xdr:spPr>
    </xdr:pic>
    <xdr:clientData/>
  </xdr:twoCellAnchor>
  <xdr:twoCellAnchor>
    <xdr:from>
      <xdr:col>0</xdr:col>
      <xdr:colOff>7620</xdr:colOff>
      <xdr:row>0</xdr:row>
      <xdr:rowOff>0</xdr:rowOff>
    </xdr:from>
    <xdr:to>
      <xdr:col>2</xdr:col>
      <xdr:colOff>11091</xdr:colOff>
      <xdr:row>33</xdr:row>
      <xdr:rowOff>111540</xdr:rowOff>
    </xdr:to>
    <xdr:grpSp>
      <xdr:nvGrpSpPr>
        <xdr:cNvPr id="96" name="Group 95">
          <a:extLst>
            <a:ext uri="{FF2B5EF4-FFF2-40B4-BE49-F238E27FC236}">
              <a16:creationId xmlns:a16="http://schemas.microsoft.com/office/drawing/2014/main" id="{A29C6505-0710-4261-B3FE-9C888B16B876}"/>
            </a:ext>
          </a:extLst>
        </xdr:cNvPr>
        <xdr:cNvGrpSpPr/>
      </xdr:nvGrpSpPr>
      <xdr:grpSpPr>
        <a:xfrm>
          <a:off x="7620" y="0"/>
          <a:ext cx="1474131" cy="6840000"/>
          <a:chOff x="0" y="0"/>
          <a:chExt cx="1470321" cy="6184990"/>
        </a:xfrm>
      </xdr:grpSpPr>
      <xdr:grpSp>
        <xdr:nvGrpSpPr>
          <xdr:cNvPr id="97" name="Group 96">
            <a:extLst>
              <a:ext uri="{FF2B5EF4-FFF2-40B4-BE49-F238E27FC236}">
                <a16:creationId xmlns:a16="http://schemas.microsoft.com/office/drawing/2014/main" id="{BEA93CD0-DFBF-FAB6-1796-84CEA7C3DBD7}"/>
              </a:ext>
            </a:extLst>
          </xdr:cNvPr>
          <xdr:cNvGrpSpPr/>
        </xdr:nvGrpSpPr>
        <xdr:grpSpPr>
          <a:xfrm>
            <a:off x="0" y="0"/>
            <a:ext cx="1470321" cy="6184990"/>
            <a:chOff x="0" y="0"/>
            <a:chExt cx="1470321" cy="6184990"/>
          </a:xfrm>
        </xdr:grpSpPr>
        <xdr:grpSp>
          <xdr:nvGrpSpPr>
            <xdr:cNvPr id="99" name="Group 98">
              <a:extLst>
                <a:ext uri="{FF2B5EF4-FFF2-40B4-BE49-F238E27FC236}">
                  <a16:creationId xmlns:a16="http://schemas.microsoft.com/office/drawing/2014/main" id="{11F5E658-8108-9550-7AEC-83BCE0C83895}"/>
                </a:ext>
              </a:extLst>
            </xdr:cNvPr>
            <xdr:cNvGrpSpPr/>
          </xdr:nvGrpSpPr>
          <xdr:grpSpPr>
            <a:xfrm>
              <a:off x="0" y="0"/>
              <a:ext cx="1470321" cy="6184990"/>
              <a:chOff x="0" y="-291307"/>
              <a:chExt cx="1474131" cy="6350725"/>
            </a:xfrm>
            <a:solidFill>
              <a:schemeClr val="bg1"/>
            </a:solidFill>
          </xdr:grpSpPr>
          <xdr:grpSp>
            <xdr:nvGrpSpPr>
              <xdr:cNvPr id="101" name="Group 100">
                <a:extLst>
                  <a:ext uri="{FF2B5EF4-FFF2-40B4-BE49-F238E27FC236}">
                    <a16:creationId xmlns:a16="http://schemas.microsoft.com/office/drawing/2014/main" id="{09278252-0836-DB5D-3567-686C30F0D2AB}"/>
                  </a:ext>
                </a:extLst>
              </xdr:cNvPr>
              <xdr:cNvGrpSpPr/>
            </xdr:nvGrpSpPr>
            <xdr:grpSpPr>
              <a:xfrm>
                <a:off x="0" y="-291307"/>
                <a:ext cx="1474131" cy="6350725"/>
                <a:chOff x="0" y="-291307"/>
                <a:chExt cx="1474131" cy="6350725"/>
              </a:xfrm>
              <a:grpFill/>
            </xdr:grpSpPr>
            <xdr:grpSp>
              <xdr:nvGrpSpPr>
                <xdr:cNvPr id="104" name="Group 103">
                  <a:extLst>
                    <a:ext uri="{FF2B5EF4-FFF2-40B4-BE49-F238E27FC236}">
                      <a16:creationId xmlns:a16="http://schemas.microsoft.com/office/drawing/2014/main" id="{6E004D04-0090-1F95-BD2A-6F5FEE1D6900}"/>
                    </a:ext>
                  </a:extLst>
                </xdr:cNvPr>
                <xdr:cNvGrpSpPr/>
              </xdr:nvGrpSpPr>
              <xdr:grpSpPr>
                <a:xfrm>
                  <a:off x="0" y="-291307"/>
                  <a:ext cx="1474131" cy="6350725"/>
                  <a:chOff x="0" y="-276870"/>
                  <a:chExt cx="1476165" cy="6035993"/>
                </a:xfrm>
                <a:grpFill/>
              </xdr:grpSpPr>
              <xdr:sp macro="" textlink="">
                <xdr:nvSpPr>
                  <xdr:cNvPr id="106" name="Rectangle 105">
                    <a:extLst>
                      <a:ext uri="{FF2B5EF4-FFF2-40B4-BE49-F238E27FC236}">
                        <a16:creationId xmlns:a16="http://schemas.microsoft.com/office/drawing/2014/main" id="{F070CAE8-22B7-217D-2BC5-555712F70A95}"/>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07" name="Group 106">
                    <a:extLst>
                      <a:ext uri="{FF2B5EF4-FFF2-40B4-BE49-F238E27FC236}">
                        <a16:creationId xmlns:a16="http://schemas.microsoft.com/office/drawing/2014/main" id="{DED57B51-F6D0-4F56-0E28-340BF1BCD6F0}"/>
                      </a:ext>
                    </a:extLst>
                  </xdr:cNvPr>
                  <xdr:cNvGrpSpPr/>
                </xdr:nvGrpSpPr>
                <xdr:grpSpPr>
                  <a:xfrm>
                    <a:off x="2080" y="531339"/>
                    <a:ext cx="1457616" cy="4278031"/>
                    <a:chOff x="2080" y="531339"/>
                    <a:chExt cx="1457616" cy="4278031"/>
                  </a:xfrm>
                  <a:grpFill/>
                </xdr:grpSpPr>
                <xdr:sp macro="" textlink="">
                  <xdr:nvSpPr>
                    <xdr:cNvPr id="108" name="TextBox 107">
                      <a:hlinkClick xmlns:r="http://schemas.openxmlformats.org/officeDocument/2006/relationships" r:id="rId4"/>
                      <a:extLst>
                        <a:ext uri="{FF2B5EF4-FFF2-40B4-BE49-F238E27FC236}">
                          <a16:creationId xmlns:a16="http://schemas.microsoft.com/office/drawing/2014/main" id="{89EA4559-3EB3-9227-344E-6FA6B82AAD5F}"/>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9" name="TextBox 108">
                      <a:hlinkClick xmlns:r="http://schemas.openxmlformats.org/officeDocument/2006/relationships" r:id="rId5"/>
                      <a:extLst>
                        <a:ext uri="{FF2B5EF4-FFF2-40B4-BE49-F238E27FC236}">
                          <a16:creationId xmlns:a16="http://schemas.microsoft.com/office/drawing/2014/main" id="{84DE48C7-C139-7E6A-C884-B60EF57B342F}"/>
                        </a:ext>
                      </a:extLst>
                    </xdr:cNvPr>
                    <xdr:cNvSpPr txBox="1"/>
                  </xdr:nvSpPr>
                  <xdr:spPr>
                    <a:xfrm>
                      <a:off x="2444" y="1054618"/>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0" name="TextBox 109">
                      <a:hlinkClick xmlns:r="http://schemas.openxmlformats.org/officeDocument/2006/relationships" r:id="rId6"/>
                      <a:extLst>
                        <a:ext uri="{FF2B5EF4-FFF2-40B4-BE49-F238E27FC236}">
                          <a16:creationId xmlns:a16="http://schemas.microsoft.com/office/drawing/2014/main" id="{02218639-B376-28C4-09A0-9FC96CF1C9D7}"/>
                        </a:ext>
                      </a:extLst>
                    </xdr:cNvPr>
                    <xdr:cNvSpPr txBox="1"/>
                  </xdr:nvSpPr>
                  <xdr:spPr>
                    <a:xfrm>
                      <a:off x="2444" y="795882"/>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Calendar</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11" name="TextBox 110">
                      <a:hlinkClick xmlns:r="http://schemas.openxmlformats.org/officeDocument/2006/relationships" r:id="rId7"/>
                      <a:extLst>
                        <a:ext uri="{FF2B5EF4-FFF2-40B4-BE49-F238E27FC236}">
                          <a16:creationId xmlns:a16="http://schemas.microsoft.com/office/drawing/2014/main" id="{AA15D697-8353-51BB-4CBD-B41EFE23739F}"/>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2" name="TextBox 111">
                      <a:hlinkClick xmlns:r="http://schemas.openxmlformats.org/officeDocument/2006/relationships" r:id="rId8"/>
                      <a:extLst>
                        <a:ext uri="{FF2B5EF4-FFF2-40B4-BE49-F238E27FC236}">
                          <a16:creationId xmlns:a16="http://schemas.microsoft.com/office/drawing/2014/main" id="{74DD31AA-1E99-3C37-47AB-14784BE492EB}"/>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3" name="TextBox 112">
                      <a:hlinkClick xmlns:r="http://schemas.openxmlformats.org/officeDocument/2006/relationships" r:id="rId9"/>
                      <a:extLst>
                        <a:ext uri="{FF2B5EF4-FFF2-40B4-BE49-F238E27FC236}">
                          <a16:creationId xmlns:a16="http://schemas.microsoft.com/office/drawing/2014/main" id="{CF44C7CB-35E5-3418-91C2-A2FACC6C466C}"/>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4" name="TextBox 113">
                      <a:hlinkClick xmlns:r="http://schemas.openxmlformats.org/officeDocument/2006/relationships" r:id="rId10"/>
                      <a:extLst>
                        <a:ext uri="{FF2B5EF4-FFF2-40B4-BE49-F238E27FC236}">
                          <a16:creationId xmlns:a16="http://schemas.microsoft.com/office/drawing/2014/main" id="{DB662044-E060-D42E-70B7-5D13C255008E}"/>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5" name="TextBox 114">
                      <a:hlinkClick xmlns:r="http://schemas.openxmlformats.org/officeDocument/2006/relationships" r:id="rId11"/>
                      <a:extLst>
                        <a:ext uri="{FF2B5EF4-FFF2-40B4-BE49-F238E27FC236}">
                          <a16:creationId xmlns:a16="http://schemas.microsoft.com/office/drawing/2014/main" id="{59EECF1F-A4A2-5C26-83B3-3C5B0EE0C778}"/>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6" name="TextBox 115">
                      <a:hlinkClick xmlns:r="http://schemas.openxmlformats.org/officeDocument/2006/relationships" r:id="rId12"/>
                      <a:extLst>
                        <a:ext uri="{FF2B5EF4-FFF2-40B4-BE49-F238E27FC236}">
                          <a16:creationId xmlns:a16="http://schemas.microsoft.com/office/drawing/2014/main" id="{B29EE173-F322-B895-DA07-163F9A751FD9}"/>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7" name="TextBox 116">
                      <a:hlinkClick xmlns:r="http://schemas.openxmlformats.org/officeDocument/2006/relationships" r:id="rId13"/>
                      <a:extLst>
                        <a:ext uri="{FF2B5EF4-FFF2-40B4-BE49-F238E27FC236}">
                          <a16:creationId xmlns:a16="http://schemas.microsoft.com/office/drawing/2014/main" id="{2C27A96C-9E72-A7C2-8AA2-59990B1E2BAE}"/>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8" name="TextBox 117">
                      <a:hlinkClick xmlns:r="http://schemas.openxmlformats.org/officeDocument/2006/relationships" r:id="rId14"/>
                      <a:extLst>
                        <a:ext uri="{FF2B5EF4-FFF2-40B4-BE49-F238E27FC236}">
                          <a16:creationId xmlns:a16="http://schemas.microsoft.com/office/drawing/2014/main" id="{751A6ACC-BED0-C694-A8D5-E817C9F038E3}"/>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9" name="TextBox 118">
                      <a:hlinkClick xmlns:r="http://schemas.openxmlformats.org/officeDocument/2006/relationships" r:id="rId15"/>
                      <a:extLst>
                        <a:ext uri="{FF2B5EF4-FFF2-40B4-BE49-F238E27FC236}">
                          <a16:creationId xmlns:a16="http://schemas.microsoft.com/office/drawing/2014/main" id="{6B509FAD-74FE-740C-9905-80FA4CC5107F}"/>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0" name="TextBox 119">
                      <a:hlinkClick xmlns:r="http://schemas.openxmlformats.org/officeDocument/2006/relationships" r:id="rId16"/>
                      <a:extLst>
                        <a:ext uri="{FF2B5EF4-FFF2-40B4-BE49-F238E27FC236}">
                          <a16:creationId xmlns:a16="http://schemas.microsoft.com/office/drawing/2014/main" id="{95887D39-4865-D0E8-1CDE-13C033A56BFA}"/>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1" name="TextBox 120">
                      <a:hlinkClick xmlns:r="http://schemas.openxmlformats.org/officeDocument/2006/relationships" r:id="rId17"/>
                      <a:extLst>
                        <a:ext uri="{FF2B5EF4-FFF2-40B4-BE49-F238E27FC236}">
                          <a16:creationId xmlns:a16="http://schemas.microsoft.com/office/drawing/2014/main" id="{4C19A6F1-EAD0-26B3-7574-DF682013303B}"/>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05" name="TextBox 104">
                  <a:hlinkClick xmlns:r="http://schemas.openxmlformats.org/officeDocument/2006/relationships" r:id="rId18"/>
                  <a:extLst>
                    <a:ext uri="{FF2B5EF4-FFF2-40B4-BE49-F238E27FC236}">
                      <a16:creationId xmlns:a16="http://schemas.microsoft.com/office/drawing/2014/main" id="{756F7EF8-9423-DDD2-EF47-B0707F5A5A4B}"/>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02" name="TextBox 101">
                <a:extLst>
                  <a:ext uri="{FF2B5EF4-FFF2-40B4-BE49-F238E27FC236}">
                    <a16:creationId xmlns:a16="http://schemas.microsoft.com/office/drawing/2014/main" id="{6AEEB24C-0025-BD48-45FD-F7300C3B8EFF}"/>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03" name="TextBox 102">
                <a:extLst>
                  <a:ext uri="{FF2B5EF4-FFF2-40B4-BE49-F238E27FC236}">
                    <a16:creationId xmlns:a16="http://schemas.microsoft.com/office/drawing/2014/main" id="{BD70C318-52B4-1D95-F58D-7026A4114C1F}"/>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00" name="TextBox 99">
              <a:hlinkClick xmlns:r="http://schemas.openxmlformats.org/officeDocument/2006/relationships" r:id="rId19"/>
              <a:extLst>
                <a:ext uri="{FF2B5EF4-FFF2-40B4-BE49-F238E27FC236}">
                  <a16:creationId xmlns:a16="http://schemas.microsoft.com/office/drawing/2014/main" id="{865D6769-74DB-A99D-67C8-9C1D4EAA4D0D}"/>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8" name="Picture 97">
            <a:extLst>
              <a:ext uri="{FF2B5EF4-FFF2-40B4-BE49-F238E27FC236}">
                <a16:creationId xmlns:a16="http://schemas.microsoft.com/office/drawing/2014/main" id="{A6DDA263-BBE8-6255-C178-0C56C1D46EA4}"/>
              </a:ext>
            </a:extLst>
          </xdr:cNvPr>
          <xdr:cNvPicPr>
            <a:picLocks noChangeAspect="1"/>
          </xdr:cNvPicPr>
        </xdr:nvPicPr>
        <xdr:blipFill>
          <a:blip xmlns:r="http://schemas.openxmlformats.org/officeDocument/2006/relationships" r:embed="rId20"/>
          <a:stretch>
            <a:fillRect/>
          </a:stretch>
        </xdr:blipFill>
        <xdr:spPr>
          <a:xfrm>
            <a:off x="243840" y="175260"/>
            <a:ext cx="1021080" cy="439850"/>
          </a:xfrm>
          <a:prstGeom prst="rect">
            <a:avLst/>
          </a:prstGeom>
        </xdr:spPr>
      </xdr:pic>
    </xdr:grpSp>
    <xdr:clientData/>
  </xdr:twoCellAnchor>
  <xdr:twoCellAnchor>
    <xdr:from>
      <xdr:col>6</xdr:col>
      <xdr:colOff>358140</xdr:colOff>
      <xdr:row>1</xdr:row>
      <xdr:rowOff>106680</xdr:rowOff>
    </xdr:from>
    <xdr:to>
      <xdr:col>8</xdr:col>
      <xdr:colOff>510540</xdr:colOff>
      <xdr:row>1</xdr:row>
      <xdr:rowOff>358680</xdr:rowOff>
    </xdr:to>
    <xdr:grpSp>
      <xdr:nvGrpSpPr>
        <xdr:cNvPr id="122" name="Group 121">
          <a:hlinkClick xmlns:r="http://schemas.openxmlformats.org/officeDocument/2006/relationships" r:id="rId21"/>
          <a:extLst>
            <a:ext uri="{FF2B5EF4-FFF2-40B4-BE49-F238E27FC236}">
              <a16:creationId xmlns:a16="http://schemas.microsoft.com/office/drawing/2014/main" id="{9D794660-F3BE-4A80-8F10-533C327A924C}"/>
            </a:ext>
          </a:extLst>
        </xdr:cNvPr>
        <xdr:cNvGrpSpPr/>
      </xdr:nvGrpSpPr>
      <xdr:grpSpPr>
        <a:xfrm>
          <a:off x="5562600" y="289560"/>
          <a:ext cx="3688080" cy="252000"/>
          <a:chOff x="4754880" y="259080"/>
          <a:chExt cx="3688080" cy="252000"/>
        </a:xfrm>
        <a:solidFill>
          <a:schemeClr val="tx1"/>
        </a:solidFill>
      </xdr:grpSpPr>
      <xdr:sp macro="" textlink="">
        <xdr:nvSpPr>
          <xdr:cNvPr id="123" name="Rectangle: Rounded Corners 122">
            <a:hlinkClick xmlns:r="http://schemas.openxmlformats.org/officeDocument/2006/relationships" r:id="rId22"/>
            <a:extLst>
              <a:ext uri="{FF2B5EF4-FFF2-40B4-BE49-F238E27FC236}">
                <a16:creationId xmlns:a16="http://schemas.microsoft.com/office/drawing/2014/main" id="{824120A6-CFD0-F395-2FBD-03AE4EACCB3C}"/>
              </a:ext>
            </a:extLst>
          </xdr:cNvPr>
          <xdr:cNvSpPr/>
        </xdr:nvSpPr>
        <xdr:spPr>
          <a:xfrm>
            <a:off x="7486887" y="259080"/>
            <a:ext cx="956073"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Instalments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24" name="Rectangle: Rounded Corners 123">
            <a:hlinkClick xmlns:r="http://schemas.openxmlformats.org/officeDocument/2006/relationships" r:id="rId23"/>
            <a:extLst>
              <a:ext uri="{FF2B5EF4-FFF2-40B4-BE49-F238E27FC236}">
                <a16:creationId xmlns:a16="http://schemas.microsoft.com/office/drawing/2014/main" id="{802DFAD9-B10A-0A5F-2CF4-A0C6D2FB665E}"/>
              </a:ext>
            </a:extLst>
          </xdr:cNvPr>
          <xdr:cNvSpPr/>
        </xdr:nvSpPr>
        <xdr:spPr>
          <a:xfrm>
            <a:off x="6599255" y="259080"/>
            <a:ext cx="828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Renewals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25" name="Rectangle: Rounded Corners 124">
            <a:hlinkClick xmlns:r="http://schemas.openxmlformats.org/officeDocument/2006/relationships" r:id="rId24"/>
            <a:extLst>
              <a:ext uri="{FF2B5EF4-FFF2-40B4-BE49-F238E27FC236}">
                <a16:creationId xmlns:a16="http://schemas.microsoft.com/office/drawing/2014/main" id="{EC205E57-531D-BD4A-B9FC-7515FE0C0119}"/>
              </a:ext>
            </a:extLst>
          </xdr:cNvPr>
          <xdr:cNvSpPr/>
        </xdr:nvSpPr>
        <xdr:spPr>
          <a:xfrm>
            <a:off x="5639875" y="25908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Follow Ups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26" name="Rectangle: Rounded Corners 125">
            <a:hlinkClick xmlns:r="http://schemas.openxmlformats.org/officeDocument/2006/relationships" r:id="rId21"/>
            <a:extLst>
              <a:ext uri="{FF2B5EF4-FFF2-40B4-BE49-F238E27FC236}">
                <a16:creationId xmlns:a16="http://schemas.microsoft.com/office/drawing/2014/main" id="{1EF5AD4C-E635-4F3C-F5A5-C10AB4340FEE}"/>
              </a:ext>
            </a:extLst>
          </xdr:cNvPr>
          <xdr:cNvSpPr/>
        </xdr:nvSpPr>
        <xdr:spPr>
          <a:xfrm>
            <a:off x="4754880" y="259080"/>
            <a:ext cx="828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Tasks</a:t>
            </a:r>
            <a:endParaRPr lang="en-SC" sz="110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8</xdr:col>
      <xdr:colOff>784860</xdr:colOff>
      <xdr:row>1</xdr:row>
      <xdr:rowOff>106680</xdr:rowOff>
    </xdr:from>
    <xdr:to>
      <xdr:col>8</xdr:col>
      <xdr:colOff>1740933</xdr:colOff>
      <xdr:row>1</xdr:row>
      <xdr:rowOff>358680</xdr:rowOff>
    </xdr:to>
    <xdr:sp macro="" textlink="">
      <xdr:nvSpPr>
        <xdr:cNvPr id="127" name="Rectangle: Rounded Corners 126">
          <a:hlinkClick xmlns:r="http://schemas.openxmlformats.org/officeDocument/2006/relationships" r:id="rId25"/>
          <a:extLst>
            <a:ext uri="{FF2B5EF4-FFF2-40B4-BE49-F238E27FC236}">
              <a16:creationId xmlns:a16="http://schemas.microsoft.com/office/drawing/2014/main" id="{D59FD87C-2D2B-4B03-9FAD-92823232B97E}"/>
            </a:ext>
          </a:extLst>
        </xdr:cNvPr>
        <xdr:cNvSpPr/>
      </xdr:nvSpPr>
      <xdr:spPr>
        <a:xfrm>
          <a:off x="9525000" y="289560"/>
          <a:ext cx="956073"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Birthdays</a:t>
          </a:r>
          <a:endParaRPr lang="en-SC" sz="11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26</xdr:col>
      <xdr:colOff>480060</xdr:colOff>
      <xdr:row>6</xdr:row>
      <xdr:rowOff>0</xdr:rowOff>
    </xdr:from>
    <xdr:ext cx="184731" cy="264560"/>
    <xdr:sp macro="" textlink="">
      <xdr:nvSpPr>
        <xdr:cNvPr id="2" name="TextBox 1">
          <a:extLst>
            <a:ext uri="{FF2B5EF4-FFF2-40B4-BE49-F238E27FC236}">
              <a16:creationId xmlns:a16="http://schemas.microsoft.com/office/drawing/2014/main" id="{220CD65F-AEBA-44D7-9355-E24D57B20AF6}"/>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3" name="TextBox 2">
          <a:extLst>
            <a:ext uri="{FF2B5EF4-FFF2-40B4-BE49-F238E27FC236}">
              <a16:creationId xmlns:a16="http://schemas.microsoft.com/office/drawing/2014/main" id="{23AF025A-5A57-4F2F-81B6-D5244F92D580}"/>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4" name="TextBox 3">
          <a:extLst>
            <a:ext uri="{FF2B5EF4-FFF2-40B4-BE49-F238E27FC236}">
              <a16:creationId xmlns:a16="http://schemas.microsoft.com/office/drawing/2014/main" id="{301AC548-01D1-4ADD-9431-0B3811E79DC0}"/>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5" name="TextBox 4">
          <a:extLst>
            <a:ext uri="{FF2B5EF4-FFF2-40B4-BE49-F238E27FC236}">
              <a16:creationId xmlns:a16="http://schemas.microsoft.com/office/drawing/2014/main" id="{9D690002-5515-4D5C-A762-04F8998AD7B7}"/>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6" name="TextBox 5">
          <a:extLst>
            <a:ext uri="{FF2B5EF4-FFF2-40B4-BE49-F238E27FC236}">
              <a16:creationId xmlns:a16="http://schemas.microsoft.com/office/drawing/2014/main" id="{D689E10C-DCB7-4276-89B2-8F879DD6FB3E}"/>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6</xdr:row>
      <xdr:rowOff>0</xdr:rowOff>
    </xdr:from>
    <xdr:ext cx="184731" cy="264560"/>
    <xdr:sp macro="" textlink="">
      <xdr:nvSpPr>
        <xdr:cNvPr id="7" name="TextBox 6">
          <a:extLst>
            <a:ext uri="{FF2B5EF4-FFF2-40B4-BE49-F238E27FC236}">
              <a16:creationId xmlns:a16="http://schemas.microsoft.com/office/drawing/2014/main" id="{2504BC0D-CA85-4407-B1B6-FF8B084A1D26}"/>
            </a:ext>
          </a:extLst>
        </xdr:cNvPr>
        <xdr:cNvSpPr txBox="1"/>
      </xdr:nvSpPr>
      <xdr:spPr>
        <a:xfrm>
          <a:off x="12268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8" name="TextBox 7">
          <a:extLst>
            <a:ext uri="{FF2B5EF4-FFF2-40B4-BE49-F238E27FC236}">
              <a16:creationId xmlns:a16="http://schemas.microsoft.com/office/drawing/2014/main" id="{3C2BA778-1B90-40F4-9BB5-CBE930E4040F}"/>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9" name="TextBox 8">
          <a:extLst>
            <a:ext uri="{FF2B5EF4-FFF2-40B4-BE49-F238E27FC236}">
              <a16:creationId xmlns:a16="http://schemas.microsoft.com/office/drawing/2014/main" id="{36F56F65-BC49-47BA-A8B5-95222A11E2DF}"/>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0" name="TextBox 9">
          <a:extLst>
            <a:ext uri="{FF2B5EF4-FFF2-40B4-BE49-F238E27FC236}">
              <a16:creationId xmlns:a16="http://schemas.microsoft.com/office/drawing/2014/main" id="{817DA9A3-67A3-4887-9C64-941A0F458A24}"/>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6</xdr:row>
      <xdr:rowOff>0</xdr:rowOff>
    </xdr:from>
    <xdr:ext cx="184731" cy="264560"/>
    <xdr:sp macro="" textlink="">
      <xdr:nvSpPr>
        <xdr:cNvPr id="11" name="TextBox 10">
          <a:extLst>
            <a:ext uri="{FF2B5EF4-FFF2-40B4-BE49-F238E27FC236}">
              <a16:creationId xmlns:a16="http://schemas.microsoft.com/office/drawing/2014/main" id="{7151215D-36DF-445E-B57B-D3BB79C655DD}"/>
            </a:ext>
          </a:extLst>
        </xdr:cNvPr>
        <xdr:cNvSpPr txBox="1"/>
      </xdr:nvSpPr>
      <xdr:spPr>
        <a:xfrm>
          <a:off x="12268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2" name="TextBox 11">
          <a:extLst>
            <a:ext uri="{FF2B5EF4-FFF2-40B4-BE49-F238E27FC236}">
              <a16:creationId xmlns:a16="http://schemas.microsoft.com/office/drawing/2014/main" id="{06FB3D2C-7F32-438D-B4B6-819BF4FCC43D}"/>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3" name="TextBox 12">
          <a:extLst>
            <a:ext uri="{FF2B5EF4-FFF2-40B4-BE49-F238E27FC236}">
              <a16:creationId xmlns:a16="http://schemas.microsoft.com/office/drawing/2014/main" id="{5DCF6081-CC76-4B63-A92C-BB3784E5C3BB}"/>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4" name="TextBox 13">
          <a:extLst>
            <a:ext uri="{FF2B5EF4-FFF2-40B4-BE49-F238E27FC236}">
              <a16:creationId xmlns:a16="http://schemas.microsoft.com/office/drawing/2014/main" id="{2BE0E77A-A273-446F-8E28-2D03E448974C}"/>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17</xdr:col>
      <xdr:colOff>0</xdr:colOff>
      <xdr:row>0</xdr:row>
      <xdr:rowOff>0</xdr:rowOff>
    </xdr:from>
    <xdr:to>
      <xdr:col>28</xdr:col>
      <xdr:colOff>85140</xdr:colOff>
      <xdr:row>35</xdr:row>
      <xdr:rowOff>20100</xdr:rowOff>
    </xdr:to>
    <xdr:grpSp>
      <xdr:nvGrpSpPr>
        <xdr:cNvPr id="15" name="Group 14">
          <a:extLst>
            <a:ext uri="{FF2B5EF4-FFF2-40B4-BE49-F238E27FC236}">
              <a16:creationId xmlns:a16="http://schemas.microsoft.com/office/drawing/2014/main" id="{71F85B09-FF45-42C3-8B0F-E49B1A632D8C}"/>
            </a:ext>
          </a:extLst>
        </xdr:cNvPr>
        <xdr:cNvGrpSpPr/>
      </xdr:nvGrpSpPr>
      <xdr:grpSpPr>
        <a:xfrm>
          <a:off x="18280380" y="0"/>
          <a:ext cx="4542840" cy="7114320"/>
          <a:chOff x="9532620" y="60960"/>
          <a:chExt cx="4680000" cy="6666495"/>
        </a:xfrm>
      </xdr:grpSpPr>
      <xdr:grpSp>
        <xdr:nvGrpSpPr>
          <xdr:cNvPr id="16" name="Group 15">
            <a:extLst>
              <a:ext uri="{FF2B5EF4-FFF2-40B4-BE49-F238E27FC236}">
                <a16:creationId xmlns:a16="http://schemas.microsoft.com/office/drawing/2014/main" id="{ECCC8801-EA59-CC77-014B-4876D5E9D16B}"/>
              </a:ext>
            </a:extLst>
          </xdr:cNvPr>
          <xdr:cNvGrpSpPr/>
        </xdr:nvGrpSpPr>
        <xdr:grpSpPr>
          <a:xfrm>
            <a:off x="9532620" y="60960"/>
            <a:ext cx="4680000" cy="6666495"/>
            <a:chOff x="1356360" y="30480"/>
            <a:chExt cx="4680000" cy="6666495"/>
          </a:xfrm>
        </xdr:grpSpPr>
        <xdr:sp macro="" textlink="">
          <xdr:nvSpPr>
            <xdr:cNvPr id="18" name="Rectangle: Rounded Corners 17">
              <a:extLst>
                <a:ext uri="{FF2B5EF4-FFF2-40B4-BE49-F238E27FC236}">
                  <a16:creationId xmlns:a16="http://schemas.microsoft.com/office/drawing/2014/main" id="{AA1B1C3F-E86C-94B1-94CB-96A85B1126B7}"/>
                </a:ext>
              </a:extLst>
            </xdr:cNvPr>
            <xdr:cNvSpPr/>
          </xdr:nvSpPr>
          <xdr:spPr>
            <a:xfrm>
              <a:off x="1356360" y="30480"/>
              <a:ext cx="4680000" cy="6666495"/>
            </a:xfrm>
            <a:prstGeom prst="roundRect">
              <a:avLst>
                <a:gd name="adj" fmla="val 443"/>
              </a:avLst>
            </a:prstGeom>
            <a:solidFill>
              <a:schemeClr val="bg1"/>
            </a:solidFill>
            <a:ln w="1238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9" name="TextBox 18">
              <a:extLst>
                <a:ext uri="{FF2B5EF4-FFF2-40B4-BE49-F238E27FC236}">
                  <a16:creationId xmlns:a16="http://schemas.microsoft.com/office/drawing/2014/main" id="{3DC21B60-380A-5112-4F9A-019B0EC94B47}"/>
                </a:ext>
              </a:extLst>
            </xdr:cNvPr>
            <xdr:cNvSpPr txBox="1"/>
          </xdr:nvSpPr>
          <xdr:spPr>
            <a:xfrm>
              <a:off x="1616587" y="199669"/>
              <a:ext cx="1507613" cy="321752"/>
            </a:xfrm>
            <a:prstGeom prst="rect">
              <a:avLst/>
            </a:prstGeom>
            <a:solidFill>
              <a:schemeClr val="lt1">
                <a:alpha val="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Task</a:t>
              </a:r>
              <a:endParaRPr lang="en-SC" sz="1600" b="1">
                <a:solidFill>
                  <a:sysClr val="windowText" lastClr="000000"/>
                </a:solidFill>
              </a:endParaRPr>
            </a:p>
          </xdr:txBody>
        </xdr:sp>
        <xdr:sp macro="" textlink="">
          <xdr:nvSpPr>
            <xdr:cNvPr id="20" name="Rectangle: Rounded Corners 19">
              <a:extLst>
                <a:ext uri="{FF2B5EF4-FFF2-40B4-BE49-F238E27FC236}">
                  <a16:creationId xmlns:a16="http://schemas.microsoft.com/office/drawing/2014/main" id="{3ACC67BC-F5AE-1FCA-DAE2-A60539B78469}"/>
                </a:ext>
              </a:extLst>
            </xdr:cNvPr>
            <xdr:cNvSpPr/>
          </xdr:nvSpPr>
          <xdr:spPr>
            <a:xfrm>
              <a:off x="4385627" y="232394"/>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21" name="Rectangle: Rounded Corners 20">
              <a:extLst>
                <a:ext uri="{FF2B5EF4-FFF2-40B4-BE49-F238E27FC236}">
                  <a16:creationId xmlns:a16="http://schemas.microsoft.com/office/drawing/2014/main" id="{363063D3-EC48-A889-FB36-45BCA48E37E7}"/>
                </a:ext>
              </a:extLst>
            </xdr:cNvPr>
            <xdr:cNvSpPr/>
          </xdr:nvSpPr>
          <xdr:spPr>
            <a:xfrm>
              <a:off x="3566599" y="1056094"/>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Task</a:t>
              </a:r>
              <a:endParaRPr lang="en-SC" sz="1100">
                <a:solidFill>
                  <a:sysClr val="windowText" lastClr="000000"/>
                </a:solidFill>
              </a:endParaRPr>
            </a:p>
          </xdr:txBody>
        </xdr:sp>
        <xdr:sp macro="" textlink="">
          <xdr:nvSpPr>
            <xdr:cNvPr id="22" name="Rectangle: Rounded Corners 21">
              <a:extLst>
                <a:ext uri="{FF2B5EF4-FFF2-40B4-BE49-F238E27FC236}">
                  <a16:creationId xmlns:a16="http://schemas.microsoft.com/office/drawing/2014/main" id="{7C92BAEF-1C64-7DBD-EAC0-49A0B755376E}"/>
                </a:ext>
              </a:extLst>
            </xdr:cNvPr>
            <xdr:cNvSpPr/>
          </xdr:nvSpPr>
          <xdr:spPr>
            <a:xfrm>
              <a:off x="1916473" y="107837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Category</a:t>
              </a:r>
              <a:endParaRPr lang="en-SC" sz="1200"/>
            </a:p>
          </xdr:txBody>
        </xdr:sp>
        <xdr:sp macro="" textlink="">
          <xdr:nvSpPr>
            <xdr:cNvPr id="23" name="Rectangle: Rounded Corners 22">
              <a:extLst>
                <a:ext uri="{FF2B5EF4-FFF2-40B4-BE49-F238E27FC236}">
                  <a16:creationId xmlns:a16="http://schemas.microsoft.com/office/drawing/2014/main" id="{526F8E8D-C877-161B-92A8-6A248619DDD1}"/>
                </a:ext>
              </a:extLst>
            </xdr:cNvPr>
            <xdr:cNvSpPr/>
          </xdr:nvSpPr>
          <xdr:spPr>
            <a:xfrm>
              <a:off x="3561445" y="1384806"/>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Licensce Fee</a:t>
              </a:r>
              <a:endParaRPr lang="en-SC" sz="1100">
                <a:solidFill>
                  <a:sysClr val="windowText" lastClr="000000"/>
                </a:solidFill>
              </a:endParaRPr>
            </a:p>
          </xdr:txBody>
        </xdr:sp>
        <xdr:sp macro="" textlink="">
          <xdr:nvSpPr>
            <xdr:cNvPr id="24" name="Rectangle: Rounded Corners 23">
              <a:extLst>
                <a:ext uri="{FF2B5EF4-FFF2-40B4-BE49-F238E27FC236}">
                  <a16:creationId xmlns:a16="http://schemas.microsoft.com/office/drawing/2014/main" id="{9844F224-4B64-646B-B0CF-57B4CA1863FB}"/>
                </a:ext>
              </a:extLst>
            </xdr:cNvPr>
            <xdr:cNvSpPr/>
          </xdr:nvSpPr>
          <xdr:spPr>
            <a:xfrm>
              <a:off x="1926559" y="138480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Item</a:t>
              </a:r>
              <a:endParaRPr lang="en-SC" sz="1200"/>
            </a:p>
          </xdr:txBody>
        </xdr:sp>
        <xdr:sp macro="" textlink="">
          <xdr:nvSpPr>
            <xdr:cNvPr id="25" name="Rectangle: Rounded Corners 24">
              <a:extLst>
                <a:ext uri="{FF2B5EF4-FFF2-40B4-BE49-F238E27FC236}">
                  <a16:creationId xmlns:a16="http://schemas.microsoft.com/office/drawing/2014/main" id="{B258262F-8C9E-D3A9-788B-1BFFAE0C5810}"/>
                </a:ext>
              </a:extLst>
            </xdr:cNvPr>
            <xdr:cNvSpPr/>
          </xdr:nvSpPr>
          <xdr:spPr>
            <a:xfrm>
              <a:off x="3561445" y="2035972"/>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27-Nov-2023</a:t>
              </a:r>
              <a:endParaRPr lang="en-SC" sz="1100">
                <a:solidFill>
                  <a:sysClr val="windowText" lastClr="000000"/>
                </a:solidFill>
              </a:endParaRPr>
            </a:p>
          </xdr:txBody>
        </xdr:sp>
        <xdr:sp macro="" textlink="">
          <xdr:nvSpPr>
            <xdr:cNvPr id="26" name="Rectangle: Rounded Corners 25">
              <a:extLst>
                <a:ext uri="{FF2B5EF4-FFF2-40B4-BE49-F238E27FC236}">
                  <a16:creationId xmlns:a16="http://schemas.microsoft.com/office/drawing/2014/main" id="{58817CD3-B5EE-C3EA-F2A8-D9F3C42CCB08}"/>
                </a:ext>
              </a:extLst>
            </xdr:cNvPr>
            <xdr:cNvSpPr/>
          </xdr:nvSpPr>
          <xdr:spPr>
            <a:xfrm>
              <a:off x="1926559" y="203597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Due</a:t>
              </a:r>
              <a:r>
                <a:rPr lang="en-US" sz="1200" baseline="0">
                  <a:solidFill>
                    <a:sysClr val="windowText" lastClr="000000"/>
                  </a:solidFill>
                </a:rPr>
                <a:t> </a:t>
              </a:r>
              <a:r>
                <a:rPr lang="en-US" sz="1200">
                  <a:solidFill>
                    <a:sysClr val="windowText" lastClr="000000"/>
                  </a:solidFill>
                </a:rPr>
                <a:t>Date</a:t>
              </a:r>
              <a:endParaRPr lang="en-SC" sz="1200"/>
            </a:p>
          </xdr:txBody>
        </xdr:sp>
        <xdr:sp macro="" textlink="">
          <xdr:nvSpPr>
            <xdr:cNvPr id="27" name="Rectangle: Rounded Corners 26">
              <a:extLst>
                <a:ext uri="{FF2B5EF4-FFF2-40B4-BE49-F238E27FC236}">
                  <a16:creationId xmlns:a16="http://schemas.microsoft.com/office/drawing/2014/main" id="{14BF1A35-0061-4CCA-D375-4017A101D4B3}"/>
                </a:ext>
              </a:extLst>
            </xdr:cNvPr>
            <xdr:cNvSpPr/>
          </xdr:nvSpPr>
          <xdr:spPr>
            <a:xfrm>
              <a:off x="3563910" y="2342402"/>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Completed</a:t>
              </a:r>
              <a:endParaRPr lang="en-SC" sz="1100">
                <a:solidFill>
                  <a:sysClr val="windowText" lastClr="000000"/>
                </a:solidFill>
              </a:endParaRPr>
            </a:p>
          </xdr:txBody>
        </xdr:sp>
        <xdr:sp macro="" textlink="">
          <xdr:nvSpPr>
            <xdr:cNvPr id="28" name="Rectangle: Rounded Corners 27">
              <a:extLst>
                <a:ext uri="{FF2B5EF4-FFF2-40B4-BE49-F238E27FC236}">
                  <a16:creationId xmlns:a16="http://schemas.microsoft.com/office/drawing/2014/main" id="{CFE2A0D4-4AA5-199F-1975-02B2A7750121}"/>
                </a:ext>
              </a:extLst>
            </xdr:cNvPr>
            <xdr:cNvSpPr/>
          </xdr:nvSpPr>
          <xdr:spPr>
            <a:xfrm>
              <a:off x="1936644" y="234240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Status</a:t>
              </a:r>
              <a:endParaRPr lang="en-SC" sz="1200"/>
            </a:p>
          </xdr:txBody>
        </xdr:sp>
        <xdr:sp macro="" textlink="">
          <xdr:nvSpPr>
            <xdr:cNvPr id="29" name="Rectangle: Rounded Corners 28">
              <a:extLst>
                <a:ext uri="{FF2B5EF4-FFF2-40B4-BE49-F238E27FC236}">
                  <a16:creationId xmlns:a16="http://schemas.microsoft.com/office/drawing/2014/main" id="{8AEA5C1D-2BBE-3B6D-09DF-E3BF79D3CE75}"/>
                </a:ext>
              </a:extLst>
            </xdr:cNvPr>
            <xdr:cNvSpPr/>
          </xdr:nvSpPr>
          <xdr:spPr>
            <a:xfrm>
              <a:off x="3563910" y="2664155"/>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23-Nov-2023</a:t>
              </a:r>
              <a:endParaRPr lang="en-SC" sz="1100">
                <a:solidFill>
                  <a:sysClr val="windowText" lastClr="000000"/>
                </a:solidFill>
              </a:endParaRPr>
            </a:p>
          </xdr:txBody>
        </xdr:sp>
        <xdr:sp macro="" textlink="">
          <xdr:nvSpPr>
            <xdr:cNvPr id="30" name="Rectangle: Rounded Corners 29">
              <a:extLst>
                <a:ext uri="{FF2B5EF4-FFF2-40B4-BE49-F238E27FC236}">
                  <a16:creationId xmlns:a16="http://schemas.microsoft.com/office/drawing/2014/main" id="{CE92299D-C7CD-71A2-0243-626F42E1E5F7}"/>
                </a:ext>
              </a:extLst>
            </xdr:cNvPr>
            <xdr:cNvSpPr/>
          </xdr:nvSpPr>
          <xdr:spPr>
            <a:xfrm>
              <a:off x="1936674" y="266415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Completed</a:t>
              </a:r>
              <a:endParaRPr lang="en-SC" sz="1200"/>
            </a:p>
          </xdr:txBody>
        </xdr:sp>
        <xdr:sp macro="" textlink="">
          <xdr:nvSpPr>
            <xdr:cNvPr id="31" name="Rectangle: Rounded Corners 30">
              <a:extLst>
                <a:ext uri="{FF2B5EF4-FFF2-40B4-BE49-F238E27FC236}">
                  <a16:creationId xmlns:a16="http://schemas.microsoft.com/office/drawing/2014/main" id="{06C1E958-FFCE-370D-3900-0D5DF8E89C1D}"/>
                </a:ext>
              </a:extLst>
            </xdr:cNvPr>
            <xdr:cNvSpPr/>
          </xdr:nvSpPr>
          <xdr:spPr>
            <a:xfrm>
              <a:off x="1926588" y="5347599"/>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a:t>
              </a:r>
              <a:endParaRPr lang="en-SC" sz="1200">
                <a:solidFill>
                  <a:sysClr val="windowText" lastClr="000000"/>
                </a:solidFill>
              </a:endParaRPr>
            </a:p>
          </xdr:txBody>
        </xdr:sp>
        <xdr:sp macro="" textlink="">
          <xdr:nvSpPr>
            <xdr:cNvPr id="32" name="Rectangle: Rounded Corners 31">
              <a:extLst>
                <a:ext uri="{FF2B5EF4-FFF2-40B4-BE49-F238E27FC236}">
                  <a16:creationId xmlns:a16="http://schemas.microsoft.com/office/drawing/2014/main" id="{7216C467-4E95-8F9E-A86B-C59E3ABC4062}"/>
                </a:ext>
              </a:extLst>
            </xdr:cNvPr>
            <xdr:cNvSpPr/>
          </xdr:nvSpPr>
          <xdr:spPr>
            <a:xfrm>
              <a:off x="3561445" y="1706557"/>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FSA</a:t>
              </a:r>
              <a:endParaRPr lang="en-SC" sz="1100">
                <a:solidFill>
                  <a:sysClr val="windowText" lastClr="000000"/>
                </a:solidFill>
              </a:endParaRPr>
            </a:p>
          </xdr:txBody>
        </xdr:sp>
        <xdr:sp macro="" textlink="">
          <xdr:nvSpPr>
            <xdr:cNvPr id="33" name="Rectangle: Rounded Corners 32">
              <a:extLst>
                <a:ext uri="{FF2B5EF4-FFF2-40B4-BE49-F238E27FC236}">
                  <a16:creationId xmlns:a16="http://schemas.microsoft.com/office/drawing/2014/main" id="{8280B37D-E67E-5819-856B-4B01261B79B3}"/>
                </a:ext>
              </a:extLst>
            </xdr:cNvPr>
            <xdr:cNvSpPr/>
          </xdr:nvSpPr>
          <xdr:spPr>
            <a:xfrm>
              <a:off x="1918939" y="171417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Name</a:t>
              </a:r>
              <a:endParaRPr lang="en-SC" sz="1200"/>
            </a:p>
          </xdr:txBody>
        </xdr:sp>
        <xdr:sp macro="" textlink="">
          <xdr:nvSpPr>
            <xdr:cNvPr id="34" name="Rectangle: Rounded Corners 33">
              <a:extLst>
                <a:ext uri="{FF2B5EF4-FFF2-40B4-BE49-F238E27FC236}">
                  <a16:creationId xmlns:a16="http://schemas.microsoft.com/office/drawing/2014/main" id="{1C53B408-35D7-4732-1132-C81569318243}"/>
                </a:ext>
              </a:extLst>
            </xdr:cNvPr>
            <xdr:cNvSpPr/>
          </xdr:nvSpPr>
          <xdr:spPr>
            <a:xfrm>
              <a:off x="1948100" y="4145727"/>
              <a:ext cx="1712038" cy="21715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Details</a:t>
              </a:r>
              <a:endParaRPr lang="en-SC" sz="1200"/>
            </a:p>
          </xdr:txBody>
        </xdr:sp>
        <xdr:sp macro="" textlink="">
          <xdr:nvSpPr>
            <xdr:cNvPr id="35" name="Rectangle: Rounded Corners 34">
              <a:extLst>
                <a:ext uri="{FF2B5EF4-FFF2-40B4-BE49-F238E27FC236}">
                  <a16:creationId xmlns:a16="http://schemas.microsoft.com/office/drawing/2014/main" id="{B6D98457-1632-787D-0D2F-B23BC3DD7CDE}"/>
                </a:ext>
              </a:extLst>
            </xdr:cNvPr>
            <xdr:cNvSpPr/>
          </xdr:nvSpPr>
          <xdr:spPr>
            <a:xfrm>
              <a:off x="3563910" y="5646370"/>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36" name="Rectangle: Rounded Corners 35">
              <a:extLst>
                <a:ext uri="{FF2B5EF4-FFF2-40B4-BE49-F238E27FC236}">
                  <a16:creationId xmlns:a16="http://schemas.microsoft.com/office/drawing/2014/main" id="{A2779ACF-FBCB-996A-FB2F-561EB658EA19}"/>
                </a:ext>
              </a:extLst>
            </xdr:cNvPr>
            <xdr:cNvSpPr/>
          </xdr:nvSpPr>
          <xdr:spPr>
            <a:xfrm>
              <a:off x="1936674" y="5646370"/>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Stop Date</a:t>
              </a:r>
              <a:endParaRPr lang="en-SC" sz="1200">
                <a:solidFill>
                  <a:sysClr val="windowText" lastClr="000000"/>
                </a:solidFill>
              </a:endParaRPr>
            </a:p>
          </xdr:txBody>
        </xdr:sp>
        <xdr:sp macro="" textlink="">
          <xdr:nvSpPr>
            <xdr:cNvPr id="37" name="Rectangle: Rounded Corners 36">
              <a:extLst>
                <a:ext uri="{FF2B5EF4-FFF2-40B4-BE49-F238E27FC236}">
                  <a16:creationId xmlns:a16="http://schemas.microsoft.com/office/drawing/2014/main" id="{AA3A6D9F-B91B-3D01-6173-7B8D792894C0}"/>
                </a:ext>
              </a:extLst>
            </xdr:cNvPr>
            <xdr:cNvSpPr/>
          </xdr:nvSpPr>
          <xdr:spPr>
            <a:xfrm>
              <a:off x="3561444" y="2990015"/>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Mandy</a:t>
              </a:r>
              <a:endParaRPr lang="en-SC" sz="1100">
                <a:solidFill>
                  <a:sysClr val="windowText" lastClr="000000"/>
                </a:solidFill>
              </a:endParaRPr>
            </a:p>
          </xdr:txBody>
        </xdr:sp>
        <xdr:sp macro="" textlink="">
          <xdr:nvSpPr>
            <xdr:cNvPr id="38" name="Rectangle: Rounded Corners 37">
              <a:extLst>
                <a:ext uri="{FF2B5EF4-FFF2-40B4-BE49-F238E27FC236}">
                  <a16:creationId xmlns:a16="http://schemas.microsoft.com/office/drawing/2014/main" id="{BE02F5C9-B8E0-AE20-C75C-9C336D73DC5B}"/>
                </a:ext>
              </a:extLst>
            </xdr:cNvPr>
            <xdr:cNvSpPr/>
          </xdr:nvSpPr>
          <xdr:spPr>
            <a:xfrm>
              <a:off x="1926589" y="2990015"/>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Assignee</a:t>
              </a:r>
              <a:endParaRPr lang="en-SC" sz="1200">
                <a:solidFill>
                  <a:sysClr val="windowText" lastClr="000000"/>
                </a:solidFill>
              </a:endParaRPr>
            </a:p>
          </xdr:txBody>
        </xdr:sp>
        <xdr:sp macro="" textlink="">
          <xdr:nvSpPr>
            <xdr:cNvPr id="39" name="Rectangle: Rounded Corners 38">
              <a:extLst>
                <a:ext uri="{FF2B5EF4-FFF2-40B4-BE49-F238E27FC236}">
                  <a16:creationId xmlns:a16="http://schemas.microsoft.com/office/drawing/2014/main" id="{230CC90C-9296-1713-A069-C3F13186F907}"/>
                </a:ext>
              </a:extLst>
            </xdr:cNvPr>
            <xdr:cNvSpPr/>
          </xdr:nvSpPr>
          <xdr:spPr>
            <a:xfrm>
              <a:off x="5129098" y="228600"/>
              <a:ext cx="648000"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Close</a:t>
              </a:r>
              <a:endParaRPr lang="en-SC" sz="1100"/>
            </a:p>
          </xdr:txBody>
        </xdr:sp>
        <xdr:sp macro="" textlink="">
          <xdr:nvSpPr>
            <xdr:cNvPr id="40" name="Rectangle: Rounded Corners 39">
              <a:extLst>
                <a:ext uri="{FF2B5EF4-FFF2-40B4-BE49-F238E27FC236}">
                  <a16:creationId xmlns:a16="http://schemas.microsoft.com/office/drawing/2014/main" id="{27D6B777-CB3E-8C99-7884-C97A8B5EB755}"/>
                </a:ext>
              </a:extLst>
            </xdr:cNvPr>
            <xdr:cNvSpPr/>
          </xdr:nvSpPr>
          <xdr:spPr>
            <a:xfrm>
              <a:off x="3561444" y="3912859"/>
              <a:ext cx="1712036" cy="214502"/>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41" name="TextBox 40">
              <a:extLst>
                <a:ext uri="{FF2B5EF4-FFF2-40B4-BE49-F238E27FC236}">
                  <a16:creationId xmlns:a16="http://schemas.microsoft.com/office/drawing/2014/main" id="{CD7EE41B-D939-6844-9014-287D2083D538}"/>
                </a:ext>
              </a:extLst>
            </xdr:cNvPr>
            <xdr:cNvSpPr txBox="1"/>
          </xdr:nvSpPr>
          <xdr:spPr>
            <a:xfrm>
              <a:off x="1950720" y="4436906"/>
              <a:ext cx="3383280" cy="800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42" name="Rectangle: Rounded Corners 41">
              <a:extLst>
                <a:ext uri="{FF2B5EF4-FFF2-40B4-BE49-F238E27FC236}">
                  <a16:creationId xmlns:a16="http://schemas.microsoft.com/office/drawing/2014/main" id="{5F9A6FA7-D324-D1E2-DA7F-15F37F6DBD67}"/>
                </a:ext>
              </a:extLst>
            </xdr:cNvPr>
            <xdr:cNvSpPr/>
          </xdr:nvSpPr>
          <xdr:spPr>
            <a:xfrm>
              <a:off x="3924300" y="5340396"/>
              <a:ext cx="1440000" cy="213397"/>
            </a:xfrm>
            <a:prstGeom prst="roundRect">
              <a:avLst/>
            </a:prstGeom>
            <a:solidFill>
              <a:schemeClr val="bg1"/>
            </a:solid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sp macro="" textlink="">
        <xdr:nvSpPr>
          <xdr:cNvPr id="17" name="Rectangle: Rounded Corners 16">
            <a:extLst>
              <a:ext uri="{FF2B5EF4-FFF2-40B4-BE49-F238E27FC236}">
                <a16:creationId xmlns:a16="http://schemas.microsoft.com/office/drawing/2014/main" id="{F2FBE436-E42C-1A40-6DCB-72380E1B7D76}"/>
              </a:ext>
            </a:extLst>
          </xdr:cNvPr>
          <xdr:cNvSpPr/>
        </xdr:nvSpPr>
        <xdr:spPr>
          <a:xfrm>
            <a:off x="11803380" y="266700"/>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Delete</a:t>
            </a:r>
            <a:endParaRPr lang="en-SC" sz="1100"/>
          </a:p>
        </xdr:txBody>
      </xdr:sp>
    </xdr:grpSp>
    <xdr:clientData/>
  </xdr:twoCellAnchor>
  <xdr:twoCellAnchor>
    <xdr:from>
      <xdr:col>5</xdr:col>
      <xdr:colOff>1165860</xdr:colOff>
      <xdr:row>1</xdr:row>
      <xdr:rowOff>106680</xdr:rowOff>
    </xdr:from>
    <xdr:to>
      <xdr:col>6</xdr:col>
      <xdr:colOff>298020</xdr:colOff>
      <xdr:row>1</xdr:row>
      <xdr:rowOff>358680</xdr:rowOff>
    </xdr:to>
    <xdr:sp macro="" textlink="">
      <xdr:nvSpPr>
        <xdr:cNvPr id="43" name="Rectangle: Rounded Corners 42">
          <a:hlinkClick xmlns:r="http://schemas.openxmlformats.org/officeDocument/2006/relationships" r:id="rId1"/>
          <a:extLst>
            <a:ext uri="{FF2B5EF4-FFF2-40B4-BE49-F238E27FC236}">
              <a16:creationId xmlns:a16="http://schemas.microsoft.com/office/drawing/2014/main" id="{8D1726FB-41F7-4A0C-9320-D6C5112E5918}"/>
            </a:ext>
          </a:extLst>
        </xdr:cNvPr>
        <xdr:cNvSpPr/>
      </xdr:nvSpPr>
      <xdr:spPr>
        <a:xfrm>
          <a:off x="4602480" y="289560"/>
          <a:ext cx="900000" cy="252000"/>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ALL</a:t>
          </a:r>
          <a:endParaRPr lang="en-SC"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22860</xdr:colOff>
      <xdr:row>2</xdr:row>
      <xdr:rowOff>22860</xdr:rowOff>
    </xdr:from>
    <xdr:to>
      <xdr:col>26</xdr:col>
      <xdr:colOff>457200</xdr:colOff>
      <xdr:row>33</xdr:row>
      <xdr:rowOff>160020</xdr:rowOff>
    </xdr:to>
    <xdr:sp macro="" textlink="">
      <xdr:nvSpPr>
        <xdr:cNvPr id="44" name="Rectangle 43">
          <a:extLst>
            <a:ext uri="{FF2B5EF4-FFF2-40B4-BE49-F238E27FC236}">
              <a16:creationId xmlns:a16="http://schemas.microsoft.com/office/drawing/2014/main" id="{6109B8F3-D4F8-4D05-9472-1C8688356A7A}"/>
            </a:ext>
          </a:extLst>
        </xdr:cNvPr>
        <xdr:cNvSpPr/>
      </xdr:nvSpPr>
      <xdr:spPr>
        <a:xfrm>
          <a:off x="18508980" y="647700"/>
          <a:ext cx="4069080" cy="6240780"/>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22</xdr:col>
      <xdr:colOff>373380</xdr:colOff>
      <xdr:row>27</xdr:row>
      <xdr:rowOff>91440</xdr:rowOff>
    </xdr:from>
    <xdr:to>
      <xdr:col>23</xdr:col>
      <xdr:colOff>55980</xdr:colOff>
      <xdr:row>28</xdr:row>
      <xdr:rowOff>127511</xdr:rowOff>
    </xdr:to>
    <xdr:sp macro="" textlink="">
      <xdr:nvSpPr>
        <xdr:cNvPr id="45" name="Rectangle: Rounded Corners 44">
          <a:extLst>
            <a:ext uri="{FF2B5EF4-FFF2-40B4-BE49-F238E27FC236}">
              <a16:creationId xmlns:a16="http://schemas.microsoft.com/office/drawing/2014/main" id="{3468317A-6333-4963-B916-DD4B68B54332}"/>
            </a:ext>
          </a:extLst>
        </xdr:cNvPr>
        <xdr:cNvSpPr/>
      </xdr:nvSpPr>
      <xdr:spPr>
        <a:xfrm>
          <a:off x="20360640" y="5661660"/>
          <a:ext cx="216000" cy="234191"/>
        </a:xfrm>
        <a:prstGeom prst="roundRect">
          <a:avLst/>
        </a:prstGeom>
        <a:solidFill>
          <a:schemeClr val="bg1"/>
        </a:solid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editAs="oneCell">
    <xdr:from>
      <xdr:col>6</xdr:col>
      <xdr:colOff>701040</xdr:colOff>
      <xdr:row>3</xdr:row>
      <xdr:rowOff>91440</xdr:rowOff>
    </xdr:from>
    <xdr:to>
      <xdr:col>7</xdr:col>
      <xdr:colOff>640080</xdr:colOff>
      <xdr:row>4</xdr:row>
      <xdr:rowOff>352380</xdr:rowOff>
    </xdr:to>
    <xdr:pic>
      <xdr:nvPicPr>
        <xdr:cNvPr id="46" name="Picture 45">
          <a:extLst>
            <a:ext uri="{FF2B5EF4-FFF2-40B4-BE49-F238E27FC236}">
              <a16:creationId xmlns:a16="http://schemas.microsoft.com/office/drawing/2014/main" id="{AB09C8C5-5865-4DCC-B27C-D33C58F82420}"/>
            </a:ext>
          </a:extLst>
        </xdr:cNvPr>
        <xdr:cNvPicPr>
          <a:picLocks/>
        </xdr:cNvPicPr>
      </xdr:nvPicPr>
      <xdr:blipFill>
        <a:blip xmlns:r="http://schemas.openxmlformats.org/officeDocument/2006/relationships" r:embed="rId2"/>
        <a:stretch>
          <a:fillRect/>
        </a:stretch>
      </xdr:blipFill>
      <xdr:spPr>
        <a:xfrm>
          <a:off x="5905500" y="899160"/>
          <a:ext cx="1706880" cy="360000"/>
        </a:xfrm>
        <a:prstGeom prst="rect">
          <a:avLst/>
        </a:prstGeom>
      </xdr:spPr>
    </xdr:pic>
    <xdr:clientData/>
  </xdr:twoCellAnchor>
  <xdr:twoCellAnchor editAs="oneCell">
    <xdr:from>
      <xdr:col>7</xdr:col>
      <xdr:colOff>647701</xdr:colOff>
      <xdr:row>3</xdr:row>
      <xdr:rowOff>91440</xdr:rowOff>
    </xdr:from>
    <xdr:to>
      <xdr:col>9</xdr:col>
      <xdr:colOff>60961</xdr:colOff>
      <xdr:row>4</xdr:row>
      <xdr:rowOff>352380</xdr:rowOff>
    </xdr:to>
    <xdr:pic>
      <xdr:nvPicPr>
        <xdr:cNvPr id="47" name="Picture 46">
          <a:extLst>
            <a:ext uri="{FF2B5EF4-FFF2-40B4-BE49-F238E27FC236}">
              <a16:creationId xmlns:a16="http://schemas.microsoft.com/office/drawing/2014/main" id="{FA4A2626-FE04-4049-847C-7EFAC1B0FD8D}"/>
            </a:ext>
          </a:extLst>
        </xdr:cNvPr>
        <xdr:cNvPicPr>
          <a:picLocks/>
        </xdr:cNvPicPr>
      </xdr:nvPicPr>
      <xdr:blipFill>
        <a:blip xmlns:r="http://schemas.openxmlformats.org/officeDocument/2006/relationships" r:embed="rId3"/>
        <a:stretch>
          <a:fillRect/>
        </a:stretch>
      </xdr:blipFill>
      <xdr:spPr>
        <a:xfrm>
          <a:off x="7620001" y="899160"/>
          <a:ext cx="2948940" cy="360000"/>
        </a:xfrm>
        <a:prstGeom prst="rect">
          <a:avLst/>
        </a:prstGeom>
      </xdr:spPr>
    </xdr:pic>
    <xdr:clientData/>
  </xdr:twoCellAnchor>
  <xdr:twoCellAnchor editAs="oneCell">
    <xdr:from>
      <xdr:col>4</xdr:col>
      <xdr:colOff>1603110</xdr:colOff>
      <xdr:row>4</xdr:row>
      <xdr:rowOff>100065</xdr:rowOff>
    </xdr:from>
    <xdr:to>
      <xdr:col>5</xdr:col>
      <xdr:colOff>15270</xdr:colOff>
      <xdr:row>4</xdr:row>
      <xdr:rowOff>280065</xdr:rowOff>
    </xdr:to>
    <xdr:pic>
      <xdr:nvPicPr>
        <xdr:cNvPr id="48" name="Picture 47">
          <a:extLst>
            <a:ext uri="{FF2B5EF4-FFF2-40B4-BE49-F238E27FC236}">
              <a16:creationId xmlns:a16="http://schemas.microsoft.com/office/drawing/2014/main" id="{FBD21582-3EF7-4EA9-8295-EB37EEE236C7}"/>
            </a:ext>
          </a:extLst>
        </xdr:cNvPr>
        <xdr:cNvPicPr>
          <a:picLocks/>
        </xdr:cNvPicPr>
      </xdr:nvPicPr>
      <xdr:blipFill>
        <a:blip xmlns:r="http://schemas.openxmlformats.org/officeDocument/2006/relationships" r:embed="rId4"/>
        <a:stretch>
          <a:fillRect/>
        </a:stretch>
      </xdr:blipFill>
      <xdr:spPr>
        <a:xfrm rot="10800000">
          <a:off x="3271890" y="1006845"/>
          <a:ext cx="180000" cy="180000"/>
        </a:xfrm>
        <a:prstGeom prst="rect">
          <a:avLst/>
        </a:prstGeom>
      </xdr:spPr>
    </xdr:pic>
    <xdr:clientData/>
  </xdr:twoCellAnchor>
  <xdr:twoCellAnchor editAs="oneCell">
    <xdr:from>
      <xdr:col>5</xdr:col>
      <xdr:colOff>1600200</xdr:colOff>
      <xdr:row>4</xdr:row>
      <xdr:rowOff>99900</xdr:rowOff>
    </xdr:from>
    <xdr:to>
      <xdr:col>6</xdr:col>
      <xdr:colOff>12360</xdr:colOff>
      <xdr:row>4</xdr:row>
      <xdr:rowOff>279900</xdr:rowOff>
    </xdr:to>
    <xdr:pic>
      <xdr:nvPicPr>
        <xdr:cNvPr id="49" name="Picture 48">
          <a:extLst>
            <a:ext uri="{FF2B5EF4-FFF2-40B4-BE49-F238E27FC236}">
              <a16:creationId xmlns:a16="http://schemas.microsoft.com/office/drawing/2014/main" id="{24749B12-C036-41C3-BF3C-626ED80F273A}"/>
            </a:ext>
          </a:extLst>
        </xdr:cNvPr>
        <xdr:cNvPicPr>
          <a:picLocks/>
        </xdr:cNvPicPr>
      </xdr:nvPicPr>
      <xdr:blipFill>
        <a:blip xmlns:r="http://schemas.openxmlformats.org/officeDocument/2006/relationships" r:embed="rId4"/>
        <a:stretch>
          <a:fillRect/>
        </a:stretch>
      </xdr:blipFill>
      <xdr:spPr>
        <a:xfrm rot="10800000">
          <a:off x="5036820" y="1006680"/>
          <a:ext cx="180000" cy="180000"/>
        </a:xfrm>
        <a:prstGeom prst="rect">
          <a:avLst/>
        </a:prstGeom>
      </xdr:spPr>
    </xdr:pic>
    <xdr:clientData/>
  </xdr:twoCellAnchor>
  <xdr:twoCellAnchor>
    <xdr:from>
      <xdr:col>0</xdr:col>
      <xdr:colOff>7620</xdr:colOff>
      <xdr:row>0</xdr:row>
      <xdr:rowOff>0</xdr:rowOff>
    </xdr:from>
    <xdr:to>
      <xdr:col>2</xdr:col>
      <xdr:colOff>11091</xdr:colOff>
      <xdr:row>33</xdr:row>
      <xdr:rowOff>111540</xdr:rowOff>
    </xdr:to>
    <xdr:grpSp>
      <xdr:nvGrpSpPr>
        <xdr:cNvPr id="50" name="Group 49">
          <a:extLst>
            <a:ext uri="{FF2B5EF4-FFF2-40B4-BE49-F238E27FC236}">
              <a16:creationId xmlns:a16="http://schemas.microsoft.com/office/drawing/2014/main" id="{5E699445-F9F3-4705-985E-CFB9AA27C0BD}"/>
            </a:ext>
          </a:extLst>
        </xdr:cNvPr>
        <xdr:cNvGrpSpPr/>
      </xdr:nvGrpSpPr>
      <xdr:grpSpPr>
        <a:xfrm>
          <a:off x="7620" y="0"/>
          <a:ext cx="1474131" cy="6840000"/>
          <a:chOff x="0" y="0"/>
          <a:chExt cx="1470321" cy="6184990"/>
        </a:xfrm>
      </xdr:grpSpPr>
      <xdr:grpSp>
        <xdr:nvGrpSpPr>
          <xdr:cNvPr id="51" name="Group 50">
            <a:extLst>
              <a:ext uri="{FF2B5EF4-FFF2-40B4-BE49-F238E27FC236}">
                <a16:creationId xmlns:a16="http://schemas.microsoft.com/office/drawing/2014/main" id="{4E9609F1-6C51-50FF-7194-519D6B626ADE}"/>
              </a:ext>
            </a:extLst>
          </xdr:cNvPr>
          <xdr:cNvGrpSpPr/>
        </xdr:nvGrpSpPr>
        <xdr:grpSpPr>
          <a:xfrm>
            <a:off x="0" y="0"/>
            <a:ext cx="1470321" cy="6184990"/>
            <a:chOff x="0" y="0"/>
            <a:chExt cx="1470321" cy="6184990"/>
          </a:xfrm>
        </xdr:grpSpPr>
        <xdr:grpSp>
          <xdr:nvGrpSpPr>
            <xdr:cNvPr id="53" name="Group 52">
              <a:extLst>
                <a:ext uri="{FF2B5EF4-FFF2-40B4-BE49-F238E27FC236}">
                  <a16:creationId xmlns:a16="http://schemas.microsoft.com/office/drawing/2014/main" id="{F5A3368A-23F5-D2AA-FFF3-B2B4F326EA58}"/>
                </a:ext>
              </a:extLst>
            </xdr:cNvPr>
            <xdr:cNvGrpSpPr/>
          </xdr:nvGrpSpPr>
          <xdr:grpSpPr>
            <a:xfrm>
              <a:off x="0" y="0"/>
              <a:ext cx="1470321" cy="6184990"/>
              <a:chOff x="0" y="-291307"/>
              <a:chExt cx="1474131" cy="6350725"/>
            </a:xfrm>
            <a:solidFill>
              <a:schemeClr val="bg1"/>
            </a:solidFill>
          </xdr:grpSpPr>
          <xdr:grpSp>
            <xdr:nvGrpSpPr>
              <xdr:cNvPr id="55" name="Group 54">
                <a:extLst>
                  <a:ext uri="{FF2B5EF4-FFF2-40B4-BE49-F238E27FC236}">
                    <a16:creationId xmlns:a16="http://schemas.microsoft.com/office/drawing/2014/main" id="{D8CAE23B-5544-05BD-7610-1F8F50172F7E}"/>
                  </a:ext>
                </a:extLst>
              </xdr:cNvPr>
              <xdr:cNvGrpSpPr/>
            </xdr:nvGrpSpPr>
            <xdr:grpSpPr>
              <a:xfrm>
                <a:off x="0" y="-291307"/>
                <a:ext cx="1474131" cy="6350725"/>
                <a:chOff x="0" y="-291307"/>
                <a:chExt cx="1474131" cy="6350725"/>
              </a:xfrm>
              <a:grpFill/>
            </xdr:grpSpPr>
            <xdr:grpSp>
              <xdr:nvGrpSpPr>
                <xdr:cNvPr id="58" name="Group 57">
                  <a:extLst>
                    <a:ext uri="{FF2B5EF4-FFF2-40B4-BE49-F238E27FC236}">
                      <a16:creationId xmlns:a16="http://schemas.microsoft.com/office/drawing/2014/main" id="{7CD2BE9A-180C-F7EE-AC84-4A956C753E93}"/>
                    </a:ext>
                  </a:extLst>
                </xdr:cNvPr>
                <xdr:cNvGrpSpPr/>
              </xdr:nvGrpSpPr>
              <xdr:grpSpPr>
                <a:xfrm>
                  <a:off x="0" y="-291307"/>
                  <a:ext cx="1474131" cy="6350725"/>
                  <a:chOff x="0" y="-276870"/>
                  <a:chExt cx="1476165" cy="6035993"/>
                </a:xfrm>
                <a:grpFill/>
              </xdr:grpSpPr>
              <xdr:sp macro="" textlink="">
                <xdr:nvSpPr>
                  <xdr:cNvPr id="60" name="Rectangle 59">
                    <a:extLst>
                      <a:ext uri="{FF2B5EF4-FFF2-40B4-BE49-F238E27FC236}">
                        <a16:creationId xmlns:a16="http://schemas.microsoft.com/office/drawing/2014/main" id="{95AEF1BC-0BC9-1326-B55F-C7E068B70A49}"/>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1" name="Group 60">
                    <a:extLst>
                      <a:ext uri="{FF2B5EF4-FFF2-40B4-BE49-F238E27FC236}">
                        <a16:creationId xmlns:a16="http://schemas.microsoft.com/office/drawing/2014/main" id="{28AAB945-FF07-9C50-556D-9B8AF40E2C2B}"/>
                      </a:ext>
                    </a:extLst>
                  </xdr:cNvPr>
                  <xdr:cNvGrpSpPr/>
                </xdr:nvGrpSpPr>
                <xdr:grpSpPr>
                  <a:xfrm>
                    <a:off x="2080" y="531339"/>
                    <a:ext cx="1457616" cy="4278031"/>
                    <a:chOff x="2080" y="531339"/>
                    <a:chExt cx="1457616" cy="4278031"/>
                  </a:xfrm>
                  <a:grpFill/>
                </xdr:grpSpPr>
                <xdr:sp macro="" textlink="">
                  <xdr:nvSpPr>
                    <xdr:cNvPr id="62" name="TextBox 61">
                      <a:hlinkClick xmlns:r="http://schemas.openxmlformats.org/officeDocument/2006/relationships" r:id="rId5"/>
                      <a:extLst>
                        <a:ext uri="{FF2B5EF4-FFF2-40B4-BE49-F238E27FC236}">
                          <a16:creationId xmlns:a16="http://schemas.microsoft.com/office/drawing/2014/main" id="{8347396D-2470-0401-3B13-76D4FA746832}"/>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3" name="TextBox 62">
                      <a:hlinkClick xmlns:r="http://schemas.openxmlformats.org/officeDocument/2006/relationships" r:id="rId6"/>
                      <a:extLst>
                        <a:ext uri="{FF2B5EF4-FFF2-40B4-BE49-F238E27FC236}">
                          <a16:creationId xmlns:a16="http://schemas.microsoft.com/office/drawing/2014/main" id="{7E493E63-2FE5-9EFD-E2A2-6207044597FE}"/>
                        </a:ext>
                      </a:extLst>
                    </xdr:cNvPr>
                    <xdr:cNvSpPr txBox="1"/>
                  </xdr:nvSpPr>
                  <xdr:spPr>
                    <a:xfrm>
                      <a:off x="2444" y="1054618"/>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4" name="TextBox 63">
                      <a:hlinkClick xmlns:r="http://schemas.openxmlformats.org/officeDocument/2006/relationships" r:id="rId7"/>
                      <a:extLst>
                        <a:ext uri="{FF2B5EF4-FFF2-40B4-BE49-F238E27FC236}">
                          <a16:creationId xmlns:a16="http://schemas.microsoft.com/office/drawing/2014/main" id="{6D255DFD-B908-5AF6-EB01-18CFC96DD51C}"/>
                        </a:ext>
                      </a:extLst>
                    </xdr:cNvPr>
                    <xdr:cNvSpPr txBox="1"/>
                  </xdr:nvSpPr>
                  <xdr:spPr>
                    <a:xfrm>
                      <a:off x="2444" y="795882"/>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Calendar</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65" name="TextBox 64">
                      <a:hlinkClick xmlns:r="http://schemas.openxmlformats.org/officeDocument/2006/relationships" r:id="rId8"/>
                      <a:extLst>
                        <a:ext uri="{FF2B5EF4-FFF2-40B4-BE49-F238E27FC236}">
                          <a16:creationId xmlns:a16="http://schemas.microsoft.com/office/drawing/2014/main" id="{774A7F42-637D-88DF-3F5C-6C84FD89F8A6}"/>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9"/>
                      <a:extLst>
                        <a:ext uri="{FF2B5EF4-FFF2-40B4-BE49-F238E27FC236}">
                          <a16:creationId xmlns:a16="http://schemas.microsoft.com/office/drawing/2014/main" id="{99EC193C-1BAF-E480-80AD-07BCE803D3F5}"/>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10"/>
                      <a:extLst>
                        <a:ext uri="{FF2B5EF4-FFF2-40B4-BE49-F238E27FC236}">
                          <a16:creationId xmlns:a16="http://schemas.microsoft.com/office/drawing/2014/main" id="{481590D3-3D43-2022-99E3-D172B1C9655A}"/>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11"/>
                      <a:extLst>
                        <a:ext uri="{FF2B5EF4-FFF2-40B4-BE49-F238E27FC236}">
                          <a16:creationId xmlns:a16="http://schemas.microsoft.com/office/drawing/2014/main" id="{134DA67A-1E6B-C7BA-95CA-EB85294875FB}"/>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12"/>
                      <a:extLst>
                        <a:ext uri="{FF2B5EF4-FFF2-40B4-BE49-F238E27FC236}">
                          <a16:creationId xmlns:a16="http://schemas.microsoft.com/office/drawing/2014/main" id="{BF2EE832-48CD-7C1D-F1E4-55616315E766}"/>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13"/>
                      <a:extLst>
                        <a:ext uri="{FF2B5EF4-FFF2-40B4-BE49-F238E27FC236}">
                          <a16:creationId xmlns:a16="http://schemas.microsoft.com/office/drawing/2014/main" id="{0CFEB313-9EF1-8C63-DDE2-57EF729E8E89}"/>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14"/>
                      <a:extLst>
                        <a:ext uri="{FF2B5EF4-FFF2-40B4-BE49-F238E27FC236}">
                          <a16:creationId xmlns:a16="http://schemas.microsoft.com/office/drawing/2014/main" id="{85D96DDB-7A76-B9FD-17C9-0402474F6CF7}"/>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15"/>
                      <a:extLst>
                        <a:ext uri="{FF2B5EF4-FFF2-40B4-BE49-F238E27FC236}">
                          <a16:creationId xmlns:a16="http://schemas.microsoft.com/office/drawing/2014/main" id="{3DF5B137-E823-D297-4D77-20DED1B176B1}"/>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12"/>
                      <a:extLst>
                        <a:ext uri="{FF2B5EF4-FFF2-40B4-BE49-F238E27FC236}">
                          <a16:creationId xmlns:a16="http://schemas.microsoft.com/office/drawing/2014/main" id="{BD34E72C-5FAD-1886-D490-DFBB28AD18B8}"/>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16"/>
                      <a:extLst>
                        <a:ext uri="{FF2B5EF4-FFF2-40B4-BE49-F238E27FC236}">
                          <a16:creationId xmlns:a16="http://schemas.microsoft.com/office/drawing/2014/main" id="{4245FF37-B311-B929-D48A-F89A74416D01}"/>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17"/>
                      <a:extLst>
                        <a:ext uri="{FF2B5EF4-FFF2-40B4-BE49-F238E27FC236}">
                          <a16:creationId xmlns:a16="http://schemas.microsoft.com/office/drawing/2014/main" id="{0EC8A630-9443-95B6-32BE-FEDA05C27FDF}"/>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59" name="TextBox 58">
                  <a:hlinkClick xmlns:r="http://schemas.openxmlformats.org/officeDocument/2006/relationships" r:id="rId18"/>
                  <a:extLst>
                    <a:ext uri="{FF2B5EF4-FFF2-40B4-BE49-F238E27FC236}">
                      <a16:creationId xmlns:a16="http://schemas.microsoft.com/office/drawing/2014/main" id="{E43C0906-BB2C-8B37-734C-1A2F149E7727}"/>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6" name="TextBox 55">
                <a:extLst>
                  <a:ext uri="{FF2B5EF4-FFF2-40B4-BE49-F238E27FC236}">
                    <a16:creationId xmlns:a16="http://schemas.microsoft.com/office/drawing/2014/main" id="{30FCA7F9-4383-9312-350A-01C38D59F7FC}"/>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7" name="TextBox 56">
                <a:extLst>
                  <a:ext uri="{FF2B5EF4-FFF2-40B4-BE49-F238E27FC236}">
                    <a16:creationId xmlns:a16="http://schemas.microsoft.com/office/drawing/2014/main" id="{E308467C-8E98-72B1-9019-6E403D22B0A0}"/>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4" name="TextBox 53">
              <a:hlinkClick xmlns:r="http://schemas.openxmlformats.org/officeDocument/2006/relationships" r:id="rId19"/>
              <a:extLst>
                <a:ext uri="{FF2B5EF4-FFF2-40B4-BE49-F238E27FC236}">
                  <a16:creationId xmlns:a16="http://schemas.microsoft.com/office/drawing/2014/main" id="{5367EA73-3A34-CDED-0112-741E93F77381}"/>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2" name="Picture 51">
            <a:extLst>
              <a:ext uri="{FF2B5EF4-FFF2-40B4-BE49-F238E27FC236}">
                <a16:creationId xmlns:a16="http://schemas.microsoft.com/office/drawing/2014/main" id="{6ABAA012-C82D-52C1-FA77-F72E742B9BB8}"/>
              </a:ext>
            </a:extLst>
          </xdr:cNvPr>
          <xdr:cNvPicPr>
            <a:picLocks noChangeAspect="1"/>
          </xdr:cNvPicPr>
        </xdr:nvPicPr>
        <xdr:blipFill>
          <a:blip xmlns:r="http://schemas.openxmlformats.org/officeDocument/2006/relationships" r:embed="rId20"/>
          <a:stretch>
            <a:fillRect/>
          </a:stretch>
        </xdr:blipFill>
        <xdr:spPr>
          <a:xfrm>
            <a:off x="243840" y="175260"/>
            <a:ext cx="1021080" cy="439850"/>
          </a:xfrm>
          <a:prstGeom prst="rect">
            <a:avLst/>
          </a:prstGeom>
        </xdr:spPr>
      </xdr:pic>
    </xdr:grpSp>
    <xdr:clientData/>
  </xdr:twoCellAnchor>
  <xdr:twoCellAnchor>
    <xdr:from>
      <xdr:col>8</xdr:col>
      <xdr:colOff>784860</xdr:colOff>
      <xdr:row>1</xdr:row>
      <xdr:rowOff>106680</xdr:rowOff>
    </xdr:from>
    <xdr:to>
      <xdr:col>8</xdr:col>
      <xdr:colOff>1740933</xdr:colOff>
      <xdr:row>1</xdr:row>
      <xdr:rowOff>358680</xdr:rowOff>
    </xdr:to>
    <xdr:sp macro="" textlink="">
      <xdr:nvSpPr>
        <xdr:cNvPr id="81" name="Rectangle: Rounded Corners 80">
          <a:hlinkClick xmlns:r="http://schemas.openxmlformats.org/officeDocument/2006/relationships" r:id="rId21"/>
          <a:extLst>
            <a:ext uri="{FF2B5EF4-FFF2-40B4-BE49-F238E27FC236}">
              <a16:creationId xmlns:a16="http://schemas.microsoft.com/office/drawing/2014/main" id="{8D5FB499-C46D-4AC1-A599-68735ECB5AAD}"/>
            </a:ext>
          </a:extLst>
        </xdr:cNvPr>
        <xdr:cNvSpPr/>
      </xdr:nvSpPr>
      <xdr:spPr>
        <a:xfrm>
          <a:off x="9525000" y="289560"/>
          <a:ext cx="956073"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Birthdays</a:t>
          </a:r>
          <a:endParaRPr lang="en-SC"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365762</xdr:colOff>
      <xdr:row>1</xdr:row>
      <xdr:rowOff>350507</xdr:rowOff>
    </xdr:from>
    <xdr:to>
      <xdr:col>6</xdr:col>
      <xdr:colOff>1175762</xdr:colOff>
      <xdr:row>2</xdr:row>
      <xdr:rowOff>160547</xdr:rowOff>
    </xdr:to>
    <xdr:sp macro="" textlink="">
      <xdr:nvSpPr>
        <xdr:cNvPr id="82" name="Rectangle: Rounded Corners 81">
          <a:hlinkClick xmlns:r="http://schemas.openxmlformats.org/officeDocument/2006/relationships" r:id="rId6"/>
          <a:extLst>
            <a:ext uri="{FF2B5EF4-FFF2-40B4-BE49-F238E27FC236}">
              <a16:creationId xmlns:a16="http://schemas.microsoft.com/office/drawing/2014/main" id="{06427D67-AC63-45E7-92B0-20C0C7A8EAB9}"/>
            </a:ext>
          </a:extLst>
        </xdr:cNvPr>
        <xdr:cNvSpPr/>
      </xdr:nvSpPr>
      <xdr:spPr>
        <a:xfrm>
          <a:off x="5570222" y="533387"/>
          <a:ext cx="810000" cy="252000"/>
        </a:xfrm>
        <a:prstGeom prst="roundRect">
          <a:avLst>
            <a:gd name="adj" fmla="val 1548"/>
          </a:avLst>
        </a:prstGeom>
        <a:solidFill>
          <a:schemeClr val="bg1"/>
        </a:solidFill>
        <a:ln w="12700">
          <a:solidFill>
            <a:srgbClr val="4FF7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List</a:t>
          </a:r>
          <a:endParaRPr lang="en-SC"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358140</xdr:colOff>
      <xdr:row>1</xdr:row>
      <xdr:rowOff>106680</xdr:rowOff>
    </xdr:from>
    <xdr:to>
      <xdr:col>8</xdr:col>
      <xdr:colOff>510540</xdr:colOff>
      <xdr:row>1</xdr:row>
      <xdr:rowOff>358680</xdr:rowOff>
    </xdr:to>
    <xdr:grpSp>
      <xdr:nvGrpSpPr>
        <xdr:cNvPr id="83" name="Group 82">
          <a:extLst>
            <a:ext uri="{FF2B5EF4-FFF2-40B4-BE49-F238E27FC236}">
              <a16:creationId xmlns:a16="http://schemas.microsoft.com/office/drawing/2014/main" id="{8CD2D101-34E0-451E-9CB5-385706E49BFD}"/>
            </a:ext>
          </a:extLst>
        </xdr:cNvPr>
        <xdr:cNvGrpSpPr/>
      </xdr:nvGrpSpPr>
      <xdr:grpSpPr>
        <a:xfrm>
          <a:off x="5562600" y="289560"/>
          <a:ext cx="3688080" cy="252000"/>
          <a:chOff x="4754880" y="259080"/>
          <a:chExt cx="3688080" cy="252000"/>
        </a:xfrm>
        <a:solidFill>
          <a:schemeClr val="tx1"/>
        </a:solidFill>
      </xdr:grpSpPr>
      <xdr:sp macro="" textlink="">
        <xdr:nvSpPr>
          <xdr:cNvPr id="84" name="Rectangle: Rounded Corners 83">
            <a:hlinkClick xmlns:r="http://schemas.openxmlformats.org/officeDocument/2006/relationships" r:id="rId22"/>
            <a:extLst>
              <a:ext uri="{FF2B5EF4-FFF2-40B4-BE49-F238E27FC236}">
                <a16:creationId xmlns:a16="http://schemas.microsoft.com/office/drawing/2014/main" id="{DFC3A914-BF2D-EC5F-7AA6-98FCBC92D219}"/>
              </a:ext>
            </a:extLst>
          </xdr:cNvPr>
          <xdr:cNvSpPr/>
        </xdr:nvSpPr>
        <xdr:spPr>
          <a:xfrm>
            <a:off x="7486887" y="259080"/>
            <a:ext cx="956073"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Instalments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5" name="Rectangle: Rounded Corners 84">
            <a:hlinkClick xmlns:r="http://schemas.openxmlformats.org/officeDocument/2006/relationships" r:id="rId23"/>
            <a:extLst>
              <a:ext uri="{FF2B5EF4-FFF2-40B4-BE49-F238E27FC236}">
                <a16:creationId xmlns:a16="http://schemas.microsoft.com/office/drawing/2014/main" id="{E00144D1-993D-75A3-311B-1ECB7706B269}"/>
              </a:ext>
            </a:extLst>
          </xdr:cNvPr>
          <xdr:cNvSpPr/>
        </xdr:nvSpPr>
        <xdr:spPr>
          <a:xfrm>
            <a:off x="6599255" y="259080"/>
            <a:ext cx="828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Renewals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6" name="Rectangle: Rounded Corners 85">
            <a:hlinkClick xmlns:r="http://schemas.openxmlformats.org/officeDocument/2006/relationships" r:id="rId24"/>
            <a:extLst>
              <a:ext uri="{FF2B5EF4-FFF2-40B4-BE49-F238E27FC236}">
                <a16:creationId xmlns:a16="http://schemas.microsoft.com/office/drawing/2014/main" id="{4B4EC774-1868-7831-A862-E3360A3B93DB}"/>
              </a:ext>
            </a:extLst>
          </xdr:cNvPr>
          <xdr:cNvSpPr/>
        </xdr:nvSpPr>
        <xdr:spPr>
          <a:xfrm>
            <a:off x="5639875" y="25908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Follow Ups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7" name="Rectangle: Rounded Corners 86">
            <a:extLst>
              <a:ext uri="{FF2B5EF4-FFF2-40B4-BE49-F238E27FC236}">
                <a16:creationId xmlns:a16="http://schemas.microsoft.com/office/drawing/2014/main" id="{98EEFF35-B4B2-88FC-EF2A-5AAF450A53B9}"/>
              </a:ext>
            </a:extLst>
          </xdr:cNvPr>
          <xdr:cNvSpPr/>
        </xdr:nvSpPr>
        <xdr:spPr>
          <a:xfrm>
            <a:off x="4754880" y="259080"/>
            <a:ext cx="828000" cy="252000"/>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Tasks</a:t>
            </a:r>
            <a:endParaRPr lang="en-SC" sz="1100">
              <a:solidFill>
                <a:schemeClr val="bg1"/>
              </a:solidFill>
              <a:latin typeface="Arial" panose="020B0604020202020204" pitchFamily="34" charset="0"/>
              <a:cs typeface="Arial" panose="020B0604020202020204" pitchFamily="34" charset="0"/>
            </a:endParaRPr>
          </a:p>
        </xdr:txBody>
      </xdr:sp>
    </xdr:grpSp>
    <xdr:clientData/>
  </xdr:twoCellAnchor>
</xdr:wsDr>
</file>

<file path=xl/drawings/drawing11.xml><?xml version="1.0" encoding="utf-8"?>
<xdr:wsDr xmlns:xdr="http://schemas.openxmlformats.org/drawingml/2006/spreadsheetDrawing" xmlns:a="http://schemas.openxmlformats.org/drawingml/2006/main">
  <xdr:oneCellAnchor>
    <xdr:from>
      <xdr:col>26</xdr:col>
      <xdr:colOff>480060</xdr:colOff>
      <xdr:row>6</xdr:row>
      <xdr:rowOff>0</xdr:rowOff>
    </xdr:from>
    <xdr:ext cx="184731" cy="264560"/>
    <xdr:sp macro="" textlink="">
      <xdr:nvSpPr>
        <xdr:cNvPr id="2" name="TextBox 1">
          <a:extLst>
            <a:ext uri="{FF2B5EF4-FFF2-40B4-BE49-F238E27FC236}">
              <a16:creationId xmlns:a16="http://schemas.microsoft.com/office/drawing/2014/main" id="{EDA1DE9F-7C12-408A-AAA2-B32906AF319C}"/>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3" name="TextBox 2">
          <a:extLst>
            <a:ext uri="{FF2B5EF4-FFF2-40B4-BE49-F238E27FC236}">
              <a16:creationId xmlns:a16="http://schemas.microsoft.com/office/drawing/2014/main" id="{E03101FA-E569-45BA-A7E4-922A5A6046C8}"/>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4" name="TextBox 3">
          <a:extLst>
            <a:ext uri="{FF2B5EF4-FFF2-40B4-BE49-F238E27FC236}">
              <a16:creationId xmlns:a16="http://schemas.microsoft.com/office/drawing/2014/main" id="{07A431B6-6D48-4F7A-8615-92DDD33E552E}"/>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5" name="TextBox 4">
          <a:extLst>
            <a:ext uri="{FF2B5EF4-FFF2-40B4-BE49-F238E27FC236}">
              <a16:creationId xmlns:a16="http://schemas.microsoft.com/office/drawing/2014/main" id="{71513E43-CE01-4B50-AF82-CE76D8ACF197}"/>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6" name="TextBox 5">
          <a:extLst>
            <a:ext uri="{FF2B5EF4-FFF2-40B4-BE49-F238E27FC236}">
              <a16:creationId xmlns:a16="http://schemas.microsoft.com/office/drawing/2014/main" id="{3B6FD1CD-4BBC-477F-9E9C-448C47320A49}"/>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6</xdr:row>
      <xdr:rowOff>0</xdr:rowOff>
    </xdr:from>
    <xdr:ext cx="184731" cy="264560"/>
    <xdr:sp macro="" textlink="">
      <xdr:nvSpPr>
        <xdr:cNvPr id="7" name="TextBox 6">
          <a:extLst>
            <a:ext uri="{FF2B5EF4-FFF2-40B4-BE49-F238E27FC236}">
              <a16:creationId xmlns:a16="http://schemas.microsoft.com/office/drawing/2014/main" id="{B2CDD09A-D783-44BD-B4DF-6810635A9D1C}"/>
            </a:ext>
          </a:extLst>
        </xdr:cNvPr>
        <xdr:cNvSpPr txBox="1"/>
      </xdr:nvSpPr>
      <xdr:spPr>
        <a:xfrm>
          <a:off x="12268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8" name="TextBox 7">
          <a:extLst>
            <a:ext uri="{FF2B5EF4-FFF2-40B4-BE49-F238E27FC236}">
              <a16:creationId xmlns:a16="http://schemas.microsoft.com/office/drawing/2014/main" id="{6498C6B4-E40C-49BA-A9E8-A4F11BC08D17}"/>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9" name="TextBox 8">
          <a:extLst>
            <a:ext uri="{FF2B5EF4-FFF2-40B4-BE49-F238E27FC236}">
              <a16:creationId xmlns:a16="http://schemas.microsoft.com/office/drawing/2014/main" id="{6814B30F-77D5-457B-9ECE-7D2C1EBB8DBD}"/>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0" name="TextBox 9">
          <a:extLst>
            <a:ext uri="{FF2B5EF4-FFF2-40B4-BE49-F238E27FC236}">
              <a16:creationId xmlns:a16="http://schemas.microsoft.com/office/drawing/2014/main" id="{BF25F87D-1A84-4105-AEBB-60C166B8C852}"/>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6</xdr:row>
      <xdr:rowOff>0</xdr:rowOff>
    </xdr:from>
    <xdr:ext cx="184731" cy="264560"/>
    <xdr:sp macro="" textlink="">
      <xdr:nvSpPr>
        <xdr:cNvPr id="11" name="TextBox 10">
          <a:extLst>
            <a:ext uri="{FF2B5EF4-FFF2-40B4-BE49-F238E27FC236}">
              <a16:creationId xmlns:a16="http://schemas.microsoft.com/office/drawing/2014/main" id="{97F14A40-43AA-41D8-A8CD-70F8C19DDA43}"/>
            </a:ext>
          </a:extLst>
        </xdr:cNvPr>
        <xdr:cNvSpPr txBox="1"/>
      </xdr:nvSpPr>
      <xdr:spPr>
        <a:xfrm>
          <a:off x="12268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2" name="TextBox 11">
          <a:extLst>
            <a:ext uri="{FF2B5EF4-FFF2-40B4-BE49-F238E27FC236}">
              <a16:creationId xmlns:a16="http://schemas.microsoft.com/office/drawing/2014/main" id="{064ED255-D5F0-4E72-BE8E-46C81ABB43F9}"/>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3" name="TextBox 12">
          <a:extLst>
            <a:ext uri="{FF2B5EF4-FFF2-40B4-BE49-F238E27FC236}">
              <a16:creationId xmlns:a16="http://schemas.microsoft.com/office/drawing/2014/main" id="{BBDB87D7-BC13-48C1-BB82-AF9EF83B6B65}"/>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4" name="TextBox 13">
          <a:extLst>
            <a:ext uri="{FF2B5EF4-FFF2-40B4-BE49-F238E27FC236}">
              <a16:creationId xmlns:a16="http://schemas.microsoft.com/office/drawing/2014/main" id="{3E911CFA-35FD-499D-93A2-EED26A441E09}"/>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17</xdr:col>
      <xdr:colOff>0</xdr:colOff>
      <xdr:row>0</xdr:row>
      <xdr:rowOff>0</xdr:rowOff>
    </xdr:from>
    <xdr:to>
      <xdr:col>28</xdr:col>
      <xdr:colOff>85140</xdr:colOff>
      <xdr:row>35</xdr:row>
      <xdr:rowOff>20100</xdr:rowOff>
    </xdr:to>
    <xdr:grpSp>
      <xdr:nvGrpSpPr>
        <xdr:cNvPr id="15" name="Group 14">
          <a:extLst>
            <a:ext uri="{FF2B5EF4-FFF2-40B4-BE49-F238E27FC236}">
              <a16:creationId xmlns:a16="http://schemas.microsoft.com/office/drawing/2014/main" id="{12C3B880-8BCF-4DD9-82BA-3935F612B8C4}"/>
            </a:ext>
          </a:extLst>
        </xdr:cNvPr>
        <xdr:cNvGrpSpPr/>
      </xdr:nvGrpSpPr>
      <xdr:grpSpPr>
        <a:xfrm>
          <a:off x="18280380" y="0"/>
          <a:ext cx="4542840" cy="7114320"/>
          <a:chOff x="9532620" y="60960"/>
          <a:chExt cx="4680000" cy="6666495"/>
        </a:xfrm>
      </xdr:grpSpPr>
      <xdr:grpSp>
        <xdr:nvGrpSpPr>
          <xdr:cNvPr id="16" name="Group 15">
            <a:extLst>
              <a:ext uri="{FF2B5EF4-FFF2-40B4-BE49-F238E27FC236}">
                <a16:creationId xmlns:a16="http://schemas.microsoft.com/office/drawing/2014/main" id="{6C3C8658-A055-7974-CB1B-1E24399FFBAD}"/>
              </a:ext>
            </a:extLst>
          </xdr:cNvPr>
          <xdr:cNvGrpSpPr/>
        </xdr:nvGrpSpPr>
        <xdr:grpSpPr>
          <a:xfrm>
            <a:off x="9532620" y="60960"/>
            <a:ext cx="4680000" cy="6666495"/>
            <a:chOff x="1356360" y="30480"/>
            <a:chExt cx="4680000" cy="6666495"/>
          </a:xfrm>
        </xdr:grpSpPr>
        <xdr:sp macro="" textlink="">
          <xdr:nvSpPr>
            <xdr:cNvPr id="18" name="Rectangle: Rounded Corners 17">
              <a:extLst>
                <a:ext uri="{FF2B5EF4-FFF2-40B4-BE49-F238E27FC236}">
                  <a16:creationId xmlns:a16="http://schemas.microsoft.com/office/drawing/2014/main" id="{1E7D4BA6-AE1A-BCD5-3193-AC85553D85BC}"/>
                </a:ext>
              </a:extLst>
            </xdr:cNvPr>
            <xdr:cNvSpPr/>
          </xdr:nvSpPr>
          <xdr:spPr>
            <a:xfrm>
              <a:off x="1356360" y="30480"/>
              <a:ext cx="4680000" cy="6666495"/>
            </a:xfrm>
            <a:prstGeom prst="roundRect">
              <a:avLst>
                <a:gd name="adj" fmla="val 443"/>
              </a:avLst>
            </a:prstGeom>
            <a:solidFill>
              <a:schemeClr val="bg1"/>
            </a:solidFill>
            <a:ln w="1238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9" name="TextBox 18">
              <a:extLst>
                <a:ext uri="{FF2B5EF4-FFF2-40B4-BE49-F238E27FC236}">
                  <a16:creationId xmlns:a16="http://schemas.microsoft.com/office/drawing/2014/main" id="{3D6F3CC6-26F7-6A0A-D615-B8FD1AD8BDFA}"/>
                </a:ext>
              </a:extLst>
            </xdr:cNvPr>
            <xdr:cNvSpPr txBox="1"/>
          </xdr:nvSpPr>
          <xdr:spPr>
            <a:xfrm>
              <a:off x="1616587" y="199669"/>
              <a:ext cx="1507613" cy="321752"/>
            </a:xfrm>
            <a:prstGeom prst="rect">
              <a:avLst/>
            </a:prstGeom>
            <a:solidFill>
              <a:schemeClr val="lt1">
                <a:alpha val="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Task</a:t>
              </a:r>
              <a:endParaRPr lang="en-SC" sz="1600" b="1">
                <a:solidFill>
                  <a:sysClr val="windowText" lastClr="000000"/>
                </a:solidFill>
              </a:endParaRPr>
            </a:p>
          </xdr:txBody>
        </xdr:sp>
        <xdr:sp macro="" textlink="">
          <xdr:nvSpPr>
            <xdr:cNvPr id="20" name="Rectangle: Rounded Corners 19">
              <a:extLst>
                <a:ext uri="{FF2B5EF4-FFF2-40B4-BE49-F238E27FC236}">
                  <a16:creationId xmlns:a16="http://schemas.microsoft.com/office/drawing/2014/main" id="{11C5834B-43CE-5585-55F3-79FD62550E3B}"/>
                </a:ext>
              </a:extLst>
            </xdr:cNvPr>
            <xdr:cNvSpPr/>
          </xdr:nvSpPr>
          <xdr:spPr>
            <a:xfrm>
              <a:off x="4385627" y="232394"/>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21" name="Rectangle: Rounded Corners 20">
              <a:extLst>
                <a:ext uri="{FF2B5EF4-FFF2-40B4-BE49-F238E27FC236}">
                  <a16:creationId xmlns:a16="http://schemas.microsoft.com/office/drawing/2014/main" id="{A09486E8-3EAD-C644-8D8C-4617CB60F898}"/>
                </a:ext>
              </a:extLst>
            </xdr:cNvPr>
            <xdr:cNvSpPr/>
          </xdr:nvSpPr>
          <xdr:spPr>
            <a:xfrm>
              <a:off x="3566599" y="1056094"/>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Task</a:t>
              </a:r>
              <a:endParaRPr lang="en-SC" sz="1100">
                <a:solidFill>
                  <a:sysClr val="windowText" lastClr="000000"/>
                </a:solidFill>
              </a:endParaRPr>
            </a:p>
          </xdr:txBody>
        </xdr:sp>
        <xdr:sp macro="" textlink="">
          <xdr:nvSpPr>
            <xdr:cNvPr id="22" name="Rectangle: Rounded Corners 21">
              <a:extLst>
                <a:ext uri="{FF2B5EF4-FFF2-40B4-BE49-F238E27FC236}">
                  <a16:creationId xmlns:a16="http://schemas.microsoft.com/office/drawing/2014/main" id="{1E4CF1C3-DE85-8777-8C4A-EDC4DBACB431}"/>
                </a:ext>
              </a:extLst>
            </xdr:cNvPr>
            <xdr:cNvSpPr/>
          </xdr:nvSpPr>
          <xdr:spPr>
            <a:xfrm>
              <a:off x="1916473" y="107837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Category</a:t>
              </a:r>
              <a:endParaRPr lang="en-SC" sz="1200"/>
            </a:p>
          </xdr:txBody>
        </xdr:sp>
        <xdr:sp macro="" textlink="">
          <xdr:nvSpPr>
            <xdr:cNvPr id="23" name="Rectangle: Rounded Corners 22">
              <a:extLst>
                <a:ext uri="{FF2B5EF4-FFF2-40B4-BE49-F238E27FC236}">
                  <a16:creationId xmlns:a16="http://schemas.microsoft.com/office/drawing/2014/main" id="{6FF7F537-72AB-F1C2-18BD-16D0C324CE2C}"/>
                </a:ext>
              </a:extLst>
            </xdr:cNvPr>
            <xdr:cNvSpPr/>
          </xdr:nvSpPr>
          <xdr:spPr>
            <a:xfrm>
              <a:off x="3561445" y="1384806"/>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Licensce Fee</a:t>
              </a:r>
              <a:endParaRPr lang="en-SC" sz="1100">
                <a:solidFill>
                  <a:sysClr val="windowText" lastClr="000000"/>
                </a:solidFill>
              </a:endParaRPr>
            </a:p>
          </xdr:txBody>
        </xdr:sp>
        <xdr:sp macro="" textlink="">
          <xdr:nvSpPr>
            <xdr:cNvPr id="24" name="Rectangle: Rounded Corners 23">
              <a:extLst>
                <a:ext uri="{FF2B5EF4-FFF2-40B4-BE49-F238E27FC236}">
                  <a16:creationId xmlns:a16="http://schemas.microsoft.com/office/drawing/2014/main" id="{F81FE833-FFD3-2F84-A406-09B66C13EA16}"/>
                </a:ext>
              </a:extLst>
            </xdr:cNvPr>
            <xdr:cNvSpPr/>
          </xdr:nvSpPr>
          <xdr:spPr>
            <a:xfrm>
              <a:off x="1926559" y="138480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Item</a:t>
              </a:r>
              <a:endParaRPr lang="en-SC" sz="1200"/>
            </a:p>
          </xdr:txBody>
        </xdr:sp>
        <xdr:sp macro="" textlink="">
          <xdr:nvSpPr>
            <xdr:cNvPr id="25" name="Rectangle: Rounded Corners 24">
              <a:extLst>
                <a:ext uri="{FF2B5EF4-FFF2-40B4-BE49-F238E27FC236}">
                  <a16:creationId xmlns:a16="http://schemas.microsoft.com/office/drawing/2014/main" id="{2FA6DDA4-B8FE-B0FB-6EF7-4B2041155B1F}"/>
                </a:ext>
              </a:extLst>
            </xdr:cNvPr>
            <xdr:cNvSpPr/>
          </xdr:nvSpPr>
          <xdr:spPr>
            <a:xfrm>
              <a:off x="3561445" y="2035972"/>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27-Nov-2023</a:t>
              </a:r>
              <a:endParaRPr lang="en-SC" sz="1100">
                <a:solidFill>
                  <a:sysClr val="windowText" lastClr="000000"/>
                </a:solidFill>
              </a:endParaRPr>
            </a:p>
          </xdr:txBody>
        </xdr:sp>
        <xdr:sp macro="" textlink="">
          <xdr:nvSpPr>
            <xdr:cNvPr id="26" name="Rectangle: Rounded Corners 25">
              <a:extLst>
                <a:ext uri="{FF2B5EF4-FFF2-40B4-BE49-F238E27FC236}">
                  <a16:creationId xmlns:a16="http://schemas.microsoft.com/office/drawing/2014/main" id="{1165B308-3781-1C78-2E71-17F1542C6D8D}"/>
                </a:ext>
              </a:extLst>
            </xdr:cNvPr>
            <xdr:cNvSpPr/>
          </xdr:nvSpPr>
          <xdr:spPr>
            <a:xfrm>
              <a:off x="1926559" y="203597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Due</a:t>
              </a:r>
              <a:r>
                <a:rPr lang="en-US" sz="1200" baseline="0">
                  <a:solidFill>
                    <a:sysClr val="windowText" lastClr="000000"/>
                  </a:solidFill>
                </a:rPr>
                <a:t> </a:t>
              </a:r>
              <a:r>
                <a:rPr lang="en-US" sz="1200">
                  <a:solidFill>
                    <a:sysClr val="windowText" lastClr="000000"/>
                  </a:solidFill>
                </a:rPr>
                <a:t>Date</a:t>
              </a:r>
              <a:endParaRPr lang="en-SC" sz="1200"/>
            </a:p>
          </xdr:txBody>
        </xdr:sp>
        <xdr:sp macro="" textlink="">
          <xdr:nvSpPr>
            <xdr:cNvPr id="27" name="Rectangle: Rounded Corners 26">
              <a:extLst>
                <a:ext uri="{FF2B5EF4-FFF2-40B4-BE49-F238E27FC236}">
                  <a16:creationId xmlns:a16="http://schemas.microsoft.com/office/drawing/2014/main" id="{BCF3267F-918B-D04A-3A32-23788C7317B7}"/>
                </a:ext>
              </a:extLst>
            </xdr:cNvPr>
            <xdr:cNvSpPr/>
          </xdr:nvSpPr>
          <xdr:spPr>
            <a:xfrm>
              <a:off x="3563910" y="2342402"/>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Completed</a:t>
              </a:r>
              <a:endParaRPr lang="en-SC" sz="1100">
                <a:solidFill>
                  <a:sysClr val="windowText" lastClr="000000"/>
                </a:solidFill>
              </a:endParaRPr>
            </a:p>
          </xdr:txBody>
        </xdr:sp>
        <xdr:sp macro="" textlink="">
          <xdr:nvSpPr>
            <xdr:cNvPr id="28" name="Rectangle: Rounded Corners 27">
              <a:extLst>
                <a:ext uri="{FF2B5EF4-FFF2-40B4-BE49-F238E27FC236}">
                  <a16:creationId xmlns:a16="http://schemas.microsoft.com/office/drawing/2014/main" id="{8DAAD5E7-4E0B-6D0D-5807-C2DE456FA3C5}"/>
                </a:ext>
              </a:extLst>
            </xdr:cNvPr>
            <xdr:cNvSpPr/>
          </xdr:nvSpPr>
          <xdr:spPr>
            <a:xfrm>
              <a:off x="1936644" y="234240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Status</a:t>
              </a:r>
              <a:endParaRPr lang="en-SC" sz="1200"/>
            </a:p>
          </xdr:txBody>
        </xdr:sp>
        <xdr:sp macro="" textlink="">
          <xdr:nvSpPr>
            <xdr:cNvPr id="29" name="Rectangle: Rounded Corners 28">
              <a:extLst>
                <a:ext uri="{FF2B5EF4-FFF2-40B4-BE49-F238E27FC236}">
                  <a16:creationId xmlns:a16="http://schemas.microsoft.com/office/drawing/2014/main" id="{CDE311A0-C4D5-806A-877A-8459C3D125C8}"/>
                </a:ext>
              </a:extLst>
            </xdr:cNvPr>
            <xdr:cNvSpPr/>
          </xdr:nvSpPr>
          <xdr:spPr>
            <a:xfrm>
              <a:off x="3563910" y="2664155"/>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23-Nov-2023</a:t>
              </a:r>
              <a:endParaRPr lang="en-SC" sz="1100">
                <a:solidFill>
                  <a:sysClr val="windowText" lastClr="000000"/>
                </a:solidFill>
              </a:endParaRPr>
            </a:p>
          </xdr:txBody>
        </xdr:sp>
        <xdr:sp macro="" textlink="">
          <xdr:nvSpPr>
            <xdr:cNvPr id="30" name="Rectangle: Rounded Corners 29">
              <a:extLst>
                <a:ext uri="{FF2B5EF4-FFF2-40B4-BE49-F238E27FC236}">
                  <a16:creationId xmlns:a16="http://schemas.microsoft.com/office/drawing/2014/main" id="{30373403-436F-27CC-6FEF-8E072E5BFA80}"/>
                </a:ext>
              </a:extLst>
            </xdr:cNvPr>
            <xdr:cNvSpPr/>
          </xdr:nvSpPr>
          <xdr:spPr>
            <a:xfrm>
              <a:off x="1936674" y="266415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Completed</a:t>
              </a:r>
              <a:endParaRPr lang="en-SC" sz="1200"/>
            </a:p>
          </xdr:txBody>
        </xdr:sp>
        <xdr:sp macro="" textlink="">
          <xdr:nvSpPr>
            <xdr:cNvPr id="31" name="Rectangle: Rounded Corners 30">
              <a:extLst>
                <a:ext uri="{FF2B5EF4-FFF2-40B4-BE49-F238E27FC236}">
                  <a16:creationId xmlns:a16="http://schemas.microsoft.com/office/drawing/2014/main" id="{94B32BCA-9993-EA60-C7BE-1A8C94EB5EF1}"/>
                </a:ext>
              </a:extLst>
            </xdr:cNvPr>
            <xdr:cNvSpPr/>
          </xdr:nvSpPr>
          <xdr:spPr>
            <a:xfrm>
              <a:off x="1926588" y="5347599"/>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a:t>
              </a:r>
              <a:endParaRPr lang="en-SC" sz="1200">
                <a:solidFill>
                  <a:sysClr val="windowText" lastClr="000000"/>
                </a:solidFill>
              </a:endParaRPr>
            </a:p>
          </xdr:txBody>
        </xdr:sp>
        <xdr:sp macro="" textlink="">
          <xdr:nvSpPr>
            <xdr:cNvPr id="32" name="Rectangle: Rounded Corners 31">
              <a:extLst>
                <a:ext uri="{FF2B5EF4-FFF2-40B4-BE49-F238E27FC236}">
                  <a16:creationId xmlns:a16="http://schemas.microsoft.com/office/drawing/2014/main" id="{0E195C1B-413E-DE3C-FB37-1E856E4CA9B7}"/>
                </a:ext>
              </a:extLst>
            </xdr:cNvPr>
            <xdr:cNvSpPr/>
          </xdr:nvSpPr>
          <xdr:spPr>
            <a:xfrm>
              <a:off x="3561445" y="1706557"/>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FSA</a:t>
              </a:r>
              <a:endParaRPr lang="en-SC" sz="1100">
                <a:solidFill>
                  <a:sysClr val="windowText" lastClr="000000"/>
                </a:solidFill>
              </a:endParaRPr>
            </a:p>
          </xdr:txBody>
        </xdr:sp>
        <xdr:sp macro="" textlink="">
          <xdr:nvSpPr>
            <xdr:cNvPr id="33" name="Rectangle: Rounded Corners 32">
              <a:extLst>
                <a:ext uri="{FF2B5EF4-FFF2-40B4-BE49-F238E27FC236}">
                  <a16:creationId xmlns:a16="http://schemas.microsoft.com/office/drawing/2014/main" id="{F658CA70-BC09-CD64-5239-BDDA33C8A1F5}"/>
                </a:ext>
              </a:extLst>
            </xdr:cNvPr>
            <xdr:cNvSpPr/>
          </xdr:nvSpPr>
          <xdr:spPr>
            <a:xfrm>
              <a:off x="1918939" y="171417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Name</a:t>
              </a:r>
              <a:endParaRPr lang="en-SC" sz="1200"/>
            </a:p>
          </xdr:txBody>
        </xdr:sp>
        <xdr:sp macro="" textlink="">
          <xdr:nvSpPr>
            <xdr:cNvPr id="34" name="Rectangle: Rounded Corners 33">
              <a:extLst>
                <a:ext uri="{FF2B5EF4-FFF2-40B4-BE49-F238E27FC236}">
                  <a16:creationId xmlns:a16="http://schemas.microsoft.com/office/drawing/2014/main" id="{01AA6E09-E00B-DF2F-03E1-B0EBC84232AC}"/>
                </a:ext>
              </a:extLst>
            </xdr:cNvPr>
            <xdr:cNvSpPr/>
          </xdr:nvSpPr>
          <xdr:spPr>
            <a:xfrm>
              <a:off x="1948100" y="4145727"/>
              <a:ext cx="1712038" cy="21715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Details</a:t>
              </a:r>
              <a:endParaRPr lang="en-SC" sz="1200"/>
            </a:p>
          </xdr:txBody>
        </xdr:sp>
        <xdr:sp macro="" textlink="">
          <xdr:nvSpPr>
            <xdr:cNvPr id="35" name="Rectangle: Rounded Corners 34">
              <a:extLst>
                <a:ext uri="{FF2B5EF4-FFF2-40B4-BE49-F238E27FC236}">
                  <a16:creationId xmlns:a16="http://schemas.microsoft.com/office/drawing/2014/main" id="{EFCBF245-8268-C769-1CC2-C0187D1F9320}"/>
                </a:ext>
              </a:extLst>
            </xdr:cNvPr>
            <xdr:cNvSpPr/>
          </xdr:nvSpPr>
          <xdr:spPr>
            <a:xfrm>
              <a:off x="3563910" y="5646370"/>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36" name="Rectangle: Rounded Corners 35">
              <a:extLst>
                <a:ext uri="{FF2B5EF4-FFF2-40B4-BE49-F238E27FC236}">
                  <a16:creationId xmlns:a16="http://schemas.microsoft.com/office/drawing/2014/main" id="{B3186DEE-F714-A341-E739-1FAE3837756B}"/>
                </a:ext>
              </a:extLst>
            </xdr:cNvPr>
            <xdr:cNvSpPr/>
          </xdr:nvSpPr>
          <xdr:spPr>
            <a:xfrm>
              <a:off x="1936674" y="5646370"/>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Stop Date</a:t>
              </a:r>
              <a:endParaRPr lang="en-SC" sz="1200">
                <a:solidFill>
                  <a:sysClr val="windowText" lastClr="000000"/>
                </a:solidFill>
              </a:endParaRPr>
            </a:p>
          </xdr:txBody>
        </xdr:sp>
        <xdr:sp macro="" textlink="">
          <xdr:nvSpPr>
            <xdr:cNvPr id="37" name="Rectangle: Rounded Corners 36">
              <a:extLst>
                <a:ext uri="{FF2B5EF4-FFF2-40B4-BE49-F238E27FC236}">
                  <a16:creationId xmlns:a16="http://schemas.microsoft.com/office/drawing/2014/main" id="{FA78588D-76F1-45DD-5E8D-7D4FA4323540}"/>
                </a:ext>
              </a:extLst>
            </xdr:cNvPr>
            <xdr:cNvSpPr/>
          </xdr:nvSpPr>
          <xdr:spPr>
            <a:xfrm>
              <a:off x="3561444" y="2990015"/>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Mandy</a:t>
              </a:r>
              <a:endParaRPr lang="en-SC" sz="1100">
                <a:solidFill>
                  <a:sysClr val="windowText" lastClr="000000"/>
                </a:solidFill>
              </a:endParaRPr>
            </a:p>
          </xdr:txBody>
        </xdr:sp>
        <xdr:sp macro="" textlink="">
          <xdr:nvSpPr>
            <xdr:cNvPr id="38" name="Rectangle: Rounded Corners 37">
              <a:extLst>
                <a:ext uri="{FF2B5EF4-FFF2-40B4-BE49-F238E27FC236}">
                  <a16:creationId xmlns:a16="http://schemas.microsoft.com/office/drawing/2014/main" id="{DB99D48B-244A-8A97-BF85-8613AA605041}"/>
                </a:ext>
              </a:extLst>
            </xdr:cNvPr>
            <xdr:cNvSpPr/>
          </xdr:nvSpPr>
          <xdr:spPr>
            <a:xfrm>
              <a:off x="1926589" y="2990015"/>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Assignee</a:t>
              </a:r>
              <a:endParaRPr lang="en-SC" sz="1200">
                <a:solidFill>
                  <a:sysClr val="windowText" lastClr="000000"/>
                </a:solidFill>
              </a:endParaRPr>
            </a:p>
          </xdr:txBody>
        </xdr:sp>
        <xdr:sp macro="" textlink="">
          <xdr:nvSpPr>
            <xdr:cNvPr id="39" name="Rectangle: Rounded Corners 38">
              <a:extLst>
                <a:ext uri="{FF2B5EF4-FFF2-40B4-BE49-F238E27FC236}">
                  <a16:creationId xmlns:a16="http://schemas.microsoft.com/office/drawing/2014/main" id="{0A7ABB6B-AC6D-0617-77BC-62E2897BB0DE}"/>
                </a:ext>
              </a:extLst>
            </xdr:cNvPr>
            <xdr:cNvSpPr/>
          </xdr:nvSpPr>
          <xdr:spPr>
            <a:xfrm>
              <a:off x="5129098" y="228600"/>
              <a:ext cx="648000"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Close</a:t>
              </a:r>
              <a:endParaRPr lang="en-SC" sz="1100"/>
            </a:p>
          </xdr:txBody>
        </xdr:sp>
        <xdr:sp macro="" textlink="">
          <xdr:nvSpPr>
            <xdr:cNvPr id="40" name="Rectangle: Rounded Corners 39">
              <a:extLst>
                <a:ext uri="{FF2B5EF4-FFF2-40B4-BE49-F238E27FC236}">
                  <a16:creationId xmlns:a16="http://schemas.microsoft.com/office/drawing/2014/main" id="{B3371BB5-4AE4-4ACD-EFF0-8601C78D7993}"/>
                </a:ext>
              </a:extLst>
            </xdr:cNvPr>
            <xdr:cNvSpPr/>
          </xdr:nvSpPr>
          <xdr:spPr>
            <a:xfrm>
              <a:off x="3561444" y="3912859"/>
              <a:ext cx="1712036" cy="214502"/>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41" name="TextBox 40">
              <a:extLst>
                <a:ext uri="{FF2B5EF4-FFF2-40B4-BE49-F238E27FC236}">
                  <a16:creationId xmlns:a16="http://schemas.microsoft.com/office/drawing/2014/main" id="{055322AA-89CC-9DC1-37A3-F5463E739D46}"/>
                </a:ext>
              </a:extLst>
            </xdr:cNvPr>
            <xdr:cNvSpPr txBox="1"/>
          </xdr:nvSpPr>
          <xdr:spPr>
            <a:xfrm>
              <a:off x="1950720" y="4436906"/>
              <a:ext cx="3383280" cy="800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42" name="Rectangle: Rounded Corners 41">
              <a:extLst>
                <a:ext uri="{FF2B5EF4-FFF2-40B4-BE49-F238E27FC236}">
                  <a16:creationId xmlns:a16="http://schemas.microsoft.com/office/drawing/2014/main" id="{C8A251AB-5A28-8CA5-1693-E90DA31DEDC8}"/>
                </a:ext>
              </a:extLst>
            </xdr:cNvPr>
            <xdr:cNvSpPr/>
          </xdr:nvSpPr>
          <xdr:spPr>
            <a:xfrm>
              <a:off x="3924300" y="5340396"/>
              <a:ext cx="1440000" cy="213397"/>
            </a:xfrm>
            <a:prstGeom prst="roundRect">
              <a:avLst/>
            </a:prstGeom>
            <a:solidFill>
              <a:schemeClr val="bg1"/>
            </a:solid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sp macro="" textlink="">
        <xdr:nvSpPr>
          <xdr:cNvPr id="17" name="Rectangle: Rounded Corners 16">
            <a:extLst>
              <a:ext uri="{FF2B5EF4-FFF2-40B4-BE49-F238E27FC236}">
                <a16:creationId xmlns:a16="http://schemas.microsoft.com/office/drawing/2014/main" id="{9943CE35-A9F0-D2FE-4FA5-DE18939CC68F}"/>
              </a:ext>
            </a:extLst>
          </xdr:cNvPr>
          <xdr:cNvSpPr/>
        </xdr:nvSpPr>
        <xdr:spPr>
          <a:xfrm>
            <a:off x="11803380" y="266700"/>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Delete</a:t>
            </a:r>
            <a:endParaRPr lang="en-SC" sz="1100"/>
          </a:p>
        </xdr:txBody>
      </xdr:sp>
    </xdr:grpSp>
    <xdr:clientData/>
  </xdr:twoCellAnchor>
  <xdr:twoCellAnchor>
    <xdr:from>
      <xdr:col>5</xdr:col>
      <xdr:colOff>1165860</xdr:colOff>
      <xdr:row>1</xdr:row>
      <xdr:rowOff>106680</xdr:rowOff>
    </xdr:from>
    <xdr:to>
      <xdr:col>6</xdr:col>
      <xdr:colOff>298020</xdr:colOff>
      <xdr:row>1</xdr:row>
      <xdr:rowOff>358680</xdr:rowOff>
    </xdr:to>
    <xdr:sp macro="" textlink="">
      <xdr:nvSpPr>
        <xdr:cNvPr id="43" name="Rectangle: Rounded Corners 42">
          <a:hlinkClick xmlns:r="http://schemas.openxmlformats.org/officeDocument/2006/relationships" r:id="rId1"/>
          <a:extLst>
            <a:ext uri="{FF2B5EF4-FFF2-40B4-BE49-F238E27FC236}">
              <a16:creationId xmlns:a16="http://schemas.microsoft.com/office/drawing/2014/main" id="{7BAB9ED2-3103-41FF-9802-7DB1EDFE50BB}"/>
            </a:ext>
          </a:extLst>
        </xdr:cNvPr>
        <xdr:cNvSpPr/>
      </xdr:nvSpPr>
      <xdr:spPr>
        <a:xfrm>
          <a:off x="4602480" y="289560"/>
          <a:ext cx="900000" cy="252000"/>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ALL</a:t>
          </a:r>
          <a:endParaRPr lang="en-SC"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22860</xdr:colOff>
      <xdr:row>2</xdr:row>
      <xdr:rowOff>22860</xdr:rowOff>
    </xdr:from>
    <xdr:to>
      <xdr:col>26</xdr:col>
      <xdr:colOff>457200</xdr:colOff>
      <xdr:row>33</xdr:row>
      <xdr:rowOff>160020</xdr:rowOff>
    </xdr:to>
    <xdr:sp macro="" textlink="">
      <xdr:nvSpPr>
        <xdr:cNvPr id="44" name="Rectangle 43">
          <a:extLst>
            <a:ext uri="{FF2B5EF4-FFF2-40B4-BE49-F238E27FC236}">
              <a16:creationId xmlns:a16="http://schemas.microsoft.com/office/drawing/2014/main" id="{36C04F62-13B2-42D9-B8A5-27B7060C069A}"/>
            </a:ext>
          </a:extLst>
        </xdr:cNvPr>
        <xdr:cNvSpPr/>
      </xdr:nvSpPr>
      <xdr:spPr>
        <a:xfrm>
          <a:off x="18508980" y="647700"/>
          <a:ext cx="4069080" cy="6240780"/>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22</xdr:col>
      <xdr:colOff>373380</xdr:colOff>
      <xdr:row>27</xdr:row>
      <xdr:rowOff>91440</xdr:rowOff>
    </xdr:from>
    <xdr:to>
      <xdr:col>23</xdr:col>
      <xdr:colOff>55980</xdr:colOff>
      <xdr:row>28</xdr:row>
      <xdr:rowOff>127511</xdr:rowOff>
    </xdr:to>
    <xdr:sp macro="" textlink="">
      <xdr:nvSpPr>
        <xdr:cNvPr id="45" name="Rectangle: Rounded Corners 44">
          <a:extLst>
            <a:ext uri="{FF2B5EF4-FFF2-40B4-BE49-F238E27FC236}">
              <a16:creationId xmlns:a16="http://schemas.microsoft.com/office/drawing/2014/main" id="{A7F18B0B-BE16-47A8-8614-F9D13B523061}"/>
            </a:ext>
          </a:extLst>
        </xdr:cNvPr>
        <xdr:cNvSpPr/>
      </xdr:nvSpPr>
      <xdr:spPr>
        <a:xfrm>
          <a:off x="20360640" y="5661660"/>
          <a:ext cx="216000" cy="234191"/>
        </a:xfrm>
        <a:prstGeom prst="roundRect">
          <a:avLst/>
        </a:prstGeom>
        <a:solidFill>
          <a:schemeClr val="bg1"/>
        </a:solid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editAs="oneCell">
    <xdr:from>
      <xdr:col>6</xdr:col>
      <xdr:colOff>701040</xdr:colOff>
      <xdr:row>3</xdr:row>
      <xdr:rowOff>91440</xdr:rowOff>
    </xdr:from>
    <xdr:to>
      <xdr:col>7</xdr:col>
      <xdr:colOff>640080</xdr:colOff>
      <xdr:row>4</xdr:row>
      <xdr:rowOff>352380</xdr:rowOff>
    </xdr:to>
    <xdr:pic>
      <xdr:nvPicPr>
        <xdr:cNvPr id="46" name="Picture 45">
          <a:extLst>
            <a:ext uri="{FF2B5EF4-FFF2-40B4-BE49-F238E27FC236}">
              <a16:creationId xmlns:a16="http://schemas.microsoft.com/office/drawing/2014/main" id="{B59DDC74-CD90-485C-AEE4-E23A4FA9B263}"/>
            </a:ext>
          </a:extLst>
        </xdr:cNvPr>
        <xdr:cNvPicPr>
          <a:picLocks/>
        </xdr:cNvPicPr>
      </xdr:nvPicPr>
      <xdr:blipFill>
        <a:blip xmlns:r="http://schemas.openxmlformats.org/officeDocument/2006/relationships" r:embed="rId2"/>
        <a:stretch>
          <a:fillRect/>
        </a:stretch>
      </xdr:blipFill>
      <xdr:spPr>
        <a:xfrm>
          <a:off x="5905500" y="899160"/>
          <a:ext cx="1706880" cy="360000"/>
        </a:xfrm>
        <a:prstGeom prst="rect">
          <a:avLst/>
        </a:prstGeom>
      </xdr:spPr>
    </xdr:pic>
    <xdr:clientData/>
  </xdr:twoCellAnchor>
  <xdr:twoCellAnchor editAs="oneCell">
    <xdr:from>
      <xdr:col>7</xdr:col>
      <xdr:colOff>647701</xdr:colOff>
      <xdr:row>3</xdr:row>
      <xdr:rowOff>91440</xdr:rowOff>
    </xdr:from>
    <xdr:to>
      <xdr:col>9</xdr:col>
      <xdr:colOff>60961</xdr:colOff>
      <xdr:row>4</xdr:row>
      <xdr:rowOff>352380</xdr:rowOff>
    </xdr:to>
    <xdr:pic>
      <xdr:nvPicPr>
        <xdr:cNvPr id="47" name="Picture 46">
          <a:extLst>
            <a:ext uri="{FF2B5EF4-FFF2-40B4-BE49-F238E27FC236}">
              <a16:creationId xmlns:a16="http://schemas.microsoft.com/office/drawing/2014/main" id="{8B5F9143-B487-44D5-B911-2CA8962B3CE6}"/>
            </a:ext>
          </a:extLst>
        </xdr:cNvPr>
        <xdr:cNvPicPr>
          <a:picLocks/>
        </xdr:cNvPicPr>
      </xdr:nvPicPr>
      <xdr:blipFill>
        <a:blip xmlns:r="http://schemas.openxmlformats.org/officeDocument/2006/relationships" r:embed="rId3"/>
        <a:stretch>
          <a:fillRect/>
        </a:stretch>
      </xdr:blipFill>
      <xdr:spPr>
        <a:xfrm>
          <a:off x="7620001" y="899160"/>
          <a:ext cx="2948940" cy="360000"/>
        </a:xfrm>
        <a:prstGeom prst="rect">
          <a:avLst/>
        </a:prstGeom>
      </xdr:spPr>
    </xdr:pic>
    <xdr:clientData/>
  </xdr:twoCellAnchor>
  <xdr:twoCellAnchor editAs="oneCell">
    <xdr:from>
      <xdr:col>4</xdr:col>
      <xdr:colOff>1663193</xdr:colOff>
      <xdr:row>4</xdr:row>
      <xdr:rowOff>167325</xdr:rowOff>
    </xdr:from>
    <xdr:to>
      <xdr:col>5</xdr:col>
      <xdr:colOff>15269</xdr:colOff>
      <xdr:row>6</xdr:row>
      <xdr:rowOff>5745</xdr:rowOff>
    </xdr:to>
    <xdr:pic>
      <xdr:nvPicPr>
        <xdr:cNvPr id="48" name="Picture 47">
          <a:extLst>
            <a:ext uri="{FF2B5EF4-FFF2-40B4-BE49-F238E27FC236}">
              <a16:creationId xmlns:a16="http://schemas.microsoft.com/office/drawing/2014/main" id="{5C4C1BF6-2473-487C-B12F-EC7F5C97AB3F}"/>
            </a:ext>
          </a:extLst>
        </xdr:cNvPr>
        <xdr:cNvPicPr>
          <a:picLocks noChangeAspect="1"/>
        </xdr:cNvPicPr>
      </xdr:nvPicPr>
      <xdr:blipFill>
        <a:blip xmlns:r="http://schemas.openxmlformats.org/officeDocument/2006/relationships" r:embed="rId4"/>
        <a:stretch>
          <a:fillRect/>
        </a:stretch>
      </xdr:blipFill>
      <xdr:spPr>
        <a:xfrm rot="10800000">
          <a:off x="3331973" y="1074105"/>
          <a:ext cx="119916" cy="288000"/>
        </a:xfrm>
        <a:prstGeom prst="rect">
          <a:avLst/>
        </a:prstGeom>
      </xdr:spPr>
    </xdr:pic>
    <xdr:clientData/>
  </xdr:twoCellAnchor>
  <xdr:twoCellAnchor editAs="oneCell">
    <xdr:from>
      <xdr:col>5</xdr:col>
      <xdr:colOff>1660283</xdr:colOff>
      <xdr:row>4</xdr:row>
      <xdr:rowOff>167160</xdr:rowOff>
    </xdr:from>
    <xdr:to>
      <xdr:col>6</xdr:col>
      <xdr:colOff>12359</xdr:colOff>
      <xdr:row>6</xdr:row>
      <xdr:rowOff>5580</xdr:rowOff>
    </xdr:to>
    <xdr:pic>
      <xdr:nvPicPr>
        <xdr:cNvPr id="49" name="Picture 48">
          <a:extLst>
            <a:ext uri="{FF2B5EF4-FFF2-40B4-BE49-F238E27FC236}">
              <a16:creationId xmlns:a16="http://schemas.microsoft.com/office/drawing/2014/main" id="{CF26AE0A-720B-4A71-8554-676945B628AB}"/>
            </a:ext>
          </a:extLst>
        </xdr:cNvPr>
        <xdr:cNvPicPr>
          <a:picLocks noChangeAspect="1"/>
        </xdr:cNvPicPr>
      </xdr:nvPicPr>
      <xdr:blipFill>
        <a:blip xmlns:r="http://schemas.openxmlformats.org/officeDocument/2006/relationships" r:embed="rId4"/>
        <a:stretch>
          <a:fillRect/>
        </a:stretch>
      </xdr:blipFill>
      <xdr:spPr>
        <a:xfrm rot="10800000">
          <a:off x="5096903" y="1073940"/>
          <a:ext cx="119916" cy="288000"/>
        </a:xfrm>
        <a:prstGeom prst="rect">
          <a:avLst/>
        </a:prstGeom>
      </xdr:spPr>
    </xdr:pic>
    <xdr:clientData/>
  </xdr:twoCellAnchor>
  <xdr:twoCellAnchor>
    <xdr:from>
      <xdr:col>0</xdr:col>
      <xdr:colOff>7620</xdr:colOff>
      <xdr:row>0</xdr:row>
      <xdr:rowOff>0</xdr:rowOff>
    </xdr:from>
    <xdr:to>
      <xdr:col>2</xdr:col>
      <xdr:colOff>11091</xdr:colOff>
      <xdr:row>33</xdr:row>
      <xdr:rowOff>111540</xdr:rowOff>
    </xdr:to>
    <xdr:grpSp>
      <xdr:nvGrpSpPr>
        <xdr:cNvPr id="50" name="Group 49">
          <a:extLst>
            <a:ext uri="{FF2B5EF4-FFF2-40B4-BE49-F238E27FC236}">
              <a16:creationId xmlns:a16="http://schemas.microsoft.com/office/drawing/2014/main" id="{E58B3167-C42B-4274-B897-B2711705243C}"/>
            </a:ext>
          </a:extLst>
        </xdr:cNvPr>
        <xdr:cNvGrpSpPr/>
      </xdr:nvGrpSpPr>
      <xdr:grpSpPr>
        <a:xfrm>
          <a:off x="7620" y="0"/>
          <a:ext cx="1474131" cy="6840000"/>
          <a:chOff x="0" y="0"/>
          <a:chExt cx="1470321" cy="6184990"/>
        </a:xfrm>
      </xdr:grpSpPr>
      <xdr:grpSp>
        <xdr:nvGrpSpPr>
          <xdr:cNvPr id="51" name="Group 50">
            <a:extLst>
              <a:ext uri="{FF2B5EF4-FFF2-40B4-BE49-F238E27FC236}">
                <a16:creationId xmlns:a16="http://schemas.microsoft.com/office/drawing/2014/main" id="{307F3127-962B-C49C-400B-5836EA0D5C02}"/>
              </a:ext>
            </a:extLst>
          </xdr:cNvPr>
          <xdr:cNvGrpSpPr/>
        </xdr:nvGrpSpPr>
        <xdr:grpSpPr>
          <a:xfrm>
            <a:off x="0" y="0"/>
            <a:ext cx="1470321" cy="6184990"/>
            <a:chOff x="0" y="0"/>
            <a:chExt cx="1470321" cy="6184990"/>
          </a:xfrm>
        </xdr:grpSpPr>
        <xdr:grpSp>
          <xdr:nvGrpSpPr>
            <xdr:cNvPr id="53" name="Group 52">
              <a:extLst>
                <a:ext uri="{FF2B5EF4-FFF2-40B4-BE49-F238E27FC236}">
                  <a16:creationId xmlns:a16="http://schemas.microsoft.com/office/drawing/2014/main" id="{00F80B3C-2D68-F4D9-D1A9-E0E8CD2889D4}"/>
                </a:ext>
              </a:extLst>
            </xdr:cNvPr>
            <xdr:cNvGrpSpPr/>
          </xdr:nvGrpSpPr>
          <xdr:grpSpPr>
            <a:xfrm>
              <a:off x="0" y="0"/>
              <a:ext cx="1470321" cy="6184990"/>
              <a:chOff x="0" y="-291307"/>
              <a:chExt cx="1474131" cy="6350725"/>
            </a:xfrm>
            <a:solidFill>
              <a:schemeClr val="bg1"/>
            </a:solidFill>
          </xdr:grpSpPr>
          <xdr:grpSp>
            <xdr:nvGrpSpPr>
              <xdr:cNvPr id="55" name="Group 54">
                <a:extLst>
                  <a:ext uri="{FF2B5EF4-FFF2-40B4-BE49-F238E27FC236}">
                    <a16:creationId xmlns:a16="http://schemas.microsoft.com/office/drawing/2014/main" id="{35217D60-DC9E-DCC8-622C-8801CF18DE26}"/>
                  </a:ext>
                </a:extLst>
              </xdr:cNvPr>
              <xdr:cNvGrpSpPr/>
            </xdr:nvGrpSpPr>
            <xdr:grpSpPr>
              <a:xfrm>
                <a:off x="0" y="-291307"/>
                <a:ext cx="1474131" cy="6350725"/>
                <a:chOff x="0" y="-291307"/>
                <a:chExt cx="1474131" cy="6350725"/>
              </a:xfrm>
              <a:grpFill/>
            </xdr:grpSpPr>
            <xdr:grpSp>
              <xdr:nvGrpSpPr>
                <xdr:cNvPr id="58" name="Group 57">
                  <a:extLst>
                    <a:ext uri="{FF2B5EF4-FFF2-40B4-BE49-F238E27FC236}">
                      <a16:creationId xmlns:a16="http://schemas.microsoft.com/office/drawing/2014/main" id="{D506DC17-0933-6AB6-7673-92F3B60AA0E1}"/>
                    </a:ext>
                  </a:extLst>
                </xdr:cNvPr>
                <xdr:cNvGrpSpPr/>
              </xdr:nvGrpSpPr>
              <xdr:grpSpPr>
                <a:xfrm>
                  <a:off x="0" y="-291307"/>
                  <a:ext cx="1474131" cy="6350725"/>
                  <a:chOff x="0" y="-276870"/>
                  <a:chExt cx="1476165" cy="6035993"/>
                </a:xfrm>
                <a:grpFill/>
              </xdr:grpSpPr>
              <xdr:sp macro="" textlink="">
                <xdr:nvSpPr>
                  <xdr:cNvPr id="60" name="Rectangle 59">
                    <a:extLst>
                      <a:ext uri="{FF2B5EF4-FFF2-40B4-BE49-F238E27FC236}">
                        <a16:creationId xmlns:a16="http://schemas.microsoft.com/office/drawing/2014/main" id="{A7BB61DA-0DD4-8B20-E961-7B988B9547C5}"/>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1" name="Group 60">
                    <a:extLst>
                      <a:ext uri="{FF2B5EF4-FFF2-40B4-BE49-F238E27FC236}">
                        <a16:creationId xmlns:a16="http://schemas.microsoft.com/office/drawing/2014/main" id="{67B977C6-6D7B-7A2D-D766-7A9999E597B0}"/>
                      </a:ext>
                    </a:extLst>
                  </xdr:cNvPr>
                  <xdr:cNvGrpSpPr/>
                </xdr:nvGrpSpPr>
                <xdr:grpSpPr>
                  <a:xfrm>
                    <a:off x="2080" y="531339"/>
                    <a:ext cx="1457616" cy="4278031"/>
                    <a:chOff x="2080" y="531339"/>
                    <a:chExt cx="1457616" cy="4278031"/>
                  </a:xfrm>
                  <a:grpFill/>
                </xdr:grpSpPr>
                <xdr:sp macro="" textlink="">
                  <xdr:nvSpPr>
                    <xdr:cNvPr id="62" name="TextBox 61">
                      <a:hlinkClick xmlns:r="http://schemas.openxmlformats.org/officeDocument/2006/relationships" r:id="rId5"/>
                      <a:extLst>
                        <a:ext uri="{FF2B5EF4-FFF2-40B4-BE49-F238E27FC236}">
                          <a16:creationId xmlns:a16="http://schemas.microsoft.com/office/drawing/2014/main" id="{9896BEEB-2C83-D115-54F5-711A4B5C2627}"/>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3" name="TextBox 62">
                      <a:hlinkClick xmlns:r="http://schemas.openxmlformats.org/officeDocument/2006/relationships" r:id="rId6"/>
                      <a:extLst>
                        <a:ext uri="{FF2B5EF4-FFF2-40B4-BE49-F238E27FC236}">
                          <a16:creationId xmlns:a16="http://schemas.microsoft.com/office/drawing/2014/main" id="{3714F151-FAB9-FA1A-05F0-51083FE62D01}"/>
                        </a:ext>
                      </a:extLst>
                    </xdr:cNvPr>
                    <xdr:cNvSpPr txBox="1"/>
                  </xdr:nvSpPr>
                  <xdr:spPr>
                    <a:xfrm>
                      <a:off x="2444" y="1054618"/>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4" name="TextBox 63">
                      <a:hlinkClick xmlns:r="http://schemas.openxmlformats.org/officeDocument/2006/relationships" r:id="rId7"/>
                      <a:extLst>
                        <a:ext uri="{FF2B5EF4-FFF2-40B4-BE49-F238E27FC236}">
                          <a16:creationId xmlns:a16="http://schemas.microsoft.com/office/drawing/2014/main" id="{A4896AE4-6509-7E21-519D-4517FEE753D5}"/>
                        </a:ext>
                      </a:extLst>
                    </xdr:cNvPr>
                    <xdr:cNvSpPr txBox="1"/>
                  </xdr:nvSpPr>
                  <xdr:spPr>
                    <a:xfrm>
                      <a:off x="2444" y="795882"/>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Calendar</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65" name="TextBox 64">
                      <a:hlinkClick xmlns:r="http://schemas.openxmlformats.org/officeDocument/2006/relationships" r:id="rId8"/>
                      <a:extLst>
                        <a:ext uri="{FF2B5EF4-FFF2-40B4-BE49-F238E27FC236}">
                          <a16:creationId xmlns:a16="http://schemas.microsoft.com/office/drawing/2014/main" id="{43232EA8-18DD-50FC-9FCC-9033E7697FFB}"/>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9"/>
                      <a:extLst>
                        <a:ext uri="{FF2B5EF4-FFF2-40B4-BE49-F238E27FC236}">
                          <a16:creationId xmlns:a16="http://schemas.microsoft.com/office/drawing/2014/main" id="{10110AD3-B45B-BFE1-3FA0-97815D29E402}"/>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10"/>
                      <a:extLst>
                        <a:ext uri="{FF2B5EF4-FFF2-40B4-BE49-F238E27FC236}">
                          <a16:creationId xmlns:a16="http://schemas.microsoft.com/office/drawing/2014/main" id="{E7733FD2-13C8-3569-20D8-E7779EFBC14E}"/>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11"/>
                      <a:extLst>
                        <a:ext uri="{FF2B5EF4-FFF2-40B4-BE49-F238E27FC236}">
                          <a16:creationId xmlns:a16="http://schemas.microsoft.com/office/drawing/2014/main" id="{7A24925B-E987-360E-AABE-09E618F70D5F}"/>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12"/>
                      <a:extLst>
                        <a:ext uri="{FF2B5EF4-FFF2-40B4-BE49-F238E27FC236}">
                          <a16:creationId xmlns:a16="http://schemas.microsoft.com/office/drawing/2014/main" id="{2165CAEF-BF17-E347-C328-2D7888CE1652}"/>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13"/>
                      <a:extLst>
                        <a:ext uri="{FF2B5EF4-FFF2-40B4-BE49-F238E27FC236}">
                          <a16:creationId xmlns:a16="http://schemas.microsoft.com/office/drawing/2014/main" id="{80319532-7D06-3A71-6954-BBF5314F734D}"/>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14"/>
                      <a:extLst>
                        <a:ext uri="{FF2B5EF4-FFF2-40B4-BE49-F238E27FC236}">
                          <a16:creationId xmlns:a16="http://schemas.microsoft.com/office/drawing/2014/main" id="{5EF72B82-62B0-C3BB-0D38-2C533DBD0E0D}"/>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15"/>
                      <a:extLst>
                        <a:ext uri="{FF2B5EF4-FFF2-40B4-BE49-F238E27FC236}">
                          <a16:creationId xmlns:a16="http://schemas.microsoft.com/office/drawing/2014/main" id="{BE961E0C-BD3B-A6D0-2BED-E6847094DD9D}"/>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12"/>
                      <a:extLst>
                        <a:ext uri="{FF2B5EF4-FFF2-40B4-BE49-F238E27FC236}">
                          <a16:creationId xmlns:a16="http://schemas.microsoft.com/office/drawing/2014/main" id="{4878A05C-7466-667D-4CC5-3D5A2053835F}"/>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16"/>
                      <a:extLst>
                        <a:ext uri="{FF2B5EF4-FFF2-40B4-BE49-F238E27FC236}">
                          <a16:creationId xmlns:a16="http://schemas.microsoft.com/office/drawing/2014/main" id="{4ADCC488-97F0-F24F-3399-5CD5EB67AC24}"/>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17"/>
                      <a:extLst>
                        <a:ext uri="{FF2B5EF4-FFF2-40B4-BE49-F238E27FC236}">
                          <a16:creationId xmlns:a16="http://schemas.microsoft.com/office/drawing/2014/main" id="{9A09B561-78C9-7174-4A78-816944D032F8}"/>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59" name="TextBox 58">
                  <a:hlinkClick xmlns:r="http://schemas.openxmlformats.org/officeDocument/2006/relationships" r:id="rId18"/>
                  <a:extLst>
                    <a:ext uri="{FF2B5EF4-FFF2-40B4-BE49-F238E27FC236}">
                      <a16:creationId xmlns:a16="http://schemas.microsoft.com/office/drawing/2014/main" id="{CC30FF66-353C-E5BE-A636-7E66DFBC7549}"/>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6" name="TextBox 55">
                <a:extLst>
                  <a:ext uri="{FF2B5EF4-FFF2-40B4-BE49-F238E27FC236}">
                    <a16:creationId xmlns:a16="http://schemas.microsoft.com/office/drawing/2014/main" id="{97371244-87FA-30F8-4E9E-E31DD460E75A}"/>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7" name="TextBox 56">
                <a:extLst>
                  <a:ext uri="{FF2B5EF4-FFF2-40B4-BE49-F238E27FC236}">
                    <a16:creationId xmlns:a16="http://schemas.microsoft.com/office/drawing/2014/main" id="{072AEBDF-3358-14E3-16C4-754BF4C886D8}"/>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4" name="TextBox 53">
              <a:hlinkClick xmlns:r="http://schemas.openxmlformats.org/officeDocument/2006/relationships" r:id="rId19"/>
              <a:extLst>
                <a:ext uri="{FF2B5EF4-FFF2-40B4-BE49-F238E27FC236}">
                  <a16:creationId xmlns:a16="http://schemas.microsoft.com/office/drawing/2014/main" id="{40FCDF17-53FD-9FFA-F353-D1ABEE4B9C21}"/>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2" name="Picture 51">
            <a:extLst>
              <a:ext uri="{FF2B5EF4-FFF2-40B4-BE49-F238E27FC236}">
                <a16:creationId xmlns:a16="http://schemas.microsoft.com/office/drawing/2014/main" id="{18249361-5267-3A24-9F5C-690996C36779}"/>
              </a:ext>
            </a:extLst>
          </xdr:cNvPr>
          <xdr:cNvPicPr>
            <a:picLocks noChangeAspect="1"/>
          </xdr:cNvPicPr>
        </xdr:nvPicPr>
        <xdr:blipFill>
          <a:blip xmlns:r="http://schemas.openxmlformats.org/officeDocument/2006/relationships" r:embed="rId20"/>
          <a:stretch>
            <a:fillRect/>
          </a:stretch>
        </xdr:blipFill>
        <xdr:spPr>
          <a:xfrm>
            <a:off x="243840" y="175260"/>
            <a:ext cx="1021080" cy="439850"/>
          </a:xfrm>
          <a:prstGeom prst="rect">
            <a:avLst/>
          </a:prstGeom>
        </xdr:spPr>
      </xdr:pic>
    </xdr:grpSp>
    <xdr:clientData/>
  </xdr:twoCellAnchor>
  <xdr:twoCellAnchor>
    <xdr:from>
      <xdr:col>8</xdr:col>
      <xdr:colOff>784860</xdr:colOff>
      <xdr:row>1</xdr:row>
      <xdr:rowOff>106680</xdr:rowOff>
    </xdr:from>
    <xdr:to>
      <xdr:col>8</xdr:col>
      <xdr:colOff>1740933</xdr:colOff>
      <xdr:row>1</xdr:row>
      <xdr:rowOff>358680</xdr:rowOff>
    </xdr:to>
    <xdr:sp macro="" textlink="">
      <xdr:nvSpPr>
        <xdr:cNvPr id="81" name="Rectangle: Rounded Corners 80">
          <a:hlinkClick xmlns:r="http://schemas.openxmlformats.org/officeDocument/2006/relationships" r:id="rId21"/>
          <a:extLst>
            <a:ext uri="{FF2B5EF4-FFF2-40B4-BE49-F238E27FC236}">
              <a16:creationId xmlns:a16="http://schemas.microsoft.com/office/drawing/2014/main" id="{DD9F2B83-435A-4F9A-A337-BAFE9D45BD58}"/>
            </a:ext>
          </a:extLst>
        </xdr:cNvPr>
        <xdr:cNvSpPr/>
      </xdr:nvSpPr>
      <xdr:spPr>
        <a:xfrm>
          <a:off x="9525000" y="289560"/>
          <a:ext cx="956073"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Birthdays</a:t>
          </a:r>
          <a:endParaRPr lang="en-SC"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1257300</xdr:colOff>
      <xdr:row>1</xdr:row>
      <xdr:rowOff>350520</xdr:rowOff>
    </xdr:from>
    <xdr:to>
      <xdr:col>7</xdr:col>
      <xdr:colOff>371460</xdr:colOff>
      <xdr:row>2</xdr:row>
      <xdr:rowOff>160560</xdr:rowOff>
    </xdr:to>
    <xdr:sp macro="" textlink="">
      <xdr:nvSpPr>
        <xdr:cNvPr id="82" name="Rectangle: Rounded Corners 81">
          <a:hlinkClick xmlns:r="http://schemas.openxmlformats.org/officeDocument/2006/relationships" r:id="rId22"/>
          <a:extLst>
            <a:ext uri="{FF2B5EF4-FFF2-40B4-BE49-F238E27FC236}">
              <a16:creationId xmlns:a16="http://schemas.microsoft.com/office/drawing/2014/main" id="{3B000F29-3D20-42EE-BA5A-78FE2E6DDCEB}"/>
            </a:ext>
          </a:extLst>
        </xdr:cNvPr>
        <xdr:cNvSpPr/>
      </xdr:nvSpPr>
      <xdr:spPr>
        <a:xfrm>
          <a:off x="6461760" y="533400"/>
          <a:ext cx="882000" cy="252000"/>
        </a:xfrm>
        <a:prstGeom prst="roundRect">
          <a:avLst>
            <a:gd name="adj" fmla="val 0"/>
          </a:avLst>
        </a:prstGeom>
        <a:solidFill>
          <a:schemeClr val="bg1"/>
        </a:solidFill>
        <a:ln w="12700">
          <a:solidFill>
            <a:srgbClr val="4FF7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List</a:t>
          </a:r>
          <a:endParaRPr lang="en-SC"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365760</xdr:colOff>
      <xdr:row>1</xdr:row>
      <xdr:rowOff>106680</xdr:rowOff>
    </xdr:from>
    <xdr:to>
      <xdr:col>8</xdr:col>
      <xdr:colOff>518160</xdr:colOff>
      <xdr:row>1</xdr:row>
      <xdr:rowOff>358680</xdr:rowOff>
    </xdr:to>
    <xdr:grpSp>
      <xdr:nvGrpSpPr>
        <xdr:cNvPr id="83" name="Group 82">
          <a:hlinkClick xmlns:r="http://schemas.openxmlformats.org/officeDocument/2006/relationships" r:id="rId23"/>
          <a:extLst>
            <a:ext uri="{FF2B5EF4-FFF2-40B4-BE49-F238E27FC236}">
              <a16:creationId xmlns:a16="http://schemas.microsoft.com/office/drawing/2014/main" id="{2C5BB3E3-5560-43BC-BCA5-DE5CBC512DDA}"/>
            </a:ext>
          </a:extLst>
        </xdr:cNvPr>
        <xdr:cNvGrpSpPr/>
      </xdr:nvGrpSpPr>
      <xdr:grpSpPr>
        <a:xfrm>
          <a:off x="5570220" y="289560"/>
          <a:ext cx="3688080" cy="252000"/>
          <a:chOff x="4754880" y="259080"/>
          <a:chExt cx="3688080" cy="252000"/>
        </a:xfrm>
        <a:solidFill>
          <a:schemeClr val="tx1"/>
        </a:solidFill>
      </xdr:grpSpPr>
      <xdr:sp macro="" textlink="">
        <xdr:nvSpPr>
          <xdr:cNvPr id="84" name="Rectangle: Rounded Corners 83">
            <a:hlinkClick xmlns:r="http://schemas.openxmlformats.org/officeDocument/2006/relationships" r:id="rId24"/>
            <a:extLst>
              <a:ext uri="{FF2B5EF4-FFF2-40B4-BE49-F238E27FC236}">
                <a16:creationId xmlns:a16="http://schemas.microsoft.com/office/drawing/2014/main" id="{447FA85C-81FD-33AB-D819-3397B9A91182}"/>
              </a:ext>
            </a:extLst>
          </xdr:cNvPr>
          <xdr:cNvSpPr/>
        </xdr:nvSpPr>
        <xdr:spPr>
          <a:xfrm>
            <a:off x="7486887" y="259080"/>
            <a:ext cx="956073"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Instalments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5" name="Rectangle: Rounded Corners 84">
            <a:hlinkClick xmlns:r="http://schemas.openxmlformats.org/officeDocument/2006/relationships" r:id="rId25"/>
            <a:extLst>
              <a:ext uri="{FF2B5EF4-FFF2-40B4-BE49-F238E27FC236}">
                <a16:creationId xmlns:a16="http://schemas.microsoft.com/office/drawing/2014/main" id="{9AB69677-B0B0-D8A8-ED58-89894711D70D}"/>
              </a:ext>
            </a:extLst>
          </xdr:cNvPr>
          <xdr:cNvSpPr/>
        </xdr:nvSpPr>
        <xdr:spPr>
          <a:xfrm>
            <a:off x="6599255" y="259080"/>
            <a:ext cx="828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Renewals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6" name="Rectangle: Rounded Corners 85">
            <a:extLst>
              <a:ext uri="{FF2B5EF4-FFF2-40B4-BE49-F238E27FC236}">
                <a16:creationId xmlns:a16="http://schemas.microsoft.com/office/drawing/2014/main" id="{4CEAFABA-3880-0899-A95D-7575B436B269}"/>
              </a:ext>
            </a:extLst>
          </xdr:cNvPr>
          <xdr:cNvSpPr/>
        </xdr:nvSpPr>
        <xdr:spPr>
          <a:xfrm>
            <a:off x="5639875" y="259080"/>
            <a:ext cx="900000" cy="252000"/>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Follow Ups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7" name="Rectangle: Rounded Corners 86">
            <a:hlinkClick xmlns:r="http://schemas.openxmlformats.org/officeDocument/2006/relationships" r:id="rId23"/>
            <a:extLst>
              <a:ext uri="{FF2B5EF4-FFF2-40B4-BE49-F238E27FC236}">
                <a16:creationId xmlns:a16="http://schemas.microsoft.com/office/drawing/2014/main" id="{D8E22DE3-56D7-EED2-3306-B5305050A5C3}"/>
              </a:ext>
            </a:extLst>
          </xdr:cNvPr>
          <xdr:cNvSpPr/>
        </xdr:nvSpPr>
        <xdr:spPr>
          <a:xfrm>
            <a:off x="4754880" y="259080"/>
            <a:ext cx="828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Tasks</a:t>
            </a:r>
            <a:endParaRPr lang="en-SC" sz="1100">
              <a:solidFill>
                <a:schemeClr val="bg1"/>
              </a:solidFill>
              <a:latin typeface="Arial" panose="020B0604020202020204" pitchFamily="34" charset="0"/>
              <a:cs typeface="Arial" panose="020B0604020202020204" pitchFamily="34" charset="0"/>
            </a:endParaRPr>
          </a:p>
        </xdr:txBody>
      </xdr:sp>
    </xdr:grpSp>
    <xdr:clientData/>
  </xdr:twoCellAnchor>
</xdr:wsDr>
</file>

<file path=xl/drawings/drawing12.xml><?xml version="1.0" encoding="utf-8"?>
<xdr:wsDr xmlns:xdr="http://schemas.openxmlformats.org/drawingml/2006/spreadsheetDrawing" xmlns:a="http://schemas.openxmlformats.org/drawingml/2006/main">
  <xdr:oneCellAnchor>
    <xdr:from>
      <xdr:col>26</xdr:col>
      <xdr:colOff>480060</xdr:colOff>
      <xdr:row>6</xdr:row>
      <xdr:rowOff>0</xdr:rowOff>
    </xdr:from>
    <xdr:ext cx="184731" cy="264560"/>
    <xdr:sp macro="" textlink="">
      <xdr:nvSpPr>
        <xdr:cNvPr id="2" name="TextBox 1">
          <a:extLst>
            <a:ext uri="{FF2B5EF4-FFF2-40B4-BE49-F238E27FC236}">
              <a16:creationId xmlns:a16="http://schemas.microsoft.com/office/drawing/2014/main" id="{70DDB24D-0F8A-4874-ACE0-C4A7D1CE4E0F}"/>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3" name="TextBox 2">
          <a:extLst>
            <a:ext uri="{FF2B5EF4-FFF2-40B4-BE49-F238E27FC236}">
              <a16:creationId xmlns:a16="http://schemas.microsoft.com/office/drawing/2014/main" id="{7A7EE009-D64B-4530-90C7-B63A4A9CA0B7}"/>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4" name="TextBox 3">
          <a:extLst>
            <a:ext uri="{FF2B5EF4-FFF2-40B4-BE49-F238E27FC236}">
              <a16:creationId xmlns:a16="http://schemas.microsoft.com/office/drawing/2014/main" id="{26756A82-F474-4792-9753-82DAB8597DC8}"/>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5" name="TextBox 4">
          <a:extLst>
            <a:ext uri="{FF2B5EF4-FFF2-40B4-BE49-F238E27FC236}">
              <a16:creationId xmlns:a16="http://schemas.microsoft.com/office/drawing/2014/main" id="{E97C0FB5-5C20-4715-AF75-6A40E6574BF7}"/>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6" name="TextBox 5">
          <a:extLst>
            <a:ext uri="{FF2B5EF4-FFF2-40B4-BE49-F238E27FC236}">
              <a16:creationId xmlns:a16="http://schemas.microsoft.com/office/drawing/2014/main" id="{4BDB37C5-7A30-409E-A6D6-6F2DF794AC1F}"/>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6</xdr:row>
      <xdr:rowOff>0</xdr:rowOff>
    </xdr:from>
    <xdr:ext cx="184731" cy="264560"/>
    <xdr:sp macro="" textlink="">
      <xdr:nvSpPr>
        <xdr:cNvPr id="7" name="TextBox 6">
          <a:extLst>
            <a:ext uri="{FF2B5EF4-FFF2-40B4-BE49-F238E27FC236}">
              <a16:creationId xmlns:a16="http://schemas.microsoft.com/office/drawing/2014/main" id="{52101174-75DF-4DF5-9B00-C1261D3E6EDC}"/>
            </a:ext>
          </a:extLst>
        </xdr:cNvPr>
        <xdr:cNvSpPr txBox="1"/>
      </xdr:nvSpPr>
      <xdr:spPr>
        <a:xfrm>
          <a:off x="12268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8" name="TextBox 7">
          <a:extLst>
            <a:ext uri="{FF2B5EF4-FFF2-40B4-BE49-F238E27FC236}">
              <a16:creationId xmlns:a16="http://schemas.microsoft.com/office/drawing/2014/main" id="{6E64C687-4F6E-4FB8-9ED4-BE87B5EC3687}"/>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9" name="TextBox 8">
          <a:extLst>
            <a:ext uri="{FF2B5EF4-FFF2-40B4-BE49-F238E27FC236}">
              <a16:creationId xmlns:a16="http://schemas.microsoft.com/office/drawing/2014/main" id="{6D95527C-54F4-45D0-8A46-C4671C990E4B}"/>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0" name="TextBox 9">
          <a:extLst>
            <a:ext uri="{FF2B5EF4-FFF2-40B4-BE49-F238E27FC236}">
              <a16:creationId xmlns:a16="http://schemas.microsoft.com/office/drawing/2014/main" id="{45DD5641-73D5-4314-80E0-94A73C24CA3B}"/>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6</xdr:row>
      <xdr:rowOff>0</xdr:rowOff>
    </xdr:from>
    <xdr:ext cx="184731" cy="264560"/>
    <xdr:sp macro="" textlink="">
      <xdr:nvSpPr>
        <xdr:cNvPr id="11" name="TextBox 10">
          <a:extLst>
            <a:ext uri="{FF2B5EF4-FFF2-40B4-BE49-F238E27FC236}">
              <a16:creationId xmlns:a16="http://schemas.microsoft.com/office/drawing/2014/main" id="{F136E5AD-EC21-47DC-A1E7-A6194ADF828D}"/>
            </a:ext>
          </a:extLst>
        </xdr:cNvPr>
        <xdr:cNvSpPr txBox="1"/>
      </xdr:nvSpPr>
      <xdr:spPr>
        <a:xfrm>
          <a:off x="12268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2" name="TextBox 11">
          <a:extLst>
            <a:ext uri="{FF2B5EF4-FFF2-40B4-BE49-F238E27FC236}">
              <a16:creationId xmlns:a16="http://schemas.microsoft.com/office/drawing/2014/main" id="{0607C3DB-C014-44D3-B962-05456AA8B279}"/>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3" name="TextBox 12">
          <a:extLst>
            <a:ext uri="{FF2B5EF4-FFF2-40B4-BE49-F238E27FC236}">
              <a16:creationId xmlns:a16="http://schemas.microsoft.com/office/drawing/2014/main" id="{7F16040C-B314-4143-8FDE-D4A584309F96}"/>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4" name="TextBox 13">
          <a:extLst>
            <a:ext uri="{FF2B5EF4-FFF2-40B4-BE49-F238E27FC236}">
              <a16:creationId xmlns:a16="http://schemas.microsoft.com/office/drawing/2014/main" id="{781485F0-BFAD-4664-8836-C80B8F829FEB}"/>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17</xdr:col>
      <xdr:colOff>0</xdr:colOff>
      <xdr:row>0</xdr:row>
      <xdr:rowOff>0</xdr:rowOff>
    </xdr:from>
    <xdr:to>
      <xdr:col>28</xdr:col>
      <xdr:colOff>85140</xdr:colOff>
      <xdr:row>35</xdr:row>
      <xdr:rowOff>20100</xdr:rowOff>
    </xdr:to>
    <xdr:grpSp>
      <xdr:nvGrpSpPr>
        <xdr:cNvPr id="15" name="Group 14">
          <a:extLst>
            <a:ext uri="{FF2B5EF4-FFF2-40B4-BE49-F238E27FC236}">
              <a16:creationId xmlns:a16="http://schemas.microsoft.com/office/drawing/2014/main" id="{059ACF6D-4E51-4FC4-A0DD-F3A7C7AFB838}"/>
            </a:ext>
          </a:extLst>
        </xdr:cNvPr>
        <xdr:cNvGrpSpPr/>
      </xdr:nvGrpSpPr>
      <xdr:grpSpPr>
        <a:xfrm>
          <a:off x="18280380" y="0"/>
          <a:ext cx="4542840" cy="7114320"/>
          <a:chOff x="9532620" y="60960"/>
          <a:chExt cx="4680000" cy="6666495"/>
        </a:xfrm>
      </xdr:grpSpPr>
      <xdr:grpSp>
        <xdr:nvGrpSpPr>
          <xdr:cNvPr id="16" name="Group 15">
            <a:extLst>
              <a:ext uri="{FF2B5EF4-FFF2-40B4-BE49-F238E27FC236}">
                <a16:creationId xmlns:a16="http://schemas.microsoft.com/office/drawing/2014/main" id="{0FF1C5FB-502B-B491-4F3A-E056D14D7865}"/>
              </a:ext>
            </a:extLst>
          </xdr:cNvPr>
          <xdr:cNvGrpSpPr/>
        </xdr:nvGrpSpPr>
        <xdr:grpSpPr>
          <a:xfrm>
            <a:off x="9532620" y="60960"/>
            <a:ext cx="4680000" cy="6666495"/>
            <a:chOff x="1356360" y="30480"/>
            <a:chExt cx="4680000" cy="6666495"/>
          </a:xfrm>
        </xdr:grpSpPr>
        <xdr:sp macro="" textlink="">
          <xdr:nvSpPr>
            <xdr:cNvPr id="18" name="Rectangle: Rounded Corners 17">
              <a:extLst>
                <a:ext uri="{FF2B5EF4-FFF2-40B4-BE49-F238E27FC236}">
                  <a16:creationId xmlns:a16="http://schemas.microsoft.com/office/drawing/2014/main" id="{2E22E16C-FEEA-4FBF-A3D5-E245750BAEB5}"/>
                </a:ext>
              </a:extLst>
            </xdr:cNvPr>
            <xdr:cNvSpPr/>
          </xdr:nvSpPr>
          <xdr:spPr>
            <a:xfrm>
              <a:off x="1356360" y="30480"/>
              <a:ext cx="4680000" cy="6666495"/>
            </a:xfrm>
            <a:prstGeom prst="roundRect">
              <a:avLst>
                <a:gd name="adj" fmla="val 443"/>
              </a:avLst>
            </a:prstGeom>
            <a:solidFill>
              <a:schemeClr val="bg1"/>
            </a:solidFill>
            <a:ln w="1238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9" name="TextBox 18">
              <a:extLst>
                <a:ext uri="{FF2B5EF4-FFF2-40B4-BE49-F238E27FC236}">
                  <a16:creationId xmlns:a16="http://schemas.microsoft.com/office/drawing/2014/main" id="{79E31E45-D42B-EB3D-CD60-1CDC7E9F45AF}"/>
                </a:ext>
              </a:extLst>
            </xdr:cNvPr>
            <xdr:cNvSpPr txBox="1"/>
          </xdr:nvSpPr>
          <xdr:spPr>
            <a:xfrm>
              <a:off x="1616587" y="199669"/>
              <a:ext cx="1507613" cy="321752"/>
            </a:xfrm>
            <a:prstGeom prst="rect">
              <a:avLst/>
            </a:prstGeom>
            <a:solidFill>
              <a:schemeClr val="lt1">
                <a:alpha val="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Task</a:t>
              </a:r>
              <a:endParaRPr lang="en-SC" sz="1600" b="1">
                <a:solidFill>
                  <a:sysClr val="windowText" lastClr="000000"/>
                </a:solidFill>
              </a:endParaRPr>
            </a:p>
          </xdr:txBody>
        </xdr:sp>
        <xdr:sp macro="" textlink="">
          <xdr:nvSpPr>
            <xdr:cNvPr id="20" name="Rectangle: Rounded Corners 19">
              <a:extLst>
                <a:ext uri="{FF2B5EF4-FFF2-40B4-BE49-F238E27FC236}">
                  <a16:creationId xmlns:a16="http://schemas.microsoft.com/office/drawing/2014/main" id="{6F71FAF5-08F3-9023-C000-976877D6FB3D}"/>
                </a:ext>
              </a:extLst>
            </xdr:cNvPr>
            <xdr:cNvSpPr/>
          </xdr:nvSpPr>
          <xdr:spPr>
            <a:xfrm>
              <a:off x="4385627" y="232394"/>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21" name="Rectangle: Rounded Corners 20">
              <a:extLst>
                <a:ext uri="{FF2B5EF4-FFF2-40B4-BE49-F238E27FC236}">
                  <a16:creationId xmlns:a16="http://schemas.microsoft.com/office/drawing/2014/main" id="{32BA01A5-BBDA-B916-5566-BF1B606AD03B}"/>
                </a:ext>
              </a:extLst>
            </xdr:cNvPr>
            <xdr:cNvSpPr/>
          </xdr:nvSpPr>
          <xdr:spPr>
            <a:xfrm>
              <a:off x="3566599" y="1056094"/>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Task</a:t>
              </a:r>
              <a:endParaRPr lang="en-SC" sz="1100">
                <a:solidFill>
                  <a:sysClr val="windowText" lastClr="000000"/>
                </a:solidFill>
              </a:endParaRPr>
            </a:p>
          </xdr:txBody>
        </xdr:sp>
        <xdr:sp macro="" textlink="">
          <xdr:nvSpPr>
            <xdr:cNvPr id="22" name="Rectangle: Rounded Corners 21">
              <a:extLst>
                <a:ext uri="{FF2B5EF4-FFF2-40B4-BE49-F238E27FC236}">
                  <a16:creationId xmlns:a16="http://schemas.microsoft.com/office/drawing/2014/main" id="{15E14EAD-F485-AD12-29EE-FF4A54654931}"/>
                </a:ext>
              </a:extLst>
            </xdr:cNvPr>
            <xdr:cNvSpPr/>
          </xdr:nvSpPr>
          <xdr:spPr>
            <a:xfrm>
              <a:off x="1916473" y="107837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Category</a:t>
              </a:r>
              <a:endParaRPr lang="en-SC" sz="1200"/>
            </a:p>
          </xdr:txBody>
        </xdr:sp>
        <xdr:sp macro="" textlink="">
          <xdr:nvSpPr>
            <xdr:cNvPr id="23" name="Rectangle: Rounded Corners 22">
              <a:extLst>
                <a:ext uri="{FF2B5EF4-FFF2-40B4-BE49-F238E27FC236}">
                  <a16:creationId xmlns:a16="http://schemas.microsoft.com/office/drawing/2014/main" id="{4798C5CF-C135-CE7A-3222-B1EEA5478CE0}"/>
                </a:ext>
              </a:extLst>
            </xdr:cNvPr>
            <xdr:cNvSpPr/>
          </xdr:nvSpPr>
          <xdr:spPr>
            <a:xfrm>
              <a:off x="3561445" y="1384806"/>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Licensce Fee</a:t>
              </a:r>
              <a:endParaRPr lang="en-SC" sz="1100">
                <a:solidFill>
                  <a:sysClr val="windowText" lastClr="000000"/>
                </a:solidFill>
              </a:endParaRPr>
            </a:p>
          </xdr:txBody>
        </xdr:sp>
        <xdr:sp macro="" textlink="">
          <xdr:nvSpPr>
            <xdr:cNvPr id="24" name="Rectangle: Rounded Corners 23">
              <a:extLst>
                <a:ext uri="{FF2B5EF4-FFF2-40B4-BE49-F238E27FC236}">
                  <a16:creationId xmlns:a16="http://schemas.microsoft.com/office/drawing/2014/main" id="{BDBDFE86-9279-0C0F-AAE3-3F8BDC10C46C}"/>
                </a:ext>
              </a:extLst>
            </xdr:cNvPr>
            <xdr:cNvSpPr/>
          </xdr:nvSpPr>
          <xdr:spPr>
            <a:xfrm>
              <a:off x="1926559" y="138480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Item</a:t>
              </a:r>
              <a:endParaRPr lang="en-SC" sz="1200"/>
            </a:p>
          </xdr:txBody>
        </xdr:sp>
        <xdr:sp macro="" textlink="">
          <xdr:nvSpPr>
            <xdr:cNvPr id="25" name="Rectangle: Rounded Corners 24">
              <a:extLst>
                <a:ext uri="{FF2B5EF4-FFF2-40B4-BE49-F238E27FC236}">
                  <a16:creationId xmlns:a16="http://schemas.microsoft.com/office/drawing/2014/main" id="{ACC46C99-60FF-ED6F-6E6E-5E6341B3AAB4}"/>
                </a:ext>
              </a:extLst>
            </xdr:cNvPr>
            <xdr:cNvSpPr/>
          </xdr:nvSpPr>
          <xdr:spPr>
            <a:xfrm>
              <a:off x="3561445" y="2035972"/>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27-Nov-2023</a:t>
              </a:r>
              <a:endParaRPr lang="en-SC" sz="1100">
                <a:solidFill>
                  <a:sysClr val="windowText" lastClr="000000"/>
                </a:solidFill>
              </a:endParaRPr>
            </a:p>
          </xdr:txBody>
        </xdr:sp>
        <xdr:sp macro="" textlink="">
          <xdr:nvSpPr>
            <xdr:cNvPr id="26" name="Rectangle: Rounded Corners 25">
              <a:extLst>
                <a:ext uri="{FF2B5EF4-FFF2-40B4-BE49-F238E27FC236}">
                  <a16:creationId xmlns:a16="http://schemas.microsoft.com/office/drawing/2014/main" id="{F8BB8CB7-FA0F-76CB-7FA0-9BB2C4968172}"/>
                </a:ext>
              </a:extLst>
            </xdr:cNvPr>
            <xdr:cNvSpPr/>
          </xdr:nvSpPr>
          <xdr:spPr>
            <a:xfrm>
              <a:off x="1926559" y="203597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Due</a:t>
              </a:r>
              <a:r>
                <a:rPr lang="en-US" sz="1200" baseline="0">
                  <a:solidFill>
                    <a:sysClr val="windowText" lastClr="000000"/>
                  </a:solidFill>
                </a:rPr>
                <a:t> </a:t>
              </a:r>
              <a:r>
                <a:rPr lang="en-US" sz="1200">
                  <a:solidFill>
                    <a:sysClr val="windowText" lastClr="000000"/>
                  </a:solidFill>
                </a:rPr>
                <a:t>Date</a:t>
              </a:r>
              <a:endParaRPr lang="en-SC" sz="1200"/>
            </a:p>
          </xdr:txBody>
        </xdr:sp>
        <xdr:sp macro="" textlink="">
          <xdr:nvSpPr>
            <xdr:cNvPr id="27" name="Rectangle: Rounded Corners 26">
              <a:extLst>
                <a:ext uri="{FF2B5EF4-FFF2-40B4-BE49-F238E27FC236}">
                  <a16:creationId xmlns:a16="http://schemas.microsoft.com/office/drawing/2014/main" id="{C46723CE-28F7-D56D-A78B-E59956A7E688}"/>
                </a:ext>
              </a:extLst>
            </xdr:cNvPr>
            <xdr:cNvSpPr/>
          </xdr:nvSpPr>
          <xdr:spPr>
            <a:xfrm>
              <a:off x="3563910" y="2342402"/>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Completed</a:t>
              </a:r>
              <a:endParaRPr lang="en-SC" sz="1100">
                <a:solidFill>
                  <a:sysClr val="windowText" lastClr="000000"/>
                </a:solidFill>
              </a:endParaRPr>
            </a:p>
          </xdr:txBody>
        </xdr:sp>
        <xdr:sp macro="" textlink="">
          <xdr:nvSpPr>
            <xdr:cNvPr id="28" name="Rectangle: Rounded Corners 27">
              <a:extLst>
                <a:ext uri="{FF2B5EF4-FFF2-40B4-BE49-F238E27FC236}">
                  <a16:creationId xmlns:a16="http://schemas.microsoft.com/office/drawing/2014/main" id="{FF4ED844-D2A3-E918-0703-E4778BE89759}"/>
                </a:ext>
              </a:extLst>
            </xdr:cNvPr>
            <xdr:cNvSpPr/>
          </xdr:nvSpPr>
          <xdr:spPr>
            <a:xfrm>
              <a:off x="1936644" y="234240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Status</a:t>
              </a:r>
              <a:endParaRPr lang="en-SC" sz="1200"/>
            </a:p>
          </xdr:txBody>
        </xdr:sp>
        <xdr:sp macro="" textlink="">
          <xdr:nvSpPr>
            <xdr:cNvPr id="29" name="Rectangle: Rounded Corners 28">
              <a:extLst>
                <a:ext uri="{FF2B5EF4-FFF2-40B4-BE49-F238E27FC236}">
                  <a16:creationId xmlns:a16="http://schemas.microsoft.com/office/drawing/2014/main" id="{E9FB9D1C-8177-CBD5-E3B9-E4E3632F0231}"/>
                </a:ext>
              </a:extLst>
            </xdr:cNvPr>
            <xdr:cNvSpPr/>
          </xdr:nvSpPr>
          <xdr:spPr>
            <a:xfrm>
              <a:off x="3563910" y="2664155"/>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23-Nov-2023</a:t>
              </a:r>
              <a:endParaRPr lang="en-SC" sz="1100">
                <a:solidFill>
                  <a:sysClr val="windowText" lastClr="000000"/>
                </a:solidFill>
              </a:endParaRPr>
            </a:p>
          </xdr:txBody>
        </xdr:sp>
        <xdr:sp macro="" textlink="">
          <xdr:nvSpPr>
            <xdr:cNvPr id="30" name="Rectangle: Rounded Corners 29">
              <a:extLst>
                <a:ext uri="{FF2B5EF4-FFF2-40B4-BE49-F238E27FC236}">
                  <a16:creationId xmlns:a16="http://schemas.microsoft.com/office/drawing/2014/main" id="{C6955BAA-2AA1-2516-4B42-5510C1A1DA99}"/>
                </a:ext>
              </a:extLst>
            </xdr:cNvPr>
            <xdr:cNvSpPr/>
          </xdr:nvSpPr>
          <xdr:spPr>
            <a:xfrm>
              <a:off x="1936674" y="266415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Completed</a:t>
              </a:r>
              <a:endParaRPr lang="en-SC" sz="1200"/>
            </a:p>
          </xdr:txBody>
        </xdr:sp>
        <xdr:sp macro="" textlink="">
          <xdr:nvSpPr>
            <xdr:cNvPr id="31" name="Rectangle: Rounded Corners 30">
              <a:extLst>
                <a:ext uri="{FF2B5EF4-FFF2-40B4-BE49-F238E27FC236}">
                  <a16:creationId xmlns:a16="http://schemas.microsoft.com/office/drawing/2014/main" id="{665499BA-4B63-1D9F-3AC0-68A5ABAB3089}"/>
                </a:ext>
              </a:extLst>
            </xdr:cNvPr>
            <xdr:cNvSpPr/>
          </xdr:nvSpPr>
          <xdr:spPr>
            <a:xfrm>
              <a:off x="1926588" y="5347599"/>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a:t>
              </a:r>
              <a:endParaRPr lang="en-SC" sz="1200">
                <a:solidFill>
                  <a:sysClr val="windowText" lastClr="000000"/>
                </a:solidFill>
              </a:endParaRPr>
            </a:p>
          </xdr:txBody>
        </xdr:sp>
        <xdr:sp macro="" textlink="">
          <xdr:nvSpPr>
            <xdr:cNvPr id="32" name="Rectangle: Rounded Corners 31">
              <a:extLst>
                <a:ext uri="{FF2B5EF4-FFF2-40B4-BE49-F238E27FC236}">
                  <a16:creationId xmlns:a16="http://schemas.microsoft.com/office/drawing/2014/main" id="{1A186DEB-80B4-CF89-74A4-4D1D372EB66A}"/>
                </a:ext>
              </a:extLst>
            </xdr:cNvPr>
            <xdr:cNvSpPr/>
          </xdr:nvSpPr>
          <xdr:spPr>
            <a:xfrm>
              <a:off x="3561445" y="1706557"/>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FSA</a:t>
              </a:r>
              <a:endParaRPr lang="en-SC" sz="1100">
                <a:solidFill>
                  <a:sysClr val="windowText" lastClr="000000"/>
                </a:solidFill>
              </a:endParaRPr>
            </a:p>
          </xdr:txBody>
        </xdr:sp>
        <xdr:sp macro="" textlink="">
          <xdr:nvSpPr>
            <xdr:cNvPr id="33" name="Rectangle: Rounded Corners 32">
              <a:extLst>
                <a:ext uri="{FF2B5EF4-FFF2-40B4-BE49-F238E27FC236}">
                  <a16:creationId xmlns:a16="http://schemas.microsoft.com/office/drawing/2014/main" id="{066673EA-47CD-2E52-0CFC-49EB783EBEDE}"/>
                </a:ext>
              </a:extLst>
            </xdr:cNvPr>
            <xdr:cNvSpPr/>
          </xdr:nvSpPr>
          <xdr:spPr>
            <a:xfrm>
              <a:off x="1918939" y="171417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Name</a:t>
              </a:r>
              <a:endParaRPr lang="en-SC" sz="1200"/>
            </a:p>
          </xdr:txBody>
        </xdr:sp>
        <xdr:sp macro="" textlink="">
          <xdr:nvSpPr>
            <xdr:cNvPr id="34" name="Rectangle: Rounded Corners 33">
              <a:extLst>
                <a:ext uri="{FF2B5EF4-FFF2-40B4-BE49-F238E27FC236}">
                  <a16:creationId xmlns:a16="http://schemas.microsoft.com/office/drawing/2014/main" id="{20152E00-2493-3424-31F3-0105CBC7BB0D}"/>
                </a:ext>
              </a:extLst>
            </xdr:cNvPr>
            <xdr:cNvSpPr/>
          </xdr:nvSpPr>
          <xdr:spPr>
            <a:xfrm>
              <a:off x="1948100" y="4145727"/>
              <a:ext cx="1712038" cy="21715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Details</a:t>
              </a:r>
              <a:endParaRPr lang="en-SC" sz="1200"/>
            </a:p>
          </xdr:txBody>
        </xdr:sp>
        <xdr:sp macro="" textlink="">
          <xdr:nvSpPr>
            <xdr:cNvPr id="35" name="Rectangle: Rounded Corners 34">
              <a:extLst>
                <a:ext uri="{FF2B5EF4-FFF2-40B4-BE49-F238E27FC236}">
                  <a16:creationId xmlns:a16="http://schemas.microsoft.com/office/drawing/2014/main" id="{800244A0-33BF-5A68-59E6-C4CDA7FDEC04}"/>
                </a:ext>
              </a:extLst>
            </xdr:cNvPr>
            <xdr:cNvSpPr/>
          </xdr:nvSpPr>
          <xdr:spPr>
            <a:xfrm>
              <a:off x="3563910" y="5646370"/>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36" name="Rectangle: Rounded Corners 35">
              <a:extLst>
                <a:ext uri="{FF2B5EF4-FFF2-40B4-BE49-F238E27FC236}">
                  <a16:creationId xmlns:a16="http://schemas.microsoft.com/office/drawing/2014/main" id="{5FA37FF6-3CC1-564C-2BF4-B6201FC6A18C}"/>
                </a:ext>
              </a:extLst>
            </xdr:cNvPr>
            <xdr:cNvSpPr/>
          </xdr:nvSpPr>
          <xdr:spPr>
            <a:xfrm>
              <a:off x="1936674" y="5646370"/>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Stop Date</a:t>
              </a:r>
              <a:endParaRPr lang="en-SC" sz="1200">
                <a:solidFill>
                  <a:sysClr val="windowText" lastClr="000000"/>
                </a:solidFill>
              </a:endParaRPr>
            </a:p>
          </xdr:txBody>
        </xdr:sp>
        <xdr:sp macro="" textlink="">
          <xdr:nvSpPr>
            <xdr:cNvPr id="37" name="Rectangle: Rounded Corners 36">
              <a:extLst>
                <a:ext uri="{FF2B5EF4-FFF2-40B4-BE49-F238E27FC236}">
                  <a16:creationId xmlns:a16="http://schemas.microsoft.com/office/drawing/2014/main" id="{488D2493-90F6-6CE8-7F32-BE410F867CF8}"/>
                </a:ext>
              </a:extLst>
            </xdr:cNvPr>
            <xdr:cNvSpPr/>
          </xdr:nvSpPr>
          <xdr:spPr>
            <a:xfrm>
              <a:off x="3561444" y="2990015"/>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Mandy</a:t>
              </a:r>
              <a:endParaRPr lang="en-SC" sz="1100">
                <a:solidFill>
                  <a:sysClr val="windowText" lastClr="000000"/>
                </a:solidFill>
              </a:endParaRPr>
            </a:p>
          </xdr:txBody>
        </xdr:sp>
        <xdr:sp macro="" textlink="">
          <xdr:nvSpPr>
            <xdr:cNvPr id="38" name="Rectangle: Rounded Corners 37">
              <a:extLst>
                <a:ext uri="{FF2B5EF4-FFF2-40B4-BE49-F238E27FC236}">
                  <a16:creationId xmlns:a16="http://schemas.microsoft.com/office/drawing/2014/main" id="{38EB49B7-17CD-2460-03FD-E8510B6B7E8E}"/>
                </a:ext>
              </a:extLst>
            </xdr:cNvPr>
            <xdr:cNvSpPr/>
          </xdr:nvSpPr>
          <xdr:spPr>
            <a:xfrm>
              <a:off x="1926589" y="2990015"/>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Assignee</a:t>
              </a:r>
              <a:endParaRPr lang="en-SC" sz="1200">
                <a:solidFill>
                  <a:sysClr val="windowText" lastClr="000000"/>
                </a:solidFill>
              </a:endParaRPr>
            </a:p>
          </xdr:txBody>
        </xdr:sp>
        <xdr:sp macro="" textlink="">
          <xdr:nvSpPr>
            <xdr:cNvPr id="39" name="Rectangle: Rounded Corners 38">
              <a:extLst>
                <a:ext uri="{FF2B5EF4-FFF2-40B4-BE49-F238E27FC236}">
                  <a16:creationId xmlns:a16="http://schemas.microsoft.com/office/drawing/2014/main" id="{C5BABDF6-4D70-D4F3-57DA-89E2CCF020F8}"/>
                </a:ext>
              </a:extLst>
            </xdr:cNvPr>
            <xdr:cNvSpPr/>
          </xdr:nvSpPr>
          <xdr:spPr>
            <a:xfrm>
              <a:off x="5129098" y="228600"/>
              <a:ext cx="648000"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Close</a:t>
              </a:r>
              <a:endParaRPr lang="en-SC" sz="1100"/>
            </a:p>
          </xdr:txBody>
        </xdr:sp>
        <xdr:sp macro="" textlink="">
          <xdr:nvSpPr>
            <xdr:cNvPr id="40" name="Rectangle: Rounded Corners 39">
              <a:extLst>
                <a:ext uri="{FF2B5EF4-FFF2-40B4-BE49-F238E27FC236}">
                  <a16:creationId xmlns:a16="http://schemas.microsoft.com/office/drawing/2014/main" id="{2391DCBB-75A9-6585-9C44-1FC5E959CB28}"/>
                </a:ext>
              </a:extLst>
            </xdr:cNvPr>
            <xdr:cNvSpPr/>
          </xdr:nvSpPr>
          <xdr:spPr>
            <a:xfrm>
              <a:off x="3561444" y="3912859"/>
              <a:ext cx="1712036" cy="214502"/>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41" name="TextBox 40">
              <a:extLst>
                <a:ext uri="{FF2B5EF4-FFF2-40B4-BE49-F238E27FC236}">
                  <a16:creationId xmlns:a16="http://schemas.microsoft.com/office/drawing/2014/main" id="{28F1E32F-B8AF-A8CF-30C2-3427B363DDA7}"/>
                </a:ext>
              </a:extLst>
            </xdr:cNvPr>
            <xdr:cNvSpPr txBox="1"/>
          </xdr:nvSpPr>
          <xdr:spPr>
            <a:xfrm>
              <a:off x="1950720" y="4436906"/>
              <a:ext cx="3383280" cy="800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42" name="Rectangle: Rounded Corners 41">
              <a:extLst>
                <a:ext uri="{FF2B5EF4-FFF2-40B4-BE49-F238E27FC236}">
                  <a16:creationId xmlns:a16="http://schemas.microsoft.com/office/drawing/2014/main" id="{CF12895E-4A5C-B117-ABC1-8F14AF1AA40B}"/>
                </a:ext>
              </a:extLst>
            </xdr:cNvPr>
            <xdr:cNvSpPr/>
          </xdr:nvSpPr>
          <xdr:spPr>
            <a:xfrm>
              <a:off x="3924300" y="5340396"/>
              <a:ext cx="1440000" cy="213397"/>
            </a:xfrm>
            <a:prstGeom prst="roundRect">
              <a:avLst/>
            </a:prstGeom>
            <a:solidFill>
              <a:schemeClr val="bg1"/>
            </a:solid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sp macro="" textlink="">
        <xdr:nvSpPr>
          <xdr:cNvPr id="17" name="Rectangle: Rounded Corners 16">
            <a:extLst>
              <a:ext uri="{FF2B5EF4-FFF2-40B4-BE49-F238E27FC236}">
                <a16:creationId xmlns:a16="http://schemas.microsoft.com/office/drawing/2014/main" id="{87F556FC-1931-3098-AB01-58B58B9C88B2}"/>
              </a:ext>
            </a:extLst>
          </xdr:cNvPr>
          <xdr:cNvSpPr/>
        </xdr:nvSpPr>
        <xdr:spPr>
          <a:xfrm>
            <a:off x="11803380" y="266700"/>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Delete</a:t>
            </a:r>
            <a:endParaRPr lang="en-SC" sz="1100"/>
          </a:p>
        </xdr:txBody>
      </xdr:sp>
    </xdr:grpSp>
    <xdr:clientData/>
  </xdr:twoCellAnchor>
  <xdr:twoCellAnchor>
    <xdr:from>
      <xdr:col>5</xdr:col>
      <xdr:colOff>1165860</xdr:colOff>
      <xdr:row>1</xdr:row>
      <xdr:rowOff>106680</xdr:rowOff>
    </xdr:from>
    <xdr:to>
      <xdr:col>6</xdr:col>
      <xdr:colOff>298020</xdr:colOff>
      <xdr:row>1</xdr:row>
      <xdr:rowOff>358680</xdr:rowOff>
    </xdr:to>
    <xdr:sp macro="" textlink="">
      <xdr:nvSpPr>
        <xdr:cNvPr id="43" name="Rectangle: Rounded Corners 42">
          <a:hlinkClick xmlns:r="http://schemas.openxmlformats.org/officeDocument/2006/relationships" r:id="rId1"/>
          <a:extLst>
            <a:ext uri="{FF2B5EF4-FFF2-40B4-BE49-F238E27FC236}">
              <a16:creationId xmlns:a16="http://schemas.microsoft.com/office/drawing/2014/main" id="{6DF61C03-9B15-44F6-83F9-57C3FDF88839}"/>
            </a:ext>
          </a:extLst>
        </xdr:cNvPr>
        <xdr:cNvSpPr/>
      </xdr:nvSpPr>
      <xdr:spPr>
        <a:xfrm>
          <a:off x="4602480" y="289560"/>
          <a:ext cx="900000" cy="252000"/>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ALL</a:t>
          </a:r>
          <a:endParaRPr lang="en-SC"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22860</xdr:colOff>
      <xdr:row>2</xdr:row>
      <xdr:rowOff>22860</xdr:rowOff>
    </xdr:from>
    <xdr:to>
      <xdr:col>26</xdr:col>
      <xdr:colOff>457200</xdr:colOff>
      <xdr:row>33</xdr:row>
      <xdr:rowOff>160020</xdr:rowOff>
    </xdr:to>
    <xdr:sp macro="" textlink="">
      <xdr:nvSpPr>
        <xdr:cNvPr id="44" name="Rectangle 43">
          <a:extLst>
            <a:ext uri="{FF2B5EF4-FFF2-40B4-BE49-F238E27FC236}">
              <a16:creationId xmlns:a16="http://schemas.microsoft.com/office/drawing/2014/main" id="{9F24C9A5-D2E7-4480-8A95-BD0DE69BEDC5}"/>
            </a:ext>
          </a:extLst>
        </xdr:cNvPr>
        <xdr:cNvSpPr/>
      </xdr:nvSpPr>
      <xdr:spPr>
        <a:xfrm>
          <a:off x="18508980" y="647700"/>
          <a:ext cx="4069080" cy="6240780"/>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22</xdr:col>
      <xdr:colOff>373380</xdr:colOff>
      <xdr:row>27</xdr:row>
      <xdr:rowOff>91440</xdr:rowOff>
    </xdr:from>
    <xdr:to>
      <xdr:col>23</xdr:col>
      <xdr:colOff>55980</xdr:colOff>
      <xdr:row>28</xdr:row>
      <xdr:rowOff>127511</xdr:rowOff>
    </xdr:to>
    <xdr:sp macro="" textlink="">
      <xdr:nvSpPr>
        <xdr:cNvPr id="45" name="Rectangle: Rounded Corners 44">
          <a:extLst>
            <a:ext uri="{FF2B5EF4-FFF2-40B4-BE49-F238E27FC236}">
              <a16:creationId xmlns:a16="http://schemas.microsoft.com/office/drawing/2014/main" id="{F9DE8387-680C-49DF-BD65-7FC40C6C31C4}"/>
            </a:ext>
          </a:extLst>
        </xdr:cNvPr>
        <xdr:cNvSpPr/>
      </xdr:nvSpPr>
      <xdr:spPr>
        <a:xfrm>
          <a:off x="20360640" y="5661660"/>
          <a:ext cx="216000" cy="234191"/>
        </a:xfrm>
        <a:prstGeom prst="roundRect">
          <a:avLst/>
        </a:prstGeom>
        <a:solidFill>
          <a:schemeClr val="bg1"/>
        </a:solid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editAs="oneCell">
    <xdr:from>
      <xdr:col>6</xdr:col>
      <xdr:colOff>701040</xdr:colOff>
      <xdr:row>3</xdr:row>
      <xdr:rowOff>91440</xdr:rowOff>
    </xdr:from>
    <xdr:to>
      <xdr:col>7</xdr:col>
      <xdr:colOff>640080</xdr:colOff>
      <xdr:row>5</xdr:row>
      <xdr:rowOff>7620</xdr:rowOff>
    </xdr:to>
    <xdr:pic>
      <xdr:nvPicPr>
        <xdr:cNvPr id="46" name="Picture 45">
          <a:extLst>
            <a:ext uri="{FF2B5EF4-FFF2-40B4-BE49-F238E27FC236}">
              <a16:creationId xmlns:a16="http://schemas.microsoft.com/office/drawing/2014/main" id="{CE22C0D9-2CCF-4359-AEB1-3BAD1C2E920B}"/>
            </a:ext>
          </a:extLst>
        </xdr:cNvPr>
        <xdr:cNvPicPr>
          <a:picLocks/>
        </xdr:cNvPicPr>
      </xdr:nvPicPr>
      <xdr:blipFill>
        <a:blip xmlns:r="http://schemas.openxmlformats.org/officeDocument/2006/relationships" r:embed="rId2"/>
        <a:stretch>
          <a:fillRect/>
        </a:stretch>
      </xdr:blipFill>
      <xdr:spPr>
        <a:xfrm>
          <a:off x="5905500" y="899160"/>
          <a:ext cx="1706880" cy="373380"/>
        </a:xfrm>
        <a:prstGeom prst="rect">
          <a:avLst/>
        </a:prstGeom>
      </xdr:spPr>
    </xdr:pic>
    <xdr:clientData/>
  </xdr:twoCellAnchor>
  <xdr:twoCellAnchor editAs="oneCell">
    <xdr:from>
      <xdr:col>7</xdr:col>
      <xdr:colOff>647701</xdr:colOff>
      <xdr:row>3</xdr:row>
      <xdr:rowOff>91440</xdr:rowOff>
    </xdr:from>
    <xdr:to>
      <xdr:col>9</xdr:col>
      <xdr:colOff>60961</xdr:colOff>
      <xdr:row>4</xdr:row>
      <xdr:rowOff>352380</xdr:rowOff>
    </xdr:to>
    <xdr:pic>
      <xdr:nvPicPr>
        <xdr:cNvPr id="47" name="Picture 46">
          <a:extLst>
            <a:ext uri="{FF2B5EF4-FFF2-40B4-BE49-F238E27FC236}">
              <a16:creationId xmlns:a16="http://schemas.microsoft.com/office/drawing/2014/main" id="{2AF9D9EA-59A9-4541-BD33-3134BDFB44F7}"/>
            </a:ext>
          </a:extLst>
        </xdr:cNvPr>
        <xdr:cNvPicPr>
          <a:picLocks/>
        </xdr:cNvPicPr>
      </xdr:nvPicPr>
      <xdr:blipFill>
        <a:blip xmlns:r="http://schemas.openxmlformats.org/officeDocument/2006/relationships" r:embed="rId3"/>
        <a:stretch>
          <a:fillRect/>
        </a:stretch>
      </xdr:blipFill>
      <xdr:spPr>
        <a:xfrm>
          <a:off x="7620001" y="899160"/>
          <a:ext cx="2948940" cy="360000"/>
        </a:xfrm>
        <a:prstGeom prst="rect">
          <a:avLst/>
        </a:prstGeom>
      </xdr:spPr>
    </xdr:pic>
    <xdr:clientData/>
  </xdr:twoCellAnchor>
  <xdr:twoCellAnchor editAs="oneCell">
    <xdr:from>
      <xdr:col>4</xdr:col>
      <xdr:colOff>1603110</xdr:colOff>
      <xdr:row>4</xdr:row>
      <xdr:rowOff>23025</xdr:rowOff>
    </xdr:from>
    <xdr:to>
      <xdr:col>5</xdr:col>
      <xdr:colOff>15270</xdr:colOff>
      <xdr:row>6</xdr:row>
      <xdr:rowOff>5745</xdr:rowOff>
    </xdr:to>
    <xdr:pic>
      <xdr:nvPicPr>
        <xdr:cNvPr id="48" name="Picture 47">
          <a:extLst>
            <a:ext uri="{FF2B5EF4-FFF2-40B4-BE49-F238E27FC236}">
              <a16:creationId xmlns:a16="http://schemas.microsoft.com/office/drawing/2014/main" id="{63ABC643-A5D8-41DB-A30D-AAECB2BD53A0}"/>
            </a:ext>
          </a:extLst>
        </xdr:cNvPr>
        <xdr:cNvPicPr>
          <a:picLocks noChangeAspect="1"/>
        </xdr:cNvPicPr>
      </xdr:nvPicPr>
      <xdr:blipFill>
        <a:blip xmlns:r="http://schemas.openxmlformats.org/officeDocument/2006/relationships" r:embed="rId4"/>
        <a:stretch>
          <a:fillRect/>
        </a:stretch>
      </xdr:blipFill>
      <xdr:spPr>
        <a:xfrm rot="10800000">
          <a:off x="3271890" y="929805"/>
          <a:ext cx="180000" cy="348480"/>
        </a:xfrm>
        <a:prstGeom prst="rect">
          <a:avLst/>
        </a:prstGeom>
      </xdr:spPr>
    </xdr:pic>
    <xdr:clientData/>
  </xdr:twoCellAnchor>
  <xdr:twoCellAnchor editAs="oneCell">
    <xdr:from>
      <xdr:col>5</xdr:col>
      <xdr:colOff>1600200</xdr:colOff>
      <xdr:row>4</xdr:row>
      <xdr:rowOff>22860</xdr:rowOff>
    </xdr:from>
    <xdr:to>
      <xdr:col>6</xdr:col>
      <xdr:colOff>12360</xdr:colOff>
      <xdr:row>6</xdr:row>
      <xdr:rowOff>5580</xdr:rowOff>
    </xdr:to>
    <xdr:pic>
      <xdr:nvPicPr>
        <xdr:cNvPr id="49" name="Picture 48">
          <a:extLst>
            <a:ext uri="{FF2B5EF4-FFF2-40B4-BE49-F238E27FC236}">
              <a16:creationId xmlns:a16="http://schemas.microsoft.com/office/drawing/2014/main" id="{137D207D-0591-48A1-9E8D-97D7BAC871FA}"/>
            </a:ext>
          </a:extLst>
        </xdr:cNvPr>
        <xdr:cNvPicPr>
          <a:picLocks noChangeAspect="1"/>
        </xdr:cNvPicPr>
      </xdr:nvPicPr>
      <xdr:blipFill>
        <a:blip xmlns:r="http://schemas.openxmlformats.org/officeDocument/2006/relationships" r:embed="rId4"/>
        <a:stretch>
          <a:fillRect/>
        </a:stretch>
      </xdr:blipFill>
      <xdr:spPr>
        <a:xfrm rot="10800000">
          <a:off x="5036820" y="929640"/>
          <a:ext cx="180000" cy="348480"/>
        </a:xfrm>
        <a:prstGeom prst="rect">
          <a:avLst/>
        </a:prstGeom>
      </xdr:spPr>
    </xdr:pic>
    <xdr:clientData/>
  </xdr:twoCellAnchor>
  <xdr:twoCellAnchor>
    <xdr:from>
      <xdr:col>0</xdr:col>
      <xdr:colOff>7620</xdr:colOff>
      <xdr:row>0</xdr:row>
      <xdr:rowOff>0</xdr:rowOff>
    </xdr:from>
    <xdr:to>
      <xdr:col>2</xdr:col>
      <xdr:colOff>11091</xdr:colOff>
      <xdr:row>33</xdr:row>
      <xdr:rowOff>111540</xdr:rowOff>
    </xdr:to>
    <xdr:grpSp>
      <xdr:nvGrpSpPr>
        <xdr:cNvPr id="50" name="Group 49">
          <a:extLst>
            <a:ext uri="{FF2B5EF4-FFF2-40B4-BE49-F238E27FC236}">
              <a16:creationId xmlns:a16="http://schemas.microsoft.com/office/drawing/2014/main" id="{F80CD2B0-5BF1-409C-9072-73D82F4D09C8}"/>
            </a:ext>
          </a:extLst>
        </xdr:cNvPr>
        <xdr:cNvGrpSpPr/>
      </xdr:nvGrpSpPr>
      <xdr:grpSpPr>
        <a:xfrm>
          <a:off x="7620" y="0"/>
          <a:ext cx="1474131" cy="6840000"/>
          <a:chOff x="0" y="0"/>
          <a:chExt cx="1470321" cy="6184990"/>
        </a:xfrm>
      </xdr:grpSpPr>
      <xdr:grpSp>
        <xdr:nvGrpSpPr>
          <xdr:cNvPr id="51" name="Group 50">
            <a:extLst>
              <a:ext uri="{FF2B5EF4-FFF2-40B4-BE49-F238E27FC236}">
                <a16:creationId xmlns:a16="http://schemas.microsoft.com/office/drawing/2014/main" id="{F7365E4B-6452-C292-6F22-9D97962596A5}"/>
              </a:ext>
            </a:extLst>
          </xdr:cNvPr>
          <xdr:cNvGrpSpPr/>
        </xdr:nvGrpSpPr>
        <xdr:grpSpPr>
          <a:xfrm>
            <a:off x="0" y="0"/>
            <a:ext cx="1470321" cy="6184990"/>
            <a:chOff x="0" y="0"/>
            <a:chExt cx="1470321" cy="6184990"/>
          </a:xfrm>
        </xdr:grpSpPr>
        <xdr:grpSp>
          <xdr:nvGrpSpPr>
            <xdr:cNvPr id="53" name="Group 52">
              <a:extLst>
                <a:ext uri="{FF2B5EF4-FFF2-40B4-BE49-F238E27FC236}">
                  <a16:creationId xmlns:a16="http://schemas.microsoft.com/office/drawing/2014/main" id="{3DF04FA1-7267-5560-36CB-FEED780141C6}"/>
                </a:ext>
              </a:extLst>
            </xdr:cNvPr>
            <xdr:cNvGrpSpPr/>
          </xdr:nvGrpSpPr>
          <xdr:grpSpPr>
            <a:xfrm>
              <a:off x="0" y="0"/>
              <a:ext cx="1470321" cy="6184990"/>
              <a:chOff x="0" y="-291307"/>
              <a:chExt cx="1474131" cy="6350725"/>
            </a:xfrm>
            <a:solidFill>
              <a:schemeClr val="bg1"/>
            </a:solidFill>
          </xdr:grpSpPr>
          <xdr:grpSp>
            <xdr:nvGrpSpPr>
              <xdr:cNvPr id="55" name="Group 54">
                <a:extLst>
                  <a:ext uri="{FF2B5EF4-FFF2-40B4-BE49-F238E27FC236}">
                    <a16:creationId xmlns:a16="http://schemas.microsoft.com/office/drawing/2014/main" id="{2CB15429-4839-3E40-E89F-276EBE72CC51}"/>
                  </a:ext>
                </a:extLst>
              </xdr:cNvPr>
              <xdr:cNvGrpSpPr/>
            </xdr:nvGrpSpPr>
            <xdr:grpSpPr>
              <a:xfrm>
                <a:off x="0" y="-291307"/>
                <a:ext cx="1474131" cy="6350725"/>
                <a:chOff x="0" y="-291307"/>
                <a:chExt cx="1474131" cy="6350725"/>
              </a:xfrm>
              <a:grpFill/>
            </xdr:grpSpPr>
            <xdr:grpSp>
              <xdr:nvGrpSpPr>
                <xdr:cNvPr id="58" name="Group 57">
                  <a:extLst>
                    <a:ext uri="{FF2B5EF4-FFF2-40B4-BE49-F238E27FC236}">
                      <a16:creationId xmlns:a16="http://schemas.microsoft.com/office/drawing/2014/main" id="{E63624CA-449C-9F89-26D1-A1645BB7BEDF}"/>
                    </a:ext>
                  </a:extLst>
                </xdr:cNvPr>
                <xdr:cNvGrpSpPr/>
              </xdr:nvGrpSpPr>
              <xdr:grpSpPr>
                <a:xfrm>
                  <a:off x="0" y="-291307"/>
                  <a:ext cx="1474131" cy="6350725"/>
                  <a:chOff x="0" y="-276870"/>
                  <a:chExt cx="1476165" cy="6035993"/>
                </a:xfrm>
                <a:grpFill/>
              </xdr:grpSpPr>
              <xdr:sp macro="" textlink="">
                <xdr:nvSpPr>
                  <xdr:cNvPr id="60" name="Rectangle 59">
                    <a:extLst>
                      <a:ext uri="{FF2B5EF4-FFF2-40B4-BE49-F238E27FC236}">
                        <a16:creationId xmlns:a16="http://schemas.microsoft.com/office/drawing/2014/main" id="{D596792E-73E4-1043-4038-35F41D2FD857}"/>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1" name="Group 60">
                    <a:extLst>
                      <a:ext uri="{FF2B5EF4-FFF2-40B4-BE49-F238E27FC236}">
                        <a16:creationId xmlns:a16="http://schemas.microsoft.com/office/drawing/2014/main" id="{537F4B0A-3ED0-2997-7869-8EABF3CC7FF5}"/>
                      </a:ext>
                    </a:extLst>
                  </xdr:cNvPr>
                  <xdr:cNvGrpSpPr/>
                </xdr:nvGrpSpPr>
                <xdr:grpSpPr>
                  <a:xfrm>
                    <a:off x="2080" y="531339"/>
                    <a:ext cx="1457616" cy="4278031"/>
                    <a:chOff x="2080" y="531339"/>
                    <a:chExt cx="1457616" cy="4278031"/>
                  </a:xfrm>
                  <a:grpFill/>
                </xdr:grpSpPr>
                <xdr:sp macro="" textlink="">
                  <xdr:nvSpPr>
                    <xdr:cNvPr id="62" name="TextBox 61">
                      <a:hlinkClick xmlns:r="http://schemas.openxmlformats.org/officeDocument/2006/relationships" r:id="rId5"/>
                      <a:extLst>
                        <a:ext uri="{FF2B5EF4-FFF2-40B4-BE49-F238E27FC236}">
                          <a16:creationId xmlns:a16="http://schemas.microsoft.com/office/drawing/2014/main" id="{9C3400F4-E1FF-7FD4-0877-693F4F846162}"/>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3" name="TextBox 62">
                      <a:hlinkClick xmlns:r="http://schemas.openxmlformats.org/officeDocument/2006/relationships" r:id="rId6"/>
                      <a:extLst>
                        <a:ext uri="{FF2B5EF4-FFF2-40B4-BE49-F238E27FC236}">
                          <a16:creationId xmlns:a16="http://schemas.microsoft.com/office/drawing/2014/main" id="{B6772ABA-62DF-899F-6992-E335351EFBEE}"/>
                        </a:ext>
                      </a:extLst>
                    </xdr:cNvPr>
                    <xdr:cNvSpPr txBox="1"/>
                  </xdr:nvSpPr>
                  <xdr:spPr>
                    <a:xfrm>
                      <a:off x="2444" y="1054618"/>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4" name="TextBox 63">
                      <a:hlinkClick xmlns:r="http://schemas.openxmlformats.org/officeDocument/2006/relationships" r:id="rId7"/>
                      <a:extLst>
                        <a:ext uri="{FF2B5EF4-FFF2-40B4-BE49-F238E27FC236}">
                          <a16:creationId xmlns:a16="http://schemas.microsoft.com/office/drawing/2014/main" id="{05DEC088-FD2C-3C13-72DD-383C953410B6}"/>
                        </a:ext>
                      </a:extLst>
                    </xdr:cNvPr>
                    <xdr:cNvSpPr txBox="1"/>
                  </xdr:nvSpPr>
                  <xdr:spPr>
                    <a:xfrm>
                      <a:off x="2444" y="795882"/>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Calendar</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65" name="TextBox 64">
                      <a:hlinkClick xmlns:r="http://schemas.openxmlformats.org/officeDocument/2006/relationships" r:id="rId8"/>
                      <a:extLst>
                        <a:ext uri="{FF2B5EF4-FFF2-40B4-BE49-F238E27FC236}">
                          <a16:creationId xmlns:a16="http://schemas.microsoft.com/office/drawing/2014/main" id="{E1C029F5-2AC8-FE95-D8ED-D83EE26D4C21}"/>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9"/>
                      <a:extLst>
                        <a:ext uri="{FF2B5EF4-FFF2-40B4-BE49-F238E27FC236}">
                          <a16:creationId xmlns:a16="http://schemas.microsoft.com/office/drawing/2014/main" id="{4A747E19-DBDE-2C87-673D-6008747B0CD1}"/>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10"/>
                      <a:extLst>
                        <a:ext uri="{FF2B5EF4-FFF2-40B4-BE49-F238E27FC236}">
                          <a16:creationId xmlns:a16="http://schemas.microsoft.com/office/drawing/2014/main" id="{041D044C-AC15-E497-FF01-D27F2F3FCCE0}"/>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11"/>
                      <a:extLst>
                        <a:ext uri="{FF2B5EF4-FFF2-40B4-BE49-F238E27FC236}">
                          <a16:creationId xmlns:a16="http://schemas.microsoft.com/office/drawing/2014/main" id="{338EBCB0-7581-5817-7628-6A462321162A}"/>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12"/>
                      <a:extLst>
                        <a:ext uri="{FF2B5EF4-FFF2-40B4-BE49-F238E27FC236}">
                          <a16:creationId xmlns:a16="http://schemas.microsoft.com/office/drawing/2014/main" id="{AC2C61E8-F456-3AA2-8B8C-FFD4EFEEA603}"/>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13"/>
                      <a:extLst>
                        <a:ext uri="{FF2B5EF4-FFF2-40B4-BE49-F238E27FC236}">
                          <a16:creationId xmlns:a16="http://schemas.microsoft.com/office/drawing/2014/main" id="{BBA68D46-DD64-8FDD-DCC6-3AA7013AD40C}"/>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14"/>
                      <a:extLst>
                        <a:ext uri="{FF2B5EF4-FFF2-40B4-BE49-F238E27FC236}">
                          <a16:creationId xmlns:a16="http://schemas.microsoft.com/office/drawing/2014/main" id="{98E68B76-3EEB-0395-501A-27E1E27238BF}"/>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15"/>
                      <a:extLst>
                        <a:ext uri="{FF2B5EF4-FFF2-40B4-BE49-F238E27FC236}">
                          <a16:creationId xmlns:a16="http://schemas.microsoft.com/office/drawing/2014/main" id="{B1978AEE-EDFC-EC0A-4D60-A76F3AEF0725}"/>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12"/>
                      <a:extLst>
                        <a:ext uri="{FF2B5EF4-FFF2-40B4-BE49-F238E27FC236}">
                          <a16:creationId xmlns:a16="http://schemas.microsoft.com/office/drawing/2014/main" id="{6D92B533-762B-BCEB-1334-1D0EF52281C2}"/>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16"/>
                      <a:extLst>
                        <a:ext uri="{FF2B5EF4-FFF2-40B4-BE49-F238E27FC236}">
                          <a16:creationId xmlns:a16="http://schemas.microsoft.com/office/drawing/2014/main" id="{A3DB1E6D-A6F5-B791-1F1D-783C4B25A4D3}"/>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17"/>
                      <a:extLst>
                        <a:ext uri="{FF2B5EF4-FFF2-40B4-BE49-F238E27FC236}">
                          <a16:creationId xmlns:a16="http://schemas.microsoft.com/office/drawing/2014/main" id="{EC9AC999-57C2-2EF3-D8E5-C437E4198D7A}"/>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59" name="TextBox 58">
                  <a:hlinkClick xmlns:r="http://schemas.openxmlformats.org/officeDocument/2006/relationships" r:id="rId18"/>
                  <a:extLst>
                    <a:ext uri="{FF2B5EF4-FFF2-40B4-BE49-F238E27FC236}">
                      <a16:creationId xmlns:a16="http://schemas.microsoft.com/office/drawing/2014/main" id="{9D82B86E-1897-DEB9-C3B8-F6DEABA6D2A3}"/>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6" name="TextBox 55">
                <a:extLst>
                  <a:ext uri="{FF2B5EF4-FFF2-40B4-BE49-F238E27FC236}">
                    <a16:creationId xmlns:a16="http://schemas.microsoft.com/office/drawing/2014/main" id="{E7ED63C5-F5CF-DA86-EB54-5F4EA939EFAF}"/>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7" name="TextBox 56">
                <a:extLst>
                  <a:ext uri="{FF2B5EF4-FFF2-40B4-BE49-F238E27FC236}">
                    <a16:creationId xmlns:a16="http://schemas.microsoft.com/office/drawing/2014/main" id="{B63F1199-411F-7E18-F87A-FABE401B8FC6}"/>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4" name="TextBox 53">
              <a:hlinkClick xmlns:r="http://schemas.openxmlformats.org/officeDocument/2006/relationships" r:id="rId19"/>
              <a:extLst>
                <a:ext uri="{FF2B5EF4-FFF2-40B4-BE49-F238E27FC236}">
                  <a16:creationId xmlns:a16="http://schemas.microsoft.com/office/drawing/2014/main" id="{C420E53A-1836-DB2F-2674-89C98544D6AE}"/>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2" name="Picture 51">
            <a:extLst>
              <a:ext uri="{FF2B5EF4-FFF2-40B4-BE49-F238E27FC236}">
                <a16:creationId xmlns:a16="http://schemas.microsoft.com/office/drawing/2014/main" id="{5E4D636E-5BF4-B1CD-9663-4AFB0E4BE8CB}"/>
              </a:ext>
            </a:extLst>
          </xdr:cNvPr>
          <xdr:cNvPicPr>
            <a:picLocks noChangeAspect="1"/>
          </xdr:cNvPicPr>
        </xdr:nvPicPr>
        <xdr:blipFill>
          <a:blip xmlns:r="http://schemas.openxmlformats.org/officeDocument/2006/relationships" r:embed="rId20"/>
          <a:stretch>
            <a:fillRect/>
          </a:stretch>
        </xdr:blipFill>
        <xdr:spPr>
          <a:xfrm>
            <a:off x="243840" y="175260"/>
            <a:ext cx="1021080" cy="439850"/>
          </a:xfrm>
          <a:prstGeom prst="rect">
            <a:avLst/>
          </a:prstGeom>
        </xdr:spPr>
      </xdr:pic>
    </xdr:grpSp>
    <xdr:clientData/>
  </xdr:twoCellAnchor>
  <xdr:twoCellAnchor>
    <xdr:from>
      <xdr:col>8</xdr:col>
      <xdr:colOff>784860</xdr:colOff>
      <xdr:row>1</xdr:row>
      <xdr:rowOff>106680</xdr:rowOff>
    </xdr:from>
    <xdr:to>
      <xdr:col>8</xdr:col>
      <xdr:colOff>1740933</xdr:colOff>
      <xdr:row>1</xdr:row>
      <xdr:rowOff>358680</xdr:rowOff>
    </xdr:to>
    <xdr:sp macro="" textlink="">
      <xdr:nvSpPr>
        <xdr:cNvPr id="81" name="Rectangle: Rounded Corners 80">
          <a:hlinkClick xmlns:r="http://schemas.openxmlformats.org/officeDocument/2006/relationships" r:id="rId21"/>
          <a:extLst>
            <a:ext uri="{FF2B5EF4-FFF2-40B4-BE49-F238E27FC236}">
              <a16:creationId xmlns:a16="http://schemas.microsoft.com/office/drawing/2014/main" id="{04226160-984B-4296-8A79-1D9BFEB58E78}"/>
            </a:ext>
          </a:extLst>
        </xdr:cNvPr>
        <xdr:cNvSpPr/>
      </xdr:nvSpPr>
      <xdr:spPr>
        <a:xfrm>
          <a:off x="9525000" y="289560"/>
          <a:ext cx="956073"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Birthdays</a:t>
          </a:r>
          <a:endParaRPr lang="en-SC"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434342</xdr:colOff>
      <xdr:row>1</xdr:row>
      <xdr:rowOff>335267</xdr:rowOff>
    </xdr:from>
    <xdr:to>
      <xdr:col>7</xdr:col>
      <xdr:colOff>1262342</xdr:colOff>
      <xdr:row>2</xdr:row>
      <xdr:rowOff>145307</xdr:rowOff>
    </xdr:to>
    <xdr:sp macro="" textlink="">
      <xdr:nvSpPr>
        <xdr:cNvPr id="82" name="Rectangle: Rounded Corners 81">
          <a:hlinkClick xmlns:r="http://schemas.openxmlformats.org/officeDocument/2006/relationships" r:id="rId22"/>
          <a:extLst>
            <a:ext uri="{FF2B5EF4-FFF2-40B4-BE49-F238E27FC236}">
              <a16:creationId xmlns:a16="http://schemas.microsoft.com/office/drawing/2014/main" id="{69E7C7DC-918D-4196-9DF6-2EA6D4D61F0C}"/>
            </a:ext>
          </a:extLst>
        </xdr:cNvPr>
        <xdr:cNvSpPr/>
      </xdr:nvSpPr>
      <xdr:spPr>
        <a:xfrm>
          <a:off x="7406642" y="518147"/>
          <a:ext cx="828000" cy="252000"/>
        </a:xfrm>
        <a:prstGeom prst="roundRect">
          <a:avLst>
            <a:gd name="adj" fmla="val 0"/>
          </a:avLst>
        </a:prstGeom>
        <a:solidFill>
          <a:schemeClr val="bg1"/>
        </a:solidFill>
        <a:ln w="12700">
          <a:solidFill>
            <a:srgbClr val="4FF7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List</a:t>
          </a:r>
          <a:endParaRPr lang="en-SC"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358140</xdr:colOff>
      <xdr:row>1</xdr:row>
      <xdr:rowOff>106680</xdr:rowOff>
    </xdr:from>
    <xdr:to>
      <xdr:col>8</xdr:col>
      <xdr:colOff>510540</xdr:colOff>
      <xdr:row>1</xdr:row>
      <xdr:rowOff>358680</xdr:rowOff>
    </xdr:to>
    <xdr:grpSp>
      <xdr:nvGrpSpPr>
        <xdr:cNvPr id="83" name="Group 82">
          <a:hlinkClick xmlns:r="http://schemas.openxmlformats.org/officeDocument/2006/relationships" r:id="rId23"/>
          <a:extLst>
            <a:ext uri="{FF2B5EF4-FFF2-40B4-BE49-F238E27FC236}">
              <a16:creationId xmlns:a16="http://schemas.microsoft.com/office/drawing/2014/main" id="{EA61B0A9-E19A-4FD6-8723-BE7A4E0AE598}"/>
            </a:ext>
          </a:extLst>
        </xdr:cNvPr>
        <xdr:cNvGrpSpPr/>
      </xdr:nvGrpSpPr>
      <xdr:grpSpPr>
        <a:xfrm>
          <a:off x="5562600" y="289560"/>
          <a:ext cx="3688080" cy="252000"/>
          <a:chOff x="4754880" y="259080"/>
          <a:chExt cx="3688080" cy="252000"/>
        </a:xfrm>
        <a:solidFill>
          <a:schemeClr val="tx1"/>
        </a:solidFill>
      </xdr:grpSpPr>
      <xdr:sp macro="" textlink="">
        <xdr:nvSpPr>
          <xdr:cNvPr id="84" name="Rectangle: Rounded Corners 83">
            <a:hlinkClick xmlns:r="http://schemas.openxmlformats.org/officeDocument/2006/relationships" r:id="rId24"/>
            <a:extLst>
              <a:ext uri="{FF2B5EF4-FFF2-40B4-BE49-F238E27FC236}">
                <a16:creationId xmlns:a16="http://schemas.microsoft.com/office/drawing/2014/main" id="{209A5439-5CF0-3047-9764-256B641CF443}"/>
              </a:ext>
            </a:extLst>
          </xdr:cNvPr>
          <xdr:cNvSpPr/>
        </xdr:nvSpPr>
        <xdr:spPr>
          <a:xfrm>
            <a:off x="7486887" y="259080"/>
            <a:ext cx="956073"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Instalments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5" name="Rectangle: Rounded Corners 84">
            <a:extLst>
              <a:ext uri="{FF2B5EF4-FFF2-40B4-BE49-F238E27FC236}">
                <a16:creationId xmlns:a16="http://schemas.microsoft.com/office/drawing/2014/main" id="{FA0FD93B-8454-4C07-9990-CDCD204CC6A3}"/>
              </a:ext>
            </a:extLst>
          </xdr:cNvPr>
          <xdr:cNvSpPr/>
        </xdr:nvSpPr>
        <xdr:spPr>
          <a:xfrm>
            <a:off x="5639875" y="25908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Follow Ups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6" name="Rectangle: Rounded Corners 85">
            <a:hlinkClick xmlns:r="http://schemas.openxmlformats.org/officeDocument/2006/relationships" r:id="rId23"/>
            <a:extLst>
              <a:ext uri="{FF2B5EF4-FFF2-40B4-BE49-F238E27FC236}">
                <a16:creationId xmlns:a16="http://schemas.microsoft.com/office/drawing/2014/main" id="{C37CD0AB-6A0C-369E-4EE9-DB4FBC50F188}"/>
              </a:ext>
            </a:extLst>
          </xdr:cNvPr>
          <xdr:cNvSpPr/>
        </xdr:nvSpPr>
        <xdr:spPr>
          <a:xfrm>
            <a:off x="4754880" y="259080"/>
            <a:ext cx="828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Tasks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7" name="Rectangle: Rounded Corners 86">
            <a:hlinkClick xmlns:r="http://schemas.openxmlformats.org/officeDocument/2006/relationships" r:id="rId25"/>
            <a:extLst>
              <a:ext uri="{FF2B5EF4-FFF2-40B4-BE49-F238E27FC236}">
                <a16:creationId xmlns:a16="http://schemas.microsoft.com/office/drawing/2014/main" id="{21C8A641-0F65-2A77-A75B-3F29EA8BC4C2}"/>
              </a:ext>
            </a:extLst>
          </xdr:cNvPr>
          <xdr:cNvSpPr/>
        </xdr:nvSpPr>
        <xdr:spPr>
          <a:xfrm>
            <a:off x="6599255" y="259080"/>
            <a:ext cx="828000" cy="252000"/>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Renewals</a:t>
            </a:r>
            <a:r>
              <a:rPr lang="en-US" sz="1100">
                <a:solidFill>
                  <a:schemeClr val="tx1"/>
                </a:solidFill>
                <a:latin typeface="Arial" panose="020B0604020202020204" pitchFamily="34" charset="0"/>
                <a:cs typeface="Arial" panose="020B0604020202020204" pitchFamily="34" charset="0"/>
              </a:rPr>
              <a:t>s</a:t>
            </a:r>
            <a:endParaRPr lang="en-SC" sz="1100">
              <a:solidFill>
                <a:schemeClr val="tx1"/>
              </a:solidFill>
              <a:latin typeface="Arial" panose="020B0604020202020204" pitchFamily="34" charset="0"/>
              <a:cs typeface="Arial" panose="020B0604020202020204" pitchFamily="34" charset="0"/>
            </a:endParaRPr>
          </a:p>
        </xdr:txBody>
      </xdr:sp>
    </xdr:grpSp>
    <xdr:clientData/>
  </xdr:twoCellAnchor>
</xdr:wsDr>
</file>

<file path=xl/drawings/drawing13.xml><?xml version="1.0" encoding="utf-8"?>
<xdr:wsDr xmlns:xdr="http://schemas.openxmlformats.org/drawingml/2006/spreadsheetDrawing" xmlns:a="http://schemas.openxmlformats.org/drawingml/2006/main">
  <xdr:oneCellAnchor>
    <xdr:from>
      <xdr:col>26</xdr:col>
      <xdr:colOff>480060</xdr:colOff>
      <xdr:row>6</xdr:row>
      <xdr:rowOff>0</xdr:rowOff>
    </xdr:from>
    <xdr:ext cx="184731" cy="264560"/>
    <xdr:sp macro="" textlink="">
      <xdr:nvSpPr>
        <xdr:cNvPr id="2" name="TextBox 1">
          <a:extLst>
            <a:ext uri="{FF2B5EF4-FFF2-40B4-BE49-F238E27FC236}">
              <a16:creationId xmlns:a16="http://schemas.microsoft.com/office/drawing/2014/main" id="{23138FED-512A-4E65-870F-84B82BB56100}"/>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3" name="TextBox 2">
          <a:extLst>
            <a:ext uri="{FF2B5EF4-FFF2-40B4-BE49-F238E27FC236}">
              <a16:creationId xmlns:a16="http://schemas.microsoft.com/office/drawing/2014/main" id="{21D68CBD-4F2D-40A5-A438-5E060A337B40}"/>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4" name="TextBox 3">
          <a:extLst>
            <a:ext uri="{FF2B5EF4-FFF2-40B4-BE49-F238E27FC236}">
              <a16:creationId xmlns:a16="http://schemas.microsoft.com/office/drawing/2014/main" id="{41D895EC-81A5-47B2-983E-7AFB6113333A}"/>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5" name="TextBox 4">
          <a:extLst>
            <a:ext uri="{FF2B5EF4-FFF2-40B4-BE49-F238E27FC236}">
              <a16:creationId xmlns:a16="http://schemas.microsoft.com/office/drawing/2014/main" id="{0FF20DAE-4E8F-444D-8DAA-1807C8FBE2A6}"/>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6" name="TextBox 5">
          <a:extLst>
            <a:ext uri="{FF2B5EF4-FFF2-40B4-BE49-F238E27FC236}">
              <a16:creationId xmlns:a16="http://schemas.microsoft.com/office/drawing/2014/main" id="{88128B8C-181D-4AF1-8F4A-E03DDC5DC67D}"/>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6</xdr:row>
      <xdr:rowOff>0</xdr:rowOff>
    </xdr:from>
    <xdr:ext cx="184731" cy="264560"/>
    <xdr:sp macro="" textlink="">
      <xdr:nvSpPr>
        <xdr:cNvPr id="7" name="TextBox 6">
          <a:extLst>
            <a:ext uri="{FF2B5EF4-FFF2-40B4-BE49-F238E27FC236}">
              <a16:creationId xmlns:a16="http://schemas.microsoft.com/office/drawing/2014/main" id="{B6D77132-C638-4E54-AAFF-1CF339D1210E}"/>
            </a:ext>
          </a:extLst>
        </xdr:cNvPr>
        <xdr:cNvSpPr txBox="1"/>
      </xdr:nvSpPr>
      <xdr:spPr>
        <a:xfrm>
          <a:off x="12268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8" name="TextBox 7">
          <a:extLst>
            <a:ext uri="{FF2B5EF4-FFF2-40B4-BE49-F238E27FC236}">
              <a16:creationId xmlns:a16="http://schemas.microsoft.com/office/drawing/2014/main" id="{736CB53B-6753-4E5A-ADF5-DE391E945A33}"/>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9" name="TextBox 8">
          <a:extLst>
            <a:ext uri="{FF2B5EF4-FFF2-40B4-BE49-F238E27FC236}">
              <a16:creationId xmlns:a16="http://schemas.microsoft.com/office/drawing/2014/main" id="{5425AB59-9B27-4BA3-8771-F325808EE45F}"/>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0" name="TextBox 9">
          <a:extLst>
            <a:ext uri="{FF2B5EF4-FFF2-40B4-BE49-F238E27FC236}">
              <a16:creationId xmlns:a16="http://schemas.microsoft.com/office/drawing/2014/main" id="{998D4444-2D04-47CC-894F-03AFE58DC652}"/>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6</xdr:row>
      <xdr:rowOff>0</xdr:rowOff>
    </xdr:from>
    <xdr:ext cx="184731" cy="264560"/>
    <xdr:sp macro="" textlink="">
      <xdr:nvSpPr>
        <xdr:cNvPr id="11" name="TextBox 10">
          <a:extLst>
            <a:ext uri="{FF2B5EF4-FFF2-40B4-BE49-F238E27FC236}">
              <a16:creationId xmlns:a16="http://schemas.microsoft.com/office/drawing/2014/main" id="{C32C886F-7FF5-46D9-B76A-939B9A0AF47F}"/>
            </a:ext>
          </a:extLst>
        </xdr:cNvPr>
        <xdr:cNvSpPr txBox="1"/>
      </xdr:nvSpPr>
      <xdr:spPr>
        <a:xfrm>
          <a:off x="12268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2" name="TextBox 11">
          <a:extLst>
            <a:ext uri="{FF2B5EF4-FFF2-40B4-BE49-F238E27FC236}">
              <a16:creationId xmlns:a16="http://schemas.microsoft.com/office/drawing/2014/main" id="{4D266AAA-F354-40EF-83C5-4369AA58B55B}"/>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3" name="TextBox 12">
          <a:extLst>
            <a:ext uri="{FF2B5EF4-FFF2-40B4-BE49-F238E27FC236}">
              <a16:creationId xmlns:a16="http://schemas.microsoft.com/office/drawing/2014/main" id="{341F9CB0-E4CA-4022-95B7-4FD685EFE06E}"/>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4" name="TextBox 13">
          <a:extLst>
            <a:ext uri="{FF2B5EF4-FFF2-40B4-BE49-F238E27FC236}">
              <a16:creationId xmlns:a16="http://schemas.microsoft.com/office/drawing/2014/main" id="{97CF047A-BF71-44E7-99F3-3902CD08413D}"/>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17</xdr:col>
      <xdr:colOff>0</xdr:colOff>
      <xdr:row>0</xdr:row>
      <xdr:rowOff>0</xdr:rowOff>
    </xdr:from>
    <xdr:to>
      <xdr:col>28</xdr:col>
      <xdr:colOff>85140</xdr:colOff>
      <xdr:row>35</xdr:row>
      <xdr:rowOff>20100</xdr:rowOff>
    </xdr:to>
    <xdr:grpSp>
      <xdr:nvGrpSpPr>
        <xdr:cNvPr id="15" name="Group 14">
          <a:extLst>
            <a:ext uri="{FF2B5EF4-FFF2-40B4-BE49-F238E27FC236}">
              <a16:creationId xmlns:a16="http://schemas.microsoft.com/office/drawing/2014/main" id="{56D23665-8862-4DA9-86C5-0F27C65B2228}"/>
            </a:ext>
          </a:extLst>
        </xdr:cNvPr>
        <xdr:cNvGrpSpPr/>
      </xdr:nvGrpSpPr>
      <xdr:grpSpPr>
        <a:xfrm>
          <a:off x="18280380" y="0"/>
          <a:ext cx="4542840" cy="7114320"/>
          <a:chOff x="9532620" y="60960"/>
          <a:chExt cx="4680000" cy="6666495"/>
        </a:xfrm>
      </xdr:grpSpPr>
      <xdr:grpSp>
        <xdr:nvGrpSpPr>
          <xdr:cNvPr id="16" name="Group 15">
            <a:extLst>
              <a:ext uri="{FF2B5EF4-FFF2-40B4-BE49-F238E27FC236}">
                <a16:creationId xmlns:a16="http://schemas.microsoft.com/office/drawing/2014/main" id="{894F01B5-1AC5-EF8E-3ADC-2798EBA407A8}"/>
              </a:ext>
            </a:extLst>
          </xdr:cNvPr>
          <xdr:cNvGrpSpPr/>
        </xdr:nvGrpSpPr>
        <xdr:grpSpPr>
          <a:xfrm>
            <a:off x="9532620" y="60960"/>
            <a:ext cx="4680000" cy="6666495"/>
            <a:chOff x="1356360" y="30480"/>
            <a:chExt cx="4680000" cy="6666495"/>
          </a:xfrm>
        </xdr:grpSpPr>
        <xdr:sp macro="" textlink="">
          <xdr:nvSpPr>
            <xdr:cNvPr id="18" name="Rectangle: Rounded Corners 17">
              <a:extLst>
                <a:ext uri="{FF2B5EF4-FFF2-40B4-BE49-F238E27FC236}">
                  <a16:creationId xmlns:a16="http://schemas.microsoft.com/office/drawing/2014/main" id="{B1C9AD9E-9B35-A525-CA4C-D871E76A0F34}"/>
                </a:ext>
              </a:extLst>
            </xdr:cNvPr>
            <xdr:cNvSpPr/>
          </xdr:nvSpPr>
          <xdr:spPr>
            <a:xfrm>
              <a:off x="1356360" y="30480"/>
              <a:ext cx="4680000" cy="6666495"/>
            </a:xfrm>
            <a:prstGeom prst="roundRect">
              <a:avLst>
                <a:gd name="adj" fmla="val 443"/>
              </a:avLst>
            </a:prstGeom>
            <a:solidFill>
              <a:schemeClr val="bg1"/>
            </a:solidFill>
            <a:ln w="1238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9" name="TextBox 18">
              <a:extLst>
                <a:ext uri="{FF2B5EF4-FFF2-40B4-BE49-F238E27FC236}">
                  <a16:creationId xmlns:a16="http://schemas.microsoft.com/office/drawing/2014/main" id="{1EA65952-8D20-C580-D4B6-93E0B73CF2A0}"/>
                </a:ext>
              </a:extLst>
            </xdr:cNvPr>
            <xdr:cNvSpPr txBox="1"/>
          </xdr:nvSpPr>
          <xdr:spPr>
            <a:xfrm>
              <a:off x="1616587" y="199669"/>
              <a:ext cx="1507613" cy="321752"/>
            </a:xfrm>
            <a:prstGeom prst="rect">
              <a:avLst/>
            </a:prstGeom>
            <a:solidFill>
              <a:schemeClr val="lt1">
                <a:alpha val="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Task</a:t>
              </a:r>
              <a:endParaRPr lang="en-SC" sz="1600" b="1">
                <a:solidFill>
                  <a:sysClr val="windowText" lastClr="000000"/>
                </a:solidFill>
              </a:endParaRPr>
            </a:p>
          </xdr:txBody>
        </xdr:sp>
        <xdr:sp macro="" textlink="">
          <xdr:nvSpPr>
            <xdr:cNvPr id="20" name="Rectangle: Rounded Corners 19">
              <a:extLst>
                <a:ext uri="{FF2B5EF4-FFF2-40B4-BE49-F238E27FC236}">
                  <a16:creationId xmlns:a16="http://schemas.microsoft.com/office/drawing/2014/main" id="{1DBB2570-1B83-D481-6BE7-2C018F0C0069}"/>
                </a:ext>
              </a:extLst>
            </xdr:cNvPr>
            <xdr:cNvSpPr/>
          </xdr:nvSpPr>
          <xdr:spPr>
            <a:xfrm>
              <a:off x="4385627" y="232394"/>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21" name="Rectangle: Rounded Corners 20">
              <a:extLst>
                <a:ext uri="{FF2B5EF4-FFF2-40B4-BE49-F238E27FC236}">
                  <a16:creationId xmlns:a16="http://schemas.microsoft.com/office/drawing/2014/main" id="{6E7C7218-E20B-5F8C-83E4-15EABA7CED30}"/>
                </a:ext>
              </a:extLst>
            </xdr:cNvPr>
            <xdr:cNvSpPr/>
          </xdr:nvSpPr>
          <xdr:spPr>
            <a:xfrm>
              <a:off x="3566599" y="1056094"/>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Task</a:t>
              </a:r>
              <a:endParaRPr lang="en-SC" sz="1100">
                <a:solidFill>
                  <a:sysClr val="windowText" lastClr="000000"/>
                </a:solidFill>
              </a:endParaRPr>
            </a:p>
          </xdr:txBody>
        </xdr:sp>
        <xdr:sp macro="" textlink="">
          <xdr:nvSpPr>
            <xdr:cNvPr id="22" name="Rectangle: Rounded Corners 21">
              <a:extLst>
                <a:ext uri="{FF2B5EF4-FFF2-40B4-BE49-F238E27FC236}">
                  <a16:creationId xmlns:a16="http://schemas.microsoft.com/office/drawing/2014/main" id="{021D8C0D-1E47-3471-8CC9-9347DC097330}"/>
                </a:ext>
              </a:extLst>
            </xdr:cNvPr>
            <xdr:cNvSpPr/>
          </xdr:nvSpPr>
          <xdr:spPr>
            <a:xfrm>
              <a:off x="1916473" y="107837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Category</a:t>
              </a:r>
              <a:endParaRPr lang="en-SC" sz="1200"/>
            </a:p>
          </xdr:txBody>
        </xdr:sp>
        <xdr:sp macro="" textlink="">
          <xdr:nvSpPr>
            <xdr:cNvPr id="23" name="Rectangle: Rounded Corners 22">
              <a:extLst>
                <a:ext uri="{FF2B5EF4-FFF2-40B4-BE49-F238E27FC236}">
                  <a16:creationId xmlns:a16="http://schemas.microsoft.com/office/drawing/2014/main" id="{331A118E-334D-916A-D2A4-32090680835E}"/>
                </a:ext>
              </a:extLst>
            </xdr:cNvPr>
            <xdr:cNvSpPr/>
          </xdr:nvSpPr>
          <xdr:spPr>
            <a:xfrm>
              <a:off x="3561445" y="1384806"/>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Licensce Fee</a:t>
              </a:r>
              <a:endParaRPr lang="en-SC" sz="1100">
                <a:solidFill>
                  <a:sysClr val="windowText" lastClr="000000"/>
                </a:solidFill>
              </a:endParaRPr>
            </a:p>
          </xdr:txBody>
        </xdr:sp>
        <xdr:sp macro="" textlink="">
          <xdr:nvSpPr>
            <xdr:cNvPr id="24" name="Rectangle: Rounded Corners 23">
              <a:extLst>
                <a:ext uri="{FF2B5EF4-FFF2-40B4-BE49-F238E27FC236}">
                  <a16:creationId xmlns:a16="http://schemas.microsoft.com/office/drawing/2014/main" id="{C8412BF5-89F7-8305-C313-2F6EBEF6B4EE}"/>
                </a:ext>
              </a:extLst>
            </xdr:cNvPr>
            <xdr:cNvSpPr/>
          </xdr:nvSpPr>
          <xdr:spPr>
            <a:xfrm>
              <a:off x="1926559" y="138480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Item</a:t>
              </a:r>
              <a:endParaRPr lang="en-SC" sz="1200"/>
            </a:p>
          </xdr:txBody>
        </xdr:sp>
        <xdr:sp macro="" textlink="">
          <xdr:nvSpPr>
            <xdr:cNvPr id="25" name="Rectangle: Rounded Corners 24">
              <a:extLst>
                <a:ext uri="{FF2B5EF4-FFF2-40B4-BE49-F238E27FC236}">
                  <a16:creationId xmlns:a16="http://schemas.microsoft.com/office/drawing/2014/main" id="{40D161AF-CC5A-240F-D927-2181867003C0}"/>
                </a:ext>
              </a:extLst>
            </xdr:cNvPr>
            <xdr:cNvSpPr/>
          </xdr:nvSpPr>
          <xdr:spPr>
            <a:xfrm>
              <a:off x="3561445" y="2035972"/>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27-Nov-2023</a:t>
              </a:r>
              <a:endParaRPr lang="en-SC" sz="1100">
                <a:solidFill>
                  <a:sysClr val="windowText" lastClr="000000"/>
                </a:solidFill>
              </a:endParaRPr>
            </a:p>
          </xdr:txBody>
        </xdr:sp>
        <xdr:sp macro="" textlink="">
          <xdr:nvSpPr>
            <xdr:cNvPr id="26" name="Rectangle: Rounded Corners 25">
              <a:extLst>
                <a:ext uri="{FF2B5EF4-FFF2-40B4-BE49-F238E27FC236}">
                  <a16:creationId xmlns:a16="http://schemas.microsoft.com/office/drawing/2014/main" id="{B5205518-02F8-D56D-AC88-C2EBD2C2D215}"/>
                </a:ext>
              </a:extLst>
            </xdr:cNvPr>
            <xdr:cNvSpPr/>
          </xdr:nvSpPr>
          <xdr:spPr>
            <a:xfrm>
              <a:off x="1926559" y="203597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Due</a:t>
              </a:r>
              <a:r>
                <a:rPr lang="en-US" sz="1200" baseline="0">
                  <a:solidFill>
                    <a:sysClr val="windowText" lastClr="000000"/>
                  </a:solidFill>
                </a:rPr>
                <a:t> </a:t>
              </a:r>
              <a:r>
                <a:rPr lang="en-US" sz="1200">
                  <a:solidFill>
                    <a:sysClr val="windowText" lastClr="000000"/>
                  </a:solidFill>
                </a:rPr>
                <a:t>Date</a:t>
              </a:r>
              <a:endParaRPr lang="en-SC" sz="1200"/>
            </a:p>
          </xdr:txBody>
        </xdr:sp>
        <xdr:sp macro="" textlink="">
          <xdr:nvSpPr>
            <xdr:cNvPr id="27" name="Rectangle: Rounded Corners 26">
              <a:extLst>
                <a:ext uri="{FF2B5EF4-FFF2-40B4-BE49-F238E27FC236}">
                  <a16:creationId xmlns:a16="http://schemas.microsoft.com/office/drawing/2014/main" id="{3999F578-8DC0-3452-4869-5001068F6B57}"/>
                </a:ext>
              </a:extLst>
            </xdr:cNvPr>
            <xdr:cNvSpPr/>
          </xdr:nvSpPr>
          <xdr:spPr>
            <a:xfrm>
              <a:off x="3563910" y="2342402"/>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Completed</a:t>
              </a:r>
              <a:endParaRPr lang="en-SC" sz="1100">
                <a:solidFill>
                  <a:sysClr val="windowText" lastClr="000000"/>
                </a:solidFill>
              </a:endParaRPr>
            </a:p>
          </xdr:txBody>
        </xdr:sp>
        <xdr:sp macro="" textlink="">
          <xdr:nvSpPr>
            <xdr:cNvPr id="28" name="Rectangle: Rounded Corners 27">
              <a:extLst>
                <a:ext uri="{FF2B5EF4-FFF2-40B4-BE49-F238E27FC236}">
                  <a16:creationId xmlns:a16="http://schemas.microsoft.com/office/drawing/2014/main" id="{57585802-A9AA-E0BE-9F4A-8B4470AF5479}"/>
                </a:ext>
              </a:extLst>
            </xdr:cNvPr>
            <xdr:cNvSpPr/>
          </xdr:nvSpPr>
          <xdr:spPr>
            <a:xfrm>
              <a:off x="1936644" y="234240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Status</a:t>
              </a:r>
              <a:endParaRPr lang="en-SC" sz="1200"/>
            </a:p>
          </xdr:txBody>
        </xdr:sp>
        <xdr:sp macro="" textlink="">
          <xdr:nvSpPr>
            <xdr:cNvPr id="29" name="Rectangle: Rounded Corners 28">
              <a:extLst>
                <a:ext uri="{FF2B5EF4-FFF2-40B4-BE49-F238E27FC236}">
                  <a16:creationId xmlns:a16="http://schemas.microsoft.com/office/drawing/2014/main" id="{671089CC-43F7-E40C-A576-2093D9C5069A}"/>
                </a:ext>
              </a:extLst>
            </xdr:cNvPr>
            <xdr:cNvSpPr/>
          </xdr:nvSpPr>
          <xdr:spPr>
            <a:xfrm>
              <a:off x="3563910" y="2664155"/>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23-Nov-2023</a:t>
              </a:r>
              <a:endParaRPr lang="en-SC" sz="1100">
                <a:solidFill>
                  <a:sysClr val="windowText" lastClr="000000"/>
                </a:solidFill>
              </a:endParaRPr>
            </a:p>
          </xdr:txBody>
        </xdr:sp>
        <xdr:sp macro="" textlink="">
          <xdr:nvSpPr>
            <xdr:cNvPr id="30" name="Rectangle: Rounded Corners 29">
              <a:extLst>
                <a:ext uri="{FF2B5EF4-FFF2-40B4-BE49-F238E27FC236}">
                  <a16:creationId xmlns:a16="http://schemas.microsoft.com/office/drawing/2014/main" id="{568F990B-7C6F-EDEB-F358-43D6CAF2DBBE}"/>
                </a:ext>
              </a:extLst>
            </xdr:cNvPr>
            <xdr:cNvSpPr/>
          </xdr:nvSpPr>
          <xdr:spPr>
            <a:xfrm>
              <a:off x="1936674" y="266415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Completed</a:t>
              </a:r>
              <a:endParaRPr lang="en-SC" sz="1200"/>
            </a:p>
          </xdr:txBody>
        </xdr:sp>
        <xdr:sp macro="" textlink="">
          <xdr:nvSpPr>
            <xdr:cNvPr id="31" name="Rectangle: Rounded Corners 30">
              <a:extLst>
                <a:ext uri="{FF2B5EF4-FFF2-40B4-BE49-F238E27FC236}">
                  <a16:creationId xmlns:a16="http://schemas.microsoft.com/office/drawing/2014/main" id="{DDE870F4-C11A-15EB-EC52-58E19CB5EA5C}"/>
                </a:ext>
              </a:extLst>
            </xdr:cNvPr>
            <xdr:cNvSpPr/>
          </xdr:nvSpPr>
          <xdr:spPr>
            <a:xfrm>
              <a:off x="1926588" y="5347599"/>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a:t>
              </a:r>
              <a:endParaRPr lang="en-SC" sz="1200">
                <a:solidFill>
                  <a:sysClr val="windowText" lastClr="000000"/>
                </a:solidFill>
              </a:endParaRPr>
            </a:p>
          </xdr:txBody>
        </xdr:sp>
        <xdr:sp macro="" textlink="">
          <xdr:nvSpPr>
            <xdr:cNvPr id="32" name="Rectangle: Rounded Corners 31">
              <a:extLst>
                <a:ext uri="{FF2B5EF4-FFF2-40B4-BE49-F238E27FC236}">
                  <a16:creationId xmlns:a16="http://schemas.microsoft.com/office/drawing/2014/main" id="{E6922062-D0BE-EB26-6237-7F3ED5A7AAD4}"/>
                </a:ext>
              </a:extLst>
            </xdr:cNvPr>
            <xdr:cNvSpPr/>
          </xdr:nvSpPr>
          <xdr:spPr>
            <a:xfrm>
              <a:off x="3561445" y="1706557"/>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FSA</a:t>
              </a:r>
              <a:endParaRPr lang="en-SC" sz="1100">
                <a:solidFill>
                  <a:sysClr val="windowText" lastClr="000000"/>
                </a:solidFill>
              </a:endParaRPr>
            </a:p>
          </xdr:txBody>
        </xdr:sp>
        <xdr:sp macro="" textlink="">
          <xdr:nvSpPr>
            <xdr:cNvPr id="33" name="Rectangle: Rounded Corners 32">
              <a:extLst>
                <a:ext uri="{FF2B5EF4-FFF2-40B4-BE49-F238E27FC236}">
                  <a16:creationId xmlns:a16="http://schemas.microsoft.com/office/drawing/2014/main" id="{3A30967F-789D-FBFE-BD46-BBD45514D6D7}"/>
                </a:ext>
              </a:extLst>
            </xdr:cNvPr>
            <xdr:cNvSpPr/>
          </xdr:nvSpPr>
          <xdr:spPr>
            <a:xfrm>
              <a:off x="1918939" y="171417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Name</a:t>
              </a:r>
              <a:endParaRPr lang="en-SC" sz="1200"/>
            </a:p>
          </xdr:txBody>
        </xdr:sp>
        <xdr:sp macro="" textlink="">
          <xdr:nvSpPr>
            <xdr:cNvPr id="34" name="Rectangle: Rounded Corners 33">
              <a:extLst>
                <a:ext uri="{FF2B5EF4-FFF2-40B4-BE49-F238E27FC236}">
                  <a16:creationId xmlns:a16="http://schemas.microsoft.com/office/drawing/2014/main" id="{2C2CD527-8E55-6B2A-9119-B75F30F4DE6C}"/>
                </a:ext>
              </a:extLst>
            </xdr:cNvPr>
            <xdr:cNvSpPr/>
          </xdr:nvSpPr>
          <xdr:spPr>
            <a:xfrm>
              <a:off x="1948100" y="4145727"/>
              <a:ext cx="1712038" cy="21715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Details</a:t>
              </a:r>
              <a:endParaRPr lang="en-SC" sz="1200"/>
            </a:p>
          </xdr:txBody>
        </xdr:sp>
        <xdr:sp macro="" textlink="">
          <xdr:nvSpPr>
            <xdr:cNvPr id="35" name="Rectangle: Rounded Corners 34">
              <a:extLst>
                <a:ext uri="{FF2B5EF4-FFF2-40B4-BE49-F238E27FC236}">
                  <a16:creationId xmlns:a16="http://schemas.microsoft.com/office/drawing/2014/main" id="{A7FB397C-8AE3-A969-D7C6-2E68735E354F}"/>
                </a:ext>
              </a:extLst>
            </xdr:cNvPr>
            <xdr:cNvSpPr/>
          </xdr:nvSpPr>
          <xdr:spPr>
            <a:xfrm>
              <a:off x="3563910" y="5646370"/>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36" name="Rectangle: Rounded Corners 35">
              <a:extLst>
                <a:ext uri="{FF2B5EF4-FFF2-40B4-BE49-F238E27FC236}">
                  <a16:creationId xmlns:a16="http://schemas.microsoft.com/office/drawing/2014/main" id="{DC465DC2-6863-E501-E037-2CBEC35CCD37}"/>
                </a:ext>
              </a:extLst>
            </xdr:cNvPr>
            <xdr:cNvSpPr/>
          </xdr:nvSpPr>
          <xdr:spPr>
            <a:xfrm>
              <a:off x="1936674" y="5646370"/>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Stop Date</a:t>
              </a:r>
              <a:endParaRPr lang="en-SC" sz="1200">
                <a:solidFill>
                  <a:sysClr val="windowText" lastClr="000000"/>
                </a:solidFill>
              </a:endParaRPr>
            </a:p>
          </xdr:txBody>
        </xdr:sp>
        <xdr:sp macro="" textlink="">
          <xdr:nvSpPr>
            <xdr:cNvPr id="37" name="Rectangle: Rounded Corners 36">
              <a:extLst>
                <a:ext uri="{FF2B5EF4-FFF2-40B4-BE49-F238E27FC236}">
                  <a16:creationId xmlns:a16="http://schemas.microsoft.com/office/drawing/2014/main" id="{49A74DE7-5943-D4C1-738E-A3C0514EA081}"/>
                </a:ext>
              </a:extLst>
            </xdr:cNvPr>
            <xdr:cNvSpPr/>
          </xdr:nvSpPr>
          <xdr:spPr>
            <a:xfrm>
              <a:off x="3561444" y="2990015"/>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Mandy</a:t>
              </a:r>
              <a:endParaRPr lang="en-SC" sz="1100">
                <a:solidFill>
                  <a:sysClr val="windowText" lastClr="000000"/>
                </a:solidFill>
              </a:endParaRPr>
            </a:p>
          </xdr:txBody>
        </xdr:sp>
        <xdr:sp macro="" textlink="">
          <xdr:nvSpPr>
            <xdr:cNvPr id="38" name="Rectangle: Rounded Corners 37">
              <a:extLst>
                <a:ext uri="{FF2B5EF4-FFF2-40B4-BE49-F238E27FC236}">
                  <a16:creationId xmlns:a16="http://schemas.microsoft.com/office/drawing/2014/main" id="{BE161F1F-F4D1-078D-F241-B77147105F01}"/>
                </a:ext>
              </a:extLst>
            </xdr:cNvPr>
            <xdr:cNvSpPr/>
          </xdr:nvSpPr>
          <xdr:spPr>
            <a:xfrm>
              <a:off x="1926589" y="2990015"/>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Assignee</a:t>
              </a:r>
              <a:endParaRPr lang="en-SC" sz="1200">
                <a:solidFill>
                  <a:sysClr val="windowText" lastClr="000000"/>
                </a:solidFill>
              </a:endParaRPr>
            </a:p>
          </xdr:txBody>
        </xdr:sp>
        <xdr:sp macro="" textlink="">
          <xdr:nvSpPr>
            <xdr:cNvPr id="39" name="Rectangle: Rounded Corners 38">
              <a:extLst>
                <a:ext uri="{FF2B5EF4-FFF2-40B4-BE49-F238E27FC236}">
                  <a16:creationId xmlns:a16="http://schemas.microsoft.com/office/drawing/2014/main" id="{9ADD8431-E2BD-025B-8159-8D1B51450C7E}"/>
                </a:ext>
              </a:extLst>
            </xdr:cNvPr>
            <xdr:cNvSpPr/>
          </xdr:nvSpPr>
          <xdr:spPr>
            <a:xfrm>
              <a:off x="5129098" y="228600"/>
              <a:ext cx="648000"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Close</a:t>
              </a:r>
              <a:endParaRPr lang="en-SC" sz="1100"/>
            </a:p>
          </xdr:txBody>
        </xdr:sp>
        <xdr:sp macro="" textlink="">
          <xdr:nvSpPr>
            <xdr:cNvPr id="40" name="Rectangle: Rounded Corners 39">
              <a:extLst>
                <a:ext uri="{FF2B5EF4-FFF2-40B4-BE49-F238E27FC236}">
                  <a16:creationId xmlns:a16="http://schemas.microsoft.com/office/drawing/2014/main" id="{5214488F-80FD-812E-619F-11658E942F14}"/>
                </a:ext>
              </a:extLst>
            </xdr:cNvPr>
            <xdr:cNvSpPr/>
          </xdr:nvSpPr>
          <xdr:spPr>
            <a:xfrm>
              <a:off x="3561444" y="3912859"/>
              <a:ext cx="1712036" cy="214502"/>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41" name="TextBox 40">
              <a:extLst>
                <a:ext uri="{FF2B5EF4-FFF2-40B4-BE49-F238E27FC236}">
                  <a16:creationId xmlns:a16="http://schemas.microsoft.com/office/drawing/2014/main" id="{2E7253E2-024D-69B3-25D2-22FA9B883F4E}"/>
                </a:ext>
              </a:extLst>
            </xdr:cNvPr>
            <xdr:cNvSpPr txBox="1"/>
          </xdr:nvSpPr>
          <xdr:spPr>
            <a:xfrm>
              <a:off x="1950720" y="4436906"/>
              <a:ext cx="3383280" cy="800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42" name="Rectangle: Rounded Corners 41">
              <a:extLst>
                <a:ext uri="{FF2B5EF4-FFF2-40B4-BE49-F238E27FC236}">
                  <a16:creationId xmlns:a16="http://schemas.microsoft.com/office/drawing/2014/main" id="{2CB337B2-2E89-F018-82FE-B7AFC298CD8B}"/>
                </a:ext>
              </a:extLst>
            </xdr:cNvPr>
            <xdr:cNvSpPr/>
          </xdr:nvSpPr>
          <xdr:spPr>
            <a:xfrm>
              <a:off x="3924300" y="5340396"/>
              <a:ext cx="1440000" cy="213397"/>
            </a:xfrm>
            <a:prstGeom prst="roundRect">
              <a:avLst/>
            </a:prstGeom>
            <a:solidFill>
              <a:schemeClr val="bg1"/>
            </a:solid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sp macro="" textlink="">
        <xdr:nvSpPr>
          <xdr:cNvPr id="17" name="Rectangle: Rounded Corners 16">
            <a:extLst>
              <a:ext uri="{FF2B5EF4-FFF2-40B4-BE49-F238E27FC236}">
                <a16:creationId xmlns:a16="http://schemas.microsoft.com/office/drawing/2014/main" id="{020DB3E0-80D4-4C3D-688E-97009ED11A8F}"/>
              </a:ext>
            </a:extLst>
          </xdr:cNvPr>
          <xdr:cNvSpPr/>
        </xdr:nvSpPr>
        <xdr:spPr>
          <a:xfrm>
            <a:off x="11803380" y="266700"/>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Delete</a:t>
            </a:r>
            <a:endParaRPr lang="en-SC" sz="1100"/>
          </a:p>
        </xdr:txBody>
      </xdr:sp>
    </xdr:grpSp>
    <xdr:clientData/>
  </xdr:twoCellAnchor>
  <xdr:twoCellAnchor>
    <xdr:from>
      <xdr:col>5</xdr:col>
      <xdr:colOff>1165860</xdr:colOff>
      <xdr:row>1</xdr:row>
      <xdr:rowOff>106680</xdr:rowOff>
    </xdr:from>
    <xdr:to>
      <xdr:col>6</xdr:col>
      <xdr:colOff>298020</xdr:colOff>
      <xdr:row>1</xdr:row>
      <xdr:rowOff>358680</xdr:rowOff>
    </xdr:to>
    <xdr:sp macro="" textlink="">
      <xdr:nvSpPr>
        <xdr:cNvPr id="43" name="Rectangle: Rounded Corners 42">
          <a:hlinkClick xmlns:r="http://schemas.openxmlformats.org/officeDocument/2006/relationships" r:id="rId1"/>
          <a:extLst>
            <a:ext uri="{FF2B5EF4-FFF2-40B4-BE49-F238E27FC236}">
              <a16:creationId xmlns:a16="http://schemas.microsoft.com/office/drawing/2014/main" id="{0F195BD7-6031-448A-B97E-83959A9E9325}"/>
            </a:ext>
          </a:extLst>
        </xdr:cNvPr>
        <xdr:cNvSpPr/>
      </xdr:nvSpPr>
      <xdr:spPr>
        <a:xfrm>
          <a:off x="4602480" y="289560"/>
          <a:ext cx="900000" cy="252000"/>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ALL</a:t>
          </a:r>
          <a:endParaRPr lang="en-SC"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22860</xdr:colOff>
      <xdr:row>2</xdr:row>
      <xdr:rowOff>22860</xdr:rowOff>
    </xdr:from>
    <xdr:to>
      <xdr:col>26</xdr:col>
      <xdr:colOff>457200</xdr:colOff>
      <xdr:row>33</xdr:row>
      <xdr:rowOff>160020</xdr:rowOff>
    </xdr:to>
    <xdr:sp macro="" textlink="">
      <xdr:nvSpPr>
        <xdr:cNvPr id="44" name="Rectangle 43">
          <a:extLst>
            <a:ext uri="{FF2B5EF4-FFF2-40B4-BE49-F238E27FC236}">
              <a16:creationId xmlns:a16="http://schemas.microsoft.com/office/drawing/2014/main" id="{900BA8FC-4ABD-480B-92F9-E5117BDAA7D5}"/>
            </a:ext>
          </a:extLst>
        </xdr:cNvPr>
        <xdr:cNvSpPr/>
      </xdr:nvSpPr>
      <xdr:spPr>
        <a:xfrm>
          <a:off x="18508980" y="647700"/>
          <a:ext cx="4069080" cy="6240780"/>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22</xdr:col>
      <xdr:colOff>373380</xdr:colOff>
      <xdr:row>27</xdr:row>
      <xdr:rowOff>91440</xdr:rowOff>
    </xdr:from>
    <xdr:to>
      <xdr:col>23</xdr:col>
      <xdr:colOff>55980</xdr:colOff>
      <xdr:row>28</xdr:row>
      <xdr:rowOff>127511</xdr:rowOff>
    </xdr:to>
    <xdr:sp macro="" textlink="">
      <xdr:nvSpPr>
        <xdr:cNvPr id="45" name="Rectangle: Rounded Corners 44">
          <a:extLst>
            <a:ext uri="{FF2B5EF4-FFF2-40B4-BE49-F238E27FC236}">
              <a16:creationId xmlns:a16="http://schemas.microsoft.com/office/drawing/2014/main" id="{1383A8B8-1865-4C56-9DDD-4751B612F57F}"/>
            </a:ext>
          </a:extLst>
        </xdr:cNvPr>
        <xdr:cNvSpPr/>
      </xdr:nvSpPr>
      <xdr:spPr>
        <a:xfrm>
          <a:off x="20360640" y="5661660"/>
          <a:ext cx="216000" cy="234191"/>
        </a:xfrm>
        <a:prstGeom prst="roundRect">
          <a:avLst/>
        </a:prstGeom>
        <a:solidFill>
          <a:schemeClr val="bg1"/>
        </a:solid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editAs="oneCell">
    <xdr:from>
      <xdr:col>6</xdr:col>
      <xdr:colOff>701040</xdr:colOff>
      <xdr:row>3</xdr:row>
      <xdr:rowOff>83820</xdr:rowOff>
    </xdr:from>
    <xdr:to>
      <xdr:col>7</xdr:col>
      <xdr:colOff>640080</xdr:colOff>
      <xdr:row>5</xdr:row>
      <xdr:rowOff>7620</xdr:rowOff>
    </xdr:to>
    <xdr:pic>
      <xdr:nvPicPr>
        <xdr:cNvPr id="46" name="Picture 45">
          <a:extLst>
            <a:ext uri="{FF2B5EF4-FFF2-40B4-BE49-F238E27FC236}">
              <a16:creationId xmlns:a16="http://schemas.microsoft.com/office/drawing/2014/main" id="{E2C75191-6934-49E3-9E73-5E8192E80FBF}"/>
            </a:ext>
          </a:extLst>
        </xdr:cNvPr>
        <xdr:cNvPicPr>
          <a:picLocks/>
        </xdr:cNvPicPr>
      </xdr:nvPicPr>
      <xdr:blipFill>
        <a:blip xmlns:r="http://schemas.openxmlformats.org/officeDocument/2006/relationships" r:embed="rId2"/>
        <a:stretch>
          <a:fillRect/>
        </a:stretch>
      </xdr:blipFill>
      <xdr:spPr>
        <a:xfrm>
          <a:off x="5905500" y="891540"/>
          <a:ext cx="1706880" cy="381000"/>
        </a:xfrm>
        <a:prstGeom prst="rect">
          <a:avLst/>
        </a:prstGeom>
      </xdr:spPr>
    </xdr:pic>
    <xdr:clientData/>
  </xdr:twoCellAnchor>
  <xdr:twoCellAnchor editAs="oneCell">
    <xdr:from>
      <xdr:col>7</xdr:col>
      <xdr:colOff>647701</xdr:colOff>
      <xdr:row>3</xdr:row>
      <xdr:rowOff>91440</xdr:rowOff>
    </xdr:from>
    <xdr:to>
      <xdr:col>9</xdr:col>
      <xdr:colOff>60961</xdr:colOff>
      <xdr:row>4</xdr:row>
      <xdr:rowOff>352380</xdr:rowOff>
    </xdr:to>
    <xdr:pic>
      <xdr:nvPicPr>
        <xdr:cNvPr id="47" name="Picture 46">
          <a:extLst>
            <a:ext uri="{FF2B5EF4-FFF2-40B4-BE49-F238E27FC236}">
              <a16:creationId xmlns:a16="http://schemas.microsoft.com/office/drawing/2014/main" id="{98A058DB-68FF-4CC1-B92A-FDFA2A663409}"/>
            </a:ext>
          </a:extLst>
        </xdr:cNvPr>
        <xdr:cNvPicPr>
          <a:picLocks/>
        </xdr:cNvPicPr>
      </xdr:nvPicPr>
      <xdr:blipFill>
        <a:blip xmlns:r="http://schemas.openxmlformats.org/officeDocument/2006/relationships" r:embed="rId3"/>
        <a:stretch>
          <a:fillRect/>
        </a:stretch>
      </xdr:blipFill>
      <xdr:spPr>
        <a:xfrm>
          <a:off x="7620001" y="899160"/>
          <a:ext cx="2948940" cy="360000"/>
        </a:xfrm>
        <a:prstGeom prst="rect">
          <a:avLst/>
        </a:prstGeom>
      </xdr:spPr>
    </xdr:pic>
    <xdr:clientData/>
  </xdr:twoCellAnchor>
  <xdr:twoCellAnchor>
    <xdr:from>
      <xdr:col>0</xdr:col>
      <xdr:colOff>7620</xdr:colOff>
      <xdr:row>0</xdr:row>
      <xdr:rowOff>0</xdr:rowOff>
    </xdr:from>
    <xdr:to>
      <xdr:col>2</xdr:col>
      <xdr:colOff>11091</xdr:colOff>
      <xdr:row>33</xdr:row>
      <xdr:rowOff>111540</xdr:rowOff>
    </xdr:to>
    <xdr:grpSp>
      <xdr:nvGrpSpPr>
        <xdr:cNvPr id="50" name="Group 49">
          <a:extLst>
            <a:ext uri="{FF2B5EF4-FFF2-40B4-BE49-F238E27FC236}">
              <a16:creationId xmlns:a16="http://schemas.microsoft.com/office/drawing/2014/main" id="{83223121-A53A-49DC-BE72-F84790D07225}"/>
            </a:ext>
          </a:extLst>
        </xdr:cNvPr>
        <xdr:cNvGrpSpPr/>
      </xdr:nvGrpSpPr>
      <xdr:grpSpPr>
        <a:xfrm>
          <a:off x="7620" y="0"/>
          <a:ext cx="1474131" cy="6840000"/>
          <a:chOff x="0" y="0"/>
          <a:chExt cx="1470321" cy="6184990"/>
        </a:xfrm>
      </xdr:grpSpPr>
      <xdr:grpSp>
        <xdr:nvGrpSpPr>
          <xdr:cNvPr id="51" name="Group 50">
            <a:extLst>
              <a:ext uri="{FF2B5EF4-FFF2-40B4-BE49-F238E27FC236}">
                <a16:creationId xmlns:a16="http://schemas.microsoft.com/office/drawing/2014/main" id="{5A449EDC-B8FB-C001-8527-82878F49222D}"/>
              </a:ext>
            </a:extLst>
          </xdr:cNvPr>
          <xdr:cNvGrpSpPr/>
        </xdr:nvGrpSpPr>
        <xdr:grpSpPr>
          <a:xfrm>
            <a:off x="0" y="0"/>
            <a:ext cx="1470321" cy="6184990"/>
            <a:chOff x="0" y="0"/>
            <a:chExt cx="1470321" cy="6184990"/>
          </a:xfrm>
        </xdr:grpSpPr>
        <xdr:grpSp>
          <xdr:nvGrpSpPr>
            <xdr:cNvPr id="53" name="Group 52">
              <a:extLst>
                <a:ext uri="{FF2B5EF4-FFF2-40B4-BE49-F238E27FC236}">
                  <a16:creationId xmlns:a16="http://schemas.microsoft.com/office/drawing/2014/main" id="{6B915998-C7AF-2840-F13E-3D608DF108E2}"/>
                </a:ext>
              </a:extLst>
            </xdr:cNvPr>
            <xdr:cNvGrpSpPr/>
          </xdr:nvGrpSpPr>
          <xdr:grpSpPr>
            <a:xfrm>
              <a:off x="0" y="0"/>
              <a:ext cx="1470321" cy="6184990"/>
              <a:chOff x="0" y="-291307"/>
              <a:chExt cx="1474131" cy="6350725"/>
            </a:xfrm>
            <a:solidFill>
              <a:schemeClr val="bg1"/>
            </a:solidFill>
          </xdr:grpSpPr>
          <xdr:grpSp>
            <xdr:nvGrpSpPr>
              <xdr:cNvPr id="55" name="Group 54">
                <a:extLst>
                  <a:ext uri="{FF2B5EF4-FFF2-40B4-BE49-F238E27FC236}">
                    <a16:creationId xmlns:a16="http://schemas.microsoft.com/office/drawing/2014/main" id="{3A4794E3-ECB4-27FA-1310-107DF509F939}"/>
                  </a:ext>
                </a:extLst>
              </xdr:cNvPr>
              <xdr:cNvGrpSpPr/>
            </xdr:nvGrpSpPr>
            <xdr:grpSpPr>
              <a:xfrm>
                <a:off x="0" y="-291307"/>
                <a:ext cx="1474131" cy="6350725"/>
                <a:chOff x="0" y="-291307"/>
                <a:chExt cx="1474131" cy="6350725"/>
              </a:xfrm>
              <a:grpFill/>
            </xdr:grpSpPr>
            <xdr:grpSp>
              <xdr:nvGrpSpPr>
                <xdr:cNvPr id="58" name="Group 57">
                  <a:extLst>
                    <a:ext uri="{FF2B5EF4-FFF2-40B4-BE49-F238E27FC236}">
                      <a16:creationId xmlns:a16="http://schemas.microsoft.com/office/drawing/2014/main" id="{66314EB3-E6B4-7621-C4A8-6211C36EC936}"/>
                    </a:ext>
                  </a:extLst>
                </xdr:cNvPr>
                <xdr:cNvGrpSpPr/>
              </xdr:nvGrpSpPr>
              <xdr:grpSpPr>
                <a:xfrm>
                  <a:off x="0" y="-291307"/>
                  <a:ext cx="1474131" cy="6350725"/>
                  <a:chOff x="0" y="-276870"/>
                  <a:chExt cx="1476165" cy="6035993"/>
                </a:xfrm>
                <a:grpFill/>
              </xdr:grpSpPr>
              <xdr:sp macro="" textlink="">
                <xdr:nvSpPr>
                  <xdr:cNvPr id="60" name="Rectangle 59">
                    <a:extLst>
                      <a:ext uri="{FF2B5EF4-FFF2-40B4-BE49-F238E27FC236}">
                        <a16:creationId xmlns:a16="http://schemas.microsoft.com/office/drawing/2014/main" id="{BEC92896-5B05-EEA1-C2A6-82485D7D3DEB}"/>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1" name="Group 60">
                    <a:extLst>
                      <a:ext uri="{FF2B5EF4-FFF2-40B4-BE49-F238E27FC236}">
                        <a16:creationId xmlns:a16="http://schemas.microsoft.com/office/drawing/2014/main" id="{1DEF87EA-38B5-9D04-0900-E81E11EA49D9}"/>
                      </a:ext>
                    </a:extLst>
                  </xdr:cNvPr>
                  <xdr:cNvGrpSpPr/>
                </xdr:nvGrpSpPr>
                <xdr:grpSpPr>
                  <a:xfrm>
                    <a:off x="2080" y="531339"/>
                    <a:ext cx="1457616" cy="4278031"/>
                    <a:chOff x="2080" y="531339"/>
                    <a:chExt cx="1457616" cy="4278031"/>
                  </a:xfrm>
                  <a:grpFill/>
                </xdr:grpSpPr>
                <xdr:sp macro="" textlink="">
                  <xdr:nvSpPr>
                    <xdr:cNvPr id="62" name="TextBox 61">
                      <a:hlinkClick xmlns:r="http://schemas.openxmlformats.org/officeDocument/2006/relationships" r:id="rId4"/>
                      <a:extLst>
                        <a:ext uri="{FF2B5EF4-FFF2-40B4-BE49-F238E27FC236}">
                          <a16:creationId xmlns:a16="http://schemas.microsoft.com/office/drawing/2014/main" id="{831412EF-0640-041D-627E-0A1B0560F762}"/>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3" name="TextBox 62">
                      <a:hlinkClick xmlns:r="http://schemas.openxmlformats.org/officeDocument/2006/relationships" r:id="rId5"/>
                      <a:extLst>
                        <a:ext uri="{FF2B5EF4-FFF2-40B4-BE49-F238E27FC236}">
                          <a16:creationId xmlns:a16="http://schemas.microsoft.com/office/drawing/2014/main" id="{D3BF60C9-CF11-C910-74EB-2736E3C4BDD9}"/>
                        </a:ext>
                      </a:extLst>
                    </xdr:cNvPr>
                    <xdr:cNvSpPr txBox="1"/>
                  </xdr:nvSpPr>
                  <xdr:spPr>
                    <a:xfrm>
                      <a:off x="2444" y="1054618"/>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4" name="TextBox 63">
                      <a:hlinkClick xmlns:r="http://schemas.openxmlformats.org/officeDocument/2006/relationships" r:id="rId6"/>
                      <a:extLst>
                        <a:ext uri="{FF2B5EF4-FFF2-40B4-BE49-F238E27FC236}">
                          <a16:creationId xmlns:a16="http://schemas.microsoft.com/office/drawing/2014/main" id="{C3CDAE7F-7561-EFC7-39CB-C7566EAEFE22}"/>
                        </a:ext>
                      </a:extLst>
                    </xdr:cNvPr>
                    <xdr:cNvSpPr txBox="1"/>
                  </xdr:nvSpPr>
                  <xdr:spPr>
                    <a:xfrm>
                      <a:off x="2444" y="795882"/>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Calendar</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65" name="TextBox 64">
                      <a:hlinkClick xmlns:r="http://schemas.openxmlformats.org/officeDocument/2006/relationships" r:id="rId7"/>
                      <a:extLst>
                        <a:ext uri="{FF2B5EF4-FFF2-40B4-BE49-F238E27FC236}">
                          <a16:creationId xmlns:a16="http://schemas.microsoft.com/office/drawing/2014/main" id="{091FD086-62E7-0945-7DC4-DE9E3E2B894F}"/>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8"/>
                      <a:extLst>
                        <a:ext uri="{FF2B5EF4-FFF2-40B4-BE49-F238E27FC236}">
                          <a16:creationId xmlns:a16="http://schemas.microsoft.com/office/drawing/2014/main" id="{717B52DF-DBE7-0C74-2E58-C3894B39D208}"/>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9"/>
                      <a:extLst>
                        <a:ext uri="{FF2B5EF4-FFF2-40B4-BE49-F238E27FC236}">
                          <a16:creationId xmlns:a16="http://schemas.microsoft.com/office/drawing/2014/main" id="{45669DAB-E8D4-8BF7-9D2A-8388E16B2460}"/>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10"/>
                      <a:extLst>
                        <a:ext uri="{FF2B5EF4-FFF2-40B4-BE49-F238E27FC236}">
                          <a16:creationId xmlns:a16="http://schemas.microsoft.com/office/drawing/2014/main" id="{8D324587-3F64-B705-B521-A657160960BE}"/>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11"/>
                      <a:extLst>
                        <a:ext uri="{FF2B5EF4-FFF2-40B4-BE49-F238E27FC236}">
                          <a16:creationId xmlns:a16="http://schemas.microsoft.com/office/drawing/2014/main" id="{652A2E80-5827-D70C-FD8F-F59414B50D9F}"/>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12"/>
                      <a:extLst>
                        <a:ext uri="{FF2B5EF4-FFF2-40B4-BE49-F238E27FC236}">
                          <a16:creationId xmlns:a16="http://schemas.microsoft.com/office/drawing/2014/main" id="{6DEFED0A-1B8D-43AC-C14E-6F855291C8D7}"/>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13"/>
                      <a:extLst>
                        <a:ext uri="{FF2B5EF4-FFF2-40B4-BE49-F238E27FC236}">
                          <a16:creationId xmlns:a16="http://schemas.microsoft.com/office/drawing/2014/main" id="{BA36A5B4-3A4B-815B-6D78-50A55C1F938C}"/>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14"/>
                      <a:extLst>
                        <a:ext uri="{FF2B5EF4-FFF2-40B4-BE49-F238E27FC236}">
                          <a16:creationId xmlns:a16="http://schemas.microsoft.com/office/drawing/2014/main" id="{07067557-D754-B3EB-9665-C4EB41F1F75C}"/>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11"/>
                      <a:extLst>
                        <a:ext uri="{FF2B5EF4-FFF2-40B4-BE49-F238E27FC236}">
                          <a16:creationId xmlns:a16="http://schemas.microsoft.com/office/drawing/2014/main" id="{74BEB352-B8D5-5DEF-201B-22E2FE3E2DA8}"/>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15"/>
                      <a:extLst>
                        <a:ext uri="{FF2B5EF4-FFF2-40B4-BE49-F238E27FC236}">
                          <a16:creationId xmlns:a16="http://schemas.microsoft.com/office/drawing/2014/main" id="{D1D6264E-DDC9-0755-8A9A-A732341788E5}"/>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16"/>
                      <a:extLst>
                        <a:ext uri="{FF2B5EF4-FFF2-40B4-BE49-F238E27FC236}">
                          <a16:creationId xmlns:a16="http://schemas.microsoft.com/office/drawing/2014/main" id="{CB858DC4-38B5-777E-CCD0-AD8A04590B73}"/>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59" name="TextBox 58">
                  <a:hlinkClick xmlns:r="http://schemas.openxmlformats.org/officeDocument/2006/relationships" r:id="rId17"/>
                  <a:extLst>
                    <a:ext uri="{FF2B5EF4-FFF2-40B4-BE49-F238E27FC236}">
                      <a16:creationId xmlns:a16="http://schemas.microsoft.com/office/drawing/2014/main" id="{34F79E84-54B6-D8AE-08FB-4FC977EDBF53}"/>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6" name="TextBox 55">
                <a:extLst>
                  <a:ext uri="{FF2B5EF4-FFF2-40B4-BE49-F238E27FC236}">
                    <a16:creationId xmlns:a16="http://schemas.microsoft.com/office/drawing/2014/main" id="{7D529511-B1C9-1ABB-51A5-C87F788D8066}"/>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7" name="TextBox 56">
                <a:extLst>
                  <a:ext uri="{FF2B5EF4-FFF2-40B4-BE49-F238E27FC236}">
                    <a16:creationId xmlns:a16="http://schemas.microsoft.com/office/drawing/2014/main" id="{8B45B880-7653-53A4-3FB8-AFD3FC763B18}"/>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4" name="TextBox 53">
              <a:hlinkClick xmlns:r="http://schemas.openxmlformats.org/officeDocument/2006/relationships" r:id="rId18"/>
              <a:extLst>
                <a:ext uri="{FF2B5EF4-FFF2-40B4-BE49-F238E27FC236}">
                  <a16:creationId xmlns:a16="http://schemas.microsoft.com/office/drawing/2014/main" id="{FEB3C3C9-E682-7993-BBA5-A391C7B6E999}"/>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2" name="Picture 51">
            <a:extLst>
              <a:ext uri="{FF2B5EF4-FFF2-40B4-BE49-F238E27FC236}">
                <a16:creationId xmlns:a16="http://schemas.microsoft.com/office/drawing/2014/main" id="{62655D57-CA17-8E85-58BF-BD5F0B237437}"/>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xdr:spPr>
      </xdr:pic>
    </xdr:grpSp>
    <xdr:clientData/>
  </xdr:twoCellAnchor>
  <xdr:twoCellAnchor>
    <xdr:from>
      <xdr:col>8</xdr:col>
      <xdr:colOff>784860</xdr:colOff>
      <xdr:row>1</xdr:row>
      <xdr:rowOff>106680</xdr:rowOff>
    </xdr:from>
    <xdr:to>
      <xdr:col>8</xdr:col>
      <xdr:colOff>1740933</xdr:colOff>
      <xdr:row>1</xdr:row>
      <xdr:rowOff>358680</xdr:rowOff>
    </xdr:to>
    <xdr:sp macro="" textlink="">
      <xdr:nvSpPr>
        <xdr:cNvPr id="81" name="Rectangle: Rounded Corners 80">
          <a:hlinkClick xmlns:r="http://schemas.openxmlformats.org/officeDocument/2006/relationships" r:id="rId20"/>
          <a:extLst>
            <a:ext uri="{FF2B5EF4-FFF2-40B4-BE49-F238E27FC236}">
              <a16:creationId xmlns:a16="http://schemas.microsoft.com/office/drawing/2014/main" id="{E7F913DE-3888-41F9-A8CE-BCE097B8598E}"/>
            </a:ext>
          </a:extLst>
        </xdr:cNvPr>
        <xdr:cNvSpPr/>
      </xdr:nvSpPr>
      <xdr:spPr>
        <a:xfrm>
          <a:off x="9525000" y="289560"/>
          <a:ext cx="956073"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Birthdays</a:t>
          </a:r>
          <a:endParaRPr lang="en-SC"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1341122</xdr:colOff>
      <xdr:row>1</xdr:row>
      <xdr:rowOff>350507</xdr:rowOff>
    </xdr:from>
    <xdr:to>
      <xdr:col>8</xdr:col>
      <xdr:colOff>491282</xdr:colOff>
      <xdr:row>2</xdr:row>
      <xdr:rowOff>160547</xdr:rowOff>
    </xdr:to>
    <xdr:sp macro="" textlink="">
      <xdr:nvSpPr>
        <xdr:cNvPr id="88" name="Rectangle: Rounded Corners 87">
          <a:hlinkClick xmlns:r="http://schemas.openxmlformats.org/officeDocument/2006/relationships" r:id="rId21"/>
          <a:extLst>
            <a:ext uri="{FF2B5EF4-FFF2-40B4-BE49-F238E27FC236}">
              <a16:creationId xmlns:a16="http://schemas.microsoft.com/office/drawing/2014/main" id="{0769957E-D43D-4514-8D70-12DE38513600}"/>
            </a:ext>
          </a:extLst>
        </xdr:cNvPr>
        <xdr:cNvSpPr/>
      </xdr:nvSpPr>
      <xdr:spPr>
        <a:xfrm>
          <a:off x="8313422" y="533387"/>
          <a:ext cx="918000" cy="252000"/>
        </a:xfrm>
        <a:prstGeom prst="roundRect">
          <a:avLst>
            <a:gd name="adj" fmla="val 0"/>
          </a:avLst>
        </a:prstGeom>
        <a:solidFill>
          <a:schemeClr val="bg1"/>
        </a:solidFill>
        <a:ln w="12700">
          <a:solidFill>
            <a:srgbClr val="4FF7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List</a:t>
          </a:r>
          <a:endParaRPr lang="en-SC"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365760</xdr:colOff>
      <xdr:row>1</xdr:row>
      <xdr:rowOff>106680</xdr:rowOff>
    </xdr:from>
    <xdr:to>
      <xdr:col>8</xdr:col>
      <xdr:colOff>498087</xdr:colOff>
      <xdr:row>1</xdr:row>
      <xdr:rowOff>358680</xdr:rowOff>
    </xdr:to>
    <xdr:grpSp>
      <xdr:nvGrpSpPr>
        <xdr:cNvPr id="89" name="Group 88">
          <a:hlinkClick xmlns:r="http://schemas.openxmlformats.org/officeDocument/2006/relationships" r:id="rId22"/>
          <a:extLst>
            <a:ext uri="{FF2B5EF4-FFF2-40B4-BE49-F238E27FC236}">
              <a16:creationId xmlns:a16="http://schemas.microsoft.com/office/drawing/2014/main" id="{7341517F-3E15-4AAC-8362-D3985F489F3B}"/>
            </a:ext>
          </a:extLst>
        </xdr:cNvPr>
        <xdr:cNvGrpSpPr/>
      </xdr:nvGrpSpPr>
      <xdr:grpSpPr>
        <a:xfrm>
          <a:off x="5570220" y="289560"/>
          <a:ext cx="3668007" cy="252000"/>
          <a:chOff x="4754880" y="259080"/>
          <a:chExt cx="3668007" cy="252000"/>
        </a:xfrm>
        <a:solidFill>
          <a:schemeClr val="bg1">
            <a:lumMod val="75000"/>
          </a:schemeClr>
        </a:solidFill>
      </xdr:grpSpPr>
      <xdr:sp macro="" textlink="">
        <xdr:nvSpPr>
          <xdr:cNvPr id="90" name="Rectangle: Rounded Corners 89">
            <a:extLst>
              <a:ext uri="{FF2B5EF4-FFF2-40B4-BE49-F238E27FC236}">
                <a16:creationId xmlns:a16="http://schemas.microsoft.com/office/drawing/2014/main" id="{61771E86-134A-7997-DDBB-0BA33F787B96}"/>
              </a:ext>
            </a:extLst>
          </xdr:cNvPr>
          <xdr:cNvSpPr/>
        </xdr:nvSpPr>
        <xdr:spPr>
          <a:xfrm>
            <a:off x="7486887" y="259080"/>
            <a:ext cx="936000" cy="252000"/>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Instalments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91" name="Rectangle: Rounded Corners 90">
            <a:hlinkClick xmlns:r="http://schemas.openxmlformats.org/officeDocument/2006/relationships" r:id="rId23"/>
            <a:extLst>
              <a:ext uri="{FF2B5EF4-FFF2-40B4-BE49-F238E27FC236}">
                <a16:creationId xmlns:a16="http://schemas.microsoft.com/office/drawing/2014/main" id="{9B284C87-8367-FE13-8FBE-53472FEFB8EF}"/>
              </a:ext>
            </a:extLst>
          </xdr:cNvPr>
          <xdr:cNvSpPr/>
        </xdr:nvSpPr>
        <xdr:spPr>
          <a:xfrm>
            <a:off x="6599255" y="259080"/>
            <a:ext cx="828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Renewals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92" name="Rectangle: Rounded Corners 91">
            <a:extLst>
              <a:ext uri="{FF2B5EF4-FFF2-40B4-BE49-F238E27FC236}">
                <a16:creationId xmlns:a16="http://schemas.microsoft.com/office/drawing/2014/main" id="{63403F84-391A-5752-0184-54F21221F703}"/>
              </a:ext>
            </a:extLst>
          </xdr:cNvPr>
          <xdr:cNvSpPr/>
        </xdr:nvSpPr>
        <xdr:spPr>
          <a:xfrm>
            <a:off x="5639875" y="259080"/>
            <a:ext cx="900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Follow Ups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93" name="Rectangle: Rounded Corners 92">
            <a:hlinkClick xmlns:r="http://schemas.openxmlformats.org/officeDocument/2006/relationships" r:id="rId22"/>
            <a:extLst>
              <a:ext uri="{FF2B5EF4-FFF2-40B4-BE49-F238E27FC236}">
                <a16:creationId xmlns:a16="http://schemas.microsoft.com/office/drawing/2014/main" id="{5F76394D-018D-0115-D44E-06675F23B62A}"/>
              </a:ext>
            </a:extLst>
          </xdr:cNvPr>
          <xdr:cNvSpPr/>
        </xdr:nvSpPr>
        <xdr:spPr>
          <a:xfrm>
            <a:off x="4754880" y="259080"/>
            <a:ext cx="828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Tasks</a:t>
            </a:r>
            <a:endParaRPr lang="en-SC" sz="110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4</xdr:col>
      <xdr:colOff>1592580</xdr:colOff>
      <xdr:row>4</xdr:row>
      <xdr:rowOff>44625</xdr:rowOff>
    </xdr:from>
    <xdr:to>
      <xdr:col>5</xdr:col>
      <xdr:colOff>15270</xdr:colOff>
      <xdr:row>4</xdr:row>
      <xdr:rowOff>326880</xdr:rowOff>
    </xdr:to>
    <xdr:grpSp>
      <xdr:nvGrpSpPr>
        <xdr:cNvPr id="82" name="Group 81">
          <a:extLst>
            <a:ext uri="{FF2B5EF4-FFF2-40B4-BE49-F238E27FC236}">
              <a16:creationId xmlns:a16="http://schemas.microsoft.com/office/drawing/2014/main" id="{EBE82BF8-5E8F-875A-508B-A78194B3930C}"/>
            </a:ext>
          </a:extLst>
        </xdr:cNvPr>
        <xdr:cNvGrpSpPr/>
      </xdr:nvGrpSpPr>
      <xdr:grpSpPr>
        <a:xfrm>
          <a:off x="3261360" y="951405"/>
          <a:ext cx="190530" cy="282255"/>
          <a:chOff x="3261360" y="951405"/>
          <a:chExt cx="190530" cy="282255"/>
        </a:xfrm>
      </xdr:grpSpPr>
      <xdr:pic>
        <xdr:nvPicPr>
          <xdr:cNvPr id="48" name="Picture 47">
            <a:extLst>
              <a:ext uri="{FF2B5EF4-FFF2-40B4-BE49-F238E27FC236}">
                <a16:creationId xmlns:a16="http://schemas.microsoft.com/office/drawing/2014/main" id="{86E6B31C-F121-40B4-93E9-8731E13DDDA3}"/>
              </a:ext>
            </a:extLst>
          </xdr:cNvPr>
          <xdr:cNvPicPr>
            <a:picLocks/>
          </xdr:cNvPicPr>
        </xdr:nvPicPr>
        <xdr:blipFill>
          <a:blip xmlns:r="http://schemas.openxmlformats.org/officeDocument/2006/relationships" r:embed="rId24"/>
          <a:stretch>
            <a:fillRect/>
          </a:stretch>
        </xdr:blipFill>
        <xdr:spPr>
          <a:xfrm rot="10800000">
            <a:off x="3271890" y="951405"/>
            <a:ext cx="180000" cy="144000"/>
          </a:xfrm>
          <a:prstGeom prst="rect">
            <a:avLst/>
          </a:prstGeom>
        </xdr:spPr>
      </xdr:pic>
      <xdr:pic>
        <xdr:nvPicPr>
          <xdr:cNvPr id="77" name="Picture 76">
            <a:extLst>
              <a:ext uri="{FF2B5EF4-FFF2-40B4-BE49-F238E27FC236}">
                <a16:creationId xmlns:a16="http://schemas.microsoft.com/office/drawing/2014/main" id="{64EF27B7-08BE-4C33-925A-97026AC2FD96}"/>
              </a:ext>
            </a:extLst>
          </xdr:cNvPr>
          <xdr:cNvPicPr>
            <a:picLocks/>
          </xdr:cNvPicPr>
        </xdr:nvPicPr>
        <xdr:blipFill>
          <a:blip xmlns:r="http://schemas.openxmlformats.org/officeDocument/2006/relationships" r:embed="rId24"/>
          <a:stretch>
            <a:fillRect/>
          </a:stretch>
        </xdr:blipFill>
        <xdr:spPr>
          <a:xfrm>
            <a:off x="3261360" y="1089660"/>
            <a:ext cx="180000" cy="144000"/>
          </a:xfrm>
          <a:prstGeom prst="rect">
            <a:avLst/>
          </a:prstGeom>
        </xdr:spPr>
      </xdr:pic>
    </xdr:grpSp>
    <xdr:clientData/>
  </xdr:twoCellAnchor>
  <xdr:twoCellAnchor>
    <xdr:from>
      <xdr:col>5</xdr:col>
      <xdr:colOff>1562100</xdr:colOff>
      <xdr:row>4</xdr:row>
      <xdr:rowOff>38100</xdr:rowOff>
    </xdr:from>
    <xdr:to>
      <xdr:col>5</xdr:col>
      <xdr:colOff>1752630</xdr:colOff>
      <xdr:row>4</xdr:row>
      <xdr:rowOff>320355</xdr:rowOff>
    </xdr:to>
    <xdr:grpSp>
      <xdr:nvGrpSpPr>
        <xdr:cNvPr id="80" name="Group 79">
          <a:extLst>
            <a:ext uri="{FF2B5EF4-FFF2-40B4-BE49-F238E27FC236}">
              <a16:creationId xmlns:a16="http://schemas.microsoft.com/office/drawing/2014/main" id="{40FD9CB7-D385-7753-E472-27F058D22E39}"/>
            </a:ext>
          </a:extLst>
        </xdr:cNvPr>
        <xdr:cNvGrpSpPr/>
      </xdr:nvGrpSpPr>
      <xdr:grpSpPr>
        <a:xfrm>
          <a:off x="4998720" y="944880"/>
          <a:ext cx="190530" cy="282255"/>
          <a:chOff x="4099560" y="944880"/>
          <a:chExt cx="190530" cy="282255"/>
        </a:xfrm>
      </xdr:grpSpPr>
      <xdr:pic>
        <xdr:nvPicPr>
          <xdr:cNvPr id="78" name="Picture 77">
            <a:extLst>
              <a:ext uri="{FF2B5EF4-FFF2-40B4-BE49-F238E27FC236}">
                <a16:creationId xmlns:a16="http://schemas.microsoft.com/office/drawing/2014/main" id="{DAE461C6-AF0A-4935-9CB4-89D5CDB16A6B}"/>
              </a:ext>
            </a:extLst>
          </xdr:cNvPr>
          <xdr:cNvPicPr>
            <a:picLocks/>
          </xdr:cNvPicPr>
        </xdr:nvPicPr>
        <xdr:blipFill>
          <a:blip xmlns:r="http://schemas.openxmlformats.org/officeDocument/2006/relationships" r:embed="rId24"/>
          <a:stretch>
            <a:fillRect/>
          </a:stretch>
        </xdr:blipFill>
        <xdr:spPr>
          <a:xfrm rot="10800000">
            <a:off x="4110090" y="944880"/>
            <a:ext cx="180000" cy="144000"/>
          </a:xfrm>
          <a:prstGeom prst="rect">
            <a:avLst/>
          </a:prstGeom>
        </xdr:spPr>
      </xdr:pic>
      <xdr:pic>
        <xdr:nvPicPr>
          <xdr:cNvPr id="79" name="Picture 78">
            <a:extLst>
              <a:ext uri="{FF2B5EF4-FFF2-40B4-BE49-F238E27FC236}">
                <a16:creationId xmlns:a16="http://schemas.microsoft.com/office/drawing/2014/main" id="{49BDEF9E-E19C-43FA-8DA6-E8CDF24EF5F3}"/>
              </a:ext>
            </a:extLst>
          </xdr:cNvPr>
          <xdr:cNvPicPr>
            <a:picLocks/>
          </xdr:cNvPicPr>
        </xdr:nvPicPr>
        <xdr:blipFill>
          <a:blip xmlns:r="http://schemas.openxmlformats.org/officeDocument/2006/relationships" r:embed="rId24"/>
          <a:stretch>
            <a:fillRect/>
          </a:stretch>
        </xdr:blipFill>
        <xdr:spPr>
          <a:xfrm>
            <a:off x="4099560" y="1083135"/>
            <a:ext cx="180000" cy="144000"/>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oneCellAnchor>
    <xdr:from>
      <xdr:col>26</xdr:col>
      <xdr:colOff>480060</xdr:colOff>
      <xdr:row>6</xdr:row>
      <xdr:rowOff>0</xdr:rowOff>
    </xdr:from>
    <xdr:ext cx="184731" cy="264560"/>
    <xdr:sp macro="" textlink="">
      <xdr:nvSpPr>
        <xdr:cNvPr id="2" name="TextBox 1">
          <a:extLst>
            <a:ext uri="{FF2B5EF4-FFF2-40B4-BE49-F238E27FC236}">
              <a16:creationId xmlns:a16="http://schemas.microsoft.com/office/drawing/2014/main" id="{C99C1AE2-AA20-475F-9F82-28830A9B327E}"/>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3" name="TextBox 2">
          <a:extLst>
            <a:ext uri="{FF2B5EF4-FFF2-40B4-BE49-F238E27FC236}">
              <a16:creationId xmlns:a16="http://schemas.microsoft.com/office/drawing/2014/main" id="{C7CD2376-88FE-4B21-8574-1028E247BA8A}"/>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4" name="TextBox 3">
          <a:extLst>
            <a:ext uri="{FF2B5EF4-FFF2-40B4-BE49-F238E27FC236}">
              <a16:creationId xmlns:a16="http://schemas.microsoft.com/office/drawing/2014/main" id="{157FA6CF-04CE-440E-945B-D099F3CEF8BF}"/>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5" name="TextBox 4">
          <a:extLst>
            <a:ext uri="{FF2B5EF4-FFF2-40B4-BE49-F238E27FC236}">
              <a16:creationId xmlns:a16="http://schemas.microsoft.com/office/drawing/2014/main" id="{D968C29A-A23B-4F3B-9216-F74608161EB7}"/>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6" name="TextBox 5">
          <a:extLst>
            <a:ext uri="{FF2B5EF4-FFF2-40B4-BE49-F238E27FC236}">
              <a16:creationId xmlns:a16="http://schemas.microsoft.com/office/drawing/2014/main" id="{0A0AF9F1-D63E-4B31-86AC-C047FB39B50B}"/>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6</xdr:row>
      <xdr:rowOff>0</xdr:rowOff>
    </xdr:from>
    <xdr:ext cx="184731" cy="264560"/>
    <xdr:sp macro="" textlink="">
      <xdr:nvSpPr>
        <xdr:cNvPr id="7" name="TextBox 6">
          <a:extLst>
            <a:ext uri="{FF2B5EF4-FFF2-40B4-BE49-F238E27FC236}">
              <a16:creationId xmlns:a16="http://schemas.microsoft.com/office/drawing/2014/main" id="{A3E829AD-86C3-4D8F-A5E2-4462D4559827}"/>
            </a:ext>
          </a:extLst>
        </xdr:cNvPr>
        <xdr:cNvSpPr txBox="1"/>
      </xdr:nvSpPr>
      <xdr:spPr>
        <a:xfrm>
          <a:off x="12268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8" name="TextBox 7">
          <a:extLst>
            <a:ext uri="{FF2B5EF4-FFF2-40B4-BE49-F238E27FC236}">
              <a16:creationId xmlns:a16="http://schemas.microsoft.com/office/drawing/2014/main" id="{C2827DB7-C6E6-45FE-9455-A19379D297C9}"/>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9" name="TextBox 8">
          <a:extLst>
            <a:ext uri="{FF2B5EF4-FFF2-40B4-BE49-F238E27FC236}">
              <a16:creationId xmlns:a16="http://schemas.microsoft.com/office/drawing/2014/main" id="{CBD980E2-8CE4-4117-BFB2-17E2D9C9E2C5}"/>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0" name="TextBox 9">
          <a:extLst>
            <a:ext uri="{FF2B5EF4-FFF2-40B4-BE49-F238E27FC236}">
              <a16:creationId xmlns:a16="http://schemas.microsoft.com/office/drawing/2014/main" id="{1B81EFBE-717F-459B-92C1-F2E9A24E9FE4}"/>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6</xdr:row>
      <xdr:rowOff>0</xdr:rowOff>
    </xdr:from>
    <xdr:ext cx="184731" cy="264560"/>
    <xdr:sp macro="" textlink="">
      <xdr:nvSpPr>
        <xdr:cNvPr id="11" name="TextBox 10">
          <a:extLst>
            <a:ext uri="{FF2B5EF4-FFF2-40B4-BE49-F238E27FC236}">
              <a16:creationId xmlns:a16="http://schemas.microsoft.com/office/drawing/2014/main" id="{7EAD91BF-202C-4B96-9153-EC45206B4AAF}"/>
            </a:ext>
          </a:extLst>
        </xdr:cNvPr>
        <xdr:cNvSpPr txBox="1"/>
      </xdr:nvSpPr>
      <xdr:spPr>
        <a:xfrm>
          <a:off x="12268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2" name="TextBox 11">
          <a:extLst>
            <a:ext uri="{FF2B5EF4-FFF2-40B4-BE49-F238E27FC236}">
              <a16:creationId xmlns:a16="http://schemas.microsoft.com/office/drawing/2014/main" id="{956C267D-EED5-4BBB-84AB-3689CBF221CF}"/>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3" name="TextBox 12">
          <a:extLst>
            <a:ext uri="{FF2B5EF4-FFF2-40B4-BE49-F238E27FC236}">
              <a16:creationId xmlns:a16="http://schemas.microsoft.com/office/drawing/2014/main" id="{C8391D3E-FA5E-4F78-98EB-E056D53AB79C}"/>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6</xdr:row>
      <xdr:rowOff>0</xdr:rowOff>
    </xdr:from>
    <xdr:ext cx="184731" cy="264560"/>
    <xdr:sp macro="" textlink="">
      <xdr:nvSpPr>
        <xdr:cNvPr id="14" name="TextBox 13">
          <a:extLst>
            <a:ext uri="{FF2B5EF4-FFF2-40B4-BE49-F238E27FC236}">
              <a16:creationId xmlns:a16="http://schemas.microsoft.com/office/drawing/2014/main" id="{CC1DBC43-50DD-4366-B079-DE202F5ED7CB}"/>
            </a:ext>
          </a:extLst>
        </xdr:cNvPr>
        <xdr:cNvSpPr txBox="1"/>
      </xdr:nvSpPr>
      <xdr:spPr>
        <a:xfrm>
          <a:off x="22600920" y="1356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17</xdr:col>
      <xdr:colOff>0</xdr:colOff>
      <xdr:row>0</xdr:row>
      <xdr:rowOff>0</xdr:rowOff>
    </xdr:from>
    <xdr:to>
      <xdr:col>28</xdr:col>
      <xdr:colOff>85140</xdr:colOff>
      <xdr:row>35</xdr:row>
      <xdr:rowOff>20100</xdr:rowOff>
    </xdr:to>
    <xdr:grpSp>
      <xdr:nvGrpSpPr>
        <xdr:cNvPr id="15" name="Group 14">
          <a:extLst>
            <a:ext uri="{FF2B5EF4-FFF2-40B4-BE49-F238E27FC236}">
              <a16:creationId xmlns:a16="http://schemas.microsoft.com/office/drawing/2014/main" id="{B1F4AE04-429C-4CDC-8C37-D362B1CDC651}"/>
            </a:ext>
          </a:extLst>
        </xdr:cNvPr>
        <xdr:cNvGrpSpPr/>
      </xdr:nvGrpSpPr>
      <xdr:grpSpPr>
        <a:xfrm>
          <a:off x="18280380" y="0"/>
          <a:ext cx="4542840" cy="7114320"/>
          <a:chOff x="9532620" y="60960"/>
          <a:chExt cx="4680000" cy="6666495"/>
        </a:xfrm>
      </xdr:grpSpPr>
      <xdr:grpSp>
        <xdr:nvGrpSpPr>
          <xdr:cNvPr id="16" name="Group 15">
            <a:extLst>
              <a:ext uri="{FF2B5EF4-FFF2-40B4-BE49-F238E27FC236}">
                <a16:creationId xmlns:a16="http://schemas.microsoft.com/office/drawing/2014/main" id="{F6F6B5BC-A422-6AE0-B7AC-7A4D16D029EC}"/>
              </a:ext>
            </a:extLst>
          </xdr:cNvPr>
          <xdr:cNvGrpSpPr/>
        </xdr:nvGrpSpPr>
        <xdr:grpSpPr>
          <a:xfrm>
            <a:off x="9532620" y="60960"/>
            <a:ext cx="4680000" cy="6666495"/>
            <a:chOff x="1356360" y="30480"/>
            <a:chExt cx="4680000" cy="6666495"/>
          </a:xfrm>
        </xdr:grpSpPr>
        <xdr:sp macro="" textlink="">
          <xdr:nvSpPr>
            <xdr:cNvPr id="18" name="Rectangle: Rounded Corners 17">
              <a:extLst>
                <a:ext uri="{FF2B5EF4-FFF2-40B4-BE49-F238E27FC236}">
                  <a16:creationId xmlns:a16="http://schemas.microsoft.com/office/drawing/2014/main" id="{71183EE8-2E52-C06B-FBD0-47105FB122C2}"/>
                </a:ext>
              </a:extLst>
            </xdr:cNvPr>
            <xdr:cNvSpPr/>
          </xdr:nvSpPr>
          <xdr:spPr>
            <a:xfrm>
              <a:off x="1356360" y="30480"/>
              <a:ext cx="4680000" cy="6666495"/>
            </a:xfrm>
            <a:prstGeom prst="roundRect">
              <a:avLst>
                <a:gd name="adj" fmla="val 443"/>
              </a:avLst>
            </a:prstGeom>
            <a:solidFill>
              <a:schemeClr val="bg1"/>
            </a:solidFill>
            <a:ln w="1238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9" name="TextBox 18">
              <a:extLst>
                <a:ext uri="{FF2B5EF4-FFF2-40B4-BE49-F238E27FC236}">
                  <a16:creationId xmlns:a16="http://schemas.microsoft.com/office/drawing/2014/main" id="{41A1FAF7-F38A-FB02-5835-56C84A46A609}"/>
                </a:ext>
              </a:extLst>
            </xdr:cNvPr>
            <xdr:cNvSpPr txBox="1"/>
          </xdr:nvSpPr>
          <xdr:spPr>
            <a:xfrm>
              <a:off x="1616587" y="199669"/>
              <a:ext cx="1507613" cy="321752"/>
            </a:xfrm>
            <a:prstGeom prst="rect">
              <a:avLst/>
            </a:prstGeom>
            <a:solidFill>
              <a:schemeClr val="lt1">
                <a:alpha val="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Task</a:t>
              </a:r>
              <a:endParaRPr lang="en-SC" sz="1600" b="1">
                <a:solidFill>
                  <a:sysClr val="windowText" lastClr="000000"/>
                </a:solidFill>
              </a:endParaRPr>
            </a:p>
          </xdr:txBody>
        </xdr:sp>
        <xdr:sp macro="" textlink="">
          <xdr:nvSpPr>
            <xdr:cNvPr id="20" name="Rectangle: Rounded Corners 19">
              <a:extLst>
                <a:ext uri="{FF2B5EF4-FFF2-40B4-BE49-F238E27FC236}">
                  <a16:creationId xmlns:a16="http://schemas.microsoft.com/office/drawing/2014/main" id="{361AA098-BB1F-BD10-E5F6-4D2F5DC09A32}"/>
                </a:ext>
              </a:extLst>
            </xdr:cNvPr>
            <xdr:cNvSpPr/>
          </xdr:nvSpPr>
          <xdr:spPr>
            <a:xfrm>
              <a:off x="4385627" y="232394"/>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21" name="Rectangle: Rounded Corners 20">
              <a:extLst>
                <a:ext uri="{FF2B5EF4-FFF2-40B4-BE49-F238E27FC236}">
                  <a16:creationId xmlns:a16="http://schemas.microsoft.com/office/drawing/2014/main" id="{5A78C5CF-8B2B-0C71-44B2-98AE82A4B743}"/>
                </a:ext>
              </a:extLst>
            </xdr:cNvPr>
            <xdr:cNvSpPr/>
          </xdr:nvSpPr>
          <xdr:spPr>
            <a:xfrm>
              <a:off x="3566599" y="1056094"/>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Task</a:t>
              </a:r>
              <a:endParaRPr lang="en-SC" sz="1100">
                <a:solidFill>
                  <a:sysClr val="windowText" lastClr="000000"/>
                </a:solidFill>
              </a:endParaRPr>
            </a:p>
          </xdr:txBody>
        </xdr:sp>
        <xdr:sp macro="" textlink="">
          <xdr:nvSpPr>
            <xdr:cNvPr id="22" name="Rectangle: Rounded Corners 21">
              <a:extLst>
                <a:ext uri="{FF2B5EF4-FFF2-40B4-BE49-F238E27FC236}">
                  <a16:creationId xmlns:a16="http://schemas.microsoft.com/office/drawing/2014/main" id="{B4161B07-1E0E-125F-82E2-94AA03710FAB}"/>
                </a:ext>
              </a:extLst>
            </xdr:cNvPr>
            <xdr:cNvSpPr/>
          </xdr:nvSpPr>
          <xdr:spPr>
            <a:xfrm>
              <a:off x="1916473" y="107837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Category</a:t>
              </a:r>
              <a:endParaRPr lang="en-SC" sz="1200"/>
            </a:p>
          </xdr:txBody>
        </xdr:sp>
        <xdr:sp macro="" textlink="">
          <xdr:nvSpPr>
            <xdr:cNvPr id="23" name="Rectangle: Rounded Corners 22">
              <a:extLst>
                <a:ext uri="{FF2B5EF4-FFF2-40B4-BE49-F238E27FC236}">
                  <a16:creationId xmlns:a16="http://schemas.microsoft.com/office/drawing/2014/main" id="{242289A6-8BE8-14CA-0567-73AD1A24B243}"/>
                </a:ext>
              </a:extLst>
            </xdr:cNvPr>
            <xdr:cNvSpPr/>
          </xdr:nvSpPr>
          <xdr:spPr>
            <a:xfrm>
              <a:off x="3561445" y="1384806"/>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Licensce Fee</a:t>
              </a:r>
              <a:endParaRPr lang="en-SC" sz="1100">
                <a:solidFill>
                  <a:sysClr val="windowText" lastClr="000000"/>
                </a:solidFill>
              </a:endParaRPr>
            </a:p>
          </xdr:txBody>
        </xdr:sp>
        <xdr:sp macro="" textlink="">
          <xdr:nvSpPr>
            <xdr:cNvPr id="24" name="Rectangle: Rounded Corners 23">
              <a:extLst>
                <a:ext uri="{FF2B5EF4-FFF2-40B4-BE49-F238E27FC236}">
                  <a16:creationId xmlns:a16="http://schemas.microsoft.com/office/drawing/2014/main" id="{37E99B38-5B88-C130-6A08-4712660DA4A6}"/>
                </a:ext>
              </a:extLst>
            </xdr:cNvPr>
            <xdr:cNvSpPr/>
          </xdr:nvSpPr>
          <xdr:spPr>
            <a:xfrm>
              <a:off x="1926559" y="138480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Item</a:t>
              </a:r>
              <a:endParaRPr lang="en-SC" sz="1200"/>
            </a:p>
          </xdr:txBody>
        </xdr:sp>
        <xdr:sp macro="" textlink="">
          <xdr:nvSpPr>
            <xdr:cNvPr id="25" name="Rectangle: Rounded Corners 24">
              <a:extLst>
                <a:ext uri="{FF2B5EF4-FFF2-40B4-BE49-F238E27FC236}">
                  <a16:creationId xmlns:a16="http://schemas.microsoft.com/office/drawing/2014/main" id="{ED61CCA8-6FF5-D87D-15F8-84FF85E34A4F}"/>
                </a:ext>
              </a:extLst>
            </xdr:cNvPr>
            <xdr:cNvSpPr/>
          </xdr:nvSpPr>
          <xdr:spPr>
            <a:xfrm>
              <a:off x="3561445" y="2035972"/>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27-Nov-2023</a:t>
              </a:r>
              <a:endParaRPr lang="en-SC" sz="1100">
                <a:solidFill>
                  <a:sysClr val="windowText" lastClr="000000"/>
                </a:solidFill>
              </a:endParaRPr>
            </a:p>
          </xdr:txBody>
        </xdr:sp>
        <xdr:sp macro="" textlink="">
          <xdr:nvSpPr>
            <xdr:cNvPr id="26" name="Rectangle: Rounded Corners 25">
              <a:extLst>
                <a:ext uri="{FF2B5EF4-FFF2-40B4-BE49-F238E27FC236}">
                  <a16:creationId xmlns:a16="http://schemas.microsoft.com/office/drawing/2014/main" id="{FB0AFD28-60A4-23BD-1F83-CC014F0A41A5}"/>
                </a:ext>
              </a:extLst>
            </xdr:cNvPr>
            <xdr:cNvSpPr/>
          </xdr:nvSpPr>
          <xdr:spPr>
            <a:xfrm>
              <a:off x="1926559" y="203597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Due</a:t>
              </a:r>
              <a:r>
                <a:rPr lang="en-US" sz="1200" baseline="0">
                  <a:solidFill>
                    <a:sysClr val="windowText" lastClr="000000"/>
                  </a:solidFill>
                </a:rPr>
                <a:t> </a:t>
              </a:r>
              <a:r>
                <a:rPr lang="en-US" sz="1200">
                  <a:solidFill>
                    <a:sysClr val="windowText" lastClr="000000"/>
                  </a:solidFill>
                </a:rPr>
                <a:t>Date</a:t>
              </a:r>
              <a:endParaRPr lang="en-SC" sz="1200"/>
            </a:p>
          </xdr:txBody>
        </xdr:sp>
        <xdr:sp macro="" textlink="">
          <xdr:nvSpPr>
            <xdr:cNvPr id="27" name="Rectangle: Rounded Corners 26">
              <a:extLst>
                <a:ext uri="{FF2B5EF4-FFF2-40B4-BE49-F238E27FC236}">
                  <a16:creationId xmlns:a16="http://schemas.microsoft.com/office/drawing/2014/main" id="{CE8F8D31-FB6E-8FD0-C443-0FAE7A71794A}"/>
                </a:ext>
              </a:extLst>
            </xdr:cNvPr>
            <xdr:cNvSpPr/>
          </xdr:nvSpPr>
          <xdr:spPr>
            <a:xfrm>
              <a:off x="3563910" y="2342402"/>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Completed</a:t>
              </a:r>
              <a:endParaRPr lang="en-SC" sz="1100">
                <a:solidFill>
                  <a:sysClr val="windowText" lastClr="000000"/>
                </a:solidFill>
              </a:endParaRPr>
            </a:p>
          </xdr:txBody>
        </xdr:sp>
        <xdr:sp macro="" textlink="">
          <xdr:nvSpPr>
            <xdr:cNvPr id="28" name="Rectangle: Rounded Corners 27">
              <a:extLst>
                <a:ext uri="{FF2B5EF4-FFF2-40B4-BE49-F238E27FC236}">
                  <a16:creationId xmlns:a16="http://schemas.microsoft.com/office/drawing/2014/main" id="{7D0F7B55-6F30-7AD2-5244-C4155F03F56B}"/>
                </a:ext>
              </a:extLst>
            </xdr:cNvPr>
            <xdr:cNvSpPr/>
          </xdr:nvSpPr>
          <xdr:spPr>
            <a:xfrm>
              <a:off x="1936644" y="234240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Status</a:t>
              </a:r>
              <a:endParaRPr lang="en-SC" sz="1200"/>
            </a:p>
          </xdr:txBody>
        </xdr:sp>
        <xdr:sp macro="" textlink="">
          <xdr:nvSpPr>
            <xdr:cNvPr id="29" name="Rectangle: Rounded Corners 28">
              <a:extLst>
                <a:ext uri="{FF2B5EF4-FFF2-40B4-BE49-F238E27FC236}">
                  <a16:creationId xmlns:a16="http://schemas.microsoft.com/office/drawing/2014/main" id="{0116F218-6C7E-DDF8-FF3B-B1906072DD83}"/>
                </a:ext>
              </a:extLst>
            </xdr:cNvPr>
            <xdr:cNvSpPr/>
          </xdr:nvSpPr>
          <xdr:spPr>
            <a:xfrm>
              <a:off x="3563910" y="2664155"/>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23-Nov-2023</a:t>
              </a:r>
              <a:endParaRPr lang="en-SC" sz="1100">
                <a:solidFill>
                  <a:sysClr val="windowText" lastClr="000000"/>
                </a:solidFill>
              </a:endParaRPr>
            </a:p>
          </xdr:txBody>
        </xdr:sp>
        <xdr:sp macro="" textlink="">
          <xdr:nvSpPr>
            <xdr:cNvPr id="30" name="Rectangle: Rounded Corners 29">
              <a:extLst>
                <a:ext uri="{FF2B5EF4-FFF2-40B4-BE49-F238E27FC236}">
                  <a16:creationId xmlns:a16="http://schemas.microsoft.com/office/drawing/2014/main" id="{C2B9C6DF-5EE2-E47F-2E83-E5A086D8C7ED}"/>
                </a:ext>
              </a:extLst>
            </xdr:cNvPr>
            <xdr:cNvSpPr/>
          </xdr:nvSpPr>
          <xdr:spPr>
            <a:xfrm>
              <a:off x="1936674" y="266415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Completed</a:t>
              </a:r>
              <a:endParaRPr lang="en-SC" sz="1200"/>
            </a:p>
          </xdr:txBody>
        </xdr:sp>
        <xdr:sp macro="" textlink="">
          <xdr:nvSpPr>
            <xdr:cNvPr id="31" name="Rectangle: Rounded Corners 30">
              <a:extLst>
                <a:ext uri="{FF2B5EF4-FFF2-40B4-BE49-F238E27FC236}">
                  <a16:creationId xmlns:a16="http://schemas.microsoft.com/office/drawing/2014/main" id="{7C8CE25F-8978-07F6-79AE-69F32FE83C57}"/>
                </a:ext>
              </a:extLst>
            </xdr:cNvPr>
            <xdr:cNvSpPr/>
          </xdr:nvSpPr>
          <xdr:spPr>
            <a:xfrm>
              <a:off x="1926588" y="5347599"/>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a:t>
              </a:r>
              <a:endParaRPr lang="en-SC" sz="1200">
                <a:solidFill>
                  <a:sysClr val="windowText" lastClr="000000"/>
                </a:solidFill>
              </a:endParaRPr>
            </a:p>
          </xdr:txBody>
        </xdr:sp>
        <xdr:sp macro="" textlink="">
          <xdr:nvSpPr>
            <xdr:cNvPr id="32" name="Rectangle: Rounded Corners 31">
              <a:extLst>
                <a:ext uri="{FF2B5EF4-FFF2-40B4-BE49-F238E27FC236}">
                  <a16:creationId xmlns:a16="http://schemas.microsoft.com/office/drawing/2014/main" id="{6C003B0C-7C52-A549-39F0-E7A29F8553AC}"/>
                </a:ext>
              </a:extLst>
            </xdr:cNvPr>
            <xdr:cNvSpPr/>
          </xdr:nvSpPr>
          <xdr:spPr>
            <a:xfrm>
              <a:off x="3561445" y="1706557"/>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FSA</a:t>
              </a:r>
              <a:endParaRPr lang="en-SC" sz="1100">
                <a:solidFill>
                  <a:sysClr val="windowText" lastClr="000000"/>
                </a:solidFill>
              </a:endParaRPr>
            </a:p>
          </xdr:txBody>
        </xdr:sp>
        <xdr:sp macro="" textlink="">
          <xdr:nvSpPr>
            <xdr:cNvPr id="33" name="Rectangle: Rounded Corners 32">
              <a:extLst>
                <a:ext uri="{FF2B5EF4-FFF2-40B4-BE49-F238E27FC236}">
                  <a16:creationId xmlns:a16="http://schemas.microsoft.com/office/drawing/2014/main" id="{D30B7534-8B08-61F0-8BA5-A2B439F8FEB8}"/>
                </a:ext>
              </a:extLst>
            </xdr:cNvPr>
            <xdr:cNvSpPr/>
          </xdr:nvSpPr>
          <xdr:spPr>
            <a:xfrm>
              <a:off x="1918939" y="171417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Name</a:t>
              </a:r>
              <a:endParaRPr lang="en-SC" sz="1200"/>
            </a:p>
          </xdr:txBody>
        </xdr:sp>
        <xdr:sp macro="" textlink="">
          <xdr:nvSpPr>
            <xdr:cNvPr id="34" name="Rectangle: Rounded Corners 33">
              <a:extLst>
                <a:ext uri="{FF2B5EF4-FFF2-40B4-BE49-F238E27FC236}">
                  <a16:creationId xmlns:a16="http://schemas.microsoft.com/office/drawing/2014/main" id="{770BB652-F285-F8FC-1219-DBE1A2B896EC}"/>
                </a:ext>
              </a:extLst>
            </xdr:cNvPr>
            <xdr:cNvSpPr/>
          </xdr:nvSpPr>
          <xdr:spPr>
            <a:xfrm>
              <a:off x="1948100" y="4145727"/>
              <a:ext cx="1712038" cy="21715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Details</a:t>
              </a:r>
              <a:endParaRPr lang="en-SC" sz="1200"/>
            </a:p>
          </xdr:txBody>
        </xdr:sp>
        <xdr:sp macro="" textlink="">
          <xdr:nvSpPr>
            <xdr:cNvPr id="35" name="Rectangle: Rounded Corners 34">
              <a:extLst>
                <a:ext uri="{FF2B5EF4-FFF2-40B4-BE49-F238E27FC236}">
                  <a16:creationId xmlns:a16="http://schemas.microsoft.com/office/drawing/2014/main" id="{25303C4C-A6BA-EF36-62B5-0C96C38AA14A}"/>
                </a:ext>
              </a:extLst>
            </xdr:cNvPr>
            <xdr:cNvSpPr/>
          </xdr:nvSpPr>
          <xdr:spPr>
            <a:xfrm>
              <a:off x="3563910" y="5646370"/>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36" name="Rectangle: Rounded Corners 35">
              <a:extLst>
                <a:ext uri="{FF2B5EF4-FFF2-40B4-BE49-F238E27FC236}">
                  <a16:creationId xmlns:a16="http://schemas.microsoft.com/office/drawing/2014/main" id="{C2391A19-939E-4E2C-8A9B-F439648C3AA9}"/>
                </a:ext>
              </a:extLst>
            </xdr:cNvPr>
            <xdr:cNvSpPr/>
          </xdr:nvSpPr>
          <xdr:spPr>
            <a:xfrm>
              <a:off x="1936674" y="5646370"/>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Stop Date</a:t>
              </a:r>
              <a:endParaRPr lang="en-SC" sz="1200">
                <a:solidFill>
                  <a:sysClr val="windowText" lastClr="000000"/>
                </a:solidFill>
              </a:endParaRPr>
            </a:p>
          </xdr:txBody>
        </xdr:sp>
        <xdr:sp macro="" textlink="">
          <xdr:nvSpPr>
            <xdr:cNvPr id="37" name="Rectangle: Rounded Corners 36">
              <a:extLst>
                <a:ext uri="{FF2B5EF4-FFF2-40B4-BE49-F238E27FC236}">
                  <a16:creationId xmlns:a16="http://schemas.microsoft.com/office/drawing/2014/main" id="{FD67E267-DC6A-9F41-523D-658CAD730A30}"/>
                </a:ext>
              </a:extLst>
            </xdr:cNvPr>
            <xdr:cNvSpPr/>
          </xdr:nvSpPr>
          <xdr:spPr>
            <a:xfrm>
              <a:off x="3561444" y="2990015"/>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Mandy</a:t>
              </a:r>
              <a:endParaRPr lang="en-SC" sz="1100">
                <a:solidFill>
                  <a:sysClr val="windowText" lastClr="000000"/>
                </a:solidFill>
              </a:endParaRPr>
            </a:p>
          </xdr:txBody>
        </xdr:sp>
        <xdr:sp macro="" textlink="">
          <xdr:nvSpPr>
            <xdr:cNvPr id="38" name="Rectangle: Rounded Corners 37">
              <a:extLst>
                <a:ext uri="{FF2B5EF4-FFF2-40B4-BE49-F238E27FC236}">
                  <a16:creationId xmlns:a16="http://schemas.microsoft.com/office/drawing/2014/main" id="{0C956336-AC8A-4DB6-E707-43951C68E1FF}"/>
                </a:ext>
              </a:extLst>
            </xdr:cNvPr>
            <xdr:cNvSpPr/>
          </xdr:nvSpPr>
          <xdr:spPr>
            <a:xfrm>
              <a:off x="1926589" y="2990015"/>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Assignee</a:t>
              </a:r>
              <a:endParaRPr lang="en-SC" sz="1200">
                <a:solidFill>
                  <a:sysClr val="windowText" lastClr="000000"/>
                </a:solidFill>
              </a:endParaRPr>
            </a:p>
          </xdr:txBody>
        </xdr:sp>
        <xdr:sp macro="" textlink="">
          <xdr:nvSpPr>
            <xdr:cNvPr id="39" name="Rectangle: Rounded Corners 38">
              <a:extLst>
                <a:ext uri="{FF2B5EF4-FFF2-40B4-BE49-F238E27FC236}">
                  <a16:creationId xmlns:a16="http://schemas.microsoft.com/office/drawing/2014/main" id="{D1F5FC0E-2EAE-A6CF-C80C-511E5CE194A9}"/>
                </a:ext>
              </a:extLst>
            </xdr:cNvPr>
            <xdr:cNvSpPr/>
          </xdr:nvSpPr>
          <xdr:spPr>
            <a:xfrm>
              <a:off x="5129098" y="228600"/>
              <a:ext cx="648000"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Close</a:t>
              </a:r>
              <a:endParaRPr lang="en-SC" sz="1100"/>
            </a:p>
          </xdr:txBody>
        </xdr:sp>
        <xdr:sp macro="" textlink="">
          <xdr:nvSpPr>
            <xdr:cNvPr id="40" name="Rectangle: Rounded Corners 39">
              <a:extLst>
                <a:ext uri="{FF2B5EF4-FFF2-40B4-BE49-F238E27FC236}">
                  <a16:creationId xmlns:a16="http://schemas.microsoft.com/office/drawing/2014/main" id="{0443FDD6-F69D-886D-1357-A3A55677EACC}"/>
                </a:ext>
              </a:extLst>
            </xdr:cNvPr>
            <xdr:cNvSpPr/>
          </xdr:nvSpPr>
          <xdr:spPr>
            <a:xfrm>
              <a:off x="3561444" y="3912859"/>
              <a:ext cx="1712036" cy="214502"/>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41" name="TextBox 40">
              <a:extLst>
                <a:ext uri="{FF2B5EF4-FFF2-40B4-BE49-F238E27FC236}">
                  <a16:creationId xmlns:a16="http://schemas.microsoft.com/office/drawing/2014/main" id="{92F721C7-8958-FB1F-8880-6137E3094562}"/>
                </a:ext>
              </a:extLst>
            </xdr:cNvPr>
            <xdr:cNvSpPr txBox="1"/>
          </xdr:nvSpPr>
          <xdr:spPr>
            <a:xfrm>
              <a:off x="1950720" y="4436906"/>
              <a:ext cx="3383280" cy="800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42" name="Rectangle: Rounded Corners 41">
              <a:extLst>
                <a:ext uri="{FF2B5EF4-FFF2-40B4-BE49-F238E27FC236}">
                  <a16:creationId xmlns:a16="http://schemas.microsoft.com/office/drawing/2014/main" id="{AB529278-DFEF-60D7-E5A5-08B6BE281CBC}"/>
                </a:ext>
              </a:extLst>
            </xdr:cNvPr>
            <xdr:cNvSpPr/>
          </xdr:nvSpPr>
          <xdr:spPr>
            <a:xfrm>
              <a:off x="3924300" y="5340396"/>
              <a:ext cx="1440000" cy="213397"/>
            </a:xfrm>
            <a:prstGeom prst="roundRect">
              <a:avLst/>
            </a:prstGeom>
            <a:solidFill>
              <a:schemeClr val="bg1"/>
            </a:solid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sp macro="" textlink="">
        <xdr:nvSpPr>
          <xdr:cNvPr id="17" name="Rectangle: Rounded Corners 16">
            <a:extLst>
              <a:ext uri="{FF2B5EF4-FFF2-40B4-BE49-F238E27FC236}">
                <a16:creationId xmlns:a16="http://schemas.microsoft.com/office/drawing/2014/main" id="{DCD534D3-0911-68A5-7B3A-744628F77170}"/>
              </a:ext>
            </a:extLst>
          </xdr:cNvPr>
          <xdr:cNvSpPr/>
        </xdr:nvSpPr>
        <xdr:spPr>
          <a:xfrm>
            <a:off x="11803380" y="266700"/>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Delete</a:t>
            </a:r>
            <a:endParaRPr lang="en-SC" sz="1100"/>
          </a:p>
        </xdr:txBody>
      </xdr:sp>
    </xdr:grpSp>
    <xdr:clientData/>
  </xdr:twoCellAnchor>
  <xdr:twoCellAnchor>
    <xdr:from>
      <xdr:col>5</xdr:col>
      <xdr:colOff>1165860</xdr:colOff>
      <xdr:row>1</xdr:row>
      <xdr:rowOff>106680</xdr:rowOff>
    </xdr:from>
    <xdr:to>
      <xdr:col>6</xdr:col>
      <xdr:colOff>298020</xdr:colOff>
      <xdr:row>1</xdr:row>
      <xdr:rowOff>358680</xdr:rowOff>
    </xdr:to>
    <xdr:sp macro="" textlink="">
      <xdr:nvSpPr>
        <xdr:cNvPr id="43" name="Rectangle: Rounded Corners 42">
          <a:hlinkClick xmlns:r="http://schemas.openxmlformats.org/officeDocument/2006/relationships" r:id="rId1"/>
          <a:extLst>
            <a:ext uri="{FF2B5EF4-FFF2-40B4-BE49-F238E27FC236}">
              <a16:creationId xmlns:a16="http://schemas.microsoft.com/office/drawing/2014/main" id="{BA47A60A-9AC1-4F42-9B02-47DB90EF87F6}"/>
            </a:ext>
          </a:extLst>
        </xdr:cNvPr>
        <xdr:cNvSpPr/>
      </xdr:nvSpPr>
      <xdr:spPr>
        <a:xfrm>
          <a:off x="4602480" y="289560"/>
          <a:ext cx="900000" cy="252000"/>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ALL</a:t>
          </a:r>
          <a:endParaRPr lang="en-SC"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22860</xdr:colOff>
      <xdr:row>2</xdr:row>
      <xdr:rowOff>22860</xdr:rowOff>
    </xdr:from>
    <xdr:to>
      <xdr:col>26</xdr:col>
      <xdr:colOff>457200</xdr:colOff>
      <xdr:row>33</xdr:row>
      <xdr:rowOff>160020</xdr:rowOff>
    </xdr:to>
    <xdr:sp macro="" textlink="">
      <xdr:nvSpPr>
        <xdr:cNvPr id="44" name="Rectangle 43">
          <a:extLst>
            <a:ext uri="{FF2B5EF4-FFF2-40B4-BE49-F238E27FC236}">
              <a16:creationId xmlns:a16="http://schemas.microsoft.com/office/drawing/2014/main" id="{2848D0C5-AFA4-4C85-9530-E692B277F7DE}"/>
            </a:ext>
          </a:extLst>
        </xdr:cNvPr>
        <xdr:cNvSpPr/>
      </xdr:nvSpPr>
      <xdr:spPr>
        <a:xfrm>
          <a:off x="18508980" y="647700"/>
          <a:ext cx="4069080" cy="6240780"/>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22</xdr:col>
      <xdr:colOff>373380</xdr:colOff>
      <xdr:row>27</xdr:row>
      <xdr:rowOff>91440</xdr:rowOff>
    </xdr:from>
    <xdr:to>
      <xdr:col>23</xdr:col>
      <xdr:colOff>55980</xdr:colOff>
      <xdr:row>28</xdr:row>
      <xdr:rowOff>127511</xdr:rowOff>
    </xdr:to>
    <xdr:sp macro="" textlink="">
      <xdr:nvSpPr>
        <xdr:cNvPr id="45" name="Rectangle: Rounded Corners 44">
          <a:extLst>
            <a:ext uri="{FF2B5EF4-FFF2-40B4-BE49-F238E27FC236}">
              <a16:creationId xmlns:a16="http://schemas.microsoft.com/office/drawing/2014/main" id="{F3240C27-51BD-4ACD-8EAD-C4B0EB4D8254}"/>
            </a:ext>
          </a:extLst>
        </xdr:cNvPr>
        <xdr:cNvSpPr/>
      </xdr:nvSpPr>
      <xdr:spPr>
        <a:xfrm>
          <a:off x="20360640" y="5661660"/>
          <a:ext cx="216000" cy="234191"/>
        </a:xfrm>
        <a:prstGeom prst="roundRect">
          <a:avLst/>
        </a:prstGeom>
        <a:solidFill>
          <a:schemeClr val="bg1"/>
        </a:solid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editAs="oneCell">
    <xdr:from>
      <xdr:col>6</xdr:col>
      <xdr:colOff>701040</xdr:colOff>
      <xdr:row>3</xdr:row>
      <xdr:rowOff>83820</xdr:rowOff>
    </xdr:from>
    <xdr:to>
      <xdr:col>7</xdr:col>
      <xdr:colOff>670560</xdr:colOff>
      <xdr:row>5</xdr:row>
      <xdr:rowOff>15240</xdr:rowOff>
    </xdr:to>
    <xdr:pic>
      <xdr:nvPicPr>
        <xdr:cNvPr id="46" name="Picture 45">
          <a:extLst>
            <a:ext uri="{FF2B5EF4-FFF2-40B4-BE49-F238E27FC236}">
              <a16:creationId xmlns:a16="http://schemas.microsoft.com/office/drawing/2014/main" id="{143B4994-8704-4D77-AFE5-6B5875914920}"/>
            </a:ext>
          </a:extLst>
        </xdr:cNvPr>
        <xdr:cNvPicPr>
          <a:picLocks/>
        </xdr:cNvPicPr>
      </xdr:nvPicPr>
      <xdr:blipFill>
        <a:blip xmlns:r="http://schemas.openxmlformats.org/officeDocument/2006/relationships" r:embed="rId2"/>
        <a:stretch>
          <a:fillRect/>
        </a:stretch>
      </xdr:blipFill>
      <xdr:spPr>
        <a:xfrm>
          <a:off x="5905500" y="891540"/>
          <a:ext cx="1737360" cy="388620"/>
        </a:xfrm>
        <a:prstGeom prst="rect">
          <a:avLst/>
        </a:prstGeom>
      </xdr:spPr>
    </xdr:pic>
    <xdr:clientData/>
  </xdr:twoCellAnchor>
  <xdr:twoCellAnchor editAs="oneCell">
    <xdr:from>
      <xdr:col>7</xdr:col>
      <xdr:colOff>647701</xdr:colOff>
      <xdr:row>3</xdr:row>
      <xdr:rowOff>91440</xdr:rowOff>
    </xdr:from>
    <xdr:to>
      <xdr:col>9</xdr:col>
      <xdr:colOff>22860</xdr:colOff>
      <xdr:row>4</xdr:row>
      <xdr:rowOff>352380</xdr:rowOff>
    </xdr:to>
    <xdr:pic>
      <xdr:nvPicPr>
        <xdr:cNvPr id="47" name="Picture 46">
          <a:extLst>
            <a:ext uri="{FF2B5EF4-FFF2-40B4-BE49-F238E27FC236}">
              <a16:creationId xmlns:a16="http://schemas.microsoft.com/office/drawing/2014/main" id="{9A4529A0-897D-4117-9A19-43F2E48A229C}"/>
            </a:ext>
          </a:extLst>
        </xdr:cNvPr>
        <xdr:cNvPicPr>
          <a:picLocks/>
        </xdr:cNvPicPr>
      </xdr:nvPicPr>
      <xdr:blipFill>
        <a:blip xmlns:r="http://schemas.openxmlformats.org/officeDocument/2006/relationships" r:embed="rId3"/>
        <a:stretch>
          <a:fillRect/>
        </a:stretch>
      </xdr:blipFill>
      <xdr:spPr>
        <a:xfrm>
          <a:off x="7620001" y="899160"/>
          <a:ext cx="2910839" cy="360000"/>
        </a:xfrm>
        <a:prstGeom prst="rect">
          <a:avLst/>
        </a:prstGeom>
      </xdr:spPr>
    </xdr:pic>
    <xdr:clientData/>
  </xdr:twoCellAnchor>
  <xdr:twoCellAnchor editAs="oneCell">
    <xdr:from>
      <xdr:col>4</xdr:col>
      <xdr:colOff>1603110</xdr:colOff>
      <xdr:row>4</xdr:row>
      <xdr:rowOff>100065</xdr:rowOff>
    </xdr:from>
    <xdr:to>
      <xdr:col>5</xdr:col>
      <xdr:colOff>15270</xdr:colOff>
      <xdr:row>5</xdr:row>
      <xdr:rowOff>89565</xdr:rowOff>
    </xdr:to>
    <xdr:pic>
      <xdr:nvPicPr>
        <xdr:cNvPr id="48" name="Picture 47">
          <a:extLst>
            <a:ext uri="{FF2B5EF4-FFF2-40B4-BE49-F238E27FC236}">
              <a16:creationId xmlns:a16="http://schemas.microsoft.com/office/drawing/2014/main" id="{6E1C8A38-CAA0-415A-AF5C-3E3311797725}"/>
            </a:ext>
          </a:extLst>
        </xdr:cNvPr>
        <xdr:cNvPicPr>
          <a:picLocks/>
        </xdr:cNvPicPr>
      </xdr:nvPicPr>
      <xdr:blipFill>
        <a:blip xmlns:r="http://schemas.openxmlformats.org/officeDocument/2006/relationships" r:embed="rId4"/>
        <a:stretch>
          <a:fillRect/>
        </a:stretch>
      </xdr:blipFill>
      <xdr:spPr>
        <a:xfrm rot="10800000">
          <a:off x="3271890" y="1006845"/>
          <a:ext cx="180000" cy="180000"/>
        </a:xfrm>
        <a:prstGeom prst="rect">
          <a:avLst/>
        </a:prstGeom>
      </xdr:spPr>
    </xdr:pic>
    <xdr:clientData/>
  </xdr:twoCellAnchor>
  <xdr:twoCellAnchor editAs="oneCell">
    <xdr:from>
      <xdr:col>5</xdr:col>
      <xdr:colOff>1600200</xdr:colOff>
      <xdr:row>4</xdr:row>
      <xdr:rowOff>99900</xdr:rowOff>
    </xdr:from>
    <xdr:to>
      <xdr:col>6</xdr:col>
      <xdr:colOff>12360</xdr:colOff>
      <xdr:row>5</xdr:row>
      <xdr:rowOff>89400</xdr:rowOff>
    </xdr:to>
    <xdr:pic>
      <xdr:nvPicPr>
        <xdr:cNvPr id="49" name="Picture 48">
          <a:extLst>
            <a:ext uri="{FF2B5EF4-FFF2-40B4-BE49-F238E27FC236}">
              <a16:creationId xmlns:a16="http://schemas.microsoft.com/office/drawing/2014/main" id="{8F21E4AF-F364-40D7-9D69-EE50BCF6697C}"/>
            </a:ext>
          </a:extLst>
        </xdr:cNvPr>
        <xdr:cNvPicPr>
          <a:picLocks/>
        </xdr:cNvPicPr>
      </xdr:nvPicPr>
      <xdr:blipFill>
        <a:blip xmlns:r="http://schemas.openxmlformats.org/officeDocument/2006/relationships" r:embed="rId4"/>
        <a:stretch>
          <a:fillRect/>
        </a:stretch>
      </xdr:blipFill>
      <xdr:spPr>
        <a:xfrm rot="10800000">
          <a:off x="5036820" y="1006680"/>
          <a:ext cx="180000" cy="180000"/>
        </a:xfrm>
        <a:prstGeom prst="rect">
          <a:avLst/>
        </a:prstGeom>
      </xdr:spPr>
    </xdr:pic>
    <xdr:clientData/>
  </xdr:twoCellAnchor>
  <xdr:twoCellAnchor>
    <xdr:from>
      <xdr:col>0</xdr:col>
      <xdr:colOff>7620</xdr:colOff>
      <xdr:row>0</xdr:row>
      <xdr:rowOff>0</xdr:rowOff>
    </xdr:from>
    <xdr:to>
      <xdr:col>2</xdr:col>
      <xdr:colOff>11091</xdr:colOff>
      <xdr:row>33</xdr:row>
      <xdr:rowOff>111540</xdr:rowOff>
    </xdr:to>
    <xdr:grpSp>
      <xdr:nvGrpSpPr>
        <xdr:cNvPr id="50" name="Group 49">
          <a:extLst>
            <a:ext uri="{FF2B5EF4-FFF2-40B4-BE49-F238E27FC236}">
              <a16:creationId xmlns:a16="http://schemas.microsoft.com/office/drawing/2014/main" id="{7F6BD9B3-3C8C-4CCB-A380-601580CF0A43}"/>
            </a:ext>
          </a:extLst>
        </xdr:cNvPr>
        <xdr:cNvGrpSpPr/>
      </xdr:nvGrpSpPr>
      <xdr:grpSpPr>
        <a:xfrm>
          <a:off x="7620" y="0"/>
          <a:ext cx="1474131" cy="6840000"/>
          <a:chOff x="0" y="0"/>
          <a:chExt cx="1470321" cy="6184990"/>
        </a:xfrm>
      </xdr:grpSpPr>
      <xdr:grpSp>
        <xdr:nvGrpSpPr>
          <xdr:cNvPr id="51" name="Group 50">
            <a:extLst>
              <a:ext uri="{FF2B5EF4-FFF2-40B4-BE49-F238E27FC236}">
                <a16:creationId xmlns:a16="http://schemas.microsoft.com/office/drawing/2014/main" id="{19BC29D8-5737-19CC-9EE0-DC6AB4B8203B}"/>
              </a:ext>
            </a:extLst>
          </xdr:cNvPr>
          <xdr:cNvGrpSpPr/>
        </xdr:nvGrpSpPr>
        <xdr:grpSpPr>
          <a:xfrm>
            <a:off x="0" y="0"/>
            <a:ext cx="1470321" cy="6184990"/>
            <a:chOff x="0" y="0"/>
            <a:chExt cx="1470321" cy="6184990"/>
          </a:xfrm>
        </xdr:grpSpPr>
        <xdr:grpSp>
          <xdr:nvGrpSpPr>
            <xdr:cNvPr id="53" name="Group 52">
              <a:extLst>
                <a:ext uri="{FF2B5EF4-FFF2-40B4-BE49-F238E27FC236}">
                  <a16:creationId xmlns:a16="http://schemas.microsoft.com/office/drawing/2014/main" id="{16675A87-FEF6-3D82-014E-CD248A7A3AF4}"/>
                </a:ext>
              </a:extLst>
            </xdr:cNvPr>
            <xdr:cNvGrpSpPr/>
          </xdr:nvGrpSpPr>
          <xdr:grpSpPr>
            <a:xfrm>
              <a:off x="0" y="0"/>
              <a:ext cx="1470321" cy="6184990"/>
              <a:chOff x="0" y="-291307"/>
              <a:chExt cx="1474131" cy="6350725"/>
            </a:xfrm>
            <a:solidFill>
              <a:schemeClr val="bg1"/>
            </a:solidFill>
          </xdr:grpSpPr>
          <xdr:grpSp>
            <xdr:nvGrpSpPr>
              <xdr:cNvPr id="55" name="Group 54">
                <a:extLst>
                  <a:ext uri="{FF2B5EF4-FFF2-40B4-BE49-F238E27FC236}">
                    <a16:creationId xmlns:a16="http://schemas.microsoft.com/office/drawing/2014/main" id="{CB2036B1-DB3A-3F09-FDD3-C36EE6C3F202}"/>
                  </a:ext>
                </a:extLst>
              </xdr:cNvPr>
              <xdr:cNvGrpSpPr/>
            </xdr:nvGrpSpPr>
            <xdr:grpSpPr>
              <a:xfrm>
                <a:off x="0" y="-291307"/>
                <a:ext cx="1474131" cy="6350725"/>
                <a:chOff x="0" y="-291307"/>
                <a:chExt cx="1474131" cy="6350725"/>
              </a:xfrm>
              <a:grpFill/>
            </xdr:grpSpPr>
            <xdr:grpSp>
              <xdr:nvGrpSpPr>
                <xdr:cNvPr id="58" name="Group 57">
                  <a:extLst>
                    <a:ext uri="{FF2B5EF4-FFF2-40B4-BE49-F238E27FC236}">
                      <a16:creationId xmlns:a16="http://schemas.microsoft.com/office/drawing/2014/main" id="{3A6F3D28-E0E6-D44D-63ED-337BE9D2563D}"/>
                    </a:ext>
                  </a:extLst>
                </xdr:cNvPr>
                <xdr:cNvGrpSpPr/>
              </xdr:nvGrpSpPr>
              <xdr:grpSpPr>
                <a:xfrm>
                  <a:off x="0" y="-291307"/>
                  <a:ext cx="1474131" cy="6350725"/>
                  <a:chOff x="0" y="-276870"/>
                  <a:chExt cx="1476165" cy="6035993"/>
                </a:xfrm>
                <a:grpFill/>
              </xdr:grpSpPr>
              <xdr:sp macro="" textlink="">
                <xdr:nvSpPr>
                  <xdr:cNvPr id="60" name="Rectangle 59">
                    <a:extLst>
                      <a:ext uri="{FF2B5EF4-FFF2-40B4-BE49-F238E27FC236}">
                        <a16:creationId xmlns:a16="http://schemas.microsoft.com/office/drawing/2014/main" id="{1FB538EC-47C0-E035-3BE5-8C6D293602F0}"/>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1" name="Group 60">
                    <a:extLst>
                      <a:ext uri="{FF2B5EF4-FFF2-40B4-BE49-F238E27FC236}">
                        <a16:creationId xmlns:a16="http://schemas.microsoft.com/office/drawing/2014/main" id="{21195D95-1EF4-D01F-CB9E-74658613E658}"/>
                      </a:ext>
                    </a:extLst>
                  </xdr:cNvPr>
                  <xdr:cNvGrpSpPr/>
                </xdr:nvGrpSpPr>
                <xdr:grpSpPr>
                  <a:xfrm>
                    <a:off x="2080" y="531339"/>
                    <a:ext cx="1457616" cy="4278031"/>
                    <a:chOff x="2080" y="531339"/>
                    <a:chExt cx="1457616" cy="4278031"/>
                  </a:xfrm>
                  <a:grpFill/>
                </xdr:grpSpPr>
                <xdr:sp macro="" textlink="">
                  <xdr:nvSpPr>
                    <xdr:cNvPr id="62" name="TextBox 61">
                      <a:hlinkClick xmlns:r="http://schemas.openxmlformats.org/officeDocument/2006/relationships" r:id="rId5"/>
                      <a:extLst>
                        <a:ext uri="{FF2B5EF4-FFF2-40B4-BE49-F238E27FC236}">
                          <a16:creationId xmlns:a16="http://schemas.microsoft.com/office/drawing/2014/main" id="{D4615902-386A-AF0B-58FE-C3CA0415E49E}"/>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3" name="TextBox 62">
                      <a:hlinkClick xmlns:r="http://schemas.openxmlformats.org/officeDocument/2006/relationships" r:id="rId6"/>
                      <a:extLst>
                        <a:ext uri="{FF2B5EF4-FFF2-40B4-BE49-F238E27FC236}">
                          <a16:creationId xmlns:a16="http://schemas.microsoft.com/office/drawing/2014/main" id="{8F2E980D-D6E0-6717-94B5-E1BA0337E247}"/>
                        </a:ext>
                      </a:extLst>
                    </xdr:cNvPr>
                    <xdr:cNvSpPr txBox="1"/>
                  </xdr:nvSpPr>
                  <xdr:spPr>
                    <a:xfrm>
                      <a:off x="2444" y="1054618"/>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4" name="TextBox 63">
                      <a:hlinkClick xmlns:r="http://schemas.openxmlformats.org/officeDocument/2006/relationships" r:id="rId7"/>
                      <a:extLst>
                        <a:ext uri="{FF2B5EF4-FFF2-40B4-BE49-F238E27FC236}">
                          <a16:creationId xmlns:a16="http://schemas.microsoft.com/office/drawing/2014/main" id="{CE393DC9-514D-A762-28B0-B42EA522C8D5}"/>
                        </a:ext>
                      </a:extLst>
                    </xdr:cNvPr>
                    <xdr:cNvSpPr txBox="1"/>
                  </xdr:nvSpPr>
                  <xdr:spPr>
                    <a:xfrm>
                      <a:off x="2444" y="795882"/>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Calendar</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65" name="TextBox 64">
                      <a:hlinkClick xmlns:r="http://schemas.openxmlformats.org/officeDocument/2006/relationships" r:id="rId8"/>
                      <a:extLst>
                        <a:ext uri="{FF2B5EF4-FFF2-40B4-BE49-F238E27FC236}">
                          <a16:creationId xmlns:a16="http://schemas.microsoft.com/office/drawing/2014/main" id="{944DE33B-B654-1F8B-4388-3D69266EE362}"/>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9"/>
                      <a:extLst>
                        <a:ext uri="{FF2B5EF4-FFF2-40B4-BE49-F238E27FC236}">
                          <a16:creationId xmlns:a16="http://schemas.microsoft.com/office/drawing/2014/main" id="{5425203F-6381-E0F3-1651-7B9D22BC0349}"/>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10"/>
                      <a:extLst>
                        <a:ext uri="{FF2B5EF4-FFF2-40B4-BE49-F238E27FC236}">
                          <a16:creationId xmlns:a16="http://schemas.microsoft.com/office/drawing/2014/main" id="{FA518BB5-C446-661B-1D9E-02C5AFD9D275}"/>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11"/>
                      <a:extLst>
                        <a:ext uri="{FF2B5EF4-FFF2-40B4-BE49-F238E27FC236}">
                          <a16:creationId xmlns:a16="http://schemas.microsoft.com/office/drawing/2014/main" id="{47CCD1F0-6985-1591-BF44-8C3E018651E8}"/>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12"/>
                      <a:extLst>
                        <a:ext uri="{FF2B5EF4-FFF2-40B4-BE49-F238E27FC236}">
                          <a16:creationId xmlns:a16="http://schemas.microsoft.com/office/drawing/2014/main" id="{DE091D55-DFDF-5A1D-65DC-C2AD0284FB95}"/>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13"/>
                      <a:extLst>
                        <a:ext uri="{FF2B5EF4-FFF2-40B4-BE49-F238E27FC236}">
                          <a16:creationId xmlns:a16="http://schemas.microsoft.com/office/drawing/2014/main" id="{13F38303-DCE3-25A0-DB28-429D20A10601}"/>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14"/>
                      <a:extLst>
                        <a:ext uri="{FF2B5EF4-FFF2-40B4-BE49-F238E27FC236}">
                          <a16:creationId xmlns:a16="http://schemas.microsoft.com/office/drawing/2014/main" id="{F4C291BA-DDF2-19CF-CBEC-144DE6991D70}"/>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15"/>
                      <a:extLst>
                        <a:ext uri="{FF2B5EF4-FFF2-40B4-BE49-F238E27FC236}">
                          <a16:creationId xmlns:a16="http://schemas.microsoft.com/office/drawing/2014/main" id="{DD2DB1E5-151C-B7C3-9985-F3D3558BD5C9}"/>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12"/>
                      <a:extLst>
                        <a:ext uri="{FF2B5EF4-FFF2-40B4-BE49-F238E27FC236}">
                          <a16:creationId xmlns:a16="http://schemas.microsoft.com/office/drawing/2014/main" id="{FA73FA2B-BE67-4BDA-6C4F-A4630C32FC53}"/>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16"/>
                      <a:extLst>
                        <a:ext uri="{FF2B5EF4-FFF2-40B4-BE49-F238E27FC236}">
                          <a16:creationId xmlns:a16="http://schemas.microsoft.com/office/drawing/2014/main" id="{C2834EF5-C322-B5DD-52DD-38AA90391C70}"/>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17"/>
                      <a:extLst>
                        <a:ext uri="{FF2B5EF4-FFF2-40B4-BE49-F238E27FC236}">
                          <a16:creationId xmlns:a16="http://schemas.microsoft.com/office/drawing/2014/main" id="{84FC3CBD-A6B8-DAE4-E143-311C0FA780E2}"/>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59" name="TextBox 58">
                  <a:hlinkClick xmlns:r="http://schemas.openxmlformats.org/officeDocument/2006/relationships" r:id="rId18"/>
                  <a:extLst>
                    <a:ext uri="{FF2B5EF4-FFF2-40B4-BE49-F238E27FC236}">
                      <a16:creationId xmlns:a16="http://schemas.microsoft.com/office/drawing/2014/main" id="{F37B2970-53EE-D33F-7391-1A0CAE0DA6D0}"/>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6" name="TextBox 55">
                <a:extLst>
                  <a:ext uri="{FF2B5EF4-FFF2-40B4-BE49-F238E27FC236}">
                    <a16:creationId xmlns:a16="http://schemas.microsoft.com/office/drawing/2014/main" id="{01E31955-A7F2-AED3-7390-92D76F6BC9C8}"/>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7" name="TextBox 56">
                <a:extLst>
                  <a:ext uri="{FF2B5EF4-FFF2-40B4-BE49-F238E27FC236}">
                    <a16:creationId xmlns:a16="http://schemas.microsoft.com/office/drawing/2014/main" id="{5626B631-B3EF-AD51-EB34-A66B4E22AA18}"/>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4" name="TextBox 53">
              <a:hlinkClick xmlns:r="http://schemas.openxmlformats.org/officeDocument/2006/relationships" r:id="rId19"/>
              <a:extLst>
                <a:ext uri="{FF2B5EF4-FFF2-40B4-BE49-F238E27FC236}">
                  <a16:creationId xmlns:a16="http://schemas.microsoft.com/office/drawing/2014/main" id="{453B131C-6D19-0497-FDC1-207C2E75A719}"/>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2" name="Picture 51">
            <a:extLst>
              <a:ext uri="{FF2B5EF4-FFF2-40B4-BE49-F238E27FC236}">
                <a16:creationId xmlns:a16="http://schemas.microsoft.com/office/drawing/2014/main" id="{E2A99055-6B55-F8F5-47C2-B59F3D61DF90}"/>
              </a:ext>
            </a:extLst>
          </xdr:cNvPr>
          <xdr:cNvPicPr>
            <a:picLocks noChangeAspect="1"/>
          </xdr:cNvPicPr>
        </xdr:nvPicPr>
        <xdr:blipFill>
          <a:blip xmlns:r="http://schemas.openxmlformats.org/officeDocument/2006/relationships" r:embed="rId20"/>
          <a:stretch>
            <a:fillRect/>
          </a:stretch>
        </xdr:blipFill>
        <xdr:spPr>
          <a:xfrm>
            <a:off x="243840" y="175260"/>
            <a:ext cx="1021080" cy="439850"/>
          </a:xfrm>
          <a:prstGeom prst="rect">
            <a:avLst/>
          </a:prstGeom>
        </xdr:spPr>
      </xdr:pic>
    </xdr:grpSp>
    <xdr:clientData/>
  </xdr:twoCellAnchor>
  <xdr:twoCellAnchor>
    <xdr:from>
      <xdr:col>8</xdr:col>
      <xdr:colOff>769622</xdr:colOff>
      <xdr:row>1</xdr:row>
      <xdr:rowOff>358127</xdr:rowOff>
    </xdr:from>
    <xdr:to>
      <xdr:col>8</xdr:col>
      <xdr:colOff>1705622</xdr:colOff>
      <xdr:row>2</xdr:row>
      <xdr:rowOff>168167</xdr:rowOff>
    </xdr:to>
    <xdr:sp macro="" textlink="">
      <xdr:nvSpPr>
        <xdr:cNvPr id="83" name="Rectangle: Rounded Corners 82">
          <a:hlinkClick xmlns:r="http://schemas.openxmlformats.org/officeDocument/2006/relationships" r:id="rId21"/>
          <a:extLst>
            <a:ext uri="{FF2B5EF4-FFF2-40B4-BE49-F238E27FC236}">
              <a16:creationId xmlns:a16="http://schemas.microsoft.com/office/drawing/2014/main" id="{3862ED04-361A-4072-9E37-979EBA3B83DD}"/>
            </a:ext>
          </a:extLst>
        </xdr:cNvPr>
        <xdr:cNvSpPr/>
      </xdr:nvSpPr>
      <xdr:spPr>
        <a:xfrm>
          <a:off x="9509762" y="541007"/>
          <a:ext cx="936000" cy="252000"/>
        </a:xfrm>
        <a:prstGeom prst="roundRect">
          <a:avLst>
            <a:gd name="adj" fmla="val 0"/>
          </a:avLst>
        </a:prstGeom>
        <a:solidFill>
          <a:schemeClr val="bg1"/>
        </a:solidFill>
        <a:ln w="12700">
          <a:solidFill>
            <a:srgbClr val="4FF7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List</a:t>
          </a:r>
          <a:endParaRPr lang="en-SC"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358140</xdr:colOff>
      <xdr:row>1</xdr:row>
      <xdr:rowOff>114300</xdr:rowOff>
    </xdr:from>
    <xdr:to>
      <xdr:col>8</xdr:col>
      <xdr:colOff>490467</xdr:colOff>
      <xdr:row>1</xdr:row>
      <xdr:rowOff>366300</xdr:rowOff>
    </xdr:to>
    <xdr:grpSp>
      <xdr:nvGrpSpPr>
        <xdr:cNvPr id="84" name="Group 83">
          <a:hlinkClick xmlns:r="http://schemas.openxmlformats.org/officeDocument/2006/relationships" r:id="rId22"/>
          <a:extLst>
            <a:ext uri="{FF2B5EF4-FFF2-40B4-BE49-F238E27FC236}">
              <a16:creationId xmlns:a16="http://schemas.microsoft.com/office/drawing/2014/main" id="{9A32FED7-54A5-4546-BC5C-04C4CF8019F3}"/>
            </a:ext>
          </a:extLst>
        </xdr:cNvPr>
        <xdr:cNvGrpSpPr/>
      </xdr:nvGrpSpPr>
      <xdr:grpSpPr>
        <a:xfrm>
          <a:off x="5562600" y="297180"/>
          <a:ext cx="3668007" cy="252000"/>
          <a:chOff x="4754880" y="259080"/>
          <a:chExt cx="3668007" cy="252000"/>
        </a:xfrm>
        <a:solidFill>
          <a:schemeClr val="tx1"/>
        </a:solidFill>
      </xdr:grpSpPr>
      <xdr:sp macro="" textlink="">
        <xdr:nvSpPr>
          <xdr:cNvPr id="85" name="Rectangle: Rounded Corners 84">
            <a:extLst>
              <a:ext uri="{FF2B5EF4-FFF2-40B4-BE49-F238E27FC236}">
                <a16:creationId xmlns:a16="http://schemas.microsoft.com/office/drawing/2014/main" id="{2E1684F9-1E02-C33A-91CF-706DDC5F1CD5}"/>
              </a:ext>
            </a:extLst>
          </xdr:cNvPr>
          <xdr:cNvSpPr/>
        </xdr:nvSpPr>
        <xdr:spPr>
          <a:xfrm>
            <a:off x="7486887" y="259080"/>
            <a:ext cx="936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Instalments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6" name="Rectangle: Rounded Corners 85">
            <a:hlinkClick xmlns:r="http://schemas.openxmlformats.org/officeDocument/2006/relationships" r:id="rId23"/>
            <a:extLst>
              <a:ext uri="{FF2B5EF4-FFF2-40B4-BE49-F238E27FC236}">
                <a16:creationId xmlns:a16="http://schemas.microsoft.com/office/drawing/2014/main" id="{49983145-3F3A-5003-E14E-813061334F1D}"/>
              </a:ext>
            </a:extLst>
          </xdr:cNvPr>
          <xdr:cNvSpPr/>
        </xdr:nvSpPr>
        <xdr:spPr>
          <a:xfrm>
            <a:off x="6599255" y="259080"/>
            <a:ext cx="828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Renewals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7" name="Rectangle: Rounded Corners 86">
            <a:extLst>
              <a:ext uri="{FF2B5EF4-FFF2-40B4-BE49-F238E27FC236}">
                <a16:creationId xmlns:a16="http://schemas.microsoft.com/office/drawing/2014/main" id="{0B0CFC48-2F0D-B3B8-1B26-AD8D42A9AF4A}"/>
              </a:ext>
            </a:extLst>
          </xdr:cNvPr>
          <xdr:cNvSpPr/>
        </xdr:nvSpPr>
        <xdr:spPr>
          <a:xfrm>
            <a:off x="5639875" y="25908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Follow Ups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8" name="Rectangle: Rounded Corners 87">
            <a:hlinkClick xmlns:r="http://schemas.openxmlformats.org/officeDocument/2006/relationships" r:id="rId22"/>
            <a:extLst>
              <a:ext uri="{FF2B5EF4-FFF2-40B4-BE49-F238E27FC236}">
                <a16:creationId xmlns:a16="http://schemas.microsoft.com/office/drawing/2014/main" id="{F7354593-2426-2801-2B37-515F297AA626}"/>
              </a:ext>
            </a:extLst>
          </xdr:cNvPr>
          <xdr:cNvSpPr/>
        </xdr:nvSpPr>
        <xdr:spPr>
          <a:xfrm>
            <a:off x="4754880" y="259080"/>
            <a:ext cx="828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Tasks</a:t>
            </a:r>
            <a:endParaRPr lang="en-SC" sz="110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8</xdr:col>
      <xdr:colOff>754380</xdr:colOff>
      <xdr:row>1</xdr:row>
      <xdr:rowOff>114300</xdr:rowOff>
    </xdr:from>
    <xdr:to>
      <xdr:col>8</xdr:col>
      <xdr:colOff>1710453</xdr:colOff>
      <xdr:row>1</xdr:row>
      <xdr:rowOff>366300</xdr:rowOff>
    </xdr:to>
    <xdr:sp macro="" textlink="">
      <xdr:nvSpPr>
        <xdr:cNvPr id="89" name="Rectangle: Rounded Corners 88">
          <a:extLst>
            <a:ext uri="{FF2B5EF4-FFF2-40B4-BE49-F238E27FC236}">
              <a16:creationId xmlns:a16="http://schemas.microsoft.com/office/drawing/2014/main" id="{90AB9C29-ED12-4903-895A-77A3F1C2FF62}"/>
            </a:ext>
          </a:extLst>
        </xdr:cNvPr>
        <xdr:cNvSpPr/>
      </xdr:nvSpPr>
      <xdr:spPr>
        <a:xfrm>
          <a:off x="9494520" y="297180"/>
          <a:ext cx="956073" cy="252000"/>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Birthdays</a:t>
          </a:r>
          <a:endParaRPr lang="en-SC" sz="11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655320</xdr:colOff>
      <xdr:row>3</xdr:row>
      <xdr:rowOff>106680</xdr:rowOff>
    </xdr:from>
    <xdr:to>
      <xdr:col>9</xdr:col>
      <xdr:colOff>246470</xdr:colOff>
      <xdr:row>3</xdr:row>
      <xdr:rowOff>376680</xdr:rowOff>
    </xdr:to>
    <xdr:pic>
      <xdr:nvPicPr>
        <xdr:cNvPr id="84" name="Picture 83">
          <a:extLst>
            <a:ext uri="{FF2B5EF4-FFF2-40B4-BE49-F238E27FC236}">
              <a16:creationId xmlns:a16="http://schemas.microsoft.com/office/drawing/2014/main" id="{E1C0FF20-F189-493E-A909-8BE9B85D7FBF}"/>
            </a:ext>
          </a:extLst>
        </xdr:cNvPr>
        <xdr:cNvPicPr>
          <a:picLocks noChangeAspect="1"/>
        </xdr:cNvPicPr>
      </xdr:nvPicPr>
      <xdr:blipFill>
        <a:blip xmlns:r="http://schemas.openxmlformats.org/officeDocument/2006/relationships" r:embed="rId1"/>
        <a:stretch>
          <a:fillRect/>
        </a:stretch>
      </xdr:blipFill>
      <xdr:spPr>
        <a:xfrm>
          <a:off x="4564380" y="922020"/>
          <a:ext cx="536030" cy="270000"/>
        </a:xfrm>
        <a:prstGeom prst="rect">
          <a:avLst/>
        </a:prstGeom>
      </xdr:spPr>
    </xdr:pic>
    <xdr:clientData/>
  </xdr:twoCellAnchor>
  <xdr:twoCellAnchor>
    <xdr:from>
      <xdr:col>0</xdr:col>
      <xdr:colOff>0</xdr:colOff>
      <xdr:row>0</xdr:row>
      <xdr:rowOff>0</xdr:rowOff>
    </xdr:from>
    <xdr:to>
      <xdr:col>2</xdr:col>
      <xdr:colOff>3471</xdr:colOff>
      <xdr:row>21</xdr:row>
      <xdr:rowOff>142020</xdr:rowOff>
    </xdr:to>
    <xdr:grpSp>
      <xdr:nvGrpSpPr>
        <xdr:cNvPr id="2" name="Group 1">
          <a:extLst>
            <a:ext uri="{FF2B5EF4-FFF2-40B4-BE49-F238E27FC236}">
              <a16:creationId xmlns:a16="http://schemas.microsoft.com/office/drawing/2014/main" id="{956597F8-3B25-465A-AF61-A7A5064E8457}"/>
            </a:ext>
          </a:extLst>
        </xdr:cNvPr>
        <xdr:cNvGrpSpPr/>
      </xdr:nvGrpSpPr>
      <xdr:grpSpPr>
        <a:xfrm>
          <a:off x="0" y="0"/>
          <a:ext cx="1474131" cy="6840000"/>
          <a:chOff x="0" y="0"/>
          <a:chExt cx="1470321" cy="6184990"/>
        </a:xfrm>
      </xdr:grpSpPr>
      <xdr:grpSp>
        <xdr:nvGrpSpPr>
          <xdr:cNvPr id="3" name="Group 2">
            <a:extLst>
              <a:ext uri="{FF2B5EF4-FFF2-40B4-BE49-F238E27FC236}">
                <a16:creationId xmlns:a16="http://schemas.microsoft.com/office/drawing/2014/main" id="{74D4B8A8-1C31-4983-AF7D-6FBAF3847104}"/>
              </a:ext>
            </a:extLst>
          </xdr:cNvPr>
          <xdr:cNvGrpSpPr/>
        </xdr:nvGrpSpPr>
        <xdr:grpSpPr>
          <a:xfrm>
            <a:off x="0" y="0"/>
            <a:ext cx="1470321" cy="6184990"/>
            <a:chOff x="0" y="0"/>
            <a:chExt cx="1470321" cy="6184990"/>
          </a:xfrm>
        </xdr:grpSpPr>
        <xdr:grpSp>
          <xdr:nvGrpSpPr>
            <xdr:cNvPr id="5" name="Group 4">
              <a:extLst>
                <a:ext uri="{FF2B5EF4-FFF2-40B4-BE49-F238E27FC236}">
                  <a16:creationId xmlns:a16="http://schemas.microsoft.com/office/drawing/2014/main" id="{E6C99EA5-B34E-4E53-F5A7-E9E792D6919B}"/>
                </a:ext>
              </a:extLst>
            </xdr:cNvPr>
            <xdr:cNvGrpSpPr/>
          </xdr:nvGrpSpPr>
          <xdr:grpSpPr>
            <a:xfrm>
              <a:off x="0" y="0"/>
              <a:ext cx="1470321" cy="6184990"/>
              <a:chOff x="0" y="-291307"/>
              <a:chExt cx="1474131" cy="6350725"/>
            </a:xfrm>
            <a:solidFill>
              <a:schemeClr val="bg1"/>
            </a:solidFill>
          </xdr:grpSpPr>
          <xdr:grpSp>
            <xdr:nvGrpSpPr>
              <xdr:cNvPr id="7" name="Group 6">
                <a:extLst>
                  <a:ext uri="{FF2B5EF4-FFF2-40B4-BE49-F238E27FC236}">
                    <a16:creationId xmlns:a16="http://schemas.microsoft.com/office/drawing/2014/main" id="{683B7073-483D-39CA-BBC1-8C5FA0554413}"/>
                  </a:ext>
                </a:extLst>
              </xdr:cNvPr>
              <xdr:cNvGrpSpPr/>
            </xdr:nvGrpSpPr>
            <xdr:grpSpPr>
              <a:xfrm>
                <a:off x="0" y="-291307"/>
                <a:ext cx="1474131" cy="6350725"/>
                <a:chOff x="0" y="-291307"/>
                <a:chExt cx="1474131" cy="6350725"/>
              </a:xfrm>
              <a:grpFill/>
            </xdr:grpSpPr>
            <xdr:grpSp>
              <xdr:nvGrpSpPr>
                <xdr:cNvPr id="10" name="Group 9">
                  <a:extLst>
                    <a:ext uri="{FF2B5EF4-FFF2-40B4-BE49-F238E27FC236}">
                      <a16:creationId xmlns:a16="http://schemas.microsoft.com/office/drawing/2014/main" id="{4DED1B2F-689C-6710-D50A-F04F856B94DB}"/>
                    </a:ext>
                  </a:extLst>
                </xdr:cNvPr>
                <xdr:cNvGrpSpPr/>
              </xdr:nvGrpSpPr>
              <xdr:grpSpPr>
                <a:xfrm>
                  <a:off x="0" y="-291307"/>
                  <a:ext cx="1474131" cy="6350725"/>
                  <a:chOff x="0" y="-276870"/>
                  <a:chExt cx="1476165" cy="6035993"/>
                </a:xfrm>
                <a:grpFill/>
              </xdr:grpSpPr>
              <xdr:sp macro="" textlink="">
                <xdr:nvSpPr>
                  <xdr:cNvPr id="12" name="Rectangle 11">
                    <a:extLst>
                      <a:ext uri="{FF2B5EF4-FFF2-40B4-BE49-F238E27FC236}">
                        <a16:creationId xmlns:a16="http://schemas.microsoft.com/office/drawing/2014/main" id="{E35AA053-ECFA-0075-9234-A7B19F0F77A8}"/>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3" name="Group 12">
                    <a:extLst>
                      <a:ext uri="{FF2B5EF4-FFF2-40B4-BE49-F238E27FC236}">
                        <a16:creationId xmlns:a16="http://schemas.microsoft.com/office/drawing/2014/main" id="{9CCFCF05-2BC5-AA54-2BB8-A07E935C98DA}"/>
                      </a:ext>
                    </a:extLst>
                  </xdr:cNvPr>
                  <xdr:cNvGrpSpPr/>
                </xdr:nvGrpSpPr>
                <xdr:grpSpPr>
                  <a:xfrm>
                    <a:off x="2080" y="531339"/>
                    <a:ext cx="1457616" cy="4278031"/>
                    <a:chOff x="2080" y="531339"/>
                    <a:chExt cx="1457616" cy="4278031"/>
                  </a:xfrm>
                  <a:grpFill/>
                </xdr:grpSpPr>
                <xdr:sp macro="" textlink="">
                  <xdr:nvSpPr>
                    <xdr:cNvPr id="14" name="TextBox 13">
                      <a:hlinkClick xmlns:r="http://schemas.openxmlformats.org/officeDocument/2006/relationships" r:id="rId2"/>
                      <a:extLst>
                        <a:ext uri="{FF2B5EF4-FFF2-40B4-BE49-F238E27FC236}">
                          <a16:creationId xmlns:a16="http://schemas.microsoft.com/office/drawing/2014/main" id="{8DD73308-F913-19BD-986D-807F4E88B926}"/>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 name="TextBox 14">
                      <a:hlinkClick xmlns:r="http://schemas.openxmlformats.org/officeDocument/2006/relationships" r:id="rId3"/>
                      <a:extLst>
                        <a:ext uri="{FF2B5EF4-FFF2-40B4-BE49-F238E27FC236}">
                          <a16:creationId xmlns:a16="http://schemas.microsoft.com/office/drawing/2014/main" id="{DFB4642F-90C1-005D-361E-F514259E4CFB}"/>
                        </a:ext>
                      </a:extLst>
                    </xdr:cNvPr>
                    <xdr:cNvSpPr txBox="1"/>
                  </xdr:nvSpPr>
                  <xdr:spPr>
                    <a:xfrm>
                      <a:off x="2444" y="1054618"/>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6" name="TextBox 15">
                      <a:hlinkClick xmlns:r="http://schemas.openxmlformats.org/officeDocument/2006/relationships" r:id="rId4"/>
                      <a:extLst>
                        <a:ext uri="{FF2B5EF4-FFF2-40B4-BE49-F238E27FC236}">
                          <a16:creationId xmlns:a16="http://schemas.microsoft.com/office/drawing/2014/main" id="{411C3B94-8010-5550-3527-E8AEAB32768B}"/>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hlinkClick xmlns:r="http://schemas.openxmlformats.org/officeDocument/2006/relationships" r:id="rId5"/>
                      <a:extLst>
                        <a:ext uri="{FF2B5EF4-FFF2-40B4-BE49-F238E27FC236}">
                          <a16:creationId xmlns:a16="http://schemas.microsoft.com/office/drawing/2014/main" id="{9B5C8DBE-6060-4E14-992B-311405EF367D}"/>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6"/>
                      <a:extLst>
                        <a:ext uri="{FF2B5EF4-FFF2-40B4-BE49-F238E27FC236}">
                          <a16:creationId xmlns:a16="http://schemas.microsoft.com/office/drawing/2014/main" id="{0A48A6C3-430D-AD1D-F4F3-122A70770346}"/>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7"/>
                      <a:extLst>
                        <a:ext uri="{FF2B5EF4-FFF2-40B4-BE49-F238E27FC236}">
                          <a16:creationId xmlns:a16="http://schemas.microsoft.com/office/drawing/2014/main" id="{B33B4FBB-F5C9-3E48-16A9-3E4F98A2864C}"/>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8"/>
                      <a:extLst>
                        <a:ext uri="{FF2B5EF4-FFF2-40B4-BE49-F238E27FC236}">
                          <a16:creationId xmlns:a16="http://schemas.microsoft.com/office/drawing/2014/main" id="{C245CDFF-3BC0-9E33-8ECC-D2AAB71F8073}"/>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9"/>
                      <a:extLst>
                        <a:ext uri="{FF2B5EF4-FFF2-40B4-BE49-F238E27FC236}">
                          <a16:creationId xmlns:a16="http://schemas.microsoft.com/office/drawing/2014/main" id="{50A1334C-F0EA-031D-8762-6253E3686215}"/>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10"/>
                      <a:extLst>
                        <a:ext uri="{FF2B5EF4-FFF2-40B4-BE49-F238E27FC236}">
                          <a16:creationId xmlns:a16="http://schemas.microsoft.com/office/drawing/2014/main" id="{9361D06A-3002-9DC9-B335-51A59D554C41}"/>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11"/>
                      <a:extLst>
                        <a:ext uri="{FF2B5EF4-FFF2-40B4-BE49-F238E27FC236}">
                          <a16:creationId xmlns:a16="http://schemas.microsoft.com/office/drawing/2014/main" id="{CF5F66C5-A8B5-16A5-265E-867A30D6427B}"/>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2"/>
                      <a:extLst>
                        <a:ext uri="{FF2B5EF4-FFF2-40B4-BE49-F238E27FC236}">
                          <a16:creationId xmlns:a16="http://schemas.microsoft.com/office/drawing/2014/main" id="{1C894C13-28B6-3686-20C0-E936060B745F}"/>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9"/>
                      <a:extLst>
                        <a:ext uri="{FF2B5EF4-FFF2-40B4-BE49-F238E27FC236}">
                          <a16:creationId xmlns:a16="http://schemas.microsoft.com/office/drawing/2014/main" id="{43493D99-AA30-37A4-91BB-2AB255A226AA}"/>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3"/>
                      <a:extLst>
                        <a:ext uri="{FF2B5EF4-FFF2-40B4-BE49-F238E27FC236}">
                          <a16:creationId xmlns:a16="http://schemas.microsoft.com/office/drawing/2014/main" id="{F84289E5-A33D-2922-8CC4-893C575950F2}"/>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4"/>
                      <a:extLst>
                        <a:ext uri="{FF2B5EF4-FFF2-40B4-BE49-F238E27FC236}">
                          <a16:creationId xmlns:a16="http://schemas.microsoft.com/office/drawing/2014/main" id="{7BB19711-9CD7-BC3F-C642-32CF6CE94C8B}"/>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1" name="TextBox 10">
                  <a:hlinkClick xmlns:r="http://schemas.openxmlformats.org/officeDocument/2006/relationships" r:id="rId15"/>
                  <a:extLst>
                    <a:ext uri="{FF2B5EF4-FFF2-40B4-BE49-F238E27FC236}">
                      <a16:creationId xmlns:a16="http://schemas.microsoft.com/office/drawing/2014/main" id="{98270BC1-FE12-7978-BF14-0E1D4BB632C3}"/>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8" name="TextBox 7">
                <a:extLst>
                  <a:ext uri="{FF2B5EF4-FFF2-40B4-BE49-F238E27FC236}">
                    <a16:creationId xmlns:a16="http://schemas.microsoft.com/office/drawing/2014/main" id="{DD1ED43D-4D4E-E93B-BAA7-77DB90819B3E}"/>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9" name="TextBox 8">
                <a:extLst>
                  <a:ext uri="{FF2B5EF4-FFF2-40B4-BE49-F238E27FC236}">
                    <a16:creationId xmlns:a16="http://schemas.microsoft.com/office/drawing/2014/main" id="{31F11299-40EA-B08B-DB66-C794422ED778}"/>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 name="TextBox 5">
              <a:hlinkClick xmlns:r="http://schemas.openxmlformats.org/officeDocument/2006/relationships" r:id="rId16"/>
              <a:extLst>
                <a:ext uri="{FF2B5EF4-FFF2-40B4-BE49-F238E27FC236}">
                  <a16:creationId xmlns:a16="http://schemas.microsoft.com/office/drawing/2014/main" id="{9006AF9C-CAC2-DFB6-0E7F-2BBD2B1DA991}"/>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4" name="Picture 3">
            <a:extLst>
              <a:ext uri="{FF2B5EF4-FFF2-40B4-BE49-F238E27FC236}">
                <a16:creationId xmlns:a16="http://schemas.microsoft.com/office/drawing/2014/main" id="{BC29BF59-52C1-A04D-410A-262623CD0BA8}"/>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xdr:spPr>
      </xdr:pic>
    </xdr:grpSp>
    <xdr:clientData/>
  </xdr:twoCellAnchor>
  <xdr:twoCellAnchor>
    <xdr:from>
      <xdr:col>5</xdr:col>
      <xdr:colOff>396240</xdr:colOff>
      <xdr:row>20</xdr:row>
      <xdr:rowOff>106680</xdr:rowOff>
    </xdr:from>
    <xdr:to>
      <xdr:col>6</xdr:col>
      <xdr:colOff>577320</xdr:colOff>
      <xdr:row>20</xdr:row>
      <xdr:rowOff>340680</xdr:rowOff>
    </xdr:to>
    <xdr:sp macro="" textlink="">
      <xdr:nvSpPr>
        <xdr:cNvPr id="39" name="Rectangle: Rounded Corners 38">
          <a:extLst>
            <a:ext uri="{FF2B5EF4-FFF2-40B4-BE49-F238E27FC236}">
              <a16:creationId xmlns:a16="http://schemas.microsoft.com/office/drawing/2014/main" id="{62DE91AB-C5AB-4E3E-9409-87F4BF3664BC}"/>
            </a:ext>
          </a:extLst>
        </xdr:cNvPr>
        <xdr:cNvSpPr/>
      </xdr:nvSpPr>
      <xdr:spPr>
        <a:xfrm>
          <a:off x="2476500" y="640080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0</xdr:colOff>
      <xdr:row>15</xdr:row>
      <xdr:rowOff>45720</xdr:rowOff>
    </xdr:from>
    <xdr:to>
      <xdr:col>6</xdr:col>
      <xdr:colOff>0</xdr:colOff>
      <xdr:row>16</xdr:row>
      <xdr:rowOff>2640</xdr:rowOff>
    </xdr:to>
    <xdr:grpSp>
      <xdr:nvGrpSpPr>
        <xdr:cNvPr id="87" name="Group 86">
          <a:extLst>
            <a:ext uri="{FF2B5EF4-FFF2-40B4-BE49-F238E27FC236}">
              <a16:creationId xmlns:a16="http://schemas.microsoft.com/office/drawing/2014/main" id="{E8570C1C-3472-4FF4-A7D4-B4259FFF5015}"/>
            </a:ext>
          </a:extLst>
        </xdr:cNvPr>
        <xdr:cNvGrpSpPr/>
      </xdr:nvGrpSpPr>
      <xdr:grpSpPr>
        <a:xfrm>
          <a:off x="2583180" y="4701540"/>
          <a:ext cx="0" cy="284580"/>
          <a:chOff x="2506980" y="1981200"/>
          <a:chExt cx="502942" cy="228620"/>
        </a:xfrm>
      </xdr:grpSpPr>
      <xdr:pic>
        <xdr:nvPicPr>
          <xdr:cNvPr id="88" name="Picture 87">
            <a:extLst>
              <a:ext uri="{FF2B5EF4-FFF2-40B4-BE49-F238E27FC236}">
                <a16:creationId xmlns:a16="http://schemas.microsoft.com/office/drawing/2014/main" id="{FC23E97D-57CA-4A3F-6E42-B3AB10C05872}"/>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89" name="Picture 88">
            <a:extLst>
              <a:ext uri="{FF2B5EF4-FFF2-40B4-BE49-F238E27FC236}">
                <a16:creationId xmlns:a16="http://schemas.microsoft.com/office/drawing/2014/main" id="{7E9EC3EE-EB71-0DB5-60C8-F89BEB52A754}"/>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16</xdr:row>
      <xdr:rowOff>45720</xdr:rowOff>
    </xdr:from>
    <xdr:to>
      <xdr:col>6</xdr:col>
      <xdr:colOff>0</xdr:colOff>
      <xdr:row>17</xdr:row>
      <xdr:rowOff>2640</xdr:rowOff>
    </xdr:to>
    <xdr:grpSp>
      <xdr:nvGrpSpPr>
        <xdr:cNvPr id="90" name="Group 89">
          <a:extLst>
            <a:ext uri="{FF2B5EF4-FFF2-40B4-BE49-F238E27FC236}">
              <a16:creationId xmlns:a16="http://schemas.microsoft.com/office/drawing/2014/main" id="{C6A7D57C-6A64-4DE1-8C18-9CFD8800D0D0}"/>
            </a:ext>
          </a:extLst>
        </xdr:cNvPr>
        <xdr:cNvGrpSpPr/>
      </xdr:nvGrpSpPr>
      <xdr:grpSpPr>
        <a:xfrm>
          <a:off x="2583180" y="5029200"/>
          <a:ext cx="0" cy="284580"/>
          <a:chOff x="2506980" y="1981200"/>
          <a:chExt cx="502942" cy="228620"/>
        </a:xfrm>
      </xdr:grpSpPr>
      <xdr:pic>
        <xdr:nvPicPr>
          <xdr:cNvPr id="91" name="Picture 90">
            <a:extLst>
              <a:ext uri="{FF2B5EF4-FFF2-40B4-BE49-F238E27FC236}">
                <a16:creationId xmlns:a16="http://schemas.microsoft.com/office/drawing/2014/main" id="{D4CACC8A-8B8E-0842-58ED-E48580DCEEC3}"/>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92" name="Picture 91">
            <a:extLst>
              <a:ext uri="{FF2B5EF4-FFF2-40B4-BE49-F238E27FC236}">
                <a16:creationId xmlns:a16="http://schemas.microsoft.com/office/drawing/2014/main" id="{861A4438-8CA6-C372-D95B-A830D0AE6DD1}"/>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17</xdr:row>
      <xdr:rowOff>45720</xdr:rowOff>
    </xdr:from>
    <xdr:to>
      <xdr:col>6</xdr:col>
      <xdr:colOff>0</xdr:colOff>
      <xdr:row>18</xdr:row>
      <xdr:rowOff>2640</xdr:rowOff>
    </xdr:to>
    <xdr:grpSp>
      <xdr:nvGrpSpPr>
        <xdr:cNvPr id="93" name="Group 92">
          <a:extLst>
            <a:ext uri="{FF2B5EF4-FFF2-40B4-BE49-F238E27FC236}">
              <a16:creationId xmlns:a16="http://schemas.microsoft.com/office/drawing/2014/main" id="{5B1AA447-8164-4752-90A0-32E27AB47DE0}"/>
            </a:ext>
          </a:extLst>
        </xdr:cNvPr>
        <xdr:cNvGrpSpPr/>
      </xdr:nvGrpSpPr>
      <xdr:grpSpPr>
        <a:xfrm>
          <a:off x="2583180" y="5356860"/>
          <a:ext cx="0" cy="284580"/>
          <a:chOff x="2506980" y="1981200"/>
          <a:chExt cx="502942" cy="228620"/>
        </a:xfrm>
      </xdr:grpSpPr>
      <xdr:pic>
        <xdr:nvPicPr>
          <xdr:cNvPr id="94" name="Picture 93">
            <a:extLst>
              <a:ext uri="{FF2B5EF4-FFF2-40B4-BE49-F238E27FC236}">
                <a16:creationId xmlns:a16="http://schemas.microsoft.com/office/drawing/2014/main" id="{51270D8E-98BC-70F4-4486-0FD922C0F138}"/>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95" name="Picture 94">
            <a:extLst>
              <a:ext uri="{FF2B5EF4-FFF2-40B4-BE49-F238E27FC236}">
                <a16:creationId xmlns:a16="http://schemas.microsoft.com/office/drawing/2014/main" id="{085B3C1D-DA2B-B087-B702-3FFC58C0D9AE}"/>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17</xdr:row>
      <xdr:rowOff>45720</xdr:rowOff>
    </xdr:from>
    <xdr:to>
      <xdr:col>6</xdr:col>
      <xdr:colOff>0</xdr:colOff>
      <xdr:row>18</xdr:row>
      <xdr:rowOff>2640</xdr:rowOff>
    </xdr:to>
    <xdr:grpSp>
      <xdr:nvGrpSpPr>
        <xdr:cNvPr id="98" name="Group 97">
          <a:extLst>
            <a:ext uri="{FF2B5EF4-FFF2-40B4-BE49-F238E27FC236}">
              <a16:creationId xmlns:a16="http://schemas.microsoft.com/office/drawing/2014/main" id="{D75D15B9-BA5E-410E-A241-5D350AE35451}"/>
            </a:ext>
          </a:extLst>
        </xdr:cNvPr>
        <xdr:cNvGrpSpPr/>
      </xdr:nvGrpSpPr>
      <xdr:grpSpPr>
        <a:xfrm>
          <a:off x="2583180" y="5356860"/>
          <a:ext cx="0" cy="284580"/>
          <a:chOff x="2506980" y="1981200"/>
          <a:chExt cx="502942" cy="228620"/>
        </a:xfrm>
      </xdr:grpSpPr>
      <xdr:pic>
        <xdr:nvPicPr>
          <xdr:cNvPr id="99" name="Picture 98">
            <a:extLst>
              <a:ext uri="{FF2B5EF4-FFF2-40B4-BE49-F238E27FC236}">
                <a16:creationId xmlns:a16="http://schemas.microsoft.com/office/drawing/2014/main" id="{B36A8676-636D-3D5A-749E-80ABE8ADE7C4}"/>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00" name="Picture 99">
            <a:extLst>
              <a:ext uri="{FF2B5EF4-FFF2-40B4-BE49-F238E27FC236}">
                <a16:creationId xmlns:a16="http://schemas.microsoft.com/office/drawing/2014/main" id="{765423D4-0524-55C5-CEEC-370A55BB33B9}"/>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18</xdr:row>
      <xdr:rowOff>45720</xdr:rowOff>
    </xdr:from>
    <xdr:to>
      <xdr:col>6</xdr:col>
      <xdr:colOff>0</xdr:colOff>
      <xdr:row>19</xdr:row>
      <xdr:rowOff>2640</xdr:rowOff>
    </xdr:to>
    <xdr:grpSp>
      <xdr:nvGrpSpPr>
        <xdr:cNvPr id="101" name="Group 100">
          <a:extLst>
            <a:ext uri="{FF2B5EF4-FFF2-40B4-BE49-F238E27FC236}">
              <a16:creationId xmlns:a16="http://schemas.microsoft.com/office/drawing/2014/main" id="{4004D21B-EE06-4784-BF81-E14F8B3A57D3}"/>
            </a:ext>
          </a:extLst>
        </xdr:cNvPr>
        <xdr:cNvGrpSpPr/>
      </xdr:nvGrpSpPr>
      <xdr:grpSpPr>
        <a:xfrm>
          <a:off x="2583180" y="5684520"/>
          <a:ext cx="0" cy="284580"/>
          <a:chOff x="2506980" y="1981200"/>
          <a:chExt cx="502942" cy="228620"/>
        </a:xfrm>
      </xdr:grpSpPr>
      <xdr:pic>
        <xdr:nvPicPr>
          <xdr:cNvPr id="102" name="Picture 101">
            <a:extLst>
              <a:ext uri="{FF2B5EF4-FFF2-40B4-BE49-F238E27FC236}">
                <a16:creationId xmlns:a16="http://schemas.microsoft.com/office/drawing/2014/main" id="{B07C6BA2-217E-9881-BEA9-DC01578C29FF}"/>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03" name="Picture 102">
            <a:extLst>
              <a:ext uri="{FF2B5EF4-FFF2-40B4-BE49-F238E27FC236}">
                <a16:creationId xmlns:a16="http://schemas.microsoft.com/office/drawing/2014/main" id="{D689D820-7AA2-9939-FDA0-1A393DEFE528}"/>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19</xdr:row>
      <xdr:rowOff>45720</xdr:rowOff>
    </xdr:from>
    <xdr:to>
      <xdr:col>6</xdr:col>
      <xdr:colOff>0</xdr:colOff>
      <xdr:row>20</xdr:row>
      <xdr:rowOff>2640</xdr:rowOff>
    </xdr:to>
    <xdr:grpSp>
      <xdr:nvGrpSpPr>
        <xdr:cNvPr id="104" name="Group 103">
          <a:extLst>
            <a:ext uri="{FF2B5EF4-FFF2-40B4-BE49-F238E27FC236}">
              <a16:creationId xmlns:a16="http://schemas.microsoft.com/office/drawing/2014/main" id="{C8C70B5C-238B-4B6A-AF0F-2F46258F5BA7}"/>
            </a:ext>
          </a:extLst>
        </xdr:cNvPr>
        <xdr:cNvGrpSpPr/>
      </xdr:nvGrpSpPr>
      <xdr:grpSpPr>
        <a:xfrm>
          <a:off x="2583180" y="6012180"/>
          <a:ext cx="0" cy="284580"/>
          <a:chOff x="2506980" y="1981200"/>
          <a:chExt cx="502942" cy="228620"/>
        </a:xfrm>
      </xdr:grpSpPr>
      <xdr:pic>
        <xdr:nvPicPr>
          <xdr:cNvPr id="105" name="Picture 104">
            <a:extLst>
              <a:ext uri="{FF2B5EF4-FFF2-40B4-BE49-F238E27FC236}">
                <a16:creationId xmlns:a16="http://schemas.microsoft.com/office/drawing/2014/main" id="{0D135AEB-B654-FA6B-7561-D206F93EE1C6}"/>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06" name="Picture 105">
            <a:extLst>
              <a:ext uri="{FF2B5EF4-FFF2-40B4-BE49-F238E27FC236}">
                <a16:creationId xmlns:a16="http://schemas.microsoft.com/office/drawing/2014/main" id="{04EF7696-E689-AE1D-057C-5BEA28481104}"/>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19</xdr:row>
      <xdr:rowOff>45720</xdr:rowOff>
    </xdr:from>
    <xdr:to>
      <xdr:col>6</xdr:col>
      <xdr:colOff>0</xdr:colOff>
      <xdr:row>20</xdr:row>
      <xdr:rowOff>2640</xdr:rowOff>
    </xdr:to>
    <xdr:grpSp>
      <xdr:nvGrpSpPr>
        <xdr:cNvPr id="107" name="Group 106">
          <a:extLst>
            <a:ext uri="{FF2B5EF4-FFF2-40B4-BE49-F238E27FC236}">
              <a16:creationId xmlns:a16="http://schemas.microsoft.com/office/drawing/2014/main" id="{A3DC852D-380E-437A-B11D-FF456BAD255D}"/>
            </a:ext>
          </a:extLst>
        </xdr:cNvPr>
        <xdr:cNvGrpSpPr/>
      </xdr:nvGrpSpPr>
      <xdr:grpSpPr>
        <a:xfrm>
          <a:off x="2583180" y="6012180"/>
          <a:ext cx="0" cy="284580"/>
          <a:chOff x="2506980" y="1981200"/>
          <a:chExt cx="502942" cy="228620"/>
        </a:xfrm>
      </xdr:grpSpPr>
      <xdr:pic>
        <xdr:nvPicPr>
          <xdr:cNvPr id="108" name="Picture 107">
            <a:extLst>
              <a:ext uri="{FF2B5EF4-FFF2-40B4-BE49-F238E27FC236}">
                <a16:creationId xmlns:a16="http://schemas.microsoft.com/office/drawing/2014/main" id="{70A1B277-A53F-9874-6780-54887E816BF7}"/>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09" name="Picture 108">
            <a:extLst>
              <a:ext uri="{FF2B5EF4-FFF2-40B4-BE49-F238E27FC236}">
                <a16:creationId xmlns:a16="http://schemas.microsoft.com/office/drawing/2014/main" id="{F9C30C6C-BF2B-29FB-A8A3-F90F32045A01}"/>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10</xdr:col>
      <xdr:colOff>830580</xdr:colOff>
      <xdr:row>20</xdr:row>
      <xdr:rowOff>106680</xdr:rowOff>
    </xdr:from>
    <xdr:to>
      <xdr:col>14</xdr:col>
      <xdr:colOff>132060</xdr:colOff>
      <xdr:row>20</xdr:row>
      <xdr:rowOff>358680</xdr:rowOff>
    </xdr:to>
    <xdr:grpSp>
      <xdr:nvGrpSpPr>
        <xdr:cNvPr id="110" name="Group 109">
          <a:extLst>
            <a:ext uri="{FF2B5EF4-FFF2-40B4-BE49-F238E27FC236}">
              <a16:creationId xmlns:a16="http://schemas.microsoft.com/office/drawing/2014/main" id="{76384A44-67BE-41F2-8464-ECD722E19DDC}"/>
            </a:ext>
          </a:extLst>
        </xdr:cNvPr>
        <xdr:cNvGrpSpPr/>
      </xdr:nvGrpSpPr>
      <xdr:grpSpPr>
        <a:xfrm>
          <a:off x="6446520" y="6400800"/>
          <a:ext cx="2387580" cy="252000"/>
          <a:chOff x="5326380" y="922022"/>
          <a:chExt cx="2674920" cy="276157"/>
        </a:xfrm>
      </xdr:grpSpPr>
      <xdr:sp macro="" textlink="">
        <xdr:nvSpPr>
          <xdr:cNvPr id="111" name="Rectangle: Rounded Corners 110">
            <a:extLst>
              <a:ext uri="{FF2B5EF4-FFF2-40B4-BE49-F238E27FC236}">
                <a16:creationId xmlns:a16="http://schemas.microsoft.com/office/drawing/2014/main" id="{6C89403F-76FE-F002-92E9-E0DDC3487815}"/>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112" name="Picture 111">
            <a:extLst>
              <a:ext uri="{FF2B5EF4-FFF2-40B4-BE49-F238E27FC236}">
                <a16:creationId xmlns:a16="http://schemas.microsoft.com/office/drawing/2014/main" id="{3953C985-E15D-E3DE-BAF9-51FE4128AA1A}"/>
              </a:ext>
            </a:extLst>
          </xdr:cNvPr>
          <xdr:cNvPicPr>
            <a:picLocks noChangeAspect="1"/>
          </xdr:cNvPicPr>
        </xdr:nvPicPr>
        <xdr:blipFill>
          <a:blip xmlns:r="http://schemas.openxmlformats.org/officeDocument/2006/relationships" r:embed="rId20"/>
          <a:stretch>
            <a:fillRect/>
          </a:stretch>
        </xdr:blipFill>
        <xdr:spPr>
          <a:xfrm>
            <a:off x="5326380" y="922022"/>
            <a:ext cx="666000" cy="275998"/>
          </a:xfrm>
          <a:prstGeom prst="rect">
            <a:avLst/>
          </a:prstGeom>
        </xdr:spPr>
      </xdr:pic>
      <xdr:pic>
        <xdr:nvPicPr>
          <xdr:cNvPr id="113" name="Picture 112">
            <a:extLst>
              <a:ext uri="{FF2B5EF4-FFF2-40B4-BE49-F238E27FC236}">
                <a16:creationId xmlns:a16="http://schemas.microsoft.com/office/drawing/2014/main" id="{C8640BFA-7DDB-C68B-13CF-AE6C92FBC370}"/>
              </a:ext>
            </a:extLst>
          </xdr:cNvPr>
          <xdr:cNvPicPr>
            <a:picLocks noChangeAspect="1"/>
          </xdr:cNvPicPr>
        </xdr:nvPicPr>
        <xdr:blipFill>
          <a:blip xmlns:r="http://schemas.openxmlformats.org/officeDocument/2006/relationships" r:embed="rId20"/>
          <a:stretch>
            <a:fillRect/>
          </a:stretch>
        </xdr:blipFill>
        <xdr:spPr>
          <a:xfrm rot="10800000">
            <a:off x="7335300" y="922181"/>
            <a:ext cx="666000" cy="275998"/>
          </a:xfrm>
          <a:prstGeom prst="rect">
            <a:avLst/>
          </a:prstGeom>
        </xdr:spPr>
      </xdr:pic>
    </xdr:grpSp>
    <xdr:clientData/>
  </xdr:twoCellAnchor>
  <xdr:twoCellAnchor>
    <xdr:from>
      <xdr:col>9</xdr:col>
      <xdr:colOff>160020</xdr:colOff>
      <xdr:row>3</xdr:row>
      <xdr:rowOff>106680</xdr:rowOff>
    </xdr:from>
    <xdr:to>
      <xdr:col>10</xdr:col>
      <xdr:colOff>373380</xdr:colOff>
      <xdr:row>3</xdr:row>
      <xdr:rowOff>358680</xdr:rowOff>
    </xdr:to>
    <xdr:sp macro="" textlink="">
      <xdr:nvSpPr>
        <xdr:cNvPr id="114" name="Rectangle: Rounded Corners 113">
          <a:extLst>
            <a:ext uri="{FF2B5EF4-FFF2-40B4-BE49-F238E27FC236}">
              <a16:creationId xmlns:a16="http://schemas.microsoft.com/office/drawing/2014/main" id="{EF35583F-B048-4E20-B92C-57879CD8BDB7}"/>
            </a:ext>
          </a:extLst>
        </xdr:cNvPr>
        <xdr:cNvSpPr/>
      </xdr:nvSpPr>
      <xdr:spPr>
        <a:xfrm>
          <a:off x="5013960" y="922020"/>
          <a:ext cx="71628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20</xdr:row>
      <xdr:rowOff>340680</xdr:rowOff>
    </xdr:to>
    <xdr:sp macro="" textlink="">
      <xdr:nvSpPr>
        <xdr:cNvPr id="115" name="Rectangle: Rounded Corners 114">
          <a:extLst>
            <a:ext uri="{FF2B5EF4-FFF2-40B4-BE49-F238E27FC236}">
              <a16:creationId xmlns:a16="http://schemas.microsoft.com/office/drawing/2014/main" id="{25BF70A6-47C2-4B89-8B96-F03E962276BE}"/>
            </a:ext>
          </a:extLst>
        </xdr:cNvPr>
        <xdr:cNvSpPr/>
      </xdr:nvSpPr>
      <xdr:spPr>
        <a:xfrm>
          <a:off x="171450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12</xdr:col>
      <xdr:colOff>15239</xdr:colOff>
      <xdr:row>5</xdr:row>
      <xdr:rowOff>0</xdr:rowOff>
    </xdr:from>
    <xdr:to>
      <xdr:col>13</xdr:col>
      <xdr:colOff>15975</xdr:colOff>
      <xdr:row>5</xdr:row>
      <xdr:rowOff>324000</xdr:rowOff>
    </xdr:to>
    <xdr:pic>
      <xdr:nvPicPr>
        <xdr:cNvPr id="117" name="Picture 116">
          <a:extLst>
            <a:ext uri="{FF2B5EF4-FFF2-40B4-BE49-F238E27FC236}">
              <a16:creationId xmlns:a16="http://schemas.microsoft.com/office/drawing/2014/main" id="{1998A7C0-8061-3D71-5E95-26EA568F63D0}"/>
            </a:ext>
          </a:extLst>
        </xdr:cNvPr>
        <xdr:cNvPicPr>
          <a:picLocks noChangeAspect="1"/>
        </xdr:cNvPicPr>
      </xdr:nvPicPr>
      <xdr:blipFill>
        <a:blip xmlns:r="http://schemas.openxmlformats.org/officeDocument/2006/relationships" r:embed="rId21"/>
        <a:stretch>
          <a:fillRect/>
        </a:stretch>
      </xdr:blipFill>
      <xdr:spPr>
        <a:xfrm>
          <a:off x="7437119" y="1379220"/>
          <a:ext cx="320776" cy="324000"/>
        </a:xfrm>
        <a:prstGeom prst="rect">
          <a:avLst/>
        </a:prstGeom>
      </xdr:spPr>
    </xdr:pic>
    <xdr:clientData/>
  </xdr:twoCellAnchor>
  <xdr:twoCellAnchor>
    <xdr:from>
      <xdr:col>4</xdr:col>
      <xdr:colOff>83820</xdr:colOff>
      <xdr:row>6</xdr:row>
      <xdr:rowOff>106680</xdr:rowOff>
    </xdr:from>
    <xdr:to>
      <xdr:col>4</xdr:col>
      <xdr:colOff>227820</xdr:colOff>
      <xdr:row>15</xdr:row>
      <xdr:rowOff>235440</xdr:rowOff>
    </xdr:to>
    <xdr:grpSp>
      <xdr:nvGrpSpPr>
        <xdr:cNvPr id="116" name="Group 115">
          <a:extLst>
            <a:ext uri="{FF2B5EF4-FFF2-40B4-BE49-F238E27FC236}">
              <a16:creationId xmlns:a16="http://schemas.microsoft.com/office/drawing/2014/main" id="{7E534804-6C17-429C-B424-785CABC4DAFA}"/>
            </a:ext>
          </a:extLst>
        </xdr:cNvPr>
        <xdr:cNvGrpSpPr/>
      </xdr:nvGrpSpPr>
      <xdr:grpSpPr>
        <a:xfrm>
          <a:off x="1798320" y="1813560"/>
          <a:ext cx="144000" cy="3077700"/>
          <a:chOff x="1805940" y="1798320"/>
          <a:chExt cx="144000" cy="3077700"/>
        </a:xfrm>
      </xdr:grpSpPr>
      <xdr:sp macro="" textlink="">
        <xdr:nvSpPr>
          <xdr:cNvPr id="118" name="Oval 117">
            <a:extLst>
              <a:ext uri="{FF2B5EF4-FFF2-40B4-BE49-F238E27FC236}">
                <a16:creationId xmlns:a16="http://schemas.microsoft.com/office/drawing/2014/main" id="{B5717D01-F5CD-651C-B544-C143C8E86D05}"/>
              </a:ext>
            </a:extLst>
          </xdr:cNvPr>
          <xdr:cNvSpPr>
            <a:spLocks noChangeAspect="1"/>
          </xdr:cNvSpPr>
        </xdr:nvSpPr>
        <xdr:spPr>
          <a:xfrm>
            <a:off x="1805940" y="1798320"/>
            <a:ext cx="144000" cy="144000"/>
          </a:xfrm>
          <a:prstGeom prst="ellipse">
            <a:avLst/>
          </a:prstGeom>
          <a:solidFill>
            <a:schemeClr val="bg2">
              <a:lumMod val="75000"/>
            </a:schemeClr>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19" name="Oval 118">
            <a:extLst>
              <a:ext uri="{FF2B5EF4-FFF2-40B4-BE49-F238E27FC236}">
                <a16:creationId xmlns:a16="http://schemas.microsoft.com/office/drawing/2014/main" id="{09D14434-D82C-7AE7-3202-38CD1D2B6148}"/>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20" name="Oval 119">
            <a:extLst>
              <a:ext uri="{FF2B5EF4-FFF2-40B4-BE49-F238E27FC236}">
                <a16:creationId xmlns:a16="http://schemas.microsoft.com/office/drawing/2014/main" id="{B2C1B1B6-C169-4A6F-81FD-ECF0FD0E3CA3}"/>
              </a:ext>
            </a:extLst>
          </xdr:cNvPr>
          <xdr:cNvSpPr>
            <a:spLocks noChangeAspect="1"/>
          </xdr:cNvSpPr>
        </xdr:nvSpPr>
        <xdr:spPr>
          <a:xfrm>
            <a:off x="1805940" y="2438400"/>
            <a:ext cx="144000" cy="144000"/>
          </a:xfrm>
          <a:prstGeom prst="ellipse">
            <a:avLst/>
          </a:prstGeom>
          <a:solidFill>
            <a:schemeClr val="bg2">
              <a:lumMod val="75000"/>
            </a:schemeClr>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21" name="Oval 120">
            <a:extLst>
              <a:ext uri="{FF2B5EF4-FFF2-40B4-BE49-F238E27FC236}">
                <a16:creationId xmlns:a16="http://schemas.microsoft.com/office/drawing/2014/main" id="{C3F3CE94-CA10-1F6E-DB26-C9A4D3E36825}"/>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22" name="Oval 121">
            <a:extLst>
              <a:ext uri="{FF2B5EF4-FFF2-40B4-BE49-F238E27FC236}">
                <a16:creationId xmlns:a16="http://schemas.microsoft.com/office/drawing/2014/main" id="{DCD41978-BA69-656C-B8C4-08066FED988F}"/>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23" name="Oval 122">
            <a:extLst>
              <a:ext uri="{FF2B5EF4-FFF2-40B4-BE49-F238E27FC236}">
                <a16:creationId xmlns:a16="http://schemas.microsoft.com/office/drawing/2014/main" id="{51C1E5EB-B998-D781-BFEC-C114E40CD27E}"/>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24" name="Oval 123">
            <a:extLst>
              <a:ext uri="{FF2B5EF4-FFF2-40B4-BE49-F238E27FC236}">
                <a16:creationId xmlns:a16="http://schemas.microsoft.com/office/drawing/2014/main" id="{D0E76B13-4462-EA0A-CBBE-A75C12AD55B1}"/>
              </a:ext>
            </a:extLst>
          </xdr:cNvPr>
          <xdr:cNvSpPr>
            <a:spLocks noChangeAspect="1"/>
          </xdr:cNvSpPr>
        </xdr:nvSpPr>
        <xdr:spPr>
          <a:xfrm>
            <a:off x="1805940" y="3749040"/>
            <a:ext cx="144000" cy="144000"/>
          </a:xfrm>
          <a:prstGeom prst="ellipse">
            <a:avLst/>
          </a:prstGeom>
          <a:solidFill>
            <a:schemeClr val="bg2">
              <a:lumMod val="75000"/>
            </a:schemeClr>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25" name="Oval 124">
            <a:extLst>
              <a:ext uri="{FF2B5EF4-FFF2-40B4-BE49-F238E27FC236}">
                <a16:creationId xmlns:a16="http://schemas.microsoft.com/office/drawing/2014/main" id="{B35E86CD-8DAB-E6BB-E462-9D49C6EB0CBA}"/>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26" name="Oval 125">
            <a:extLst>
              <a:ext uri="{FF2B5EF4-FFF2-40B4-BE49-F238E27FC236}">
                <a16:creationId xmlns:a16="http://schemas.microsoft.com/office/drawing/2014/main" id="{383795F4-7DCA-DF68-9893-87041F4C11C2}"/>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27" name="Oval 126">
            <a:extLst>
              <a:ext uri="{FF2B5EF4-FFF2-40B4-BE49-F238E27FC236}">
                <a16:creationId xmlns:a16="http://schemas.microsoft.com/office/drawing/2014/main" id="{DD3FAA18-77C0-A510-0DDE-59FF2365F187}"/>
              </a:ext>
            </a:extLst>
          </xdr:cNvPr>
          <xdr:cNvSpPr>
            <a:spLocks noChangeAspect="1"/>
          </xdr:cNvSpPr>
        </xdr:nvSpPr>
        <xdr:spPr>
          <a:xfrm>
            <a:off x="1805940" y="2766060"/>
            <a:ext cx="144000" cy="144000"/>
          </a:xfrm>
          <a:prstGeom prst="ellipse">
            <a:avLst/>
          </a:prstGeom>
          <a:solidFill>
            <a:schemeClr val="bg2">
              <a:lumMod val="75000"/>
            </a:schemeClr>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18</xdr:col>
      <xdr:colOff>160020</xdr:colOff>
      <xdr:row>3</xdr:row>
      <xdr:rowOff>137160</xdr:rowOff>
    </xdr:from>
    <xdr:to>
      <xdr:col>18</xdr:col>
      <xdr:colOff>844020</xdr:colOff>
      <xdr:row>3</xdr:row>
      <xdr:rowOff>389160</xdr:rowOff>
    </xdr:to>
    <xdr:sp macro="" textlink="">
      <xdr:nvSpPr>
        <xdr:cNvPr id="29" name="Rectangle: Rounded Corners 28">
          <a:hlinkClick xmlns:r="http://schemas.openxmlformats.org/officeDocument/2006/relationships" r:id="rId22"/>
          <a:extLst>
            <a:ext uri="{FF2B5EF4-FFF2-40B4-BE49-F238E27FC236}">
              <a16:creationId xmlns:a16="http://schemas.microsoft.com/office/drawing/2014/main" id="{D8B52856-0A33-4BF1-8FF3-4849D2F7C2A9}"/>
            </a:ext>
          </a:extLst>
        </xdr:cNvPr>
        <xdr:cNvSpPr/>
      </xdr:nvSpPr>
      <xdr:spPr>
        <a:xfrm>
          <a:off x="13395960" y="95250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83820</xdr:colOff>
      <xdr:row>5</xdr:row>
      <xdr:rowOff>76200</xdr:rowOff>
    </xdr:from>
    <xdr:to>
      <xdr:col>4</xdr:col>
      <xdr:colOff>252301</xdr:colOff>
      <xdr:row>5</xdr:row>
      <xdr:rowOff>256200</xdr:rowOff>
    </xdr:to>
    <xdr:pic>
      <xdr:nvPicPr>
        <xdr:cNvPr id="31" name="Picture 30">
          <a:extLst>
            <a:ext uri="{FF2B5EF4-FFF2-40B4-BE49-F238E27FC236}">
              <a16:creationId xmlns:a16="http://schemas.microsoft.com/office/drawing/2014/main" id="{A9297EF5-9ACD-4B44-B000-AFA7E8FA64A5}"/>
            </a:ext>
          </a:extLst>
        </xdr:cNvPr>
        <xdr:cNvPicPr>
          <a:picLocks noChangeAspect="1"/>
        </xdr:cNvPicPr>
      </xdr:nvPicPr>
      <xdr:blipFill>
        <a:blip xmlns:r="http://schemas.openxmlformats.org/officeDocument/2006/relationships" r:embed="rId23"/>
        <a:stretch>
          <a:fillRect/>
        </a:stretch>
      </xdr:blipFill>
      <xdr:spPr>
        <a:xfrm>
          <a:off x="1798320" y="1455420"/>
          <a:ext cx="168481" cy="180000"/>
        </a:xfrm>
        <a:prstGeom prst="rect">
          <a:avLst/>
        </a:prstGeom>
      </xdr:spPr>
    </xdr:pic>
    <xdr:clientData/>
  </xdr:twoCellAnchor>
  <xdr:twoCellAnchor>
    <xdr:from>
      <xdr:col>5</xdr:col>
      <xdr:colOff>68580</xdr:colOff>
      <xdr:row>6</xdr:row>
      <xdr:rowOff>83820</xdr:rowOff>
    </xdr:from>
    <xdr:to>
      <xdr:col>5</xdr:col>
      <xdr:colOff>235339</xdr:colOff>
      <xdr:row>15</xdr:row>
      <xdr:rowOff>245820</xdr:rowOff>
    </xdr:to>
    <xdr:grpSp>
      <xdr:nvGrpSpPr>
        <xdr:cNvPr id="32" name="Group 31">
          <a:extLst>
            <a:ext uri="{FF2B5EF4-FFF2-40B4-BE49-F238E27FC236}">
              <a16:creationId xmlns:a16="http://schemas.microsoft.com/office/drawing/2014/main" id="{E4B19FBA-D75F-48D9-A711-CDB932238362}"/>
            </a:ext>
          </a:extLst>
        </xdr:cNvPr>
        <xdr:cNvGrpSpPr/>
      </xdr:nvGrpSpPr>
      <xdr:grpSpPr>
        <a:xfrm>
          <a:off x="2148840" y="1790700"/>
          <a:ext cx="166759" cy="3110940"/>
          <a:chOff x="2156460" y="1706880"/>
          <a:chExt cx="162001" cy="3110940"/>
        </a:xfrm>
      </xdr:grpSpPr>
      <xdr:pic>
        <xdr:nvPicPr>
          <xdr:cNvPr id="33" name="Picture 32">
            <a:hlinkClick xmlns:r="http://schemas.openxmlformats.org/officeDocument/2006/relationships" r:id="rId24"/>
            <a:extLst>
              <a:ext uri="{FF2B5EF4-FFF2-40B4-BE49-F238E27FC236}">
                <a16:creationId xmlns:a16="http://schemas.microsoft.com/office/drawing/2014/main" id="{FFBCC636-C98D-F384-7148-07C728889D2E}"/>
              </a:ext>
            </a:extLst>
          </xdr:cNvPr>
          <xdr:cNvPicPr>
            <a:picLocks noChangeAspect="1"/>
          </xdr:cNvPicPr>
        </xdr:nvPicPr>
        <xdr:blipFill>
          <a:blip xmlns:r="http://schemas.openxmlformats.org/officeDocument/2006/relationships" r:embed="rId25"/>
          <a:stretch>
            <a:fillRect/>
          </a:stretch>
        </xdr:blipFill>
        <xdr:spPr>
          <a:xfrm>
            <a:off x="2156460" y="2034540"/>
            <a:ext cx="162001" cy="162000"/>
          </a:xfrm>
          <a:prstGeom prst="rect">
            <a:avLst/>
          </a:prstGeom>
        </xdr:spPr>
      </xdr:pic>
      <xdr:pic>
        <xdr:nvPicPr>
          <xdr:cNvPr id="34" name="Picture 33">
            <a:extLst>
              <a:ext uri="{FF2B5EF4-FFF2-40B4-BE49-F238E27FC236}">
                <a16:creationId xmlns:a16="http://schemas.microsoft.com/office/drawing/2014/main" id="{5735E1C7-EC27-C5F8-B4E4-282A5214D75D}"/>
              </a:ext>
            </a:extLst>
          </xdr:cNvPr>
          <xdr:cNvPicPr>
            <a:picLocks noChangeAspect="1"/>
          </xdr:cNvPicPr>
        </xdr:nvPicPr>
        <xdr:blipFill>
          <a:blip xmlns:r="http://schemas.openxmlformats.org/officeDocument/2006/relationships" r:embed="rId25"/>
          <a:stretch>
            <a:fillRect/>
          </a:stretch>
        </xdr:blipFill>
        <xdr:spPr>
          <a:xfrm>
            <a:off x="2156460" y="1706880"/>
            <a:ext cx="162000" cy="162000"/>
          </a:xfrm>
          <a:prstGeom prst="rect">
            <a:avLst/>
          </a:prstGeom>
        </xdr:spPr>
      </xdr:pic>
      <xdr:pic>
        <xdr:nvPicPr>
          <xdr:cNvPr id="35" name="Picture 34">
            <a:extLst>
              <a:ext uri="{FF2B5EF4-FFF2-40B4-BE49-F238E27FC236}">
                <a16:creationId xmlns:a16="http://schemas.microsoft.com/office/drawing/2014/main" id="{06C85968-8735-4298-A8C4-577E2A430EB8}"/>
              </a:ext>
            </a:extLst>
          </xdr:cNvPr>
          <xdr:cNvPicPr>
            <a:picLocks noChangeAspect="1"/>
          </xdr:cNvPicPr>
        </xdr:nvPicPr>
        <xdr:blipFill>
          <a:blip xmlns:r="http://schemas.openxmlformats.org/officeDocument/2006/relationships" r:embed="rId25"/>
          <a:stretch>
            <a:fillRect/>
          </a:stretch>
        </xdr:blipFill>
        <xdr:spPr>
          <a:xfrm>
            <a:off x="2156460" y="2362200"/>
            <a:ext cx="162000" cy="162000"/>
          </a:xfrm>
          <a:prstGeom prst="rect">
            <a:avLst/>
          </a:prstGeom>
        </xdr:spPr>
      </xdr:pic>
      <xdr:pic>
        <xdr:nvPicPr>
          <xdr:cNvPr id="36" name="Picture 35">
            <a:extLst>
              <a:ext uri="{FF2B5EF4-FFF2-40B4-BE49-F238E27FC236}">
                <a16:creationId xmlns:a16="http://schemas.microsoft.com/office/drawing/2014/main" id="{3B072BFB-6FDC-AA40-AFA9-E96B5CB1680D}"/>
              </a:ext>
            </a:extLst>
          </xdr:cNvPr>
          <xdr:cNvPicPr>
            <a:picLocks noChangeAspect="1"/>
          </xdr:cNvPicPr>
        </xdr:nvPicPr>
        <xdr:blipFill>
          <a:blip xmlns:r="http://schemas.openxmlformats.org/officeDocument/2006/relationships" r:embed="rId25"/>
          <a:stretch>
            <a:fillRect/>
          </a:stretch>
        </xdr:blipFill>
        <xdr:spPr>
          <a:xfrm>
            <a:off x="2156460" y="2689860"/>
            <a:ext cx="162000" cy="162000"/>
          </a:xfrm>
          <a:prstGeom prst="rect">
            <a:avLst/>
          </a:prstGeom>
        </xdr:spPr>
      </xdr:pic>
      <xdr:pic>
        <xdr:nvPicPr>
          <xdr:cNvPr id="37" name="Picture 36">
            <a:extLst>
              <a:ext uri="{FF2B5EF4-FFF2-40B4-BE49-F238E27FC236}">
                <a16:creationId xmlns:a16="http://schemas.microsoft.com/office/drawing/2014/main" id="{47AAB611-F160-A2EF-D031-9CDFC337238E}"/>
              </a:ext>
            </a:extLst>
          </xdr:cNvPr>
          <xdr:cNvPicPr>
            <a:picLocks noChangeAspect="1"/>
          </xdr:cNvPicPr>
        </xdr:nvPicPr>
        <xdr:blipFill>
          <a:blip xmlns:r="http://schemas.openxmlformats.org/officeDocument/2006/relationships" r:embed="rId25"/>
          <a:stretch>
            <a:fillRect/>
          </a:stretch>
        </xdr:blipFill>
        <xdr:spPr>
          <a:xfrm>
            <a:off x="2156460" y="3017520"/>
            <a:ext cx="162000" cy="162000"/>
          </a:xfrm>
          <a:prstGeom prst="rect">
            <a:avLst/>
          </a:prstGeom>
        </xdr:spPr>
      </xdr:pic>
      <xdr:pic>
        <xdr:nvPicPr>
          <xdr:cNvPr id="38" name="Picture 37">
            <a:extLst>
              <a:ext uri="{FF2B5EF4-FFF2-40B4-BE49-F238E27FC236}">
                <a16:creationId xmlns:a16="http://schemas.microsoft.com/office/drawing/2014/main" id="{63222F5D-7C42-7EB3-125F-FB6B3651FA8F}"/>
              </a:ext>
            </a:extLst>
          </xdr:cNvPr>
          <xdr:cNvPicPr>
            <a:picLocks noChangeAspect="1"/>
          </xdr:cNvPicPr>
        </xdr:nvPicPr>
        <xdr:blipFill>
          <a:blip xmlns:r="http://schemas.openxmlformats.org/officeDocument/2006/relationships" r:embed="rId25"/>
          <a:stretch>
            <a:fillRect/>
          </a:stretch>
        </xdr:blipFill>
        <xdr:spPr>
          <a:xfrm>
            <a:off x="2156460" y="3345180"/>
            <a:ext cx="162000" cy="162000"/>
          </a:xfrm>
          <a:prstGeom prst="rect">
            <a:avLst/>
          </a:prstGeom>
        </xdr:spPr>
      </xdr:pic>
      <xdr:pic>
        <xdr:nvPicPr>
          <xdr:cNvPr id="40" name="Picture 39">
            <a:extLst>
              <a:ext uri="{FF2B5EF4-FFF2-40B4-BE49-F238E27FC236}">
                <a16:creationId xmlns:a16="http://schemas.microsoft.com/office/drawing/2014/main" id="{A821B649-D2DF-F63E-5F25-1F8E78B2B60F}"/>
              </a:ext>
            </a:extLst>
          </xdr:cNvPr>
          <xdr:cNvPicPr>
            <a:picLocks noChangeAspect="1"/>
          </xdr:cNvPicPr>
        </xdr:nvPicPr>
        <xdr:blipFill>
          <a:blip xmlns:r="http://schemas.openxmlformats.org/officeDocument/2006/relationships" r:embed="rId25"/>
          <a:stretch>
            <a:fillRect/>
          </a:stretch>
        </xdr:blipFill>
        <xdr:spPr>
          <a:xfrm>
            <a:off x="2156460" y="3672840"/>
            <a:ext cx="162000" cy="162000"/>
          </a:xfrm>
          <a:prstGeom prst="rect">
            <a:avLst/>
          </a:prstGeom>
        </xdr:spPr>
      </xdr:pic>
      <xdr:pic>
        <xdr:nvPicPr>
          <xdr:cNvPr id="85" name="Picture 84">
            <a:extLst>
              <a:ext uri="{FF2B5EF4-FFF2-40B4-BE49-F238E27FC236}">
                <a16:creationId xmlns:a16="http://schemas.microsoft.com/office/drawing/2014/main" id="{DFF4B50C-B097-1C86-D67E-A93C5857815D}"/>
              </a:ext>
            </a:extLst>
          </xdr:cNvPr>
          <xdr:cNvPicPr>
            <a:picLocks noChangeAspect="1"/>
          </xdr:cNvPicPr>
        </xdr:nvPicPr>
        <xdr:blipFill>
          <a:blip xmlns:r="http://schemas.openxmlformats.org/officeDocument/2006/relationships" r:embed="rId25"/>
          <a:stretch>
            <a:fillRect/>
          </a:stretch>
        </xdr:blipFill>
        <xdr:spPr>
          <a:xfrm>
            <a:off x="2156460" y="4000500"/>
            <a:ext cx="162000" cy="162000"/>
          </a:xfrm>
          <a:prstGeom prst="rect">
            <a:avLst/>
          </a:prstGeom>
        </xdr:spPr>
      </xdr:pic>
      <xdr:pic>
        <xdr:nvPicPr>
          <xdr:cNvPr id="86" name="Picture 85">
            <a:extLst>
              <a:ext uri="{FF2B5EF4-FFF2-40B4-BE49-F238E27FC236}">
                <a16:creationId xmlns:a16="http://schemas.microsoft.com/office/drawing/2014/main" id="{D0740F51-7176-9D0B-3026-8F151767196A}"/>
              </a:ext>
            </a:extLst>
          </xdr:cNvPr>
          <xdr:cNvPicPr>
            <a:picLocks noChangeAspect="1"/>
          </xdr:cNvPicPr>
        </xdr:nvPicPr>
        <xdr:blipFill>
          <a:blip xmlns:r="http://schemas.openxmlformats.org/officeDocument/2006/relationships" r:embed="rId25"/>
          <a:stretch>
            <a:fillRect/>
          </a:stretch>
        </xdr:blipFill>
        <xdr:spPr>
          <a:xfrm>
            <a:off x="2156460" y="4328160"/>
            <a:ext cx="162000" cy="162000"/>
          </a:xfrm>
          <a:prstGeom prst="rect">
            <a:avLst/>
          </a:prstGeom>
        </xdr:spPr>
      </xdr:pic>
      <xdr:pic>
        <xdr:nvPicPr>
          <xdr:cNvPr id="96" name="Picture 95">
            <a:extLst>
              <a:ext uri="{FF2B5EF4-FFF2-40B4-BE49-F238E27FC236}">
                <a16:creationId xmlns:a16="http://schemas.microsoft.com/office/drawing/2014/main" id="{499289B8-7C83-B6FB-6D24-A61126C11CAE}"/>
              </a:ext>
            </a:extLst>
          </xdr:cNvPr>
          <xdr:cNvPicPr>
            <a:picLocks noChangeAspect="1"/>
          </xdr:cNvPicPr>
        </xdr:nvPicPr>
        <xdr:blipFill>
          <a:blip xmlns:r="http://schemas.openxmlformats.org/officeDocument/2006/relationships" r:embed="rId25"/>
          <a:stretch>
            <a:fillRect/>
          </a:stretch>
        </xdr:blipFill>
        <xdr:spPr>
          <a:xfrm>
            <a:off x="2156460" y="4655820"/>
            <a:ext cx="162000" cy="162000"/>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21</xdr:row>
      <xdr:rowOff>142020</xdr:rowOff>
    </xdr:to>
    <xdr:grpSp>
      <xdr:nvGrpSpPr>
        <xdr:cNvPr id="2" name="Group 1">
          <a:extLst>
            <a:ext uri="{FF2B5EF4-FFF2-40B4-BE49-F238E27FC236}">
              <a16:creationId xmlns:a16="http://schemas.microsoft.com/office/drawing/2014/main" id="{10E8FED3-D80E-49FB-9A8D-3011FD7BF0AB}"/>
            </a:ext>
          </a:extLst>
        </xdr:cNvPr>
        <xdr:cNvGrpSpPr/>
      </xdr:nvGrpSpPr>
      <xdr:grpSpPr>
        <a:xfrm>
          <a:off x="0" y="0"/>
          <a:ext cx="1474131" cy="6840000"/>
          <a:chOff x="0" y="0"/>
          <a:chExt cx="1470321" cy="6184990"/>
        </a:xfrm>
      </xdr:grpSpPr>
      <xdr:grpSp>
        <xdr:nvGrpSpPr>
          <xdr:cNvPr id="3" name="Group 2">
            <a:extLst>
              <a:ext uri="{FF2B5EF4-FFF2-40B4-BE49-F238E27FC236}">
                <a16:creationId xmlns:a16="http://schemas.microsoft.com/office/drawing/2014/main" id="{7C752F8C-179A-C853-C80F-7113829F2657}"/>
              </a:ext>
            </a:extLst>
          </xdr:cNvPr>
          <xdr:cNvGrpSpPr/>
        </xdr:nvGrpSpPr>
        <xdr:grpSpPr>
          <a:xfrm>
            <a:off x="0" y="0"/>
            <a:ext cx="1470321" cy="6184990"/>
            <a:chOff x="0" y="0"/>
            <a:chExt cx="1470321" cy="6184990"/>
          </a:xfrm>
        </xdr:grpSpPr>
        <xdr:grpSp>
          <xdr:nvGrpSpPr>
            <xdr:cNvPr id="5" name="Group 4">
              <a:extLst>
                <a:ext uri="{FF2B5EF4-FFF2-40B4-BE49-F238E27FC236}">
                  <a16:creationId xmlns:a16="http://schemas.microsoft.com/office/drawing/2014/main" id="{0554673E-2465-712A-0662-EF802183B934}"/>
                </a:ext>
              </a:extLst>
            </xdr:cNvPr>
            <xdr:cNvGrpSpPr/>
          </xdr:nvGrpSpPr>
          <xdr:grpSpPr>
            <a:xfrm>
              <a:off x="0" y="0"/>
              <a:ext cx="1470321" cy="6184990"/>
              <a:chOff x="0" y="-291307"/>
              <a:chExt cx="1474131" cy="6350725"/>
            </a:xfrm>
            <a:solidFill>
              <a:schemeClr val="bg1"/>
            </a:solidFill>
          </xdr:grpSpPr>
          <xdr:grpSp>
            <xdr:nvGrpSpPr>
              <xdr:cNvPr id="7" name="Group 6">
                <a:extLst>
                  <a:ext uri="{FF2B5EF4-FFF2-40B4-BE49-F238E27FC236}">
                    <a16:creationId xmlns:a16="http://schemas.microsoft.com/office/drawing/2014/main" id="{62C85B61-BA6B-C3AC-AC72-309B26A96212}"/>
                  </a:ext>
                </a:extLst>
              </xdr:cNvPr>
              <xdr:cNvGrpSpPr/>
            </xdr:nvGrpSpPr>
            <xdr:grpSpPr>
              <a:xfrm>
                <a:off x="0" y="-291307"/>
                <a:ext cx="1474131" cy="6350725"/>
                <a:chOff x="0" y="-291307"/>
                <a:chExt cx="1474131" cy="6350725"/>
              </a:xfrm>
              <a:grpFill/>
            </xdr:grpSpPr>
            <xdr:grpSp>
              <xdr:nvGrpSpPr>
                <xdr:cNvPr id="10" name="Group 9">
                  <a:extLst>
                    <a:ext uri="{FF2B5EF4-FFF2-40B4-BE49-F238E27FC236}">
                      <a16:creationId xmlns:a16="http://schemas.microsoft.com/office/drawing/2014/main" id="{014AFE32-9F8A-AB31-86B5-05EE450655EE}"/>
                    </a:ext>
                  </a:extLst>
                </xdr:cNvPr>
                <xdr:cNvGrpSpPr/>
              </xdr:nvGrpSpPr>
              <xdr:grpSpPr>
                <a:xfrm>
                  <a:off x="0" y="-291307"/>
                  <a:ext cx="1474131" cy="6350725"/>
                  <a:chOff x="0" y="-276870"/>
                  <a:chExt cx="1476165" cy="6035993"/>
                </a:xfrm>
                <a:grpFill/>
              </xdr:grpSpPr>
              <xdr:sp macro="" textlink="">
                <xdr:nvSpPr>
                  <xdr:cNvPr id="12" name="Rectangle 11">
                    <a:extLst>
                      <a:ext uri="{FF2B5EF4-FFF2-40B4-BE49-F238E27FC236}">
                        <a16:creationId xmlns:a16="http://schemas.microsoft.com/office/drawing/2014/main" id="{8BF83E7C-5753-3286-34DE-3C8AF5A73EAB}"/>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3" name="Group 12">
                    <a:extLst>
                      <a:ext uri="{FF2B5EF4-FFF2-40B4-BE49-F238E27FC236}">
                        <a16:creationId xmlns:a16="http://schemas.microsoft.com/office/drawing/2014/main" id="{6D0E88E2-2172-89A6-E65A-0D9C332FBDF3}"/>
                      </a:ext>
                    </a:extLst>
                  </xdr:cNvPr>
                  <xdr:cNvGrpSpPr/>
                </xdr:nvGrpSpPr>
                <xdr:grpSpPr>
                  <a:xfrm>
                    <a:off x="2080" y="531339"/>
                    <a:ext cx="1457616" cy="4278031"/>
                    <a:chOff x="2080" y="531339"/>
                    <a:chExt cx="1457616" cy="4278031"/>
                  </a:xfrm>
                  <a:grpFill/>
                </xdr:grpSpPr>
                <xdr:sp macro="" textlink="">
                  <xdr:nvSpPr>
                    <xdr:cNvPr id="14" name="TextBox 13">
                      <a:hlinkClick xmlns:r="http://schemas.openxmlformats.org/officeDocument/2006/relationships" r:id="rId1"/>
                      <a:extLst>
                        <a:ext uri="{FF2B5EF4-FFF2-40B4-BE49-F238E27FC236}">
                          <a16:creationId xmlns:a16="http://schemas.microsoft.com/office/drawing/2014/main" id="{8ACCE5AB-BB85-D2AD-FFCB-CE2C27973362}"/>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 name="TextBox 14">
                      <a:hlinkClick xmlns:r="http://schemas.openxmlformats.org/officeDocument/2006/relationships" r:id="rId2"/>
                      <a:extLst>
                        <a:ext uri="{FF2B5EF4-FFF2-40B4-BE49-F238E27FC236}">
                          <a16:creationId xmlns:a16="http://schemas.microsoft.com/office/drawing/2014/main" id="{505C7B2A-9843-E506-649F-BCCAD0CC1472}"/>
                        </a:ext>
                      </a:extLst>
                    </xdr:cNvPr>
                    <xdr:cNvSpPr txBox="1"/>
                  </xdr:nvSpPr>
                  <xdr:spPr>
                    <a:xfrm>
                      <a:off x="2444" y="1054618"/>
                      <a:ext cx="1441986" cy="240957"/>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Tasks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6" name="TextBox 15">
                      <a:hlinkClick xmlns:r="http://schemas.openxmlformats.org/officeDocument/2006/relationships" r:id="rId3"/>
                      <a:extLst>
                        <a:ext uri="{FF2B5EF4-FFF2-40B4-BE49-F238E27FC236}">
                          <a16:creationId xmlns:a16="http://schemas.microsoft.com/office/drawing/2014/main" id="{69D6BE41-ED4C-AC4C-C6D4-C5DAEB923EF3}"/>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hlinkClick xmlns:r="http://schemas.openxmlformats.org/officeDocument/2006/relationships" r:id="rId4"/>
                      <a:extLst>
                        <a:ext uri="{FF2B5EF4-FFF2-40B4-BE49-F238E27FC236}">
                          <a16:creationId xmlns:a16="http://schemas.microsoft.com/office/drawing/2014/main" id="{9C446A9F-4244-3941-31E5-4457D26BD962}"/>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5"/>
                      <a:extLst>
                        <a:ext uri="{FF2B5EF4-FFF2-40B4-BE49-F238E27FC236}">
                          <a16:creationId xmlns:a16="http://schemas.microsoft.com/office/drawing/2014/main" id="{49EB00C5-C3A4-932D-0D54-694D3FCA9B0A}"/>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6"/>
                      <a:extLst>
                        <a:ext uri="{FF2B5EF4-FFF2-40B4-BE49-F238E27FC236}">
                          <a16:creationId xmlns:a16="http://schemas.microsoft.com/office/drawing/2014/main" id="{808C4450-DA26-2A25-B346-254C08D92173}"/>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7"/>
                      <a:extLst>
                        <a:ext uri="{FF2B5EF4-FFF2-40B4-BE49-F238E27FC236}">
                          <a16:creationId xmlns:a16="http://schemas.microsoft.com/office/drawing/2014/main" id="{9A21B9A1-E4B6-8D63-A048-2A2BA40AB885}"/>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8"/>
                      <a:extLst>
                        <a:ext uri="{FF2B5EF4-FFF2-40B4-BE49-F238E27FC236}">
                          <a16:creationId xmlns:a16="http://schemas.microsoft.com/office/drawing/2014/main" id="{2A974D3F-13A8-6872-FECB-D2B3DF0A1A10}"/>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9"/>
                      <a:extLst>
                        <a:ext uri="{FF2B5EF4-FFF2-40B4-BE49-F238E27FC236}">
                          <a16:creationId xmlns:a16="http://schemas.microsoft.com/office/drawing/2014/main" id="{3665EB9E-35CA-E734-0760-64055833885E}"/>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10"/>
                      <a:extLst>
                        <a:ext uri="{FF2B5EF4-FFF2-40B4-BE49-F238E27FC236}">
                          <a16:creationId xmlns:a16="http://schemas.microsoft.com/office/drawing/2014/main" id="{9368D013-75FB-A5FB-9B5D-1730CD001993}"/>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1"/>
                      <a:extLst>
                        <a:ext uri="{FF2B5EF4-FFF2-40B4-BE49-F238E27FC236}">
                          <a16:creationId xmlns:a16="http://schemas.microsoft.com/office/drawing/2014/main" id="{52D684E6-E912-2094-FCFA-5453E01EACCB}"/>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2"/>
                      <a:extLst>
                        <a:ext uri="{FF2B5EF4-FFF2-40B4-BE49-F238E27FC236}">
                          <a16:creationId xmlns:a16="http://schemas.microsoft.com/office/drawing/2014/main" id="{6F1BEA5E-B84C-026A-9F27-D9D2C8347491}"/>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3"/>
                      <a:extLst>
                        <a:ext uri="{FF2B5EF4-FFF2-40B4-BE49-F238E27FC236}">
                          <a16:creationId xmlns:a16="http://schemas.microsoft.com/office/drawing/2014/main" id="{0F236903-F0EA-112D-DDCD-576BA3544E6E}"/>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4"/>
                      <a:extLst>
                        <a:ext uri="{FF2B5EF4-FFF2-40B4-BE49-F238E27FC236}">
                          <a16:creationId xmlns:a16="http://schemas.microsoft.com/office/drawing/2014/main" id="{405F1EE4-B2A5-87EF-B053-DBA72E4FDF97}"/>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1" name="TextBox 10">
                  <a:hlinkClick xmlns:r="http://schemas.openxmlformats.org/officeDocument/2006/relationships" r:id="rId15"/>
                  <a:extLst>
                    <a:ext uri="{FF2B5EF4-FFF2-40B4-BE49-F238E27FC236}">
                      <a16:creationId xmlns:a16="http://schemas.microsoft.com/office/drawing/2014/main" id="{2EB5B7F9-6BBB-4484-81F2-6B9DE873EB6D}"/>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8" name="TextBox 7">
                <a:extLst>
                  <a:ext uri="{FF2B5EF4-FFF2-40B4-BE49-F238E27FC236}">
                    <a16:creationId xmlns:a16="http://schemas.microsoft.com/office/drawing/2014/main" id="{67EBE233-70B7-505E-A9FE-42565E8D5155}"/>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9" name="TextBox 8">
                <a:extLst>
                  <a:ext uri="{FF2B5EF4-FFF2-40B4-BE49-F238E27FC236}">
                    <a16:creationId xmlns:a16="http://schemas.microsoft.com/office/drawing/2014/main" id="{8A39C4AD-186D-2ACB-27D7-AA78B21C5AEB}"/>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 name="TextBox 5">
              <a:hlinkClick xmlns:r="http://schemas.openxmlformats.org/officeDocument/2006/relationships" r:id="rId16"/>
              <a:extLst>
                <a:ext uri="{FF2B5EF4-FFF2-40B4-BE49-F238E27FC236}">
                  <a16:creationId xmlns:a16="http://schemas.microsoft.com/office/drawing/2014/main" id="{1E946AE9-9AC0-7E70-A73A-35C12BCF935D}"/>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4" name="Picture 3">
            <a:extLst>
              <a:ext uri="{FF2B5EF4-FFF2-40B4-BE49-F238E27FC236}">
                <a16:creationId xmlns:a16="http://schemas.microsoft.com/office/drawing/2014/main" id="{945B6D03-14D9-671D-FB2D-E273B123A20E}"/>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xdr:spPr>
      </xdr:pic>
    </xdr:grpSp>
    <xdr:clientData/>
  </xdr:twoCellAnchor>
  <xdr:twoCellAnchor>
    <xdr:from>
      <xdr:col>18</xdr:col>
      <xdr:colOff>601980</xdr:colOff>
      <xdr:row>3</xdr:row>
      <xdr:rowOff>129540</xdr:rowOff>
    </xdr:from>
    <xdr:to>
      <xdr:col>20</xdr:col>
      <xdr:colOff>97260</xdr:colOff>
      <xdr:row>3</xdr:row>
      <xdr:rowOff>381540</xdr:rowOff>
    </xdr:to>
    <xdr:sp macro="" textlink="">
      <xdr:nvSpPr>
        <xdr:cNvPr id="38" name="Rectangle: Rounded Corners 37">
          <a:hlinkClick xmlns:r="http://schemas.openxmlformats.org/officeDocument/2006/relationships" r:id="rId18"/>
          <a:extLst>
            <a:ext uri="{FF2B5EF4-FFF2-40B4-BE49-F238E27FC236}">
              <a16:creationId xmlns:a16="http://schemas.microsoft.com/office/drawing/2014/main" id="{D387885D-EA85-454F-AD87-1459F6274572}"/>
            </a:ext>
          </a:extLst>
        </xdr:cNvPr>
        <xdr:cNvSpPr/>
      </xdr:nvSpPr>
      <xdr:spPr>
        <a:xfrm>
          <a:off x="12755880" y="944880"/>
          <a:ext cx="684000" cy="252000"/>
        </a:xfrm>
        <a:prstGeom prst="roundRect">
          <a:avLst/>
        </a:prstGeom>
        <a:solidFill>
          <a:srgbClr val="EA7C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6</xdr:col>
      <xdr:colOff>426720</xdr:colOff>
      <xdr:row>20</xdr:row>
      <xdr:rowOff>106680</xdr:rowOff>
    </xdr:from>
    <xdr:to>
      <xdr:col>8</xdr:col>
      <xdr:colOff>623040</xdr:colOff>
      <xdr:row>20</xdr:row>
      <xdr:rowOff>340680</xdr:rowOff>
    </xdr:to>
    <xdr:sp macro="" textlink="">
      <xdr:nvSpPr>
        <xdr:cNvPr id="39" name="Rectangle: Rounded Corners 38">
          <a:extLst>
            <a:ext uri="{FF2B5EF4-FFF2-40B4-BE49-F238E27FC236}">
              <a16:creationId xmlns:a16="http://schemas.microsoft.com/office/drawing/2014/main" id="{0D6F5274-38B6-4828-AD81-6BC0BEBEC312}"/>
            </a:ext>
          </a:extLst>
        </xdr:cNvPr>
        <xdr:cNvSpPr/>
      </xdr:nvSpPr>
      <xdr:spPr>
        <a:xfrm>
          <a:off x="2506980" y="640080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10</xdr:col>
      <xdr:colOff>1135382</xdr:colOff>
      <xdr:row>3</xdr:row>
      <xdr:rowOff>108001</xdr:rowOff>
    </xdr:from>
    <xdr:to>
      <xdr:col>10</xdr:col>
      <xdr:colOff>1618622</xdr:colOff>
      <xdr:row>3</xdr:row>
      <xdr:rowOff>363601</xdr:rowOff>
    </xdr:to>
    <xdr:pic>
      <xdr:nvPicPr>
        <xdr:cNvPr id="40" name="Picture 39">
          <a:extLst>
            <a:ext uri="{FF2B5EF4-FFF2-40B4-BE49-F238E27FC236}">
              <a16:creationId xmlns:a16="http://schemas.microsoft.com/office/drawing/2014/main" id="{35007E1B-3374-4E5B-95BD-7F2EC7A51A8F}"/>
            </a:ext>
          </a:extLst>
        </xdr:cNvPr>
        <xdr:cNvPicPr>
          <a:picLocks/>
        </xdr:cNvPicPr>
      </xdr:nvPicPr>
      <xdr:blipFill>
        <a:blip xmlns:r="http://schemas.openxmlformats.org/officeDocument/2006/relationships" r:embed="rId19"/>
        <a:stretch>
          <a:fillRect/>
        </a:stretch>
      </xdr:blipFill>
      <xdr:spPr>
        <a:xfrm>
          <a:off x="5265422" y="923341"/>
          <a:ext cx="483240" cy="255600"/>
        </a:xfrm>
        <a:prstGeom prst="rect">
          <a:avLst/>
        </a:prstGeom>
      </xdr:spPr>
    </xdr:pic>
    <xdr:clientData/>
  </xdr:twoCellAnchor>
  <xdr:twoCellAnchor>
    <xdr:from>
      <xdr:col>11</xdr:col>
      <xdr:colOff>502920</xdr:colOff>
      <xdr:row>3</xdr:row>
      <xdr:rowOff>121920</xdr:rowOff>
    </xdr:from>
    <xdr:to>
      <xdr:col>11</xdr:col>
      <xdr:colOff>1726920</xdr:colOff>
      <xdr:row>3</xdr:row>
      <xdr:rowOff>373920</xdr:rowOff>
    </xdr:to>
    <xdr:sp macro="" textlink="">
      <xdr:nvSpPr>
        <xdr:cNvPr id="103" name="Rectangle: Rounded Corners 102">
          <a:hlinkClick xmlns:r="http://schemas.openxmlformats.org/officeDocument/2006/relationships" r:id="rId20"/>
          <a:extLst>
            <a:ext uri="{FF2B5EF4-FFF2-40B4-BE49-F238E27FC236}">
              <a16:creationId xmlns:a16="http://schemas.microsoft.com/office/drawing/2014/main" id="{14AF7FB2-C4D2-48FB-84AA-6F7D2D5A1ADB}"/>
            </a:ext>
          </a:extLst>
        </xdr:cNvPr>
        <xdr:cNvSpPr/>
      </xdr:nvSpPr>
      <xdr:spPr>
        <a:xfrm>
          <a:off x="6423660" y="937260"/>
          <a:ext cx="1224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ptos Narrow" panose="020B0004020202020204" pitchFamily="34" charset="0"/>
              <a:cs typeface="Arial" panose="020B0604020202020204" pitchFamily="34" charset="0"/>
            </a:rPr>
            <a:t>Overdue Only</a:t>
          </a:r>
          <a:endParaRPr lang="en-SC" sz="1100">
            <a:solidFill>
              <a:schemeClr val="bg1"/>
            </a:solidFill>
            <a:latin typeface="Aptos Narrow" panose="020B0004020202020204" pitchFamily="34" charset="0"/>
            <a:cs typeface="Arial" panose="020B0604020202020204" pitchFamily="34" charset="0"/>
          </a:endParaRPr>
        </a:p>
      </xdr:txBody>
    </xdr:sp>
    <xdr:clientData/>
  </xdr:twoCellAnchor>
  <xdr:twoCellAnchor>
    <xdr:from>
      <xdr:col>7</xdr:col>
      <xdr:colOff>0</xdr:colOff>
      <xdr:row>15</xdr:row>
      <xdr:rowOff>45720</xdr:rowOff>
    </xdr:from>
    <xdr:to>
      <xdr:col>7</xdr:col>
      <xdr:colOff>0</xdr:colOff>
      <xdr:row>16</xdr:row>
      <xdr:rowOff>2640</xdr:rowOff>
    </xdr:to>
    <xdr:grpSp>
      <xdr:nvGrpSpPr>
        <xdr:cNvPr id="89" name="Group 88">
          <a:extLst>
            <a:ext uri="{FF2B5EF4-FFF2-40B4-BE49-F238E27FC236}">
              <a16:creationId xmlns:a16="http://schemas.microsoft.com/office/drawing/2014/main" id="{4F0E1B57-7642-4155-B34A-0C8964CDDF2D}"/>
            </a:ext>
          </a:extLst>
        </xdr:cNvPr>
        <xdr:cNvGrpSpPr/>
      </xdr:nvGrpSpPr>
      <xdr:grpSpPr>
        <a:xfrm>
          <a:off x="2567940" y="4701540"/>
          <a:ext cx="0" cy="284580"/>
          <a:chOff x="2506980" y="1981200"/>
          <a:chExt cx="502942" cy="228620"/>
        </a:xfrm>
      </xdr:grpSpPr>
      <xdr:pic>
        <xdr:nvPicPr>
          <xdr:cNvPr id="91" name="Picture 90">
            <a:extLst>
              <a:ext uri="{FF2B5EF4-FFF2-40B4-BE49-F238E27FC236}">
                <a16:creationId xmlns:a16="http://schemas.microsoft.com/office/drawing/2014/main" id="{1E92E1B7-AAA9-331B-3D37-2B60AE06BA9F}"/>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92" name="Picture 91">
            <a:extLst>
              <a:ext uri="{FF2B5EF4-FFF2-40B4-BE49-F238E27FC236}">
                <a16:creationId xmlns:a16="http://schemas.microsoft.com/office/drawing/2014/main" id="{20C8F3ED-5251-B90F-29EB-A9DC0E12AD02}"/>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0</xdr:colOff>
      <xdr:row>16</xdr:row>
      <xdr:rowOff>45720</xdr:rowOff>
    </xdr:from>
    <xdr:to>
      <xdr:col>7</xdr:col>
      <xdr:colOff>0</xdr:colOff>
      <xdr:row>17</xdr:row>
      <xdr:rowOff>2640</xdr:rowOff>
    </xdr:to>
    <xdr:grpSp>
      <xdr:nvGrpSpPr>
        <xdr:cNvPr id="94" name="Group 93">
          <a:extLst>
            <a:ext uri="{FF2B5EF4-FFF2-40B4-BE49-F238E27FC236}">
              <a16:creationId xmlns:a16="http://schemas.microsoft.com/office/drawing/2014/main" id="{2C874F58-EFA8-4214-BAF1-68DE02315D10}"/>
            </a:ext>
          </a:extLst>
        </xdr:cNvPr>
        <xdr:cNvGrpSpPr/>
      </xdr:nvGrpSpPr>
      <xdr:grpSpPr>
        <a:xfrm>
          <a:off x="2567940" y="5029200"/>
          <a:ext cx="0" cy="284580"/>
          <a:chOff x="2506980" y="1981200"/>
          <a:chExt cx="502942" cy="228620"/>
        </a:xfrm>
      </xdr:grpSpPr>
      <xdr:pic>
        <xdr:nvPicPr>
          <xdr:cNvPr id="95" name="Picture 94">
            <a:extLst>
              <a:ext uri="{FF2B5EF4-FFF2-40B4-BE49-F238E27FC236}">
                <a16:creationId xmlns:a16="http://schemas.microsoft.com/office/drawing/2014/main" id="{6DEF3070-5218-1153-D1E6-3F9FAACF0F59}"/>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96" name="Picture 95">
            <a:extLst>
              <a:ext uri="{FF2B5EF4-FFF2-40B4-BE49-F238E27FC236}">
                <a16:creationId xmlns:a16="http://schemas.microsoft.com/office/drawing/2014/main" id="{53DABED3-6C4B-D877-6BD6-4ED53BEE5627}"/>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0</xdr:colOff>
      <xdr:row>17</xdr:row>
      <xdr:rowOff>45720</xdr:rowOff>
    </xdr:from>
    <xdr:to>
      <xdr:col>7</xdr:col>
      <xdr:colOff>0</xdr:colOff>
      <xdr:row>18</xdr:row>
      <xdr:rowOff>2640</xdr:rowOff>
    </xdr:to>
    <xdr:grpSp>
      <xdr:nvGrpSpPr>
        <xdr:cNvPr id="97" name="Group 96">
          <a:extLst>
            <a:ext uri="{FF2B5EF4-FFF2-40B4-BE49-F238E27FC236}">
              <a16:creationId xmlns:a16="http://schemas.microsoft.com/office/drawing/2014/main" id="{F5EF8521-8724-4997-AC45-B1D46B6B5635}"/>
            </a:ext>
          </a:extLst>
        </xdr:cNvPr>
        <xdr:cNvGrpSpPr/>
      </xdr:nvGrpSpPr>
      <xdr:grpSpPr>
        <a:xfrm>
          <a:off x="2567940" y="5356860"/>
          <a:ext cx="0" cy="284580"/>
          <a:chOff x="2506980" y="1981200"/>
          <a:chExt cx="502942" cy="228620"/>
        </a:xfrm>
      </xdr:grpSpPr>
      <xdr:pic>
        <xdr:nvPicPr>
          <xdr:cNvPr id="98" name="Picture 97">
            <a:extLst>
              <a:ext uri="{FF2B5EF4-FFF2-40B4-BE49-F238E27FC236}">
                <a16:creationId xmlns:a16="http://schemas.microsoft.com/office/drawing/2014/main" id="{5314D2CF-6994-4DC9-54D4-B7AF45F31B42}"/>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99" name="Picture 98">
            <a:extLst>
              <a:ext uri="{FF2B5EF4-FFF2-40B4-BE49-F238E27FC236}">
                <a16:creationId xmlns:a16="http://schemas.microsoft.com/office/drawing/2014/main" id="{FA8690D6-B1AA-8973-EBE9-4BF56ED00656}"/>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0</xdr:colOff>
      <xdr:row>17</xdr:row>
      <xdr:rowOff>45720</xdr:rowOff>
    </xdr:from>
    <xdr:to>
      <xdr:col>7</xdr:col>
      <xdr:colOff>0</xdr:colOff>
      <xdr:row>18</xdr:row>
      <xdr:rowOff>2640</xdr:rowOff>
    </xdr:to>
    <xdr:grpSp>
      <xdr:nvGrpSpPr>
        <xdr:cNvPr id="104" name="Group 103">
          <a:extLst>
            <a:ext uri="{FF2B5EF4-FFF2-40B4-BE49-F238E27FC236}">
              <a16:creationId xmlns:a16="http://schemas.microsoft.com/office/drawing/2014/main" id="{C9B01395-E846-40E8-8272-166D406822B9}"/>
            </a:ext>
          </a:extLst>
        </xdr:cNvPr>
        <xdr:cNvGrpSpPr/>
      </xdr:nvGrpSpPr>
      <xdr:grpSpPr>
        <a:xfrm>
          <a:off x="2567940" y="5356860"/>
          <a:ext cx="0" cy="284580"/>
          <a:chOff x="2506980" y="1981200"/>
          <a:chExt cx="502942" cy="228620"/>
        </a:xfrm>
      </xdr:grpSpPr>
      <xdr:pic>
        <xdr:nvPicPr>
          <xdr:cNvPr id="105" name="Picture 104">
            <a:extLst>
              <a:ext uri="{FF2B5EF4-FFF2-40B4-BE49-F238E27FC236}">
                <a16:creationId xmlns:a16="http://schemas.microsoft.com/office/drawing/2014/main" id="{20862E9D-004F-5FBD-3151-56924D4C3CFE}"/>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106" name="Picture 105">
            <a:extLst>
              <a:ext uri="{FF2B5EF4-FFF2-40B4-BE49-F238E27FC236}">
                <a16:creationId xmlns:a16="http://schemas.microsoft.com/office/drawing/2014/main" id="{86FD5AE8-24CA-7F88-D00D-56F180402D0E}"/>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0</xdr:colOff>
      <xdr:row>18</xdr:row>
      <xdr:rowOff>45720</xdr:rowOff>
    </xdr:from>
    <xdr:to>
      <xdr:col>7</xdr:col>
      <xdr:colOff>0</xdr:colOff>
      <xdr:row>19</xdr:row>
      <xdr:rowOff>2640</xdr:rowOff>
    </xdr:to>
    <xdr:grpSp>
      <xdr:nvGrpSpPr>
        <xdr:cNvPr id="107" name="Group 106">
          <a:extLst>
            <a:ext uri="{FF2B5EF4-FFF2-40B4-BE49-F238E27FC236}">
              <a16:creationId xmlns:a16="http://schemas.microsoft.com/office/drawing/2014/main" id="{AFE4911E-56B9-4520-856E-443F92F3B98B}"/>
            </a:ext>
          </a:extLst>
        </xdr:cNvPr>
        <xdr:cNvGrpSpPr/>
      </xdr:nvGrpSpPr>
      <xdr:grpSpPr>
        <a:xfrm>
          <a:off x="2567940" y="5684520"/>
          <a:ext cx="0" cy="284580"/>
          <a:chOff x="2506980" y="1981200"/>
          <a:chExt cx="502942" cy="228620"/>
        </a:xfrm>
      </xdr:grpSpPr>
      <xdr:pic>
        <xdr:nvPicPr>
          <xdr:cNvPr id="108" name="Picture 107">
            <a:extLst>
              <a:ext uri="{FF2B5EF4-FFF2-40B4-BE49-F238E27FC236}">
                <a16:creationId xmlns:a16="http://schemas.microsoft.com/office/drawing/2014/main" id="{6BFE664A-CA40-C975-CCE0-AFEBEDB50DC7}"/>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109" name="Picture 108">
            <a:extLst>
              <a:ext uri="{FF2B5EF4-FFF2-40B4-BE49-F238E27FC236}">
                <a16:creationId xmlns:a16="http://schemas.microsoft.com/office/drawing/2014/main" id="{9D660187-CB9C-0167-005D-8B6BC71104F9}"/>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0</xdr:colOff>
      <xdr:row>19</xdr:row>
      <xdr:rowOff>45720</xdr:rowOff>
    </xdr:from>
    <xdr:to>
      <xdr:col>7</xdr:col>
      <xdr:colOff>0</xdr:colOff>
      <xdr:row>20</xdr:row>
      <xdr:rowOff>2640</xdr:rowOff>
    </xdr:to>
    <xdr:grpSp>
      <xdr:nvGrpSpPr>
        <xdr:cNvPr id="110" name="Group 109">
          <a:extLst>
            <a:ext uri="{FF2B5EF4-FFF2-40B4-BE49-F238E27FC236}">
              <a16:creationId xmlns:a16="http://schemas.microsoft.com/office/drawing/2014/main" id="{C7B52EC1-5F0D-4CAA-ADE3-FF2E2A0CC9B5}"/>
            </a:ext>
          </a:extLst>
        </xdr:cNvPr>
        <xdr:cNvGrpSpPr/>
      </xdr:nvGrpSpPr>
      <xdr:grpSpPr>
        <a:xfrm>
          <a:off x="2567940" y="6012180"/>
          <a:ext cx="0" cy="284580"/>
          <a:chOff x="2506980" y="1981200"/>
          <a:chExt cx="502942" cy="228620"/>
        </a:xfrm>
      </xdr:grpSpPr>
      <xdr:pic>
        <xdr:nvPicPr>
          <xdr:cNvPr id="111" name="Picture 110">
            <a:extLst>
              <a:ext uri="{FF2B5EF4-FFF2-40B4-BE49-F238E27FC236}">
                <a16:creationId xmlns:a16="http://schemas.microsoft.com/office/drawing/2014/main" id="{CE09CDEE-8BAE-C19E-4E12-2D0E03E17245}"/>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112" name="Picture 111">
            <a:extLst>
              <a:ext uri="{FF2B5EF4-FFF2-40B4-BE49-F238E27FC236}">
                <a16:creationId xmlns:a16="http://schemas.microsoft.com/office/drawing/2014/main" id="{D6DC22A8-15D9-64DD-0F3B-979B09B30493}"/>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0</xdr:colOff>
      <xdr:row>19</xdr:row>
      <xdr:rowOff>45720</xdr:rowOff>
    </xdr:from>
    <xdr:to>
      <xdr:col>7</xdr:col>
      <xdr:colOff>0</xdr:colOff>
      <xdr:row>20</xdr:row>
      <xdr:rowOff>2640</xdr:rowOff>
    </xdr:to>
    <xdr:grpSp>
      <xdr:nvGrpSpPr>
        <xdr:cNvPr id="113" name="Group 112">
          <a:extLst>
            <a:ext uri="{FF2B5EF4-FFF2-40B4-BE49-F238E27FC236}">
              <a16:creationId xmlns:a16="http://schemas.microsoft.com/office/drawing/2014/main" id="{1734B2A6-389E-488B-98C7-D2DC7A2EB49A}"/>
            </a:ext>
          </a:extLst>
        </xdr:cNvPr>
        <xdr:cNvGrpSpPr/>
      </xdr:nvGrpSpPr>
      <xdr:grpSpPr>
        <a:xfrm>
          <a:off x="2567940" y="6012180"/>
          <a:ext cx="0" cy="284580"/>
          <a:chOff x="2506980" y="1981200"/>
          <a:chExt cx="502942" cy="228620"/>
        </a:xfrm>
      </xdr:grpSpPr>
      <xdr:pic>
        <xdr:nvPicPr>
          <xdr:cNvPr id="114" name="Picture 113">
            <a:extLst>
              <a:ext uri="{FF2B5EF4-FFF2-40B4-BE49-F238E27FC236}">
                <a16:creationId xmlns:a16="http://schemas.microsoft.com/office/drawing/2014/main" id="{026A5D97-C83F-39CE-1C82-39272DC8DC09}"/>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115" name="Picture 114">
            <a:extLst>
              <a:ext uri="{FF2B5EF4-FFF2-40B4-BE49-F238E27FC236}">
                <a16:creationId xmlns:a16="http://schemas.microsoft.com/office/drawing/2014/main" id="{8D902ED1-AD2C-3EFF-72D6-64FB58E7C4ED}"/>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11</xdr:col>
      <xdr:colOff>289560</xdr:colOff>
      <xdr:row>20</xdr:row>
      <xdr:rowOff>106680</xdr:rowOff>
    </xdr:from>
    <xdr:to>
      <xdr:col>13</xdr:col>
      <xdr:colOff>147300</xdr:colOff>
      <xdr:row>20</xdr:row>
      <xdr:rowOff>358680</xdr:rowOff>
    </xdr:to>
    <xdr:grpSp>
      <xdr:nvGrpSpPr>
        <xdr:cNvPr id="118" name="Group 117">
          <a:extLst>
            <a:ext uri="{FF2B5EF4-FFF2-40B4-BE49-F238E27FC236}">
              <a16:creationId xmlns:a16="http://schemas.microsoft.com/office/drawing/2014/main" id="{FF4CAE87-C91B-41AD-B125-3339597366C8}"/>
            </a:ext>
          </a:extLst>
        </xdr:cNvPr>
        <xdr:cNvGrpSpPr/>
      </xdr:nvGrpSpPr>
      <xdr:grpSpPr>
        <a:xfrm>
          <a:off x="6179820" y="6400800"/>
          <a:ext cx="2700000" cy="252000"/>
          <a:chOff x="5326380" y="922022"/>
          <a:chExt cx="2674920" cy="276157"/>
        </a:xfrm>
      </xdr:grpSpPr>
      <xdr:sp macro="" textlink="">
        <xdr:nvSpPr>
          <xdr:cNvPr id="119" name="Rectangle: Rounded Corners 118">
            <a:extLst>
              <a:ext uri="{FF2B5EF4-FFF2-40B4-BE49-F238E27FC236}">
                <a16:creationId xmlns:a16="http://schemas.microsoft.com/office/drawing/2014/main" id="{517C9C54-8621-2BBF-EF01-636FCDE028F0}"/>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120" name="Picture 119">
            <a:extLst>
              <a:ext uri="{FF2B5EF4-FFF2-40B4-BE49-F238E27FC236}">
                <a16:creationId xmlns:a16="http://schemas.microsoft.com/office/drawing/2014/main" id="{B987693E-A991-086C-547C-6CC70F1DDE29}"/>
              </a:ext>
            </a:extLst>
          </xdr:cNvPr>
          <xdr:cNvPicPr>
            <a:picLocks noChangeAspect="1"/>
          </xdr:cNvPicPr>
        </xdr:nvPicPr>
        <xdr:blipFill>
          <a:blip xmlns:r="http://schemas.openxmlformats.org/officeDocument/2006/relationships" r:embed="rId23"/>
          <a:stretch>
            <a:fillRect/>
          </a:stretch>
        </xdr:blipFill>
        <xdr:spPr>
          <a:xfrm>
            <a:off x="5326380" y="922022"/>
            <a:ext cx="666000" cy="275998"/>
          </a:xfrm>
          <a:prstGeom prst="rect">
            <a:avLst/>
          </a:prstGeom>
        </xdr:spPr>
      </xdr:pic>
      <xdr:pic>
        <xdr:nvPicPr>
          <xdr:cNvPr id="121" name="Picture 120">
            <a:extLst>
              <a:ext uri="{FF2B5EF4-FFF2-40B4-BE49-F238E27FC236}">
                <a16:creationId xmlns:a16="http://schemas.microsoft.com/office/drawing/2014/main" id="{6705EE45-B4A9-0B1F-CFEC-E651FCB0AB07}"/>
              </a:ext>
            </a:extLst>
          </xdr:cNvPr>
          <xdr:cNvPicPr>
            <a:picLocks noChangeAspect="1"/>
          </xdr:cNvPicPr>
        </xdr:nvPicPr>
        <xdr:blipFill>
          <a:blip xmlns:r="http://schemas.openxmlformats.org/officeDocument/2006/relationships" r:embed="rId23"/>
          <a:stretch>
            <a:fillRect/>
          </a:stretch>
        </xdr:blipFill>
        <xdr:spPr>
          <a:xfrm rot="10800000">
            <a:off x="7335300" y="922181"/>
            <a:ext cx="666000" cy="275998"/>
          </a:xfrm>
          <a:prstGeom prst="rect">
            <a:avLst/>
          </a:prstGeom>
        </xdr:spPr>
      </xdr:pic>
    </xdr:grpSp>
    <xdr:clientData/>
  </xdr:twoCellAnchor>
  <xdr:twoCellAnchor>
    <xdr:from>
      <xdr:col>10</xdr:col>
      <xdr:colOff>1615440</xdr:colOff>
      <xdr:row>3</xdr:row>
      <xdr:rowOff>106680</xdr:rowOff>
    </xdr:from>
    <xdr:to>
      <xdr:col>11</xdr:col>
      <xdr:colOff>472740</xdr:colOff>
      <xdr:row>3</xdr:row>
      <xdr:rowOff>358680</xdr:rowOff>
    </xdr:to>
    <xdr:sp macro="" textlink="">
      <xdr:nvSpPr>
        <xdr:cNvPr id="150" name="Rectangle: Rounded Corners 149">
          <a:extLst>
            <a:ext uri="{FF2B5EF4-FFF2-40B4-BE49-F238E27FC236}">
              <a16:creationId xmlns:a16="http://schemas.microsoft.com/office/drawing/2014/main" id="{DAA36CFF-6100-4D27-BF60-950A066567B1}"/>
            </a:ext>
          </a:extLst>
        </xdr:cNvPr>
        <xdr:cNvSpPr/>
      </xdr:nvSpPr>
      <xdr:spPr>
        <a:xfrm>
          <a:off x="5745480" y="92202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6</xdr:col>
      <xdr:colOff>318240</xdr:colOff>
      <xdr:row>20</xdr:row>
      <xdr:rowOff>340680</xdr:rowOff>
    </xdr:to>
    <xdr:sp macro="" textlink="">
      <xdr:nvSpPr>
        <xdr:cNvPr id="117" name="Rectangle: Rounded Corners 116">
          <a:extLst>
            <a:ext uri="{FF2B5EF4-FFF2-40B4-BE49-F238E27FC236}">
              <a16:creationId xmlns:a16="http://schemas.microsoft.com/office/drawing/2014/main" id="{23E61DB6-F8C2-4CEA-AD73-F30FB4659550}"/>
            </a:ext>
          </a:extLst>
        </xdr:cNvPr>
        <xdr:cNvSpPr/>
      </xdr:nvSpPr>
      <xdr:spPr>
        <a:xfrm>
          <a:off x="171450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20</xdr:col>
      <xdr:colOff>167640</xdr:colOff>
      <xdr:row>3</xdr:row>
      <xdr:rowOff>129540</xdr:rowOff>
    </xdr:from>
    <xdr:to>
      <xdr:col>20</xdr:col>
      <xdr:colOff>828780</xdr:colOff>
      <xdr:row>3</xdr:row>
      <xdr:rowOff>381540</xdr:rowOff>
    </xdr:to>
    <xdr:sp macro="" textlink="">
      <xdr:nvSpPr>
        <xdr:cNvPr id="28" name="Rectangle: Rounded Corners 27">
          <a:hlinkClick xmlns:r="http://schemas.openxmlformats.org/officeDocument/2006/relationships" r:id="rId24"/>
          <a:extLst>
            <a:ext uri="{FF2B5EF4-FFF2-40B4-BE49-F238E27FC236}">
              <a16:creationId xmlns:a16="http://schemas.microsoft.com/office/drawing/2014/main" id="{9258AF7D-AD13-439B-B9BF-30DE0497C116}"/>
            </a:ext>
          </a:extLst>
        </xdr:cNvPr>
        <xdr:cNvSpPr/>
      </xdr:nvSpPr>
      <xdr:spPr>
        <a:xfrm>
          <a:off x="13510260" y="944880"/>
          <a:ext cx="6611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5</xdr:col>
      <xdr:colOff>83820</xdr:colOff>
      <xdr:row>5</xdr:row>
      <xdr:rowOff>76200</xdr:rowOff>
    </xdr:from>
    <xdr:to>
      <xdr:col>5</xdr:col>
      <xdr:colOff>252301</xdr:colOff>
      <xdr:row>5</xdr:row>
      <xdr:rowOff>256200</xdr:rowOff>
    </xdr:to>
    <xdr:pic>
      <xdr:nvPicPr>
        <xdr:cNvPr id="29" name="Picture 28">
          <a:extLst>
            <a:ext uri="{FF2B5EF4-FFF2-40B4-BE49-F238E27FC236}">
              <a16:creationId xmlns:a16="http://schemas.microsoft.com/office/drawing/2014/main" id="{B82051EF-3DE7-4EBB-A6F5-F6F416A242F8}"/>
            </a:ext>
          </a:extLst>
        </xdr:cNvPr>
        <xdr:cNvPicPr>
          <a:picLocks noChangeAspect="1"/>
        </xdr:cNvPicPr>
      </xdr:nvPicPr>
      <xdr:blipFill>
        <a:blip xmlns:r="http://schemas.openxmlformats.org/officeDocument/2006/relationships" r:embed="rId25"/>
        <a:stretch>
          <a:fillRect/>
        </a:stretch>
      </xdr:blipFill>
      <xdr:spPr>
        <a:xfrm>
          <a:off x="1798320" y="1455420"/>
          <a:ext cx="168481" cy="180000"/>
        </a:xfrm>
        <a:prstGeom prst="rect">
          <a:avLst/>
        </a:prstGeom>
      </xdr:spPr>
    </xdr:pic>
    <xdr:clientData/>
  </xdr:twoCellAnchor>
  <xdr:twoCellAnchor>
    <xdr:from>
      <xdr:col>5</xdr:col>
      <xdr:colOff>99060</xdr:colOff>
      <xdr:row>6</xdr:row>
      <xdr:rowOff>91440</xdr:rowOff>
    </xdr:from>
    <xdr:to>
      <xdr:col>5</xdr:col>
      <xdr:colOff>243060</xdr:colOff>
      <xdr:row>19</xdr:row>
      <xdr:rowOff>220200</xdr:rowOff>
    </xdr:to>
    <xdr:grpSp>
      <xdr:nvGrpSpPr>
        <xdr:cNvPr id="30" name="Group 29">
          <a:extLst>
            <a:ext uri="{FF2B5EF4-FFF2-40B4-BE49-F238E27FC236}">
              <a16:creationId xmlns:a16="http://schemas.microsoft.com/office/drawing/2014/main" id="{84A4A1CB-95F3-4652-AE6F-E89B60665997}"/>
            </a:ext>
          </a:extLst>
        </xdr:cNvPr>
        <xdr:cNvGrpSpPr/>
      </xdr:nvGrpSpPr>
      <xdr:grpSpPr>
        <a:xfrm>
          <a:off x="1813560" y="1798320"/>
          <a:ext cx="144000" cy="4388340"/>
          <a:chOff x="1805940" y="1798320"/>
          <a:chExt cx="144000" cy="4388340"/>
        </a:xfrm>
      </xdr:grpSpPr>
      <xdr:sp macro="" textlink="">
        <xdr:nvSpPr>
          <xdr:cNvPr id="31" name="Oval 30">
            <a:extLst>
              <a:ext uri="{FF2B5EF4-FFF2-40B4-BE49-F238E27FC236}">
                <a16:creationId xmlns:a16="http://schemas.microsoft.com/office/drawing/2014/main" id="{1DDFCC9B-A282-DDF0-F10E-37831EB0477A}"/>
              </a:ext>
            </a:extLst>
          </xdr:cNvPr>
          <xdr:cNvSpPr>
            <a:spLocks noChangeAspect="1"/>
          </xdr:cNvSpPr>
        </xdr:nvSpPr>
        <xdr:spPr>
          <a:xfrm>
            <a:off x="1805940" y="1798320"/>
            <a:ext cx="144000" cy="144000"/>
          </a:xfrm>
          <a:prstGeom prst="ellipse">
            <a:avLst/>
          </a:prstGeom>
          <a:solidFill>
            <a:schemeClr val="bg1"/>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2" name="Oval 31">
            <a:extLst>
              <a:ext uri="{FF2B5EF4-FFF2-40B4-BE49-F238E27FC236}">
                <a16:creationId xmlns:a16="http://schemas.microsoft.com/office/drawing/2014/main" id="{3DE2CF99-5369-6DDC-E589-8EBDA9249720}"/>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3" name="Oval 32">
            <a:extLst>
              <a:ext uri="{FF2B5EF4-FFF2-40B4-BE49-F238E27FC236}">
                <a16:creationId xmlns:a16="http://schemas.microsoft.com/office/drawing/2014/main" id="{B902EBB8-75D3-4FF4-8572-D81F207E1C79}"/>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4" name="Oval 33">
            <a:extLst>
              <a:ext uri="{FF2B5EF4-FFF2-40B4-BE49-F238E27FC236}">
                <a16:creationId xmlns:a16="http://schemas.microsoft.com/office/drawing/2014/main" id="{68112DA2-B93F-072D-94C6-4A018D6F61A9}"/>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5" name="Oval 34">
            <a:extLst>
              <a:ext uri="{FF2B5EF4-FFF2-40B4-BE49-F238E27FC236}">
                <a16:creationId xmlns:a16="http://schemas.microsoft.com/office/drawing/2014/main" id="{241AE392-D5C7-0F81-6617-7AC8C14B7F87}"/>
              </a:ext>
            </a:extLst>
          </xdr:cNvPr>
          <xdr:cNvSpPr>
            <a:spLocks noChangeAspect="1"/>
          </xdr:cNvSpPr>
        </xdr:nvSpPr>
        <xdr:spPr>
          <a:xfrm>
            <a:off x="1805940" y="440436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6" name="Oval 35">
            <a:extLst>
              <a:ext uri="{FF2B5EF4-FFF2-40B4-BE49-F238E27FC236}">
                <a16:creationId xmlns:a16="http://schemas.microsoft.com/office/drawing/2014/main" id="{559871B9-D68E-694D-9EA1-EC2CC2E30919}"/>
              </a:ext>
            </a:extLst>
          </xdr:cNvPr>
          <xdr:cNvSpPr>
            <a:spLocks noChangeAspect="1"/>
          </xdr:cNvSpPr>
        </xdr:nvSpPr>
        <xdr:spPr>
          <a:xfrm>
            <a:off x="1805940" y="407670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7" name="Oval 36">
            <a:extLst>
              <a:ext uri="{FF2B5EF4-FFF2-40B4-BE49-F238E27FC236}">
                <a16:creationId xmlns:a16="http://schemas.microsoft.com/office/drawing/2014/main" id="{9E7DFC2E-10FF-810A-E3DB-D30E7BBDBF9C}"/>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1" name="Oval 40">
            <a:extLst>
              <a:ext uri="{FF2B5EF4-FFF2-40B4-BE49-F238E27FC236}">
                <a16:creationId xmlns:a16="http://schemas.microsoft.com/office/drawing/2014/main" id="{D685D77F-4EAD-DAD8-C183-55B23CAEF4E2}"/>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2" name="Oval 41">
            <a:extLst>
              <a:ext uri="{FF2B5EF4-FFF2-40B4-BE49-F238E27FC236}">
                <a16:creationId xmlns:a16="http://schemas.microsoft.com/office/drawing/2014/main" id="{A15EF040-AD41-C42B-CB0F-260E0C4F387A}"/>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4" name="Oval 43">
            <a:extLst>
              <a:ext uri="{FF2B5EF4-FFF2-40B4-BE49-F238E27FC236}">
                <a16:creationId xmlns:a16="http://schemas.microsoft.com/office/drawing/2014/main" id="{48A26F09-087F-BB42-7A9B-D82DA7DADB40}"/>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5" name="Oval 44">
            <a:extLst>
              <a:ext uri="{FF2B5EF4-FFF2-40B4-BE49-F238E27FC236}">
                <a16:creationId xmlns:a16="http://schemas.microsoft.com/office/drawing/2014/main" id="{F88A7587-932C-008C-45E2-45FFB2DDAF8A}"/>
              </a:ext>
            </a:extLst>
          </xdr:cNvPr>
          <xdr:cNvSpPr>
            <a:spLocks noChangeAspect="1"/>
          </xdr:cNvSpPr>
        </xdr:nvSpPr>
        <xdr:spPr>
          <a:xfrm>
            <a:off x="1805940" y="60426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8" name="Oval 87">
            <a:extLst>
              <a:ext uri="{FF2B5EF4-FFF2-40B4-BE49-F238E27FC236}">
                <a16:creationId xmlns:a16="http://schemas.microsoft.com/office/drawing/2014/main" id="{5AB293FF-80D0-1DBF-FA94-C4113593BF6B}"/>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0" name="Oval 89">
            <a:extLst>
              <a:ext uri="{FF2B5EF4-FFF2-40B4-BE49-F238E27FC236}">
                <a16:creationId xmlns:a16="http://schemas.microsoft.com/office/drawing/2014/main" id="{C56E5AE0-6F28-6FFD-0C8F-4F48F8FCEFAE}"/>
              </a:ext>
            </a:extLst>
          </xdr:cNvPr>
          <xdr:cNvSpPr>
            <a:spLocks noChangeAspect="1"/>
          </xdr:cNvSpPr>
        </xdr:nvSpPr>
        <xdr:spPr>
          <a:xfrm>
            <a:off x="1805940" y="53873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3" name="Oval 92">
            <a:extLst>
              <a:ext uri="{FF2B5EF4-FFF2-40B4-BE49-F238E27FC236}">
                <a16:creationId xmlns:a16="http://schemas.microsoft.com/office/drawing/2014/main" id="{4F69904D-39CD-214E-7567-9227F3911E3F}"/>
              </a:ext>
            </a:extLst>
          </xdr:cNvPr>
          <xdr:cNvSpPr>
            <a:spLocks noChangeAspect="1"/>
          </xdr:cNvSpPr>
        </xdr:nvSpPr>
        <xdr:spPr>
          <a:xfrm>
            <a:off x="1805940" y="50596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6</xdr:col>
      <xdr:colOff>99060</xdr:colOff>
      <xdr:row>6</xdr:row>
      <xdr:rowOff>76200</xdr:rowOff>
    </xdr:from>
    <xdr:to>
      <xdr:col>6</xdr:col>
      <xdr:colOff>265819</xdr:colOff>
      <xdr:row>19</xdr:row>
      <xdr:rowOff>238200</xdr:rowOff>
    </xdr:to>
    <xdr:grpSp>
      <xdr:nvGrpSpPr>
        <xdr:cNvPr id="100" name="Group 99">
          <a:extLst>
            <a:ext uri="{FF2B5EF4-FFF2-40B4-BE49-F238E27FC236}">
              <a16:creationId xmlns:a16="http://schemas.microsoft.com/office/drawing/2014/main" id="{D3613280-696A-40F8-88CF-DC9D7AB2E9F3}"/>
            </a:ext>
          </a:extLst>
        </xdr:cNvPr>
        <xdr:cNvGrpSpPr/>
      </xdr:nvGrpSpPr>
      <xdr:grpSpPr>
        <a:xfrm>
          <a:off x="2179320" y="1783080"/>
          <a:ext cx="166759" cy="4421580"/>
          <a:chOff x="2156460" y="1706880"/>
          <a:chExt cx="162001" cy="4421580"/>
        </a:xfrm>
      </xdr:grpSpPr>
      <xdr:pic>
        <xdr:nvPicPr>
          <xdr:cNvPr id="101" name="Picture 100">
            <a:extLst>
              <a:ext uri="{FF2B5EF4-FFF2-40B4-BE49-F238E27FC236}">
                <a16:creationId xmlns:a16="http://schemas.microsoft.com/office/drawing/2014/main" id="{81DF58BB-E256-D983-6514-E2CB34A906B2}"/>
              </a:ext>
            </a:extLst>
          </xdr:cNvPr>
          <xdr:cNvPicPr>
            <a:picLocks noChangeAspect="1"/>
          </xdr:cNvPicPr>
        </xdr:nvPicPr>
        <xdr:blipFill>
          <a:blip xmlns:r="http://schemas.openxmlformats.org/officeDocument/2006/relationships" r:embed="rId26"/>
          <a:stretch>
            <a:fillRect/>
          </a:stretch>
        </xdr:blipFill>
        <xdr:spPr>
          <a:xfrm>
            <a:off x="2156460" y="2034540"/>
            <a:ext cx="162001" cy="162000"/>
          </a:xfrm>
          <a:prstGeom prst="rect">
            <a:avLst/>
          </a:prstGeom>
        </xdr:spPr>
      </xdr:pic>
      <xdr:pic>
        <xdr:nvPicPr>
          <xdr:cNvPr id="123" name="Picture 122">
            <a:hlinkClick xmlns:r="http://schemas.openxmlformats.org/officeDocument/2006/relationships" r:id="rId27"/>
            <a:extLst>
              <a:ext uri="{FF2B5EF4-FFF2-40B4-BE49-F238E27FC236}">
                <a16:creationId xmlns:a16="http://schemas.microsoft.com/office/drawing/2014/main" id="{4BFC2048-7371-E934-7008-2B03E2B31BB6}"/>
              </a:ext>
            </a:extLst>
          </xdr:cNvPr>
          <xdr:cNvPicPr>
            <a:picLocks noChangeAspect="1"/>
          </xdr:cNvPicPr>
        </xdr:nvPicPr>
        <xdr:blipFill>
          <a:blip xmlns:r="http://schemas.openxmlformats.org/officeDocument/2006/relationships" r:embed="rId26"/>
          <a:stretch>
            <a:fillRect/>
          </a:stretch>
        </xdr:blipFill>
        <xdr:spPr>
          <a:xfrm>
            <a:off x="2156460" y="1706880"/>
            <a:ext cx="162000" cy="162000"/>
          </a:xfrm>
          <a:prstGeom prst="rect">
            <a:avLst/>
          </a:prstGeom>
        </xdr:spPr>
      </xdr:pic>
      <xdr:pic>
        <xdr:nvPicPr>
          <xdr:cNvPr id="124" name="Picture 123">
            <a:extLst>
              <a:ext uri="{FF2B5EF4-FFF2-40B4-BE49-F238E27FC236}">
                <a16:creationId xmlns:a16="http://schemas.microsoft.com/office/drawing/2014/main" id="{5974B899-8E79-78DB-AB19-D36AB11CDE9A}"/>
              </a:ext>
            </a:extLst>
          </xdr:cNvPr>
          <xdr:cNvPicPr>
            <a:picLocks noChangeAspect="1"/>
          </xdr:cNvPicPr>
        </xdr:nvPicPr>
        <xdr:blipFill>
          <a:blip xmlns:r="http://schemas.openxmlformats.org/officeDocument/2006/relationships" r:embed="rId26"/>
          <a:stretch>
            <a:fillRect/>
          </a:stretch>
        </xdr:blipFill>
        <xdr:spPr>
          <a:xfrm>
            <a:off x="2156460" y="2362200"/>
            <a:ext cx="162000" cy="162000"/>
          </a:xfrm>
          <a:prstGeom prst="rect">
            <a:avLst/>
          </a:prstGeom>
        </xdr:spPr>
      </xdr:pic>
      <xdr:pic>
        <xdr:nvPicPr>
          <xdr:cNvPr id="125" name="Picture 124">
            <a:extLst>
              <a:ext uri="{FF2B5EF4-FFF2-40B4-BE49-F238E27FC236}">
                <a16:creationId xmlns:a16="http://schemas.microsoft.com/office/drawing/2014/main" id="{0B3E190B-59FF-3CA4-908D-0F7C9CEAF4EA}"/>
              </a:ext>
            </a:extLst>
          </xdr:cNvPr>
          <xdr:cNvPicPr>
            <a:picLocks noChangeAspect="1"/>
          </xdr:cNvPicPr>
        </xdr:nvPicPr>
        <xdr:blipFill>
          <a:blip xmlns:r="http://schemas.openxmlformats.org/officeDocument/2006/relationships" r:embed="rId26"/>
          <a:stretch>
            <a:fillRect/>
          </a:stretch>
        </xdr:blipFill>
        <xdr:spPr>
          <a:xfrm>
            <a:off x="2156460" y="2689860"/>
            <a:ext cx="162000" cy="162000"/>
          </a:xfrm>
          <a:prstGeom prst="rect">
            <a:avLst/>
          </a:prstGeom>
        </xdr:spPr>
      </xdr:pic>
      <xdr:pic>
        <xdr:nvPicPr>
          <xdr:cNvPr id="126" name="Picture 125">
            <a:extLst>
              <a:ext uri="{FF2B5EF4-FFF2-40B4-BE49-F238E27FC236}">
                <a16:creationId xmlns:a16="http://schemas.microsoft.com/office/drawing/2014/main" id="{77941818-98FF-59A9-2DA6-68F42560BF45}"/>
              </a:ext>
            </a:extLst>
          </xdr:cNvPr>
          <xdr:cNvPicPr>
            <a:picLocks noChangeAspect="1"/>
          </xdr:cNvPicPr>
        </xdr:nvPicPr>
        <xdr:blipFill>
          <a:blip xmlns:r="http://schemas.openxmlformats.org/officeDocument/2006/relationships" r:embed="rId26"/>
          <a:stretch>
            <a:fillRect/>
          </a:stretch>
        </xdr:blipFill>
        <xdr:spPr>
          <a:xfrm>
            <a:off x="2156460" y="3017520"/>
            <a:ext cx="162000" cy="162000"/>
          </a:xfrm>
          <a:prstGeom prst="rect">
            <a:avLst/>
          </a:prstGeom>
        </xdr:spPr>
      </xdr:pic>
      <xdr:pic>
        <xdr:nvPicPr>
          <xdr:cNvPr id="128" name="Picture 127">
            <a:extLst>
              <a:ext uri="{FF2B5EF4-FFF2-40B4-BE49-F238E27FC236}">
                <a16:creationId xmlns:a16="http://schemas.microsoft.com/office/drawing/2014/main" id="{6FAE7A45-E503-A242-4985-9AAE84F1B766}"/>
              </a:ext>
            </a:extLst>
          </xdr:cNvPr>
          <xdr:cNvPicPr>
            <a:picLocks noChangeAspect="1"/>
          </xdr:cNvPicPr>
        </xdr:nvPicPr>
        <xdr:blipFill>
          <a:blip xmlns:r="http://schemas.openxmlformats.org/officeDocument/2006/relationships" r:embed="rId26"/>
          <a:stretch>
            <a:fillRect/>
          </a:stretch>
        </xdr:blipFill>
        <xdr:spPr>
          <a:xfrm>
            <a:off x="2156460" y="3345180"/>
            <a:ext cx="162000" cy="162000"/>
          </a:xfrm>
          <a:prstGeom prst="rect">
            <a:avLst/>
          </a:prstGeom>
        </xdr:spPr>
      </xdr:pic>
      <xdr:pic>
        <xdr:nvPicPr>
          <xdr:cNvPr id="129" name="Picture 128">
            <a:extLst>
              <a:ext uri="{FF2B5EF4-FFF2-40B4-BE49-F238E27FC236}">
                <a16:creationId xmlns:a16="http://schemas.microsoft.com/office/drawing/2014/main" id="{3113BC74-4354-0D4D-AFF5-C1DF3E868C20}"/>
              </a:ext>
            </a:extLst>
          </xdr:cNvPr>
          <xdr:cNvPicPr>
            <a:picLocks noChangeAspect="1"/>
          </xdr:cNvPicPr>
        </xdr:nvPicPr>
        <xdr:blipFill>
          <a:blip xmlns:r="http://schemas.openxmlformats.org/officeDocument/2006/relationships" r:embed="rId26"/>
          <a:stretch>
            <a:fillRect/>
          </a:stretch>
        </xdr:blipFill>
        <xdr:spPr>
          <a:xfrm>
            <a:off x="2156460" y="3672840"/>
            <a:ext cx="162000" cy="162000"/>
          </a:xfrm>
          <a:prstGeom prst="rect">
            <a:avLst/>
          </a:prstGeom>
        </xdr:spPr>
      </xdr:pic>
      <xdr:pic>
        <xdr:nvPicPr>
          <xdr:cNvPr id="130" name="Picture 129">
            <a:extLst>
              <a:ext uri="{FF2B5EF4-FFF2-40B4-BE49-F238E27FC236}">
                <a16:creationId xmlns:a16="http://schemas.microsoft.com/office/drawing/2014/main" id="{84AAAB78-A460-8437-5AC6-374B37188E23}"/>
              </a:ext>
            </a:extLst>
          </xdr:cNvPr>
          <xdr:cNvPicPr>
            <a:picLocks noChangeAspect="1"/>
          </xdr:cNvPicPr>
        </xdr:nvPicPr>
        <xdr:blipFill>
          <a:blip xmlns:r="http://schemas.openxmlformats.org/officeDocument/2006/relationships" r:embed="rId26"/>
          <a:stretch>
            <a:fillRect/>
          </a:stretch>
        </xdr:blipFill>
        <xdr:spPr>
          <a:xfrm>
            <a:off x="2156460" y="4000500"/>
            <a:ext cx="162000" cy="162000"/>
          </a:xfrm>
          <a:prstGeom prst="rect">
            <a:avLst/>
          </a:prstGeom>
        </xdr:spPr>
      </xdr:pic>
      <xdr:pic>
        <xdr:nvPicPr>
          <xdr:cNvPr id="131" name="Picture 130">
            <a:extLst>
              <a:ext uri="{FF2B5EF4-FFF2-40B4-BE49-F238E27FC236}">
                <a16:creationId xmlns:a16="http://schemas.microsoft.com/office/drawing/2014/main" id="{A3D71D14-154C-9292-9F8B-8EACA021CC80}"/>
              </a:ext>
            </a:extLst>
          </xdr:cNvPr>
          <xdr:cNvPicPr>
            <a:picLocks noChangeAspect="1"/>
          </xdr:cNvPicPr>
        </xdr:nvPicPr>
        <xdr:blipFill>
          <a:blip xmlns:r="http://schemas.openxmlformats.org/officeDocument/2006/relationships" r:embed="rId26"/>
          <a:stretch>
            <a:fillRect/>
          </a:stretch>
        </xdr:blipFill>
        <xdr:spPr>
          <a:xfrm>
            <a:off x="2156460" y="4328160"/>
            <a:ext cx="162000" cy="162000"/>
          </a:xfrm>
          <a:prstGeom prst="rect">
            <a:avLst/>
          </a:prstGeom>
        </xdr:spPr>
      </xdr:pic>
      <xdr:pic>
        <xdr:nvPicPr>
          <xdr:cNvPr id="132" name="Picture 131">
            <a:extLst>
              <a:ext uri="{FF2B5EF4-FFF2-40B4-BE49-F238E27FC236}">
                <a16:creationId xmlns:a16="http://schemas.microsoft.com/office/drawing/2014/main" id="{712170C1-4CBE-3DFC-AE22-DBC0F74F4F37}"/>
              </a:ext>
            </a:extLst>
          </xdr:cNvPr>
          <xdr:cNvPicPr>
            <a:picLocks noChangeAspect="1"/>
          </xdr:cNvPicPr>
        </xdr:nvPicPr>
        <xdr:blipFill>
          <a:blip xmlns:r="http://schemas.openxmlformats.org/officeDocument/2006/relationships" r:embed="rId26"/>
          <a:stretch>
            <a:fillRect/>
          </a:stretch>
        </xdr:blipFill>
        <xdr:spPr>
          <a:xfrm>
            <a:off x="2156460" y="4655820"/>
            <a:ext cx="162000" cy="162000"/>
          </a:xfrm>
          <a:prstGeom prst="rect">
            <a:avLst/>
          </a:prstGeom>
        </xdr:spPr>
      </xdr:pic>
      <xdr:pic>
        <xdr:nvPicPr>
          <xdr:cNvPr id="133" name="Picture 132">
            <a:extLst>
              <a:ext uri="{FF2B5EF4-FFF2-40B4-BE49-F238E27FC236}">
                <a16:creationId xmlns:a16="http://schemas.microsoft.com/office/drawing/2014/main" id="{46C1CD9C-F31E-7F19-DB0D-C9088C676554}"/>
              </a:ext>
            </a:extLst>
          </xdr:cNvPr>
          <xdr:cNvPicPr>
            <a:picLocks noChangeAspect="1"/>
          </xdr:cNvPicPr>
        </xdr:nvPicPr>
        <xdr:blipFill>
          <a:blip xmlns:r="http://schemas.openxmlformats.org/officeDocument/2006/relationships" r:embed="rId26"/>
          <a:stretch>
            <a:fillRect/>
          </a:stretch>
        </xdr:blipFill>
        <xdr:spPr>
          <a:xfrm>
            <a:off x="2156460" y="4983480"/>
            <a:ext cx="162000" cy="162000"/>
          </a:xfrm>
          <a:prstGeom prst="rect">
            <a:avLst/>
          </a:prstGeom>
        </xdr:spPr>
      </xdr:pic>
      <xdr:pic>
        <xdr:nvPicPr>
          <xdr:cNvPr id="138" name="Picture 137">
            <a:extLst>
              <a:ext uri="{FF2B5EF4-FFF2-40B4-BE49-F238E27FC236}">
                <a16:creationId xmlns:a16="http://schemas.microsoft.com/office/drawing/2014/main" id="{3D926575-92B4-AFB4-5490-1F276D198BC3}"/>
              </a:ext>
            </a:extLst>
          </xdr:cNvPr>
          <xdr:cNvPicPr>
            <a:picLocks noChangeAspect="1"/>
          </xdr:cNvPicPr>
        </xdr:nvPicPr>
        <xdr:blipFill>
          <a:blip xmlns:r="http://schemas.openxmlformats.org/officeDocument/2006/relationships" r:embed="rId26"/>
          <a:stretch>
            <a:fillRect/>
          </a:stretch>
        </xdr:blipFill>
        <xdr:spPr>
          <a:xfrm>
            <a:off x="2156460" y="5311140"/>
            <a:ext cx="162000" cy="162000"/>
          </a:xfrm>
          <a:prstGeom prst="rect">
            <a:avLst/>
          </a:prstGeom>
        </xdr:spPr>
      </xdr:pic>
      <xdr:pic>
        <xdr:nvPicPr>
          <xdr:cNvPr id="145" name="Picture 144">
            <a:extLst>
              <a:ext uri="{FF2B5EF4-FFF2-40B4-BE49-F238E27FC236}">
                <a16:creationId xmlns:a16="http://schemas.microsoft.com/office/drawing/2014/main" id="{635A4E64-D285-816C-97B8-15C1407AB06D}"/>
              </a:ext>
            </a:extLst>
          </xdr:cNvPr>
          <xdr:cNvPicPr>
            <a:picLocks noChangeAspect="1"/>
          </xdr:cNvPicPr>
        </xdr:nvPicPr>
        <xdr:blipFill>
          <a:blip xmlns:r="http://schemas.openxmlformats.org/officeDocument/2006/relationships" r:embed="rId26"/>
          <a:stretch>
            <a:fillRect/>
          </a:stretch>
        </xdr:blipFill>
        <xdr:spPr>
          <a:xfrm>
            <a:off x="2156460" y="5638800"/>
            <a:ext cx="162000" cy="162000"/>
          </a:xfrm>
          <a:prstGeom prst="rect">
            <a:avLst/>
          </a:prstGeom>
        </xdr:spPr>
      </xdr:pic>
      <xdr:pic>
        <xdr:nvPicPr>
          <xdr:cNvPr id="146" name="Picture 145">
            <a:extLst>
              <a:ext uri="{FF2B5EF4-FFF2-40B4-BE49-F238E27FC236}">
                <a16:creationId xmlns:a16="http://schemas.microsoft.com/office/drawing/2014/main" id="{BDC64C2F-F3C9-A64E-4B42-91E3840DE8C6}"/>
              </a:ext>
            </a:extLst>
          </xdr:cNvPr>
          <xdr:cNvPicPr>
            <a:picLocks noChangeAspect="1"/>
          </xdr:cNvPicPr>
        </xdr:nvPicPr>
        <xdr:blipFill>
          <a:blip xmlns:r="http://schemas.openxmlformats.org/officeDocument/2006/relationships" r:embed="rId26"/>
          <a:stretch>
            <a:fillRect/>
          </a:stretch>
        </xdr:blipFill>
        <xdr:spPr>
          <a:xfrm>
            <a:off x="2156460" y="5966460"/>
            <a:ext cx="162000" cy="162000"/>
          </a:xfrm>
          <a:prstGeom prst="rect">
            <a:avLst/>
          </a:prstGeom>
        </xdr:spPr>
      </xdr:pic>
    </xdr:grp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21</xdr:row>
      <xdr:rowOff>142020</xdr:rowOff>
    </xdr:to>
    <xdr:grpSp>
      <xdr:nvGrpSpPr>
        <xdr:cNvPr id="117" name="Group 116">
          <a:extLst>
            <a:ext uri="{FF2B5EF4-FFF2-40B4-BE49-F238E27FC236}">
              <a16:creationId xmlns:a16="http://schemas.microsoft.com/office/drawing/2014/main" id="{C7475D0C-89FB-413F-B076-16B129D70806}"/>
            </a:ext>
          </a:extLst>
        </xdr:cNvPr>
        <xdr:cNvGrpSpPr/>
      </xdr:nvGrpSpPr>
      <xdr:grpSpPr>
        <a:xfrm>
          <a:off x="0" y="0"/>
          <a:ext cx="1474131" cy="6840000"/>
          <a:chOff x="0" y="0"/>
          <a:chExt cx="1470321" cy="6184990"/>
        </a:xfrm>
      </xdr:grpSpPr>
      <xdr:grpSp>
        <xdr:nvGrpSpPr>
          <xdr:cNvPr id="118" name="Group 117">
            <a:extLst>
              <a:ext uri="{FF2B5EF4-FFF2-40B4-BE49-F238E27FC236}">
                <a16:creationId xmlns:a16="http://schemas.microsoft.com/office/drawing/2014/main" id="{2E199052-D4E5-AEA0-E3E7-4F0190174EEF}"/>
              </a:ext>
            </a:extLst>
          </xdr:cNvPr>
          <xdr:cNvGrpSpPr/>
        </xdr:nvGrpSpPr>
        <xdr:grpSpPr>
          <a:xfrm>
            <a:off x="0" y="0"/>
            <a:ext cx="1470321" cy="6184990"/>
            <a:chOff x="0" y="0"/>
            <a:chExt cx="1470321" cy="6184990"/>
          </a:xfrm>
        </xdr:grpSpPr>
        <xdr:grpSp>
          <xdr:nvGrpSpPr>
            <xdr:cNvPr id="120" name="Group 119">
              <a:extLst>
                <a:ext uri="{FF2B5EF4-FFF2-40B4-BE49-F238E27FC236}">
                  <a16:creationId xmlns:a16="http://schemas.microsoft.com/office/drawing/2014/main" id="{A10792C2-2FE8-307D-C498-2DB6E0D255F9}"/>
                </a:ext>
              </a:extLst>
            </xdr:cNvPr>
            <xdr:cNvGrpSpPr/>
          </xdr:nvGrpSpPr>
          <xdr:grpSpPr>
            <a:xfrm>
              <a:off x="0" y="0"/>
              <a:ext cx="1470321" cy="6184990"/>
              <a:chOff x="0" y="-291307"/>
              <a:chExt cx="1474131" cy="6350725"/>
            </a:xfrm>
            <a:solidFill>
              <a:schemeClr val="bg1"/>
            </a:solidFill>
          </xdr:grpSpPr>
          <xdr:grpSp>
            <xdr:nvGrpSpPr>
              <xdr:cNvPr id="122" name="Group 121">
                <a:extLst>
                  <a:ext uri="{FF2B5EF4-FFF2-40B4-BE49-F238E27FC236}">
                    <a16:creationId xmlns:a16="http://schemas.microsoft.com/office/drawing/2014/main" id="{477A9BB7-FD3D-AF30-875B-EB23EFEC33AA}"/>
                  </a:ext>
                </a:extLst>
              </xdr:cNvPr>
              <xdr:cNvGrpSpPr/>
            </xdr:nvGrpSpPr>
            <xdr:grpSpPr>
              <a:xfrm>
                <a:off x="0" y="-291307"/>
                <a:ext cx="1474131" cy="6350725"/>
                <a:chOff x="0" y="-291307"/>
                <a:chExt cx="1474131" cy="6350725"/>
              </a:xfrm>
              <a:grpFill/>
            </xdr:grpSpPr>
            <xdr:grpSp>
              <xdr:nvGrpSpPr>
                <xdr:cNvPr id="125" name="Group 124">
                  <a:extLst>
                    <a:ext uri="{FF2B5EF4-FFF2-40B4-BE49-F238E27FC236}">
                      <a16:creationId xmlns:a16="http://schemas.microsoft.com/office/drawing/2014/main" id="{0B8DECE9-FF66-0CD0-9A6F-D7096654C595}"/>
                    </a:ext>
                  </a:extLst>
                </xdr:cNvPr>
                <xdr:cNvGrpSpPr/>
              </xdr:nvGrpSpPr>
              <xdr:grpSpPr>
                <a:xfrm>
                  <a:off x="0" y="-291307"/>
                  <a:ext cx="1474131" cy="6350725"/>
                  <a:chOff x="0" y="-276870"/>
                  <a:chExt cx="1476165" cy="6035993"/>
                </a:xfrm>
                <a:grpFill/>
              </xdr:grpSpPr>
              <xdr:sp macro="" textlink="">
                <xdr:nvSpPr>
                  <xdr:cNvPr id="127" name="Rectangle 126">
                    <a:extLst>
                      <a:ext uri="{FF2B5EF4-FFF2-40B4-BE49-F238E27FC236}">
                        <a16:creationId xmlns:a16="http://schemas.microsoft.com/office/drawing/2014/main" id="{80D13759-C6A7-BC56-E38C-F9570DA5A3B0}"/>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28" name="Group 127">
                    <a:extLst>
                      <a:ext uri="{FF2B5EF4-FFF2-40B4-BE49-F238E27FC236}">
                        <a16:creationId xmlns:a16="http://schemas.microsoft.com/office/drawing/2014/main" id="{2D212221-F7FA-5B6B-6D33-D56A0C49335F}"/>
                      </a:ext>
                    </a:extLst>
                  </xdr:cNvPr>
                  <xdr:cNvGrpSpPr/>
                </xdr:nvGrpSpPr>
                <xdr:grpSpPr>
                  <a:xfrm>
                    <a:off x="2080" y="531339"/>
                    <a:ext cx="1457616" cy="4278031"/>
                    <a:chOff x="2080" y="531339"/>
                    <a:chExt cx="1457616" cy="4278031"/>
                  </a:xfrm>
                  <a:grpFill/>
                </xdr:grpSpPr>
                <xdr:sp macro="" textlink="">
                  <xdr:nvSpPr>
                    <xdr:cNvPr id="129" name="TextBox 128">
                      <a:hlinkClick xmlns:r="http://schemas.openxmlformats.org/officeDocument/2006/relationships" r:id="rId1"/>
                      <a:extLst>
                        <a:ext uri="{FF2B5EF4-FFF2-40B4-BE49-F238E27FC236}">
                          <a16:creationId xmlns:a16="http://schemas.microsoft.com/office/drawing/2014/main" id="{DD05BE0D-339F-35DD-8E93-6C46FA6DA99B}"/>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0" name="TextBox 129">
                      <a:hlinkClick xmlns:r="http://schemas.openxmlformats.org/officeDocument/2006/relationships" r:id="rId2"/>
                      <a:extLst>
                        <a:ext uri="{FF2B5EF4-FFF2-40B4-BE49-F238E27FC236}">
                          <a16:creationId xmlns:a16="http://schemas.microsoft.com/office/drawing/2014/main" id="{86F36ADC-BDBA-A313-84CA-807A1E475EA5}"/>
                        </a:ext>
                      </a:extLst>
                    </xdr:cNvPr>
                    <xdr:cNvSpPr txBox="1"/>
                  </xdr:nvSpPr>
                  <xdr:spPr>
                    <a:xfrm>
                      <a:off x="2444" y="1054618"/>
                      <a:ext cx="1441986" cy="240957"/>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Tasks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31" name="TextBox 130">
                      <a:hlinkClick xmlns:r="http://schemas.openxmlformats.org/officeDocument/2006/relationships" r:id="rId3"/>
                      <a:extLst>
                        <a:ext uri="{FF2B5EF4-FFF2-40B4-BE49-F238E27FC236}">
                          <a16:creationId xmlns:a16="http://schemas.microsoft.com/office/drawing/2014/main" id="{6EEB56B4-6B06-5092-E3E7-F5319048207C}"/>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2" name="TextBox 131">
                      <a:hlinkClick xmlns:r="http://schemas.openxmlformats.org/officeDocument/2006/relationships" r:id="rId4"/>
                      <a:extLst>
                        <a:ext uri="{FF2B5EF4-FFF2-40B4-BE49-F238E27FC236}">
                          <a16:creationId xmlns:a16="http://schemas.microsoft.com/office/drawing/2014/main" id="{F154E2C0-45C5-79C2-E847-BBD6272374C5}"/>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3" name="TextBox 132">
                      <a:hlinkClick xmlns:r="http://schemas.openxmlformats.org/officeDocument/2006/relationships" r:id="rId5"/>
                      <a:extLst>
                        <a:ext uri="{FF2B5EF4-FFF2-40B4-BE49-F238E27FC236}">
                          <a16:creationId xmlns:a16="http://schemas.microsoft.com/office/drawing/2014/main" id="{AF61DDA8-80B3-628E-529C-CC2D1BB6EC97}"/>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4" name="TextBox 133">
                      <a:hlinkClick xmlns:r="http://schemas.openxmlformats.org/officeDocument/2006/relationships" r:id="rId6"/>
                      <a:extLst>
                        <a:ext uri="{FF2B5EF4-FFF2-40B4-BE49-F238E27FC236}">
                          <a16:creationId xmlns:a16="http://schemas.microsoft.com/office/drawing/2014/main" id="{0D64948C-6A69-504A-790C-57958DE6C9B9}"/>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5" name="TextBox 134">
                      <a:hlinkClick xmlns:r="http://schemas.openxmlformats.org/officeDocument/2006/relationships" r:id="rId7"/>
                      <a:extLst>
                        <a:ext uri="{FF2B5EF4-FFF2-40B4-BE49-F238E27FC236}">
                          <a16:creationId xmlns:a16="http://schemas.microsoft.com/office/drawing/2014/main" id="{E75C08DB-BA6D-432A-6328-96130F0703B5}"/>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6" name="TextBox 135">
                      <a:hlinkClick xmlns:r="http://schemas.openxmlformats.org/officeDocument/2006/relationships" r:id="rId8"/>
                      <a:extLst>
                        <a:ext uri="{FF2B5EF4-FFF2-40B4-BE49-F238E27FC236}">
                          <a16:creationId xmlns:a16="http://schemas.microsoft.com/office/drawing/2014/main" id="{E5D36DA2-9E06-015C-50D4-719CF3931E6C}"/>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7" name="TextBox 136">
                      <a:hlinkClick xmlns:r="http://schemas.openxmlformats.org/officeDocument/2006/relationships" r:id="rId9"/>
                      <a:extLst>
                        <a:ext uri="{FF2B5EF4-FFF2-40B4-BE49-F238E27FC236}">
                          <a16:creationId xmlns:a16="http://schemas.microsoft.com/office/drawing/2014/main" id="{F64F6A01-8612-6007-6173-C6C3C2F289A1}"/>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8" name="TextBox 137">
                      <a:hlinkClick xmlns:r="http://schemas.openxmlformats.org/officeDocument/2006/relationships" r:id="rId10"/>
                      <a:extLst>
                        <a:ext uri="{FF2B5EF4-FFF2-40B4-BE49-F238E27FC236}">
                          <a16:creationId xmlns:a16="http://schemas.microsoft.com/office/drawing/2014/main" id="{4B1EBCB6-2FF5-A694-7206-1821DB6D6377}"/>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9" name="TextBox 138">
                      <a:hlinkClick xmlns:r="http://schemas.openxmlformats.org/officeDocument/2006/relationships" r:id="rId11"/>
                      <a:extLst>
                        <a:ext uri="{FF2B5EF4-FFF2-40B4-BE49-F238E27FC236}">
                          <a16:creationId xmlns:a16="http://schemas.microsoft.com/office/drawing/2014/main" id="{D0E47849-797E-E34A-DAB6-EE8023CA5E4C}"/>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0" name="TextBox 139">
                      <a:hlinkClick xmlns:r="http://schemas.openxmlformats.org/officeDocument/2006/relationships" r:id="rId8"/>
                      <a:extLst>
                        <a:ext uri="{FF2B5EF4-FFF2-40B4-BE49-F238E27FC236}">
                          <a16:creationId xmlns:a16="http://schemas.microsoft.com/office/drawing/2014/main" id="{71963169-4C54-F6FD-E97F-740CEFA7E4F3}"/>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1" name="TextBox 140">
                      <a:hlinkClick xmlns:r="http://schemas.openxmlformats.org/officeDocument/2006/relationships" r:id="rId12"/>
                      <a:extLst>
                        <a:ext uri="{FF2B5EF4-FFF2-40B4-BE49-F238E27FC236}">
                          <a16:creationId xmlns:a16="http://schemas.microsoft.com/office/drawing/2014/main" id="{35BDF8D0-64CC-5B3F-96DF-7A611FF89086}"/>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2" name="TextBox 141">
                      <a:hlinkClick xmlns:r="http://schemas.openxmlformats.org/officeDocument/2006/relationships" r:id="rId6"/>
                      <a:extLst>
                        <a:ext uri="{FF2B5EF4-FFF2-40B4-BE49-F238E27FC236}">
                          <a16:creationId xmlns:a16="http://schemas.microsoft.com/office/drawing/2014/main" id="{9ABB395B-A2C1-B9F4-1D1E-0161F1E9EF1D}"/>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26" name="TextBox 125">
                  <a:hlinkClick xmlns:r="http://schemas.openxmlformats.org/officeDocument/2006/relationships" r:id="rId13"/>
                  <a:extLst>
                    <a:ext uri="{FF2B5EF4-FFF2-40B4-BE49-F238E27FC236}">
                      <a16:creationId xmlns:a16="http://schemas.microsoft.com/office/drawing/2014/main" id="{694E4BF0-B23C-1E78-B427-1EFC3641F863}"/>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3" name="TextBox 122">
                <a:extLst>
                  <a:ext uri="{FF2B5EF4-FFF2-40B4-BE49-F238E27FC236}">
                    <a16:creationId xmlns:a16="http://schemas.microsoft.com/office/drawing/2014/main" id="{DB8BD776-B699-5797-480A-1D3BFD34CAAF}"/>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24" name="TextBox 123">
                <a:extLst>
                  <a:ext uri="{FF2B5EF4-FFF2-40B4-BE49-F238E27FC236}">
                    <a16:creationId xmlns:a16="http://schemas.microsoft.com/office/drawing/2014/main" id="{B65C52E0-7017-C842-F681-3B89AF57AB0A}"/>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1" name="TextBox 120">
              <a:hlinkClick xmlns:r="http://schemas.openxmlformats.org/officeDocument/2006/relationships" r:id="rId14"/>
              <a:extLst>
                <a:ext uri="{FF2B5EF4-FFF2-40B4-BE49-F238E27FC236}">
                  <a16:creationId xmlns:a16="http://schemas.microsoft.com/office/drawing/2014/main" id="{44CB68A9-CB3E-85FB-9689-C9B2F8295B62}"/>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19" name="Picture 118">
            <a:extLst>
              <a:ext uri="{FF2B5EF4-FFF2-40B4-BE49-F238E27FC236}">
                <a16:creationId xmlns:a16="http://schemas.microsoft.com/office/drawing/2014/main" id="{0078EE51-D98F-47ED-5CD2-D670819DB7A5}"/>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xdr:from>
      <xdr:col>4</xdr:col>
      <xdr:colOff>106680</xdr:colOff>
      <xdr:row>6</xdr:row>
      <xdr:rowOff>76204</xdr:rowOff>
    </xdr:from>
    <xdr:to>
      <xdr:col>5</xdr:col>
      <xdr:colOff>56760</xdr:colOff>
      <xdr:row>6</xdr:row>
      <xdr:rowOff>238204</xdr:rowOff>
    </xdr:to>
    <xdr:sp macro="" textlink="">
      <xdr:nvSpPr>
        <xdr:cNvPr id="143" name="Rectangle 142">
          <a:extLst>
            <a:ext uri="{FF2B5EF4-FFF2-40B4-BE49-F238E27FC236}">
              <a16:creationId xmlns:a16="http://schemas.microsoft.com/office/drawing/2014/main" id="{C81FF9A7-3689-429B-9B56-6A675E27F709}"/>
            </a:ext>
          </a:extLst>
        </xdr:cNvPr>
        <xdr:cNvSpPr>
          <a:spLocks/>
        </xdr:cNvSpPr>
      </xdr:nvSpPr>
      <xdr:spPr>
        <a:xfrm>
          <a:off x="1821180" y="1783084"/>
          <a:ext cx="72000" cy="162000"/>
        </a:xfrm>
        <a:prstGeom prst="rect">
          <a:avLst/>
        </a:prstGeom>
        <a:solidFill>
          <a:schemeClr val="bg1"/>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15</xdr:row>
      <xdr:rowOff>83824</xdr:rowOff>
    </xdr:from>
    <xdr:to>
      <xdr:col>5</xdr:col>
      <xdr:colOff>56760</xdr:colOff>
      <xdr:row>15</xdr:row>
      <xdr:rowOff>245824</xdr:rowOff>
    </xdr:to>
    <xdr:sp macro="" textlink="">
      <xdr:nvSpPr>
        <xdr:cNvPr id="144" name="Rectangle 143">
          <a:extLst>
            <a:ext uri="{FF2B5EF4-FFF2-40B4-BE49-F238E27FC236}">
              <a16:creationId xmlns:a16="http://schemas.microsoft.com/office/drawing/2014/main" id="{2FAD4797-6794-4142-8553-51736B3B693E}"/>
            </a:ext>
          </a:extLst>
        </xdr:cNvPr>
        <xdr:cNvSpPr>
          <a:spLocks/>
        </xdr:cNvSpPr>
      </xdr:nvSpPr>
      <xdr:spPr>
        <a:xfrm>
          <a:off x="1821180" y="47396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7</xdr:row>
      <xdr:rowOff>76204</xdr:rowOff>
    </xdr:from>
    <xdr:to>
      <xdr:col>5</xdr:col>
      <xdr:colOff>56760</xdr:colOff>
      <xdr:row>7</xdr:row>
      <xdr:rowOff>238204</xdr:rowOff>
    </xdr:to>
    <xdr:sp macro="" textlink="">
      <xdr:nvSpPr>
        <xdr:cNvPr id="145" name="Rectangle 144">
          <a:extLst>
            <a:ext uri="{FF2B5EF4-FFF2-40B4-BE49-F238E27FC236}">
              <a16:creationId xmlns:a16="http://schemas.microsoft.com/office/drawing/2014/main" id="{394ECC81-C1D4-4462-BCD1-D90EEBD7D2C5}"/>
            </a:ext>
          </a:extLst>
        </xdr:cNvPr>
        <xdr:cNvSpPr>
          <a:spLocks/>
        </xdr:cNvSpPr>
      </xdr:nvSpPr>
      <xdr:spPr>
        <a:xfrm>
          <a:off x="1821180" y="21107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9</xdr:row>
      <xdr:rowOff>99064</xdr:rowOff>
    </xdr:from>
    <xdr:to>
      <xdr:col>5</xdr:col>
      <xdr:colOff>56760</xdr:colOff>
      <xdr:row>9</xdr:row>
      <xdr:rowOff>261064</xdr:rowOff>
    </xdr:to>
    <xdr:sp macro="" textlink="">
      <xdr:nvSpPr>
        <xdr:cNvPr id="146" name="Rectangle 145">
          <a:extLst>
            <a:ext uri="{FF2B5EF4-FFF2-40B4-BE49-F238E27FC236}">
              <a16:creationId xmlns:a16="http://schemas.microsoft.com/office/drawing/2014/main" id="{038D49B8-56E5-4ABD-97A5-7866318A5311}"/>
            </a:ext>
          </a:extLst>
        </xdr:cNvPr>
        <xdr:cNvSpPr>
          <a:spLocks/>
        </xdr:cNvSpPr>
      </xdr:nvSpPr>
      <xdr:spPr>
        <a:xfrm>
          <a:off x="1821180" y="278892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8</xdr:row>
      <xdr:rowOff>83824</xdr:rowOff>
    </xdr:from>
    <xdr:to>
      <xdr:col>5</xdr:col>
      <xdr:colOff>56760</xdr:colOff>
      <xdr:row>8</xdr:row>
      <xdr:rowOff>245824</xdr:rowOff>
    </xdr:to>
    <xdr:sp macro="" textlink="">
      <xdr:nvSpPr>
        <xdr:cNvPr id="147" name="Rectangle 146">
          <a:extLst>
            <a:ext uri="{FF2B5EF4-FFF2-40B4-BE49-F238E27FC236}">
              <a16:creationId xmlns:a16="http://schemas.microsoft.com/office/drawing/2014/main" id="{B179D8C5-34DE-43CF-B3D7-24C0B1A06B62}"/>
            </a:ext>
          </a:extLst>
        </xdr:cNvPr>
        <xdr:cNvSpPr>
          <a:spLocks/>
        </xdr:cNvSpPr>
      </xdr:nvSpPr>
      <xdr:spPr>
        <a:xfrm>
          <a:off x="1821180" y="244602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10</xdr:row>
      <xdr:rowOff>83824</xdr:rowOff>
    </xdr:from>
    <xdr:to>
      <xdr:col>5</xdr:col>
      <xdr:colOff>56760</xdr:colOff>
      <xdr:row>10</xdr:row>
      <xdr:rowOff>245824</xdr:rowOff>
    </xdr:to>
    <xdr:sp macro="" textlink="">
      <xdr:nvSpPr>
        <xdr:cNvPr id="148" name="Rectangle 147">
          <a:extLst>
            <a:ext uri="{FF2B5EF4-FFF2-40B4-BE49-F238E27FC236}">
              <a16:creationId xmlns:a16="http://schemas.microsoft.com/office/drawing/2014/main" id="{F5FDB7D6-04D9-48ED-8DC8-341FF68AE826}"/>
            </a:ext>
          </a:extLst>
        </xdr:cNvPr>
        <xdr:cNvSpPr>
          <a:spLocks/>
        </xdr:cNvSpPr>
      </xdr:nvSpPr>
      <xdr:spPr>
        <a:xfrm>
          <a:off x="1821180" y="31013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11</xdr:row>
      <xdr:rowOff>83824</xdr:rowOff>
    </xdr:from>
    <xdr:to>
      <xdr:col>5</xdr:col>
      <xdr:colOff>56760</xdr:colOff>
      <xdr:row>11</xdr:row>
      <xdr:rowOff>245824</xdr:rowOff>
    </xdr:to>
    <xdr:sp macro="" textlink="">
      <xdr:nvSpPr>
        <xdr:cNvPr id="149" name="Rectangle 148">
          <a:extLst>
            <a:ext uri="{FF2B5EF4-FFF2-40B4-BE49-F238E27FC236}">
              <a16:creationId xmlns:a16="http://schemas.microsoft.com/office/drawing/2014/main" id="{8CDA3AD7-98D0-4E29-BB46-B80250F992E2}"/>
            </a:ext>
          </a:extLst>
        </xdr:cNvPr>
        <xdr:cNvSpPr>
          <a:spLocks/>
        </xdr:cNvSpPr>
      </xdr:nvSpPr>
      <xdr:spPr>
        <a:xfrm>
          <a:off x="1821180" y="342900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12</xdr:row>
      <xdr:rowOff>83824</xdr:rowOff>
    </xdr:from>
    <xdr:to>
      <xdr:col>5</xdr:col>
      <xdr:colOff>56760</xdr:colOff>
      <xdr:row>12</xdr:row>
      <xdr:rowOff>245824</xdr:rowOff>
    </xdr:to>
    <xdr:sp macro="" textlink="">
      <xdr:nvSpPr>
        <xdr:cNvPr id="150" name="Rectangle 149">
          <a:extLst>
            <a:ext uri="{FF2B5EF4-FFF2-40B4-BE49-F238E27FC236}">
              <a16:creationId xmlns:a16="http://schemas.microsoft.com/office/drawing/2014/main" id="{80919D2A-51AD-49DC-A182-9C590590833F}"/>
            </a:ext>
          </a:extLst>
        </xdr:cNvPr>
        <xdr:cNvSpPr>
          <a:spLocks/>
        </xdr:cNvSpPr>
      </xdr:nvSpPr>
      <xdr:spPr>
        <a:xfrm>
          <a:off x="1821180" y="375666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114300</xdr:colOff>
      <xdr:row>13</xdr:row>
      <xdr:rowOff>60964</xdr:rowOff>
    </xdr:from>
    <xdr:to>
      <xdr:col>5</xdr:col>
      <xdr:colOff>64380</xdr:colOff>
      <xdr:row>13</xdr:row>
      <xdr:rowOff>222964</xdr:rowOff>
    </xdr:to>
    <xdr:sp macro="" textlink="">
      <xdr:nvSpPr>
        <xdr:cNvPr id="151" name="Rectangle 150">
          <a:extLst>
            <a:ext uri="{FF2B5EF4-FFF2-40B4-BE49-F238E27FC236}">
              <a16:creationId xmlns:a16="http://schemas.microsoft.com/office/drawing/2014/main" id="{0782A229-37AB-4CC7-A8EC-31D57082983F}"/>
            </a:ext>
          </a:extLst>
        </xdr:cNvPr>
        <xdr:cNvSpPr>
          <a:spLocks/>
        </xdr:cNvSpPr>
      </xdr:nvSpPr>
      <xdr:spPr>
        <a:xfrm>
          <a:off x="1828800" y="4061464"/>
          <a:ext cx="72000" cy="162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14</xdr:row>
      <xdr:rowOff>83824</xdr:rowOff>
    </xdr:from>
    <xdr:to>
      <xdr:col>5</xdr:col>
      <xdr:colOff>56760</xdr:colOff>
      <xdr:row>14</xdr:row>
      <xdr:rowOff>245824</xdr:rowOff>
    </xdr:to>
    <xdr:sp macro="" textlink="">
      <xdr:nvSpPr>
        <xdr:cNvPr id="152" name="Rectangle 151">
          <a:extLst>
            <a:ext uri="{FF2B5EF4-FFF2-40B4-BE49-F238E27FC236}">
              <a16:creationId xmlns:a16="http://schemas.microsoft.com/office/drawing/2014/main" id="{264B60D9-E0FF-4888-B06B-4A9291B53355}"/>
            </a:ext>
          </a:extLst>
        </xdr:cNvPr>
        <xdr:cNvSpPr>
          <a:spLocks/>
        </xdr:cNvSpPr>
      </xdr:nvSpPr>
      <xdr:spPr>
        <a:xfrm>
          <a:off x="1821180" y="4411984"/>
          <a:ext cx="72000" cy="162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11</xdr:col>
      <xdr:colOff>1447802</xdr:colOff>
      <xdr:row>3</xdr:row>
      <xdr:rowOff>108001</xdr:rowOff>
    </xdr:from>
    <xdr:to>
      <xdr:col>12</xdr:col>
      <xdr:colOff>140342</xdr:colOff>
      <xdr:row>3</xdr:row>
      <xdr:rowOff>360001</xdr:rowOff>
    </xdr:to>
    <xdr:pic>
      <xdr:nvPicPr>
        <xdr:cNvPr id="155" name="Picture 154">
          <a:extLst>
            <a:ext uri="{FF2B5EF4-FFF2-40B4-BE49-F238E27FC236}">
              <a16:creationId xmlns:a16="http://schemas.microsoft.com/office/drawing/2014/main" id="{F5587010-BFFD-4C2F-AE60-44359AC8FFCA}"/>
            </a:ext>
          </a:extLst>
        </xdr:cNvPr>
        <xdr:cNvPicPr>
          <a:picLocks/>
        </xdr:cNvPicPr>
      </xdr:nvPicPr>
      <xdr:blipFill>
        <a:blip xmlns:r="http://schemas.openxmlformats.org/officeDocument/2006/relationships" r:embed="rId16"/>
        <a:stretch>
          <a:fillRect/>
        </a:stretch>
      </xdr:blipFill>
      <xdr:spPr>
        <a:xfrm>
          <a:off x="5196842" y="923341"/>
          <a:ext cx="483240" cy="252000"/>
        </a:xfrm>
        <a:prstGeom prst="rect">
          <a:avLst/>
        </a:prstGeom>
      </xdr:spPr>
    </xdr:pic>
    <xdr:clientData/>
  </xdr:twoCellAnchor>
  <xdr:twoCellAnchor>
    <xdr:from>
      <xdr:col>8</xdr:col>
      <xdr:colOff>68580</xdr:colOff>
      <xdr:row>7</xdr:row>
      <xdr:rowOff>53340</xdr:rowOff>
    </xdr:from>
    <xdr:to>
      <xdr:col>8</xdr:col>
      <xdr:colOff>536580</xdr:colOff>
      <xdr:row>8</xdr:row>
      <xdr:rowOff>2640</xdr:rowOff>
    </xdr:to>
    <xdr:grpSp>
      <xdr:nvGrpSpPr>
        <xdr:cNvPr id="156" name="Group 155">
          <a:extLst>
            <a:ext uri="{FF2B5EF4-FFF2-40B4-BE49-F238E27FC236}">
              <a16:creationId xmlns:a16="http://schemas.microsoft.com/office/drawing/2014/main" id="{B0F3D1C6-CA66-4B16-8C15-456C200B9219}"/>
            </a:ext>
          </a:extLst>
        </xdr:cNvPr>
        <xdr:cNvGrpSpPr/>
      </xdr:nvGrpSpPr>
      <xdr:grpSpPr>
        <a:xfrm>
          <a:off x="2034540" y="2087880"/>
          <a:ext cx="0" cy="276960"/>
          <a:chOff x="2506980" y="1981200"/>
          <a:chExt cx="502942" cy="228620"/>
        </a:xfrm>
      </xdr:grpSpPr>
      <xdr:pic>
        <xdr:nvPicPr>
          <xdr:cNvPr id="157" name="Picture 156">
            <a:extLst>
              <a:ext uri="{FF2B5EF4-FFF2-40B4-BE49-F238E27FC236}">
                <a16:creationId xmlns:a16="http://schemas.microsoft.com/office/drawing/2014/main" id="{295F33AE-8733-F16D-446C-4CCEFBCB689B}"/>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158" name="Picture 157">
            <a:extLst>
              <a:ext uri="{FF2B5EF4-FFF2-40B4-BE49-F238E27FC236}">
                <a16:creationId xmlns:a16="http://schemas.microsoft.com/office/drawing/2014/main" id="{932F00B5-55AC-842B-EA7A-F4A08F61E47F}"/>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8</xdr:row>
      <xdr:rowOff>45720</xdr:rowOff>
    </xdr:from>
    <xdr:to>
      <xdr:col>8</xdr:col>
      <xdr:colOff>544200</xdr:colOff>
      <xdr:row>9</xdr:row>
      <xdr:rowOff>2640</xdr:rowOff>
    </xdr:to>
    <xdr:grpSp>
      <xdr:nvGrpSpPr>
        <xdr:cNvPr id="159" name="Group 158">
          <a:extLst>
            <a:ext uri="{FF2B5EF4-FFF2-40B4-BE49-F238E27FC236}">
              <a16:creationId xmlns:a16="http://schemas.microsoft.com/office/drawing/2014/main" id="{2C03EB00-FC9D-4B27-8FBF-D9D05781DD47}"/>
            </a:ext>
          </a:extLst>
        </xdr:cNvPr>
        <xdr:cNvGrpSpPr/>
      </xdr:nvGrpSpPr>
      <xdr:grpSpPr>
        <a:xfrm>
          <a:off x="2034540" y="2407920"/>
          <a:ext cx="0" cy="284580"/>
          <a:chOff x="2506980" y="1981200"/>
          <a:chExt cx="502942" cy="228620"/>
        </a:xfrm>
      </xdr:grpSpPr>
      <xdr:pic>
        <xdr:nvPicPr>
          <xdr:cNvPr id="160" name="Picture 159">
            <a:extLst>
              <a:ext uri="{FF2B5EF4-FFF2-40B4-BE49-F238E27FC236}">
                <a16:creationId xmlns:a16="http://schemas.microsoft.com/office/drawing/2014/main" id="{6CDB9CB5-22F9-17AA-FB29-1497854BD06C}"/>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161" name="Picture 160">
            <a:extLst>
              <a:ext uri="{FF2B5EF4-FFF2-40B4-BE49-F238E27FC236}">
                <a16:creationId xmlns:a16="http://schemas.microsoft.com/office/drawing/2014/main" id="{0B627E2E-63CB-418F-337F-FD33B0AC6407}"/>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9</xdr:row>
      <xdr:rowOff>45720</xdr:rowOff>
    </xdr:from>
    <xdr:to>
      <xdr:col>8</xdr:col>
      <xdr:colOff>544200</xdr:colOff>
      <xdr:row>10</xdr:row>
      <xdr:rowOff>2640</xdr:rowOff>
    </xdr:to>
    <xdr:grpSp>
      <xdr:nvGrpSpPr>
        <xdr:cNvPr id="162" name="Group 161">
          <a:extLst>
            <a:ext uri="{FF2B5EF4-FFF2-40B4-BE49-F238E27FC236}">
              <a16:creationId xmlns:a16="http://schemas.microsoft.com/office/drawing/2014/main" id="{F00B5653-F19B-47E3-9ADD-4BC0B2C94BF5}"/>
            </a:ext>
          </a:extLst>
        </xdr:cNvPr>
        <xdr:cNvGrpSpPr/>
      </xdr:nvGrpSpPr>
      <xdr:grpSpPr>
        <a:xfrm>
          <a:off x="2034540" y="2735580"/>
          <a:ext cx="0" cy="284580"/>
          <a:chOff x="2506980" y="1981200"/>
          <a:chExt cx="502942" cy="228620"/>
        </a:xfrm>
      </xdr:grpSpPr>
      <xdr:pic>
        <xdr:nvPicPr>
          <xdr:cNvPr id="163" name="Picture 162">
            <a:extLst>
              <a:ext uri="{FF2B5EF4-FFF2-40B4-BE49-F238E27FC236}">
                <a16:creationId xmlns:a16="http://schemas.microsoft.com/office/drawing/2014/main" id="{9009AC35-8EFF-0248-6905-EE052754942B}"/>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164" name="Picture 163">
            <a:extLst>
              <a:ext uri="{FF2B5EF4-FFF2-40B4-BE49-F238E27FC236}">
                <a16:creationId xmlns:a16="http://schemas.microsoft.com/office/drawing/2014/main" id="{2D3ADE7D-9E6E-08F3-B32F-8B6C44878D72}"/>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10</xdr:row>
      <xdr:rowOff>45720</xdr:rowOff>
    </xdr:from>
    <xdr:to>
      <xdr:col>8</xdr:col>
      <xdr:colOff>544200</xdr:colOff>
      <xdr:row>11</xdr:row>
      <xdr:rowOff>2640</xdr:rowOff>
    </xdr:to>
    <xdr:grpSp>
      <xdr:nvGrpSpPr>
        <xdr:cNvPr id="165" name="Group 164">
          <a:extLst>
            <a:ext uri="{FF2B5EF4-FFF2-40B4-BE49-F238E27FC236}">
              <a16:creationId xmlns:a16="http://schemas.microsoft.com/office/drawing/2014/main" id="{072ED4E4-7AED-4EC7-B17D-AAAC12593996}"/>
            </a:ext>
          </a:extLst>
        </xdr:cNvPr>
        <xdr:cNvGrpSpPr/>
      </xdr:nvGrpSpPr>
      <xdr:grpSpPr>
        <a:xfrm>
          <a:off x="2034540" y="3063240"/>
          <a:ext cx="0" cy="284580"/>
          <a:chOff x="2506980" y="1981200"/>
          <a:chExt cx="502942" cy="228620"/>
        </a:xfrm>
      </xdr:grpSpPr>
      <xdr:pic>
        <xdr:nvPicPr>
          <xdr:cNvPr id="166" name="Picture 165">
            <a:extLst>
              <a:ext uri="{FF2B5EF4-FFF2-40B4-BE49-F238E27FC236}">
                <a16:creationId xmlns:a16="http://schemas.microsoft.com/office/drawing/2014/main" id="{04EE4FC4-25CA-8522-4E8A-65B600CB5A41}"/>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167" name="Picture 166">
            <a:extLst>
              <a:ext uri="{FF2B5EF4-FFF2-40B4-BE49-F238E27FC236}">
                <a16:creationId xmlns:a16="http://schemas.microsoft.com/office/drawing/2014/main" id="{6C15691E-5409-B8A0-34F8-581AB14AB529}"/>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11</xdr:row>
      <xdr:rowOff>45720</xdr:rowOff>
    </xdr:from>
    <xdr:to>
      <xdr:col>8</xdr:col>
      <xdr:colOff>544200</xdr:colOff>
      <xdr:row>12</xdr:row>
      <xdr:rowOff>2640</xdr:rowOff>
    </xdr:to>
    <xdr:grpSp>
      <xdr:nvGrpSpPr>
        <xdr:cNvPr id="168" name="Group 167">
          <a:extLst>
            <a:ext uri="{FF2B5EF4-FFF2-40B4-BE49-F238E27FC236}">
              <a16:creationId xmlns:a16="http://schemas.microsoft.com/office/drawing/2014/main" id="{29346FF1-CA5B-4CAD-BB76-57CB91875772}"/>
            </a:ext>
          </a:extLst>
        </xdr:cNvPr>
        <xdr:cNvGrpSpPr/>
      </xdr:nvGrpSpPr>
      <xdr:grpSpPr>
        <a:xfrm>
          <a:off x="2034540" y="3390900"/>
          <a:ext cx="0" cy="284580"/>
          <a:chOff x="2506980" y="1981200"/>
          <a:chExt cx="502942" cy="228620"/>
        </a:xfrm>
      </xdr:grpSpPr>
      <xdr:pic>
        <xdr:nvPicPr>
          <xdr:cNvPr id="169" name="Picture 168">
            <a:extLst>
              <a:ext uri="{FF2B5EF4-FFF2-40B4-BE49-F238E27FC236}">
                <a16:creationId xmlns:a16="http://schemas.microsoft.com/office/drawing/2014/main" id="{FD6DB607-7518-8DC2-7B14-FB619AE2625F}"/>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170" name="Picture 169">
            <a:extLst>
              <a:ext uri="{FF2B5EF4-FFF2-40B4-BE49-F238E27FC236}">
                <a16:creationId xmlns:a16="http://schemas.microsoft.com/office/drawing/2014/main" id="{688AC1CB-96A1-1C2A-D4D7-AC0E43A4634B}"/>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12</xdr:row>
      <xdr:rowOff>45720</xdr:rowOff>
    </xdr:from>
    <xdr:to>
      <xdr:col>8</xdr:col>
      <xdr:colOff>544200</xdr:colOff>
      <xdr:row>13</xdr:row>
      <xdr:rowOff>2640</xdr:rowOff>
    </xdr:to>
    <xdr:grpSp>
      <xdr:nvGrpSpPr>
        <xdr:cNvPr id="171" name="Group 170">
          <a:extLst>
            <a:ext uri="{FF2B5EF4-FFF2-40B4-BE49-F238E27FC236}">
              <a16:creationId xmlns:a16="http://schemas.microsoft.com/office/drawing/2014/main" id="{6091D0B0-A299-42A5-B7BE-1F41AA823169}"/>
            </a:ext>
          </a:extLst>
        </xdr:cNvPr>
        <xdr:cNvGrpSpPr/>
      </xdr:nvGrpSpPr>
      <xdr:grpSpPr>
        <a:xfrm>
          <a:off x="2034540" y="3718560"/>
          <a:ext cx="0" cy="284580"/>
          <a:chOff x="2506980" y="1981200"/>
          <a:chExt cx="502942" cy="228620"/>
        </a:xfrm>
      </xdr:grpSpPr>
      <xdr:pic>
        <xdr:nvPicPr>
          <xdr:cNvPr id="172" name="Picture 171">
            <a:extLst>
              <a:ext uri="{FF2B5EF4-FFF2-40B4-BE49-F238E27FC236}">
                <a16:creationId xmlns:a16="http://schemas.microsoft.com/office/drawing/2014/main" id="{BAA8EE64-CDC9-0DF3-9DAE-9DAF63648E12}"/>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173" name="Picture 172">
            <a:extLst>
              <a:ext uri="{FF2B5EF4-FFF2-40B4-BE49-F238E27FC236}">
                <a16:creationId xmlns:a16="http://schemas.microsoft.com/office/drawing/2014/main" id="{FB015229-767D-BCD7-3164-28724A5BF7C8}"/>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13</xdr:row>
      <xdr:rowOff>45720</xdr:rowOff>
    </xdr:from>
    <xdr:to>
      <xdr:col>8</xdr:col>
      <xdr:colOff>544200</xdr:colOff>
      <xdr:row>14</xdr:row>
      <xdr:rowOff>2640</xdr:rowOff>
    </xdr:to>
    <xdr:grpSp>
      <xdr:nvGrpSpPr>
        <xdr:cNvPr id="174" name="Group 173">
          <a:extLst>
            <a:ext uri="{FF2B5EF4-FFF2-40B4-BE49-F238E27FC236}">
              <a16:creationId xmlns:a16="http://schemas.microsoft.com/office/drawing/2014/main" id="{BE931292-08A5-4F4F-8ED1-19B6846D2BE7}"/>
            </a:ext>
          </a:extLst>
        </xdr:cNvPr>
        <xdr:cNvGrpSpPr/>
      </xdr:nvGrpSpPr>
      <xdr:grpSpPr>
        <a:xfrm>
          <a:off x="2034540" y="4046220"/>
          <a:ext cx="0" cy="284580"/>
          <a:chOff x="2506980" y="1981200"/>
          <a:chExt cx="502942" cy="228620"/>
        </a:xfrm>
      </xdr:grpSpPr>
      <xdr:pic>
        <xdr:nvPicPr>
          <xdr:cNvPr id="175" name="Picture 174">
            <a:extLst>
              <a:ext uri="{FF2B5EF4-FFF2-40B4-BE49-F238E27FC236}">
                <a16:creationId xmlns:a16="http://schemas.microsoft.com/office/drawing/2014/main" id="{DB222C49-7321-7294-91D1-E65D63F03147}"/>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176" name="Picture 175">
            <a:extLst>
              <a:ext uri="{FF2B5EF4-FFF2-40B4-BE49-F238E27FC236}">
                <a16:creationId xmlns:a16="http://schemas.microsoft.com/office/drawing/2014/main" id="{BB8B01E7-A7DB-E7C0-7586-D371BDFA5EC8}"/>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14</xdr:row>
      <xdr:rowOff>45720</xdr:rowOff>
    </xdr:from>
    <xdr:to>
      <xdr:col>8</xdr:col>
      <xdr:colOff>544200</xdr:colOff>
      <xdr:row>15</xdr:row>
      <xdr:rowOff>2640</xdr:rowOff>
    </xdr:to>
    <xdr:grpSp>
      <xdr:nvGrpSpPr>
        <xdr:cNvPr id="177" name="Group 176">
          <a:extLst>
            <a:ext uri="{FF2B5EF4-FFF2-40B4-BE49-F238E27FC236}">
              <a16:creationId xmlns:a16="http://schemas.microsoft.com/office/drawing/2014/main" id="{F6066964-2CE8-4768-B4BB-59283383095D}"/>
            </a:ext>
          </a:extLst>
        </xdr:cNvPr>
        <xdr:cNvGrpSpPr/>
      </xdr:nvGrpSpPr>
      <xdr:grpSpPr>
        <a:xfrm>
          <a:off x="2034540" y="4373880"/>
          <a:ext cx="0" cy="284580"/>
          <a:chOff x="2506980" y="1981200"/>
          <a:chExt cx="502942" cy="228620"/>
        </a:xfrm>
      </xdr:grpSpPr>
      <xdr:pic>
        <xdr:nvPicPr>
          <xdr:cNvPr id="178" name="Picture 177">
            <a:extLst>
              <a:ext uri="{FF2B5EF4-FFF2-40B4-BE49-F238E27FC236}">
                <a16:creationId xmlns:a16="http://schemas.microsoft.com/office/drawing/2014/main" id="{A8513573-2E9B-3CC4-CAF2-E1B050C30AD7}"/>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179" name="Picture 178">
            <a:extLst>
              <a:ext uri="{FF2B5EF4-FFF2-40B4-BE49-F238E27FC236}">
                <a16:creationId xmlns:a16="http://schemas.microsoft.com/office/drawing/2014/main" id="{848F8E64-B4FE-CD98-9F50-0F08914E11B1}"/>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15</xdr:row>
      <xdr:rowOff>45720</xdr:rowOff>
    </xdr:from>
    <xdr:to>
      <xdr:col>8</xdr:col>
      <xdr:colOff>544200</xdr:colOff>
      <xdr:row>16</xdr:row>
      <xdr:rowOff>2640</xdr:rowOff>
    </xdr:to>
    <xdr:grpSp>
      <xdr:nvGrpSpPr>
        <xdr:cNvPr id="180" name="Group 179">
          <a:extLst>
            <a:ext uri="{FF2B5EF4-FFF2-40B4-BE49-F238E27FC236}">
              <a16:creationId xmlns:a16="http://schemas.microsoft.com/office/drawing/2014/main" id="{75D72DE1-5259-49A0-88D0-5A9AAC36FB41}"/>
            </a:ext>
          </a:extLst>
        </xdr:cNvPr>
        <xdr:cNvGrpSpPr/>
      </xdr:nvGrpSpPr>
      <xdr:grpSpPr>
        <a:xfrm>
          <a:off x="2034540" y="4701540"/>
          <a:ext cx="0" cy="284580"/>
          <a:chOff x="2506980" y="1981200"/>
          <a:chExt cx="502942" cy="228620"/>
        </a:xfrm>
      </xdr:grpSpPr>
      <xdr:pic>
        <xdr:nvPicPr>
          <xdr:cNvPr id="181" name="Picture 180">
            <a:extLst>
              <a:ext uri="{FF2B5EF4-FFF2-40B4-BE49-F238E27FC236}">
                <a16:creationId xmlns:a16="http://schemas.microsoft.com/office/drawing/2014/main" id="{C2DFE4D5-916B-C2C0-AB29-C0710168CC1F}"/>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182" name="Picture 181">
            <a:extLst>
              <a:ext uri="{FF2B5EF4-FFF2-40B4-BE49-F238E27FC236}">
                <a16:creationId xmlns:a16="http://schemas.microsoft.com/office/drawing/2014/main" id="{4A14DF2F-5B4A-9B5F-E448-9BAAC06F136A}"/>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16</xdr:row>
      <xdr:rowOff>45720</xdr:rowOff>
    </xdr:from>
    <xdr:to>
      <xdr:col>8</xdr:col>
      <xdr:colOff>544200</xdr:colOff>
      <xdr:row>17</xdr:row>
      <xdr:rowOff>2640</xdr:rowOff>
    </xdr:to>
    <xdr:grpSp>
      <xdr:nvGrpSpPr>
        <xdr:cNvPr id="183" name="Group 182">
          <a:extLst>
            <a:ext uri="{FF2B5EF4-FFF2-40B4-BE49-F238E27FC236}">
              <a16:creationId xmlns:a16="http://schemas.microsoft.com/office/drawing/2014/main" id="{E9F4F58E-2BAF-40CA-ACBD-949B406BC82D}"/>
            </a:ext>
          </a:extLst>
        </xdr:cNvPr>
        <xdr:cNvGrpSpPr/>
      </xdr:nvGrpSpPr>
      <xdr:grpSpPr>
        <a:xfrm>
          <a:off x="2034540" y="5029200"/>
          <a:ext cx="0" cy="284580"/>
          <a:chOff x="2506980" y="1981200"/>
          <a:chExt cx="502942" cy="228620"/>
        </a:xfrm>
      </xdr:grpSpPr>
      <xdr:pic>
        <xdr:nvPicPr>
          <xdr:cNvPr id="184" name="Picture 183">
            <a:extLst>
              <a:ext uri="{FF2B5EF4-FFF2-40B4-BE49-F238E27FC236}">
                <a16:creationId xmlns:a16="http://schemas.microsoft.com/office/drawing/2014/main" id="{ECD11CD8-548D-2D0A-303A-F4CAFB67A271}"/>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185" name="Picture 184">
            <a:extLst>
              <a:ext uri="{FF2B5EF4-FFF2-40B4-BE49-F238E27FC236}">
                <a16:creationId xmlns:a16="http://schemas.microsoft.com/office/drawing/2014/main" id="{AA37861F-3646-746F-9463-67DCCDAE7E98}"/>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17</xdr:row>
      <xdr:rowOff>45720</xdr:rowOff>
    </xdr:from>
    <xdr:to>
      <xdr:col>8</xdr:col>
      <xdr:colOff>544200</xdr:colOff>
      <xdr:row>18</xdr:row>
      <xdr:rowOff>2640</xdr:rowOff>
    </xdr:to>
    <xdr:grpSp>
      <xdr:nvGrpSpPr>
        <xdr:cNvPr id="186" name="Group 185">
          <a:extLst>
            <a:ext uri="{FF2B5EF4-FFF2-40B4-BE49-F238E27FC236}">
              <a16:creationId xmlns:a16="http://schemas.microsoft.com/office/drawing/2014/main" id="{D3EE8713-3BB6-448E-B5C2-10D3E330A0D6}"/>
            </a:ext>
          </a:extLst>
        </xdr:cNvPr>
        <xdr:cNvGrpSpPr/>
      </xdr:nvGrpSpPr>
      <xdr:grpSpPr>
        <a:xfrm>
          <a:off x="2034540" y="5356860"/>
          <a:ext cx="0" cy="284580"/>
          <a:chOff x="2506980" y="1981200"/>
          <a:chExt cx="502942" cy="228620"/>
        </a:xfrm>
      </xdr:grpSpPr>
      <xdr:pic>
        <xdr:nvPicPr>
          <xdr:cNvPr id="187" name="Picture 186">
            <a:extLst>
              <a:ext uri="{FF2B5EF4-FFF2-40B4-BE49-F238E27FC236}">
                <a16:creationId xmlns:a16="http://schemas.microsoft.com/office/drawing/2014/main" id="{678F6B8B-7531-8B37-0E10-D323AB637151}"/>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188" name="Picture 187">
            <a:extLst>
              <a:ext uri="{FF2B5EF4-FFF2-40B4-BE49-F238E27FC236}">
                <a16:creationId xmlns:a16="http://schemas.microsoft.com/office/drawing/2014/main" id="{7DCF4738-8A71-89CA-16EA-202DE98F1A32}"/>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18</xdr:row>
      <xdr:rowOff>45720</xdr:rowOff>
    </xdr:from>
    <xdr:to>
      <xdr:col>8</xdr:col>
      <xdr:colOff>544200</xdr:colOff>
      <xdr:row>19</xdr:row>
      <xdr:rowOff>2640</xdr:rowOff>
    </xdr:to>
    <xdr:grpSp>
      <xdr:nvGrpSpPr>
        <xdr:cNvPr id="189" name="Group 188">
          <a:extLst>
            <a:ext uri="{FF2B5EF4-FFF2-40B4-BE49-F238E27FC236}">
              <a16:creationId xmlns:a16="http://schemas.microsoft.com/office/drawing/2014/main" id="{FECAA6A9-64BE-4EE5-A991-0431983EC64D}"/>
            </a:ext>
          </a:extLst>
        </xdr:cNvPr>
        <xdr:cNvGrpSpPr/>
      </xdr:nvGrpSpPr>
      <xdr:grpSpPr>
        <a:xfrm>
          <a:off x="2034540" y="5684520"/>
          <a:ext cx="0" cy="284580"/>
          <a:chOff x="2506980" y="1981200"/>
          <a:chExt cx="502942" cy="228620"/>
        </a:xfrm>
      </xdr:grpSpPr>
      <xdr:pic>
        <xdr:nvPicPr>
          <xdr:cNvPr id="190" name="Picture 189">
            <a:extLst>
              <a:ext uri="{FF2B5EF4-FFF2-40B4-BE49-F238E27FC236}">
                <a16:creationId xmlns:a16="http://schemas.microsoft.com/office/drawing/2014/main" id="{BC72D402-9DD5-796B-3588-2C3E8ABC3973}"/>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191" name="Picture 190">
            <a:extLst>
              <a:ext uri="{FF2B5EF4-FFF2-40B4-BE49-F238E27FC236}">
                <a16:creationId xmlns:a16="http://schemas.microsoft.com/office/drawing/2014/main" id="{734CE876-B7C7-9D1E-2F08-FE0754D1FF73}"/>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19</xdr:row>
      <xdr:rowOff>45720</xdr:rowOff>
    </xdr:from>
    <xdr:to>
      <xdr:col>8</xdr:col>
      <xdr:colOff>544200</xdr:colOff>
      <xdr:row>20</xdr:row>
      <xdr:rowOff>2640</xdr:rowOff>
    </xdr:to>
    <xdr:grpSp>
      <xdr:nvGrpSpPr>
        <xdr:cNvPr id="192" name="Group 191">
          <a:extLst>
            <a:ext uri="{FF2B5EF4-FFF2-40B4-BE49-F238E27FC236}">
              <a16:creationId xmlns:a16="http://schemas.microsoft.com/office/drawing/2014/main" id="{192FD076-1348-4D40-B7F2-1F6972C5EA9C}"/>
            </a:ext>
          </a:extLst>
        </xdr:cNvPr>
        <xdr:cNvGrpSpPr/>
      </xdr:nvGrpSpPr>
      <xdr:grpSpPr>
        <a:xfrm>
          <a:off x="2034540" y="6012180"/>
          <a:ext cx="0" cy="284580"/>
          <a:chOff x="2506980" y="1981200"/>
          <a:chExt cx="502942" cy="228620"/>
        </a:xfrm>
      </xdr:grpSpPr>
      <xdr:pic>
        <xdr:nvPicPr>
          <xdr:cNvPr id="193" name="Picture 192">
            <a:extLst>
              <a:ext uri="{FF2B5EF4-FFF2-40B4-BE49-F238E27FC236}">
                <a16:creationId xmlns:a16="http://schemas.microsoft.com/office/drawing/2014/main" id="{796B15CD-883D-11E2-C633-8FB94601A51E}"/>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194" name="Picture 193">
            <a:extLst>
              <a:ext uri="{FF2B5EF4-FFF2-40B4-BE49-F238E27FC236}">
                <a16:creationId xmlns:a16="http://schemas.microsoft.com/office/drawing/2014/main" id="{485411C1-EE99-031F-A43F-14E04F14034F}"/>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20</xdr:row>
      <xdr:rowOff>45720</xdr:rowOff>
    </xdr:from>
    <xdr:to>
      <xdr:col>8</xdr:col>
      <xdr:colOff>544200</xdr:colOff>
      <xdr:row>21</xdr:row>
      <xdr:rowOff>0</xdr:rowOff>
    </xdr:to>
    <xdr:grpSp>
      <xdr:nvGrpSpPr>
        <xdr:cNvPr id="195" name="Group 194">
          <a:extLst>
            <a:ext uri="{FF2B5EF4-FFF2-40B4-BE49-F238E27FC236}">
              <a16:creationId xmlns:a16="http://schemas.microsoft.com/office/drawing/2014/main" id="{3B0F32BB-D8D1-4389-A3D5-42E016586C0A}"/>
            </a:ext>
          </a:extLst>
        </xdr:cNvPr>
        <xdr:cNvGrpSpPr/>
      </xdr:nvGrpSpPr>
      <xdr:grpSpPr>
        <a:xfrm>
          <a:off x="2034540" y="6339840"/>
          <a:ext cx="0" cy="358140"/>
          <a:chOff x="2506980" y="1981200"/>
          <a:chExt cx="502942" cy="228620"/>
        </a:xfrm>
      </xdr:grpSpPr>
      <xdr:pic>
        <xdr:nvPicPr>
          <xdr:cNvPr id="196" name="Picture 195">
            <a:extLst>
              <a:ext uri="{FF2B5EF4-FFF2-40B4-BE49-F238E27FC236}">
                <a16:creationId xmlns:a16="http://schemas.microsoft.com/office/drawing/2014/main" id="{CB4692A8-EBC0-08DB-DF42-0894FF3DDB79}"/>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197" name="Picture 196">
            <a:extLst>
              <a:ext uri="{FF2B5EF4-FFF2-40B4-BE49-F238E27FC236}">
                <a16:creationId xmlns:a16="http://schemas.microsoft.com/office/drawing/2014/main" id="{D02E3CE4-E493-6CD2-0E78-CC446EBC3182}"/>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5</xdr:col>
      <xdr:colOff>0</xdr:colOff>
      <xdr:row>5</xdr:row>
      <xdr:rowOff>68580</xdr:rowOff>
    </xdr:from>
    <xdr:to>
      <xdr:col>5</xdr:col>
      <xdr:colOff>72000</xdr:colOff>
      <xdr:row>5</xdr:row>
      <xdr:rowOff>230580</xdr:rowOff>
    </xdr:to>
    <xdr:sp macro="" textlink="">
      <xdr:nvSpPr>
        <xdr:cNvPr id="198" name="Rectangle 197">
          <a:extLst>
            <a:ext uri="{FF2B5EF4-FFF2-40B4-BE49-F238E27FC236}">
              <a16:creationId xmlns:a16="http://schemas.microsoft.com/office/drawing/2014/main" id="{3F35A274-148C-4282-841D-568B2082146D}"/>
            </a:ext>
          </a:extLst>
        </xdr:cNvPr>
        <xdr:cNvSpPr>
          <a:spLocks/>
        </xdr:cNvSpPr>
      </xdr:nvSpPr>
      <xdr:spPr>
        <a:xfrm>
          <a:off x="1836420" y="1447800"/>
          <a:ext cx="72000" cy="162000"/>
        </a:xfrm>
        <a:prstGeom prst="rect">
          <a:avLst/>
        </a:prstGeom>
        <a:gradFill>
          <a:gsLst>
            <a:gs pos="40552">
              <a:srgbClr val="FF000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12</xdr:col>
      <xdr:colOff>777240</xdr:colOff>
      <xdr:row>3</xdr:row>
      <xdr:rowOff>114300</xdr:rowOff>
    </xdr:from>
    <xdr:to>
      <xdr:col>12</xdr:col>
      <xdr:colOff>1994400</xdr:colOff>
      <xdr:row>3</xdr:row>
      <xdr:rowOff>366300</xdr:rowOff>
    </xdr:to>
    <xdr:sp macro="" textlink="">
      <xdr:nvSpPr>
        <xdr:cNvPr id="199" name="Rectangle: Rounded Corners 198">
          <a:hlinkClick xmlns:r="http://schemas.openxmlformats.org/officeDocument/2006/relationships" r:id="rId19"/>
          <a:extLst>
            <a:ext uri="{FF2B5EF4-FFF2-40B4-BE49-F238E27FC236}">
              <a16:creationId xmlns:a16="http://schemas.microsoft.com/office/drawing/2014/main" id="{F5A82085-AD58-429B-9F2E-78AFF7463481}"/>
            </a:ext>
          </a:extLst>
        </xdr:cNvPr>
        <xdr:cNvSpPr/>
      </xdr:nvSpPr>
      <xdr:spPr>
        <a:xfrm>
          <a:off x="6316980" y="929640"/>
          <a:ext cx="1217160" cy="25200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ptos Narrow" panose="020B0004020202020204" pitchFamily="34" charset="0"/>
              <a:cs typeface="Arial" panose="020B0604020202020204" pitchFamily="34" charset="0"/>
            </a:rPr>
            <a:t>Overdue Only</a:t>
          </a:r>
          <a:endParaRPr lang="en-SC" sz="11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106680</xdr:colOff>
      <xdr:row>17</xdr:row>
      <xdr:rowOff>83824</xdr:rowOff>
    </xdr:from>
    <xdr:to>
      <xdr:col>5</xdr:col>
      <xdr:colOff>56760</xdr:colOff>
      <xdr:row>17</xdr:row>
      <xdr:rowOff>245824</xdr:rowOff>
    </xdr:to>
    <xdr:sp macro="" textlink="">
      <xdr:nvSpPr>
        <xdr:cNvPr id="200" name="Rectangle 199">
          <a:extLst>
            <a:ext uri="{FF2B5EF4-FFF2-40B4-BE49-F238E27FC236}">
              <a16:creationId xmlns:a16="http://schemas.microsoft.com/office/drawing/2014/main" id="{BB120CE6-8869-47B5-88C9-DC91A778CCCE}"/>
            </a:ext>
          </a:extLst>
        </xdr:cNvPr>
        <xdr:cNvSpPr>
          <a:spLocks/>
        </xdr:cNvSpPr>
      </xdr:nvSpPr>
      <xdr:spPr>
        <a:xfrm>
          <a:off x="1821180" y="539496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16</xdr:row>
      <xdr:rowOff>83824</xdr:rowOff>
    </xdr:from>
    <xdr:to>
      <xdr:col>5</xdr:col>
      <xdr:colOff>56760</xdr:colOff>
      <xdr:row>16</xdr:row>
      <xdr:rowOff>245824</xdr:rowOff>
    </xdr:to>
    <xdr:sp macro="" textlink="">
      <xdr:nvSpPr>
        <xdr:cNvPr id="201" name="Rectangle 200">
          <a:extLst>
            <a:ext uri="{FF2B5EF4-FFF2-40B4-BE49-F238E27FC236}">
              <a16:creationId xmlns:a16="http://schemas.microsoft.com/office/drawing/2014/main" id="{AECCC24C-651D-40F2-AB61-1EB92026B707}"/>
            </a:ext>
          </a:extLst>
        </xdr:cNvPr>
        <xdr:cNvSpPr>
          <a:spLocks/>
        </xdr:cNvSpPr>
      </xdr:nvSpPr>
      <xdr:spPr>
        <a:xfrm>
          <a:off x="1821180" y="506730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7</xdr:col>
      <xdr:colOff>0</xdr:colOff>
      <xdr:row>15</xdr:row>
      <xdr:rowOff>45720</xdr:rowOff>
    </xdr:from>
    <xdr:to>
      <xdr:col>7</xdr:col>
      <xdr:colOff>0</xdr:colOff>
      <xdr:row>16</xdr:row>
      <xdr:rowOff>2640</xdr:rowOff>
    </xdr:to>
    <xdr:grpSp>
      <xdr:nvGrpSpPr>
        <xdr:cNvPr id="202" name="Group 201">
          <a:extLst>
            <a:ext uri="{FF2B5EF4-FFF2-40B4-BE49-F238E27FC236}">
              <a16:creationId xmlns:a16="http://schemas.microsoft.com/office/drawing/2014/main" id="{DEF816BC-09B0-427D-9874-5A15BDB315CC}"/>
            </a:ext>
          </a:extLst>
        </xdr:cNvPr>
        <xdr:cNvGrpSpPr/>
      </xdr:nvGrpSpPr>
      <xdr:grpSpPr>
        <a:xfrm>
          <a:off x="2034540" y="4701540"/>
          <a:ext cx="0" cy="284580"/>
          <a:chOff x="2506980" y="1981200"/>
          <a:chExt cx="502942" cy="228620"/>
        </a:xfrm>
      </xdr:grpSpPr>
      <xdr:pic>
        <xdr:nvPicPr>
          <xdr:cNvPr id="203" name="Picture 202">
            <a:extLst>
              <a:ext uri="{FF2B5EF4-FFF2-40B4-BE49-F238E27FC236}">
                <a16:creationId xmlns:a16="http://schemas.microsoft.com/office/drawing/2014/main" id="{D4008E18-CD9C-D2BD-1D47-10B17388C58F}"/>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04" name="Picture 203">
            <a:extLst>
              <a:ext uri="{FF2B5EF4-FFF2-40B4-BE49-F238E27FC236}">
                <a16:creationId xmlns:a16="http://schemas.microsoft.com/office/drawing/2014/main" id="{0F4DAE1C-72E2-8589-F9AB-3A26949341A3}"/>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0</xdr:colOff>
      <xdr:row>16</xdr:row>
      <xdr:rowOff>45720</xdr:rowOff>
    </xdr:from>
    <xdr:to>
      <xdr:col>7</xdr:col>
      <xdr:colOff>0</xdr:colOff>
      <xdr:row>17</xdr:row>
      <xdr:rowOff>2640</xdr:rowOff>
    </xdr:to>
    <xdr:grpSp>
      <xdr:nvGrpSpPr>
        <xdr:cNvPr id="205" name="Group 204">
          <a:extLst>
            <a:ext uri="{FF2B5EF4-FFF2-40B4-BE49-F238E27FC236}">
              <a16:creationId xmlns:a16="http://schemas.microsoft.com/office/drawing/2014/main" id="{021CA45A-BA07-4BBF-B155-59EC3186D3D2}"/>
            </a:ext>
          </a:extLst>
        </xdr:cNvPr>
        <xdr:cNvGrpSpPr/>
      </xdr:nvGrpSpPr>
      <xdr:grpSpPr>
        <a:xfrm>
          <a:off x="2034540" y="5029200"/>
          <a:ext cx="0" cy="284580"/>
          <a:chOff x="2506980" y="1981200"/>
          <a:chExt cx="502942" cy="228620"/>
        </a:xfrm>
      </xdr:grpSpPr>
      <xdr:pic>
        <xdr:nvPicPr>
          <xdr:cNvPr id="206" name="Picture 205">
            <a:extLst>
              <a:ext uri="{FF2B5EF4-FFF2-40B4-BE49-F238E27FC236}">
                <a16:creationId xmlns:a16="http://schemas.microsoft.com/office/drawing/2014/main" id="{28B6BCAD-5B8F-269F-897B-E7A009C4A889}"/>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07" name="Picture 206">
            <a:extLst>
              <a:ext uri="{FF2B5EF4-FFF2-40B4-BE49-F238E27FC236}">
                <a16:creationId xmlns:a16="http://schemas.microsoft.com/office/drawing/2014/main" id="{EFD39F55-757A-E7EB-9883-7B2B4D09C36B}"/>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0</xdr:colOff>
      <xdr:row>17</xdr:row>
      <xdr:rowOff>45720</xdr:rowOff>
    </xdr:from>
    <xdr:to>
      <xdr:col>7</xdr:col>
      <xdr:colOff>0</xdr:colOff>
      <xdr:row>18</xdr:row>
      <xdr:rowOff>2640</xdr:rowOff>
    </xdr:to>
    <xdr:grpSp>
      <xdr:nvGrpSpPr>
        <xdr:cNvPr id="208" name="Group 207">
          <a:extLst>
            <a:ext uri="{FF2B5EF4-FFF2-40B4-BE49-F238E27FC236}">
              <a16:creationId xmlns:a16="http://schemas.microsoft.com/office/drawing/2014/main" id="{4FAAA642-1EF5-4EAB-9D32-9559CA69EA4A}"/>
            </a:ext>
          </a:extLst>
        </xdr:cNvPr>
        <xdr:cNvGrpSpPr/>
      </xdr:nvGrpSpPr>
      <xdr:grpSpPr>
        <a:xfrm>
          <a:off x="2034540" y="5356860"/>
          <a:ext cx="0" cy="284580"/>
          <a:chOff x="2506980" y="1981200"/>
          <a:chExt cx="502942" cy="228620"/>
        </a:xfrm>
      </xdr:grpSpPr>
      <xdr:pic>
        <xdr:nvPicPr>
          <xdr:cNvPr id="209" name="Picture 208">
            <a:extLst>
              <a:ext uri="{FF2B5EF4-FFF2-40B4-BE49-F238E27FC236}">
                <a16:creationId xmlns:a16="http://schemas.microsoft.com/office/drawing/2014/main" id="{404E8BA0-117D-6DFA-0925-9E7E6251926F}"/>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10" name="Picture 209">
            <a:extLst>
              <a:ext uri="{FF2B5EF4-FFF2-40B4-BE49-F238E27FC236}">
                <a16:creationId xmlns:a16="http://schemas.microsoft.com/office/drawing/2014/main" id="{FEF26F2D-5BD3-B45A-2620-B9650A0075FB}"/>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4</xdr:col>
      <xdr:colOff>106680</xdr:colOff>
      <xdr:row>19</xdr:row>
      <xdr:rowOff>83824</xdr:rowOff>
    </xdr:from>
    <xdr:to>
      <xdr:col>5</xdr:col>
      <xdr:colOff>56760</xdr:colOff>
      <xdr:row>19</xdr:row>
      <xdr:rowOff>245824</xdr:rowOff>
    </xdr:to>
    <xdr:sp macro="" textlink="">
      <xdr:nvSpPr>
        <xdr:cNvPr id="211" name="Rectangle 210">
          <a:extLst>
            <a:ext uri="{FF2B5EF4-FFF2-40B4-BE49-F238E27FC236}">
              <a16:creationId xmlns:a16="http://schemas.microsoft.com/office/drawing/2014/main" id="{5F257FDC-FDC7-49ED-A4A6-5CDD5B7A2F52}"/>
            </a:ext>
          </a:extLst>
        </xdr:cNvPr>
        <xdr:cNvSpPr>
          <a:spLocks/>
        </xdr:cNvSpPr>
      </xdr:nvSpPr>
      <xdr:spPr>
        <a:xfrm>
          <a:off x="1821180" y="605028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18</xdr:row>
      <xdr:rowOff>83824</xdr:rowOff>
    </xdr:from>
    <xdr:to>
      <xdr:col>5</xdr:col>
      <xdr:colOff>56760</xdr:colOff>
      <xdr:row>18</xdr:row>
      <xdr:rowOff>245824</xdr:rowOff>
    </xdr:to>
    <xdr:sp macro="" textlink="">
      <xdr:nvSpPr>
        <xdr:cNvPr id="212" name="Rectangle 211">
          <a:extLst>
            <a:ext uri="{FF2B5EF4-FFF2-40B4-BE49-F238E27FC236}">
              <a16:creationId xmlns:a16="http://schemas.microsoft.com/office/drawing/2014/main" id="{0A924279-03FE-4058-A011-5FF28381ED3D}"/>
            </a:ext>
          </a:extLst>
        </xdr:cNvPr>
        <xdr:cNvSpPr>
          <a:spLocks/>
        </xdr:cNvSpPr>
      </xdr:nvSpPr>
      <xdr:spPr>
        <a:xfrm>
          <a:off x="1821180" y="572262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7</xdr:col>
      <xdr:colOff>0</xdr:colOff>
      <xdr:row>17</xdr:row>
      <xdr:rowOff>45720</xdr:rowOff>
    </xdr:from>
    <xdr:to>
      <xdr:col>7</xdr:col>
      <xdr:colOff>0</xdr:colOff>
      <xdr:row>18</xdr:row>
      <xdr:rowOff>2640</xdr:rowOff>
    </xdr:to>
    <xdr:grpSp>
      <xdr:nvGrpSpPr>
        <xdr:cNvPr id="213" name="Group 212">
          <a:extLst>
            <a:ext uri="{FF2B5EF4-FFF2-40B4-BE49-F238E27FC236}">
              <a16:creationId xmlns:a16="http://schemas.microsoft.com/office/drawing/2014/main" id="{C52430E7-E4DE-4E3C-84E0-CAD38F1AC829}"/>
            </a:ext>
          </a:extLst>
        </xdr:cNvPr>
        <xdr:cNvGrpSpPr/>
      </xdr:nvGrpSpPr>
      <xdr:grpSpPr>
        <a:xfrm>
          <a:off x="2034540" y="5356860"/>
          <a:ext cx="0" cy="284580"/>
          <a:chOff x="2506980" y="1981200"/>
          <a:chExt cx="502942" cy="228620"/>
        </a:xfrm>
      </xdr:grpSpPr>
      <xdr:pic>
        <xdr:nvPicPr>
          <xdr:cNvPr id="214" name="Picture 213">
            <a:extLst>
              <a:ext uri="{FF2B5EF4-FFF2-40B4-BE49-F238E27FC236}">
                <a16:creationId xmlns:a16="http://schemas.microsoft.com/office/drawing/2014/main" id="{A72EE19A-A064-0000-210F-9A55A74CC9FD}"/>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15" name="Picture 214">
            <a:extLst>
              <a:ext uri="{FF2B5EF4-FFF2-40B4-BE49-F238E27FC236}">
                <a16:creationId xmlns:a16="http://schemas.microsoft.com/office/drawing/2014/main" id="{924A94A1-1957-6A43-9860-2A047B3F6783}"/>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0</xdr:colOff>
      <xdr:row>18</xdr:row>
      <xdr:rowOff>45720</xdr:rowOff>
    </xdr:from>
    <xdr:to>
      <xdr:col>7</xdr:col>
      <xdr:colOff>0</xdr:colOff>
      <xdr:row>19</xdr:row>
      <xdr:rowOff>2640</xdr:rowOff>
    </xdr:to>
    <xdr:grpSp>
      <xdr:nvGrpSpPr>
        <xdr:cNvPr id="216" name="Group 215">
          <a:extLst>
            <a:ext uri="{FF2B5EF4-FFF2-40B4-BE49-F238E27FC236}">
              <a16:creationId xmlns:a16="http://schemas.microsoft.com/office/drawing/2014/main" id="{5CAB2B98-D177-4F8A-8743-6AB3154B500F}"/>
            </a:ext>
          </a:extLst>
        </xdr:cNvPr>
        <xdr:cNvGrpSpPr/>
      </xdr:nvGrpSpPr>
      <xdr:grpSpPr>
        <a:xfrm>
          <a:off x="2034540" y="5684520"/>
          <a:ext cx="0" cy="284580"/>
          <a:chOff x="2506980" y="1981200"/>
          <a:chExt cx="502942" cy="228620"/>
        </a:xfrm>
      </xdr:grpSpPr>
      <xdr:pic>
        <xdr:nvPicPr>
          <xdr:cNvPr id="217" name="Picture 216">
            <a:extLst>
              <a:ext uri="{FF2B5EF4-FFF2-40B4-BE49-F238E27FC236}">
                <a16:creationId xmlns:a16="http://schemas.microsoft.com/office/drawing/2014/main" id="{66AE8022-AFEC-035F-83C7-9DB81C7D2BC2}"/>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18" name="Picture 217">
            <a:extLst>
              <a:ext uri="{FF2B5EF4-FFF2-40B4-BE49-F238E27FC236}">
                <a16:creationId xmlns:a16="http://schemas.microsoft.com/office/drawing/2014/main" id="{9E952C9F-CF60-38CD-349A-F45226FA5C9D}"/>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0</xdr:colOff>
      <xdr:row>19</xdr:row>
      <xdr:rowOff>45720</xdr:rowOff>
    </xdr:from>
    <xdr:to>
      <xdr:col>7</xdr:col>
      <xdr:colOff>0</xdr:colOff>
      <xdr:row>20</xdr:row>
      <xdr:rowOff>2640</xdr:rowOff>
    </xdr:to>
    <xdr:grpSp>
      <xdr:nvGrpSpPr>
        <xdr:cNvPr id="219" name="Group 218">
          <a:extLst>
            <a:ext uri="{FF2B5EF4-FFF2-40B4-BE49-F238E27FC236}">
              <a16:creationId xmlns:a16="http://schemas.microsoft.com/office/drawing/2014/main" id="{0CD74FF6-A435-427E-9375-2B2387B035C2}"/>
            </a:ext>
          </a:extLst>
        </xdr:cNvPr>
        <xdr:cNvGrpSpPr/>
      </xdr:nvGrpSpPr>
      <xdr:grpSpPr>
        <a:xfrm>
          <a:off x="2034540" y="6012180"/>
          <a:ext cx="0" cy="284580"/>
          <a:chOff x="2506980" y="1981200"/>
          <a:chExt cx="502942" cy="228620"/>
        </a:xfrm>
      </xdr:grpSpPr>
      <xdr:pic>
        <xdr:nvPicPr>
          <xdr:cNvPr id="220" name="Picture 219">
            <a:extLst>
              <a:ext uri="{FF2B5EF4-FFF2-40B4-BE49-F238E27FC236}">
                <a16:creationId xmlns:a16="http://schemas.microsoft.com/office/drawing/2014/main" id="{42AF6FBA-CCEE-6CD2-6EF6-C66FC3F7D1A7}"/>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21" name="Picture 220">
            <a:extLst>
              <a:ext uri="{FF2B5EF4-FFF2-40B4-BE49-F238E27FC236}">
                <a16:creationId xmlns:a16="http://schemas.microsoft.com/office/drawing/2014/main" id="{133DE4FE-7C0C-8A3A-1089-2CDD004B0323}"/>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0</xdr:colOff>
      <xdr:row>19</xdr:row>
      <xdr:rowOff>45720</xdr:rowOff>
    </xdr:from>
    <xdr:to>
      <xdr:col>7</xdr:col>
      <xdr:colOff>0</xdr:colOff>
      <xdr:row>20</xdr:row>
      <xdr:rowOff>2640</xdr:rowOff>
    </xdr:to>
    <xdr:grpSp>
      <xdr:nvGrpSpPr>
        <xdr:cNvPr id="222" name="Group 221">
          <a:extLst>
            <a:ext uri="{FF2B5EF4-FFF2-40B4-BE49-F238E27FC236}">
              <a16:creationId xmlns:a16="http://schemas.microsoft.com/office/drawing/2014/main" id="{CF355EB1-8DFB-45C5-A8B8-DE3C4A35D008}"/>
            </a:ext>
          </a:extLst>
        </xdr:cNvPr>
        <xdr:cNvGrpSpPr/>
      </xdr:nvGrpSpPr>
      <xdr:grpSpPr>
        <a:xfrm>
          <a:off x="2034540" y="6012180"/>
          <a:ext cx="0" cy="284580"/>
          <a:chOff x="2506980" y="1981200"/>
          <a:chExt cx="502942" cy="228620"/>
        </a:xfrm>
      </xdr:grpSpPr>
      <xdr:pic>
        <xdr:nvPicPr>
          <xdr:cNvPr id="223" name="Picture 222">
            <a:extLst>
              <a:ext uri="{FF2B5EF4-FFF2-40B4-BE49-F238E27FC236}">
                <a16:creationId xmlns:a16="http://schemas.microsoft.com/office/drawing/2014/main" id="{C9647C0E-5D6A-77BB-065D-B764488C275B}"/>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24" name="Picture 223">
            <a:extLst>
              <a:ext uri="{FF2B5EF4-FFF2-40B4-BE49-F238E27FC236}">
                <a16:creationId xmlns:a16="http://schemas.microsoft.com/office/drawing/2014/main" id="{8B8108DC-884A-F031-5292-63EE6A3F0AAB}"/>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12</xdr:col>
      <xdr:colOff>571500</xdr:colOff>
      <xdr:row>20</xdr:row>
      <xdr:rowOff>106680</xdr:rowOff>
    </xdr:from>
    <xdr:to>
      <xdr:col>14</xdr:col>
      <xdr:colOff>421620</xdr:colOff>
      <xdr:row>21</xdr:row>
      <xdr:rowOff>540</xdr:rowOff>
    </xdr:to>
    <xdr:grpSp>
      <xdr:nvGrpSpPr>
        <xdr:cNvPr id="225" name="Group 224">
          <a:extLst>
            <a:ext uri="{FF2B5EF4-FFF2-40B4-BE49-F238E27FC236}">
              <a16:creationId xmlns:a16="http://schemas.microsoft.com/office/drawing/2014/main" id="{7AD11352-02E7-42B4-A0D5-F2550C976DAD}"/>
            </a:ext>
          </a:extLst>
        </xdr:cNvPr>
        <xdr:cNvGrpSpPr/>
      </xdr:nvGrpSpPr>
      <xdr:grpSpPr>
        <a:xfrm>
          <a:off x="6111240" y="6400800"/>
          <a:ext cx="2837160" cy="297720"/>
          <a:chOff x="5326380" y="922022"/>
          <a:chExt cx="2674920" cy="276157"/>
        </a:xfrm>
      </xdr:grpSpPr>
      <xdr:sp macro="" textlink="">
        <xdr:nvSpPr>
          <xdr:cNvPr id="226" name="Rectangle: Rounded Corners 225">
            <a:extLst>
              <a:ext uri="{FF2B5EF4-FFF2-40B4-BE49-F238E27FC236}">
                <a16:creationId xmlns:a16="http://schemas.microsoft.com/office/drawing/2014/main" id="{79C1D048-AC3A-D993-62C8-EB44BA2836F8}"/>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227" name="Picture 226">
            <a:extLst>
              <a:ext uri="{FF2B5EF4-FFF2-40B4-BE49-F238E27FC236}">
                <a16:creationId xmlns:a16="http://schemas.microsoft.com/office/drawing/2014/main" id="{E2C56672-CAFC-BBAB-DEBA-0F6055AB4C52}"/>
              </a:ext>
            </a:extLst>
          </xdr:cNvPr>
          <xdr:cNvPicPr>
            <a:picLocks noChangeAspect="1"/>
          </xdr:cNvPicPr>
        </xdr:nvPicPr>
        <xdr:blipFill>
          <a:blip xmlns:r="http://schemas.openxmlformats.org/officeDocument/2006/relationships" r:embed="rId20"/>
          <a:stretch>
            <a:fillRect/>
          </a:stretch>
        </xdr:blipFill>
        <xdr:spPr>
          <a:xfrm>
            <a:off x="5326380" y="922022"/>
            <a:ext cx="666000" cy="275998"/>
          </a:xfrm>
          <a:prstGeom prst="rect">
            <a:avLst/>
          </a:prstGeom>
        </xdr:spPr>
      </xdr:pic>
      <xdr:pic>
        <xdr:nvPicPr>
          <xdr:cNvPr id="228" name="Picture 227">
            <a:extLst>
              <a:ext uri="{FF2B5EF4-FFF2-40B4-BE49-F238E27FC236}">
                <a16:creationId xmlns:a16="http://schemas.microsoft.com/office/drawing/2014/main" id="{EAA45A92-B170-D79F-B835-DB016DC5FCF1}"/>
              </a:ext>
            </a:extLst>
          </xdr:cNvPr>
          <xdr:cNvPicPr>
            <a:picLocks noChangeAspect="1"/>
          </xdr:cNvPicPr>
        </xdr:nvPicPr>
        <xdr:blipFill>
          <a:blip xmlns:r="http://schemas.openxmlformats.org/officeDocument/2006/relationships" r:embed="rId20"/>
          <a:stretch>
            <a:fillRect/>
          </a:stretch>
        </xdr:blipFill>
        <xdr:spPr>
          <a:xfrm rot="10800000">
            <a:off x="7335300" y="922181"/>
            <a:ext cx="666000" cy="275998"/>
          </a:xfrm>
          <a:prstGeom prst="rect">
            <a:avLst/>
          </a:prstGeom>
        </xdr:spPr>
      </xdr:pic>
    </xdr:grpSp>
    <xdr:clientData/>
  </xdr:twoCellAnchor>
  <xdr:twoCellAnchor>
    <xdr:from>
      <xdr:col>12</xdr:col>
      <xdr:colOff>137160</xdr:colOff>
      <xdr:row>3</xdr:row>
      <xdr:rowOff>106680</xdr:rowOff>
    </xdr:from>
    <xdr:to>
      <xdr:col>12</xdr:col>
      <xdr:colOff>785160</xdr:colOff>
      <xdr:row>3</xdr:row>
      <xdr:rowOff>358680</xdr:rowOff>
    </xdr:to>
    <xdr:sp macro="" textlink="">
      <xdr:nvSpPr>
        <xdr:cNvPr id="229" name="Rectangle: Rounded Corners 228">
          <a:extLst>
            <a:ext uri="{FF2B5EF4-FFF2-40B4-BE49-F238E27FC236}">
              <a16:creationId xmlns:a16="http://schemas.microsoft.com/office/drawing/2014/main" id="{76CF06C2-958E-4BE9-AD8F-BE8F9F99ADC1}"/>
            </a:ext>
          </a:extLst>
        </xdr:cNvPr>
        <xdr:cNvSpPr/>
      </xdr:nvSpPr>
      <xdr:spPr>
        <a:xfrm>
          <a:off x="5676900" y="92202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2</xdr:col>
      <xdr:colOff>0</xdr:colOff>
      <xdr:row>0</xdr:row>
      <xdr:rowOff>0</xdr:rowOff>
    </xdr:from>
    <xdr:to>
      <xdr:col>15</xdr:col>
      <xdr:colOff>175260</xdr:colOff>
      <xdr:row>28</xdr:row>
      <xdr:rowOff>30480</xdr:rowOff>
    </xdr:to>
    <xdr:sp macro="" textlink="">
      <xdr:nvSpPr>
        <xdr:cNvPr id="233" name="Rectangle 232">
          <a:extLst>
            <a:ext uri="{FF2B5EF4-FFF2-40B4-BE49-F238E27FC236}">
              <a16:creationId xmlns:a16="http://schemas.microsoft.com/office/drawing/2014/main" id="{94BD66C7-3CA3-43DC-AC85-E3FB841B0ABC}"/>
            </a:ext>
          </a:extLst>
        </xdr:cNvPr>
        <xdr:cNvSpPr/>
      </xdr:nvSpPr>
      <xdr:spPr>
        <a:xfrm>
          <a:off x="1470660" y="0"/>
          <a:ext cx="803910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16</xdr:col>
      <xdr:colOff>457200</xdr:colOff>
      <xdr:row>18</xdr:row>
      <xdr:rowOff>190500</xdr:rowOff>
    </xdr:from>
    <xdr:to>
      <xdr:col>18</xdr:col>
      <xdr:colOff>158520</xdr:colOff>
      <xdr:row>19</xdr:row>
      <xdr:rowOff>78840</xdr:rowOff>
    </xdr:to>
    <xdr:sp macro="" textlink="">
      <xdr:nvSpPr>
        <xdr:cNvPr id="263" name="Rectangle: Rounded Corners 262">
          <a:extLst>
            <a:ext uri="{FF2B5EF4-FFF2-40B4-BE49-F238E27FC236}">
              <a16:creationId xmlns:a16="http://schemas.microsoft.com/office/drawing/2014/main" id="{08D75547-40F5-4594-81A1-0BF7CA7DE8E0}"/>
            </a:ext>
          </a:extLst>
        </xdr:cNvPr>
        <xdr:cNvSpPr/>
      </xdr:nvSpPr>
      <xdr:spPr>
        <a:xfrm>
          <a:off x="10020300" y="5829300"/>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200">
            <a:solidFill>
              <a:sysClr val="windowText" lastClr="000000"/>
            </a:solidFill>
          </a:endParaRPr>
        </a:p>
      </xdr:txBody>
    </xdr:sp>
    <xdr:clientData/>
  </xdr:twoCellAnchor>
  <xdr:twoCellAnchor>
    <xdr:from>
      <xdr:col>16</xdr:col>
      <xdr:colOff>462114</xdr:colOff>
      <xdr:row>19</xdr:row>
      <xdr:rowOff>182259</xdr:rowOff>
    </xdr:from>
    <xdr:to>
      <xdr:col>18</xdr:col>
      <xdr:colOff>163434</xdr:colOff>
      <xdr:row>20</xdr:row>
      <xdr:rowOff>70599</xdr:rowOff>
    </xdr:to>
    <xdr:sp macro="" textlink="">
      <xdr:nvSpPr>
        <xdr:cNvPr id="266" name="Rectangle: Rounded Corners 265">
          <a:extLst>
            <a:ext uri="{FF2B5EF4-FFF2-40B4-BE49-F238E27FC236}">
              <a16:creationId xmlns:a16="http://schemas.microsoft.com/office/drawing/2014/main" id="{C9C05B88-1021-4321-8D56-2C6CD5A40BAE}"/>
            </a:ext>
          </a:extLst>
        </xdr:cNvPr>
        <xdr:cNvSpPr/>
      </xdr:nvSpPr>
      <xdr:spPr>
        <a:xfrm>
          <a:off x="10025214" y="6148719"/>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200">
            <a:solidFill>
              <a:sysClr val="windowText" lastClr="000000"/>
            </a:solidFill>
          </a:endParaRPr>
        </a:p>
      </xdr:txBody>
    </xdr:sp>
    <xdr:clientData/>
  </xdr:twoCellAnchor>
  <xdr:twoCellAnchor>
    <xdr:from>
      <xdr:col>15</xdr:col>
      <xdr:colOff>190500</xdr:colOff>
      <xdr:row>0</xdr:row>
      <xdr:rowOff>7620</xdr:rowOff>
    </xdr:from>
    <xdr:to>
      <xdr:col>21</xdr:col>
      <xdr:colOff>511860</xdr:colOff>
      <xdr:row>21</xdr:row>
      <xdr:rowOff>149640</xdr:rowOff>
    </xdr:to>
    <xdr:grpSp>
      <xdr:nvGrpSpPr>
        <xdr:cNvPr id="284" name="Group 283">
          <a:extLst>
            <a:ext uri="{FF2B5EF4-FFF2-40B4-BE49-F238E27FC236}">
              <a16:creationId xmlns:a16="http://schemas.microsoft.com/office/drawing/2014/main" id="{B0BC1BE3-598C-2CA8-3E41-79AB06BADDFA}"/>
            </a:ext>
          </a:extLst>
        </xdr:cNvPr>
        <xdr:cNvGrpSpPr/>
      </xdr:nvGrpSpPr>
      <xdr:grpSpPr>
        <a:xfrm>
          <a:off x="9525000" y="7620"/>
          <a:ext cx="4680000" cy="6840000"/>
          <a:chOff x="9502140" y="0"/>
          <a:chExt cx="4680000" cy="6840000"/>
        </a:xfrm>
      </xdr:grpSpPr>
      <xdr:grpSp>
        <xdr:nvGrpSpPr>
          <xdr:cNvPr id="282" name="Group 281">
            <a:extLst>
              <a:ext uri="{FF2B5EF4-FFF2-40B4-BE49-F238E27FC236}">
                <a16:creationId xmlns:a16="http://schemas.microsoft.com/office/drawing/2014/main" id="{4EFACAAC-CA73-BC8E-FA95-3C8E4DB819FA}"/>
              </a:ext>
            </a:extLst>
          </xdr:cNvPr>
          <xdr:cNvGrpSpPr/>
        </xdr:nvGrpSpPr>
        <xdr:grpSpPr>
          <a:xfrm>
            <a:off x="9502140" y="0"/>
            <a:ext cx="4680000" cy="6840000"/>
            <a:chOff x="9486900" y="0"/>
            <a:chExt cx="4680000" cy="6840000"/>
          </a:xfrm>
        </xdr:grpSpPr>
        <xdr:grpSp>
          <xdr:nvGrpSpPr>
            <xdr:cNvPr id="279" name="Group 278">
              <a:extLst>
                <a:ext uri="{FF2B5EF4-FFF2-40B4-BE49-F238E27FC236}">
                  <a16:creationId xmlns:a16="http://schemas.microsoft.com/office/drawing/2014/main" id="{1799CA3F-27D2-5BF2-E6CF-FB3F325C79E1}"/>
                </a:ext>
              </a:extLst>
            </xdr:cNvPr>
            <xdr:cNvGrpSpPr/>
          </xdr:nvGrpSpPr>
          <xdr:grpSpPr>
            <a:xfrm>
              <a:off x="9486900" y="0"/>
              <a:ext cx="4680000" cy="6840000"/>
              <a:chOff x="9471660" y="0"/>
              <a:chExt cx="4680000" cy="6840000"/>
            </a:xfrm>
          </xdr:grpSpPr>
          <xdr:grpSp>
            <xdr:nvGrpSpPr>
              <xdr:cNvPr id="234" name="Group 233">
                <a:extLst>
                  <a:ext uri="{FF2B5EF4-FFF2-40B4-BE49-F238E27FC236}">
                    <a16:creationId xmlns:a16="http://schemas.microsoft.com/office/drawing/2014/main" id="{B4033943-0093-48DA-8164-E97A8576F3F0}"/>
                  </a:ext>
                </a:extLst>
              </xdr:cNvPr>
              <xdr:cNvGrpSpPr/>
            </xdr:nvGrpSpPr>
            <xdr:grpSpPr>
              <a:xfrm>
                <a:off x="9471660" y="0"/>
                <a:ext cx="4680000" cy="6840000"/>
                <a:chOff x="9486900" y="0"/>
                <a:chExt cx="4680000" cy="6840000"/>
              </a:xfrm>
            </xdr:grpSpPr>
            <xdr:sp macro="" textlink="">
              <xdr:nvSpPr>
                <xdr:cNvPr id="235" name="Rectangle: Rounded Corners 234">
                  <a:extLst>
                    <a:ext uri="{FF2B5EF4-FFF2-40B4-BE49-F238E27FC236}">
                      <a16:creationId xmlns:a16="http://schemas.microsoft.com/office/drawing/2014/main" id="{CC29C813-C653-AB4C-8247-F17DE6E7EBE3}"/>
                    </a:ext>
                  </a:extLst>
                </xdr:cNvPr>
                <xdr:cNvSpPr/>
              </xdr:nvSpPr>
              <xdr:spPr>
                <a:xfrm>
                  <a:off x="9486900" y="0"/>
                  <a:ext cx="4680000" cy="6840000"/>
                </a:xfrm>
                <a:prstGeom prst="roundRect">
                  <a:avLst>
                    <a:gd name="adj" fmla="val 0"/>
                  </a:avLst>
                </a:prstGeom>
                <a:solidFill>
                  <a:schemeClr val="bg1"/>
                </a:solidFill>
                <a:ln w="127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236" name="TextBox 235">
                  <a:extLst>
                    <a:ext uri="{FF2B5EF4-FFF2-40B4-BE49-F238E27FC236}">
                      <a16:creationId xmlns:a16="http://schemas.microsoft.com/office/drawing/2014/main" id="{BDDCD09A-70B4-CA62-C092-E989808C61F6}"/>
                    </a:ext>
                  </a:extLst>
                </xdr:cNvPr>
                <xdr:cNvSpPr txBox="1"/>
              </xdr:nvSpPr>
              <xdr:spPr>
                <a:xfrm>
                  <a:off x="9875520" y="259080"/>
                  <a:ext cx="1736213" cy="321752"/>
                </a:xfrm>
                <a:prstGeom prst="rect">
                  <a:avLst/>
                </a:prstGeom>
                <a:solidFill>
                  <a:schemeClr val="lt1">
                    <a:alpha val="0"/>
                  </a:schemeClr>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Add</a:t>
                  </a:r>
                  <a:r>
                    <a:rPr lang="en-US" sz="1600" b="1" baseline="0">
                      <a:solidFill>
                        <a:sysClr val="windowText" lastClr="000000"/>
                      </a:solidFill>
                    </a:rPr>
                    <a:t> </a:t>
                  </a:r>
                  <a:r>
                    <a:rPr lang="en-US" sz="1600" b="1">
                      <a:solidFill>
                        <a:sysClr val="windowText" lastClr="000000"/>
                      </a:solidFill>
                    </a:rPr>
                    <a:t>Task </a:t>
                  </a:r>
                  <a:endParaRPr lang="en-SC" sz="1600" b="1">
                    <a:solidFill>
                      <a:sysClr val="windowText" lastClr="000000"/>
                    </a:solidFill>
                  </a:endParaRPr>
                </a:p>
              </xdr:txBody>
            </xdr:sp>
            <xdr:sp macro="" textlink="">
              <xdr:nvSpPr>
                <xdr:cNvPr id="237" name="Rectangle: Rounded Corners 236">
                  <a:hlinkClick xmlns:r="http://schemas.openxmlformats.org/officeDocument/2006/relationships" r:id="rId2"/>
                  <a:extLst>
                    <a:ext uri="{FF2B5EF4-FFF2-40B4-BE49-F238E27FC236}">
                      <a16:creationId xmlns:a16="http://schemas.microsoft.com/office/drawing/2014/main" id="{4772DE7D-4EFE-453D-245B-58B431F40953}"/>
                    </a:ext>
                  </a:extLst>
                </xdr:cNvPr>
                <xdr:cNvSpPr/>
              </xdr:nvSpPr>
              <xdr:spPr>
                <a:xfrm>
                  <a:off x="12560740" y="284185"/>
                  <a:ext cx="64800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238" name="Rectangle: Rounded Corners 237">
                  <a:extLst>
                    <a:ext uri="{FF2B5EF4-FFF2-40B4-BE49-F238E27FC236}">
                      <a16:creationId xmlns:a16="http://schemas.microsoft.com/office/drawing/2014/main" id="{574F321E-220D-B15B-0CF6-BEBBF30E3497}"/>
                    </a:ext>
                  </a:extLst>
                </xdr:cNvPr>
                <xdr:cNvSpPr/>
              </xdr:nvSpPr>
              <xdr:spPr>
                <a:xfrm>
                  <a:off x="11660357" y="1069205"/>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p>
              </xdr:txBody>
            </xdr:sp>
            <xdr:sp macro="" textlink="">
              <xdr:nvSpPr>
                <xdr:cNvPr id="239" name="Rectangle: Rounded Corners 238">
                  <a:extLst>
                    <a:ext uri="{FF2B5EF4-FFF2-40B4-BE49-F238E27FC236}">
                      <a16:creationId xmlns:a16="http://schemas.microsoft.com/office/drawing/2014/main" id="{9554A970-0552-BB54-0DF7-8AFFC924ECAA}"/>
                    </a:ext>
                  </a:extLst>
                </xdr:cNvPr>
                <xdr:cNvSpPr/>
              </xdr:nvSpPr>
              <xdr:spPr>
                <a:xfrm>
                  <a:off x="10015386" y="1069205"/>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Category</a:t>
                  </a:r>
                  <a:endParaRPr lang="en-SC" sz="1200"/>
                </a:p>
              </xdr:txBody>
            </xdr:sp>
            <xdr:sp macro="" textlink="">
              <xdr:nvSpPr>
                <xdr:cNvPr id="240" name="Rectangle: Rounded Corners 239">
                  <a:extLst>
                    <a:ext uri="{FF2B5EF4-FFF2-40B4-BE49-F238E27FC236}">
                      <a16:creationId xmlns:a16="http://schemas.microsoft.com/office/drawing/2014/main" id="{68B22C8D-EB48-08EF-6892-F3D1FA87690F}"/>
                    </a:ext>
                  </a:extLst>
                </xdr:cNvPr>
                <xdr:cNvSpPr/>
              </xdr:nvSpPr>
              <xdr:spPr>
                <a:xfrm>
                  <a:off x="11660357" y="1375637"/>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latin typeface="Arial" panose="020B0604020202020204" pitchFamily="34" charset="0"/>
                    <a:cs typeface="Arial" panose="020B0604020202020204" pitchFamily="34" charset="0"/>
                  </a:endParaRPr>
                </a:p>
              </xdr:txBody>
            </xdr:sp>
            <xdr:sp macro="" textlink="">
              <xdr:nvSpPr>
                <xdr:cNvPr id="241" name="Rectangle: Rounded Corners 240">
                  <a:extLst>
                    <a:ext uri="{FF2B5EF4-FFF2-40B4-BE49-F238E27FC236}">
                      <a16:creationId xmlns:a16="http://schemas.microsoft.com/office/drawing/2014/main" id="{D75522A8-4695-449A-6BB3-0AF7C857C0A3}"/>
                    </a:ext>
                  </a:extLst>
                </xdr:cNvPr>
                <xdr:cNvSpPr/>
              </xdr:nvSpPr>
              <xdr:spPr>
                <a:xfrm>
                  <a:off x="10015386" y="1375637"/>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Item</a:t>
                  </a:r>
                  <a:endParaRPr lang="en-SC" sz="1200"/>
                </a:p>
              </xdr:txBody>
            </xdr:sp>
            <xdr:sp macro="" textlink="">
              <xdr:nvSpPr>
                <xdr:cNvPr id="242" name="Rectangle: Rounded Corners 241">
                  <a:extLst>
                    <a:ext uri="{FF2B5EF4-FFF2-40B4-BE49-F238E27FC236}">
                      <a16:creationId xmlns:a16="http://schemas.microsoft.com/office/drawing/2014/main" id="{728F8E74-8DB4-82B2-D548-A6A14BDEED3A}"/>
                    </a:ext>
                  </a:extLst>
                </xdr:cNvPr>
                <xdr:cNvSpPr/>
              </xdr:nvSpPr>
              <xdr:spPr>
                <a:xfrm>
                  <a:off x="11660357" y="202680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243" name="Rectangle: Rounded Corners 242">
                  <a:extLst>
                    <a:ext uri="{FF2B5EF4-FFF2-40B4-BE49-F238E27FC236}">
                      <a16:creationId xmlns:a16="http://schemas.microsoft.com/office/drawing/2014/main" id="{F0BEE5E6-4D7C-779F-1B76-5020AB9ABC5F}"/>
                    </a:ext>
                  </a:extLst>
                </xdr:cNvPr>
                <xdr:cNvSpPr/>
              </xdr:nvSpPr>
              <xdr:spPr>
                <a:xfrm>
                  <a:off x="10015386" y="202680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Contact No.</a:t>
                  </a:r>
                  <a:endParaRPr lang="en-SC" sz="1200"/>
                </a:p>
              </xdr:txBody>
            </xdr:sp>
            <xdr:sp macro="" textlink="">
              <xdr:nvSpPr>
                <xdr:cNvPr id="244" name="Rectangle: Rounded Corners 243">
                  <a:extLst>
                    <a:ext uri="{FF2B5EF4-FFF2-40B4-BE49-F238E27FC236}">
                      <a16:creationId xmlns:a16="http://schemas.microsoft.com/office/drawing/2014/main" id="{88D8C832-22AE-C09C-5DED-9F7E9EFFC526}"/>
                    </a:ext>
                  </a:extLst>
                </xdr:cNvPr>
                <xdr:cNvSpPr/>
              </xdr:nvSpPr>
              <xdr:spPr>
                <a:xfrm>
                  <a:off x="11660357" y="233323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latin typeface="Arial" panose="020B0604020202020204" pitchFamily="34" charset="0"/>
                    <a:cs typeface="Arial" panose="020B0604020202020204" pitchFamily="34" charset="0"/>
                  </a:endParaRPr>
                </a:p>
              </xdr:txBody>
            </xdr:sp>
            <xdr:sp macro="" textlink="">
              <xdr:nvSpPr>
                <xdr:cNvPr id="245" name="Rectangle: Rounded Corners 244">
                  <a:extLst>
                    <a:ext uri="{FF2B5EF4-FFF2-40B4-BE49-F238E27FC236}">
                      <a16:creationId xmlns:a16="http://schemas.microsoft.com/office/drawing/2014/main" id="{98979361-E6A1-2F01-23F5-A011CC06DAE7}"/>
                    </a:ext>
                  </a:extLst>
                </xdr:cNvPr>
                <xdr:cNvSpPr/>
              </xdr:nvSpPr>
              <xdr:spPr>
                <a:xfrm>
                  <a:off x="10015386" y="233323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Due</a:t>
                  </a:r>
                  <a:r>
                    <a:rPr lang="en-US" sz="1200" baseline="0">
                      <a:solidFill>
                        <a:sysClr val="windowText" lastClr="000000"/>
                      </a:solidFill>
                    </a:rPr>
                    <a:t> Date</a:t>
                  </a:r>
                  <a:endParaRPr lang="en-SC" sz="1200"/>
                </a:p>
              </xdr:txBody>
            </xdr:sp>
            <xdr:sp macro="" textlink="">
              <xdr:nvSpPr>
                <xdr:cNvPr id="246" name="Rectangle: Rounded Corners 245">
                  <a:extLst>
                    <a:ext uri="{FF2B5EF4-FFF2-40B4-BE49-F238E27FC236}">
                      <a16:creationId xmlns:a16="http://schemas.microsoft.com/office/drawing/2014/main" id="{B3009C79-4E3E-3968-C116-E3C2FD38DD3E}"/>
                    </a:ext>
                  </a:extLst>
                </xdr:cNvPr>
                <xdr:cNvSpPr/>
              </xdr:nvSpPr>
              <xdr:spPr>
                <a:xfrm>
                  <a:off x="11660357" y="2654986"/>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247" name="Rectangle: Rounded Corners 246">
                  <a:extLst>
                    <a:ext uri="{FF2B5EF4-FFF2-40B4-BE49-F238E27FC236}">
                      <a16:creationId xmlns:a16="http://schemas.microsoft.com/office/drawing/2014/main" id="{F4624009-3805-BB5A-CBE5-12B8E50F8F65}"/>
                    </a:ext>
                  </a:extLst>
                </xdr:cNvPr>
                <xdr:cNvSpPr/>
              </xdr:nvSpPr>
              <xdr:spPr>
                <a:xfrm>
                  <a:off x="10015386" y="2654986"/>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Due</a:t>
                  </a:r>
                  <a:r>
                    <a:rPr lang="en-US" sz="1200" baseline="0">
                      <a:solidFill>
                        <a:sysClr val="windowText" lastClr="000000"/>
                      </a:solidFill>
                    </a:rPr>
                    <a:t> Time</a:t>
                  </a:r>
                  <a:endParaRPr lang="en-SC" sz="1200"/>
                </a:p>
              </xdr:txBody>
            </xdr:sp>
            <xdr:sp macro="" textlink="">
              <xdr:nvSpPr>
                <xdr:cNvPr id="248" name="Rectangle: Rounded Corners 247">
                  <a:extLst>
                    <a:ext uri="{FF2B5EF4-FFF2-40B4-BE49-F238E27FC236}">
                      <a16:creationId xmlns:a16="http://schemas.microsoft.com/office/drawing/2014/main" id="{527FBFDE-56F8-020E-DF32-5DB4EDD266AD}"/>
                    </a:ext>
                  </a:extLst>
                </xdr:cNvPr>
                <xdr:cNvSpPr/>
              </xdr:nvSpPr>
              <xdr:spPr>
                <a:xfrm>
                  <a:off x="10015386" y="297673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Assignee</a:t>
                  </a:r>
                  <a:endParaRPr lang="en-SC" sz="1200">
                    <a:solidFill>
                      <a:sysClr val="windowText" lastClr="000000"/>
                    </a:solidFill>
                  </a:endParaRPr>
                </a:p>
              </xdr:txBody>
            </xdr:sp>
            <xdr:sp macro="" textlink="">
              <xdr:nvSpPr>
                <xdr:cNvPr id="249" name="Rectangle: Rounded Corners 248">
                  <a:extLst>
                    <a:ext uri="{FF2B5EF4-FFF2-40B4-BE49-F238E27FC236}">
                      <a16:creationId xmlns:a16="http://schemas.microsoft.com/office/drawing/2014/main" id="{A2558EF1-803C-E5A9-BD75-E6A97C5B3F31}"/>
                    </a:ext>
                  </a:extLst>
                </xdr:cNvPr>
                <xdr:cNvSpPr/>
              </xdr:nvSpPr>
              <xdr:spPr>
                <a:xfrm>
                  <a:off x="11660357" y="1697388"/>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250" name="Rectangle: Rounded Corners 249">
                  <a:extLst>
                    <a:ext uri="{FF2B5EF4-FFF2-40B4-BE49-F238E27FC236}">
                      <a16:creationId xmlns:a16="http://schemas.microsoft.com/office/drawing/2014/main" id="{7877D4B9-60F1-C824-EF44-30798645DD4F}"/>
                    </a:ext>
                  </a:extLst>
                </xdr:cNvPr>
                <xdr:cNvSpPr/>
              </xdr:nvSpPr>
              <xdr:spPr>
                <a:xfrm>
                  <a:off x="10015386" y="169738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Name</a:t>
                  </a:r>
                  <a:endParaRPr lang="en-SC" sz="1200"/>
                </a:p>
              </xdr:txBody>
            </xdr:sp>
            <xdr:sp macro="" textlink="">
              <xdr:nvSpPr>
                <xdr:cNvPr id="251" name="Rectangle: Rounded Corners 250">
                  <a:extLst>
                    <a:ext uri="{FF2B5EF4-FFF2-40B4-BE49-F238E27FC236}">
                      <a16:creationId xmlns:a16="http://schemas.microsoft.com/office/drawing/2014/main" id="{9145368E-4E07-9687-7BCA-6A2DE6A74765}"/>
                    </a:ext>
                  </a:extLst>
                </xdr:cNvPr>
                <xdr:cNvSpPr/>
              </xdr:nvSpPr>
              <xdr:spPr>
                <a:xfrm>
                  <a:off x="10007766" y="5223705"/>
                  <a:ext cx="151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 Frequency</a:t>
                  </a:r>
                  <a:r>
                    <a:rPr lang="en-US" sz="1200" baseline="0">
                      <a:solidFill>
                        <a:sysClr val="windowText" lastClr="000000"/>
                      </a:solidFill>
                    </a:rPr>
                    <a:t> </a:t>
                  </a:r>
                  <a:endParaRPr lang="en-SC" sz="1200"/>
                </a:p>
              </xdr:txBody>
            </xdr:sp>
            <xdr:sp macro="" textlink="">
              <xdr:nvSpPr>
                <xdr:cNvPr id="252" name="Rectangle: Rounded Corners 251">
                  <a:extLst>
                    <a:ext uri="{FF2B5EF4-FFF2-40B4-BE49-F238E27FC236}">
                      <a16:creationId xmlns:a16="http://schemas.microsoft.com/office/drawing/2014/main" id="{E95DF50D-50B3-30DF-FB51-41CD547C1090}"/>
                    </a:ext>
                  </a:extLst>
                </xdr:cNvPr>
                <xdr:cNvSpPr/>
              </xdr:nvSpPr>
              <xdr:spPr>
                <a:xfrm>
                  <a:off x="11660357" y="2978328"/>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253" name="Rectangle: Rounded Corners 252">
                  <a:extLst>
                    <a:ext uri="{FF2B5EF4-FFF2-40B4-BE49-F238E27FC236}">
                      <a16:creationId xmlns:a16="http://schemas.microsoft.com/office/drawing/2014/main" id="{57ADE731-B045-3285-98B9-B8036015FA11}"/>
                    </a:ext>
                  </a:extLst>
                </xdr:cNvPr>
                <xdr:cNvSpPr/>
              </xdr:nvSpPr>
              <xdr:spPr>
                <a:xfrm>
                  <a:off x="10015386" y="327550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Task Status</a:t>
                  </a:r>
                  <a:endParaRPr lang="en-SC" sz="1200">
                    <a:solidFill>
                      <a:sysClr val="windowText" lastClr="000000"/>
                    </a:solidFill>
                  </a:endParaRPr>
                </a:p>
              </xdr:txBody>
            </xdr:sp>
            <xdr:sp macro="" textlink="">
              <xdr:nvSpPr>
                <xdr:cNvPr id="254" name="Rectangle: Rounded Corners 253">
                  <a:extLst>
                    <a:ext uri="{FF2B5EF4-FFF2-40B4-BE49-F238E27FC236}">
                      <a16:creationId xmlns:a16="http://schemas.microsoft.com/office/drawing/2014/main" id="{1079B2AA-6120-08B5-D7DE-89A7263B2C89}"/>
                    </a:ext>
                  </a:extLst>
                </xdr:cNvPr>
                <xdr:cNvSpPr/>
              </xdr:nvSpPr>
              <xdr:spPr>
                <a:xfrm>
                  <a:off x="11660357" y="3284841"/>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255" name="Rectangle: Rounded Corners 254">
                  <a:extLst>
                    <a:ext uri="{FF2B5EF4-FFF2-40B4-BE49-F238E27FC236}">
                      <a16:creationId xmlns:a16="http://schemas.microsoft.com/office/drawing/2014/main" id="{5D0CCD0F-859D-4783-0E38-C38B1D2B4B97}"/>
                    </a:ext>
                  </a:extLst>
                </xdr:cNvPr>
                <xdr:cNvSpPr/>
              </xdr:nvSpPr>
              <xdr:spPr>
                <a:xfrm>
                  <a:off x="10015386" y="3917301"/>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Task Notes</a:t>
                  </a:r>
                  <a:endParaRPr lang="en-SC" sz="1200">
                    <a:solidFill>
                      <a:sysClr val="windowText" lastClr="000000"/>
                    </a:solidFill>
                  </a:endParaRPr>
                </a:p>
              </xdr:txBody>
            </xdr:sp>
            <xdr:sp macro="" textlink="">
              <xdr:nvSpPr>
                <xdr:cNvPr id="256" name="Rectangle: Rounded Corners 255">
                  <a:hlinkClick xmlns:r="http://schemas.openxmlformats.org/officeDocument/2006/relationships" r:id="rId2"/>
                  <a:extLst>
                    <a:ext uri="{FF2B5EF4-FFF2-40B4-BE49-F238E27FC236}">
                      <a16:creationId xmlns:a16="http://schemas.microsoft.com/office/drawing/2014/main" id="{4D8F07BD-9608-9A11-13AB-E04ECDD2AAA5}"/>
                    </a:ext>
                  </a:extLst>
                </xdr:cNvPr>
                <xdr:cNvSpPr/>
              </xdr:nvSpPr>
              <xdr:spPr>
                <a:xfrm>
                  <a:off x="13304211" y="280391"/>
                  <a:ext cx="648001" cy="252000"/>
                </a:xfrm>
                <a:prstGeom prst="roundRect">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257" name="TextBox 256">
                  <a:extLst>
                    <a:ext uri="{FF2B5EF4-FFF2-40B4-BE49-F238E27FC236}">
                      <a16:creationId xmlns:a16="http://schemas.microsoft.com/office/drawing/2014/main" id="{F4080E91-DA18-C181-DFF5-A62ADF717295}"/>
                    </a:ext>
                  </a:extLst>
                </xdr:cNvPr>
                <xdr:cNvSpPr txBox="1"/>
              </xdr:nvSpPr>
              <xdr:spPr>
                <a:xfrm>
                  <a:off x="10126980" y="4211863"/>
                  <a:ext cx="3459480" cy="687797"/>
                </a:xfrm>
                <a:prstGeom prst="rect">
                  <a:avLst/>
                </a:prstGeom>
                <a:solidFill>
                  <a:schemeClr val="lt1"/>
                </a:solidFill>
                <a:ln w="317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260" name="Rectangle: Rounded Corners 259">
                  <a:extLst>
                    <a:ext uri="{FF2B5EF4-FFF2-40B4-BE49-F238E27FC236}">
                      <a16:creationId xmlns:a16="http://schemas.microsoft.com/office/drawing/2014/main" id="{6ADA38DD-655F-C26A-0721-3063C0603348}"/>
                    </a:ext>
                  </a:extLst>
                </xdr:cNvPr>
                <xdr:cNvSpPr/>
              </xdr:nvSpPr>
              <xdr:spPr>
                <a:xfrm>
                  <a:off x="9997440" y="5867400"/>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Stop Date</a:t>
                  </a:r>
                  <a:endParaRPr lang="en-SC" sz="1200">
                    <a:solidFill>
                      <a:sysClr val="windowText" lastClr="000000"/>
                    </a:solidFill>
                  </a:endParaRPr>
                </a:p>
              </xdr:txBody>
            </xdr:sp>
          </xdr:grpSp>
          <xdr:grpSp>
            <xdr:nvGrpSpPr>
              <xdr:cNvPr id="278" name="Group 277">
                <a:extLst>
                  <a:ext uri="{FF2B5EF4-FFF2-40B4-BE49-F238E27FC236}">
                    <a16:creationId xmlns:a16="http://schemas.microsoft.com/office/drawing/2014/main" id="{67566E1C-3652-02CC-95D6-86DC10630074}"/>
                  </a:ext>
                </a:extLst>
              </xdr:cNvPr>
              <xdr:cNvGrpSpPr/>
            </xdr:nvGrpSpPr>
            <xdr:grpSpPr>
              <a:xfrm>
                <a:off x="9997440" y="5227320"/>
                <a:ext cx="3597540" cy="845044"/>
                <a:chOff x="9997440" y="5227320"/>
                <a:chExt cx="3597540" cy="845044"/>
              </a:xfrm>
            </xdr:grpSpPr>
            <xdr:sp macro="" textlink="">
              <xdr:nvSpPr>
                <xdr:cNvPr id="273" name="Rectangle: Rounded Corners 272">
                  <a:extLst>
                    <a:ext uri="{FF2B5EF4-FFF2-40B4-BE49-F238E27FC236}">
                      <a16:creationId xmlns:a16="http://schemas.microsoft.com/office/drawing/2014/main" id="{D426BC9F-FD10-41C6-8729-49A6211071C7}"/>
                    </a:ext>
                  </a:extLst>
                </xdr:cNvPr>
                <xdr:cNvSpPr/>
              </xdr:nvSpPr>
              <xdr:spPr>
                <a:xfrm>
                  <a:off x="11650980" y="5856364"/>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262" name="Rectangle: Rounded Corners 261">
                  <a:extLst>
                    <a:ext uri="{FF2B5EF4-FFF2-40B4-BE49-F238E27FC236}">
                      <a16:creationId xmlns:a16="http://schemas.microsoft.com/office/drawing/2014/main" id="{D21A1BFA-5E25-4D98-983F-513C7F21BCA9}"/>
                    </a:ext>
                  </a:extLst>
                </xdr:cNvPr>
                <xdr:cNvSpPr/>
              </xdr:nvSpPr>
              <xdr:spPr>
                <a:xfrm>
                  <a:off x="11643360" y="5227320"/>
                  <a:ext cx="23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272" name="Rectangle: Rounded Corners 271">
                  <a:extLst>
                    <a:ext uri="{FF2B5EF4-FFF2-40B4-BE49-F238E27FC236}">
                      <a16:creationId xmlns:a16="http://schemas.microsoft.com/office/drawing/2014/main" id="{129793FB-5A37-489B-9F6F-615A73289E9A}"/>
                    </a:ext>
                  </a:extLst>
                </xdr:cNvPr>
                <xdr:cNvSpPr/>
              </xdr:nvSpPr>
              <xdr:spPr>
                <a:xfrm>
                  <a:off x="11650980" y="5549851"/>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277" name="Rectangle: Rounded Corners 276">
                  <a:extLst>
                    <a:ext uri="{FF2B5EF4-FFF2-40B4-BE49-F238E27FC236}">
                      <a16:creationId xmlns:a16="http://schemas.microsoft.com/office/drawing/2014/main" id="{BC1C3912-171C-4042-8ADC-5A720826120C}"/>
                    </a:ext>
                  </a:extLst>
                </xdr:cNvPr>
                <xdr:cNvSpPr/>
              </xdr:nvSpPr>
              <xdr:spPr>
                <a:xfrm>
                  <a:off x="9997440" y="5539740"/>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Date</a:t>
                  </a:r>
                  <a:endParaRPr lang="en-SC" sz="1200">
                    <a:solidFill>
                      <a:sysClr val="windowText" lastClr="000000"/>
                    </a:solidFill>
                  </a:endParaRPr>
                </a:p>
              </xdr:txBody>
            </xdr:sp>
          </xdr:grpSp>
        </xdr:grpSp>
        <xdr:sp macro="" textlink="">
          <xdr:nvSpPr>
            <xdr:cNvPr id="280" name="Rectangle: Rounded Corners 279">
              <a:extLst>
                <a:ext uri="{FF2B5EF4-FFF2-40B4-BE49-F238E27FC236}">
                  <a16:creationId xmlns:a16="http://schemas.microsoft.com/office/drawing/2014/main" id="{E3E4AAAC-7446-4D76-B686-1CC32A6A9E04}"/>
                </a:ext>
              </a:extLst>
            </xdr:cNvPr>
            <xdr:cNvSpPr/>
          </xdr:nvSpPr>
          <xdr:spPr>
            <a:xfrm>
              <a:off x="10020300" y="3596640"/>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Done</a:t>
              </a:r>
              <a:endParaRPr lang="en-SC" sz="1200">
                <a:solidFill>
                  <a:sysClr val="windowText" lastClr="000000"/>
                </a:solidFill>
              </a:endParaRPr>
            </a:p>
          </xdr:txBody>
        </xdr:sp>
        <xdr:sp macro="" textlink="">
          <xdr:nvSpPr>
            <xdr:cNvPr id="281" name="Rectangle: Rounded Corners 280">
              <a:extLst>
                <a:ext uri="{FF2B5EF4-FFF2-40B4-BE49-F238E27FC236}">
                  <a16:creationId xmlns:a16="http://schemas.microsoft.com/office/drawing/2014/main" id="{E40D829D-7DC0-45D6-908A-D2B0AFFF3A8B}"/>
                </a:ext>
              </a:extLst>
            </xdr:cNvPr>
            <xdr:cNvSpPr/>
          </xdr:nvSpPr>
          <xdr:spPr>
            <a:xfrm>
              <a:off x="11665271" y="360597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sp macro="" textlink="">
        <xdr:nvSpPr>
          <xdr:cNvPr id="283" name="Rectangle: Rounded Corners 282">
            <a:extLst>
              <a:ext uri="{FF2B5EF4-FFF2-40B4-BE49-F238E27FC236}">
                <a16:creationId xmlns:a16="http://schemas.microsoft.com/office/drawing/2014/main" id="{E3A19474-1DD6-4933-B9AA-8E780C6DFBDC}"/>
              </a:ext>
            </a:extLst>
          </xdr:cNvPr>
          <xdr:cNvSpPr/>
        </xdr:nvSpPr>
        <xdr:spPr>
          <a:xfrm>
            <a:off x="12176760" y="5227320"/>
            <a:ext cx="1440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22</xdr:row>
      <xdr:rowOff>81060</xdr:rowOff>
    </xdr:to>
    <xdr:grpSp>
      <xdr:nvGrpSpPr>
        <xdr:cNvPr id="2" name="Group 1">
          <a:extLst>
            <a:ext uri="{FF2B5EF4-FFF2-40B4-BE49-F238E27FC236}">
              <a16:creationId xmlns:a16="http://schemas.microsoft.com/office/drawing/2014/main" id="{C7699604-98A5-424C-BC77-5441C2D95C83}"/>
            </a:ext>
          </a:extLst>
        </xdr:cNvPr>
        <xdr:cNvGrpSpPr/>
      </xdr:nvGrpSpPr>
      <xdr:grpSpPr>
        <a:xfrm>
          <a:off x="0" y="0"/>
          <a:ext cx="1474131" cy="6824760"/>
          <a:chOff x="0" y="0"/>
          <a:chExt cx="1470321" cy="6184990"/>
        </a:xfrm>
      </xdr:grpSpPr>
      <xdr:grpSp>
        <xdr:nvGrpSpPr>
          <xdr:cNvPr id="3" name="Group 2">
            <a:extLst>
              <a:ext uri="{FF2B5EF4-FFF2-40B4-BE49-F238E27FC236}">
                <a16:creationId xmlns:a16="http://schemas.microsoft.com/office/drawing/2014/main" id="{B64E83EC-B700-EEC2-059F-2D2DA901B5A8}"/>
              </a:ext>
            </a:extLst>
          </xdr:cNvPr>
          <xdr:cNvGrpSpPr/>
        </xdr:nvGrpSpPr>
        <xdr:grpSpPr>
          <a:xfrm>
            <a:off x="0" y="0"/>
            <a:ext cx="1470321" cy="6184990"/>
            <a:chOff x="0" y="0"/>
            <a:chExt cx="1470321" cy="6184990"/>
          </a:xfrm>
        </xdr:grpSpPr>
        <xdr:grpSp>
          <xdr:nvGrpSpPr>
            <xdr:cNvPr id="5" name="Group 4">
              <a:extLst>
                <a:ext uri="{FF2B5EF4-FFF2-40B4-BE49-F238E27FC236}">
                  <a16:creationId xmlns:a16="http://schemas.microsoft.com/office/drawing/2014/main" id="{0D8F8DF2-828E-5436-CFD2-EEE70324625D}"/>
                </a:ext>
              </a:extLst>
            </xdr:cNvPr>
            <xdr:cNvGrpSpPr/>
          </xdr:nvGrpSpPr>
          <xdr:grpSpPr>
            <a:xfrm>
              <a:off x="0" y="0"/>
              <a:ext cx="1470321" cy="6184990"/>
              <a:chOff x="0" y="-291307"/>
              <a:chExt cx="1474131" cy="6350725"/>
            </a:xfrm>
            <a:solidFill>
              <a:schemeClr val="bg1"/>
            </a:solidFill>
          </xdr:grpSpPr>
          <xdr:grpSp>
            <xdr:nvGrpSpPr>
              <xdr:cNvPr id="7" name="Group 6">
                <a:extLst>
                  <a:ext uri="{FF2B5EF4-FFF2-40B4-BE49-F238E27FC236}">
                    <a16:creationId xmlns:a16="http://schemas.microsoft.com/office/drawing/2014/main" id="{66017E69-BB95-B66C-6018-224685B0E34B}"/>
                  </a:ext>
                </a:extLst>
              </xdr:cNvPr>
              <xdr:cNvGrpSpPr/>
            </xdr:nvGrpSpPr>
            <xdr:grpSpPr>
              <a:xfrm>
                <a:off x="0" y="-291307"/>
                <a:ext cx="1474131" cy="6350725"/>
                <a:chOff x="0" y="-291307"/>
                <a:chExt cx="1474131" cy="6350725"/>
              </a:xfrm>
              <a:grpFill/>
            </xdr:grpSpPr>
            <xdr:grpSp>
              <xdr:nvGrpSpPr>
                <xdr:cNvPr id="10" name="Group 9">
                  <a:extLst>
                    <a:ext uri="{FF2B5EF4-FFF2-40B4-BE49-F238E27FC236}">
                      <a16:creationId xmlns:a16="http://schemas.microsoft.com/office/drawing/2014/main" id="{8F494581-51CC-FB5B-B6DA-71FF3BF65B0A}"/>
                    </a:ext>
                  </a:extLst>
                </xdr:cNvPr>
                <xdr:cNvGrpSpPr/>
              </xdr:nvGrpSpPr>
              <xdr:grpSpPr>
                <a:xfrm>
                  <a:off x="0" y="-291307"/>
                  <a:ext cx="1474131" cy="6350725"/>
                  <a:chOff x="0" y="-276870"/>
                  <a:chExt cx="1476165" cy="6035993"/>
                </a:xfrm>
                <a:grpFill/>
              </xdr:grpSpPr>
              <xdr:sp macro="" textlink="">
                <xdr:nvSpPr>
                  <xdr:cNvPr id="12" name="Rectangle 11">
                    <a:extLst>
                      <a:ext uri="{FF2B5EF4-FFF2-40B4-BE49-F238E27FC236}">
                        <a16:creationId xmlns:a16="http://schemas.microsoft.com/office/drawing/2014/main" id="{4074A15D-9DEF-7B9A-B4D0-4F4359B605C6}"/>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3" name="Group 12">
                    <a:extLst>
                      <a:ext uri="{FF2B5EF4-FFF2-40B4-BE49-F238E27FC236}">
                        <a16:creationId xmlns:a16="http://schemas.microsoft.com/office/drawing/2014/main" id="{D50C4066-5678-7071-24D4-7DD72D1E9E17}"/>
                      </a:ext>
                    </a:extLst>
                  </xdr:cNvPr>
                  <xdr:cNvGrpSpPr/>
                </xdr:nvGrpSpPr>
                <xdr:grpSpPr>
                  <a:xfrm>
                    <a:off x="2080" y="531339"/>
                    <a:ext cx="1457616" cy="4278031"/>
                    <a:chOff x="2080" y="531339"/>
                    <a:chExt cx="1457616" cy="4278031"/>
                  </a:xfrm>
                  <a:grpFill/>
                </xdr:grpSpPr>
                <xdr:sp macro="" textlink="">
                  <xdr:nvSpPr>
                    <xdr:cNvPr id="14" name="TextBox 13">
                      <a:hlinkClick xmlns:r="http://schemas.openxmlformats.org/officeDocument/2006/relationships" r:id="rId1"/>
                      <a:extLst>
                        <a:ext uri="{FF2B5EF4-FFF2-40B4-BE49-F238E27FC236}">
                          <a16:creationId xmlns:a16="http://schemas.microsoft.com/office/drawing/2014/main" id="{C07AE2F6-ADA7-1315-CC2A-B3E200F9CE4A}"/>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 name="TextBox 14">
                      <a:hlinkClick xmlns:r="http://schemas.openxmlformats.org/officeDocument/2006/relationships" r:id="rId2"/>
                      <a:extLst>
                        <a:ext uri="{FF2B5EF4-FFF2-40B4-BE49-F238E27FC236}">
                          <a16:creationId xmlns:a16="http://schemas.microsoft.com/office/drawing/2014/main" id="{11EFB3B8-9005-BE40-08F5-7614A06419B7}"/>
                        </a:ext>
                      </a:extLst>
                    </xdr:cNvPr>
                    <xdr:cNvSpPr txBox="1"/>
                  </xdr:nvSpPr>
                  <xdr:spPr>
                    <a:xfrm>
                      <a:off x="2444" y="1054618"/>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Tasks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6" name="TextBox 15">
                      <a:hlinkClick xmlns:r="http://schemas.openxmlformats.org/officeDocument/2006/relationships" r:id="rId3"/>
                      <a:extLst>
                        <a:ext uri="{FF2B5EF4-FFF2-40B4-BE49-F238E27FC236}">
                          <a16:creationId xmlns:a16="http://schemas.microsoft.com/office/drawing/2014/main" id="{861B1197-2F19-A77C-68ED-2B8106D9B968}"/>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hlinkClick xmlns:r="http://schemas.openxmlformats.org/officeDocument/2006/relationships" r:id="rId4"/>
                      <a:extLst>
                        <a:ext uri="{FF2B5EF4-FFF2-40B4-BE49-F238E27FC236}">
                          <a16:creationId xmlns:a16="http://schemas.microsoft.com/office/drawing/2014/main" id="{AD9B26A2-7530-0FB4-FC5A-E9EB92EDCDC4}"/>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5"/>
                      <a:extLst>
                        <a:ext uri="{FF2B5EF4-FFF2-40B4-BE49-F238E27FC236}">
                          <a16:creationId xmlns:a16="http://schemas.microsoft.com/office/drawing/2014/main" id="{8B38D1D8-A9A2-5B69-0D32-8BD9A817E1EF}"/>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6"/>
                      <a:extLst>
                        <a:ext uri="{FF2B5EF4-FFF2-40B4-BE49-F238E27FC236}">
                          <a16:creationId xmlns:a16="http://schemas.microsoft.com/office/drawing/2014/main" id="{8BF51A49-2C1D-F4DD-C50B-9FBD4B794BF6}"/>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7"/>
                      <a:extLst>
                        <a:ext uri="{FF2B5EF4-FFF2-40B4-BE49-F238E27FC236}">
                          <a16:creationId xmlns:a16="http://schemas.microsoft.com/office/drawing/2014/main" id="{C6339373-FD85-ADA4-7617-31A071EA98AB}"/>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8"/>
                      <a:extLst>
                        <a:ext uri="{FF2B5EF4-FFF2-40B4-BE49-F238E27FC236}">
                          <a16:creationId xmlns:a16="http://schemas.microsoft.com/office/drawing/2014/main" id="{DDD6663B-1E0B-C509-11AA-B757D9AD55E1}"/>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9"/>
                      <a:extLst>
                        <a:ext uri="{FF2B5EF4-FFF2-40B4-BE49-F238E27FC236}">
                          <a16:creationId xmlns:a16="http://schemas.microsoft.com/office/drawing/2014/main" id="{BFE35933-C503-B99A-75DF-C91D8080110F}"/>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10"/>
                      <a:extLst>
                        <a:ext uri="{FF2B5EF4-FFF2-40B4-BE49-F238E27FC236}">
                          <a16:creationId xmlns:a16="http://schemas.microsoft.com/office/drawing/2014/main" id="{6F6C5C96-57E9-BD86-0F9C-9F0DAAF31320}"/>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1"/>
                      <a:extLst>
                        <a:ext uri="{FF2B5EF4-FFF2-40B4-BE49-F238E27FC236}">
                          <a16:creationId xmlns:a16="http://schemas.microsoft.com/office/drawing/2014/main" id="{146023C1-362D-DB60-EAB2-9052C264F477}"/>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3F229D3E-3B1B-3D9C-AE07-8CE438E2F6AC}"/>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2"/>
                      <a:extLst>
                        <a:ext uri="{FF2B5EF4-FFF2-40B4-BE49-F238E27FC236}">
                          <a16:creationId xmlns:a16="http://schemas.microsoft.com/office/drawing/2014/main" id="{2AE79545-8069-FB57-AD7E-F80B72F3F9EA}"/>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6"/>
                      <a:extLst>
                        <a:ext uri="{FF2B5EF4-FFF2-40B4-BE49-F238E27FC236}">
                          <a16:creationId xmlns:a16="http://schemas.microsoft.com/office/drawing/2014/main" id="{BBEE6597-577D-15A5-FB44-6CF1DD34EAB8}"/>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1" name="TextBox 10">
                  <a:hlinkClick xmlns:r="http://schemas.openxmlformats.org/officeDocument/2006/relationships" r:id="rId13"/>
                  <a:extLst>
                    <a:ext uri="{FF2B5EF4-FFF2-40B4-BE49-F238E27FC236}">
                      <a16:creationId xmlns:a16="http://schemas.microsoft.com/office/drawing/2014/main" id="{A2621B5E-05D0-7E56-431B-F55D92AFB1FC}"/>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8" name="TextBox 7">
                <a:extLst>
                  <a:ext uri="{FF2B5EF4-FFF2-40B4-BE49-F238E27FC236}">
                    <a16:creationId xmlns:a16="http://schemas.microsoft.com/office/drawing/2014/main" id="{FED51CEF-ACC7-C7A8-24A5-6C8836E1E287}"/>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9" name="TextBox 8">
                <a:extLst>
                  <a:ext uri="{FF2B5EF4-FFF2-40B4-BE49-F238E27FC236}">
                    <a16:creationId xmlns:a16="http://schemas.microsoft.com/office/drawing/2014/main" id="{37D2C1F5-2E3D-71F5-CC0B-445A1FC27D7B}"/>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 name="TextBox 5">
              <a:hlinkClick xmlns:r="http://schemas.openxmlformats.org/officeDocument/2006/relationships" r:id="rId14"/>
              <a:extLst>
                <a:ext uri="{FF2B5EF4-FFF2-40B4-BE49-F238E27FC236}">
                  <a16:creationId xmlns:a16="http://schemas.microsoft.com/office/drawing/2014/main" id="{42480AF6-CBD3-6B2E-0827-2917D060E397}"/>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4" name="Picture 3">
            <a:extLst>
              <a:ext uri="{FF2B5EF4-FFF2-40B4-BE49-F238E27FC236}">
                <a16:creationId xmlns:a16="http://schemas.microsoft.com/office/drawing/2014/main" id="{BA023F62-8C5F-E18F-5DA1-0E1588D58E7D}"/>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xdr:from>
      <xdr:col>5</xdr:col>
      <xdr:colOff>0</xdr:colOff>
      <xdr:row>6</xdr:row>
      <xdr:rowOff>83824</xdr:rowOff>
    </xdr:from>
    <xdr:to>
      <xdr:col>5</xdr:col>
      <xdr:colOff>72000</xdr:colOff>
      <xdr:row>6</xdr:row>
      <xdr:rowOff>245824</xdr:rowOff>
    </xdr:to>
    <xdr:sp macro="" textlink="">
      <xdr:nvSpPr>
        <xdr:cNvPr id="28" name="Rectangle 27">
          <a:extLst>
            <a:ext uri="{FF2B5EF4-FFF2-40B4-BE49-F238E27FC236}">
              <a16:creationId xmlns:a16="http://schemas.microsoft.com/office/drawing/2014/main" id="{81039D87-3358-440B-A2F9-4351EC4623F5}"/>
            </a:ext>
          </a:extLst>
        </xdr:cNvPr>
        <xdr:cNvSpPr>
          <a:spLocks/>
        </xdr:cNvSpPr>
      </xdr:nvSpPr>
      <xdr:spPr>
        <a:xfrm>
          <a:off x="1836420" y="1790704"/>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15</xdr:row>
      <xdr:rowOff>106684</xdr:rowOff>
    </xdr:from>
    <xdr:to>
      <xdr:col>5</xdr:col>
      <xdr:colOff>72000</xdr:colOff>
      <xdr:row>15</xdr:row>
      <xdr:rowOff>268684</xdr:rowOff>
    </xdr:to>
    <xdr:sp macro="" textlink="">
      <xdr:nvSpPr>
        <xdr:cNvPr id="29" name="Rectangle 28">
          <a:extLst>
            <a:ext uri="{FF2B5EF4-FFF2-40B4-BE49-F238E27FC236}">
              <a16:creationId xmlns:a16="http://schemas.microsoft.com/office/drawing/2014/main" id="{CDEAACCD-6FF7-4385-99C2-E5CFCFD1101C}"/>
            </a:ext>
          </a:extLst>
        </xdr:cNvPr>
        <xdr:cNvSpPr>
          <a:spLocks/>
        </xdr:cNvSpPr>
      </xdr:nvSpPr>
      <xdr:spPr>
        <a:xfrm>
          <a:off x="1836420" y="476250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83824</xdr:rowOff>
    </xdr:from>
    <xdr:to>
      <xdr:col>5</xdr:col>
      <xdr:colOff>72000</xdr:colOff>
      <xdr:row>7</xdr:row>
      <xdr:rowOff>245824</xdr:rowOff>
    </xdr:to>
    <xdr:sp macro="" textlink="">
      <xdr:nvSpPr>
        <xdr:cNvPr id="30" name="Rectangle 29">
          <a:extLst>
            <a:ext uri="{FF2B5EF4-FFF2-40B4-BE49-F238E27FC236}">
              <a16:creationId xmlns:a16="http://schemas.microsoft.com/office/drawing/2014/main" id="{3361FA3E-D7F3-48C5-8287-0C7F4FFE68D9}"/>
            </a:ext>
          </a:extLst>
        </xdr:cNvPr>
        <xdr:cNvSpPr>
          <a:spLocks/>
        </xdr:cNvSpPr>
      </xdr:nvSpPr>
      <xdr:spPr>
        <a:xfrm>
          <a:off x="1836420" y="211836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106684</xdr:rowOff>
    </xdr:from>
    <xdr:to>
      <xdr:col>5</xdr:col>
      <xdr:colOff>72000</xdr:colOff>
      <xdr:row>9</xdr:row>
      <xdr:rowOff>268684</xdr:rowOff>
    </xdr:to>
    <xdr:sp macro="" textlink="">
      <xdr:nvSpPr>
        <xdr:cNvPr id="31" name="Rectangle 30">
          <a:extLst>
            <a:ext uri="{FF2B5EF4-FFF2-40B4-BE49-F238E27FC236}">
              <a16:creationId xmlns:a16="http://schemas.microsoft.com/office/drawing/2014/main" id="{76A5CB94-8617-4218-9DF6-72B64AF6AF81}"/>
            </a:ext>
          </a:extLst>
        </xdr:cNvPr>
        <xdr:cNvSpPr>
          <a:spLocks/>
        </xdr:cNvSpPr>
      </xdr:nvSpPr>
      <xdr:spPr>
        <a:xfrm>
          <a:off x="1836420" y="27965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91444</xdr:rowOff>
    </xdr:from>
    <xdr:to>
      <xdr:col>5</xdr:col>
      <xdr:colOff>72000</xdr:colOff>
      <xdr:row>8</xdr:row>
      <xdr:rowOff>253444</xdr:rowOff>
    </xdr:to>
    <xdr:sp macro="" textlink="">
      <xdr:nvSpPr>
        <xdr:cNvPr id="32" name="Rectangle 31">
          <a:extLst>
            <a:ext uri="{FF2B5EF4-FFF2-40B4-BE49-F238E27FC236}">
              <a16:creationId xmlns:a16="http://schemas.microsoft.com/office/drawing/2014/main" id="{59D19D32-5B0C-43C6-A495-32E62D886B2C}"/>
            </a:ext>
          </a:extLst>
        </xdr:cNvPr>
        <xdr:cNvSpPr>
          <a:spLocks/>
        </xdr:cNvSpPr>
      </xdr:nvSpPr>
      <xdr:spPr>
        <a:xfrm>
          <a:off x="1836420" y="24536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10</xdr:row>
      <xdr:rowOff>91444</xdr:rowOff>
    </xdr:from>
    <xdr:to>
      <xdr:col>5</xdr:col>
      <xdr:colOff>72000</xdr:colOff>
      <xdr:row>10</xdr:row>
      <xdr:rowOff>253444</xdr:rowOff>
    </xdr:to>
    <xdr:sp macro="" textlink="">
      <xdr:nvSpPr>
        <xdr:cNvPr id="33" name="Rectangle 32">
          <a:extLst>
            <a:ext uri="{FF2B5EF4-FFF2-40B4-BE49-F238E27FC236}">
              <a16:creationId xmlns:a16="http://schemas.microsoft.com/office/drawing/2014/main" id="{17EC560E-D6D1-4741-88B6-E4967EF23CE3}"/>
            </a:ext>
          </a:extLst>
        </xdr:cNvPr>
        <xdr:cNvSpPr>
          <a:spLocks/>
        </xdr:cNvSpPr>
      </xdr:nvSpPr>
      <xdr:spPr>
        <a:xfrm>
          <a:off x="1836420" y="310896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11</xdr:row>
      <xdr:rowOff>91444</xdr:rowOff>
    </xdr:from>
    <xdr:to>
      <xdr:col>5</xdr:col>
      <xdr:colOff>72000</xdr:colOff>
      <xdr:row>11</xdr:row>
      <xdr:rowOff>253444</xdr:rowOff>
    </xdr:to>
    <xdr:sp macro="" textlink="">
      <xdr:nvSpPr>
        <xdr:cNvPr id="34" name="Rectangle 33">
          <a:extLst>
            <a:ext uri="{FF2B5EF4-FFF2-40B4-BE49-F238E27FC236}">
              <a16:creationId xmlns:a16="http://schemas.microsoft.com/office/drawing/2014/main" id="{EF6D2088-C6AC-4EC8-BCBC-4C940331FE2D}"/>
            </a:ext>
          </a:extLst>
        </xdr:cNvPr>
        <xdr:cNvSpPr>
          <a:spLocks/>
        </xdr:cNvSpPr>
      </xdr:nvSpPr>
      <xdr:spPr>
        <a:xfrm>
          <a:off x="1836420" y="343662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12</xdr:row>
      <xdr:rowOff>106684</xdr:rowOff>
    </xdr:from>
    <xdr:to>
      <xdr:col>5</xdr:col>
      <xdr:colOff>72000</xdr:colOff>
      <xdr:row>12</xdr:row>
      <xdr:rowOff>268684</xdr:rowOff>
    </xdr:to>
    <xdr:sp macro="" textlink="">
      <xdr:nvSpPr>
        <xdr:cNvPr id="35" name="Rectangle 34">
          <a:extLst>
            <a:ext uri="{FF2B5EF4-FFF2-40B4-BE49-F238E27FC236}">
              <a16:creationId xmlns:a16="http://schemas.microsoft.com/office/drawing/2014/main" id="{A4E9064C-81CF-4BE9-8972-1A35683AF2FE}"/>
            </a:ext>
          </a:extLst>
        </xdr:cNvPr>
        <xdr:cNvSpPr>
          <a:spLocks/>
        </xdr:cNvSpPr>
      </xdr:nvSpPr>
      <xdr:spPr>
        <a:xfrm>
          <a:off x="1836420" y="377952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13</xdr:row>
      <xdr:rowOff>106684</xdr:rowOff>
    </xdr:from>
    <xdr:to>
      <xdr:col>5</xdr:col>
      <xdr:colOff>72000</xdr:colOff>
      <xdr:row>13</xdr:row>
      <xdr:rowOff>268684</xdr:rowOff>
    </xdr:to>
    <xdr:sp macro="" textlink="">
      <xdr:nvSpPr>
        <xdr:cNvPr id="36" name="Rectangle 35">
          <a:extLst>
            <a:ext uri="{FF2B5EF4-FFF2-40B4-BE49-F238E27FC236}">
              <a16:creationId xmlns:a16="http://schemas.microsoft.com/office/drawing/2014/main" id="{3139C7D2-925F-4232-AA21-636EF332FCDA}"/>
            </a:ext>
          </a:extLst>
        </xdr:cNvPr>
        <xdr:cNvSpPr>
          <a:spLocks/>
        </xdr:cNvSpPr>
      </xdr:nvSpPr>
      <xdr:spPr>
        <a:xfrm>
          <a:off x="1836420" y="410718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14</xdr:row>
      <xdr:rowOff>106684</xdr:rowOff>
    </xdr:from>
    <xdr:to>
      <xdr:col>5</xdr:col>
      <xdr:colOff>72000</xdr:colOff>
      <xdr:row>14</xdr:row>
      <xdr:rowOff>268684</xdr:rowOff>
    </xdr:to>
    <xdr:sp macro="" textlink="">
      <xdr:nvSpPr>
        <xdr:cNvPr id="37" name="Rectangle 36">
          <a:extLst>
            <a:ext uri="{FF2B5EF4-FFF2-40B4-BE49-F238E27FC236}">
              <a16:creationId xmlns:a16="http://schemas.microsoft.com/office/drawing/2014/main" id="{DFBF5427-A549-4FE5-AEBF-1896EA111CA9}"/>
            </a:ext>
          </a:extLst>
        </xdr:cNvPr>
        <xdr:cNvSpPr>
          <a:spLocks/>
        </xdr:cNvSpPr>
      </xdr:nvSpPr>
      <xdr:spPr>
        <a:xfrm>
          <a:off x="1836420" y="44348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8</xdr:col>
      <xdr:colOff>68580</xdr:colOff>
      <xdr:row>7</xdr:row>
      <xdr:rowOff>53340</xdr:rowOff>
    </xdr:from>
    <xdr:to>
      <xdr:col>8</xdr:col>
      <xdr:colOff>536580</xdr:colOff>
      <xdr:row>8</xdr:row>
      <xdr:rowOff>2640</xdr:rowOff>
    </xdr:to>
    <xdr:grpSp>
      <xdr:nvGrpSpPr>
        <xdr:cNvPr id="39" name="Group 38">
          <a:extLst>
            <a:ext uri="{FF2B5EF4-FFF2-40B4-BE49-F238E27FC236}">
              <a16:creationId xmlns:a16="http://schemas.microsoft.com/office/drawing/2014/main" id="{454794D4-2397-490B-8DF3-CE2ED26DC53C}"/>
            </a:ext>
          </a:extLst>
        </xdr:cNvPr>
        <xdr:cNvGrpSpPr/>
      </xdr:nvGrpSpPr>
      <xdr:grpSpPr>
        <a:xfrm>
          <a:off x="2034540" y="2087880"/>
          <a:ext cx="0" cy="276960"/>
          <a:chOff x="2506980" y="1981200"/>
          <a:chExt cx="502942" cy="228620"/>
        </a:xfrm>
      </xdr:grpSpPr>
      <xdr:pic>
        <xdr:nvPicPr>
          <xdr:cNvPr id="40" name="Picture 39">
            <a:extLst>
              <a:ext uri="{FF2B5EF4-FFF2-40B4-BE49-F238E27FC236}">
                <a16:creationId xmlns:a16="http://schemas.microsoft.com/office/drawing/2014/main" id="{CA1E691E-3790-BB7E-21B7-1A1DA3730918}"/>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41" name="Picture 40">
            <a:extLst>
              <a:ext uri="{FF2B5EF4-FFF2-40B4-BE49-F238E27FC236}">
                <a16:creationId xmlns:a16="http://schemas.microsoft.com/office/drawing/2014/main" id="{7CF0CC56-305D-6037-4345-E6BA82A73DA7}"/>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8</xdr:col>
      <xdr:colOff>76200</xdr:colOff>
      <xdr:row>8</xdr:row>
      <xdr:rowOff>45720</xdr:rowOff>
    </xdr:from>
    <xdr:to>
      <xdr:col>8</xdr:col>
      <xdr:colOff>544200</xdr:colOff>
      <xdr:row>9</xdr:row>
      <xdr:rowOff>2640</xdr:rowOff>
    </xdr:to>
    <xdr:grpSp>
      <xdr:nvGrpSpPr>
        <xdr:cNvPr id="42" name="Group 41">
          <a:extLst>
            <a:ext uri="{FF2B5EF4-FFF2-40B4-BE49-F238E27FC236}">
              <a16:creationId xmlns:a16="http://schemas.microsoft.com/office/drawing/2014/main" id="{92BBCCFA-A892-4050-97ED-46B5BF19B6B0}"/>
            </a:ext>
          </a:extLst>
        </xdr:cNvPr>
        <xdr:cNvGrpSpPr/>
      </xdr:nvGrpSpPr>
      <xdr:grpSpPr>
        <a:xfrm>
          <a:off x="2034540" y="2407920"/>
          <a:ext cx="0" cy="284580"/>
          <a:chOff x="2506980" y="1981200"/>
          <a:chExt cx="502942" cy="228620"/>
        </a:xfrm>
      </xdr:grpSpPr>
      <xdr:pic>
        <xdr:nvPicPr>
          <xdr:cNvPr id="43" name="Picture 42">
            <a:extLst>
              <a:ext uri="{FF2B5EF4-FFF2-40B4-BE49-F238E27FC236}">
                <a16:creationId xmlns:a16="http://schemas.microsoft.com/office/drawing/2014/main" id="{465B5F57-5422-7F74-6FBE-2077F39FD10F}"/>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44" name="Picture 43">
            <a:extLst>
              <a:ext uri="{FF2B5EF4-FFF2-40B4-BE49-F238E27FC236}">
                <a16:creationId xmlns:a16="http://schemas.microsoft.com/office/drawing/2014/main" id="{3E0DB401-EDED-3704-4ECC-82DE527D923A}"/>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8</xdr:col>
      <xdr:colOff>76200</xdr:colOff>
      <xdr:row>9</xdr:row>
      <xdr:rowOff>45720</xdr:rowOff>
    </xdr:from>
    <xdr:to>
      <xdr:col>8</xdr:col>
      <xdr:colOff>544200</xdr:colOff>
      <xdr:row>10</xdr:row>
      <xdr:rowOff>2640</xdr:rowOff>
    </xdr:to>
    <xdr:grpSp>
      <xdr:nvGrpSpPr>
        <xdr:cNvPr id="45" name="Group 44">
          <a:extLst>
            <a:ext uri="{FF2B5EF4-FFF2-40B4-BE49-F238E27FC236}">
              <a16:creationId xmlns:a16="http://schemas.microsoft.com/office/drawing/2014/main" id="{EB47331E-7586-4F51-A8F9-B6F48F714495}"/>
            </a:ext>
          </a:extLst>
        </xdr:cNvPr>
        <xdr:cNvGrpSpPr/>
      </xdr:nvGrpSpPr>
      <xdr:grpSpPr>
        <a:xfrm>
          <a:off x="2034540" y="2735580"/>
          <a:ext cx="0" cy="284580"/>
          <a:chOff x="2506980" y="1981200"/>
          <a:chExt cx="502942" cy="228620"/>
        </a:xfrm>
      </xdr:grpSpPr>
      <xdr:pic>
        <xdr:nvPicPr>
          <xdr:cNvPr id="46" name="Picture 45">
            <a:extLst>
              <a:ext uri="{FF2B5EF4-FFF2-40B4-BE49-F238E27FC236}">
                <a16:creationId xmlns:a16="http://schemas.microsoft.com/office/drawing/2014/main" id="{7224708F-D085-0CB5-1DCB-0D936E6DFDCC}"/>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47" name="Picture 46">
            <a:extLst>
              <a:ext uri="{FF2B5EF4-FFF2-40B4-BE49-F238E27FC236}">
                <a16:creationId xmlns:a16="http://schemas.microsoft.com/office/drawing/2014/main" id="{710C84F2-B2AF-7A90-1F97-16214CFE27C2}"/>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8</xdr:col>
      <xdr:colOff>76200</xdr:colOff>
      <xdr:row>10</xdr:row>
      <xdr:rowOff>45720</xdr:rowOff>
    </xdr:from>
    <xdr:to>
      <xdr:col>8</xdr:col>
      <xdr:colOff>544200</xdr:colOff>
      <xdr:row>11</xdr:row>
      <xdr:rowOff>2640</xdr:rowOff>
    </xdr:to>
    <xdr:grpSp>
      <xdr:nvGrpSpPr>
        <xdr:cNvPr id="48" name="Group 47">
          <a:extLst>
            <a:ext uri="{FF2B5EF4-FFF2-40B4-BE49-F238E27FC236}">
              <a16:creationId xmlns:a16="http://schemas.microsoft.com/office/drawing/2014/main" id="{C9AA9A61-D7C1-47B1-8847-9D320CA9B908}"/>
            </a:ext>
          </a:extLst>
        </xdr:cNvPr>
        <xdr:cNvGrpSpPr/>
      </xdr:nvGrpSpPr>
      <xdr:grpSpPr>
        <a:xfrm>
          <a:off x="2034540" y="3063240"/>
          <a:ext cx="0" cy="284580"/>
          <a:chOff x="2506980" y="1981200"/>
          <a:chExt cx="502942" cy="228620"/>
        </a:xfrm>
      </xdr:grpSpPr>
      <xdr:pic>
        <xdr:nvPicPr>
          <xdr:cNvPr id="49" name="Picture 48">
            <a:extLst>
              <a:ext uri="{FF2B5EF4-FFF2-40B4-BE49-F238E27FC236}">
                <a16:creationId xmlns:a16="http://schemas.microsoft.com/office/drawing/2014/main" id="{13C170D7-ADC4-089D-85E4-09128FC2E8C3}"/>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50" name="Picture 49">
            <a:extLst>
              <a:ext uri="{FF2B5EF4-FFF2-40B4-BE49-F238E27FC236}">
                <a16:creationId xmlns:a16="http://schemas.microsoft.com/office/drawing/2014/main" id="{91836E8C-D197-0D3B-870C-0CB9B6CF14BB}"/>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8</xdr:col>
      <xdr:colOff>76200</xdr:colOff>
      <xdr:row>11</xdr:row>
      <xdr:rowOff>45720</xdr:rowOff>
    </xdr:from>
    <xdr:to>
      <xdr:col>8</xdr:col>
      <xdr:colOff>544200</xdr:colOff>
      <xdr:row>12</xdr:row>
      <xdr:rowOff>2640</xdr:rowOff>
    </xdr:to>
    <xdr:grpSp>
      <xdr:nvGrpSpPr>
        <xdr:cNvPr id="51" name="Group 50">
          <a:extLst>
            <a:ext uri="{FF2B5EF4-FFF2-40B4-BE49-F238E27FC236}">
              <a16:creationId xmlns:a16="http://schemas.microsoft.com/office/drawing/2014/main" id="{49EE9019-FBE7-4467-AE92-2D9B86812640}"/>
            </a:ext>
          </a:extLst>
        </xdr:cNvPr>
        <xdr:cNvGrpSpPr/>
      </xdr:nvGrpSpPr>
      <xdr:grpSpPr>
        <a:xfrm>
          <a:off x="2034540" y="3390900"/>
          <a:ext cx="0" cy="284580"/>
          <a:chOff x="2506980" y="1981200"/>
          <a:chExt cx="502942" cy="228620"/>
        </a:xfrm>
      </xdr:grpSpPr>
      <xdr:pic>
        <xdr:nvPicPr>
          <xdr:cNvPr id="52" name="Picture 51">
            <a:extLst>
              <a:ext uri="{FF2B5EF4-FFF2-40B4-BE49-F238E27FC236}">
                <a16:creationId xmlns:a16="http://schemas.microsoft.com/office/drawing/2014/main" id="{B17EF4C3-F4B5-D968-C27E-31F935F4C396}"/>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53" name="Picture 52">
            <a:extLst>
              <a:ext uri="{FF2B5EF4-FFF2-40B4-BE49-F238E27FC236}">
                <a16:creationId xmlns:a16="http://schemas.microsoft.com/office/drawing/2014/main" id="{A33BE9E3-069D-7BAB-E489-B7C1A1B1D236}"/>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8</xdr:col>
      <xdr:colOff>76200</xdr:colOff>
      <xdr:row>12</xdr:row>
      <xdr:rowOff>45720</xdr:rowOff>
    </xdr:from>
    <xdr:to>
      <xdr:col>8</xdr:col>
      <xdr:colOff>544200</xdr:colOff>
      <xdr:row>13</xdr:row>
      <xdr:rowOff>2640</xdr:rowOff>
    </xdr:to>
    <xdr:grpSp>
      <xdr:nvGrpSpPr>
        <xdr:cNvPr id="54" name="Group 53">
          <a:extLst>
            <a:ext uri="{FF2B5EF4-FFF2-40B4-BE49-F238E27FC236}">
              <a16:creationId xmlns:a16="http://schemas.microsoft.com/office/drawing/2014/main" id="{4EEF81AE-C1D8-4E50-BCFB-39E1C66F5AFB}"/>
            </a:ext>
          </a:extLst>
        </xdr:cNvPr>
        <xdr:cNvGrpSpPr/>
      </xdr:nvGrpSpPr>
      <xdr:grpSpPr>
        <a:xfrm>
          <a:off x="2034540" y="3718560"/>
          <a:ext cx="0" cy="284580"/>
          <a:chOff x="2506980" y="1981200"/>
          <a:chExt cx="502942" cy="228620"/>
        </a:xfrm>
      </xdr:grpSpPr>
      <xdr:pic>
        <xdr:nvPicPr>
          <xdr:cNvPr id="55" name="Picture 54">
            <a:extLst>
              <a:ext uri="{FF2B5EF4-FFF2-40B4-BE49-F238E27FC236}">
                <a16:creationId xmlns:a16="http://schemas.microsoft.com/office/drawing/2014/main" id="{2FB5877D-5C0C-D1E7-610E-69C38231329B}"/>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56" name="Picture 55">
            <a:extLst>
              <a:ext uri="{FF2B5EF4-FFF2-40B4-BE49-F238E27FC236}">
                <a16:creationId xmlns:a16="http://schemas.microsoft.com/office/drawing/2014/main" id="{240BBFF3-79B0-85D3-4486-6D4F9F2D55CF}"/>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8</xdr:col>
      <xdr:colOff>76200</xdr:colOff>
      <xdr:row>13</xdr:row>
      <xdr:rowOff>45720</xdr:rowOff>
    </xdr:from>
    <xdr:to>
      <xdr:col>8</xdr:col>
      <xdr:colOff>544200</xdr:colOff>
      <xdr:row>14</xdr:row>
      <xdr:rowOff>2640</xdr:rowOff>
    </xdr:to>
    <xdr:grpSp>
      <xdr:nvGrpSpPr>
        <xdr:cNvPr id="57" name="Group 56">
          <a:extLst>
            <a:ext uri="{FF2B5EF4-FFF2-40B4-BE49-F238E27FC236}">
              <a16:creationId xmlns:a16="http://schemas.microsoft.com/office/drawing/2014/main" id="{2D3D2D5E-7966-404E-A193-73CEE02F183A}"/>
            </a:ext>
          </a:extLst>
        </xdr:cNvPr>
        <xdr:cNvGrpSpPr/>
      </xdr:nvGrpSpPr>
      <xdr:grpSpPr>
        <a:xfrm>
          <a:off x="2034540" y="4046220"/>
          <a:ext cx="0" cy="284580"/>
          <a:chOff x="2506980" y="1981200"/>
          <a:chExt cx="502942" cy="228620"/>
        </a:xfrm>
      </xdr:grpSpPr>
      <xdr:pic>
        <xdr:nvPicPr>
          <xdr:cNvPr id="58" name="Picture 57">
            <a:extLst>
              <a:ext uri="{FF2B5EF4-FFF2-40B4-BE49-F238E27FC236}">
                <a16:creationId xmlns:a16="http://schemas.microsoft.com/office/drawing/2014/main" id="{8F0FB50B-D06A-E0FF-B883-0F3402D87D8C}"/>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59" name="Picture 58">
            <a:extLst>
              <a:ext uri="{FF2B5EF4-FFF2-40B4-BE49-F238E27FC236}">
                <a16:creationId xmlns:a16="http://schemas.microsoft.com/office/drawing/2014/main" id="{7BBAE89E-7504-D934-E85B-EC1C5A08C710}"/>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8</xdr:col>
      <xdr:colOff>76200</xdr:colOff>
      <xdr:row>14</xdr:row>
      <xdr:rowOff>45720</xdr:rowOff>
    </xdr:from>
    <xdr:to>
      <xdr:col>8</xdr:col>
      <xdr:colOff>544200</xdr:colOff>
      <xdr:row>15</xdr:row>
      <xdr:rowOff>2640</xdr:rowOff>
    </xdr:to>
    <xdr:grpSp>
      <xdr:nvGrpSpPr>
        <xdr:cNvPr id="60" name="Group 59">
          <a:extLst>
            <a:ext uri="{FF2B5EF4-FFF2-40B4-BE49-F238E27FC236}">
              <a16:creationId xmlns:a16="http://schemas.microsoft.com/office/drawing/2014/main" id="{CD6C3076-7AFB-459E-B6C7-2474D50F95E4}"/>
            </a:ext>
          </a:extLst>
        </xdr:cNvPr>
        <xdr:cNvGrpSpPr/>
      </xdr:nvGrpSpPr>
      <xdr:grpSpPr>
        <a:xfrm>
          <a:off x="2034540" y="4373880"/>
          <a:ext cx="0" cy="284580"/>
          <a:chOff x="2506980" y="1981200"/>
          <a:chExt cx="502942" cy="228620"/>
        </a:xfrm>
      </xdr:grpSpPr>
      <xdr:pic>
        <xdr:nvPicPr>
          <xdr:cNvPr id="61" name="Picture 60">
            <a:extLst>
              <a:ext uri="{FF2B5EF4-FFF2-40B4-BE49-F238E27FC236}">
                <a16:creationId xmlns:a16="http://schemas.microsoft.com/office/drawing/2014/main" id="{1E2827BB-0B47-5D95-BFF0-C639B05534BA}"/>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62" name="Picture 61">
            <a:extLst>
              <a:ext uri="{FF2B5EF4-FFF2-40B4-BE49-F238E27FC236}">
                <a16:creationId xmlns:a16="http://schemas.microsoft.com/office/drawing/2014/main" id="{5ECCFD3F-11E6-189A-4727-AA006FCD4EAF}"/>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8</xdr:col>
      <xdr:colOff>76200</xdr:colOff>
      <xdr:row>15</xdr:row>
      <xdr:rowOff>45720</xdr:rowOff>
    </xdr:from>
    <xdr:to>
      <xdr:col>8</xdr:col>
      <xdr:colOff>544200</xdr:colOff>
      <xdr:row>16</xdr:row>
      <xdr:rowOff>2640</xdr:rowOff>
    </xdr:to>
    <xdr:grpSp>
      <xdr:nvGrpSpPr>
        <xdr:cNvPr id="63" name="Group 62">
          <a:extLst>
            <a:ext uri="{FF2B5EF4-FFF2-40B4-BE49-F238E27FC236}">
              <a16:creationId xmlns:a16="http://schemas.microsoft.com/office/drawing/2014/main" id="{19A9964D-64D2-44C7-86DC-7C4C1F667082}"/>
            </a:ext>
          </a:extLst>
        </xdr:cNvPr>
        <xdr:cNvGrpSpPr/>
      </xdr:nvGrpSpPr>
      <xdr:grpSpPr>
        <a:xfrm>
          <a:off x="2034540" y="4701540"/>
          <a:ext cx="0" cy="284580"/>
          <a:chOff x="2506980" y="1981200"/>
          <a:chExt cx="502942" cy="228620"/>
        </a:xfrm>
      </xdr:grpSpPr>
      <xdr:pic>
        <xdr:nvPicPr>
          <xdr:cNvPr id="64" name="Picture 63">
            <a:extLst>
              <a:ext uri="{FF2B5EF4-FFF2-40B4-BE49-F238E27FC236}">
                <a16:creationId xmlns:a16="http://schemas.microsoft.com/office/drawing/2014/main" id="{55A2A4F1-ACED-9708-3E46-0A25D8F08CFB}"/>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65" name="Picture 64">
            <a:extLst>
              <a:ext uri="{FF2B5EF4-FFF2-40B4-BE49-F238E27FC236}">
                <a16:creationId xmlns:a16="http://schemas.microsoft.com/office/drawing/2014/main" id="{4642702F-FB2C-67D8-3AD6-4E44CE9D33A3}"/>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8</xdr:col>
      <xdr:colOff>76200</xdr:colOff>
      <xdr:row>16</xdr:row>
      <xdr:rowOff>45720</xdr:rowOff>
    </xdr:from>
    <xdr:to>
      <xdr:col>8</xdr:col>
      <xdr:colOff>544200</xdr:colOff>
      <xdr:row>17</xdr:row>
      <xdr:rowOff>2640</xdr:rowOff>
    </xdr:to>
    <xdr:grpSp>
      <xdr:nvGrpSpPr>
        <xdr:cNvPr id="66" name="Group 65">
          <a:extLst>
            <a:ext uri="{FF2B5EF4-FFF2-40B4-BE49-F238E27FC236}">
              <a16:creationId xmlns:a16="http://schemas.microsoft.com/office/drawing/2014/main" id="{3DEBF967-D257-485C-9751-8859442C74E6}"/>
            </a:ext>
          </a:extLst>
        </xdr:cNvPr>
        <xdr:cNvGrpSpPr/>
      </xdr:nvGrpSpPr>
      <xdr:grpSpPr>
        <a:xfrm>
          <a:off x="2034540" y="5029200"/>
          <a:ext cx="0" cy="284580"/>
          <a:chOff x="2506980" y="1981200"/>
          <a:chExt cx="502942" cy="228620"/>
        </a:xfrm>
      </xdr:grpSpPr>
      <xdr:pic>
        <xdr:nvPicPr>
          <xdr:cNvPr id="67" name="Picture 66">
            <a:extLst>
              <a:ext uri="{FF2B5EF4-FFF2-40B4-BE49-F238E27FC236}">
                <a16:creationId xmlns:a16="http://schemas.microsoft.com/office/drawing/2014/main" id="{35C32201-F0C6-3E29-29E4-EA25E7A778CD}"/>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68" name="Picture 67">
            <a:extLst>
              <a:ext uri="{FF2B5EF4-FFF2-40B4-BE49-F238E27FC236}">
                <a16:creationId xmlns:a16="http://schemas.microsoft.com/office/drawing/2014/main" id="{19BAFF06-9DB5-DAF8-2021-1CD8A6A56260}"/>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8</xdr:col>
      <xdr:colOff>76200</xdr:colOff>
      <xdr:row>17</xdr:row>
      <xdr:rowOff>45720</xdr:rowOff>
    </xdr:from>
    <xdr:to>
      <xdr:col>8</xdr:col>
      <xdr:colOff>544200</xdr:colOff>
      <xdr:row>18</xdr:row>
      <xdr:rowOff>2640</xdr:rowOff>
    </xdr:to>
    <xdr:grpSp>
      <xdr:nvGrpSpPr>
        <xdr:cNvPr id="69" name="Group 68">
          <a:extLst>
            <a:ext uri="{FF2B5EF4-FFF2-40B4-BE49-F238E27FC236}">
              <a16:creationId xmlns:a16="http://schemas.microsoft.com/office/drawing/2014/main" id="{9EC5DA75-423B-4B67-9AD1-DCC06C883CE0}"/>
            </a:ext>
          </a:extLst>
        </xdr:cNvPr>
        <xdr:cNvGrpSpPr/>
      </xdr:nvGrpSpPr>
      <xdr:grpSpPr>
        <a:xfrm>
          <a:off x="2034540" y="5356860"/>
          <a:ext cx="0" cy="284580"/>
          <a:chOff x="2506980" y="1981200"/>
          <a:chExt cx="502942" cy="228620"/>
        </a:xfrm>
      </xdr:grpSpPr>
      <xdr:pic>
        <xdr:nvPicPr>
          <xdr:cNvPr id="70" name="Picture 69">
            <a:extLst>
              <a:ext uri="{FF2B5EF4-FFF2-40B4-BE49-F238E27FC236}">
                <a16:creationId xmlns:a16="http://schemas.microsoft.com/office/drawing/2014/main" id="{7AAF75B0-7CD9-5DA8-6F3B-C2310A393954}"/>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71" name="Picture 70">
            <a:extLst>
              <a:ext uri="{FF2B5EF4-FFF2-40B4-BE49-F238E27FC236}">
                <a16:creationId xmlns:a16="http://schemas.microsoft.com/office/drawing/2014/main" id="{DF83CEB4-E13D-3BDD-BDC7-7ADC48AD55C8}"/>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8</xdr:col>
      <xdr:colOff>76200</xdr:colOff>
      <xdr:row>18</xdr:row>
      <xdr:rowOff>45720</xdr:rowOff>
    </xdr:from>
    <xdr:to>
      <xdr:col>8</xdr:col>
      <xdr:colOff>544200</xdr:colOff>
      <xdr:row>19</xdr:row>
      <xdr:rowOff>2640</xdr:rowOff>
    </xdr:to>
    <xdr:grpSp>
      <xdr:nvGrpSpPr>
        <xdr:cNvPr id="72" name="Group 71">
          <a:extLst>
            <a:ext uri="{FF2B5EF4-FFF2-40B4-BE49-F238E27FC236}">
              <a16:creationId xmlns:a16="http://schemas.microsoft.com/office/drawing/2014/main" id="{18E4ADAD-1180-4437-8856-CC58112ED68C}"/>
            </a:ext>
          </a:extLst>
        </xdr:cNvPr>
        <xdr:cNvGrpSpPr/>
      </xdr:nvGrpSpPr>
      <xdr:grpSpPr>
        <a:xfrm>
          <a:off x="2034540" y="5684520"/>
          <a:ext cx="0" cy="284580"/>
          <a:chOff x="2506980" y="1981200"/>
          <a:chExt cx="502942" cy="228620"/>
        </a:xfrm>
      </xdr:grpSpPr>
      <xdr:pic>
        <xdr:nvPicPr>
          <xdr:cNvPr id="73" name="Picture 72">
            <a:extLst>
              <a:ext uri="{FF2B5EF4-FFF2-40B4-BE49-F238E27FC236}">
                <a16:creationId xmlns:a16="http://schemas.microsoft.com/office/drawing/2014/main" id="{F259B6DD-11F5-D3DE-8BB3-CB7F5BBBFF39}"/>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74" name="Picture 73">
            <a:extLst>
              <a:ext uri="{FF2B5EF4-FFF2-40B4-BE49-F238E27FC236}">
                <a16:creationId xmlns:a16="http://schemas.microsoft.com/office/drawing/2014/main" id="{769ABAB2-52CC-27FC-030D-7CC7CC0A71D7}"/>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8</xdr:col>
      <xdr:colOff>76200</xdr:colOff>
      <xdr:row>19</xdr:row>
      <xdr:rowOff>45720</xdr:rowOff>
    </xdr:from>
    <xdr:to>
      <xdr:col>8</xdr:col>
      <xdr:colOff>544200</xdr:colOff>
      <xdr:row>20</xdr:row>
      <xdr:rowOff>2640</xdr:rowOff>
    </xdr:to>
    <xdr:grpSp>
      <xdr:nvGrpSpPr>
        <xdr:cNvPr id="75" name="Group 74">
          <a:extLst>
            <a:ext uri="{FF2B5EF4-FFF2-40B4-BE49-F238E27FC236}">
              <a16:creationId xmlns:a16="http://schemas.microsoft.com/office/drawing/2014/main" id="{3B814755-401A-4B9B-ACF9-FB98CC5346AE}"/>
            </a:ext>
          </a:extLst>
        </xdr:cNvPr>
        <xdr:cNvGrpSpPr/>
      </xdr:nvGrpSpPr>
      <xdr:grpSpPr>
        <a:xfrm>
          <a:off x="2034540" y="6012180"/>
          <a:ext cx="0" cy="284580"/>
          <a:chOff x="2506980" y="1981200"/>
          <a:chExt cx="502942" cy="228620"/>
        </a:xfrm>
      </xdr:grpSpPr>
      <xdr:pic>
        <xdr:nvPicPr>
          <xdr:cNvPr id="76" name="Picture 75">
            <a:extLst>
              <a:ext uri="{FF2B5EF4-FFF2-40B4-BE49-F238E27FC236}">
                <a16:creationId xmlns:a16="http://schemas.microsoft.com/office/drawing/2014/main" id="{80F85AAE-9C3A-AFD8-D3B9-3C3586781BF6}"/>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77" name="Picture 76">
            <a:extLst>
              <a:ext uri="{FF2B5EF4-FFF2-40B4-BE49-F238E27FC236}">
                <a16:creationId xmlns:a16="http://schemas.microsoft.com/office/drawing/2014/main" id="{43A9385E-C519-B997-1FFE-D2EA01E9EB40}"/>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8</xdr:col>
      <xdr:colOff>76200</xdr:colOff>
      <xdr:row>20</xdr:row>
      <xdr:rowOff>45720</xdr:rowOff>
    </xdr:from>
    <xdr:to>
      <xdr:col>8</xdr:col>
      <xdr:colOff>544200</xdr:colOff>
      <xdr:row>21</xdr:row>
      <xdr:rowOff>2640</xdr:rowOff>
    </xdr:to>
    <xdr:grpSp>
      <xdr:nvGrpSpPr>
        <xdr:cNvPr id="78" name="Group 77">
          <a:extLst>
            <a:ext uri="{FF2B5EF4-FFF2-40B4-BE49-F238E27FC236}">
              <a16:creationId xmlns:a16="http://schemas.microsoft.com/office/drawing/2014/main" id="{09EAB690-7A3F-4D5A-8A0A-7035470EF22B}"/>
            </a:ext>
          </a:extLst>
        </xdr:cNvPr>
        <xdr:cNvGrpSpPr/>
      </xdr:nvGrpSpPr>
      <xdr:grpSpPr>
        <a:xfrm>
          <a:off x="2034540" y="6339840"/>
          <a:ext cx="0" cy="284580"/>
          <a:chOff x="2506980" y="1981200"/>
          <a:chExt cx="502942" cy="228620"/>
        </a:xfrm>
      </xdr:grpSpPr>
      <xdr:pic>
        <xdr:nvPicPr>
          <xdr:cNvPr id="79" name="Picture 78">
            <a:extLst>
              <a:ext uri="{FF2B5EF4-FFF2-40B4-BE49-F238E27FC236}">
                <a16:creationId xmlns:a16="http://schemas.microsoft.com/office/drawing/2014/main" id="{8FF723F5-7B80-F391-5F9F-9EC038BE3127}"/>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80" name="Picture 79">
            <a:extLst>
              <a:ext uri="{FF2B5EF4-FFF2-40B4-BE49-F238E27FC236}">
                <a16:creationId xmlns:a16="http://schemas.microsoft.com/office/drawing/2014/main" id="{87CBFFB4-E441-7B0D-18B1-15F1E7C2616A}"/>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5</xdr:col>
      <xdr:colOff>0</xdr:colOff>
      <xdr:row>5</xdr:row>
      <xdr:rowOff>68580</xdr:rowOff>
    </xdr:from>
    <xdr:to>
      <xdr:col>5</xdr:col>
      <xdr:colOff>72000</xdr:colOff>
      <xdr:row>5</xdr:row>
      <xdr:rowOff>230580</xdr:rowOff>
    </xdr:to>
    <xdr:sp macro="" textlink="">
      <xdr:nvSpPr>
        <xdr:cNvPr id="87" name="Rectangle 86">
          <a:extLst>
            <a:ext uri="{FF2B5EF4-FFF2-40B4-BE49-F238E27FC236}">
              <a16:creationId xmlns:a16="http://schemas.microsoft.com/office/drawing/2014/main" id="{6EF243EA-95EF-4209-A0D9-6EE0DD22C331}"/>
            </a:ext>
          </a:extLst>
        </xdr:cNvPr>
        <xdr:cNvSpPr>
          <a:spLocks/>
        </xdr:cNvSpPr>
      </xdr:nvSpPr>
      <xdr:spPr>
        <a:xfrm>
          <a:off x="1836420" y="1447800"/>
          <a:ext cx="72000" cy="162000"/>
        </a:xfrm>
        <a:prstGeom prst="rect">
          <a:avLst/>
        </a:prstGeom>
        <a:gradFill>
          <a:gsLst>
            <a:gs pos="40552">
              <a:srgbClr val="FF000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15</xdr:row>
      <xdr:rowOff>83824</xdr:rowOff>
    </xdr:from>
    <xdr:to>
      <xdr:col>5</xdr:col>
      <xdr:colOff>56760</xdr:colOff>
      <xdr:row>15</xdr:row>
      <xdr:rowOff>245824</xdr:rowOff>
    </xdr:to>
    <xdr:sp macro="" textlink="">
      <xdr:nvSpPr>
        <xdr:cNvPr id="120" name="Rectangle 119">
          <a:extLst>
            <a:ext uri="{FF2B5EF4-FFF2-40B4-BE49-F238E27FC236}">
              <a16:creationId xmlns:a16="http://schemas.microsoft.com/office/drawing/2014/main" id="{EBFDA1D0-6130-4152-B846-FFE212B83E9D}"/>
            </a:ext>
          </a:extLst>
        </xdr:cNvPr>
        <xdr:cNvSpPr>
          <a:spLocks/>
        </xdr:cNvSpPr>
      </xdr:nvSpPr>
      <xdr:spPr>
        <a:xfrm>
          <a:off x="1821180" y="47396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7</xdr:row>
      <xdr:rowOff>76204</xdr:rowOff>
    </xdr:from>
    <xdr:to>
      <xdr:col>5</xdr:col>
      <xdr:colOff>56760</xdr:colOff>
      <xdr:row>7</xdr:row>
      <xdr:rowOff>238204</xdr:rowOff>
    </xdr:to>
    <xdr:sp macro="" textlink="">
      <xdr:nvSpPr>
        <xdr:cNvPr id="121" name="Rectangle 120">
          <a:extLst>
            <a:ext uri="{FF2B5EF4-FFF2-40B4-BE49-F238E27FC236}">
              <a16:creationId xmlns:a16="http://schemas.microsoft.com/office/drawing/2014/main" id="{26434215-C741-4FF8-8771-7F52713742A0}"/>
            </a:ext>
          </a:extLst>
        </xdr:cNvPr>
        <xdr:cNvSpPr>
          <a:spLocks/>
        </xdr:cNvSpPr>
      </xdr:nvSpPr>
      <xdr:spPr>
        <a:xfrm>
          <a:off x="1821180" y="21107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9</xdr:row>
      <xdr:rowOff>99064</xdr:rowOff>
    </xdr:from>
    <xdr:to>
      <xdr:col>5</xdr:col>
      <xdr:colOff>56760</xdr:colOff>
      <xdr:row>9</xdr:row>
      <xdr:rowOff>261064</xdr:rowOff>
    </xdr:to>
    <xdr:sp macro="" textlink="">
      <xdr:nvSpPr>
        <xdr:cNvPr id="122" name="Rectangle 121">
          <a:extLst>
            <a:ext uri="{FF2B5EF4-FFF2-40B4-BE49-F238E27FC236}">
              <a16:creationId xmlns:a16="http://schemas.microsoft.com/office/drawing/2014/main" id="{77BB0FE9-214B-48EF-8268-82DD4AE9B649}"/>
            </a:ext>
          </a:extLst>
        </xdr:cNvPr>
        <xdr:cNvSpPr>
          <a:spLocks/>
        </xdr:cNvSpPr>
      </xdr:nvSpPr>
      <xdr:spPr>
        <a:xfrm>
          <a:off x="1821180" y="278892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8</xdr:row>
      <xdr:rowOff>83824</xdr:rowOff>
    </xdr:from>
    <xdr:to>
      <xdr:col>5</xdr:col>
      <xdr:colOff>56760</xdr:colOff>
      <xdr:row>8</xdr:row>
      <xdr:rowOff>245824</xdr:rowOff>
    </xdr:to>
    <xdr:sp macro="" textlink="">
      <xdr:nvSpPr>
        <xdr:cNvPr id="123" name="Rectangle 122">
          <a:extLst>
            <a:ext uri="{FF2B5EF4-FFF2-40B4-BE49-F238E27FC236}">
              <a16:creationId xmlns:a16="http://schemas.microsoft.com/office/drawing/2014/main" id="{BED3C0A3-A32C-44CB-8758-AFD6FC3A4B1C}"/>
            </a:ext>
          </a:extLst>
        </xdr:cNvPr>
        <xdr:cNvSpPr>
          <a:spLocks/>
        </xdr:cNvSpPr>
      </xdr:nvSpPr>
      <xdr:spPr>
        <a:xfrm>
          <a:off x="1821180" y="244602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10</xdr:row>
      <xdr:rowOff>83824</xdr:rowOff>
    </xdr:from>
    <xdr:to>
      <xdr:col>5</xdr:col>
      <xdr:colOff>56760</xdr:colOff>
      <xdr:row>10</xdr:row>
      <xdr:rowOff>245824</xdr:rowOff>
    </xdr:to>
    <xdr:sp macro="" textlink="">
      <xdr:nvSpPr>
        <xdr:cNvPr id="124" name="Rectangle 123">
          <a:extLst>
            <a:ext uri="{FF2B5EF4-FFF2-40B4-BE49-F238E27FC236}">
              <a16:creationId xmlns:a16="http://schemas.microsoft.com/office/drawing/2014/main" id="{AA69965D-56A0-4E5A-8FA3-8B69508C8096}"/>
            </a:ext>
          </a:extLst>
        </xdr:cNvPr>
        <xdr:cNvSpPr>
          <a:spLocks/>
        </xdr:cNvSpPr>
      </xdr:nvSpPr>
      <xdr:spPr>
        <a:xfrm>
          <a:off x="1821180" y="31013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11</xdr:row>
      <xdr:rowOff>83824</xdr:rowOff>
    </xdr:from>
    <xdr:to>
      <xdr:col>5</xdr:col>
      <xdr:colOff>56760</xdr:colOff>
      <xdr:row>11</xdr:row>
      <xdr:rowOff>245824</xdr:rowOff>
    </xdr:to>
    <xdr:sp macro="" textlink="">
      <xdr:nvSpPr>
        <xdr:cNvPr id="125" name="Rectangle 124">
          <a:extLst>
            <a:ext uri="{FF2B5EF4-FFF2-40B4-BE49-F238E27FC236}">
              <a16:creationId xmlns:a16="http://schemas.microsoft.com/office/drawing/2014/main" id="{A23C5159-5532-4772-B2C0-017D34C7B286}"/>
            </a:ext>
          </a:extLst>
        </xdr:cNvPr>
        <xdr:cNvSpPr>
          <a:spLocks/>
        </xdr:cNvSpPr>
      </xdr:nvSpPr>
      <xdr:spPr>
        <a:xfrm>
          <a:off x="1821180" y="342900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12</xdr:row>
      <xdr:rowOff>83824</xdr:rowOff>
    </xdr:from>
    <xdr:to>
      <xdr:col>5</xdr:col>
      <xdr:colOff>56760</xdr:colOff>
      <xdr:row>12</xdr:row>
      <xdr:rowOff>245824</xdr:rowOff>
    </xdr:to>
    <xdr:sp macro="" textlink="">
      <xdr:nvSpPr>
        <xdr:cNvPr id="126" name="Rectangle 125">
          <a:extLst>
            <a:ext uri="{FF2B5EF4-FFF2-40B4-BE49-F238E27FC236}">
              <a16:creationId xmlns:a16="http://schemas.microsoft.com/office/drawing/2014/main" id="{04E537A0-4A75-4C27-8679-A7D371D5A9CB}"/>
            </a:ext>
          </a:extLst>
        </xdr:cNvPr>
        <xdr:cNvSpPr>
          <a:spLocks/>
        </xdr:cNvSpPr>
      </xdr:nvSpPr>
      <xdr:spPr>
        <a:xfrm>
          <a:off x="1821180" y="375666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114300</xdr:colOff>
      <xdr:row>13</xdr:row>
      <xdr:rowOff>60964</xdr:rowOff>
    </xdr:from>
    <xdr:to>
      <xdr:col>5</xdr:col>
      <xdr:colOff>64380</xdr:colOff>
      <xdr:row>13</xdr:row>
      <xdr:rowOff>222964</xdr:rowOff>
    </xdr:to>
    <xdr:sp macro="" textlink="">
      <xdr:nvSpPr>
        <xdr:cNvPr id="127" name="Rectangle 126">
          <a:extLst>
            <a:ext uri="{FF2B5EF4-FFF2-40B4-BE49-F238E27FC236}">
              <a16:creationId xmlns:a16="http://schemas.microsoft.com/office/drawing/2014/main" id="{DDAF46B0-57EC-4BC8-A967-EBA2342A4244}"/>
            </a:ext>
          </a:extLst>
        </xdr:cNvPr>
        <xdr:cNvSpPr>
          <a:spLocks/>
        </xdr:cNvSpPr>
      </xdr:nvSpPr>
      <xdr:spPr>
        <a:xfrm>
          <a:off x="1828800" y="4061464"/>
          <a:ext cx="72000" cy="162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14</xdr:row>
      <xdr:rowOff>83824</xdr:rowOff>
    </xdr:from>
    <xdr:to>
      <xdr:col>5</xdr:col>
      <xdr:colOff>56760</xdr:colOff>
      <xdr:row>14</xdr:row>
      <xdr:rowOff>245824</xdr:rowOff>
    </xdr:to>
    <xdr:sp macro="" textlink="">
      <xdr:nvSpPr>
        <xdr:cNvPr id="128" name="Rectangle 127">
          <a:extLst>
            <a:ext uri="{FF2B5EF4-FFF2-40B4-BE49-F238E27FC236}">
              <a16:creationId xmlns:a16="http://schemas.microsoft.com/office/drawing/2014/main" id="{F3CB39D1-E9C1-4C83-9BD6-A2C7DE5CE043}"/>
            </a:ext>
          </a:extLst>
        </xdr:cNvPr>
        <xdr:cNvSpPr>
          <a:spLocks/>
        </xdr:cNvSpPr>
      </xdr:nvSpPr>
      <xdr:spPr>
        <a:xfrm>
          <a:off x="1821180" y="4411984"/>
          <a:ext cx="72000" cy="162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7</xdr:col>
      <xdr:colOff>0</xdr:colOff>
      <xdr:row>7</xdr:row>
      <xdr:rowOff>53340</xdr:rowOff>
    </xdr:from>
    <xdr:to>
      <xdr:col>7</xdr:col>
      <xdr:colOff>0</xdr:colOff>
      <xdr:row>8</xdr:row>
      <xdr:rowOff>2640</xdr:rowOff>
    </xdr:to>
    <xdr:grpSp>
      <xdr:nvGrpSpPr>
        <xdr:cNvPr id="129" name="Group 128">
          <a:extLst>
            <a:ext uri="{FF2B5EF4-FFF2-40B4-BE49-F238E27FC236}">
              <a16:creationId xmlns:a16="http://schemas.microsoft.com/office/drawing/2014/main" id="{4BE40194-99F2-409C-AF15-1A740897B5FF}"/>
            </a:ext>
          </a:extLst>
        </xdr:cNvPr>
        <xdr:cNvGrpSpPr/>
      </xdr:nvGrpSpPr>
      <xdr:grpSpPr>
        <a:xfrm>
          <a:off x="2034540" y="2087880"/>
          <a:ext cx="0" cy="276960"/>
          <a:chOff x="2506980" y="1981200"/>
          <a:chExt cx="502942" cy="228620"/>
        </a:xfrm>
      </xdr:grpSpPr>
      <xdr:pic>
        <xdr:nvPicPr>
          <xdr:cNvPr id="130" name="Picture 129">
            <a:extLst>
              <a:ext uri="{FF2B5EF4-FFF2-40B4-BE49-F238E27FC236}">
                <a16:creationId xmlns:a16="http://schemas.microsoft.com/office/drawing/2014/main" id="{91EFD4C1-7207-2AAA-FF68-51B747FFEFEC}"/>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31" name="Picture 130">
            <a:extLst>
              <a:ext uri="{FF2B5EF4-FFF2-40B4-BE49-F238E27FC236}">
                <a16:creationId xmlns:a16="http://schemas.microsoft.com/office/drawing/2014/main" id="{C2E20B9E-1718-6471-C743-EB6A6AB11AE5}"/>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8</xdr:row>
      <xdr:rowOff>45720</xdr:rowOff>
    </xdr:from>
    <xdr:to>
      <xdr:col>7</xdr:col>
      <xdr:colOff>0</xdr:colOff>
      <xdr:row>9</xdr:row>
      <xdr:rowOff>2640</xdr:rowOff>
    </xdr:to>
    <xdr:grpSp>
      <xdr:nvGrpSpPr>
        <xdr:cNvPr id="132" name="Group 131">
          <a:extLst>
            <a:ext uri="{FF2B5EF4-FFF2-40B4-BE49-F238E27FC236}">
              <a16:creationId xmlns:a16="http://schemas.microsoft.com/office/drawing/2014/main" id="{0EF338E2-C1F9-41E2-892F-8C3A1EFEFEA2}"/>
            </a:ext>
          </a:extLst>
        </xdr:cNvPr>
        <xdr:cNvGrpSpPr/>
      </xdr:nvGrpSpPr>
      <xdr:grpSpPr>
        <a:xfrm>
          <a:off x="2034540" y="2407920"/>
          <a:ext cx="0" cy="284580"/>
          <a:chOff x="2506980" y="1981200"/>
          <a:chExt cx="502942" cy="228620"/>
        </a:xfrm>
      </xdr:grpSpPr>
      <xdr:pic>
        <xdr:nvPicPr>
          <xdr:cNvPr id="133" name="Picture 132">
            <a:extLst>
              <a:ext uri="{FF2B5EF4-FFF2-40B4-BE49-F238E27FC236}">
                <a16:creationId xmlns:a16="http://schemas.microsoft.com/office/drawing/2014/main" id="{C92BB516-11BC-A26C-FC41-47EC852F8256}"/>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34" name="Picture 133">
            <a:extLst>
              <a:ext uri="{FF2B5EF4-FFF2-40B4-BE49-F238E27FC236}">
                <a16:creationId xmlns:a16="http://schemas.microsoft.com/office/drawing/2014/main" id="{260C490B-77E5-397E-077E-F73038D7F4F3}"/>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9</xdr:row>
      <xdr:rowOff>45720</xdr:rowOff>
    </xdr:from>
    <xdr:to>
      <xdr:col>7</xdr:col>
      <xdr:colOff>0</xdr:colOff>
      <xdr:row>10</xdr:row>
      <xdr:rowOff>2640</xdr:rowOff>
    </xdr:to>
    <xdr:grpSp>
      <xdr:nvGrpSpPr>
        <xdr:cNvPr id="135" name="Group 134">
          <a:extLst>
            <a:ext uri="{FF2B5EF4-FFF2-40B4-BE49-F238E27FC236}">
              <a16:creationId xmlns:a16="http://schemas.microsoft.com/office/drawing/2014/main" id="{F1F0BB70-E879-4EC6-997F-E63F0B40AF58}"/>
            </a:ext>
          </a:extLst>
        </xdr:cNvPr>
        <xdr:cNvGrpSpPr/>
      </xdr:nvGrpSpPr>
      <xdr:grpSpPr>
        <a:xfrm>
          <a:off x="2034540" y="2735580"/>
          <a:ext cx="0" cy="284580"/>
          <a:chOff x="2506980" y="1981200"/>
          <a:chExt cx="502942" cy="228620"/>
        </a:xfrm>
      </xdr:grpSpPr>
      <xdr:pic>
        <xdr:nvPicPr>
          <xdr:cNvPr id="136" name="Picture 135">
            <a:extLst>
              <a:ext uri="{FF2B5EF4-FFF2-40B4-BE49-F238E27FC236}">
                <a16:creationId xmlns:a16="http://schemas.microsoft.com/office/drawing/2014/main" id="{096FA33E-518B-52B3-D8BE-EF9699D54FD8}"/>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37" name="Picture 136">
            <a:extLst>
              <a:ext uri="{FF2B5EF4-FFF2-40B4-BE49-F238E27FC236}">
                <a16:creationId xmlns:a16="http://schemas.microsoft.com/office/drawing/2014/main" id="{EA9588BF-F82C-37D4-8755-05D2C6F41200}"/>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10</xdr:row>
      <xdr:rowOff>45720</xdr:rowOff>
    </xdr:from>
    <xdr:to>
      <xdr:col>7</xdr:col>
      <xdr:colOff>0</xdr:colOff>
      <xdr:row>11</xdr:row>
      <xdr:rowOff>2640</xdr:rowOff>
    </xdr:to>
    <xdr:grpSp>
      <xdr:nvGrpSpPr>
        <xdr:cNvPr id="138" name="Group 137">
          <a:extLst>
            <a:ext uri="{FF2B5EF4-FFF2-40B4-BE49-F238E27FC236}">
              <a16:creationId xmlns:a16="http://schemas.microsoft.com/office/drawing/2014/main" id="{9D7CAF1F-4B3C-48F6-AC16-5F985ACDF03C}"/>
            </a:ext>
          </a:extLst>
        </xdr:cNvPr>
        <xdr:cNvGrpSpPr/>
      </xdr:nvGrpSpPr>
      <xdr:grpSpPr>
        <a:xfrm>
          <a:off x="2034540" y="3063240"/>
          <a:ext cx="0" cy="284580"/>
          <a:chOff x="2506980" y="1981200"/>
          <a:chExt cx="502942" cy="228620"/>
        </a:xfrm>
      </xdr:grpSpPr>
      <xdr:pic>
        <xdr:nvPicPr>
          <xdr:cNvPr id="139" name="Picture 138">
            <a:extLst>
              <a:ext uri="{FF2B5EF4-FFF2-40B4-BE49-F238E27FC236}">
                <a16:creationId xmlns:a16="http://schemas.microsoft.com/office/drawing/2014/main" id="{A857D1D2-F202-3036-C281-2AF45C8ED8D7}"/>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40" name="Picture 139">
            <a:extLst>
              <a:ext uri="{FF2B5EF4-FFF2-40B4-BE49-F238E27FC236}">
                <a16:creationId xmlns:a16="http://schemas.microsoft.com/office/drawing/2014/main" id="{8C5E1EAA-912E-A9EC-6182-8A6F4EB7E74D}"/>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11</xdr:row>
      <xdr:rowOff>45720</xdr:rowOff>
    </xdr:from>
    <xdr:to>
      <xdr:col>7</xdr:col>
      <xdr:colOff>0</xdr:colOff>
      <xdr:row>12</xdr:row>
      <xdr:rowOff>2640</xdr:rowOff>
    </xdr:to>
    <xdr:grpSp>
      <xdr:nvGrpSpPr>
        <xdr:cNvPr id="141" name="Group 140">
          <a:extLst>
            <a:ext uri="{FF2B5EF4-FFF2-40B4-BE49-F238E27FC236}">
              <a16:creationId xmlns:a16="http://schemas.microsoft.com/office/drawing/2014/main" id="{1BB0726A-A08E-4E29-AF7A-63DBF9B38015}"/>
            </a:ext>
          </a:extLst>
        </xdr:cNvPr>
        <xdr:cNvGrpSpPr/>
      </xdr:nvGrpSpPr>
      <xdr:grpSpPr>
        <a:xfrm>
          <a:off x="2034540" y="3390900"/>
          <a:ext cx="0" cy="284580"/>
          <a:chOff x="2506980" y="1981200"/>
          <a:chExt cx="502942" cy="228620"/>
        </a:xfrm>
      </xdr:grpSpPr>
      <xdr:pic>
        <xdr:nvPicPr>
          <xdr:cNvPr id="142" name="Picture 141">
            <a:extLst>
              <a:ext uri="{FF2B5EF4-FFF2-40B4-BE49-F238E27FC236}">
                <a16:creationId xmlns:a16="http://schemas.microsoft.com/office/drawing/2014/main" id="{0C82D516-174D-1761-F4AD-BCD5DF088D0B}"/>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43" name="Picture 142">
            <a:extLst>
              <a:ext uri="{FF2B5EF4-FFF2-40B4-BE49-F238E27FC236}">
                <a16:creationId xmlns:a16="http://schemas.microsoft.com/office/drawing/2014/main" id="{A970130A-59D5-BDCA-1AF2-482D2E80E7BE}"/>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12</xdr:row>
      <xdr:rowOff>45720</xdr:rowOff>
    </xdr:from>
    <xdr:to>
      <xdr:col>7</xdr:col>
      <xdr:colOff>0</xdr:colOff>
      <xdr:row>13</xdr:row>
      <xdr:rowOff>2640</xdr:rowOff>
    </xdr:to>
    <xdr:grpSp>
      <xdr:nvGrpSpPr>
        <xdr:cNvPr id="144" name="Group 143">
          <a:extLst>
            <a:ext uri="{FF2B5EF4-FFF2-40B4-BE49-F238E27FC236}">
              <a16:creationId xmlns:a16="http://schemas.microsoft.com/office/drawing/2014/main" id="{E2F19EBF-71D8-4181-87C9-5AD7384E1054}"/>
            </a:ext>
          </a:extLst>
        </xdr:cNvPr>
        <xdr:cNvGrpSpPr/>
      </xdr:nvGrpSpPr>
      <xdr:grpSpPr>
        <a:xfrm>
          <a:off x="2034540" y="3718560"/>
          <a:ext cx="0" cy="284580"/>
          <a:chOff x="2506980" y="1981200"/>
          <a:chExt cx="502942" cy="228620"/>
        </a:xfrm>
      </xdr:grpSpPr>
      <xdr:pic>
        <xdr:nvPicPr>
          <xdr:cNvPr id="145" name="Picture 144">
            <a:extLst>
              <a:ext uri="{FF2B5EF4-FFF2-40B4-BE49-F238E27FC236}">
                <a16:creationId xmlns:a16="http://schemas.microsoft.com/office/drawing/2014/main" id="{00F2A5BB-EB31-7253-1093-C1A1E423CE95}"/>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46" name="Picture 145">
            <a:extLst>
              <a:ext uri="{FF2B5EF4-FFF2-40B4-BE49-F238E27FC236}">
                <a16:creationId xmlns:a16="http://schemas.microsoft.com/office/drawing/2014/main" id="{E20B67CF-020D-5B86-A84F-3B206F812EC3}"/>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13</xdr:row>
      <xdr:rowOff>45720</xdr:rowOff>
    </xdr:from>
    <xdr:to>
      <xdr:col>7</xdr:col>
      <xdr:colOff>0</xdr:colOff>
      <xdr:row>14</xdr:row>
      <xdr:rowOff>2640</xdr:rowOff>
    </xdr:to>
    <xdr:grpSp>
      <xdr:nvGrpSpPr>
        <xdr:cNvPr id="147" name="Group 146">
          <a:extLst>
            <a:ext uri="{FF2B5EF4-FFF2-40B4-BE49-F238E27FC236}">
              <a16:creationId xmlns:a16="http://schemas.microsoft.com/office/drawing/2014/main" id="{59AA66F5-4C4B-4C17-97A5-5EDD091C493D}"/>
            </a:ext>
          </a:extLst>
        </xdr:cNvPr>
        <xdr:cNvGrpSpPr/>
      </xdr:nvGrpSpPr>
      <xdr:grpSpPr>
        <a:xfrm>
          <a:off x="2034540" y="4046220"/>
          <a:ext cx="0" cy="284580"/>
          <a:chOff x="2506980" y="1981200"/>
          <a:chExt cx="502942" cy="228620"/>
        </a:xfrm>
      </xdr:grpSpPr>
      <xdr:pic>
        <xdr:nvPicPr>
          <xdr:cNvPr id="148" name="Picture 147">
            <a:extLst>
              <a:ext uri="{FF2B5EF4-FFF2-40B4-BE49-F238E27FC236}">
                <a16:creationId xmlns:a16="http://schemas.microsoft.com/office/drawing/2014/main" id="{047F25D5-E232-FDDE-D694-F63A6813F9B6}"/>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49" name="Picture 148">
            <a:extLst>
              <a:ext uri="{FF2B5EF4-FFF2-40B4-BE49-F238E27FC236}">
                <a16:creationId xmlns:a16="http://schemas.microsoft.com/office/drawing/2014/main" id="{9C257C29-840C-2768-FF5F-1B6E4A6B95C6}"/>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14</xdr:row>
      <xdr:rowOff>45720</xdr:rowOff>
    </xdr:from>
    <xdr:to>
      <xdr:col>7</xdr:col>
      <xdr:colOff>0</xdr:colOff>
      <xdr:row>15</xdr:row>
      <xdr:rowOff>2640</xdr:rowOff>
    </xdr:to>
    <xdr:grpSp>
      <xdr:nvGrpSpPr>
        <xdr:cNvPr id="150" name="Group 149">
          <a:extLst>
            <a:ext uri="{FF2B5EF4-FFF2-40B4-BE49-F238E27FC236}">
              <a16:creationId xmlns:a16="http://schemas.microsoft.com/office/drawing/2014/main" id="{DC29C8EE-62FF-4A56-94EB-4E9D804D7B0A}"/>
            </a:ext>
          </a:extLst>
        </xdr:cNvPr>
        <xdr:cNvGrpSpPr/>
      </xdr:nvGrpSpPr>
      <xdr:grpSpPr>
        <a:xfrm>
          <a:off x="2034540" y="4373880"/>
          <a:ext cx="0" cy="284580"/>
          <a:chOff x="2506980" y="1981200"/>
          <a:chExt cx="502942" cy="228620"/>
        </a:xfrm>
      </xdr:grpSpPr>
      <xdr:pic>
        <xdr:nvPicPr>
          <xdr:cNvPr id="151" name="Picture 150">
            <a:extLst>
              <a:ext uri="{FF2B5EF4-FFF2-40B4-BE49-F238E27FC236}">
                <a16:creationId xmlns:a16="http://schemas.microsoft.com/office/drawing/2014/main" id="{EC9C1E94-A80F-1634-4724-2740537728A8}"/>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52" name="Picture 151">
            <a:extLst>
              <a:ext uri="{FF2B5EF4-FFF2-40B4-BE49-F238E27FC236}">
                <a16:creationId xmlns:a16="http://schemas.microsoft.com/office/drawing/2014/main" id="{77452F8B-7116-D1C3-3218-58503E65D8A1}"/>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15</xdr:row>
      <xdr:rowOff>45720</xdr:rowOff>
    </xdr:from>
    <xdr:to>
      <xdr:col>7</xdr:col>
      <xdr:colOff>0</xdr:colOff>
      <xdr:row>16</xdr:row>
      <xdr:rowOff>2640</xdr:rowOff>
    </xdr:to>
    <xdr:grpSp>
      <xdr:nvGrpSpPr>
        <xdr:cNvPr id="153" name="Group 152">
          <a:extLst>
            <a:ext uri="{FF2B5EF4-FFF2-40B4-BE49-F238E27FC236}">
              <a16:creationId xmlns:a16="http://schemas.microsoft.com/office/drawing/2014/main" id="{A284D9E6-F0F9-4CE3-86E2-90E2B50EC196}"/>
            </a:ext>
          </a:extLst>
        </xdr:cNvPr>
        <xdr:cNvGrpSpPr/>
      </xdr:nvGrpSpPr>
      <xdr:grpSpPr>
        <a:xfrm>
          <a:off x="2034540" y="4701540"/>
          <a:ext cx="0" cy="284580"/>
          <a:chOff x="2506980" y="1981200"/>
          <a:chExt cx="502942" cy="228620"/>
        </a:xfrm>
      </xdr:grpSpPr>
      <xdr:pic>
        <xdr:nvPicPr>
          <xdr:cNvPr id="154" name="Picture 153">
            <a:extLst>
              <a:ext uri="{FF2B5EF4-FFF2-40B4-BE49-F238E27FC236}">
                <a16:creationId xmlns:a16="http://schemas.microsoft.com/office/drawing/2014/main" id="{C2187597-70E9-07DD-9A66-D59C60769BF8}"/>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55" name="Picture 154">
            <a:extLst>
              <a:ext uri="{FF2B5EF4-FFF2-40B4-BE49-F238E27FC236}">
                <a16:creationId xmlns:a16="http://schemas.microsoft.com/office/drawing/2014/main" id="{2B2A50BD-2A95-81D6-5BD6-6C8E57B984F5}"/>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16</xdr:row>
      <xdr:rowOff>45720</xdr:rowOff>
    </xdr:from>
    <xdr:to>
      <xdr:col>7</xdr:col>
      <xdr:colOff>0</xdr:colOff>
      <xdr:row>17</xdr:row>
      <xdr:rowOff>2640</xdr:rowOff>
    </xdr:to>
    <xdr:grpSp>
      <xdr:nvGrpSpPr>
        <xdr:cNvPr id="156" name="Group 155">
          <a:extLst>
            <a:ext uri="{FF2B5EF4-FFF2-40B4-BE49-F238E27FC236}">
              <a16:creationId xmlns:a16="http://schemas.microsoft.com/office/drawing/2014/main" id="{F9972350-FE75-4E6B-A4B4-A08337056B8E}"/>
            </a:ext>
          </a:extLst>
        </xdr:cNvPr>
        <xdr:cNvGrpSpPr/>
      </xdr:nvGrpSpPr>
      <xdr:grpSpPr>
        <a:xfrm>
          <a:off x="2034540" y="5029200"/>
          <a:ext cx="0" cy="284580"/>
          <a:chOff x="2506980" y="1981200"/>
          <a:chExt cx="502942" cy="228620"/>
        </a:xfrm>
      </xdr:grpSpPr>
      <xdr:pic>
        <xdr:nvPicPr>
          <xdr:cNvPr id="157" name="Picture 156">
            <a:extLst>
              <a:ext uri="{FF2B5EF4-FFF2-40B4-BE49-F238E27FC236}">
                <a16:creationId xmlns:a16="http://schemas.microsoft.com/office/drawing/2014/main" id="{96DBC0FD-EB2A-3543-5C16-4ED6E2DF7E63}"/>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58" name="Picture 157">
            <a:extLst>
              <a:ext uri="{FF2B5EF4-FFF2-40B4-BE49-F238E27FC236}">
                <a16:creationId xmlns:a16="http://schemas.microsoft.com/office/drawing/2014/main" id="{FF6B96AD-B253-DD9C-09B0-5FA17E164B22}"/>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17</xdr:row>
      <xdr:rowOff>45720</xdr:rowOff>
    </xdr:from>
    <xdr:to>
      <xdr:col>7</xdr:col>
      <xdr:colOff>0</xdr:colOff>
      <xdr:row>18</xdr:row>
      <xdr:rowOff>2640</xdr:rowOff>
    </xdr:to>
    <xdr:grpSp>
      <xdr:nvGrpSpPr>
        <xdr:cNvPr id="159" name="Group 158">
          <a:extLst>
            <a:ext uri="{FF2B5EF4-FFF2-40B4-BE49-F238E27FC236}">
              <a16:creationId xmlns:a16="http://schemas.microsoft.com/office/drawing/2014/main" id="{5EA97D8C-C45B-4288-A58C-D1430D334635}"/>
            </a:ext>
          </a:extLst>
        </xdr:cNvPr>
        <xdr:cNvGrpSpPr/>
      </xdr:nvGrpSpPr>
      <xdr:grpSpPr>
        <a:xfrm>
          <a:off x="2034540" y="5356860"/>
          <a:ext cx="0" cy="284580"/>
          <a:chOff x="2506980" y="1981200"/>
          <a:chExt cx="502942" cy="228620"/>
        </a:xfrm>
      </xdr:grpSpPr>
      <xdr:pic>
        <xdr:nvPicPr>
          <xdr:cNvPr id="160" name="Picture 159">
            <a:extLst>
              <a:ext uri="{FF2B5EF4-FFF2-40B4-BE49-F238E27FC236}">
                <a16:creationId xmlns:a16="http://schemas.microsoft.com/office/drawing/2014/main" id="{D6BB596D-A3E0-89D5-5F4A-C1DE8C1C0592}"/>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61" name="Picture 160">
            <a:extLst>
              <a:ext uri="{FF2B5EF4-FFF2-40B4-BE49-F238E27FC236}">
                <a16:creationId xmlns:a16="http://schemas.microsoft.com/office/drawing/2014/main" id="{C494E45F-9645-6448-A7D7-D548D1184E23}"/>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18</xdr:row>
      <xdr:rowOff>45720</xdr:rowOff>
    </xdr:from>
    <xdr:to>
      <xdr:col>7</xdr:col>
      <xdr:colOff>0</xdr:colOff>
      <xdr:row>19</xdr:row>
      <xdr:rowOff>2640</xdr:rowOff>
    </xdr:to>
    <xdr:grpSp>
      <xdr:nvGrpSpPr>
        <xdr:cNvPr id="162" name="Group 161">
          <a:extLst>
            <a:ext uri="{FF2B5EF4-FFF2-40B4-BE49-F238E27FC236}">
              <a16:creationId xmlns:a16="http://schemas.microsoft.com/office/drawing/2014/main" id="{3A85B203-78BD-40E5-A796-8117FC01E58B}"/>
            </a:ext>
          </a:extLst>
        </xdr:cNvPr>
        <xdr:cNvGrpSpPr/>
      </xdr:nvGrpSpPr>
      <xdr:grpSpPr>
        <a:xfrm>
          <a:off x="2034540" y="5684520"/>
          <a:ext cx="0" cy="284580"/>
          <a:chOff x="2506980" y="1981200"/>
          <a:chExt cx="502942" cy="228620"/>
        </a:xfrm>
      </xdr:grpSpPr>
      <xdr:pic>
        <xdr:nvPicPr>
          <xdr:cNvPr id="163" name="Picture 162">
            <a:extLst>
              <a:ext uri="{FF2B5EF4-FFF2-40B4-BE49-F238E27FC236}">
                <a16:creationId xmlns:a16="http://schemas.microsoft.com/office/drawing/2014/main" id="{6A1C2F37-625C-3C53-F4D4-730FACCA8875}"/>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64" name="Picture 163">
            <a:extLst>
              <a:ext uri="{FF2B5EF4-FFF2-40B4-BE49-F238E27FC236}">
                <a16:creationId xmlns:a16="http://schemas.microsoft.com/office/drawing/2014/main" id="{FA3E45A7-71F0-1075-8B16-DF3F234ECEF0}"/>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19</xdr:row>
      <xdr:rowOff>45720</xdr:rowOff>
    </xdr:from>
    <xdr:to>
      <xdr:col>7</xdr:col>
      <xdr:colOff>0</xdr:colOff>
      <xdr:row>20</xdr:row>
      <xdr:rowOff>2640</xdr:rowOff>
    </xdr:to>
    <xdr:grpSp>
      <xdr:nvGrpSpPr>
        <xdr:cNvPr id="165" name="Group 164">
          <a:extLst>
            <a:ext uri="{FF2B5EF4-FFF2-40B4-BE49-F238E27FC236}">
              <a16:creationId xmlns:a16="http://schemas.microsoft.com/office/drawing/2014/main" id="{DD11BB67-D9B2-4AF7-8BBA-CB8A8F2938E0}"/>
            </a:ext>
          </a:extLst>
        </xdr:cNvPr>
        <xdr:cNvGrpSpPr/>
      </xdr:nvGrpSpPr>
      <xdr:grpSpPr>
        <a:xfrm>
          <a:off x="2034540" y="6012180"/>
          <a:ext cx="0" cy="284580"/>
          <a:chOff x="2506980" y="1981200"/>
          <a:chExt cx="502942" cy="228620"/>
        </a:xfrm>
      </xdr:grpSpPr>
      <xdr:pic>
        <xdr:nvPicPr>
          <xdr:cNvPr id="166" name="Picture 165">
            <a:extLst>
              <a:ext uri="{FF2B5EF4-FFF2-40B4-BE49-F238E27FC236}">
                <a16:creationId xmlns:a16="http://schemas.microsoft.com/office/drawing/2014/main" id="{31142564-FD05-6383-7B29-268E2CFFF318}"/>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67" name="Picture 166">
            <a:extLst>
              <a:ext uri="{FF2B5EF4-FFF2-40B4-BE49-F238E27FC236}">
                <a16:creationId xmlns:a16="http://schemas.microsoft.com/office/drawing/2014/main" id="{AE71F8D0-9C17-1E83-C47C-22F6A1559727}"/>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4</xdr:col>
      <xdr:colOff>106680</xdr:colOff>
      <xdr:row>17</xdr:row>
      <xdr:rowOff>83824</xdr:rowOff>
    </xdr:from>
    <xdr:to>
      <xdr:col>5</xdr:col>
      <xdr:colOff>56760</xdr:colOff>
      <xdr:row>17</xdr:row>
      <xdr:rowOff>245824</xdr:rowOff>
    </xdr:to>
    <xdr:sp macro="" textlink="">
      <xdr:nvSpPr>
        <xdr:cNvPr id="168" name="Rectangle 167">
          <a:extLst>
            <a:ext uri="{FF2B5EF4-FFF2-40B4-BE49-F238E27FC236}">
              <a16:creationId xmlns:a16="http://schemas.microsoft.com/office/drawing/2014/main" id="{9F90FCBF-5835-4050-81BB-444CC6A88BD4}"/>
            </a:ext>
          </a:extLst>
        </xdr:cNvPr>
        <xdr:cNvSpPr>
          <a:spLocks/>
        </xdr:cNvSpPr>
      </xdr:nvSpPr>
      <xdr:spPr>
        <a:xfrm>
          <a:off x="1821180" y="539496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16</xdr:row>
      <xdr:rowOff>83824</xdr:rowOff>
    </xdr:from>
    <xdr:to>
      <xdr:col>5</xdr:col>
      <xdr:colOff>56760</xdr:colOff>
      <xdr:row>16</xdr:row>
      <xdr:rowOff>245824</xdr:rowOff>
    </xdr:to>
    <xdr:sp macro="" textlink="">
      <xdr:nvSpPr>
        <xdr:cNvPr id="169" name="Rectangle 168">
          <a:extLst>
            <a:ext uri="{FF2B5EF4-FFF2-40B4-BE49-F238E27FC236}">
              <a16:creationId xmlns:a16="http://schemas.microsoft.com/office/drawing/2014/main" id="{02682B5E-1B5A-46B7-8374-248795B6BFF5}"/>
            </a:ext>
          </a:extLst>
        </xdr:cNvPr>
        <xdr:cNvSpPr>
          <a:spLocks/>
        </xdr:cNvSpPr>
      </xdr:nvSpPr>
      <xdr:spPr>
        <a:xfrm>
          <a:off x="1821180" y="506730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7</xdr:col>
      <xdr:colOff>0</xdr:colOff>
      <xdr:row>15</xdr:row>
      <xdr:rowOff>45720</xdr:rowOff>
    </xdr:from>
    <xdr:to>
      <xdr:col>7</xdr:col>
      <xdr:colOff>0</xdr:colOff>
      <xdr:row>16</xdr:row>
      <xdr:rowOff>2640</xdr:rowOff>
    </xdr:to>
    <xdr:grpSp>
      <xdr:nvGrpSpPr>
        <xdr:cNvPr id="170" name="Group 169">
          <a:extLst>
            <a:ext uri="{FF2B5EF4-FFF2-40B4-BE49-F238E27FC236}">
              <a16:creationId xmlns:a16="http://schemas.microsoft.com/office/drawing/2014/main" id="{7ED12C9F-AA3B-4B03-830D-25EA000F6443}"/>
            </a:ext>
          </a:extLst>
        </xdr:cNvPr>
        <xdr:cNvGrpSpPr/>
      </xdr:nvGrpSpPr>
      <xdr:grpSpPr>
        <a:xfrm>
          <a:off x="2034540" y="4701540"/>
          <a:ext cx="0" cy="284580"/>
          <a:chOff x="2506980" y="1981200"/>
          <a:chExt cx="502942" cy="228620"/>
        </a:xfrm>
      </xdr:grpSpPr>
      <xdr:pic>
        <xdr:nvPicPr>
          <xdr:cNvPr id="171" name="Picture 170">
            <a:extLst>
              <a:ext uri="{FF2B5EF4-FFF2-40B4-BE49-F238E27FC236}">
                <a16:creationId xmlns:a16="http://schemas.microsoft.com/office/drawing/2014/main" id="{A5680B20-2051-7DF9-1E5C-43642B1F7186}"/>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72" name="Picture 171">
            <a:extLst>
              <a:ext uri="{FF2B5EF4-FFF2-40B4-BE49-F238E27FC236}">
                <a16:creationId xmlns:a16="http://schemas.microsoft.com/office/drawing/2014/main" id="{152239AF-6C0A-13CA-34ED-1AFB1A5C86C9}"/>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16</xdr:row>
      <xdr:rowOff>45720</xdr:rowOff>
    </xdr:from>
    <xdr:to>
      <xdr:col>7</xdr:col>
      <xdr:colOff>0</xdr:colOff>
      <xdr:row>17</xdr:row>
      <xdr:rowOff>2640</xdr:rowOff>
    </xdr:to>
    <xdr:grpSp>
      <xdr:nvGrpSpPr>
        <xdr:cNvPr id="173" name="Group 172">
          <a:extLst>
            <a:ext uri="{FF2B5EF4-FFF2-40B4-BE49-F238E27FC236}">
              <a16:creationId xmlns:a16="http://schemas.microsoft.com/office/drawing/2014/main" id="{7C32C181-F9ED-40D5-863C-3FB4E68C1BBD}"/>
            </a:ext>
          </a:extLst>
        </xdr:cNvPr>
        <xdr:cNvGrpSpPr/>
      </xdr:nvGrpSpPr>
      <xdr:grpSpPr>
        <a:xfrm>
          <a:off x="2034540" y="5029200"/>
          <a:ext cx="0" cy="284580"/>
          <a:chOff x="2506980" y="1981200"/>
          <a:chExt cx="502942" cy="228620"/>
        </a:xfrm>
      </xdr:grpSpPr>
      <xdr:pic>
        <xdr:nvPicPr>
          <xdr:cNvPr id="174" name="Picture 173">
            <a:extLst>
              <a:ext uri="{FF2B5EF4-FFF2-40B4-BE49-F238E27FC236}">
                <a16:creationId xmlns:a16="http://schemas.microsoft.com/office/drawing/2014/main" id="{E54BCBC0-A410-09E8-CE35-F923751101A3}"/>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75" name="Picture 174">
            <a:extLst>
              <a:ext uri="{FF2B5EF4-FFF2-40B4-BE49-F238E27FC236}">
                <a16:creationId xmlns:a16="http://schemas.microsoft.com/office/drawing/2014/main" id="{3B2C5B60-B18F-E944-0469-2BA248E6E363}"/>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17</xdr:row>
      <xdr:rowOff>45720</xdr:rowOff>
    </xdr:from>
    <xdr:to>
      <xdr:col>7</xdr:col>
      <xdr:colOff>0</xdr:colOff>
      <xdr:row>18</xdr:row>
      <xdr:rowOff>2640</xdr:rowOff>
    </xdr:to>
    <xdr:grpSp>
      <xdr:nvGrpSpPr>
        <xdr:cNvPr id="176" name="Group 175">
          <a:extLst>
            <a:ext uri="{FF2B5EF4-FFF2-40B4-BE49-F238E27FC236}">
              <a16:creationId xmlns:a16="http://schemas.microsoft.com/office/drawing/2014/main" id="{9083CBC9-7CF4-45E4-BDBF-7AF5B02F70B5}"/>
            </a:ext>
          </a:extLst>
        </xdr:cNvPr>
        <xdr:cNvGrpSpPr/>
      </xdr:nvGrpSpPr>
      <xdr:grpSpPr>
        <a:xfrm>
          <a:off x="2034540" y="5356860"/>
          <a:ext cx="0" cy="284580"/>
          <a:chOff x="2506980" y="1981200"/>
          <a:chExt cx="502942" cy="228620"/>
        </a:xfrm>
      </xdr:grpSpPr>
      <xdr:pic>
        <xdr:nvPicPr>
          <xdr:cNvPr id="177" name="Picture 176">
            <a:extLst>
              <a:ext uri="{FF2B5EF4-FFF2-40B4-BE49-F238E27FC236}">
                <a16:creationId xmlns:a16="http://schemas.microsoft.com/office/drawing/2014/main" id="{C7FB2305-EBAD-CE8B-67DE-90258D190E8A}"/>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78" name="Picture 177">
            <a:extLst>
              <a:ext uri="{FF2B5EF4-FFF2-40B4-BE49-F238E27FC236}">
                <a16:creationId xmlns:a16="http://schemas.microsoft.com/office/drawing/2014/main" id="{D07209A5-7570-A770-7179-5DE42663F57B}"/>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4</xdr:col>
      <xdr:colOff>106680</xdr:colOff>
      <xdr:row>19</xdr:row>
      <xdr:rowOff>83824</xdr:rowOff>
    </xdr:from>
    <xdr:to>
      <xdr:col>5</xdr:col>
      <xdr:colOff>56760</xdr:colOff>
      <xdr:row>19</xdr:row>
      <xdr:rowOff>245824</xdr:rowOff>
    </xdr:to>
    <xdr:sp macro="" textlink="">
      <xdr:nvSpPr>
        <xdr:cNvPr id="179" name="Rectangle 178">
          <a:extLst>
            <a:ext uri="{FF2B5EF4-FFF2-40B4-BE49-F238E27FC236}">
              <a16:creationId xmlns:a16="http://schemas.microsoft.com/office/drawing/2014/main" id="{A030BEDD-9F7D-49BD-9612-32EA152504F8}"/>
            </a:ext>
          </a:extLst>
        </xdr:cNvPr>
        <xdr:cNvSpPr>
          <a:spLocks/>
        </xdr:cNvSpPr>
      </xdr:nvSpPr>
      <xdr:spPr>
        <a:xfrm>
          <a:off x="1821180" y="605028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18</xdr:row>
      <xdr:rowOff>83824</xdr:rowOff>
    </xdr:from>
    <xdr:to>
      <xdr:col>5</xdr:col>
      <xdr:colOff>56760</xdr:colOff>
      <xdr:row>18</xdr:row>
      <xdr:rowOff>245824</xdr:rowOff>
    </xdr:to>
    <xdr:sp macro="" textlink="">
      <xdr:nvSpPr>
        <xdr:cNvPr id="180" name="Rectangle 179">
          <a:extLst>
            <a:ext uri="{FF2B5EF4-FFF2-40B4-BE49-F238E27FC236}">
              <a16:creationId xmlns:a16="http://schemas.microsoft.com/office/drawing/2014/main" id="{9EE290AB-6508-40AA-A8F2-7FC2EB1CB7BF}"/>
            </a:ext>
          </a:extLst>
        </xdr:cNvPr>
        <xdr:cNvSpPr>
          <a:spLocks/>
        </xdr:cNvSpPr>
      </xdr:nvSpPr>
      <xdr:spPr>
        <a:xfrm>
          <a:off x="1821180" y="572262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7</xdr:col>
      <xdr:colOff>0</xdr:colOff>
      <xdr:row>17</xdr:row>
      <xdr:rowOff>45720</xdr:rowOff>
    </xdr:from>
    <xdr:to>
      <xdr:col>7</xdr:col>
      <xdr:colOff>0</xdr:colOff>
      <xdr:row>18</xdr:row>
      <xdr:rowOff>2640</xdr:rowOff>
    </xdr:to>
    <xdr:grpSp>
      <xdr:nvGrpSpPr>
        <xdr:cNvPr id="181" name="Group 180">
          <a:extLst>
            <a:ext uri="{FF2B5EF4-FFF2-40B4-BE49-F238E27FC236}">
              <a16:creationId xmlns:a16="http://schemas.microsoft.com/office/drawing/2014/main" id="{89138171-9E20-496E-AF09-20E6B2D5F0EE}"/>
            </a:ext>
          </a:extLst>
        </xdr:cNvPr>
        <xdr:cNvGrpSpPr/>
      </xdr:nvGrpSpPr>
      <xdr:grpSpPr>
        <a:xfrm>
          <a:off x="2034540" y="5356860"/>
          <a:ext cx="0" cy="284580"/>
          <a:chOff x="2506980" y="1981200"/>
          <a:chExt cx="502942" cy="228620"/>
        </a:xfrm>
      </xdr:grpSpPr>
      <xdr:pic>
        <xdr:nvPicPr>
          <xdr:cNvPr id="182" name="Picture 181">
            <a:extLst>
              <a:ext uri="{FF2B5EF4-FFF2-40B4-BE49-F238E27FC236}">
                <a16:creationId xmlns:a16="http://schemas.microsoft.com/office/drawing/2014/main" id="{CCF63C8E-89DB-3D5D-A834-C58777AB727F}"/>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83" name="Picture 182">
            <a:extLst>
              <a:ext uri="{FF2B5EF4-FFF2-40B4-BE49-F238E27FC236}">
                <a16:creationId xmlns:a16="http://schemas.microsoft.com/office/drawing/2014/main" id="{52C4508F-D99C-CD63-F5CF-22B9A0B29C88}"/>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18</xdr:row>
      <xdr:rowOff>45720</xdr:rowOff>
    </xdr:from>
    <xdr:to>
      <xdr:col>7</xdr:col>
      <xdr:colOff>0</xdr:colOff>
      <xdr:row>19</xdr:row>
      <xdr:rowOff>2640</xdr:rowOff>
    </xdr:to>
    <xdr:grpSp>
      <xdr:nvGrpSpPr>
        <xdr:cNvPr id="184" name="Group 183">
          <a:extLst>
            <a:ext uri="{FF2B5EF4-FFF2-40B4-BE49-F238E27FC236}">
              <a16:creationId xmlns:a16="http://schemas.microsoft.com/office/drawing/2014/main" id="{9A379966-B2AE-46FB-A4C7-2EC5476D93C8}"/>
            </a:ext>
          </a:extLst>
        </xdr:cNvPr>
        <xdr:cNvGrpSpPr/>
      </xdr:nvGrpSpPr>
      <xdr:grpSpPr>
        <a:xfrm>
          <a:off x="2034540" y="5684520"/>
          <a:ext cx="0" cy="284580"/>
          <a:chOff x="2506980" y="1981200"/>
          <a:chExt cx="502942" cy="228620"/>
        </a:xfrm>
      </xdr:grpSpPr>
      <xdr:pic>
        <xdr:nvPicPr>
          <xdr:cNvPr id="185" name="Picture 184">
            <a:extLst>
              <a:ext uri="{FF2B5EF4-FFF2-40B4-BE49-F238E27FC236}">
                <a16:creationId xmlns:a16="http://schemas.microsoft.com/office/drawing/2014/main" id="{4DC32406-4A1F-36B4-A4F4-311F57908CD1}"/>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86" name="Picture 185">
            <a:extLst>
              <a:ext uri="{FF2B5EF4-FFF2-40B4-BE49-F238E27FC236}">
                <a16:creationId xmlns:a16="http://schemas.microsoft.com/office/drawing/2014/main" id="{E98B57A5-424D-4B85-D8E2-AFAFEFDB90BB}"/>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19</xdr:row>
      <xdr:rowOff>45720</xdr:rowOff>
    </xdr:from>
    <xdr:to>
      <xdr:col>7</xdr:col>
      <xdr:colOff>0</xdr:colOff>
      <xdr:row>20</xdr:row>
      <xdr:rowOff>2640</xdr:rowOff>
    </xdr:to>
    <xdr:grpSp>
      <xdr:nvGrpSpPr>
        <xdr:cNvPr id="187" name="Group 186">
          <a:extLst>
            <a:ext uri="{FF2B5EF4-FFF2-40B4-BE49-F238E27FC236}">
              <a16:creationId xmlns:a16="http://schemas.microsoft.com/office/drawing/2014/main" id="{218A9E79-BCB4-4E1F-BBD9-2AF314B02DBF}"/>
            </a:ext>
          </a:extLst>
        </xdr:cNvPr>
        <xdr:cNvGrpSpPr/>
      </xdr:nvGrpSpPr>
      <xdr:grpSpPr>
        <a:xfrm>
          <a:off x="2034540" y="6012180"/>
          <a:ext cx="0" cy="284580"/>
          <a:chOff x="2506980" y="1981200"/>
          <a:chExt cx="502942" cy="228620"/>
        </a:xfrm>
      </xdr:grpSpPr>
      <xdr:pic>
        <xdr:nvPicPr>
          <xdr:cNvPr id="188" name="Picture 187">
            <a:extLst>
              <a:ext uri="{FF2B5EF4-FFF2-40B4-BE49-F238E27FC236}">
                <a16:creationId xmlns:a16="http://schemas.microsoft.com/office/drawing/2014/main" id="{1A5EDD20-4AFD-9F3C-E350-6E5ED0527E25}"/>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89" name="Picture 188">
            <a:extLst>
              <a:ext uri="{FF2B5EF4-FFF2-40B4-BE49-F238E27FC236}">
                <a16:creationId xmlns:a16="http://schemas.microsoft.com/office/drawing/2014/main" id="{28F47061-CA2E-0BAF-1DEA-A037AF7FAA09}"/>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19</xdr:row>
      <xdr:rowOff>45720</xdr:rowOff>
    </xdr:from>
    <xdr:to>
      <xdr:col>7</xdr:col>
      <xdr:colOff>0</xdr:colOff>
      <xdr:row>20</xdr:row>
      <xdr:rowOff>2640</xdr:rowOff>
    </xdr:to>
    <xdr:grpSp>
      <xdr:nvGrpSpPr>
        <xdr:cNvPr id="190" name="Group 189">
          <a:extLst>
            <a:ext uri="{FF2B5EF4-FFF2-40B4-BE49-F238E27FC236}">
              <a16:creationId xmlns:a16="http://schemas.microsoft.com/office/drawing/2014/main" id="{8EF9ADAE-D8CB-4DF5-81BA-FDAB07606E2F}"/>
            </a:ext>
          </a:extLst>
        </xdr:cNvPr>
        <xdr:cNvGrpSpPr/>
      </xdr:nvGrpSpPr>
      <xdr:grpSpPr>
        <a:xfrm>
          <a:off x="2034540" y="6012180"/>
          <a:ext cx="0" cy="284580"/>
          <a:chOff x="2506980" y="1981200"/>
          <a:chExt cx="502942" cy="228620"/>
        </a:xfrm>
      </xdr:grpSpPr>
      <xdr:pic>
        <xdr:nvPicPr>
          <xdr:cNvPr id="191" name="Picture 190">
            <a:extLst>
              <a:ext uri="{FF2B5EF4-FFF2-40B4-BE49-F238E27FC236}">
                <a16:creationId xmlns:a16="http://schemas.microsoft.com/office/drawing/2014/main" id="{72170F94-1DD5-122B-C510-1846B69AB78E}"/>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192" name="Picture 191">
            <a:extLst>
              <a:ext uri="{FF2B5EF4-FFF2-40B4-BE49-F238E27FC236}">
                <a16:creationId xmlns:a16="http://schemas.microsoft.com/office/drawing/2014/main" id="{1FAAA376-BC69-B954-FA18-BDA1002B3764}"/>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4</xdr:col>
      <xdr:colOff>106680</xdr:colOff>
      <xdr:row>6</xdr:row>
      <xdr:rowOff>76204</xdr:rowOff>
    </xdr:from>
    <xdr:to>
      <xdr:col>5</xdr:col>
      <xdr:colOff>56760</xdr:colOff>
      <xdr:row>6</xdr:row>
      <xdr:rowOff>238204</xdr:rowOff>
    </xdr:to>
    <xdr:sp macro="" textlink="">
      <xdr:nvSpPr>
        <xdr:cNvPr id="193" name="Rectangle 192">
          <a:extLst>
            <a:ext uri="{FF2B5EF4-FFF2-40B4-BE49-F238E27FC236}">
              <a16:creationId xmlns:a16="http://schemas.microsoft.com/office/drawing/2014/main" id="{8A004F7F-3CAC-43EF-8F2B-1615D8CA810C}"/>
            </a:ext>
          </a:extLst>
        </xdr:cNvPr>
        <xdr:cNvSpPr>
          <a:spLocks/>
        </xdr:cNvSpPr>
      </xdr:nvSpPr>
      <xdr:spPr>
        <a:xfrm>
          <a:off x="1821180" y="1783084"/>
          <a:ext cx="72000" cy="162000"/>
        </a:xfrm>
        <a:prstGeom prst="rect">
          <a:avLst/>
        </a:prstGeom>
        <a:solidFill>
          <a:schemeClr val="bg1"/>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15</xdr:row>
      <xdr:rowOff>83824</xdr:rowOff>
    </xdr:from>
    <xdr:to>
      <xdr:col>5</xdr:col>
      <xdr:colOff>56760</xdr:colOff>
      <xdr:row>15</xdr:row>
      <xdr:rowOff>245824</xdr:rowOff>
    </xdr:to>
    <xdr:sp macro="" textlink="">
      <xdr:nvSpPr>
        <xdr:cNvPr id="194" name="Rectangle 193">
          <a:extLst>
            <a:ext uri="{FF2B5EF4-FFF2-40B4-BE49-F238E27FC236}">
              <a16:creationId xmlns:a16="http://schemas.microsoft.com/office/drawing/2014/main" id="{F2C16E76-09A6-4954-B77C-31CA2568D2AD}"/>
            </a:ext>
          </a:extLst>
        </xdr:cNvPr>
        <xdr:cNvSpPr>
          <a:spLocks/>
        </xdr:cNvSpPr>
      </xdr:nvSpPr>
      <xdr:spPr>
        <a:xfrm>
          <a:off x="1821180" y="47396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7</xdr:row>
      <xdr:rowOff>76204</xdr:rowOff>
    </xdr:from>
    <xdr:to>
      <xdr:col>5</xdr:col>
      <xdr:colOff>56760</xdr:colOff>
      <xdr:row>7</xdr:row>
      <xdr:rowOff>238204</xdr:rowOff>
    </xdr:to>
    <xdr:sp macro="" textlink="">
      <xdr:nvSpPr>
        <xdr:cNvPr id="195" name="Rectangle 194">
          <a:extLst>
            <a:ext uri="{FF2B5EF4-FFF2-40B4-BE49-F238E27FC236}">
              <a16:creationId xmlns:a16="http://schemas.microsoft.com/office/drawing/2014/main" id="{C2D241FC-0255-4E73-95A2-CFB77572CA44}"/>
            </a:ext>
          </a:extLst>
        </xdr:cNvPr>
        <xdr:cNvSpPr>
          <a:spLocks/>
        </xdr:cNvSpPr>
      </xdr:nvSpPr>
      <xdr:spPr>
        <a:xfrm>
          <a:off x="1821180" y="21107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9</xdr:row>
      <xdr:rowOff>99064</xdr:rowOff>
    </xdr:from>
    <xdr:to>
      <xdr:col>5</xdr:col>
      <xdr:colOff>56760</xdr:colOff>
      <xdr:row>9</xdr:row>
      <xdr:rowOff>261064</xdr:rowOff>
    </xdr:to>
    <xdr:sp macro="" textlink="">
      <xdr:nvSpPr>
        <xdr:cNvPr id="196" name="Rectangle 195">
          <a:extLst>
            <a:ext uri="{FF2B5EF4-FFF2-40B4-BE49-F238E27FC236}">
              <a16:creationId xmlns:a16="http://schemas.microsoft.com/office/drawing/2014/main" id="{EAD5E272-079A-4AAE-8D41-6E55CE62B3BA}"/>
            </a:ext>
          </a:extLst>
        </xdr:cNvPr>
        <xdr:cNvSpPr>
          <a:spLocks/>
        </xdr:cNvSpPr>
      </xdr:nvSpPr>
      <xdr:spPr>
        <a:xfrm>
          <a:off x="1821180" y="278892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8</xdr:row>
      <xdr:rowOff>83824</xdr:rowOff>
    </xdr:from>
    <xdr:to>
      <xdr:col>5</xdr:col>
      <xdr:colOff>56760</xdr:colOff>
      <xdr:row>8</xdr:row>
      <xdr:rowOff>245824</xdr:rowOff>
    </xdr:to>
    <xdr:sp macro="" textlink="">
      <xdr:nvSpPr>
        <xdr:cNvPr id="197" name="Rectangle 196">
          <a:extLst>
            <a:ext uri="{FF2B5EF4-FFF2-40B4-BE49-F238E27FC236}">
              <a16:creationId xmlns:a16="http://schemas.microsoft.com/office/drawing/2014/main" id="{2835B952-D422-4306-AB9C-5F2255FA0D01}"/>
            </a:ext>
          </a:extLst>
        </xdr:cNvPr>
        <xdr:cNvSpPr>
          <a:spLocks/>
        </xdr:cNvSpPr>
      </xdr:nvSpPr>
      <xdr:spPr>
        <a:xfrm>
          <a:off x="1821180" y="244602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10</xdr:row>
      <xdr:rowOff>83824</xdr:rowOff>
    </xdr:from>
    <xdr:to>
      <xdr:col>5</xdr:col>
      <xdr:colOff>56760</xdr:colOff>
      <xdr:row>10</xdr:row>
      <xdr:rowOff>245824</xdr:rowOff>
    </xdr:to>
    <xdr:sp macro="" textlink="">
      <xdr:nvSpPr>
        <xdr:cNvPr id="198" name="Rectangle 197">
          <a:extLst>
            <a:ext uri="{FF2B5EF4-FFF2-40B4-BE49-F238E27FC236}">
              <a16:creationId xmlns:a16="http://schemas.microsoft.com/office/drawing/2014/main" id="{1E215548-B4DA-44BA-9C4C-0237DAF34746}"/>
            </a:ext>
          </a:extLst>
        </xdr:cNvPr>
        <xdr:cNvSpPr>
          <a:spLocks/>
        </xdr:cNvSpPr>
      </xdr:nvSpPr>
      <xdr:spPr>
        <a:xfrm>
          <a:off x="1821180" y="31013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11</xdr:row>
      <xdr:rowOff>83824</xdr:rowOff>
    </xdr:from>
    <xdr:to>
      <xdr:col>5</xdr:col>
      <xdr:colOff>56760</xdr:colOff>
      <xdr:row>11</xdr:row>
      <xdr:rowOff>245824</xdr:rowOff>
    </xdr:to>
    <xdr:sp macro="" textlink="">
      <xdr:nvSpPr>
        <xdr:cNvPr id="199" name="Rectangle 198">
          <a:extLst>
            <a:ext uri="{FF2B5EF4-FFF2-40B4-BE49-F238E27FC236}">
              <a16:creationId xmlns:a16="http://schemas.microsoft.com/office/drawing/2014/main" id="{A25E7ED0-12FC-423A-A0F8-86C1C70C9CA7}"/>
            </a:ext>
          </a:extLst>
        </xdr:cNvPr>
        <xdr:cNvSpPr>
          <a:spLocks/>
        </xdr:cNvSpPr>
      </xdr:nvSpPr>
      <xdr:spPr>
        <a:xfrm>
          <a:off x="1821180" y="342900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12</xdr:row>
      <xdr:rowOff>83824</xdr:rowOff>
    </xdr:from>
    <xdr:to>
      <xdr:col>5</xdr:col>
      <xdr:colOff>56760</xdr:colOff>
      <xdr:row>12</xdr:row>
      <xdr:rowOff>245824</xdr:rowOff>
    </xdr:to>
    <xdr:sp macro="" textlink="">
      <xdr:nvSpPr>
        <xdr:cNvPr id="200" name="Rectangle 199">
          <a:extLst>
            <a:ext uri="{FF2B5EF4-FFF2-40B4-BE49-F238E27FC236}">
              <a16:creationId xmlns:a16="http://schemas.microsoft.com/office/drawing/2014/main" id="{BDFF9D7D-D475-4C1A-B471-A0579D0DB192}"/>
            </a:ext>
          </a:extLst>
        </xdr:cNvPr>
        <xdr:cNvSpPr>
          <a:spLocks/>
        </xdr:cNvSpPr>
      </xdr:nvSpPr>
      <xdr:spPr>
        <a:xfrm>
          <a:off x="1821180" y="375666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114300</xdr:colOff>
      <xdr:row>13</xdr:row>
      <xdr:rowOff>60964</xdr:rowOff>
    </xdr:from>
    <xdr:to>
      <xdr:col>5</xdr:col>
      <xdr:colOff>64380</xdr:colOff>
      <xdr:row>13</xdr:row>
      <xdr:rowOff>222964</xdr:rowOff>
    </xdr:to>
    <xdr:sp macro="" textlink="">
      <xdr:nvSpPr>
        <xdr:cNvPr id="201" name="Rectangle 200">
          <a:extLst>
            <a:ext uri="{FF2B5EF4-FFF2-40B4-BE49-F238E27FC236}">
              <a16:creationId xmlns:a16="http://schemas.microsoft.com/office/drawing/2014/main" id="{9F9DA28B-D851-4F44-B040-69FF0588D924}"/>
            </a:ext>
          </a:extLst>
        </xdr:cNvPr>
        <xdr:cNvSpPr>
          <a:spLocks/>
        </xdr:cNvSpPr>
      </xdr:nvSpPr>
      <xdr:spPr>
        <a:xfrm>
          <a:off x="1828800" y="4061464"/>
          <a:ext cx="72000" cy="162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14</xdr:row>
      <xdr:rowOff>83824</xdr:rowOff>
    </xdr:from>
    <xdr:to>
      <xdr:col>5</xdr:col>
      <xdr:colOff>56760</xdr:colOff>
      <xdr:row>14</xdr:row>
      <xdr:rowOff>245824</xdr:rowOff>
    </xdr:to>
    <xdr:sp macro="" textlink="">
      <xdr:nvSpPr>
        <xdr:cNvPr id="202" name="Rectangle 201">
          <a:extLst>
            <a:ext uri="{FF2B5EF4-FFF2-40B4-BE49-F238E27FC236}">
              <a16:creationId xmlns:a16="http://schemas.microsoft.com/office/drawing/2014/main" id="{68F2B925-4EC0-4187-913B-5577961FCFA5}"/>
            </a:ext>
          </a:extLst>
        </xdr:cNvPr>
        <xdr:cNvSpPr>
          <a:spLocks/>
        </xdr:cNvSpPr>
      </xdr:nvSpPr>
      <xdr:spPr>
        <a:xfrm>
          <a:off x="1821180" y="4411984"/>
          <a:ext cx="72000" cy="162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11</xdr:col>
      <xdr:colOff>1447802</xdr:colOff>
      <xdr:row>3</xdr:row>
      <xdr:rowOff>108001</xdr:rowOff>
    </xdr:from>
    <xdr:to>
      <xdr:col>12</xdr:col>
      <xdr:colOff>140342</xdr:colOff>
      <xdr:row>3</xdr:row>
      <xdr:rowOff>360001</xdr:rowOff>
    </xdr:to>
    <xdr:pic>
      <xdr:nvPicPr>
        <xdr:cNvPr id="204" name="Picture 203">
          <a:extLst>
            <a:ext uri="{FF2B5EF4-FFF2-40B4-BE49-F238E27FC236}">
              <a16:creationId xmlns:a16="http://schemas.microsoft.com/office/drawing/2014/main" id="{94CB91EC-7B10-46C7-848A-1FE87AEDBE6A}"/>
            </a:ext>
          </a:extLst>
        </xdr:cNvPr>
        <xdr:cNvPicPr>
          <a:picLocks/>
        </xdr:cNvPicPr>
      </xdr:nvPicPr>
      <xdr:blipFill>
        <a:blip xmlns:r="http://schemas.openxmlformats.org/officeDocument/2006/relationships" r:embed="rId18"/>
        <a:stretch>
          <a:fillRect/>
        </a:stretch>
      </xdr:blipFill>
      <xdr:spPr>
        <a:xfrm>
          <a:off x="5196842" y="923341"/>
          <a:ext cx="483240" cy="252000"/>
        </a:xfrm>
        <a:prstGeom prst="rect">
          <a:avLst/>
        </a:prstGeom>
      </xdr:spPr>
    </xdr:pic>
    <xdr:clientData/>
  </xdr:twoCellAnchor>
  <xdr:twoCellAnchor>
    <xdr:from>
      <xdr:col>7</xdr:col>
      <xdr:colOff>0</xdr:colOff>
      <xdr:row>7</xdr:row>
      <xdr:rowOff>53340</xdr:rowOff>
    </xdr:from>
    <xdr:to>
      <xdr:col>7</xdr:col>
      <xdr:colOff>0</xdr:colOff>
      <xdr:row>8</xdr:row>
      <xdr:rowOff>2640</xdr:rowOff>
    </xdr:to>
    <xdr:grpSp>
      <xdr:nvGrpSpPr>
        <xdr:cNvPr id="205" name="Group 204">
          <a:extLst>
            <a:ext uri="{FF2B5EF4-FFF2-40B4-BE49-F238E27FC236}">
              <a16:creationId xmlns:a16="http://schemas.microsoft.com/office/drawing/2014/main" id="{28EFA329-206C-4FE3-8879-4CD3B5FD365E}"/>
            </a:ext>
          </a:extLst>
        </xdr:cNvPr>
        <xdr:cNvGrpSpPr/>
      </xdr:nvGrpSpPr>
      <xdr:grpSpPr>
        <a:xfrm>
          <a:off x="2034540" y="2087880"/>
          <a:ext cx="0" cy="276960"/>
          <a:chOff x="2506980" y="1981200"/>
          <a:chExt cx="502942" cy="228620"/>
        </a:xfrm>
      </xdr:grpSpPr>
      <xdr:pic>
        <xdr:nvPicPr>
          <xdr:cNvPr id="206" name="Picture 205">
            <a:extLst>
              <a:ext uri="{FF2B5EF4-FFF2-40B4-BE49-F238E27FC236}">
                <a16:creationId xmlns:a16="http://schemas.microsoft.com/office/drawing/2014/main" id="{305AFA33-00C7-2937-F3B7-09FEF7EA7283}"/>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07" name="Picture 206">
            <a:extLst>
              <a:ext uri="{FF2B5EF4-FFF2-40B4-BE49-F238E27FC236}">
                <a16:creationId xmlns:a16="http://schemas.microsoft.com/office/drawing/2014/main" id="{0DEF5BCE-919B-815C-48C7-DBA49DA36952}"/>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8</xdr:row>
      <xdr:rowOff>45720</xdr:rowOff>
    </xdr:from>
    <xdr:to>
      <xdr:col>7</xdr:col>
      <xdr:colOff>0</xdr:colOff>
      <xdr:row>9</xdr:row>
      <xdr:rowOff>2640</xdr:rowOff>
    </xdr:to>
    <xdr:grpSp>
      <xdr:nvGrpSpPr>
        <xdr:cNvPr id="208" name="Group 207">
          <a:extLst>
            <a:ext uri="{FF2B5EF4-FFF2-40B4-BE49-F238E27FC236}">
              <a16:creationId xmlns:a16="http://schemas.microsoft.com/office/drawing/2014/main" id="{6162541E-8C77-4F6F-8719-8AD8782E4D9F}"/>
            </a:ext>
          </a:extLst>
        </xdr:cNvPr>
        <xdr:cNvGrpSpPr/>
      </xdr:nvGrpSpPr>
      <xdr:grpSpPr>
        <a:xfrm>
          <a:off x="2034540" y="2407920"/>
          <a:ext cx="0" cy="284580"/>
          <a:chOff x="2506980" y="1981200"/>
          <a:chExt cx="502942" cy="228620"/>
        </a:xfrm>
      </xdr:grpSpPr>
      <xdr:pic>
        <xdr:nvPicPr>
          <xdr:cNvPr id="209" name="Picture 208">
            <a:extLst>
              <a:ext uri="{FF2B5EF4-FFF2-40B4-BE49-F238E27FC236}">
                <a16:creationId xmlns:a16="http://schemas.microsoft.com/office/drawing/2014/main" id="{81A61F8C-6DBE-9D9C-5E7C-4AF75EBA45F7}"/>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10" name="Picture 209">
            <a:extLst>
              <a:ext uri="{FF2B5EF4-FFF2-40B4-BE49-F238E27FC236}">
                <a16:creationId xmlns:a16="http://schemas.microsoft.com/office/drawing/2014/main" id="{520C8282-BC68-E3B4-EBDC-10FAB18E291C}"/>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9</xdr:row>
      <xdr:rowOff>45720</xdr:rowOff>
    </xdr:from>
    <xdr:to>
      <xdr:col>7</xdr:col>
      <xdr:colOff>0</xdr:colOff>
      <xdr:row>10</xdr:row>
      <xdr:rowOff>2640</xdr:rowOff>
    </xdr:to>
    <xdr:grpSp>
      <xdr:nvGrpSpPr>
        <xdr:cNvPr id="211" name="Group 210">
          <a:extLst>
            <a:ext uri="{FF2B5EF4-FFF2-40B4-BE49-F238E27FC236}">
              <a16:creationId xmlns:a16="http://schemas.microsoft.com/office/drawing/2014/main" id="{8586F6CB-DD5A-4A5E-8060-F27001FF65C3}"/>
            </a:ext>
          </a:extLst>
        </xdr:cNvPr>
        <xdr:cNvGrpSpPr/>
      </xdr:nvGrpSpPr>
      <xdr:grpSpPr>
        <a:xfrm>
          <a:off x="2034540" y="2735580"/>
          <a:ext cx="0" cy="284580"/>
          <a:chOff x="2506980" y="1981200"/>
          <a:chExt cx="502942" cy="228620"/>
        </a:xfrm>
      </xdr:grpSpPr>
      <xdr:pic>
        <xdr:nvPicPr>
          <xdr:cNvPr id="212" name="Picture 211">
            <a:extLst>
              <a:ext uri="{FF2B5EF4-FFF2-40B4-BE49-F238E27FC236}">
                <a16:creationId xmlns:a16="http://schemas.microsoft.com/office/drawing/2014/main" id="{9327B023-FBAF-6797-FF66-27AD8C65C2FB}"/>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13" name="Picture 212">
            <a:extLst>
              <a:ext uri="{FF2B5EF4-FFF2-40B4-BE49-F238E27FC236}">
                <a16:creationId xmlns:a16="http://schemas.microsoft.com/office/drawing/2014/main" id="{A0D8555E-AB2D-E8F5-CEED-FC825B8C5125}"/>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10</xdr:row>
      <xdr:rowOff>45720</xdr:rowOff>
    </xdr:from>
    <xdr:to>
      <xdr:col>7</xdr:col>
      <xdr:colOff>0</xdr:colOff>
      <xdr:row>11</xdr:row>
      <xdr:rowOff>2640</xdr:rowOff>
    </xdr:to>
    <xdr:grpSp>
      <xdr:nvGrpSpPr>
        <xdr:cNvPr id="214" name="Group 213">
          <a:extLst>
            <a:ext uri="{FF2B5EF4-FFF2-40B4-BE49-F238E27FC236}">
              <a16:creationId xmlns:a16="http://schemas.microsoft.com/office/drawing/2014/main" id="{B3FD63CB-55A4-432F-ABB3-30899DF38629}"/>
            </a:ext>
          </a:extLst>
        </xdr:cNvPr>
        <xdr:cNvGrpSpPr/>
      </xdr:nvGrpSpPr>
      <xdr:grpSpPr>
        <a:xfrm>
          <a:off x="2034540" y="3063240"/>
          <a:ext cx="0" cy="284580"/>
          <a:chOff x="2506980" y="1981200"/>
          <a:chExt cx="502942" cy="228620"/>
        </a:xfrm>
      </xdr:grpSpPr>
      <xdr:pic>
        <xdr:nvPicPr>
          <xdr:cNvPr id="215" name="Picture 214">
            <a:extLst>
              <a:ext uri="{FF2B5EF4-FFF2-40B4-BE49-F238E27FC236}">
                <a16:creationId xmlns:a16="http://schemas.microsoft.com/office/drawing/2014/main" id="{38C741FE-2D15-8D59-84E5-EF1AF33A3627}"/>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16" name="Picture 215">
            <a:extLst>
              <a:ext uri="{FF2B5EF4-FFF2-40B4-BE49-F238E27FC236}">
                <a16:creationId xmlns:a16="http://schemas.microsoft.com/office/drawing/2014/main" id="{E67894AB-E689-92EC-1144-55C7A42CC7FD}"/>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11</xdr:row>
      <xdr:rowOff>45720</xdr:rowOff>
    </xdr:from>
    <xdr:to>
      <xdr:col>7</xdr:col>
      <xdr:colOff>0</xdr:colOff>
      <xdr:row>12</xdr:row>
      <xdr:rowOff>2640</xdr:rowOff>
    </xdr:to>
    <xdr:grpSp>
      <xdr:nvGrpSpPr>
        <xdr:cNvPr id="217" name="Group 216">
          <a:extLst>
            <a:ext uri="{FF2B5EF4-FFF2-40B4-BE49-F238E27FC236}">
              <a16:creationId xmlns:a16="http://schemas.microsoft.com/office/drawing/2014/main" id="{20D73335-45E4-4CDE-95C4-00BE7F120E9D}"/>
            </a:ext>
          </a:extLst>
        </xdr:cNvPr>
        <xdr:cNvGrpSpPr/>
      </xdr:nvGrpSpPr>
      <xdr:grpSpPr>
        <a:xfrm>
          <a:off x="2034540" y="3390900"/>
          <a:ext cx="0" cy="284580"/>
          <a:chOff x="2506980" y="1981200"/>
          <a:chExt cx="502942" cy="228620"/>
        </a:xfrm>
      </xdr:grpSpPr>
      <xdr:pic>
        <xdr:nvPicPr>
          <xdr:cNvPr id="218" name="Picture 217">
            <a:extLst>
              <a:ext uri="{FF2B5EF4-FFF2-40B4-BE49-F238E27FC236}">
                <a16:creationId xmlns:a16="http://schemas.microsoft.com/office/drawing/2014/main" id="{5AAFAA8B-B6FF-E1A9-9B25-8913F4D612A5}"/>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19" name="Picture 218">
            <a:extLst>
              <a:ext uri="{FF2B5EF4-FFF2-40B4-BE49-F238E27FC236}">
                <a16:creationId xmlns:a16="http://schemas.microsoft.com/office/drawing/2014/main" id="{6178EC91-42A6-E7CC-D9A6-6C398BA7910B}"/>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12</xdr:row>
      <xdr:rowOff>45720</xdr:rowOff>
    </xdr:from>
    <xdr:to>
      <xdr:col>7</xdr:col>
      <xdr:colOff>0</xdr:colOff>
      <xdr:row>13</xdr:row>
      <xdr:rowOff>2640</xdr:rowOff>
    </xdr:to>
    <xdr:grpSp>
      <xdr:nvGrpSpPr>
        <xdr:cNvPr id="220" name="Group 219">
          <a:extLst>
            <a:ext uri="{FF2B5EF4-FFF2-40B4-BE49-F238E27FC236}">
              <a16:creationId xmlns:a16="http://schemas.microsoft.com/office/drawing/2014/main" id="{3ABCDB27-2FDC-47CC-84B5-24201232CF93}"/>
            </a:ext>
          </a:extLst>
        </xdr:cNvPr>
        <xdr:cNvGrpSpPr/>
      </xdr:nvGrpSpPr>
      <xdr:grpSpPr>
        <a:xfrm>
          <a:off x="2034540" y="3718560"/>
          <a:ext cx="0" cy="284580"/>
          <a:chOff x="2506980" y="1981200"/>
          <a:chExt cx="502942" cy="228620"/>
        </a:xfrm>
      </xdr:grpSpPr>
      <xdr:pic>
        <xdr:nvPicPr>
          <xdr:cNvPr id="221" name="Picture 220">
            <a:extLst>
              <a:ext uri="{FF2B5EF4-FFF2-40B4-BE49-F238E27FC236}">
                <a16:creationId xmlns:a16="http://schemas.microsoft.com/office/drawing/2014/main" id="{F50BAC27-ECD5-468B-9951-7B0BB2F71623}"/>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22" name="Picture 221">
            <a:extLst>
              <a:ext uri="{FF2B5EF4-FFF2-40B4-BE49-F238E27FC236}">
                <a16:creationId xmlns:a16="http://schemas.microsoft.com/office/drawing/2014/main" id="{DC8C786E-81B9-16E3-272C-7319FDEDAC17}"/>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13</xdr:row>
      <xdr:rowOff>45720</xdr:rowOff>
    </xdr:from>
    <xdr:to>
      <xdr:col>7</xdr:col>
      <xdr:colOff>0</xdr:colOff>
      <xdr:row>14</xdr:row>
      <xdr:rowOff>2640</xdr:rowOff>
    </xdr:to>
    <xdr:grpSp>
      <xdr:nvGrpSpPr>
        <xdr:cNvPr id="223" name="Group 222">
          <a:extLst>
            <a:ext uri="{FF2B5EF4-FFF2-40B4-BE49-F238E27FC236}">
              <a16:creationId xmlns:a16="http://schemas.microsoft.com/office/drawing/2014/main" id="{80065EB9-9E68-4F98-A573-15175E3DB781}"/>
            </a:ext>
          </a:extLst>
        </xdr:cNvPr>
        <xdr:cNvGrpSpPr/>
      </xdr:nvGrpSpPr>
      <xdr:grpSpPr>
        <a:xfrm>
          <a:off x="2034540" y="4046220"/>
          <a:ext cx="0" cy="284580"/>
          <a:chOff x="2506980" y="1981200"/>
          <a:chExt cx="502942" cy="228620"/>
        </a:xfrm>
      </xdr:grpSpPr>
      <xdr:pic>
        <xdr:nvPicPr>
          <xdr:cNvPr id="224" name="Picture 223">
            <a:extLst>
              <a:ext uri="{FF2B5EF4-FFF2-40B4-BE49-F238E27FC236}">
                <a16:creationId xmlns:a16="http://schemas.microsoft.com/office/drawing/2014/main" id="{4A06FFC5-0CA2-DB37-6767-5698A06C8862}"/>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25" name="Picture 224">
            <a:extLst>
              <a:ext uri="{FF2B5EF4-FFF2-40B4-BE49-F238E27FC236}">
                <a16:creationId xmlns:a16="http://schemas.microsoft.com/office/drawing/2014/main" id="{3BC7C589-B6E6-3ED9-EE91-33DFDC4F6D9C}"/>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14</xdr:row>
      <xdr:rowOff>45720</xdr:rowOff>
    </xdr:from>
    <xdr:to>
      <xdr:col>7</xdr:col>
      <xdr:colOff>0</xdr:colOff>
      <xdr:row>15</xdr:row>
      <xdr:rowOff>2640</xdr:rowOff>
    </xdr:to>
    <xdr:grpSp>
      <xdr:nvGrpSpPr>
        <xdr:cNvPr id="226" name="Group 225">
          <a:extLst>
            <a:ext uri="{FF2B5EF4-FFF2-40B4-BE49-F238E27FC236}">
              <a16:creationId xmlns:a16="http://schemas.microsoft.com/office/drawing/2014/main" id="{B5606D00-2462-4C18-BC93-C2A0D8661678}"/>
            </a:ext>
          </a:extLst>
        </xdr:cNvPr>
        <xdr:cNvGrpSpPr/>
      </xdr:nvGrpSpPr>
      <xdr:grpSpPr>
        <a:xfrm>
          <a:off x="2034540" y="4373880"/>
          <a:ext cx="0" cy="284580"/>
          <a:chOff x="2506980" y="1981200"/>
          <a:chExt cx="502942" cy="228620"/>
        </a:xfrm>
      </xdr:grpSpPr>
      <xdr:pic>
        <xdr:nvPicPr>
          <xdr:cNvPr id="227" name="Picture 226">
            <a:extLst>
              <a:ext uri="{FF2B5EF4-FFF2-40B4-BE49-F238E27FC236}">
                <a16:creationId xmlns:a16="http://schemas.microsoft.com/office/drawing/2014/main" id="{C6A06101-6C49-8A33-0346-64B0A6116214}"/>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28" name="Picture 227">
            <a:extLst>
              <a:ext uri="{FF2B5EF4-FFF2-40B4-BE49-F238E27FC236}">
                <a16:creationId xmlns:a16="http://schemas.microsoft.com/office/drawing/2014/main" id="{47193A08-E3EF-2FB0-D554-660E3C582777}"/>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15</xdr:row>
      <xdr:rowOff>45720</xdr:rowOff>
    </xdr:from>
    <xdr:to>
      <xdr:col>7</xdr:col>
      <xdr:colOff>0</xdr:colOff>
      <xdr:row>16</xdr:row>
      <xdr:rowOff>2640</xdr:rowOff>
    </xdr:to>
    <xdr:grpSp>
      <xdr:nvGrpSpPr>
        <xdr:cNvPr id="229" name="Group 228">
          <a:extLst>
            <a:ext uri="{FF2B5EF4-FFF2-40B4-BE49-F238E27FC236}">
              <a16:creationId xmlns:a16="http://schemas.microsoft.com/office/drawing/2014/main" id="{25A0F8E3-F0D2-4BAB-B1FA-58CFD807AFAB}"/>
            </a:ext>
          </a:extLst>
        </xdr:cNvPr>
        <xdr:cNvGrpSpPr/>
      </xdr:nvGrpSpPr>
      <xdr:grpSpPr>
        <a:xfrm>
          <a:off x="2034540" y="4701540"/>
          <a:ext cx="0" cy="284580"/>
          <a:chOff x="2506980" y="1981200"/>
          <a:chExt cx="502942" cy="228620"/>
        </a:xfrm>
      </xdr:grpSpPr>
      <xdr:pic>
        <xdr:nvPicPr>
          <xdr:cNvPr id="230" name="Picture 229">
            <a:extLst>
              <a:ext uri="{FF2B5EF4-FFF2-40B4-BE49-F238E27FC236}">
                <a16:creationId xmlns:a16="http://schemas.microsoft.com/office/drawing/2014/main" id="{1D199012-CE66-9DFB-CE31-4E28BFCAA456}"/>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31" name="Picture 230">
            <a:extLst>
              <a:ext uri="{FF2B5EF4-FFF2-40B4-BE49-F238E27FC236}">
                <a16:creationId xmlns:a16="http://schemas.microsoft.com/office/drawing/2014/main" id="{CD1CC3A9-9D50-7078-1B2E-F65865A53879}"/>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16</xdr:row>
      <xdr:rowOff>45720</xdr:rowOff>
    </xdr:from>
    <xdr:to>
      <xdr:col>7</xdr:col>
      <xdr:colOff>0</xdr:colOff>
      <xdr:row>17</xdr:row>
      <xdr:rowOff>2640</xdr:rowOff>
    </xdr:to>
    <xdr:grpSp>
      <xdr:nvGrpSpPr>
        <xdr:cNvPr id="232" name="Group 231">
          <a:extLst>
            <a:ext uri="{FF2B5EF4-FFF2-40B4-BE49-F238E27FC236}">
              <a16:creationId xmlns:a16="http://schemas.microsoft.com/office/drawing/2014/main" id="{6525F4E0-2E9C-47BA-A790-711F9A19026B}"/>
            </a:ext>
          </a:extLst>
        </xdr:cNvPr>
        <xdr:cNvGrpSpPr/>
      </xdr:nvGrpSpPr>
      <xdr:grpSpPr>
        <a:xfrm>
          <a:off x="2034540" y="5029200"/>
          <a:ext cx="0" cy="284580"/>
          <a:chOff x="2506980" y="1981200"/>
          <a:chExt cx="502942" cy="228620"/>
        </a:xfrm>
      </xdr:grpSpPr>
      <xdr:pic>
        <xdr:nvPicPr>
          <xdr:cNvPr id="233" name="Picture 232">
            <a:extLst>
              <a:ext uri="{FF2B5EF4-FFF2-40B4-BE49-F238E27FC236}">
                <a16:creationId xmlns:a16="http://schemas.microsoft.com/office/drawing/2014/main" id="{6F1218AC-D86C-1045-C644-D26AFFD350AC}"/>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34" name="Picture 233">
            <a:extLst>
              <a:ext uri="{FF2B5EF4-FFF2-40B4-BE49-F238E27FC236}">
                <a16:creationId xmlns:a16="http://schemas.microsoft.com/office/drawing/2014/main" id="{942CBA0B-BE49-F7D7-4EE1-2CD839D4B441}"/>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17</xdr:row>
      <xdr:rowOff>45720</xdr:rowOff>
    </xdr:from>
    <xdr:to>
      <xdr:col>7</xdr:col>
      <xdr:colOff>0</xdr:colOff>
      <xdr:row>18</xdr:row>
      <xdr:rowOff>2640</xdr:rowOff>
    </xdr:to>
    <xdr:grpSp>
      <xdr:nvGrpSpPr>
        <xdr:cNvPr id="235" name="Group 234">
          <a:extLst>
            <a:ext uri="{FF2B5EF4-FFF2-40B4-BE49-F238E27FC236}">
              <a16:creationId xmlns:a16="http://schemas.microsoft.com/office/drawing/2014/main" id="{92E87ACE-515F-433F-B52A-D7E5719D922F}"/>
            </a:ext>
          </a:extLst>
        </xdr:cNvPr>
        <xdr:cNvGrpSpPr/>
      </xdr:nvGrpSpPr>
      <xdr:grpSpPr>
        <a:xfrm>
          <a:off x="2034540" y="5356860"/>
          <a:ext cx="0" cy="284580"/>
          <a:chOff x="2506980" y="1981200"/>
          <a:chExt cx="502942" cy="228620"/>
        </a:xfrm>
      </xdr:grpSpPr>
      <xdr:pic>
        <xdr:nvPicPr>
          <xdr:cNvPr id="236" name="Picture 235">
            <a:extLst>
              <a:ext uri="{FF2B5EF4-FFF2-40B4-BE49-F238E27FC236}">
                <a16:creationId xmlns:a16="http://schemas.microsoft.com/office/drawing/2014/main" id="{F0FA9D77-601A-EC4B-5463-970ED4BB26D0}"/>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37" name="Picture 236">
            <a:extLst>
              <a:ext uri="{FF2B5EF4-FFF2-40B4-BE49-F238E27FC236}">
                <a16:creationId xmlns:a16="http://schemas.microsoft.com/office/drawing/2014/main" id="{084B441E-C842-208A-9A9C-B67A2962BC64}"/>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18</xdr:row>
      <xdr:rowOff>45720</xdr:rowOff>
    </xdr:from>
    <xdr:to>
      <xdr:col>7</xdr:col>
      <xdr:colOff>0</xdr:colOff>
      <xdr:row>19</xdr:row>
      <xdr:rowOff>2640</xdr:rowOff>
    </xdr:to>
    <xdr:grpSp>
      <xdr:nvGrpSpPr>
        <xdr:cNvPr id="238" name="Group 237">
          <a:extLst>
            <a:ext uri="{FF2B5EF4-FFF2-40B4-BE49-F238E27FC236}">
              <a16:creationId xmlns:a16="http://schemas.microsoft.com/office/drawing/2014/main" id="{911373AC-C82C-468D-BA82-0A7959F4C48C}"/>
            </a:ext>
          </a:extLst>
        </xdr:cNvPr>
        <xdr:cNvGrpSpPr/>
      </xdr:nvGrpSpPr>
      <xdr:grpSpPr>
        <a:xfrm>
          <a:off x="2034540" y="5684520"/>
          <a:ext cx="0" cy="284580"/>
          <a:chOff x="2506980" y="1981200"/>
          <a:chExt cx="502942" cy="228620"/>
        </a:xfrm>
      </xdr:grpSpPr>
      <xdr:pic>
        <xdr:nvPicPr>
          <xdr:cNvPr id="239" name="Picture 238">
            <a:extLst>
              <a:ext uri="{FF2B5EF4-FFF2-40B4-BE49-F238E27FC236}">
                <a16:creationId xmlns:a16="http://schemas.microsoft.com/office/drawing/2014/main" id="{85908FE6-B6BB-1B76-4ABB-496A00B6346B}"/>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40" name="Picture 239">
            <a:extLst>
              <a:ext uri="{FF2B5EF4-FFF2-40B4-BE49-F238E27FC236}">
                <a16:creationId xmlns:a16="http://schemas.microsoft.com/office/drawing/2014/main" id="{670EECEC-AA54-A9EA-1B63-D1976419437F}"/>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19</xdr:row>
      <xdr:rowOff>45720</xdr:rowOff>
    </xdr:from>
    <xdr:to>
      <xdr:col>7</xdr:col>
      <xdr:colOff>0</xdr:colOff>
      <xdr:row>20</xdr:row>
      <xdr:rowOff>2640</xdr:rowOff>
    </xdr:to>
    <xdr:grpSp>
      <xdr:nvGrpSpPr>
        <xdr:cNvPr id="241" name="Group 240">
          <a:extLst>
            <a:ext uri="{FF2B5EF4-FFF2-40B4-BE49-F238E27FC236}">
              <a16:creationId xmlns:a16="http://schemas.microsoft.com/office/drawing/2014/main" id="{4407E4F6-6A7F-49B2-A5EB-ABC2148621B4}"/>
            </a:ext>
          </a:extLst>
        </xdr:cNvPr>
        <xdr:cNvGrpSpPr/>
      </xdr:nvGrpSpPr>
      <xdr:grpSpPr>
        <a:xfrm>
          <a:off x="2034540" y="6012180"/>
          <a:ext cx="0" cy="284580"/>
          <a:chOff x="2506980" y="1981200"/>
          <a:chExt cx="502942" cy="228620"/>
        </a:xfrm>
      </xdr:grpSpPr>
      <xdr:pic>
        <xdr:nvPicPr>
          <xdr:cNvPr id="242" name="Picture 241">
            <a:extLst>
              <a:ext uri="{FF2B5EF4-FFF2-40B4-BE49-F238E27FC236}">
                <a16:creationId xmlns:a16="http://schemas.microsoft.com/office/drawing/2014/main" id="{50C30F65-A96D-3B3B-80C9-4265488CBAAC}"/>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43" name="Picture 242">
            <a:extLst>
              <a:ext uri="{FF2B5EF4-FFF2-40B4-BE49-F238E27FC236}">
                <a16:creationId xmlns:a16="http://schemas.microsoft.com/office/drawing/2014/main" id="{BCEE3B88-5F25-6428-9857-075329361E8C}"/>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20</xdr:row>
      <xdr:rowOff>45720</xdr:rowOff>
    </xdr:from>
    <xdr:to>
      <xdr:col>7</xdr:col>
      <xdr:colOff>0</xdr:colOff>
      <xdr:row>21</xdr:row>
      <xdr:rowOff>0</xdr:rowOff>
    </xdr:to>
    <xdr:grpSp>
      <xdr:nvGrpSpPr>
        <xdr:cNvPr id="244" name="Group 243">
          <a:extLst>
            <a:ext uri="{FF2B5EF4-FFF2-40B4-BE49-F238E27FC236}">
              <a16:creationId xmlns:a16="http://schemas.microsoft.com/office/drawing/2014/main" id="{51CE3617-CB11-4CA5-B805-24DF6D8BB5FC}"/>
            </a:ext>
          </a:extLst>
        </xdr:cNvPr>
        <xdr:cNvGrpSpPr/>
      </xdr:nvGrpSpPr>
      <xdr:grpSpPr>
        <a:xfrm>
          <a:off x="2034540" y="6339840"/>
          <a:ext cx="0" cy="281940"/>
          <a:chOff x="2506980" y="1981200"/>
          <a:chExt cx="502942" cy="228620"/>
        </a:xfrm>
      </xdr:grpSpPr>
      <xdr:pic>
        <xdr:nvPicPr>
          <xdr:cNvPr id="245" name="Picture 244">
            <a:extLst>
              <a:ext uri="{FF2B5EF4-FFF2-40B4-BE49-F238E27FC236}">
                <a16:creationId xmlns:a16="http://schemas.microsoft.com/office/drawing/2014/main" id="{83F8868E-08D3-B8E2-C35B-FB3BC95A7D20}"/>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46" name="Picture 245">
            <a:extLst>
              <a:ext uri="{FF2B5EF4-FFF2-40B4-BE49-F238E27FC236}">
                <a16:creationId xmlns:a16="http://schemas.microsoft.com/office/drawing/2014/main" id="{407BBBD6-AFC5-B618-94C7-2B1CC37EA208}"/>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5</xdr:col>
      <xdr:colOff>0</xdr:colOff>
      <xdr:row>5</xdr:row>
      <xdr:rowOff>68580</xdr:rowOff>
    </xdr:from>
    <xdr:to>
      <xdr:col>5</xdr:col>
      <xdr:colOff>72000</xdr:colOff>
      <xdr:row>5</xdr:row>
      <xdr:rowOff>230580</xdr:rowOff>
    </xdr:to>
    <xdr:sp macro="" textlink="">
      <xdr:nvSpPr>
        <xdr:cNvPr id="247" name="Rectangle 246">
          <a:extLst>
            <a:ext uri="{FF2B5EF4-FFF2-40B4-BE49-F238E27FC236}">
              <a16:creationId xmlns:a16="http://schemas.microsoft.com/office/drawing/2014/main" id="{11BDD0DE-C332-4F40-881C-3D2E2B6EB00F}"/>
            </a:ext>
          </a:extLst>
        </xdr:cNvPr>
        <xdr:cNvSpPr>
          <a:spLocks/>
        </xdr:cNvSpPr>
      </xdr:nvSpPr>
      <xdr:spPr>
        <a:xfrm>
          <a:off x="1836420" y="1447800"/>
          <a:ext cx="72000" cy="162000"/>
        </a:xfrm>
        <a:prstGeom prst="rect">
          <a:avLst/>
        </a:prstGeom>
        <a:gradFill>
          <a:gsLst>
            <a:gs pos="40552">
              <a:srgbClr val="FF000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12</xdr:col>
      <xdr:colOff>777240</xdr:colOff>
      <xdr:row>3</xdr:row>
      <xdr:rowOff>114300</xdr:rowOff>
    </xdr:from>
    <xdr:to>
      <xdr:col>12</xdr:col>
      <xdr:colOff>2001240</xdr:colOff>
      <xdr:row>3</xdr:row>
      <xdr:rowOff>366300</xdr:rowOff>
    </xdr:to>
    <xdr:sp macro="" textlink="">
      <xdr:nvSpPr>
        <xdr:cNvPr id="248" name="Rectangle: Rounded Corners 247">
          <a:hlinkClick xmlns:r="http://schemas.openxmlformats.org/officeDocument/2006/relationships" r:id="rId19"/>
          <a:extLst>
            <a:ext uri="{FF2B5EF4-FFF2-40B4-BE49-F238E27FC236}">
              <a16:creationId xmlns:a16="http://schemas.microsoft.com/office/drawing/2014/main" id="{E9CF0334-B653-491A-8189-04FE94D6A96B}"/>
            </a:ext>
          </a:extLst>
        </xdr:cNvPr>
        <xdr:cNvSpPr/>
      </xdr:nvSpPr>
      <xdr:spPr>
        <a:xfrm>
          <a:off x="6316980" y="929640"/>
          <a:ext cx="1224000" cy="25200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ptos Narrow" panose="020B0004020202020204" pitchFamily="34" charset="0"/>
              <a:cs typeface="Arial" panose="020B0604020202020204" pitchFamily="34" charset="0"/>
            </a:rPr>
            <a:t>Overdue Only</a:t>
          </a:r>
          <a:endParaRPr lang="en-SC" sz="11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106680</xdr:colOff>
      <xdr:row>17</xdr:row>
      <xdr:rowOff>83824</xdr:rowOff>
    </xdr:from>
    <xdr:to>
      <xdr:col>5</xdr:col>
      <xdr:colOff>56760</xdr:colOff>
      <xdr:row>17</xdr:row>
      <xdr:rowOff>245824</xdr:rowOff>
    </xdr:to>
    <xdr:sp macro="" textlink="">
      <xdr:nvSpPr>
        <xdr:cNvPr id="249" name="Rectangle 248">
          <a:extLst>
            <a:ext uri="{FF2B5EF4-FFF2-40B4-BE49-F238E27FC236}">
              <a16:creationId xmlns:a16="http://schemas.microsoft.com/office/drawing/2014/main" id="{E9A0BE87-BFEA-4279-A743-29FE8A63BBDC}"/>
            </a:ext>
          </a:extLst>
        </xdr:cNvPr>
        <xdr:cNvSpPr>
          <a:spLocks/>
        </xdr:cNvSpPr>
      </xdr:nvSpPr>
      <xdr:spPr>
        <a:xfrm>
          <a:off x="1821180" y="539496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16</xdr:row>
      <xdr:rowOff>83824</xdr:rowOff>
    </xdr:from>
    <xdr:to>
      <xdr:col>5</xdr:col>
      <xdr:colOff>56760</xdr:colOff>
      <xdr:row>16</xdr:row>
      <xdr:rowOff>245824</xdr:rowOff>
    </xdr:to>
    <xdr:sp macro="" textlink="">
      <xdr:nvSpPr>
        <xdr:cNvPr id="250" name="Rectangle 249">
          <a:extLst>
            <a:ext uri="{FF2B5EF4-FFF2-40B4-BE49-F238E27FC236}">
              <a16:creationId xmlns:a16="http://schemas.microsoft.com/office/drawing/2014/main" id="{1BABB79C-F599-4B4A-B3F1-B265F88B93D1}"/>
            </a:ext>
          </a:extLst>
        </xdr:cNvPr>
        <xdr:cNvSpPr>
          <a:spLocks/>
        </xdr:cNvSpPr>
      </xdr:nvSpPr>
      <xdr:spPr>
        <a:xfrm>
          <a:off x="1821180" y="506730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7</xdr:col>
      <xdr:colOff>0</xdr:colOff>
      <xdr:row>15</xdr:row>
      <xdr:rowOff>45720</xdr:rowOff>
    </xdr:from>
    <xdr:to>
      <xdr:col>7</xdr:col>
      <xdr:colOff>0</xdr:colOff>
      <xdr:row>16</xdr:row>
      <xdr:rowOff>2640</xdr:rowOff>
    </xdr:to>
    <xdr:grpSp>
      <xdr:nvGrpSpPr>
        <xdr:cNvPr id="251" name="Group 250">
          <a:extLst>
            <a:ext uri="{FF2B5EF4-FFF2-40B4-BE49-F238E27FC236}">
              <a16:creationId xmlns:a16="http://schemas.microsoft.com/office/drawing/2014/main" id="{7DA08A8F-B17D-41F1-81FC-9FE7DA1448D6}"/>
            </a:ext>
          </a:extLst>
        </xdr:cNvPr>
        <xdr:cNvGrpSpPr/>
      </xdr:nvGrpSpPr>
      <xdr:grpSpPr>
        <a:xfrm>
          <a:off x="2034540" y="4701540"/>
          <a:ext cx="0" cy="284580"/>
          <a:chOff x="2506980" y="1981200"/>
          <a:chExt cx="502942" cy="228620"/>
        </a:xfrm>
      </xdr:grpSpPr>
      <xdr:pic>
        <xdr:nvPicPr>
          <xdr:cNvPr id="252" name="Picture 251">
            <a:extLst>
              <a:ext uri="{FF2B5EF4-FFF2-40B4-BE49-F238E27FC236}">
                <a16:creationId xmlns:a16="http://schemas.microsoft.com/office/drawing/2014/main" id="{18ADAAFE-3205-1A37-07AB-4AAF7BA75C34}"/>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53" name="Picture 252">
            <a:extLst>
              <a:ext uri="{FF2B5EF4-FFF2-40B4-BE49-F238E27FC236}">
                <a16:creationId xmlns:a16="http://schemas.microsoft.com/office/drawing/2014/main" id="{3270DE84-6DB8-94EB-068F-EC5809E46FCE}"/>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16</xdr:row>
      <xdr:rowOff>45720</xdr:rowOff>
    </xdr:from>
    <xdr:to>
      <xdr:col>7</xdr:col>
      <xdr:colOff>0</xdr:colOff>
      <xdr:row>17</xdr:row>
      <xdr:rowOff>2640</xdr:rowOff>
    </xdr:to>
    <xdr:grpSp>
      <xdr:nvGrpSpPr>
        <xdr:cNvPr id="254" name="Group 253">
          <a:extLst>
            <a:ext uri="{FF2B5EF4-FFF2-40B4-BE49-F238E27FC236}">
              <a16:creationId xmlns:a16="http://schemas.microsoft.com/office/drawing/2014/main" id="{FC88D12C-9D8E-459D-A7B0-B43DEBACA3DA}"/>
            </a:ext>
          </a:extLst>
        </xdr:cNvPr>
        <xdr:cNvGrpSpPr/>
      </xdr:nvGrpSpPr>
      <xdr:grpSpPr>
        <a:xfrm>
          <a:off x="2034540" y="5029200"/>
          <a:ext cx="0" cy="284580"/>
          <a:chOff x="2506980" y="1981200"/>
          <a:chExt cx="502942" cy="228620"/>
        </a:xfrm>
      </xdr:grpSpPr>
      <xdr:pic>
        <xdr:nvPicPr>
          <xdr:cNvPr id="255" name="Picture 254">
            <a:extLst>
              <a:ext uri="{FF2B5EF4-FFF2-40B4-BE49-F238E27FC236}">
                <a16:creationId xmlns:a16="http://schemas.microsoft.com/office/drawing/2014/main" id="{1EA1CD73-F59F-9CE8-E6B8-EE8178E79E2E}"/>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56" name="Picture 255">
            <a:extLst>
              <a:ext uri="{FF2B5EF4-FFF2-40B4-BE49-F238E27FC236}">
                <a16:creationId xmlns:a16="http://schemas.microsoft.com/office/drawing/2014/main" id="{4E84AB81-8558-1E75-A024-366469B14963}"/>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17</xdr:row>
      <xdr:rowOff>45720</xdr:rowOff>
    </xdr:from>
    <xdr:to>
      <xdr:col>7</xdr:col>
      <xdr:colOff>0</xdr:colOff>
      <xdr:row>18</xdr:row>
      <xdr:rowOff>2640</xdr:rowOff>
    </xdr:to>
    <xdr:grpSp>
      <xdr:nvGrpSpPr>
        <xdr:cNvPr id="257" name="Group 256">
          <a:extLst>
            <a:ext uri="{FF2B5EF4-FFF2-40B4-BE49-F238E27FC236}">
              <a16:creationId xmlns:a16="http://schemas.microsoft.com/office/drawing/2014/main" id="{1EEC25EF-5116-47CB-92EE-34E8D540B38D}"/>
            </a:ext>
          </a:extLst>
        </xdr:cNvPr>
        <xdr:cNvGrpSpPr/>
      </xdr:nvGrpSpPr>
      <xdr:grpSpPr>
        <a:xfrm>
          <a:off x="2034540" y="5356860"/>
          <a:ext cx="0" cy="284580"/>
          <a:chOff x="2506980" y="1981200"/>
          <a:chExt cx="502942" cy="228620"/>
        </a:xfrm>
      </xdr:grpSpPr>
      <xdr:pic>
        <xdr:nvPicPr>
          <xdr:cNvPr id="258" name="Picture 257">
            <a:extLst>
              <a:ext uri="{FF2B5EF4-FFF2-40B4-BE49-F238E27FC236}">
                <a16:creationId xmlns:a16="http://schemas.microsoft.com/office/drawing/2014/main" id="{BF90361F-7ABD-F72C-E70F-CD455D48587A}"/>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59" name="Picture 258">
            <a:extLst>
              <a:ext uri="{FF2B5EF4-FFF2-40B4-BE49-F238E27FC236}">
                <a16:creationId xmlns:a16="http://schemas.microsoft.com/office/drawing/2014/main" id="{5CDB5228-D406-159A-0F2D-671617EE0500}"/>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4</xdr:col>
      <xdr:colOff>106680</xdr:colOff>
      <xdr:row>19</xdr:row>
      <xdr:rowOff>83824</xdr:rowOff>
    </xdr:from>
    <xdr:to>
      <xdr:col>5</xdr:col>
      <xdr:colOff>56760</xdr:colOff>
      <xdr:row>19</xdr:row>
      <xdr:rowOff>245824</xdr:rowOff>
    </xdr:to>
    <xdr:sp macro="" textlink="">
      <xdr:nvSpPr>
        <xdr:cNvPr id="260" name="Rectangle 259">
          <a:extLst>
            <a:ext uri="{FF2B5EF4-FFF2-40B4-BE49-F238E27FC236}">
              <a16:creationId xmlns:a16="http://schemas.microsoft.com/office/drawing/2014/main" id="{E3630BD7-11AE-4607-9A7E-56D355DD416C}"/>
            </a:ext>
          </a:extLst>
        </xdr:cNvPr>
        <xdr:cNvSpPr>
          <a:spLocks/>
        </xdr:cNvSpPr>
      </xdr:nvSpPr>
      <xdr:spPr>
        <a:xfrm>
          <a:off x="1821180" y="605028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4</xdr:col>
      <xdr:colOff>106680</xdr:colOff>
      <xdr:row>18</xdr:row>
      <xdr:rowOff>83824</xdr:rowOff>
    </xdr:from>
    <xdr:to>
      <xdr:col>5</xdr:col>
      <xdr:colOff>56760</xdr:colOff>
      <xdr:row>18</xdr:row>
      <xdr:rowOff>245824</xdr:rowOff>
    </xdr:to>
    <xdr:sp macro="" textlink="">
      <xdr:nvSpPr>
        <xdr:cNvPr id="261" name="Rectangle 260">
          <a:extLst>
            <a:ext uri="{FF2B5EF4-FFF2-40B4-BE49-F238E27FC236}">
              <a16:creationId xmlns:a16="http://schemas.microsoft.com/office/drawing/2014/main" id="{4DF0CA0D-874E-4EFC-8695-44BEC8197AAC}"/>
            </a:ext>
          </a:extLst>
        </xdr:cNvPr>
        <xdr:cNvSpPr>
          <a:spLocks/>
        </xdr:cNvSpPr>
      </xdr:nvSpPr>
      <xdr:spPr>
        <a:xfrm>
          <a:off x="1821180" y="572262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7</xdr:col>
      <xdr:colOff>0</xdr:colOff>
      <xdr:row>17</xdr:row>
      <xdr:rowOff>45720</xdr:rowOff>
    </xdr:from>
    <xdr:to>
      <xdr:col>7</xdr:col>
      <xdr:colOff>0</xdr:colOff>
      <xdr:row>18</xdr:row>
      <xdr:rowOff>2640</xdr:rowOff>
    </xdr:to>
    <xdr:grpSp>
      <xdr:nvGrpSpPr>
        <xdr:cNvPr id="262" name="Group 261">
          <a:extLst>
            <a:ext uri="{FF2B5EF4-FFF2-40B4-BE49-F238E27FC236}">
              <a16:creationId xmlns:a16="http://schemas.microsoft.com/office/drawing/2014/main" id="{6F9C0B2A-961F-4E5E-B574-F022D81C992A}"/>
            </a:ext>
          </a:extLst>
        </xdr:cNvPr>
        <xdr:cNvGrpSpPr/>
      </xdr:nvGrpSpPr>
      <xdr:grpSpPr>
        <a:xfrm>
          <a:off x="2034540" y="5356860"/>
          <a:ext cx="0" cy="284580"/>
          <a:chOff x="2506980" y="1981200"/>
          <a:chExt cx="502942" cy="228620"/>
        </a:xfrm>
      </xdr:grpSpPr>
      <xdr:pic>
        <xdr:nvPicPr>
          <xdr:cNvPr id="263" name="Picture 262">
            <a:extLst>
              <a:ext uri="{FF2B5EF4-FFF2-40B4-BE49-F238E27FC236}">
                <a16:creationId xmlns:a16="http://schemas.microsoft.com/office/drawing/2014/main" id="{1F395193-4A9D-6A0D-5D94-FB8954F5DECE}"/>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64" name="Picture 263">
            <a:extLst>
              <a:ext uri="{FF2B5EF4-FFF2-40B4-BE49-F238E27FC236}">
                <a16:creationId xmlns:a16="http://schemas.microsoft.com/office/drawing/2014/main" id="{F0119C01-0B07-6FBE-BFA2-2FC11D9B801C}"/>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18</xdr:row>
      <xdr:rowOff>45720</xdr:rowOff>
    </xdr:from>
    <xdr:to>
      <xdr:col>7</xdr:col>
      <xdr:colOff>0</xdr:colOff>
      <xdr:row>19</xdr:row>
      <xdr:rowOff>2640</xdr:rowOff>
    </xdr:to>
    <xdr:grpSp>
      <xdr:nvGrpSpPr>
        <xdr:cNvPr id="265" name="Group 264">
          <a:extLst>
            <a:ext uri="{FF2B5EF4-FFF2-40B4-BE49-F238E27FC236}">
              <a16:creationId xmlns:a16="http://schemas.microsoft.com/office/drawing/2014/main" id="{209CB3DE-4917-466E-8611-3415D587C10B}"/>
            </a:ext>
          </a:extLst>
        </xdr:cNvPr>
        <xdr:cNvGrpSpPr/>
      </xdr:nvGrpSpPr>
      <xdr:grpSpPr>
        <a:xfrm>
          <a:off x="2034540" y="5684520"/>
          <a:ext cx="0" cy="284580"/>
          <a:chOff x="2506980" y="1981200"/>
          <a:chExt cx="502942" cy="228620"/>
        </a:xfrm>
      </xdr:grpSpPr>
      <xdr:pic>
        <xdr:nvPicPr>
          <xdr:cNvPr id="266" name="Picture 265">
            <a:extLst>
              <a:ext uri="{FF2B5EF4-FFF2-40B4-BE49-F238E27FC236}">
                <a16:creationId xmlns:a16="http://schemas.microsoft.com/office/drawing/2014/main" id="{18F1DB1A-92FE-6D59-9294-8591A33277AC}"/>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67" name="Picture 266">
            <a:extLst>
              <a:ext uri="{FF2B5EF4-FFF2-40B4-BE49-F238E27FC236}">
                <a16:creationId xmlns:a16="http://schemas.microsoft.com/office/drawing/2014/main" id="{B43A1186-292C-67B1-490E-442F7B85AB45}"/>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19</xdr:row>
      <xdr:rowOff>45720</xdr:rowOff>
    </xdr:from>
    <xdr:to>
      <xdr:col>7</xdr:col>
      <xdr:colOff>0</xdr:colOff>
      <xdr:row>20</xdr:row>
      <xdr:rowOff>2640</xdr:rowOff>
    </xdr:to>
    <xdr:grpSp>
      <xdr:nvGrpSpPr>
        <xdr:cNvPr id="268" name="Group 267">
          <a:extLst>
            <a:ext uri="{FF2B5EF4-FFF2-40B4-BE49-F238E27FC236}">
              <a16:creationId xmlns:a16="http://schemas.microsoft.com/office/drawing/2014/main" id="{8A01D116-6C01-45E2-8978-0004AE936F17}"/>
            </a:ext>
          </a:extLst>
        </xdr:cNvPr>
        <xdr:cNvGrpSpPr/>
      </xdr:nvGrpSpPr>
      <xdr:grpSpPr>
        <a:xfrm>
          <a:off x="2034540" y="6012180"/>
          <a:ext cx="0" cy="284580"/>
          <a:chOff x="2506980" y="1981200"/>
          <a:chExt cx="502942" cy="228620"/>
        </a:xfrm>
      </xdr:grpSpPr>
      <xdr:pic>
        <xdr:nvPicPr>
          <xdr:cNvPr id="269" name="Picture 268">
            <a:extLst>
              <a:ext uri="{FF2B5EF4-FFF2-40B4-BE49-F238E27FC236}">
                <a16:creationId xmlns:a16="http://schemas.microsoft.com/office/drawing/2014/main" id="{31CC6440-74F8-EE27-BF2D-6F3F1A2552D9}"/>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70" name="Picture 269">
            <a:extLst>
              <a:ext uri="{FF2B5EF4-FFF2-40B4-BE49-F238E27FC236}">
                <a16:creationId xmlns:a16="http://schemas.microsoft.com/office/drawing/2014/main" id="{295E785A-4569-D054-2B86-97965625D045}"/>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7</xdr:col>
      <xdr:colOff>0</xdr:colOff>
      <xdr:row>19</xdr:row>
      <xdr:rowOff>45720</xdr:rowOff>
    </xdr:from>
    <xdr:to>
      <xdr:col>7</xdr:col>
      <xdr:colOff>0</xdr:colOff>
      <xdr:row>20</xdr:row>
      <xdr:rowOff>2640</xdr:rowOff>
    </xdr:to>
    <xdr:grpSp>
      <xdr:nvGrpSpPr>
        <xdr:cNvPr id="271" name="Group 270">
          <a:extLst>
            <a:ext uri="{FF2B5EF4-FFF2-40B4-BE49-F238E27FC236}">
              <a16:creationId xmlns:a16="http://schemas.microsoft.com/office/drawing/2014/main" id="{224D1670-0F25-40C2-BED7-B6BACADEB566}"/>
            </a:ext>
          </a:extLst>
        </xdr:cNvPr>
        <xdr:cNvGrpSpPr/>
      </xdr:nvGrpSpPr>
      <xdr:grpSpPr>
        <a:xfrm>
          <a:off x="2034540" y="6012180"/>
          <a:ext cx="0" cy="284580"/>
          <a:chOff x="2506980" y="1981200"/>
          <a:chExt cx="502942" cy="228620"/>
        </a:xfrm>
      </xdr:grpSpPr>
      <xdr:pic>
        <xdr:nvPicPr>
          <xdr:cNvPr id="272" name="Picture 271">
            <a:extLst>
              <a:ext uri="{FF2B5EF4-FFF2-40B4-BE49-F238E27FC236}">
                <a16:creationId xmlns:a16="http://schemas.microsoft.com/office/drawing/2014/main" id="{EB64D05C-94F1-8927-EB8B-F1124268340D}"/>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273" name="Picture 272">
            <a:extLst>
              <a:ext uri="{FF2B5EF4-FFF2-40B4-BE49-F238E27FC236}">
                <a16:creationId xmlns:a16="http://schemas.microsoft.com/office/drawing/2014/main" id="{8B937760-F8F3-2D71-E9CB-70FFA0E012EB}"/>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12</xdr:col>
      <xdr:colOff>571500</xdr:colOff>
      <xdr:row>20</xdr:row>
      <xdr:rowOff>106680</xdr:rowOff>
    </xdr:from>
    <xdr:to>
      <xdr:col>14</xdr:col>
      <xdr:colOff>421620</xdr:colOff>
      <xdr:row>21</xdr:row>
      <xdr:rowOff>540</xdr:rowOff>
    </xdr:to>
    <xdr:grpSp>
      <xdr:nvGrpSpPr>
        <xdr:cNvPr id="274" name="Group 273">
          <a:extLst>
            <a:ext uri="{FF2B5EF4-FFF2-40B4-BE49-F238E27FC236}">
              <a16:creationId xmlns:a16="http://schemas.microsoft.com/office/drawing/2014/main" id="{D36780A0-0985-41C3-BDCD-71AE8D7660CF}"/>
            </a:ext>
          </a:extLst>
        </xdr:cNvPr>
        <xdr:cNvGrpSpPr/>
      </xdr:nvGrpSpPr>
      <xdr:grpSpPr>
        <a:xfrm>
          <a:off x="6111240" y="6400800"/>
          <a:ext cx="2837160" cy="221520"/>
          <a:chOff x="5326380" y="922022"/>
          <a:chExt cx="2674920" cy="276157"/>
        </a:xfrm>
      </xdr:grpSpPr>
      <xdr:sp macro="" textlink="">
        <xdr:nvSpPr>
          <xdr:cNvPr id="275" name="Rectangle: Rounded Corners 274">
            <a:extLst>
              <a:ext uri="{FF2B5EF4-FFF2-40B4-BE49-F238E27FC236}">
                <a16:creationId xmlns:a16="http://schemas.microsoft.com/office/drawing/2014/main" id="{DA2E23DB-AED5-CE7D-B632-EA70F070E38A}"/>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276" name="Picture 275">
            <a:extLst>
              <a:ext uri="{FF2B5EF4-FFF2-40B4-BE49-F238E27FC236}">
                <a16:creationId xmlns:a16="http://schemas.microsoft.com/office/drawing/2014/main" id="{D09B09BB-1E1D-F772-2F69-43C03EE329A7}"/>
              </a:ext>
            </a:extLst>
          </xdr:cNvPr>
          <xdr:cNvPicPr>
            <a:picLocks noChangeAspect="1"/>
          </xdr:cNvPicPr>
        </xdr:nvPicPr>
        <xdr:blipFill>
          <a:blip xmlns:r="http://schemas.openxmlformats.org/officeDocument/2006/relationships" r:embed="rId20"/>
          <a:stretch>
            <a:fillRect/>
          </a:stretch>
        </xdr:blipFill>
        <xdr:spPr>
          <a:xfrm>
            <a:off x="5326380" y="922022"/>
            <a:ext cx="666000" cy="275998"/>
          </a:xfrm>
          <a:prstGeom prst="rect">
            <a:avLst/>
          </a:prstGeom>
        </xdr:spPr>
      </xdr:pic>
      <xdr:pic>
        <xdr:nvPicPr>
          <xdr:cNvPr id="277" name="Picture 276">
            <a:extLst>
              <a:ext uri="{FF2B5EF4-FFF2-40B4-BE49-F238E27FC236}">
                <a16:creationId xmlns:a16="http://schemas.microsoft.com/office/drawing/2014/main" id="{204956A2-61A3-C84C-56B1-3446E2669900}"/>
              </a:ext>
            </a:extLst>
          </xdr:cNvPr>
          <xdr:cNvPicPr>
            <a:picLocks noChangeAspect="1"/>
          </xdr:cNvPicPr>
        </xdr:nvPicPr>
        <xdr:blipFill>
          <a:blip xmlns:r="http://schemas.openxmlformats.org/officeDocument/2006/relationships" r:embed="rId20"/>
          <a:stretch>
            <a:fillRect/>
          </a:stretch>
        </xdr:blipFill>
        <xdr:spPr>
          <a:xfrm rot="10800000">
            <a:off x="7335300" y="922181"/>
            <a:ext cx="666000" cy="275998"/>
          </a:xfrm>
          <a:prstGeom prst="rect">
            <a:avLst/>
          </a:prstGeom>
        </xdr:spPr>
      </xdr:pic>
    </xdr:grpSp>
    <xdr:clientData/>
  </xdr:twoCellAnchor>
  <xdr:twoCellAnchor>
    <xdr:from>
      <xdr:col>12</xdr:col>
      <xdr:colOff>137160</xdr:colOff>
      <xdr:row>3</xdr:row>
      <xdr:rowOff>106680</xdr:rowOff>
    </xdr:from>
    <xdr:to>
      <xdr:col>12</xdr:col>
      <xdr:colOff>785160</xdr:colOff>
      <xdr:row>3</xdr:row>
      <xdr:rowOff>358680</xdr:rowOff>
    </xdr:to>
    <xdr:sp macro="" textlink="">
      <xdr:nvSpPr>
        <xdr:cNvPr id="278" name="Rectangle: Rounded Corners 277">
          <a:extLst>
            <a:ext uri="{FF2B5EF4-FFF2-40B4-BE49-F238E27FC236}">
              <a16:creationId xmlns:a16="http://schemas.microsoft.com/office/drawing/2014/main" id="{5DBF18FA-980E-4B8B-B95C-0B7496B6F6C7}"/>
            </a:ext>
          </a:extLst>
        </xdr:cNvPr>
        <xdr:cNvSpPr/>
      </xdr:nvSpPr>
      <xdr:spPr>
        <a:xfrm>
          <a:off x="5676900" y="92202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2</xdr:col>
      <xdr:colOff>22860</xdr:colOff>
      <xdr:row>0</xdr:row>
      <xdr:rowOff>0</xdr:rowOff>
    </xdr:from>
    <xdr:to>
      <xdr:col>15</xdr:col>
      <xdr:colOff>167640</xdr:colOff>
      <xdr:row>28</xdr:row>
      <xdr:rowOff>167640</xdr:rowOff>
    </xdr:to>
    <xdr:sp macro="" textlink="">
      <xdr:nvSpPr>
        <xdr:cNvPr id="116" name="Rectangle 115">
          <a:extLst>
            <a:ext uri="{FF2B5EF4-FFF2-40B4-BE49-F238E27FC236}">
              <a16:creationId xmlns:a16="http://schemas.microsoft.com/office/drawing/2014/main" id="{F4A80AE3-2FB3-4233-8264-0CBA2B1717C9}"/>
            </a:ext>
          </a:extLst>
        </xdr:cNvPr>
        <xdr:cNvSpPr/>
      </xdr:nvSpPr>
      <xdr:spPr>
        <a:xfrm>
          <a:off x="1493520" y="0"/>
          <a:ext cx="800862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15</xdr:col>
      <xdr:colOff>160020</xdr:colOff>
      <xdr:row>0</xdr:row>
      <xdr:rowOff>45720</xdr:rowOff>
    </xdr:from>
    <xdr:to>
      <xdr:col>23</xdr:col>
      <xdr:colOff>222300</xdr:colOff>
      <xdr:row>22</xdr:row>
      <xdr:rowOff>142020</xdr:rowOff>
    </xdr:to>
    <xdr:grpSp>
      <xdr:nvGrpSpPr>
        <xdr:cNvPr id="346" name="Group 345">
          <a:extLst>
            <a:ext uri="{FF2B5EF4-FFF2-40B4-BE49-F238E27FC236}">
              <a16:creationId xmlns:a16="http://schemas.microsoft.com/office/drawing/2014/main" id="{26D8869C-66BB-E338-2BFF-E6423AB5EC24}"/>
            </a:ext>
          </a:extLst>
        </xdr:cNvPr>
        <xdr:cNvGrpSpPr/>
      </xdr:nvGrpSpPr>
      <xdr:grpSpPr>
        <a:xfrm>
          <a:off x="9494520" y="45720"/>
          <a:ext cx="4680000" cy="6840000"/>
          <a:chOff x="3901440" y="0"/>
          <a:chExt cx="4680000" cy="6840000"/>
        </a:xfrm>
      </xdr:grpSpPr>
      <xdr:grpSp>
        <xdr:nvGrpSpPr>
          <xdr:cNvPr id="345" name="Group 344">
            <a:extLst>
              <a:ext uri="{FF2B5EF4-FFF2-40B4-BE49-F238E27FC236}">
                <a16:creationId xmlns:a16="http://schemas.microsoft.com/office/drawing/2014/main" id="{0916F1FD-2EFD-778A-3401-95950AC17717}"/>
              </a:ext>
            </a:extLst>
          </xdr:cNvPr>
          <xdr:cNvGrpSpPr/>
        </xdr:nvGrpSpPr>
        <xdr:grpSpPr>
          <a:xfrm>
            <a:off x="3901440" y="0"/>
            <a:ext cx="4680000" cy="6840000"/>
            <a:chOff x="3947160" y="0"/>
            <a:chExt cx="4680000" cy="6840000"/>
          </a:xfrm>
        </xdr:grpSpPr>
        <xdr:grpSp>
          <xdr:nvGrpSpPr>
            <xdr:cNvPr id="308" name="Group 307">
              <a:extLst>
                <a:ext uri="{FF2B5EF4-FFF2-40B4-BE49-F238E27FC236}">
                  <a16:creationId xmlns:a16="http://schemas.microsoft.com/office/drawing/2014/main" id="{4B9E5FDD-28EE-4D00-810D-E4EA372A6255}"/>
                </a:ext>
              </a:extLst>
            </xdr:cNvPr>
            <xdr:cNvGrpSpPr/>
          </xdr:nvGrpSpPr>
          <xdr:grpSpPr>
            <a:xfrm>
              <a:off x="3947160" y="0"/>
              <a:ext cx="4680000" cy="6840000"/>
              <a:chOff x="9494520" y="0"/>
              <a:chExt cx="4680000" cy="6840000"/>
            </a:xfrm>
          </xdr:grpSpPr>
          <xdr:grpSp>
            <xdr:nvGrpSpPr>
              <xdr:cNvPr id="309" name="Group 308">
                <a:extLst>
                  <a:ext uri="{FF2B5EF4-FFF2-40B4-BE49-F238E27FC236}">
                    <a16:creationId xmlns:a16="http://schemas.microsoft.com/office/drawing/2014/main" id="{3D1A138E-5887-6CBD-2F42-98188D394B77}"/>
                  </a:ext>
                </a:extLst>
              </xdr:cNvPr>
              <xdr:cNvGrpSpPr/>
            </xdr:nvGrpSpPr>
            <xdr:grpSpPr>
              <a:xfrm>
                <a:off x="9494520" y="0"/>
                <a:ext cx="4680000" cy="6840000"/>
                <a:chOff x="9479280" y="0"/>
                <a:chExt cx="4680000" cy="6840000"/>
              </a:xfrm>
            </xdr:grpSpPr>
            <xdr:grpSp>
              <xdr:nvGrpSpPr>
                <xdr:cNvPr id="312" name="Group 311">
                  <a:extLst>
                    <a:ext uri="{FF2B5EF4-FFF2-40B4-BE49-F238E27FC236}">
                      <a16:creationId xmlns:a16="http://schemas.microsoft.com/office/drawing/2014/main" id="{04297D1F-60E0-7CEF-9F7D-009F4EC89B30}"/>
                    </a:ext>
                  </a:extLst>
                </xdr:cNvPr>
                <xdr:cNvGrpSpPr/>
              </xdr:nvGrpSpPr>
              <xdr:grpSpPr>
                <a:xfrm>
                  <a:off x="9479280" y="0"/>
                  <a:ext cx="4680000" cy="6840000"/>
                  <a:chOff x="9494520" y="0"/>
                  <a:chExt cx="4680000" cy="6840000"/>
                </a:xfrm>
              </xdr:grpSpPr>
              <xdr:sp macro="" textlink="">
                <xdr:nvSpPr>
                  <xdr:cNvPr id="318" name="Rectangle: Rounded Corners 317">
                    <a:extLst>
                      <a:ext uri="{FF2B5EF4-FFF2-40B4-BE49-F238E27FC236}">
                        <a16:creationId xmlns:a16="http://schemas.microsoft.com/office/drawing/2014/main" id="{4E5E161A-8F04-20AC-DCA6-C3D88E6149FD}"/>
                      </a:ext>
                    </a:extLst>
                  </xdr:cNvPr>
                  <xdr:cNvSpPr/>
                </xdr:nvSpPr>
                <xdr:spPr>
                  <a:xfrm>
                    <a:off x="9494520" y="0"/>
                    <a:ext cx="4680000" cy="6840000"/>
                  </a:xfrm>
                  <a:prstGeom prst="roundRect">
                    <a:avLst>
                      <a:gd name="adj" fmla="val 0"/>
                    </a:avLst>
                  </a:prstGeom>
                  <a:solidFill>
                    <a:schemeClr val="bg1"/>
                  </a:solidFill>
                  <a:ln w="127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319" name="TextBox 318">
                    <a:extLst>
                      <a:ext uri="{FF2B5EF4-FFF2-40B4-BE49-F238E27FC236}">
                        <a16:creationId xmlns:a16="http://schemas.microsoft.com/office/drawing/2014/main" id="{3A3482A2-AA74-B1AD-F9AE-8F8644BA65D3}"/>
                      </a:ext>
                    </a:extLst>
                  </xdr:cNvPr>
                  <xdr:cNvSpPr txBox="1"/>
                </xdr:nvSpPr>
                <xdr:spPr>
                  <a:xfrm>
                    <a:off x="9875520" y="259080"/>
                    <a:ext cx="1736213" cy="321752"/>
                  </a:xfrm>
                  <a:prstGeom prst="rect">
                    <a:avLst/>
                  </a:prstGeom>
                  <a:solidFill>
                    <a:schemeClr val="lt1">
                      <a:alpha val="0"/>
                    </a:schemeClr>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View/Edit</a:t>
                    </a:r>
                    <a:r>
                      <a:rPr lang="en-US" sz="1600" b="1" baseline="0">
                        <a:solidFill>
                          <a:sysClr val="windowText" lastClr="000000"/>
                        </a:solidFill>
                      </a:rPr>
                      <a:t> </a:t>
                    </a:r>
                    <a:r>
                      <a:rPr lang="en-US" sz="1600" b="1">
                        <a:solidFill>
                          <a:sysClr val="windowText" lastClr="000000"/>
                        </a:solidFill>
                      </a:rPr>
                      <a:t>Task </a:t>
                    </a:r>
                    <a:endParaRPr lang="en-SC" sz="1600" b="1">
                      <a:solidFill>
                        <a:sysClr val="windowText" lastClr="000000"/>
                      </a:solidFill>
                    </a:endParaRPr>
                  </a:p>
                </xdr:txBody>
              </xdr:sp>
              <xdr:sp macro="" textlink="">
                <xdr:nvSpPr>
                  <xdr:cNvPr id="320" name="Rectangle: Rounded Corners 319">
                    <a:hlinkClick xmlns:r="http://schemas.openxmlformats.org/officeDocument/2006/relationships" r:id="rId2"/>
                    <a:extLst>
                      <a:ext uri="{FF2B5EF4-FFF2-40B4-BE49-F238E27FC236}">
                        <a16:creationId xmlns:a16="http://schemas.microsoft.com/office/drawing/2014/main" id="{4A3B749D-1B97-FDCE-5C70-BC8761441DF5}"/>
                      </a:ext>
                    </a:extLst>
                  </xdr:cNvPr>
                  <xdr:cNvSpPr/>
                </xdr:nvSpPr>
                <xdr:spPr>
                  <a:xfrm>
                    <a:off x="12560740" y="284185"/>
                    <a:ext cx="64800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321" name="Rectangle: Rounded Corners 320">
                    <a:extLst>
                      <a:ext uri="{FF2B5EF4-FFF2-40B4-BE49-F238E27FC236}">
                        <a16:creationId xmlns:a16="http://schemas.microsoft.com/office/drawing/2014/main" id="{917953A2-5175-8917-8C5B-A7BFCA0BA95F}"/>
                      </a:ext>
                    </a:extLst>
                  </xdr:cNvPr>
                  <xdr:cNvSpPr/>
                </xdr:nvSpPr>
                <xdr:spPr>
                  <a:xfrm>
                    <a:off x="11655775" y="1069205"/>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Payment</a:t>
                    </a:r>
                    <a:r>
                      <a:rPr lang="en-US" sz="1100"/>
                      <a:t>t</a:t>
                    </a:r>
                    <a:endParaRPr lang="en-SC" sz="1100"/>
                  </a:p>
                </xdr:txBody>
              </xdr:sp>
              <xdr:sp macro="" textlink="">
                <xdr:nvSpPr>
                  <xdr:cNvPr id="322" name="Rectangle: Rounded Corners 321">
                    <a:extLst>
                      <a:ext uri="{FF2B5EF4-FFF2-40B4-BE49-F238E27FC236}">
                        <a16:creationId xmlns:a16="http://schemas.microsoft.com/office/drawing/2014/main" id="{D9B0B4B8-992D-89F3-3306-40859F0687DD}"/>
                      </a:ext>
                    </a:extLst>
                  </xdr:cNvPr>
                  <xdr:cNvSpPr/>
                </xdr:nvSpPr>
                <xdr:spPr>
                  <a:xfrm>
                    <a:off x="10015386" y="1069205"/>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Category</a:t>
                    </a:r>
                    <a:endParaRPr lang="en-SC" sz="1200"/>
                  </a:p>
                </xdr:txBody>
              </xdr:sp>
              <xdr:sp macro="" textlink="">
                <xdr:nvSpPr>
                  <xdr:cNvPr id="323" name="Rectangle: Rounded Corners 322">
                    <a:extLst>
                      <a:ext uri="{FF2B5EF4-FFF2-40B4-BE49-F238E27FC236}">
                        <a16:creationId xmlns:a16="http://schemas.microsoft.com/office/drawing/2014/main" id="{13E8A313-15A3-EC2E-6432-FA908FAB2C1C}"/>
                      </a:ext>
                    </a:extLst>
                  </xdr:cNvPr>
                  <xdr:cNvSpPr/>
                </xdr:nvSpPr>
                <xdr:spPr>
                  <a:xfrm>
                    <a:off x="11655775" y="1375637"/>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P.O. Box Rental</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324" name="Rectangle: Rounded Corners 323">
                    <a:extLst>
                      <a:ext uri="{FF2B5EF4-FFF2-40B4-BE49-F238E27FC236}">
                        <a16:creationId xmlns:a16="http://schemas.microsoft.com/office/drawing/2014/main" id="{F3456857-9398-C47E-EA5C-D59C007D7329}"/>
                      </a:ext>
                    </a:extLst>
                  </xdr:cNvPr>
                  <xdr:cNvSpPr/>
                </xdr:nvSpPr>
                <xdr:spPr>
                  <a:xfrm>
                    <a:off x="10015386" y="1375637"/>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Item</a:t>
                    </a:r>
                    <a:endParaRPr lang="en-SC" sz="1200"/>
                  </a:p>
                </xdr:txBody>
              </xdr:sp>
              <xdr:sp macro="" textlink="">
                <xdr:nvSpPr>
                  <xdr:cNvPr id="325" name="Rectangle: Rounded Corners 324">
                    <a:extLst>
                      <a:ext uri="{FF2B5EF4-FFF2-40B4-BE49-F238E27FC236}">
                        <a16:creationId xmlns:a16="http://schemas.microsoft.com/office/drawing/2014/main" id="{DBED16B6-2296-8812-6625-80C84E4C84FC}"/>
                      </a:ext>
                    </a:extLst>
                  </xdr:cNvPr>
                  <xdr:cNvSpPr/>
                </xdr:nvSpPr>
                <xdr:spPr>
                  <a:xfrm>
                    <a:off x="11655775" y="202680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2765997</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326" name="Rectangle: Rounded Corners 325">
                    <a:extLst>
                      <a:ext uri="{FF2B5EF4-FFF2-40B4-BE49-F238E27FC236}">
                        <a16:creationId xmlns:a16="http://schemas.microsoft.com/office/drawing/2014/main" id="{D10A989B-05A9-F1FF-1DA7-888FC78C915F}"/>
                      </a:ext>
                    </a:extLst>
                  </xdr:cNvPr>
                  <xdr:cNvSpPr/>
                </xdr:nvSpPr>
                <xdr:spPr>
                  <a:xfrm>
                    <a:off x="10015386" y="202680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Contact No.</a:t>
                    </a:r>
                    <a:endParaRPr lang="en-SC" sz="1200"/>
                  </a:p>
                </xdr:txBody>
              </xdr:sp>
              <xdr:sp macro="" textlink="">
                <xdr:nvSpPr>
                  <xdr:cNvPr id="327" name="Rectangle: Rounded Corners 326">
                    <a:extLst>
                      <a:ext uri="{FF2B5EF4-FFF2-40B4-BE49-F238E27FC236}">
                        <a16:creationId xmlns:a16="http://schemas.microsoft.com/office/drawing/2014/main" id="{0B8DF6E4-6DE1-0524-E916-733C6F5348EF}"/>
                      </a:ext>
                    </a:extLst>
                  </xdr:cNvPr>
                  <xdr:cNvSpPr/>
                </xdr:nvSpPr>
                <xdr:spPr>
                  <a:xfrm>
                    <a:off x="11655775" y="233323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7-Nov-24</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328" name="Rectangle: Rounded Corners 327">
                    <a:extLst>
                      <a:ext uri="{FF2B5EF4-FFF2-40B4-BE49-F238E27FC236}">
                        <a16:creationId xmlns:a16="http://schemas.microsoft.com/office/drawing/2014/main" id="{D5B62980-8AAD-2188-BE0D-31ACDFD045D0}"/>
                      </a:ext>
                    </a:extLst>
                  </xdr:cNvPr>
                  <xdr:cNvSpPr/>
                </xdr:nvSpPr>
                <xdr:spPr>
                  <a:xfrm>
                    <a:off x="10015386" y="233323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Due</a:t>
                    </a:r>
                    <a:r>
                      <a:rPr lang="en-US" sz="1200" baseline="0">
                        <a:solidFill>
                          <a:sysClr val="windowText" lastClr="000000"/>
                        </a:solidFill>
                      </a:rPr>
                      <a:t> Date</a:t>
                    </a:r>
                    <a:endParaRPr lang="en-SC" sz="1200"/>
                  </a:p>
                </xdr:txBody>
              </xdr:sp>
              <xdr:sp macro="" textlink="">
                <xdr:nvSpPr>
                  <xdr:cNvPr id="329" name="Rectangle: Rounded Corners 328">
                    <a:extLst>
                      <a:ext uri="{FF2B5EF4-FFF2-40B4-BE49-F238E27FC236}">
                        <a16:creationId xmlns:a16="http://schemas.microsoft.com/office/drawing/2014/main" id="{1D9E130E-65E8-A857-4BE5-A580E143F5A7}"/>
                      </a:ext>
                    </a:extLst>
                  </xdr:cNvPr>
                  <xdr:cNvSpPr/>
                </xdr:nvSpPr>
                <xdr:spPr>
                  <a:xfrm>
                    <a:off x="11655775" y="2654986"/>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330" name="Rectangle: Rounded Corners 329">
                    <a:extLst>
                      <a:ext uri="{FF2B5EF4-FFF2-40B4-BE49-F238E27FC236}">
                        <a16:creationId xmlns:a16="http://schemas.microsoft.com/office/drawing/2014/main" id="{AE4AB7C5-B359-8671-BC92-9B2A43040692}"/>
                      </a:ext>
                    </a:extLst>
                  </xdr:cNvPr>
                  <xdr:cNvSpPr/>
                </xdr:nvSpPr>
                <xdr:spPr>
                  <a:xfrm>
                    <a:off x="10015386" y="2654986"/>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Due</a:t>
                    </a:r>
                    <a:r>
                      <a:rPr lang="en-US" sz="1200" baseline="0">
                        <a:solidFill>
                          <a:sysClr val="windowText" lastClr="000000"/>
                        </a:solidFill>
                      </a:rPr>
                      <a:t> Time</a:t>
                    </a:r>
                    <a:endParaRPr lang="en-SC" sz="1200"/>
                  </a:p>
                </xdr:txBody>
              </xdr:sp>
              <xdr:sp macro="" textlink="">
                <xdr:nvSpPr>
                  <xdr:cNvPr id="331" name="Rectangle: Rounded Corners 330">
                    <a:extLst>
                      <a:ext uri="{FF2B5EF4-FFF2-40B4-BE49-F238E27FC236}">
                        <a16:creationId xmlns:a16="http://schemas.microsoft.com/office/drawing/2014/main" id="{0246219E-6EBB-D6ED-8620-50648F569B64}"/>
                      </a:ext>
                    </a:extLst>
                  </xdr:cNvPr>
                  <xdr:cNvSpPr/>
                </xdr:nvSpPr>
                <xdr:spPr>
                  <a:xfrm>
                    <a:off x="10015386" y="297673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Assignee</a:t>
                    </a:r>
                    <a:endParaRPr lang="en-SC" sz="1200">
                      <a:solidFill>
                        <a:sysClr val="windowText" lastClr="000000"/>
                      </a:solidFill>
                    </a:endParaRPr>
                  </a:p>
                </xdr:txBody>
              </xdr:sp>
              <xdr:sp macro="" textlink="">
                <xdr:nvSpPr>
                  <xdr:cNvPr id="332" name="Rectangle: Rounded Corners 331">
                    <a:extLst>
                      <a:ext uri="{FF2B5EF4-FFF2-40B4-BE49-F238E27FC236}">
                        <a16:creationId xmlns:a16="http://schemas.microsoft.com/office/drawing/2014/main" id="{A85454B4-E7BA-E49C-90EC-9FA5672DF2D5}"/>
                      </a:ext>
                    </a:extLst>
                  </xdr:cNvPr>
                  <xdr:cNvSpPr/>
                </xdr:nvSpPr>
                <xdr:spPr>
                  <a:xfrm>
                    <a:off x="11655775" y="1697388"/>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Seychelles Post Office</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333" name="Rectangle: Rounded Corners 332">
                    <a:extLst>
                      <a:ext uri="{FF2B5EF4-FFF2-40B4-BE49-F238E27FC236}">
                        <a16:creationId xmlns:a16="http://schemas.microsoft.com/office/drawing/2014/main" id="{5D484EDF-2CE4-6E21-7DD0-CB8F75AE9FD1}"/>
                      </a:ext>
                    </a:extLst>
                  </xdr:cNvPr>
                  <xdr:cNvSpPr/>
                </xdr:nvSpPr>
                <xdr:spPr>
                  <a:xfrm>
                    <a:off x="10015386" y="169738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Name</a:t>
                    </a:r>
                    <a:endParaRPr lang="en-SC" sz="1200"/>
                  </a:p>
                </xdr:txBody>
              </xdr:sp>
              <xdr:sp macro="" textlink="">
                <xdr:nvSpPr>
                  <xdr:cNvPr id="334" name="Rectangle: Rounded Corners 333">
                    <a:extLst>
                      <a:ext uri="{FF2B5EF4-FFF2-40B4-BE49-F238E27FC236}">
                        <a16:creationId xmlns:a16="http://schemas.microsoft.com/office/drawing/2014/main" id="{95B2525E-0735-2212-1A09-2A747B32D71A}"/>
                      </a:ext>
                    </a:extLst>
                  </xdr:cNvPr>
                  <xdr:cNvSpPr/>
                </xdr:nvSpPr>
                <xdr:spPr>
                  <a:xfrm>
                    <a:off x="10007766" y="5223705"/>
                    <a:ext cx="151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 Frequency</a:t>
                    </a:r>
                    <a:r>
                      <a:rPr lang="en-US" sz="1200" baseline="0">
                        <a:solidFill>
                          <a:sysClr val="windowText" lastClr="000000"/>
                        </a:solidFill>
                      </a:rPr>
                      <a:t> </a:t>
                    </a:r>
                    <a:endParaRPr lang="en-SC" sz="1200"/>
                  </a:p>
                </xdr:txBody>
              </xdr:sp>
              <xdr:sp macro="" textlink="">
                <xdr:nvSpPr>
                  <xdr:cNvPr id="335" name="Rectangle: Rounded Corners 334">
                    <a:extLst>
                      <a:ext uri="{FF2B5EF4-FFF2-40B4-BE49-F238E27FC236}">
                        <a16:creationId xmlns:a16="http://schemas.microsoft.com/office/drawing/2014/main" id="{1A1D974B-C2FE-31BB-2DE2-5BE0C79B84CC}"/>
                      </a:ext>
                    </a:extLst>
                  </xdr:cNvPr>
                  <xdr:cNvSpPr/>
                </xdr:nvSpPr>
                <xdr:spPr>
                  <a:xfrm>
                    <a:off x="11655775" y="2978328"/>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Mandy</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336" name="Rectangle: Rounded Corners 335">
                    <a:extLst>
                      <a:ext uri="{FF2B5EF4-FFF2-40B4-BE49-F238E27FC236}">
                        <a16:creationId xmlns:a16="http://schemas.microsoft.com/office/drawing/2014/main" id="{ACBFBD28-72AD-7D1C-9B90-A01719976AB7}"/>
                      </a:ext>
                    </a:extLst>
                  </xdr:cNvPr>
                  <xdr:cNvSpPr/>
                </xdr:nvSpPr>
                <xdr:spPr>
                  <a:xfrm>
                    <a:off x="10015386" y="327550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Task Status</a:t>
                    </a:r>
                    <a:endParaRPr lang="en-SC" sz="1200">
                      <a:solidFill>
                        <a:sysClr val="windowText" lastClr="000000"/>
                      </a:solidFill>
                    </a:endParaRPr>
                  </a:p>
                </xdr:txBody>
              </xdr:sp>
              <xdr:sp macro="" textlink="">
                <xdr:nvSpPr>
                  <xdr:cNvPr id="337" name="Rectangle: Rounded Corners 336">
                    <a:extLst>
                      <a:ext uri="{FF2B5EF4-FFF2-40B4-BE49-F238E27FC236}">
                        <a16:creationId xmlns:a16="http://schemas.microsoft.com/office/drawing/2014/main" id="{381416E5-A9B8-222C-9F4E-C63BADBF02C0}"/>
                      </a:ext>
                    </a:extLst>
                  </xdr:cNvPr>
                  <xdr:cNvSpPr/>
                </xdr:nvSpPr>
                <xdr:spPr>
                  <a:xfrm>
                    <a:off x="11655775" y="3284841"/>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Not Done</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338" name="Rectangle: Rounded Corners 337">
                    <a:extLst>
                      <a:ext uri="{FF2B5EF4-FFF2-40B4-BE49-F238E27FC236}">
                        <a16:creationId xmlns:a16="http://schemas.microsoft.com/office/drawing/2014/main" id="{42C0F8A6-5D7D-C7D4-A9F1-D499D8A08C12}"/>
                      </a:ext>
                    </a:extLst>
                  </xdr:cNvPr>
                  <xdr:cNvSpPr/>
                </xdr:nvSpPr>
                <xdr:spPr>
                  <a:xfrm>
                    <a:off x="10015386" y="3917301"/>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Task Notes</a:t>
                    </a:r>
                    <a:endParaRPr lang="en-SC" sz="1200">
                      <a:solidFill>
                        <a:sysClr val="windowText" lastClr="000000"/>
                      </a:solidFill>
                    </a:endParaRPr>
                  </a:p>
                </xdr:txBody>
              </xdr:sp>
              <xdr:sp macro="" textlink="">
                <xdr:nvSpPr>
                  <xdr:cNvPr id="339" name="Rectangle: Rounded Corners 338">
                    <a:hlinkClick xmlns:r="http://schemas.openxmlformats.org/officeDocument/2006/relationships" r:id="rId2"/>
                    <a:extLst>
                      <a:ext uri="{FF2B5EF4-FFF2-40B4-BE49-F238E27FC236}">
                        <a16:creationId xmlns:a16="http://schemas.microsoft.com/office/drawing/2014/main" id="{2F9B4FFD-B25D-884F-204E-2069FC366087}"/>
                      </a:ext>
                    </a:extLst>
                  </xdr:cNvPr>
                  <xdr:cNvSpPr/>
                </xdr:nvSpPr>
                <xdr:spPr>
                  <a:xfrm>
                    <a:off x="13304211" y="280391"/>
                    <a:ext cx="648001" cy="252000"/>
                  </a:xfrm>
                  <a:prstGeom prst="roundRect">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340" name="TextBox 339">
                    <a:extLst>
                      <a:ext uri="{FF2B5EF4-FFF2-40B4-BE49-F238E27FC236}">
                        <a16:creationId xmlns:a16="http://schemas.microsoft.com/office/drawing/2014/main" id="{5D3C0A04-8A93-4ED6-B0C1-499B893324E2}"/>
                      </a:ext>
                    </a:extLst>
                  </xdr:cNvPr>
                  <xdr:cNvSpPr txBox="1"/>
                </xdr:nvSpPr>
                <xdr:spPr>
                  <a:xfrm>
                    <a:off x="10116158" y="4181383"/>
                    <a:ext cx="3495983" cy="687797"/>
                  </a:xfrm>
                  <a:prstGeom prst="rect">
                    <a:avLst/>
                  </a:prstGeom>
                  <a:solidFill>
                    <a:schemeClr val="lt1"/>
                  </a:solidFill>
                  <a:ln w="317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341" name="Rectangle: Rounded Corners 340">
                    <a:extLst>
                      <a:ext uri="{FF2B5EF4-FFF2-40B4-BE49-F238E27FC236}">
                        <a16:creationId xmlns:a16="http://schemas.microsoft.com/office/drawing/2014/main" id="{D1F87C02-3D39-A7E9-58E7-338AEEF8554B}"/>
                      </a:ext>
                    </a:extLst>
                  </xdr:cNvPr>
                  <xdr:cNvSpPr/>
                </xdr:nvSpPr>
                <xdr:spPr>
                  <a:xfrm>
                    <a:off x="9997440" y="5867400"/>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Stop Date</a:t>
                    </a:r>
                    <a:endParaRPr lang="en-SC" sz="1200">
                      <a:solidFill>
                        <a:sysClr val="windowText" lastClr="000000"/>
                      </a:solidFill>
                    </a:endParaRPr>
                  </a:p>
                </xdr:txBody>
              </xdr:sp>
            </xdr:grpSp>
            <xdr:grpSp>
              <xdr:nvGrpSpPr>
                <xdr:cNvPr id="313" name="Group 312">
                  <a:extLst>
                    <a:ext uri="{FF2B5EF4-FFF2-40B4-BE49-F238E27FC236}">
                      <a16:creationId xmlns:a16="http://schemas.microsoft.com/office/drawing/2014/main" id="{3165A8C3-99C8-A580-2F87-2721863E915B}"/>
                    </a:ext>
                  </a:extLst>
                </xdr:cNvPr>
                <xdr:cNvGrpSpPr/>
              </xdr:nvGrpSpPr>
              <xdr:grpSpPr>
                <a:xfrm>
                  <a:off x="9997440" y="5539740"/>
                  <a:ext cx="3592958" cy="532624"/>
                  <a:chOff x="9997440" y="5539740"/>
                  <a:chExt cx="3592958" cy="532624"/>
                </a:xfrm>
              </xdr:grpSpPr>
              <xdr:sp macro="" textlink="">
                <xdr:nvSpPr>
                  <xdr:cNvPr id="314" name="Rectangle: Rounded Corners 313">
                    <a:extLst>
                      <a:ext uri="{FF2B5EF4-FFF2-40B4-BE49-F238E27FC236}">
                        <a16:creationId xmlns:a16="http://schemas.microsoft.com/office/drawing/2014/main" id="{DA4680C9-AD39-71C0-E254-0FE5434AE67D}"/>
                      </a:ext>
                    </a:extLst>
                  </xdr:cNvPr>
                  <xdr:cNvSpPr/>
                </xdr:nvSpPr>
                <xdr:spPr>
                  <a:xfrm>
                    <a:off x="11646398" y="5856364"/>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316" name="Rectangle: Rounded Corners 315">
                    <a:extLst>
                      <a:ext uri="{FF2B5EF4-FFF2-40B4-BE49-F238E27FC236}">
                        <a16:creationId xmlns:a16="http://schemas.microsoft.com/office/drawing/2014/main" id="{E27838D4-BC0F-580E-A03C-46AF80B7B551}"/>
                      </a:ext>
                    </a:extLst>
                  </xdr:cNvPr>
                  <xdr:cNvSpPr/>
                </xdr:nvSpPr>
                <xdr:spPr>
                  <a:xfrm>
                    <a:off x="11646398" y="5549851"/>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7 Nov</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317" name="Rectangle: Rounded Corners 316">
                    <a:extLst>
                      <a:ext uri="{FF2B5EF4-FFF2-40B4-BE49-F238E27FC236}">
                        <a16:creationId xmlns:a16="http://schemas.microsoft.com/office/drawing/2014/main" id="{44FFBF58-8B92-A7C3-2DCB-CB3006E9941E}"/>
                      </a:ext>
                    </a:extLst>
                  </xdr:cNvPr>
                  <xdr:cNvSpPr/>
                </xdr:nvSpPr>
                <xdr:spPr>
                  <a:xfrm>
                    <a:off x="9997440" y="5539740"/>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Date</a:t>
                    </a:r>
                    <a:endParaRPr lang="en-SC" sz="1200">
                      <a:solidFill>
                        <a:sysClr val="windowText" lastClr="000000"/>
                      </a:solidFill>
                    </a:endParaRPr>
                  </a:p>
                </xdr:txBody>
              </xdr:sp>
            </xdr:grpSp>
          </xdr:grpSp>
          <xdr:sp macro="" textlink="">
            <xdr:nvSpPr>
              <xdr:cNvPr id="310" name="Rectangle: Rounded Corners 309">
                <a:extLst>
                  <a:ext uri="{FF2B5EF4-FFF2-40B4-BE49-F238E27FC236}">
                    <a16:creationId xmlns:a16="http://schemas.microsoft.com/office/drawing/2014/main" id="{1D121B03-B6C3-BAE2-682C-C4E3FD3091CA}"/>
                  </a:ext>
                </a:extLst>
              </xdr:cNvPr>
              <xdr:cNvSpPr/>
            </xdr:nvSpPr>
            <xdr:spPr>
              <a:xfrm>
                <a:off x="10020300" y="3596640"/>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Done</a:t>
                </a:r>
                <a:endParaRPr lang="en-SC" sz="1200">
                  <a:solidFill>
                    <a:sysClr val="windowText" lastClr="000000"/>
                  </a:solidFill>
                </a:endParaRPr>
              </a:p>
            </xdr:txBody>
          </xdr:sp>
          <xdr:sp macro="" textlink="">
            <xdr:nvSpPr>
              <xdr:cNvPr id="311" name="Rectangle: Rounded Corners 310">
                <a:extLst>
                  <a:ext uri="{FF2B5EF4-FFF2-40B4-BE49-F238E27FC236}">
                    <a16:creationId xmlns:a16="http://schemas.microsoft.com/office/drawing/2014/main" id="{2CB89D6F-1B7A-D47D-9F5A-F3C02E048286}"/>
                  </a:ext>
                </a:extLst>
              </xdr:cNvPr>
              <xdr:cNvSpPr/>
            </xdr:nvSpPr>
            <xdr:spPr>
              <a:xfrm>
                <a:off x="11660687" y="360597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pic>
          <xdr:nvPicPr>
            <xdr:cNvPr id="342" name="Picture 341">
              <a:extLst>
                <a:ext uri="{FF2B5EF4-FFF2-40B4-BE49-F238E27FC236}">
                  <a16:creationId xmlns:a16="http://schemas.microsoft.com/office/drawing/2014/main" id="{7FF18EF5-69DB-405A-A6E5-4C2FFE0A28A0}"/>
                </a:ext>
              </a:extLst>
            </xdr:cNvPr>
            <xdr:cNvPicPr>
              <a:picLocks noChangeAspect="1"/>
            </xdr:cNvPicPr>
          </xdr:nvPicPr>
          <xdr:blipFill>
            <a:blip xmlns:r="http://schemas.openxmlformats.org/officeDocument/2006/relationships" r:embed="rId21"/>
            <a:stretch>
              <a:fillRect/>
            </a:stretch>
          </xdr:blipFill>
          <xdr:spPr>
            <a:xfrm>
              <a:off x="6083799" y="5212080"/>
              <a:ext cx="222171" cy="216000"/>
            </a:xfrm>
            <a:prstGeom prst="rect">
              <a:avLst/>
            </a:prstGeom>
            <a:solidFill>
              <a:schemeClr val="bg1"/>
            </a:solidFill>
          </xdr:spPr>
        </xdr:pic>
      </xdr:grpSp>
      <xdr:sp macro="" textlink="">
        <xdr:nvSpPr>
          <xdr:cNvPr id="343" name="Rectangle: Rounded Corners 342">
            <a:extLst>
              <a:ext uri="{FF2B5EF4-FFF2-40B4-BE49-F238E27FC236}">
                <a16:creationId xmlns:a16="http://schemas.microsoft.com/office/drawing/2014/main" id="{2D343FF9-15F8-4C4A-8AC7-3F2D4A7FC98B}"/>
              </a:ext>
            </a:extLst>
          </xdr:cNvPr>
          <xdr:cNvSpPr/>
        </xdr:nvSpPr>
        <xdr:spPr>
          <a:xfrm>
            <a:off x="6248400" y="281940"/>
            <a:ext cx="63276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Delete</a:t>
            </a:r>
            <a:endParaRPr lang="en-SC" sz="1100"/>
          </a:p>
        </xdr:txBody>
      </xdr:sp>
    </xdr:grpSp>
    <xdr:clientData/>
  </xdr:twoCellAnchor>
  <xdr:twoCellAnchor>
    <xdr:from>
      <xdr:col>18</xdr:col>
      <xdr:colOff>304800</xdr:colOff>
      <xdr:row>16</xdr:row>
      <xdr:rowOff>274320</xdr:rowOff>
    </xdr:from>
    <xdr:to>
      <xdr:col>20</xdr:col>
      <xdr:colOff>700080</xdr:colOff>
      <xdr:row>17</xdr:row>
      <xdr:rowOff>162660</xdr:rowOff>
    </xdr:to>
    <xdr:sp macro="" textlink="">
      <xdr:nvSpPr>
        <xdr:cNvPr id="348" name="Rectangle: Rounded Corners 347">
          <a:extLst>
            <a:ext uri="{FF2B5EF4-FFF2-40B4-BE49-F238E27FC236}">
              <a16:creationId xmlns:a16="http://schemas.microsoft.com/office/drawing/2014/main" id="{8E31F091-F3DF-4FA9-A044-6A7C6053D25E}"/>
            </a:ext>
          </a:extLst>
        </xdr:cNvPr>
        <xdr:cNvSpPr/>
      </xdr:nvSpPr>
      <xdr:spPr>
        <a:xfrm>
          <a:off x="12001500" y="5257800"/>
          <a:ext cx="158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Annually</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975360</xdr:colOff>
      <xdr:row>3</xdr:row>
      <xdr:rowOff>106680</xdr:rowOff>
    </xdr:from>
    <xdr:to>
      <xdr:col>8</xdr:col>
      <xdr:colOff>1475654</xdr:colOff>
      <xdr:row>3</xdr:row>
      <xdr:rowOff>358680</xdr:rowOff>
    </xdr:to>
    <xdr:pic>
      <xdr:nvPicPr>
        <xdr:cNvPr id="3" name="Picture 2">
          <a:hlinkClick xmlns:r="http://schemas.openxmlformats.org/officeDocument/2006/relationships" r:id="rId1"/>
          <a:extLst>
            <a:ext uri="{FF2B5EF4-FFF2-40B4-BE49-F238E27FC236}">
              <a16:creationId xmlns:a16="http://schemas.microsoft.com/office/drawing/2014/main" id="{9FE6664C-4E52-4ED2-BF18-A6DCB07374E9}"/>
            </a:ext>
          </a:extLst>
        </xdr:cNvPr>
        <xdr:cNvPicPr>
          <a:picLocks noChangeAspect="1"/>
        </xdr:cNvPicPr>
      </xdr:nvPicPr>
      <xdr:blipFill>
        <a:blip xmlns:r="http://schemas.openxmlformats.org/officeDocument/2006/relationships" r:embed="rId2"/>
        <a:stretch>
          <a:fillRect/>
        </a:stretch>
      </xdr:blipFill>
      <xdr:spPr>
        <a:xfrm>
          <a:off x="5257800" y="922020"/>
          <a:ext cx="500294" cy="252000"/>
        </a:xfrm>
        <a:prstGeom prst="rect">
          <a:avLst/>
        </a:prstGeom>
      </xdr:spPr>
    </xdr:pic>
    <xdr:clientData/>
  </xdr:twoCellAnchor>
  <xdr:twoCellAnchor>
    <xdr:from>
      <xdr:col>0</xdr:col>
      <xdr:colOff>0</xdr:colOff>
      <xdr:row>0</xdr:row>
      <xdr:rowOff>0</xdr:rowOff>
    </xdr:from>
    <xdr:to>
      <xdr:col>2</xdr:col>
      <xdr:colOff>3471</xdr:colOff>
      <xdr:row>22</xdr:row>
      <xdr:rowOff>20100</xdr:rowOff>
    </xdr:to>
    <xdr:grpSp>
      <xdr:nvGrpSpPr>
        <xdr:cNvPr id="114" name="Group 113">
          <a:extLst>
            <a:ext uri="{FF2B5EF4-FFF2-40B4-BE49-F238E27FC236}">
              <a16:creationId xmlns:a16="http://schemas.microsoft.com/office/drawing/2014/main" id="{5287D5FD-8E64-4532-AF60-123C2525A2C8}"/>
            </a:ext>
          </a:extLst>
        </xdr:cNvPr>
        <xdr:cNvGrpSpPr/>
      </xdr:nvGrpSpPr>
      <xdr:grpSpPr>
        <a:xfrm>
          <a:off x="0" y="0"/>
          <a:ext cx="1474131" cy="6840000"/>
          <a:chOff x="0" y="0"/>
          <a:chExt cx="1470321" cy="6184990"/>
        </a:xfrm>
      </xdr:grpSpPr>
      <xdr:grpSp>
        <xdr:nvGrpSpPr>
          <xdr:cNvPr id="115" name="Group 114">
            <a:extLst>
              <a:ext uri="{FF2B5EF4-FFF2-40B4-BE49-F238E27FC236}">
                <a16:creationId xmlns:a16="http://schemas.microsoft.com/office/drawing/2014/main" id="{5D25567A-0D44-C7A1-1B4C-8F3E45D9DE08}"/>
              </a:ext>
            </a:extLst>
          </xdr:cNvPr>
          <xdr:cNvGrpSpPr/>
        </xdr:nvGrpSpPr>
        <xdr:grpSpPr>
          <a:xfrm>
            <a:off x="0" y="0"/>
            <a:ext cx="1470321" cy="6184990"/>
            <a:chOff x="0" y="0"/>
            <a:chExt cx="1470321" cy="6184990"/>
          </a:xfrm>
        </xdr:grpSpPr>
        <xdr:grpSp>
          <xdr:nvGrpSpPr>
            <xdr:cNvPr id="117" name="Group 116">
              <a:extLst>
                <a:ext uri="{FF2B5EF4-FFF2-40B4-BE49-F238E27FC236}">
                  <a16:creationId xmlns:a16="http://schemas.microsoft.com/office/drawing/2014/main" id="{E43D1E36-3466-270C-326D-6AEE417605D3}"/>
                </a:ext>
              </a:extLst>
            </xdr:cNvPr>
            <xdr:cNvGrpSpPr/>
          </xdr:nvGrpSpPr>
          <xdr:grpSpPr>
            <a:xfrm>
              <a:off x="0" y="0"/>
              <a:ext cx="1470321" cy="6184990"/>
              <a:chOff x="0" y="-291307"/>
              <a:chExt cx="1474131" cy="6350725"/>
            </a:xfrm>
            <a:solidFill>
              <a:schemeClr val="bg1"/>
            </a:solidFill>
          </xdr:grpSpPr>
          <xdr:grpSp>
            <xdr:nvGrpSpPr>
              <xdr:cNvPr id="119" name="Group 118">
                <a:extLst>
                  <a:ext uri="{FF2B5EF4-FFF2-40B4-BE49-F238E27FC236}">
                    <a16:creationId xmlns:a16="http://schemas.microsoft.com/office/drawing/2014/main" id="{7D3D44B8-E488-9D06-BD33-E52010F199C6}"/>
                  </a:ext>
                </a:extLst>
              </xdr:cNvPr>
              <xdr:cNvGrpSpPr/>
            </xdr:nvGrpSpPr>
            <xdr:grpSpPr>
              <a:xfrm>
                <a:off x="0" y="-291307"/>
                <a:ext cx="1474131" cy="6350725"/>
                <a:chOff x="0" y="-291307"/>
                <a:chExt cx="1474131" cy="6350725"/>
              </a:xfrm>
              <a:grpFill/>
            </xdr:grpSpPr>
            <xdr:grpSp>
              <xdr:nvGrpSpPr>
                <xdr:cNvPr id="122" name="Group 121">
                  <a:extLst>
                    <a:ext uri="{FF2B5EF4-FFF2-40B4-BE49-F238E27FC236}">
                      <a16:creationId xmlns:a16="http://schemas.microsoft.com/office/drawing/2014/main" id="{47A43DAF-D301-AA4C-2233-784AFCFC76DA}"/>
                    </a:ext>
                  </a:extLst>
                </xdr:cNvPr>
                <xdr:cNvGrpSpPr/>
              </xdr:nvGrpSpPr>
              <xdr:grpSpPr>
                <a:xfrm>
                  <a:off x="0" y="-291307"/>
                  <a:ext cx="1474131" cy="6350725"/>
                  <a:chOff x="0" y="-276870"/>
                  <a:chExt cx="1476165" cy="6035993"/>
                </a:xfrm>
                <a:grpFill/>
              </xdr:grpSpPr>
              <xdr:sp macro="" textlink="">
                <xdr:nvSpPr>
                  <xdr:cNvPr id="124" name="Rectangle 123">
                    <a:extLst>
                      <a:ext uri="{FF2B5EF4-FFF2-40B4-BE49-F238E27FC236}">
                        <a16:creationId xmlns:a16="http://schemas.microsoft.com/office/drawing/2014/main" id="{9D14F2EC-A280-2569-2A3D-45BC267B18C1}"/>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25" name="Group 124">
                    <a:extLst>
                      <a:ext uri="{FF2B5EF4-FFF2-40B4-BE49-F238E27FC236}">
                        <a16:creationId xmlns:a16="http://schemas.microsoft.com/office/drawing/2014/main" id="{CB87A455-24FC-B233-6F4F-1F8C6A0E3DC9}"/>
                      </a:ext>
                    </a:extLst>
                  </xdr:cNvPr>
                  <xdr:cNvGrpSpPr/>
                </xdr:nvGrpSpPr>
                <xdr:grpSpPr>
                  <a:xfrm>
                    <a:off x="2080" y="531339"/>
                    <a:ext cx="1457616" cy="4278031"/>
                    <a:chOff x="2080" y="531339"/>
                    <a:chExt cx="1457616" cy="4278031"/>
                  </a:xfrm>
                  <a:grpFill/>
                </xdr:grpSpPr>
                <xdr:sp macro="" textlink="">
                  <xdr:nvSpPr>
                    <xdr:cNvPr id="126" name="TextBox 125">
                      <a:hlinkClick xmlns:r="http://schemas.openxmlformats.org/officeDocument/2006/relationships" r:id="rId3"/>
                      <a:extLst>
                        <a:ext uri="{FF2B5EF4-FFF2-40B4-BE49-F238E27FC236}">
                          <a16:creationId xmlns:a16="http://schemas.microsoft.com/office/drawing/2014/main" id="{5711BB7F-106F-F2AB-A36B-A2B81ED020A3}"/>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7" name="TextBox 126">
                      <a:hlinkClick xmlns:r="http://schemas.openxmlformats.org/officeDocument/2006/relationships" r:id="rId1"/>
                      <a:extLst>
                        <a:ext uri="{FF2B5EF4-FFF2-40B4-BE49-F238E27FC236}">
                          <a16:creationId xmlns:a16="http://schemas.microsoft.com/office/drawing/2014/main" id="{390B40A2-2B3C-E635-67D9-36AB60B9CEFB}"/>
                        </a:ext>
                      </a:extLst>
                    </xdr:cNvPr>
                    <xdr:cNvSpPr txBox="1"/>
                  </xdr:nvSpPr>
                  <xdr:spPr>
                    <a:xfrm>
                      <a:off x="2444" y="1054618"/>
                      <a:ext cx="1441986" cy="240957"/>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Tasks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28" name="TextBox 127">
                      <a:hlinkClick xmlns:r="http://schemas.openxmlformats.org/officeDocument/2006/relationships" r:id="rId4"/>
                      <a:extLst>
                        <a:ext uri="{FF2B5EF4-FFF2-40B4-BE49-F238E27FC236}">
                          <a16:creationId xmlns:a16="http://schemas.microsoft.com/office/drawing/2014/main" id="{FE6FD11A-451C-B62F-FEEB-3A2CEF1F088F}"/>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9" name="TextBox 128">
                      <a:hlinkClick xmlns:r="http://schemas.openxmlformats.org/officeDocument/2006/relationships" r:id="rId5"/>
                      <a:extLst>
                        <a:ext uri="{FF2B5EF4-FFF2-40B4-BE49-F238E27FC236}">
                          <a16:creationId xmlns:a16="http://schemas.microsoft.com/office/drawing/2014/main" id="{BAC248AD-986E-B088-89DD-727D71A9CBD2}"/>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0" name="TextBox 129">
                      <a:hlinkClick xmlns:r="http://schemas.openxmlformats.org/officeDocument/2006/relationships" r:id="rId6"/>
                      <a:extLst>
                        <a:ext uri="{FF2B5EF4-FFF2-40B4-BE49-F238E27FC236}">
                          <a16:creationId xmlns:a16="http://schemas.microsoft.com/office/drawing/2014/main" id="{C8E2E85F-2CBE-CA9D-ECF0-4588946ACC15}"/>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1" name="TextBox 130">
                      <a:hlinkClick xmlns:r="http://schemas.openxmlformats.org/officeDocument/2006/relationships" r:id="rId7"/>
                      <a:extLst>
                        <a:ext uri="{FF2B5EF4-FFF2-40B4-BE49-F238E27FC236}">
                          <a16:creationId xmlns:a16="http://schemas.microsoft.com/office/drawing/2014/main" id="{243316D7-F2D0-1891-302D-7DC5453A4FC3}"/>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2" name="TextBox 131">
                      <a:hlinkClick xmlns:r="http://schemas.openxmlformats.org/officeDocument/2006/relationships" r:id="rId8"/>
                      <a:extLst>
                        <a:ext uri="{FF2B5EF4-FFF2-40B4-BE49-F238E27FC236}">
                          <a16:creationId xmlns:a16="http://schemas.microsoft.com/office/drawing/2014/main" id="{4DD30FDD-933A-60E3-B70E-F82FD8E50298}"/>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3" name="TextBox 132">
                      <a:hlinkClick xmlns:r="http://schemas.openxmlformats.org/officeDocument/2006/relationships" r:id="rId9"/>
                      <a:extLst>
                        <a:ext uri="{FF2B5EF4-FFF2-40B4-BE49-F238E27FC236}">
                          <a16:creationId xmlns:a16="http://schemas.microsoft.com/office/drawing/2014/main" id="{7790C87A-EBAB-98BA-0B00-F5C8CE10EA44}"/>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4" name="TextBox 133">
                      <a:hlinkClick xmlns:r="http://schemas.openxmlformats.org/officeDocument/2006/relationships" r:id="rId10"/>
                      <a:extLst>
                        <a:ext uri="{FF2B5EF4-FFF2-40B4-BE49-F238E27FC236}">
                          <a16:creationId xmlns:a16="http://schemas.microsoft.com/office/drawing/2014/main" id="{4CEBFAF1-4BAA-58C8-58AC-7EBE48CC37F4}"/>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5" name="TextBox 134">
                      <a:hlinkClick xmlns:r="http://schemas.openxmlformats.org/officeDocument/2006/relationships" r:id="rId11"/>
                      <a:extLst>
                        <a:ext uri="{FF2B5EF4-FFF2-40B4-BE49-F238E27FC236}">
                          <a16:creationId xmlns:a16="http://schemas.microsoft.com/office/drawing/2014/main" id="{E57EDF22-DC3A-5EA8-55E3-A24E04CFC598}"/>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6" name="TextBox 135">
                      <a:hlinkClick xmlns:r="http://schemas.openxmlformats.org/officeDocument/2006/relationships" r:id="rId12"/>
                      <a:extLst>
                        <a:ext uri="{FF2B5EF4-FFF2-40B4-BE49-F238E27FC236}">
                          <a16:creationId xmlns:a16="http://schemas.microsoft.com/office/drawing/2014/main" id="{3EE97D51-87FF-A3F6-08A0-00128A03A60E}"/>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7" name="TextBox 136">
                      <a:hlinkClick xmlns:r="http://schemas.openxmlformats.org/officeDocument/2006/relationships" r:id="rId9"/>
                      <a:extLst>
                        <a:ext uri="{FF2B5EF4-FFF2-40B4-BE49-F238E27FC236}">
                          <a16:creationId xmlns:a16="http://schemas.microsoft.com/office/drawing/2014/main" id="{95BC7710-E5D4-0755-7ED3-3551DD94903E}"/>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8" name="TextBox 137">
                      <a:hlinkClick xmlns:r="http://schemas.openxmlformats.org/officeDocument/2006/relationships" r:id="rId13"/>
                      <a:extLst>
                        <a:ext uri="{FF2B5EF4-FFF2-40B4-BE49-F238E27FC236}">
                          <a16:creationId xmlns:a16="http://schemas.microsoft.com/office/drawing/2014/main" id="{2CE898BC-0933-B248-7EF7-3EF72B0DD395}"/>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9" name="TextBox 138">
                      <a:hlinkClick xmlns:r="http://schemas.openxmlformats.org/officeDocument/2006/relationships" r:id="rId7"/>
                      <a:extLst>
                        <a:ext uri="{FF2B5EF4-FFF2-40B4-BE49-F238E27FC236}">
                          <a16:creationId xmlns:a16="http://schemas.microsoft.com/office/drawing/2014/main" id="{7320F5CA-7B67-FF96-4F46-1896F539DA33}"/>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23" name="TextBox 122">
                  <a:hlinkClick xmlns:r="http://schemas.openxmlformats.org/officeDocument/2006/relationships" r:id="rId14"/>
                  <a:extLst>
                    <a:ext uri="{FF2B5EF4-FFF2-40B4-BE49-F238E27FC236}">
                      <a16:creationId xmlns:a16="http://schemas.microsoft.com/office/drawing/2014/main" id="{B08D4C2A-3A4F-FFC9-140C-E020DA2E4E84}"/>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0" name="TextBox 119">
                <a:extLst>
                  <a:ext uri="{FF2B5EF4-FFF2-40B4-BE49-F238E27FC236}">
                    <a16:creationId xmlns:a16="http://schemas.microsoft.com/office/drawing/2014/main" id="{4BFE622B-BB76-B7E8-AF5B-8CB3F61007DE}"/>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21" name="TextBox 120">
                <a:extLst>
                  <a:ext uri="{FF2B5EF4-FFF2-40B4-BE49-F238E27FC236}">
                    <a16:creationId xmlns:a16="http://schemas.microsoft.com/office/drawing/2014/main" id="{1B7C8594-B50B-6E10-1BA2-38987B0F65BA}"/>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18" name="TextBox 117">
              <a:hlinkClick xmlns:r="http://schemas.openxmlformats.org/officeDocument/2006/relationships" r:id="rId15"/>
              <a:extLst>
                <a:ext uri="{FF2B5EF4-FFF2-40B4-BE49-F238E27FC236}">
                  <a16:creationId xmlns:a16="http://schemas.microsoft.com/office/drawing/2014/main" id="{A8126A2D-191E-4D8B-FD48-D0E60CE6C732}"/>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16" name="Picture 115">
            <a:extLst>
              <a:ext uri="{FF2B5EF4-FFF2-40B4-BE49-F238E27FC236}">
                <a16:creationId xmlns:a16="http://schemas.microsoft.com/office/drawing/2014/main" id="{D0A52C4C-7ED2-8748-697D-700BF0EBD4DD}"/>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xdr:spPr>
      </xdr:pic>
    </xdr:grpSp>
    <xdr:clientData/>
  </xdr:twoCellAnchor>
  <xdr:twoCellAnchor>
    <xdr:from>
      <xdr:col>5</xdr:col>
      <xdr:colOff>388620</xdr:colOff>
      <xdr:row>20</xdr:row>
      <xdr:rowOff>121920</xdr:rowOff>
    </xdr:from>
    <xdr:to>
      <xdr:col>6</xdr:col>
      <xdr:colOff>584940</xdr:colOff>
      <xdr:row>20</xdr:row>
      <xdr:rowOff>355920</xdr:rowOff>
    </xdr:to>
    <xdr:sp macro="" textlink="">
      <xdr:nvSpPr>
        <xdr:cNvPr id="151" name="Rectangle: Rounded Corners 150">
          <a:extLst>
            <a:ext uri="{FF2B5EF4-FFF2-40B4-BE49-F238E27FC236}">
              <a16:creationId xmlns:a16="http://schemas.microsoft.com/office/drawing/2014/main" id="{A860E490-27EE-457D-97C3-CB1B6FB5902F}"/>
            </a:ext>
          </a:extLst>
        </xdr:cNvPr>
        <xdr:cNvSpPr/>
      </xdr:nvSpPr>
      <xdr:spPr>
        <a:xfrm>
          <a:off x="2468880" y="641604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9</xdr:col>
      <xdr:colOff>525780</xdr:colOff>
      <xdr:row>3</xdr:row>
      <xdr:rowOff>121920</xdr:rowOff>
    </xdr:from>
    <xdr:to>
      <xdr:col>9</xdr:col>
      <xdr:colOff>1749780</xdr:colOff>
      <xdr:row>3</xdr:row>
      <xdr:rowOff>373920</xdr:rowOff>
    </xdr:to>
    <xdr:sp macro="" textlink="">
      <xdr:nvSpPr>
        <xdr:cNvPr id="196" name="Rectangle: Rounded Corners 195">
          <a:hlinkClick xmlns:r="http://schemas.openxmlformats.org/officeDocument/2006/relationships" r:id="rId1"/>
          <a:extLst>
            <a:ext uri="{FF2B5EF4-FFF2-40B4-BE49-F238E27FC236}">
              <a16:creationId xmlns:a16="http://schemas.microsoft.com/office/drawing/2014/main" id="{20D35D27-E3B1-454D-BF0F-933FDEFD3EB8}"/>
            </a:ext>
          </a:extLst>
        </xdr:cNvPr>
        <xdr:cNvSpPr/>
      </xdr:nvSpPr>
      <xdr:spPr>
        <a:xfrm>
          <a:off x="6423660" y="937260"/>
          <a:ext cx="1224000" cy="252000"/>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ptos Narrow" panose="020B0004020202020204" pitchFamily="34" charset="0"/>
              <a:cs typeface="Arial" panose="020B0604020202020204" pitchFamily="34" charset="0"/>
            </a:rPr>
            <a:t>List ALL</a:t>
          </a:r>
          <a:endParaRPr lang="en-SC" sz="1100">
            <a:latin typeface="Aptos Narrow" panose="020B0004020202020204" pitchFamily="34" charset="0"/>
            <a:cs typeface="Arial" panose="020B0604020202020204" pitchFamily="34" charset="0"/>
          </a:endParaRPr>
        </a:p>
      </xdr:txBody>
    </xdr:sp>
    <xdr:clientData/>
  </xdr:twoCellAnchor>
  <xdr:twoCellAnchor>
    <xdr:from>
      <xdr:col>9</xdr:col>
      <xdr:colOff>297180</xdr:colOff>
      <xdr:row>20</xdr:row>
      <xdr:rowOff>114300</xdr:rowOff>
    </xdr:from>
    <xdr:to>
      <xdr:col>11</xdr:col>
      <xdr:colOff>10140</xdr:colOff>
      <xdr:row>20</xdr:row>
      <xdr:rowOff>366300</xdr:rowOff>
    </xdr:to>
    <xdr:grpSp>
      <xdr:nvGrpSpPr>
        <xdr:cNvPr id="197" name="Group 196">
          <a:extLst>
            <a:ext uri="{FF2B5EF4-FFF2-40B4-BE49-F238E27FC236}">
              <a16:creationId xmlns:a16="http://schemas.microsoft.com/office/drawing/2014/main" id="{B03F4123-2088-444D-9D97-C7D9B0A5F30E}"/>
            </a:ext>
          </a:extLst>
        </xdr:cNvPr>
        <xdr:cNvGrpSpPr/>
      </xdr:nvGrpSpPr>
      <xdr:grpSpPr>
        <a:xfrm>
          <a:off x="6195060" y="6408420"/>
          <a:ext cx="2555220" cy="252000"/>
          <a:chOff x="5326380" y="922022"/>
          <a:chExt cx="2674920" cy="276157"/>
        </a:xfrm>
      </xdr:grpSpPr>
      <xdr:sp macro="" textlink="">
        <xdr:nvSpPr>
          <xdr:cNvPr id="198" name="Rectangle: Rounded Corners 197">
            <a:extLst>
              <a:ext uri="{FF2B5EF4-FFF2-40B4-BE49-F238E27FC236}">
                <a16:creationId xmlns:a16="http://schemas.microsoft.com/office/drawing/2014/main" id="{D78A8956-6E8D-C459-B949-96F16E323CBF}"/>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199" name="Picture 198">
            <a:extLst>
              <a:ext uri="{FF2B5EF4-FFF2-40B4-BE49-F238E27FC236}">
                <a16:creationId xmlns:a16="http://schemas.microsoft.com/office/drawing/2014/main" id="{95520A99-BFEE-224D-C7C4-50B46FABC3E3}"/>
              </a:ext>
            </a:extLst>
          </xdr:cNvPr>
          <xdr:cNvPicPr>
            <a:picLocks noChangeAspect="1"/>
          </xdr:cNvPicPr>
        </xdr:nvPicPr>
        <xdr:blipFill>
          <a:blip xmlns:r="http://schemas.openxmlformats.org/officeDocument/2006/relationships" r:embed="rId17"/>
          <a:stretch>
            <a:fillRect/>
          </a:stretch>
        </xdr:blipFill>
        <xdr:spPr>
          <a:xfrm>
            <a:off x="5326380" y="922022"/>
            <a:ext cx="666000" cy="275998"/>
          </a:xfrm>
          <a:prstGeom prst="rect">
            <a:avLst/>
          </a:prstGeom>
        </xdr:spPr>
      </xdr:pic>
      <xdr:pic>
        <xdr:nvPicPr>
          <xdr:cNvPr id="200" name="Picture 199">
            <a:extLst>
              <a:ext uri="{FF2B5EF4-FFF2-40B4-BE49-F238E27FC236}">
                <a16:creationId xmlns:a16="http://schemas.microsoft.com/office/drawing/2014/main" id="{8B7E8310-EB90-22FF-B0CF-6713E208825B}"/>
              </a:ext>
            </a:extLst>
          </xdr:cNvPr>
          <xdr:cNvPicPr>
            <a:picLocks noChangeAspect="1"/>
          </xdr:cNvPicPr>
        </xdr:nvPicPr>
        <xdr:blipFill>
          <a:blip xmlns:r="http://schemas.openxmlformats.org/officeDocument/2006/relationships" r:embed="rId17"/>
          <a:stretch>
            <a:fillRect/>
          </a:stretch>
        </xdr:blipFill>
        <xdr:spPr>
          <a:xfrm rot="10800000">
            <a:off x="7335300" y="922181"/>
            <a:ext cx="666000" cy="275998"/>
          </a:xfrm>
          <a:prstGeom prst="rect">
            <a:avLst/>
          </a:prstGeom>
        </xdr:spPr>
      </xdr:pic>
    </xdr:grpSp>
    <xdr:clientData/>
  </xdr:twoCellAnchor>
  <xdr:twoCellAnchor>
    <xdr:from>
      <xdr:col>6</xdr:col>
      <xdr:colOff>0</xdr:colOff>
      <xdr:row>5</xdr:row>
      <xdr:rowOff>45720</xdr:rowOff>
    </xdr:from>
    <xdr:to>
      <xdr:col>6</xdr:col>
      <xdr:colOff>0</xdr:colOff>
      <xdr:row>6</xdr:row>
      <xdr:rowOff>2640</xdr:rowOff>
    </xdr:to>
    <xdr:grpSp>
      <xdr:nvGrpSpPr>
        <xdr:cNvPr id="302" name="Group 301">
          <a:extLst>
            <a:ext uri="{FF2B5EF4-FFF2-40B4-BE49-F238E27FC236}">
              <a16:creationId xmlns:a16="http://schemas.microsoft.com/office/drawing/2014/main" id="{D43CEC8A-3EF2-401B-9B7C-4AEBE69FCA9F}"/>
            </a:ext>
          </a:extLst>
        </xdr:cNvPr>
        <xdr:cNvGrpSpPr/>
      </xdr:nvGrpSpPr>
      <xdr:grpSpPr>
        <a:xfrm>
          <a:off x="2567940" y="1424940"/>
          <a:ext cx="0" cy="284580"/>
          <a:chOff x="2506980" y="1981200"/>
          <a:chExt cx="502942" cy="228620"/>
        </a:xfrm>
      </xdr:grpSpPr>
      <xdr:pic>
        <xdr:nvPicPr>
          <xdr:cNvPr id="303" name="Picture 302">
            <a:extLst>
              <a:ext uri="{FF2B5EF4-FFF2-40B4-BE49-F238E27FC236}">
                <a16:creationId xmlns:a16="http://schemas.microsoft.com/office/drawing/2014/main" id="{EF907608-3B3B-EF7C-F9CB-079E9EBA602E}"/>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304" name="Picture 303">
            <a:extLst>
              <a:ext uri="{FF2B5EF4-FFF2-40B4-BE49-F238E27FC236}">
                <a16:creationId xmlns:a16="http://schemas.microsoft.com/office/drawing/2014/main" id="{7D4B34A3-866E-06AE-E352-D6811141BD09}"/>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5</xdr:row>
      <xdr:rowOff>45720</xdr:rowOff>
    </xdr:from>
    <xdr:to>
      <xdr:col>6</xdr:col>
      <xdr:colOff>0</xdr:colOff>
      <xdr:row>6</xdr:row>
      <xdr:rowOff>2640</xdr:rowOff>
    </xdr:to>
    <xdr:grpSp>
      <xdr:nvGrpSpPr>
        <xdr:cNvPr id="313" name="Group 312">
          <a:extLst>
            <a:ext uri="{FF2B5EF4-FFF2-40B4-BE49-F238E27FC236}">
              <a16:creationId xmlns:a16="http://schemas.microsoft.com/office/drawing/2014/main" id="{4382BE83-8AF0-4F0A-8ADA-51BECEFFD670}"/>
            </a:ext>
          </a:extLst>
        </xdr:cNvPr>
        <xdr:cNvGrpSpPr/>
      </xdr:nvGrpSpPr>
      <xdr:grpSpPr>
        <a:xfrm>
          <a:off x="2567940" y="1424940"/>
          <a:ext cx="0" cy="284580"/>
          <a:chOff x="2506980" y="1981200"/>
          <a:chExt cx="502942" cy="228620"/>
        </a:xfrm>
      </xdr:grpSpPr>
      <xdr:pic>
        <xdr:nvPicPr>
          <xdr:cNvPr id="314" name="Picture 313">
            <a:extLst>
              <a:ext uri="{FF2B5EF4-FFF2-40B4-BE49-F238E27FC236}">
                <a16:creationId xmlns:a16="http://schemas.microsoft.com/office/drawing/2014/main" id="{96BDD66C-3D93-278D-B283-3ECDB6E53944}"/>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315" name="Picture 314">
            <a:extLst>
              <a:ext uri="{FF2B5EF4-FFF2-40B4-BE49-F238E27FC236}">
                <a16:creationId xmlns:a16="http://schemas.microsoft.com/office/drawing/2014/main" id="{FD26E884-4A35-D9D7-693B-F7161BE5C505}"/>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8</xdr:col>
      <xdr:colOff>1531620</xdr:colOff>
      <xdr:row>3</xdr:row>
      <xdr:rowOff>114300</xdr:rowOff>
    </xdr:from>
    <xdr:to>
      <xdr:col>9</xdr:col>
      <xdr:colOff>564180</xdr:colOff>
      <xdr:row>3</xdr:row>
      <xdr:rowOff>366300</xdr:rowOff>
    </xdr:to>
    <xdr:sp macro="" textlink="">
      <xdr:nvSpPr>
        <xdr:cNvPr id="6" name="Rectangle: Rounded Corners 5">
          <a:extLst>
            <a:ext uri="{FF2B5EF4-FFF2-40B4-BE49-F238E27FC236}">
              <a16:creationId xmlns:a16="http://schemas.microsoft.com/office/drawing/2014/main" id="{A3BE8003-CE81-4853-94C6-E955A65E9C92}"/>
            </a:ext>
          </a:extLst>
        </xdr:cNvPr>
        <xdr:cNvSpPr/>
      </xdr:nvSpPr>
      <xdr:spPr>
        <a:xfrm>
          <a:off x="5814060" y="92964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0</xdr:colOff>
      <xdr:row>20</xdr:row>
      <xdr:rowOff>121920</xdr:rowOff>
    </xdr:from>
    <xdr:to>
      <xdr:col>5</xdr:col>
      <xdr:colOff>318240</xdr:colOff>
      <xdr:row>20</xdr:row>
      <xdr:rowOff>355920</xdr:rowOff>
    </xdr:to>
    <xdr:sp macro="" textlink="">
      <xdr:nvSpPr>
        <xdr:cNvPr id="2" name="Rectangle: Rounded Corners 1">
          <a:extLst>
            <a:ext uri="{FF2B5EF4-FFF2-40B4-BE49-F238E27FC236}">
              <a16:creationId xmlns:a16="http://schemas.microsoft.com/office/drawing/2014/main" id="{478B8754-687B-4F74-AB50-1A0C08D4433D}"/>
            </a:ext>
          </a:extLst>
        </xdr:cNvPr>
        <xdr:cNvSpPr/>
      </xdr:nvSpPr>
      <xdr:spPr>
        <a:xfrm>
          <a:off x="1714500" y="641604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99060</xdr:colOff>
      <xdr:row>6</xdr:row>
      <xdr:rowOff>99060</xdr:rowOff>
    </xdr:from>
    <xdr:to>
      <xdr:col>4</xdr:col>
      <xdr:colOff>243060</xdr:colOff>
      <xdr:row>7</xdr:row>
      <xdr:rowOff>227820</xdr:rowOff>
    </xdr:to>
    <xdr:grpSp>
      <xdr:nvGrpSpPr>
        <xdr:cNvPr id="4" name="Group 3">
          <a:extLst>
            <a:ext uri="{FF2B5EF4-FFF2-40B4-BE49-F238E27FC236}">
              <a16:creationId xmlns:a16="http://schemas.microsoft.com/office/drawing/2014/main" id="{04AB6588-CAB6-435E-9AAC-DE933D0A1EB2}"/>
            </a:ext>
          </a:extLst>
        </xdr:cNvPr>
        <xdr:cNvGrpSpPr/>
      </xdr:nvGrpSpPr>
      <xdr:grpSpPr>
        <a:xfrm>
          <a:off x="1813560" y="1805940"/>
          <a:ext cx="144000" cy="456420"/>
          <a:chOff x="1805940" y="1798320"/>
          <a:chExt cx="144000" cy="456420"/>
        </a:xfrm>
      </xdr:grpSpPr>
      <xdr:sp macro="" textlink="">
        <xdr:nvSpPr>
          <xdr:cNvPr id="5" name="Oval 4">
            <a:extLst>
              <a:ext uri="{FF2B5EF4-FFF2-40B4-BE49-F238E27FC236}">
                <a16:creationId xmlns:a16="http://schemas.microsoft.com/office/drawing/2014/main" id="{096B1260-A168-0A09-2E83-BFC724A9F429}"/>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 name="Oval 6">
            <a:extLst>
              <a:ext uri="{FF2B5EF4-FFF2-40B4-BE49-F238E27FC236}">
                <a16:creationId xmlns:a16="http://schemas.microsoft.com/office/drawing/2014/main" id="{E683F490-A095-CC5D-0105-FAEB410557B3}"/>
              </a:ext>
            </a:extLst>
          </xdr:cNvPr>
          <xdr:cNvSpPr>
            <a:spLocks noChangeAspect="1"/>
          </xdr:cNvSpPr>
        </xdr:nvSpPr>
        <xdr:spPr>
          <a:xfrm>
            <a:off x="1805940" y="211074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5</xdr:col>
      <xdr:colOff>106680</xdr:colOff>
      <xdr:row>6</xdr:row>
      <xdr:rowOff>83820</xdr:rowOff>
    </xdr:from>
    <xdr:to>
      <xdr:col>5</xdr:col>
      <xdr:colOff>273439</xdr:colOff>
      <xdr:row>7</xdr:row>
      <xdr:rowOff>245820</xdr:rowOff>
    </xdr:to>
    <xdr:grpSp>
      <xdr:nvGrpSpPr>
        <xdr:cNvPr id="77" name="Group 76">
          <a:extLst>
            <a:ext uri="{FF2B5EF4-FFF2-40B4-BE49-F238E27FC236}">
              <a16:creationId xmlns:a16="http://schemas.microsoft.com/office/drawing/2014/main" id="{8E00E0E9-DAD9-4282-AA8B-88234318EB81}"/>
            </a:ext>
          </a:extLst>
        </xdr:cNvPr>
        <xdr:cNvGrpSpPr/>
      </xdr:nvGrpSpPr>
      <xdr:grpSpPr>
        <a:xfrm>
          <a:off x="2186940" y="1790700"/>
          <a:ext cx="166759" cy="489660"/>
          <a:chOff x="2156460" y="1706880"/>
          <a:chExt cx="162001" cy="489660"/>
        </a:xfrm>
      </xdr:grpSpPr>
      <xdr:pic>
        <xdr:nvPicPr>
          <xdr:cNvPr id="78" name="Picture 77">
            <a:extLst>
              <a:ext uri="{FF2B5EF4-FFF2-40B4-BE49-F238E27FC236}">
                <a16:creationId xmlns:a16="http://schemas.microsoft.com/office/drawing/2014/main" id="{0F4A680C-E863-7B94-33B2-ABE3EBF079D5}"/>
              </a:ext>
            </a:extLst>
          </xdr:cNvPr>
          <xdr:cNvPicPr>
            <a:picLocks noChangeAspect="1"/>
          </xdr:cNvPicPr>
        </xdr:nvPicPr>
        <xdr:blipFill>
          <a:blip xmlns:r="http://schemas.openxmlformats.org/officeDocument/2006/relationships" r:embed="rId20"/>
          <a:stretch>
            <a:fillRect/>
          </a:stretch>
        </xdr:blipFill>
        <xdr:spPr>
          <a:xfrm>
            <a:off x="2156460" y="2034540"/>
            <a:ext cx="162001" cy="162000"/>
          </a:xfrm>
          <a:prstGeom prst="rect">
            <a:avLst/>
          </a:prstGeom>
        </xdr:spPr>
      </xdr:pic>
      <xdr:pic>
        <xdr:nvPicPr>
          <xdr:cNvPr id="79" name="Picture 78">
            <a:hlinkClick xmlns:r="http://schemas.openxmlformats.org/officeDocument/2006/relationships" r:id="rId21"/>
            <a:extLst>
              <a:ext uri="{FF2B5EF4-FFF2-40B4-BE49-F238E27FC236}">
                <a16:creationId xmlns:a16="http://schemas.microsoft.com/office/drawing/2014/main" id="{B34911E3-A4DA-0E8E-0930-DE8A24D6ADC2}"/>
              </a:ext>
            </a:extLst>
          </xdr:cNvPr>
          <xdr:cNvPicPr>
            <a:picLocks noChangeAspect="1"/>
          </xdr:cNvPicPr>
        </xdr:nvPicPr>
        <xdr:blipFill>
          <a:blip xmlns:r="http://schemas.openxmlformats.org/officeDocument/2006/relationships" r:embed="rId20"/>
          <a:stretch>
            <a:fillRect/>
          </a:stretch>
        </xdr:blipFill>
        <xdr:spPr>
          <a:xfrm>
            <a:off x="2156460" y="1706880"/>
            <a:ext cx="162000" cy="162000"/>
          </a:xfrm>
          <a:prstGeom prst="rect">
            <a:avLst/>
          </a:prstGeom>
        </xdr:spPr>
      </xdr:pic>
    </xdr:grpSp>
    <xdr:clientData/>
  </xdr:twoCellAnchor>
  <xdr:twoCellAnchor editAs="oneCell">
    <xdr:from>
      <xdr:col>4</xdr:col>
      <xdr:colOff>91440</xdr:colOff>
      <xdr:row>5</xdr:row>
      <xdr:rowOff>83820</xdr:rowOff>
    </xdr:from>
    <xdr:to>
      <xdr:col>4</xdr:col>
      <xdr:colOff>259921</xdr:colOff>
      <xdr:row>5</xdr:row>
      <xdr:rowOff>263820</xdr:rowOff>
    </xdr:to>
    <xdr:pic>
      <xdr:nvPicPr>
        <xdr:cNvPr id="93" name="Picture 92">
          <a:extLst>
            <a:ext uri="{FF2B5EF4-FFF2-40B4-BE49-F238E27FC236}">
              <a16:creationId xmlns:a16="http://schemas.microsoft.com/office/drawing/2014/main" id="{514CF9CD-D92E-4B26-ADF8-710084B5A66D}"/>
            </a:ext>
          </a:extLst>
        </xdr:cNvPr>
        <xdr:cNvPicPr>
          <a:picLocks noChangeAspect="1"/>
        </xdr:cNvPicPr>
      </xdr:nvPicPr>
      <xdr:blipFill>
        <a:blip xmlns:r="http://schemas.openxmlformats.org/officeDocument/2006/relationships" r:embed="rId22"/>
        <a:stretch>
          <a:fillRect/>
        </a:stretch>
      </xdr:blipFill>
      <xdr:spPr>
        <a:xfrm>
          <a:off x="1805940" y="1463040"/>
          <a:ext cx="168481" cy="180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21</xdr:row>
      <xdr:rowOff>142020</xdr:rowOff>
    </xdr:to>
    <xdr:grpSp>
      <xdr:nvGrpSpPr>
        <xdr:cNvPr id="2" name="Group 1">
          <a:extLst>
            <a:ext uri="{FF2B5EF4-FFF2-40B4-BE49-F238E27FC236}">
              <a16:creationId xmlns:a16="http://schemas.microsoft.com/office/drawing/2014/main" id="{9DC09C5E-F9F5-462E-8957-CE6D8EE92717}"/>
            </a:ext>
          </a:extLst>
        </xdr:cNvPr>
        <xdr:cNvGrpSpPr/>
      </xdr:nvGrpSpPr>
      <xdr:grpSpPr>
        <a:xfrm>
          <a:off x="0" y="0"/>
          <a:ext cx="1474131" cy="6840000"/>
          <a:chOff x="0" y="0"/>
          <a:chExt cx="1470321" cy="6184990"/>
        </a:xfrm>
      </xdr:grpSpPr>
      <xdr:grpSp>
        <xdr:nvGrpSpPr>
          <xdr:cNvPr id="3" name="Group 2">
            <a:extLst>
              <a:ext uri="{FF2B5EF4-FFF2-40B4-BE49-F238E27FC236}">
                <a16:creationId xmlns:a16="http://schemas.microsoft.com/office/drawing/2014/main" id="{E08EE0A8-2FCF-4DCC-70F5-09D50F917799}"/>
              </a:ext>
            </a:extLst>
          </xdr:cNvPr>
          <xdr:cNvGrpSpPr/>
        </xdr:nvGrpSpPr>
        <xdr:grpSpPr>
          <a:xfrm>
            <a:off x="0" y="0"/>
            <a:ext cx="1470321" cy="6184990"/>
            <a:chOff x="0" y="0"/>
            <a:chExt cx="1470321" cy="6184990"/>
          </a:xfrm>
        </xdr:grpSpPr>
        <xdr:grpSp>
          <xdr:nvGrpSpPr>
            <xdr:cNvPr id="5" name="Group 4">
              <a:extLst>
                <a:ext uri="{FF2B5EF4-FFF2-40B4-BE49-F238E27FC236}">
                  <a16:creationId xmlns:a16="http://schemas.microsoft.com/office/drawing/2014/main" id="{2B39E7E0-4D26-2B38-BBA7-7510E04DA622}"/>
                </a:ext>
              </a:extLst>
            </xdr:cNvPr>
            <xdr:cNvGrpSpPr/>
          </xdr:nvGrpSpPr>
          <xdr:grpSpPr>
            <a:xfrm>
              <a:off x="0" y="0"/>
              <a:ext cx="1470321" cy="6184990"/>
              <a:chOff x="0" y="-291307"/>
              <a:chExt cx="1474131" cy="6350725"/>
            </a:xfrm>
            <a:solidFill>
              <a:schemeClr val="bg1"/>
            </a:solidFill>
          </xdr:grpSpPr>
          <xdr:grpSp>
            <xdr:nvGrpSpPr>
              <xdr:cNvPr id="7" name="Group 6">
                <a:extLst>
                  <a:ext uri="{FF2B5EF4-FFF2-40B4-BE49-F238E27FC236}">
                    <a16:creationId xmlns:a16="http://schemas.microsoft.com/office/drawing/2014/main" id="{3AD0D232-A0E8-1EC8-4EF7-036D23924B79}"/>
                  </a:ext>
                </a:extLst>
              </xdr:cNvPr>
              <xdr:cNvGrpSpPr/>
            </xdr:nvGrpSpPr>
            <xdr:grpSpPr>
              <a:xfrm>
                <a:off x="0" y="-291307"/>
                <a:ext cx="1474131" cy="6350725"/>
                <a:chOff x="0" y="-291307"/>
                <a:chExt cx="1474131" cy="6350725"/>
              </a:xfrm>
              <a:grpFill/>
            </xdr:grpSpPr>
            <xdr:grpSp>
              <xdr:nvGrpSpPr>
                <xdr:cNvPr id="10" name="Group 9">
                  <a:extLst>
                    <a:ext uri="{FF2B5EF4-FFF2-40B4-BE49-F238E27FC236}">
                      <a16:creationId xmlns:a16="http://schemas.microsoft.com/office/drawing/2014/main" id="{53B94FBD-FC4B-29A0-C684-2652BB7C3827}"/>
                    </a:ext>
                  </a:extLst>
                </xdr:cNvPr>
                <xdr:cNvGrpSpPr/>
              </xdr:nvGrpSpPr>
              <xdr:grpSpPr>
                <a:xfrm>
                  <a:off x="0" y="-291307"/>
                  <a:ext cx="1474131" cy="6350725"/>
                  <a:chOff x="0" y="-276870"/>
                  <a:chExt cx="1476165" cy="6035993"/>
                </a:xfrm>
                <a:grpFill/>
              </xdr:grpSpPr>
              <xdr:sp macro="" textlink="">
                <xdr:nvSpPr>
                  <xdr:cNvPr id="12" name="Rectangle 11">
                    <a:extLst>
                      <a:ext uri="{FF2B5EF4-FFF2-40B4-BE49-F238E27FC236}">
                        <a16:creationId xmlns:a16="http://schemas.microsoft.com/office/drawing/2014/main" id="{9F69DE8D-5836-315F-0585-7AC957261753}"/>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3" name="Group 12">
                    <a:extLst>
                      <a:ext uri="{FF2B5EF4-FFF2-40B4-BE49-F238E27FC236}">
                        <a16:creationId xmlns:a16="http://schemas.microsoft.com/office/drawing/2014/main" id="{275369FC-7142-B3F0-897F-353A0BE8D6EF}"/>
                      </a:ext>
                    </a:extLst>
                  </xdr:cNvPr>
                  <xdr:cNvGrpSpPr/>
                </xdr:nvGrpSpPr>
                <xdr:grpSpPr>
                  <a:xfrm>
                    <a:off x="2080" y="531339"/>
                    <a:ext cx="1457616" cy="4278031"/>
                    <a:chOff x="2080" y="531339"/>
                    <a:chExt cx="1457616" cy="4278031"/>
                  </a:xfrm>
                  <a:grpFill/>
                </xdr:grpSpPr>
                <xdr:sp macro="" textlink="">
                  <xdr:nvSpPr>
                    <xdr:cNvPr id="14" name="TextBox 13">
                      <a:hlinkClick xmlns:r="http://schemas.openxmlformats.org/officeDocument/2006/relationships" r:id="rId1"/>
                      <a:extLst>
                        <a:ext uri="{FF2B5EF4-FFF2-40B4-BE49-F238E27FC236}">
                          <a16:creationId xmlns:a16="http://schemas.microsoft.com/office/drawing/2014/main" id="{EC3AF1E4-3D67-5784-A90E-9FEA86726658}"/>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 name="TextBox 14">
                      <a:hlinkClick xmlns:r="http://schemas.openxmlformats.org/officeDocument/2006/relationships" r:id="rId2"/>
                      <a:extLst>
                        <a:ext uri="{FF2B5EF4-FFF2-40B4-BE49-F238E27FC236}">
                          <a16:creationId xmlns:a16="http://schemas.microsoft.com/office/drawing/2014/main" id="{5139BE34-5A68-2065-416E-4DFD92BE1F73}"/>
                        </a:ext>
                      </a:extLst>
                    </xdr:cNvPr>
                    <xdr:cNvSpPr txBox="1"/>
                  </xdr:nvSpPr>
                  <xdr:spPr>
                    <a:xfrm>
                      <a:off x="2444" y="1054618"/>
                      <a:ext cx="1441986" cy="240957"/>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Tasks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6" name="TextBox 15">
                      <a:hlinkClick xmlns:r="http://schemas.openxmlformats.org/officeDocument/2006/relationships" r:id="rId3"/>
                      <a:extLst>
                        <a:ext uri="{FF2B5EF4-FFF2-40B4-BE49-F238E27FC236}">
                          <a16:creationId xmlns:a16="http://schemas.microsoft.com/office/drawing/2014/main" id="{99C16A1C-8213-360E-383D-8E1C9A5CF790}"/>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hlinkClick xmlns:r="http://schemas.openxmlformats.org/officeDocument/2006/relationships" r:id="rId4"/>
                      <a:extLst>
                        <a:ext uri="{FF2B5EF4-FFF2-40B4-BE49-F238E27FC236}">
                          <a16:creationId xmlns:a16="http://schemas.microsoft.com/office/drawing/2014/main" id="{A9988D74-C0AF-9FB5-915B-8C2A49918664}"/>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5"/>
                      <a:extLst>
                        <a:ext uri="{FF2B5EF4-FFF2-40B4-BE49-F238E27FC236}">
                          <a16:creationId xmlns:a16="http://schemas.microsoft.com/office/drawing/2014/main" id="{B52734AF-8435-06BF-1FBF-64135731F192}"/>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6"/>
                      <a:extLst>
                        <a:ext uri="{FF2B5EF4-FFF2-40B4-BE49-F238E27FC236}">
                          <a16:creationId xmlns:a16="http://schemas.microsoft.com/office/drawing/2014/main" id="{780D0DDB-3BD0-BC02-2B68-749284E4523A}"/>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7"/>
                      <a:extLst>
                        <a:ext uri="{FF2B5EF4-FFF2-40B4-BE49-F238E27FC236}">
                          <a16:creationId xmlns:a16="http://schemas.microsoft.com/office/drawing/2014/main" id="{ED571334-2478-3E6F-5B82-F54DADE00AC1}"/>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8"/>
                      <a:extLst>
                        <a:ext uri="{FF2B5EF4-FFF2-40B4-BE49-F238E27FC236}">
                          <a16:creationId xmlns:a16="http://schemas.microsoft.com/office/drawing/2014/main" id="{15B18F9B-D590-EA88-248C-752675A1FAE7}"/>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9"/>
                      <a:extLst>
                        <a:ext uri="{FF2B5EF4-FFF2-40B4-BE49-F238E27FC236}">
                          <a16:creationId xmlns:a16="http://schemas.microsoft.com/office/drawing/2014/main" id="{4BF14BF2-91BE-610C-CEC8-FA7B6C6317CD}"/>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10"/>
                      <a:extLst>
                        <a:ext uri="{FF2B5EF4-FFF2-40B4-BE49-F238E27FC236}">
                          <a16:creationId xmlns:a16="http://schemas.microsoft.com/office/drawing/2014/main" id="{F487CFD5-A1B5-DA8E-E6B1-D80368006C79}"/>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1"/>
                      <a:extLst>
                        <a:ext uri="{FF2B5EF4-FFF2-40B4-BE49-F238E27FC236}">
                          <a16:creationId xmlns:a16="http://schemas.microsoft.com/office/drawing/2014/main" id="{63EB26F5-151E-24C0-73DF-ABEEA3D4B503}"/>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AB0633D7-F609-714D-A866-9D4F57936577}"/>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2"/>
                      <a:extLst>
                        <a:ext uri="{FF2B5EF4-FFF2-40B4-BE49-F238E27FC236}">
                          <a16:creationId xmlns:a16="http://schemas.microsoft.com/office/drawing/2014/main" id="{88A2D1DE-3018-08DE-4E11-CFC2CE0FC892}"/>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3"/>
                      <a:extLst>
                        <a:ext uri="{FF2B5EF4-FFF2-40B4-BE49-F238E27FC236}">
                          <a16:creationId xmlns:a16="http://schemas.microsoft.com/office/drawing/2014/main" id="{95E95D05-1234-E3DC-FBD2-81199491B201}"/>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1" name="TextBox 10">
                  <a:hlinkClick xmlns:r="http://schemas.openxmlformats.org/officeDocument/2006/relationships" r:id="rId14"/>
                  <a:extLst>
                    <a:ext uri="{FF2B5EF4-FFF2-40B4-BE49-F238E27FC236}">
                      <a16:creationId xmlns:a16="http://schemas.microsoft.com/office/drawing/2014/main" id="{09F91F2E-B354-196E-E1EC-FAFC2C9F5756}"/>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8" name="TextBox 7">
                <a:extLst>
                  <a:ext uri="{FF2B5EF4-FFF2-40B4-BE49-F238E27FC236}">
                    <a16:creationId xmlns:a16="http://schemas.microsoft.com/office/drawing/2014/main" id="{B526793A-9417-4503-7D9C-F3A8B1084CF5}"/>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9" name="TextBox 8">
                <a:extLst>
                  <a:ext uri="{FF2B5EF4-FFF2-40B4-BE49-F238E27FC236}">
                    <a16:creationId xmlns:a16="http://schemas.microsoft.com/office/drawing/2014/main" id="{FECBCF7F-BF02-5C73-65D3-482A8B0D9E4A}"/>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 name="TextBox 5">
              <a:hlinkClick xmlns:r="http://schemas.openxmlformats.org/officeDocument/2006/relationships" r:id="rId15"/>
              <a:extLst>
                <a:ext uri="{FF2B5EF4-FFF2-40B4-BE49-F238E27FC236}">
                  <a16:creationId xmlns:a16="http://schemas.microsoft.com/office/drawing/2014/main" id="{8BA6B9C6-C4B4-E80F-E509-BA8B771F1597}"/>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4" name="Picture 3">
            <a:extLst>
              <a:ext uri="{FF2B5EF4-FFF2-40B4-BE49-F238E27FC236}">
                <a16:creationId xmlns:a16="http://schemas.microsoft.com/office/drawing/2014/main" id="{0048AAAB-17A8-55C2-607C-BBE813757A09}"/>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xdr:spPr>
      </xdr:pic>
    </xdr:grpSp>
    <xdr:clientData/>
  </xdr:twoCellAnchor>
  <xdr:twoCellAnchor>
    <xdr:from>
      <xdr:col>18</xdr:col>
      <xdr:colOff>556260</xdr:colOff>
      <xdr:row>3</xdr:row>
      <xdr:rowOff>121920</xdr:rowOff>
    </xdr:from>
    <xdr:to>
      <xdr:col>20</xdr:col>
      <xdr:colOff>51540</xdr:colOff>
      <xdr:row>3</xdr:row>
      <xdr:rowOff>373920</xdr:rowOff>
    </xdr:to>
    <xdr:sp macro="" textlink="">
      <xdr:nvSpPr>
        <xdr:cNvPr id="38" name="Rectangle: Rounded Corners 37">
          <a:hlinkClick xmlns:r="http://schemas.openxmlformats.org/officeDocument/2006/relationships" r:id="rId17"/>
          <a:extLst>
            <a:ext uri="{FF2B5EF4-FFF2-40B4-BE49-F238E27FC236}">
              <a16:creationId xmlns:a16="http://schemas.microsoft.com/office/drawing/2014/main" id="{0DAA1253-190C-4709-902B-1D6E1549FBD5}"/>
            </a:ext>
          </a:extLst>
        </xdr:cNvPr>
        <xdr:cNvSpPr/>
      </xdr:nvSpPr>
      <xdr:spPr>
        <a:xfrm>
          <a:off x="12694920" y="937260"/>
          <a:ext cx="684000" cy="252000"/>
        </a:xfrm>
        <a:prstGeom prst="roundRect">
          <a:avLst/>
        </a:prstGeom>
        <a:solidFill>
          <a:srgbClr val="EA7C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5</xdr:col>
      <xdr:colOff>426720</xdr:colOff>
      <xdr:row>20</xdr:row>
      <xdr:rowOff>106680</xdr:rowOff>
    </xdr:from>
    <xdr:to>
      <xdr:col>8</xdr:col>
      <xdr:colOff>607800</xdr:colOff>
      <xdr:row>20</xdr:row>
      <xdr:rowOff>340680</xdr:rowOff>
    </xdr:to>
    <xdr:sp macro="" textlink="">
      <xdr:nvSpPr>
        <xdr:cNvPr id="39" name="Rectangle: Rounded Corners 38">
          <a:extLst>
            <a:ext uri="{FF2B5EF4-FFF2-40B4-BE49-F238E27FC236}">
              <a16:creationId xmlns:a16="http://schemas.microsoft.com/office/drawing/2014/main" id="{C5819C01-6AAD-4532-9305-FFCB758E6BFC}"/>
            </a:ext>
          </a:extLst>
        </xdr:cNvPr>
        <xdr:cNvSpPr/>
      </xdr:nvSpPr>
      <xdr:spPr>
        <a:xfrm>
          <a:off x="2506980" y="640080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10</xdr:col>
      <xdr:colOff>1447802</xdr:colOff>
      <xdr:row>3</xdr:row>
      <xdr:rowOff>108001</xdr:rowOff>
    </xdr:from>
    <xdr:to>
      <xdr:col>11</xdr:col>
      <xdr:colOff>140342</xdr:colOff>
      <xdr:row>3</xdr:row>
      <xdr:rowOff>360001</xdr:rowOff>
    </xdr:to>
    <xdr:pic>
      <xdr:nvPicPr>
        <xdr:cNvPr id="40" name="Picture 39">
          <a:extLst>
            <a:ext uri="{FF2B5EF4-FFF2-40B4-BE49-F238E27FC236}">
              <a16:creationId xmlns:a16="http://schemas.microsoft.com/office/drawing/2014/main" id="{D1406195-CEF6-4B92-870D-79AAC75F1B72}"/>
            </a:ext>
          </a:extLst>
        </xdr:cNvPr>
        <xdr:cNvPicPr>
          <a:picLocks/>
        </xdr:cNvPicPr>
      </xdr:nvPicPr>
      <xdr:blipFill>
        <a:blip xmlns:r="http://schemas.openxmlformats.org/officeDocument/2006/relationships" r:embed="rId18"/>
        <a:stretch>
          <a:fillRect/>
        </a:stretch>
      </xdr:blipFill>
      <xdr:spPr>
        <a:xfrm>
          <a:off x="5196842" y="923341"/>
          <a:ext cx="483240" cy="252000"/>
        </a:xfrm>
        <a:prstGeom prst="rect">
          <a:avLst/>
        </a:prstGeom>
      </xdr:spPr>
    </xdr:pic>
    <xdr:clientData/>
  </xdr:twoCellAnchor>
  <xdr:twoCellAnchor>
    <xdr:from>
      <xdr:col>7</xdr:col>
      <xdr:colOff>68580</xdr:colOff>
      <xdr:row>7</xdr:row>
      <xdr:rowOff>53340</xdr:rowOff>
    </xdr:from>
    <xdr:to>
      <xdr:col>7</xdr:col>
      <xdr:colOff>536580</xdr:colOff>
      <xdr:row>8</xdr:row>
      <xdr:rowOff>2640</xdr:rowOff>
    </xdr:to>
    <xdr:grpSp>
      <xdr:nvGrpSpPr>
        <xdr:cNvPr id="41" name="Group 40">
          <a:extLst>
            <a:ext uri="{FF2B5EF4-FFF2-40B4-BE49-F238E27FC236}">
              <a16:creationId xmlns:a16="http://schemas.microsoft.com/office/drawing/2014/main" id="{1291B885-B99E-4DB7-83FE-6BB900916577}"/>
            </a:ext>
          </a:extLst>
        </xdr:cNvPr>
        <xdr:cNvGrpSpPr/>
      </xdr:nvGrpSpPr>
      <xdr:grpSpPr>
        <a:xfrm>
          <a:off x="2583180" y="2087880"/>
          <a:ext cx="0" cy="276960"/>
          <a:chOff x="2506980" y="1981200"/>
          <a:chExt cx="502942" cy="228620"/>
        </a:xfrm>
      </xdr:grpSpPr>
      <xdr:pic>
        <xdr:nvPicPr>
          <xdr:cNvPr id="42" name="Picture 41">
            <a:extLst>
              <a:ext uri="{FF2B5EF4-FFF2-40B4-BE49-F238E27FC236}">
                <a16:creationId xmlns:a16="http://schemas.microsoft.com/office/drawing/2014/main" id="{3856B4E2-DFE8-A354-97B7-71C1C8538008}"/>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43" name="Picture 42">
            <a:extLst>
              <a:ext uri="{FF2B5EF4-FFF2-40B4-BE49-F238E27FC236}">
                <a16:creationId xmlns:a16="http://schemas.microsoft.com/office/drawing/2014/main" id="{DF499FEC-5166-0640-68D5-B1ADAEF5035A}"/>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8</xdr:row>
      <xdr:rowOff>45720</xdr:rowOff>
    </xdr:from>
    <xdr:to>
      <xdr:col>7</xdr:col>
      <xdr:colOff>544200</xdr:colOff>
      <xdr:row>9</xdr:row>
      <xdr:rowOff>2640</xdr:rowOff>
    </xdr:to>
    <xdr:grpSp>
      <xdr:nvGrpSpPr>
        <xdr:cNvPr id="44" name="Group 43">
          <a:extLst>
            <a:ext uri="{FF2B5EF4-FFF2-40B4-BE49-F238E27FC236}">
              <a16:creationId xmlns:a16="http://schemas.microsoft.com/office/drawing/2014/main" id="{EBEF6114-1BBA-4564-A93B-9E4392B1D85C}"/>
            </a:ext>
          </a:extLst>
        </xdr:cNvPr>
        <xdr:cNvGrpSpPr/>
      </xdr:nvGrpSpPr>
      <xdr:grpSpPr>
        <a:xfrm>
          <a:off x="2583180" y="2407920"/>
          <a:ext cx="0" cy="284580"/>
          <a:chOff x="2506980" y="1981200"/>
          <a:chExt cx="502942" cy="228620"/>
        </a:xfrm>
      </xdr:grpSpPr>
      <xdr:pic>
        <xdr:nvPicPr>
          <xdr:cNvPr id="45" name="Picture 44">
            <a:extLst>
              <a:ext uri="{FF2B5EF4-FFF2-40B4-BE49-F238E27FC236}">
                <a16:creationId xmlns:a16="http://schemas.microsoft.com/office/drawing/2014/main" id="{27C8193D-130B-2029-9127-4DD3D78AE234}"/>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46" name="Picture 45">
            <a:extLst>
              <a:ext uri="{FF2B5EF4-FFF2-40B4-BE49-F238E27FC236}">
                <a16:creationId xmlns:a16="http://schemas.microsoft.com/office/drawing/2014/main" id="{DF278928-D875-B7F0-5F7D-5E29512DB4D1}"/>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9</xdr:row>
      <xdr:rowOff>45720</xdr:rowOff>
    </xdr:from>
    <xdr:to>
      <xdr:col>7</xdr:col>
      <xdr:colOff>544200</xdr:colOff>
      <xdr:row>10</xdr:row>
      <xdr:rowOff>2640</xdr:rowOff>
    </xdr:to>
    <xdr:grpSp>
      <xdr:nvGrpSpPr>
        <xdr:cNvPr id="47" name="Group 46">
          <a:extLst>
            <a:ext uri="{FF2B5EF4-FFF2-40B4-BE49-F238E27FC236}">
              <a16:creationId xmlns:a16="http://schemas.microsoft.com/office/drawing/2014/main" id="{69902DD1-AE13-4176-ABE4-187295076FA7}"/>
            </a:ext>
          </a:extLst>
        </xdr:cNvPr>
        <xdr:cNvGrpSpPr/>
      </xdr:nvGrpSpPr>
      <xdr:grpSpPr>
        <a:xfrm>
          <a:off x="2583180" y="2735580"/>
          <a:ext cx="0" cy="284580"/>
          <a:chOff x="2506980" y="1981200"/>
          <a:chExt cx="502942" cy="228620"/>
        </a:xfrm>
      </xdr:grpSpPr>
      <xdr:pic>
        <xdr:nvPicPr>
          <xdr:cNvPr id="48" name="Picture 47">
            <a:extLst>
              <a:ext uri="{FF2B5EF4-FFF2-40B4-BE49-F238E27FC236}">
                <a16:creationId xmlns:a16="http://schemas.microsoft.com/office/drawing/2014/main" id="{7832A12A-114D-9998-4D43-60036D073DA9}"/>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49" name="Picture 48">
            <a:extLst>
              <a:ext uri="{FF2B5EF4-FFF2-40B4-BE49-F238E27FC236}">
                <a16:creationId xmlns:a16="http://schemas.microsoft.com/office/drawing/2014/main" id="{499B2ACE-F80D-E511-A272-CFD3773240BB}"/>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10</xdr:row>
      <xdr:rowOff>45720</xdr:rowOff>
    </xdr:from>
    <xdr:to>
      <xdr:col>7</xdr:col>
      <xdr:colOff>544200</xdr:colOff>
      <xdr:row>11</xdr:row>
      <xdr:rowOff>2640</xdr:rowOff>
    </xdr:to>
    <xdr:grpSp>
      <xdr:nvGrpSpPr>
        <xdr:cNvPr id="50" name="Group 49">
          <a:extLst>
            <a:ext uri="{FF2B5EF4-FFF2-40B4-BE49-F238E27FC236}">
              <a16:creationId xmlns:a16="http://schemas.microsoft.com/office/drawing/2014/main" id="{22BB451F-A094-4A53-A95A-4BF87DF33200}"/>
            </a:ext>
          </a:extLst>
        </xdr:cNvPr>
        <xdr:cNvGrpSpPr/>
      </xdr:nvGrpSpPr>
      <xdr:grpSpPr>
        <a:xfrm>
          <a:off x="2583180" y="3063240"/>
          <a:ext cx="0" cy="284580"/>
          <a:chOff x="2506980" y="1981200"/>
          <a:chExt cx="502942" cy="228620"/>
        </a:xfrm>
      </xdr:grpSpPr>
      <xdr:pic>
        <xdr:nvPicPr>
          <xdr:cNvPr id="51" name="Picture 50">
            <a:extLst>
              <a:ext uri="{FF2B5EF4-FFF2-40B4-BE49-F238E27FC236}">
                <a16:creationId xmlns:a16="http://schemas.microsoft.com/office/drawing/2014/main" id="{C4721AED-AB9A-1BD7-E7BF-24A8C92C447C}"/>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52" name="Picture 51">
            <a:extLst>
              <a:ext uri="{FF2B5EF4-FFF2-40B4-BE49-F238E27FC236}">
                <a16:creationId xmlns:a16="http://schemas.microsoft.com/office/drawing/2014/main" id="{A5269D53-F7B4-F208-9038-674935028909}"/>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11</xdr:row>
      <xdr:rowOff>45720</xdr:rowOff>
    </xdr:from>
    <xdr:to>
      <xdr:col>7</xdr:col>
      <xdr:colOff>544200</xdr:colOff>
      <xdr:row>12</xdr:row>
      <xdr:rowOff>2640</xdr:rowOff>
    </xdr:to>
    <xdr:grpSp>
      <xdr:nvGrpSpPr>
        <xdr:cNvPr id="53" name="Group 52">
          <a:extLst>
            <a:ext uri="{FF2B5EF4-FFF2-40B4-BE49-F238E27FC236}">
              <a16:creationId xmlns:a16="http://schemas.microsoft.com/office/drawing/2014/main" id="{C8B97A30-946E-409A-95BB-EE24A7DEEF29}"/>
            </a:ext>
          </a:extLst>
        </xdr:cNvPr>
        <xdr:cNvGrpSpPr/>
      </xdr:nvGrpSpPr>
      <xdr:grpSpPr>
        <a:xfrm>
          <a:off x="2583180" y="3390900"/>
          <a:ext cx="0" cy="284580"/>
          <a:chOff x="2506980" y="1981200"/>
          <a:chExt cx="502942" cy="228620"/>
        </a:xfrm>
      </xdr:grpSpPr>
      <xdr:pic>
        <xdr:nvPicPr>
          <xdr:cNvPr id="54" name="Picture 53">
            <a:extLst>
              <a:ext uri="{FF2B5EF4-FFF2-40B4-BE49-F238E27FC236}">
                <a16:creationId xmlns:a16="http://schemas.microsoft.com/office/drawing/2014/main" id="{AF82F4E2-68BA-B0E6-D988-27BF219F6730}"/>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55" name="Picture 54">
            <a:extLst>
              <a:ext uri="{FF2B5EF4-FFF2-40B4-BE49-F238E27FC236}">
                <a16:creationId xmlns:a16="http://schemas.microsoft.com/office/drawing/2014/main" id="{4D597D99-5336-7B90-12CD-03277703209B}"/>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12</xdr:row>
      <xdr:rowOff>45720</xdr:rowOff>
    </xdr:from>
    <xdr:to>
      <xdr:col>7</xdr:col>
      <xdr:colOff>544200</xdr:colOff>
      <xdr:row>13</xdr:row>
      <xdr:rowOff>2640</xdr:rowOff>
    </xdr:to>
    <xdr:grpSp>
      <xdr:nvGrpSpPr>
        <xdr:cNvPr id="56" name="Group 55">
          <a:extLst>
            <a:ext uri="{FF2B5EF4-FFF2-40B4-BE49-F238E27FC236}">
              <a16:creationId xmlns:a16="http://schemas.microsoft.com/office/drawing/2014/main" id="{467D1E9B-18E4-4C8F-81B6-1E63FC4382D5}"/>
            </a:ext>
          </a:extLst>
        </xdr:cNvPr>
        <xdr:cNvGrpSpPr/>
      </xdr:nvGrpSpPr>
      <xdr:grpSpPr>
        <a:xfrm>
          <a:off x="2583180" y="3718560"/>
          <a:ext cx="0" cy="284580"/>
          <a:chOff x="2506980" y="1981200"/>
          <a:chExt cx="502942" cy="228620"/>
        </a:xfrm>
      </xdr:grpSpPr>
      <xdr:pic>
        <xdr:nvPicPr>
          <xdr:cNvPr id="57" name="Picture 56">
            <a:extLst>
              <a:ext uri="{FF2B5EF4-FFF2-40B4-BE49-F238E27FC236}">
                <a16:creationId xmlns:a16="http://schemas.microsoft.com/office/drawing/2014/main" id="{BC7EA8D1-D61F-9410-98CC-4281EDDE2229}"/>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58" name="Picture 57">
            <a:extLst>
              <a:ext uri="{FF2B5EF4-FFF2-40B4-BE49-F238E27FC236}">
                <a16:creationId xmlns:a16="http://schemas.microsoft.com/office/drawing/2014/main" id="{F9E28769-03C9-F4D6-780C-1920592DDB93}"/>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13</xdr:row>
      <xdr:rowOff>45720</xdr:rowOff>
    </xdr:from>
    <xdr:to>
      <xdr:col>7</xdr:col>
      <xdr:colOff>544200</xdr:colOff>
      <xdr:row>14</xdr:row>
      <xdr:rowOff>2640</xdr:rowOff>
    </xdr:to>
    <xdr:grpSp>
      <xdr:nvGrpSpPr>
        <xdr:cNvPr id="59" name="Group 58">
          <a:extLst>
            <a:ext uri="{FF2B5EF4-FFF2-40B4-BE49-F238E27FC236}">
              <a16:creationId xmlns:a16="http://schemas.microsoft.com/office/drawing/2014/main" id="{C68BCF6D-4612-4144-994E-EDF695200D27}"/>
            </a:ext>
          </a:extLst>
        </xdr:cNvPr>
        <xdr:cNvGrpSpPr/>
      </xdr:nvGrpSpPr>
      <xdr:grpSpPr>
        <a:xfrm>
          <a:off x="2583180" y="4046220"/>
          <a:ext cx="0" cy="284580"/>
          <a:chOff x="2506980" y="1981200"/>
          <a:chExt cx="502942" cy="228620"/>
        </a:xfrm>
      </xdr:grpSpPr>
      <xdr:pic>
        <xdr:nvPicPr>
          <xdr:cNvPr id="60" name="Picture 59">
            <a:extLst>
              <a:ext uri="{FF2B5EF4-FFF2-40B4-BE49-F238E27FC236}">
                <a16:creationId xmlns:a16="http://schemas.microsoft.com/office/drawing/2014/main" id="{384AA0EE-7B18-4573-EAA4-9A34222A3046}"/>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61" name="Picture 60">
            <a:extLst>
              <a:ext uri="{FF2B5EF4-FFF2-40B4-BE49-F238E27FC236}">
                <a16:creationId xmlns:a16="http://schemas.microsoft.com/office/drawing/2014/main" id="{34222B9B-170E-FF72-B488-3DB89621DF6A}"/>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14</xdr:row>
      <xdr:rowOff>45720</xdr:rowOff>
    </xdr:from>
    <xdr:to>
      <xdr:col>7</xdr:col>
      <xdr:colOff>544200</xdr:colOff>
      <xdr:row>15</xdr:row>
      <xdr:rowOff>2640</xdr:rowOff>
    </xdr:to>
    <xdr:grpSp>
      <xdr:nvGrpSpPr>
        <xdr:cNvPr id="62" name="Group 61">
          <a:extLst>
            <a:ext uri="{FF2B5EF4-FFF2-40B4-BE49-F238E27FC236}">
              <a16:creationId xmlns:a16="http://schemas.microsoft.com/office/drawing/2014/main" id="{B23231FB-237A-47F6-91F6-A5420FE13DA1}"/>
            </a:ext>
          </a:extLst>
        </xdr:cNvPr>
        <xdr:cNvGrpSpPr/>
      </xdr:nvGrpSpPr>
      <xdr:grpSpPr>
        <a:xfrm>
          <a:off x="2583180" y="4373880"/>
          <a:ext cx="0" cy="284580"/>
          <a:chOff x="2506980" y="1981200"/>
          <a:chExt cx="502942" cy="228620"/>
        </a:xfrm>
      </xdr:grpSpPr>
      <xdr:pic>
        <xdr:nvPicPr>
          <xdr:cNvPr id="63" name="Picture 62">
            <a:extLst>
              <a:ext uri="{FF2B5EF4-FFF2-40B4-BE49-F238E27FC236}">
                <a16:creationId xmlns:a16="http://schemas.microsoft.com/office/drawing/2014/main" id="{1EDE60F5-8FFD-A4B8-D470-1B9F5A8BC793}"/>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64" name="Picture 63">
            <a:extLst>
              <a:ext uri="{FF2B5EF4-FFF2-40B4-BE49-F238E27FC236}">
                <a16:creationId xmlns:a16="http://schemas.microsoft.com/office/drawing/2014/main" id="{286282F0-6A32-F3E1-0F75-9784F27A9D69}"/>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15</xdr:row>
      <xdr:rowOff>45720</xdr:rowOff>
    </xdr:from>
    <xdr:to>
      <xdr:col>7</xdr:col>
      <xdr:colOff>544200</xdr:colOff>
      <xdr:row>16</xdr:row>
      <xdr:rowOff>2640</xdr:rowOff>
    </xdr:to>
    <xdr:grpSp>
      <xdr:nvGrpSpPr>
        <xdr:cNvPr id="65" name="Group 64">
          <a:extLst>
            <a:ext uri="{FF2B5EF4-FFF2-40B4-BE49-F238E27FC236}">
              <a16:creationId xmlns:a16="http://schemas.microsoft.com/office/drawing/2014/main" id="{7DE0EA31-C860-4AF7-8F6D-0087F6382763}"/>
            </a:ext>
          </a:extLst>
        </xdr:cNvPr>
        <xdr:cNvGrpSpPr/>
      </xdr:nvGrpSpPr>
      <xdr:grpSpPr>
        <a:xfrm>
          <a:off x="2583180" y="4701540"/>
          <a:ext cx="0" cy="284580"/>
          <a:chOff x="2506980" y="1981200"/>
          <a:chExt cx="502942" cy="228620"/>
        </a:xfrm>
      </xdr:grpSpPr>
      <xdr:pic>
        <xdr:nvPicPr>
          <xdr:cNvPr id="66" name="Picture 65">
            <a:extLst>
              <a:ext uri="{FF2B5EF4-FFF2-40B4-BE49-F238E27FC236}">
                <a16:creationId xmlns:a16="http://schemas.microsoft.com/office/drawing/2014/main" id="{D6750D6D-DCF1-E9B1-8AF5-E4CA58275EC5}"/>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67" name="Picture 66">
            <a:extLst>
              <a:ext uri="{FF2B5EF4-FFF2-40B4-BE49-F238E27FC236}">
                <a16:creationId xmlns:a16="http://schemas.microsoft.com/office/drawing/2014/main" id="{D696D82F-8B54-94CE-1212-C8966F1B13B7}"/>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16</xdr:row>
      <xdr:rowOff>45720</xdr:rowOff>
    </xdr:from>
    <xdr:to>
      <xdr:col>7</xdr:col>
      <xdr:colOff>544200</xdr:colOff>
      <xdr:row>17</xdr:row>
      <xdr:rowOff>2640</xdr:rowOff>
    </xdr:to>
    <xdr:grpSp>
      <xdr:nvGrpSpPr>
        <xdr:cNvPr id="68" name="Group 67">
          <a:extLst>
            <a:ext uri="{FF2B5EF4-FFF2-40B4-BE49-F238E27FC236}">
              <a16:creationId xmlns:a16="http://schemas.microsoft.com/office/drawing/2014/main" id="{1BFC3F90-3BB1-43A8-BFE8-EB985FE5BECE}"/>
            </a:ext>
          </a:extLst>
        </xdr:cNvPr>
        <xdr:cNvGrpSpPr/>
      </xdr:nvGrpSpPr>
      <xdr:grpSpPr>
        <a:xfrm>
          <a:off x="2583180" y="5029200"/>
          <a:ext cx="0" cy="284580"/>
          <a:chOff x="2506980" y="1981200"/>
          <a:chExt cx="502942" cy="228620"/>
        </a:xfrm>
      </xdr:grpSpPr>
      <xdr:pic>
        <xdr:nvPicPr>
          <xdr:cNvPr id="69" name="Picture 68">
            <a:extLst>
              <a:ext uri="{FF2B5EF4-FFF2-40B4-BE49-F238E27FC236}">
                <a16:creationId xmlns:a16="http://schemas.microsoft.com/office/drawing/2014/main" id="{2A426213-F02E-C9A4-EAB2-45154CE9408C}"/>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70" name="Picture 69">
            <a:extLst>
              <a:ext uri="{FF2B5EF4-FFF2-40B4-BE49-F238E27FC236}">
                <a16:creationId xmlns:a16="http://schemas.microsoft.com/office/drawing/2014/main" id="{F177056C-197D-9517-0A97-62DF80A1608F}"/>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17</xdr:row>
      <xdr:rowOff>45720</xdr:rowOff>
    </xdr:from>
    <xdr:to>
      <xdr:col>7</xdr:col>
      <xdr:colOff>544200</xdr:colOff>
      <xdr:row>18</xdr:row>
      <xdr:rowOff>2640</xdr:rowOff>
    </xdr:to>
    <xdr:grpSp>
      <xdr:nvGrpSpPr>
        <xdr:cNvPr id="71" name="Group 70">
          <a:extLst>
            <a:ext uri="{FF2B5EF4-FFF2-40B4-BE49-F238E27FC236}">
              <a16:creationId xmlns:a16="http://schemas.microsoft.com/office/drawing/2014/main" id="{685669E1-0243-4773-80A1-419FFCB1D414}"/>
            </a:ext>
          </a:extLst>
        </xdr:cNvPr>
        <xdr:cNvGrpSpPr/>
      </xdr:nvGrpSpPr>
      <xdr:grpSpPr>
        <a:xfrm>
          <a:off x="2583180" y="5356860"/>
          <a:ext cx="0" cy="284580"/>
          <a:chOff x="2506980" y="1981200"/>
          <a:chExt cx="502942" cy="228620"/>
        </a:xfrm>
      </xdr:grpSpPr>
      <xdr:pic>
        <xdr:nvPicPr>
          <xdr:cNvPr id="72" name="Picture 71">
            <a:extLst>
              <a:ext uri="{FF2B5EF4-FFF2-40B4-BE49-F238E27FC236}">
                <a16:creationId xmlns:a16="http://schemas.microsoft.com/office/drawing/2014/main" id="{09E35FF6-19F2-EC1F-B4A3-2A1AA7C861E7}"/>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73" name="Picture 72">
            <a:extLst>
              <a:ext uri="{FF2B5EF4-FFF2-40B4-BE49-F238E27FC236}">
                <a16:creationId xmlns:a16="http://schemas.microsoft.com/office/drawing/2014/main" id="{16F5EEF6-1613-F3BB-431D-BE8103723EEA}"/>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18</xdr:row>
      <xdr:rowOff>45720</xdr:rowOff>
    </xdr:from>
    <xdr:to>
      <xdr:col>7</xdr:col>
      <xdr:colOff>544200</xdr:colOff>
      <xdr:row>19</xdr:row>
      <xdr:rowOff>2640</xdr:rowOff>
    </xdr:to>
    <xdr:grpSp>
      <xdr:nvGrpSpPr>
        <xdr:cNvPr id="74" name="Group 73">
          <a:extLst>
            <a:ext uri="{FF2B5EF4-FFF2-40B4-BE49-F238E27FC236}">
              <a16:creationId xmlns:a16="http://schemas.microsoft.com/office/drawing/2014/main" id="{645E4F8C-DC2B-4BC6-A317-A4E91F8F5E07}"/>
            </a:ext>
          </a:extLst>
        </xdr:cNvPr>
        <xdr:cNvGrpSpPr/>
      </xdr:nvGrpSpPr>
      <xdr:grpSpPr>
        <a:xfrm>
          <a:off x="2583180" y="5684520"/>
          <a:ext cx="0" cy="284580"/>
          <a:chOff x="2506980" y="1981200"/>
          <a:chExt cx="502942" cy="228620"/>
        </a:xfrm>
      </xdr:grpSpPr>
      <xdr:pic>
        <xdr:nvPicPr>
          <xdr:cNvPr id="75" name="Picture 74">
            <a:extLst>
              <a:ext uri="{FF2B5EF4-FFF2-40B4-BE49-F238E27FC236}">
                <a16:creationId xmlns:a16="http://schemas.microsoft.com/office/drawing/2014/main" id="{D9D97295-8466-8251-4ECC-81AC8BBBAD46}"/>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76" name="Picture 75">
            <a:extLst>
              <a:ext uri="{FF2B5EF4-FFF2-40B4-BE49-F238E27FC236}">
                <a16:creationId xmlns:a16="http://schemas.microsoft.com/office/drawing/2014/main" id="{C5C7909F-4DC9-8E4F-4CB8-C6E43C355272}"/>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19</xdr:row>
      <xdr:rowOff>45720</xdr:rowOff>
    </xdr:from>
    <xdr:to>
      <xdr:col>7</xdr:col>
      <xdr:colOff>544200</xdr:colOff>
      <xdr:row>20</xdr:row>
      <xdr:rowOff>2640</xdr:rowOff>
    </xdr:to>
    <xdr:grpSp>
      <xdr:nvGrpSpPr>
        <xdr:cNvPr id="77" name="Group 76">
          <a:extLst>
            <a:ext uri="{FF2B5EF4-FFF2-40B4-BE49-F238E27FC236}">
              <a16:creationId xmlns:a16="http://schemas.microsoft.com/office/drawing/2014/main" id="{6F2DA913-E8B9-4440-B565-7770BF01B4A3}"/>
            </a:ext>
          </a:extLst>
        </xdr:cNvPr>
        <xdr:cNvGrpSpPr/>
      </xdr:nvGrpSpPr>
      <xdr:grpSpPr>
        <a:xfrm>
          <a:off x="2583180" y="6012180"/>
          <a:ext cx="0" cy="284580"/>
          <a:chOff x="2506980" y="1981200"/>
          <a:chExt cx="502942" cy="228620"/>
        </a:xfrm>
      </xdr:grpSpPr>
      <xdr:pic>
        <xdr:nvPicPr>
          <xdr:cNvPr id="78" name="Picture 77">
            <a:extLst>
              <a:ext uri="{FF2B5EF4-FFF2-40B4-BE49-F238E27FC236}">
                <a16:creationId xmlns:a16="http://schemas.microsoft.com/office/drawing/2014/main" id="{7F4AF772-AF85-8BFB-E6B9-F2E57A8C856D}"/>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79" name="Picture 78">
            <a:extLst>
              <a:ext uri="{FF2B5EF4-FFF2-40B4-BE49-F238E27FC236}">
                <a16:creationId xmlns:a16="http://schemas.microsoft.com/office/drawing/2014/main" id="{23AE7831-C7B8-0CC5-6639-B5658F3DE0F2}"/>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20</xdr:row>
      <xdr:rowOff>45720</xdr:rowOff>
    </xdr:from>
    <xdr:to>
      <xdr:col>7</xdr:col>
      <xdr:colOff>544200</xdr:colOff>
      <xdr:row>21</xdr:row>
      <xdr:rowOff>0</xdr:rowOff>
    </xdr:to>
    <xdr:grpSp>
      <xdr:nvGrpSpPr>
        <xdr:cNvPr id="80" name="Group 79">
          <a:extLst>
            <a:ext uri="{FF2B5EF4-FFF2-40B4-BE49-F238E27FC236}">
              <a16:creationId xmlns:a16="http://schemas.microsoft.com/office/drawing/2014/main" id="{A859AEB9-456D-4E86-8EBC-AD326FA1D81A}"/>
            </a:ext>
          </a:extLst>
        </xdr:cNvPr>
        <xdr:cNvGrpSpPr/>
      </xdr:nvGrpSpPr>
      <xdr:grpSpPr>
        <a:xfrm>
          <a:off x="2583180" y="6339840"/>
          <a:ext cx="0" cy="358140"/>
          <a:chOff x="2506980" y="1981200"/>
          <a:chExt cx="502942" cy="228620"/>
        </a:xfrm>
      </xdr:grpSpPr>
      <xdr:pic>
        <xdr:nvPicPr>
          <xdr:cNvPr id="81" name="Picture 80">
            <a:extLst>
              <a:ext uri="{FF2B5EF4-FFF2-40B4-BE49-F238E27FC236}">
                <a16:creationId xmlns:a16="http://schemas.microsoft.com/office/drawing/2014/main" id="{00052ADC-04C4-22B4-D64B-9DD211E81DD9}"/>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82" name="Picture 81">
            <a:extLst>
              <a:ext uri="{FF2B5EF4-FFF2-40B4-BE49-F238E27FC236}">
                <a16:creationId xmlns:a16="http://schemas.microsoft.com/office/drawing/2014/main" id="{A454A73C-458A-8FC8-E8A4-D99C95685D7D}"/>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11</xdr:col>
      <xdr:colOff>777240</xdr:colOff>
      <xdr:row>3</xdr:row>
      <xdr:rowOff>114300</xdr:rowOff>
    </xdr:from>
    <xdr:to>
      <xdr:col>11</xdr:col>
      <xdr:colOff>2001240</xdr:colOff>
      <xdr:row>3</xdr:row>
      <xdr:rowOff>366300</xdr:rowOff>
    </xdr:to>
    <xdr:sp macro="" textlink="">
      <xdr:nvSpPr>
        <xdr:cNvPr id="84" name="Rectangle: Rounded Corners 83">
          <a:extLst>
            <a:ext uri="{FF2B5EF4-FFF2-40B4-BE49-F238E27FC236}">
              <a16:creationId xmlns:a16="http://schemas.microsoft.com/office/drawing/2014/main" id="{2A1BC201-CCCE-4CF7-8E32-C1BDAC7895D2}"/>
            </a:ext>
          </a:extLst>
        </xdr:cNvPr>
        <xdr:cNvSpPr/>
      </xdr:nvSpPr>
      <xdr:spPr>
        <a:xfrm>
          <a:off x="6316980" y="929640"/>
          <a:ext cx="1224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ptos Narrow" panose="020B0004020202020204" pitchFamily="34" charset="0"/>
              <a:cs typeface="Arial" panose="020B0604020202020204" pitchFamily="34" charset="0"/>
            </a:rPr>
            <a:t>Overdue Only</a:t>
          </a:r>
          <a:endParaRPr lang="en-SC" sz="1100">
            <a:solidFill>
              <a:schemeClr val="bg1"/>
            </a:solidFill>
            <a:latin typeface="Aptos Narrow" panose="020B0004020202020204" pitchFamily="34" charset="0"/>
            <a:cs typeface="Arial" panose="020B0604020202020204" pitchFamily="34" charset="0"/>
          </a:endParaRPr>
        </a:p>
      </xdr:txBody>
    </xdr:sp>
    <xdr:clientData/>
  </xdr:twoCellAnchor>
  <xdr:twoCellAnchor>
    <xdr:from>
      <xdr:col>6</xdr:col>
      <xdr:colOff>0</xdr:colOff>
      <xdr:row>15</xdr:row>
      <xdr:rowOff>45720</xdr:rowOff>
    </xdr:from>
    <xdr:to>
      <xdr:col>6</xdr:col>
      <xdr:colOff>0</xdr:colOff>
      <xdr:row>16</xdr:row>
      <xdr:rowOff>2640</xdr:rowOff>
    </xdr:to>
    <xdr:grpSp>
      <xdr:nvGrpSpPr>
        <xdr:cNvPr id="87" name="Group 86">
          <a:extLst>
            <a:ext uri="{FF2B5EF4-FFF2-40B4-BE49-F238E27FC236}">
              <a16:creationId xmlns:a16="http://schemas.microsoft.com/office/drawing/2014/main" id="{4AF691A4-5863-40B9-A069-0DA65C06EF85}"/>
            </a:ext>
          </a:extLst>
        </xdr:cNvPr>
        <xdr:cNvGrpSpPr/>
      </xdr:nvGrpSpPr>
      <xdr:grpSpPr>
        <a:xfrm>
          <a:off x="2583180" y="4701540"/>
          <a:ext cx="0" cy="284580"/>
          <a:chOff x="2506980" y="1981200"/>
          <a:chExt cx="502942" cy="228620"/>
        </a:xfrm>
      </xdr:grpSpPr>
      <xdr:pic>
        <xdr:nvPicPr>
          <xdr:cNvPr id="88" name="Picture 87">
            <a:extLst>
              <a:ext uri="{FF2B5EF4-FFF2-40B4-BE49-F238E27FC236}">
                <a16:creationId xmlns:a16="http://schemas.microsoft.com/office/drawing/2014/main" id="{01F258B7-032F-91F8-2395-861586FCF890}"/>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89" name="Picture 88">
            <a:extLst>
              <a:ext uri="{FF2B5EF4-FFF2-40B4-BE49-F238E27FC236}">
                <a16:creationId xmlns:a16="http://schemas.microsoft.com/office/drawing/2014/main" id="{683E4D3B-79C5-7B5D-C5D1-6B805E2114D7}"/>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6</xdr:col>
      <xdr:colOff>0</xdr:colOff>
      <xdr:row>16</xdr:row>
      <xdr:rowOff>45720</xdr:rowOff>
    </xdr:from>
    <xdr:to>
      <xdr:col>6</xdr:col>
      <xdr:colOff>0</xdr:colOff>
      <xdr:row>17</xdr:row>
      <xdr:rowOff>2640</xdr:rowOff>
    </xdr:to>
    <xdr:grpSp>
      <xdr:nvGrpSpPr>
        <xdr:cNvPr id="90" name="Group 89">
          <a:extLst>
            <a:ext uri="{FF2B5EF4-FFF2-40B4-BE49-F238E27FC236}">
              <a16:creationId xmlns:a16="http://schemas.microsoft.com/office/drawing/2014/main" id="{066C1987-F9E4-439F-8886-38162824A3C8}"/>
            </a:ext>
          </a:extLst>
        </xdr:cNvPr>
        <xdr:cNvGrpSpPr/>
      </xdr:nvGrpSpPr>
      <xdr:grpSpPr>
        <a:xfrm>
          <a:off x="2583180" y="5029200"/>
          <a:ext cx="0" cy="284580"/>
          <a:chOff x="2506980" y="1981200"/>
          <a:chExt cx="502942" cy="228620"/>
        </a:xfrm>
      </xdr:grpSpPr>
      <xdr:pic>
        <xdr:nvPicPr>
          <xdr:cNvPr id="91" name="Picture 90">
            <a:extLst>
              <a:ext uri="{FF2B5EF4-FFF2-40B4-BE49-F238E27FC236}">
                <a16:creationId xmlns:a16="http://schemas.microsoft.com/office/drawing/2014/main" id="{7BF997F2-54B6-2455-90BE-C2AC07B0D1EF}"/>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92" name="Picture 91">
            <a:extLst>
              <a:ext uri="{FF2B5EF4-FFF2-40B4-BE49-F238E27FC236}">
                <a16:creationId xmlns:a16="http://schemas.microsoft.com/office/drawing/2014/main" id="{1A621007-1ED9-2427-DB82-0245C6B65F1D}"/>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6</xdr:col>
      <xdr:colOff>0</xdr:colOff>
      <xdr:row>17</xdr:row>
      <xdr:rowOff>45720</xdr:rowOff>
    </xdr:from>
    <xdr:to>
      <xdr:col>6</xdr:col>
      <xdr:colOff>0</xdr:colOff>
      <xdr:row>18</xdr:row>
      <xdr:rowOff>2640</xdr:rowOff>
    </xdr:to>
    <xdr:grpSp>
      <xdr:nvGrpSpPr>
        <xdr:cNvPr id="93" name="Group 92">
          <a:extLst>
            <a:ext uri="{FF2B5EF4-FFF2-40B4-BE49-F238E27FC236}">
              <a16:creationId xmlns:a16="http://schemas.microsoft.com/office/drawing/2014/main" id="{83D00CF7-5418-49FF-B836-4A5F5428394A}"/>
            </a:ext>
          </a:extLst>
        </xdr:cNvPr>
        <xdr:cNvGrpSpPr/>
      </xdr:nvGrpSpPr>
      <xdr:grpSpPr>
        <a:xfrm>
          <a:off x="2583180" y="5356860"/>
          <a:ext cx="0" cy="284580"/>
          <a:chOff x="2506980" y="1981200"/>
          <a:chExt cx="502942" cy="228620"/>
        </a:xfrm>
      </xdr:grpSpPr>
      <xdr:pic>
        <xdr:nvPicPr>
          <xdr:cNvPr id="94" name="Picture 93">
            <a:extLst>
              <a:ext uri="{FF2B5EF4-FFF2-40B4-BE49-F238E27FC236}">
                <a16:creationId xmlns:a16="http://schemas.microsoft.com/office/drawing/2014/main" id="{2933AA5D-C39F-617C-9FA4-EA042FC91B7B}"/>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95" name="Picture 94">
            <a:extLst>
              <a:ext uri="{FF2B5EF4-FFF2-40B4-BE49-F238E27FC236}">
                <a16:creationId xmlns:a16="http://schemas.microsoft.com/office/drawing/2014/main" id="{E5A934B4-92D4-FD8D-0D2F-1E39433E60A0}"/>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6</xdr:col>
      <xdr:colOff>0</xdr:colOff>
      <xdr:row>17</xdr:row>
      <xdr:rowOff>45720</xdr:rowOff>
    </xdr:from>
    <xdr:to>
      <xdr:col>6</xdr:col>
      <xdr:colOff>0</xdr:colOff>
      <xdr:row>18</xdr:row>
      <xdr:rowOff>2640</xdr:rowOff>
    </xdr:to>
    <xdr:grpSp>
      <xdr:nvGrpSpPr>
        <xdr:cNvPr id="98" name="Group 97">
          <a:extLst>
            <a:ext uri="{FF2B5EF4-FFF2-40B4-BE49-F238E27FC236}">
              <a16:creationId xmlns:a16="http://schemas.microsoft.com/office/drawing/2014/main" id="{F09DA208-1A8F-4F01-9238-670D41CCEA5C}"/>
            </a:ext>
          </a:extLst>
        </xdr:cNvPr>
        <xdr:cNvGrpSpPr/>
      </xdr:nvGrpSpPr>
      <xdr:grpSpPr>
        <a:xfrm>
          <a:off x="2583180" y="5356860"/>
          <a:ext cx="0" cy="284580"/>
          <a:chOff x="2506980" y="1981200"/>
          <a:chExt cx="502942" cy="228620"/>
        </a:xfrm>
      </xdr:grpSpPr>
      <xdr:pic>
        <xdr:nvPicPr>
          <xdr:cNvPr id="99" name="Picture 98">
            <a:extLst>
              <a:ext uri="{FF2B5EF4-FFF2-40B4-BE49-F238E27FC236}">
                <a16:creationId xmlns:a16="http://schemas.microsoft.com/office/drawing/2014/main" id="{E78D0122-7E20-B249-91A4-248194A59825}"/>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00" name="Picture 99">
            <a:extLst>
              <a:ext uri="{FF2B5EF4-FFF2-40B4-BE49-F238E27FC236}">
                <a16:creationId xmlns:a16="http://schemas.microsoft.com/office/drawing/2014/main" id="{CC370974-AAD1-B06B-0895-1FEA8E93A836}"/>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6</xdr:col>
      <xdr:colOff>0</xdr:colOff>
      <xdr:row>18</xdr:row>
      <xdr:rowOff>45720</xdr:rowOff>
    </xdr:from>
    <xdr:to>
      <xdr:col>6</xdr:col>
      <xdr:colOff>0</xdr:colOff>
      <xdr:row>19</xdr:row>
      <xdr:rowOff>2640</xdr:rowOff>
    </xdr:to>
    <xdr:grpSp>
      <xdr:nvGrpSpPr>
        <xdr:cNvPr id="101" name="Group 100">
          <a:extLst>
            <a:ext uri="{FF2B5EF4-FFF2-40B4-BE49-F238E27FC236}">
              <a16:creationId xmlns:a16="http://schemas.microsoft.com/office/drawing/2014/main" id="{DAACC33E-D81F-468F-9F6D-038DEF227267}"/>
            </a:ext>
          </a:extLst>
        </xdr:cNvPr>
        <xdr:cNvGrpSpPr/>
      </xdr:nvGrpSpPr>
      <xdr:grpSpPr>
        <a:xfrm>
          <a:off x="2583180" y="5684520"/>
          <a:ext cx="0" cy="284580"/>
          <a:chOff x="2506980" y="1981200"/>
          <a:chExt cx="502942" cy="228620"/>
        </a:xfrm>
      </xdr:grpSpPr>
      <xdr:pic>
        <xdr:nvPicPr>
          <xdr:cNvPr id="102" name="Picture 101">
            <a:extLst>
              <a:ext uri="{FF2B5EF4-FFF2-40B4-BE49-F238E27FC236}">
                <a16:creationId xmlns:a16="http://schemas.microsoft.com/office/drawing/2014/main" id="{ADA6EDB5-3F1E-A954-AAFE-7F2C468E6544}"/>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03" name="Picture 102">
            <a:extLst>
              <a:ext uri="{FF2B5EF4-FFF2-40B4-BE49-F238E27FC236}">
                <a16:creationId xmlns:a16="http://schemas.microsoft.com/office/drawing/2014/main" id="{82663529-59BD-0F4A-0552-0982410212D6}"/>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6</xdr:col>
      <xdr:colOff>0</xdr:colOff>
      <xdr:row>19</xdr:row>
      <xdr:rowOff>45720</xdr:rowOff>
    </xdr:from>
    <xdr:to>
      <xdr:col>6</xdr:col>
      <xdr:colOff>0</xdr:colOff>
      <xdr:row>20</xdr:row>
      <xdr:rowOff>2640</xdr:rowOff>
    </xdr:to>
    <xdr:grpSp>
      <xdr:nvGrpSpPr>
        <xdr:cNvPr id="104" name="Group 103">
          <a:extLst>
            <a:ext uri="{FF2B5EF4-FFF2-40B4-BE49-F238E27FC236}">
              <a16:creationId xmlns:a16="http://schemas.microsoft.com/office/drawing/2014/main" id="{B3A9A3D8-A294-40CD-8336-C63FB4CFE391}"/>
            </a:ext>
          </a:extLst>
        </xdr:cNvPr>
        <xdr:cNvGrpSpPr/>
      </xdr:nvGrpSpPr>
      <xdr:grpSpPr>
        <a:xfrm>
          <a:off x="2583180" y="6012180"/>
          <a:ext cx="0" cy="284580"/>
          <a:chOff x="2506980" y="1981200"/>
          <a:chExt cx="502942" cy="228620"/>
        </a:xfrm>
      </xdr:grpSpPr>
      <xdr:pic>
        <xdr:nvPicPr>
          <xdr:cNvPr id="105" name="Picture 104">
            <a:extLst>
              <a:ext uri="{FF2B5EF4-FFF2-40B4-BE49-F238E27FC236}">
                <a16:creationId xmlns:a16="http://schemas.microsoft.com/office/drawing/2014/main" id="{CE7845BC-2FC9-5120-242D-B3A9099538D0}"/>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06" name="Picture 105">
            <a:extLst>
              <a:ext uri="{FF2B5EF4-FFF2-40B4-BE49-F238E27FC236}">
                <a16:creationId xmlns:a16="http://schemas.microsoft.com/office/drawing/2014/main" id="{863EB4B2-1C3A-3D92-97DB-0CF2A305249C}"/>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6</xdr:col>
      <xdr:colOff>0</xdr:colOff>
      <xdr:row>19</xdr:row>
      <xdr:rowOff>45720</xdr:rowOff>
    </xdr:from>
    <xdr:to>
      <xdr:col>6</xdr:col>
      <xdr:colOff>0</xdr:colOff>
      <xdr:row>20</xdr:row>
      <xdr:rowOff>2640</xdr:rowOff>
    </xdr:to>
    <xdr:grpSp>
      <xdr:nvGrpSpPr>
        <xdr:cNvPr id="107" name="Group 106">
          <a:extLst>
            <a:ext uri="{FF2B5EF4-FFF2-40B4-BE49-F238E27FC236}">
              <a16:creationId xmlns:a16="http://schemas.microsoft.com/office/drawing/2014/main" id="{4587AA56-75B8-4B36-AFE9-82074D720BEF}"/>
            </a:ext>
          </a:extLst>
        </xdr:cNvPr>
        <xdr:cNvGrpSpPr/>
      </xdr:nvGrpSpPr>
      <xdr:grpSpPr>
        <a:xfrm>
          <a:off x="2583180" y="6012180"/>
          <a:ext cx="0" cy="284580"/>
          <a:chOff x="2506980" y="1981200"/>
          <a:chExt cx="502942" cy="228620"/>
        </a:xfrm>
      </xdr:grpSpPr>
      <xdr:pic>
        <xdr:nvPicPr>
          <xdr:cNvPr id="108" name="Picture 107">
            <a:extLst>
              <a:ext uri="{FF2B5EF4-FFF2-40B4-BE49-F238E27FC236}">
                <a16:creationId xmlns:a16="http://schemas.microsoft.com/office/drawing/2014/main" id="{EC3A99A9-568C-2A0A-8244-6629D07090CB}"/>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09" name="Picture 108">
            <a:extLst>
              <a:ext uri="{FF2B5EF4-FFF2-40B4-BE49-F238E27FC236}">
                <a16:creationId xmlns:a16="http://schemas.microsoft.com/office/drawing/2014/main" id="{72D1DDB7-32A8-7763-F053-8422ABDA3901}"/>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11</xdr:col>
      <xdr:colOff>236220</xdr:colOff>
      <xdr:row>20</xdr:row>
      <xdr:rowOff>106680</xdr:rowOff>
    </xdr:from>
    <xdr:to>
      <xdr:col>13</xdr:col>
      <xdr:colOff>101580</xdr:colOff>
      <xdr:row>20</xdr:row>
      <xdr:rowOff>358680</xdr:rowOff>
    </xdr:to>
    <xdr:grpSp>
      <xdr:nvGrpSpPr>
        <xdr:cNvPr id="110" name="Group 109">
          <a:extLst>
            <a:ext uri="{FF2B5EF4-FFF2-40B4-BE49-F238E27FC236}">
              <a16:creationId xmlns:a16="http://schemas.microsoft.com/office/drawing/2014/main" id="{1511BEDE-DE1D-4527-87CC-A4CB9EE99052}"/>
            </a:ext>
          </a:extLst>
        </xdr:cNvPr>
        <xdr:cNvGrpSpPr/>
      </xdr:nvGrpSpPr>
      <xdr:grpSpPr>
        <a:xfrm>
          <a:off x="6195060" y="6400800"/>
          <a:ext cx="2700000" cy="252000"/>
          <a:chOff x="5326380" y="922022"/>
          <a:chExt cx="2674920" cy="276157"/>
        </a:xfrm>
      </xdr:grpSpPr>
      <xdr:sp macro="" textlink="">
        <xdr:nvSpPr>
          <xdr:cNvPr id="111" name="Rectangle: Rounded Corners 110">
            <a:extLst>
              <a:ext uri="{FF2B5EF4-FFF2-40B4-BE49-F238E27FC236}">
                <a16:creationId xmlns:a16="http://schemas.microsoft.com/office/drawing/2014/main" id="{95B27388-9C23-537E-EC2D-729F82208AA3}"/>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112" name="Picture 111">
            <a:extLst>
              <a:ext uri="{FF2B5EF4-FFF2-40B4-BE49-F238E27FC236}">
                <a16:creationId xmlns:a16="http://schemas.microsoft.com/office/drawing/2014/main" id="{C8F39352-E880-1DBF-4895-12A2F5DFE5C5}"/>
              </a:ext>
            </a:extLst>
          </xdr:cNvPr>
          <xdr:cNvPicPr>
            <a:picLocks noChangeAspect="1"/>
          </xdr:cNvPicPr>
        </xdr:nvPicPr>
        <xdr:blipFill>
          <a:blip xmlns:r="http://schemas.openxmlformats.org/officeDocument/2006/relationships" r:embed="rId21"/>
          <a:stretch>
            <a:fillRect/>
          </a:stretch>
        </xdr:blipFill>
        <xdr:spPr>
          <a:xfrm>
            <a:off x="5326380" y="922022"/>
            <a:ext cx="666000" cy="275998"/>
          </a:xfrm>
          <a:prstGeom prst="rect">
            <a:avLst/>
          </a:prstGeom>
        </xdr:spPr>
      </xdr:pic>
      <xdr:pic>
        <xdr:nvPicPr>
          <xdr:cNvPr id="113" name="Picture 112">
            <a:extLst>
              <a:ext uri="{FF2B5EF4-FFF2-40B4-BE49-F238E27FC236}">
                <a16:creationId xmlns:a16="http://schemas.microsoft.com/office/drawing/2014/main" id="{C22C392C-A392-9F1D-D61A-9F3FCE96FD52}"/>
              </a:ext>
            </a:extLst>
          </xdr:cNvPr>
          <xdr:cNvPicPr>
            <a:picLocks noChangeAspect="1"/>
          </xdr:cNvPicPr>
        </xdr:nvPicPr>
        <xdr:blipFill>
          <a:blip xmlns:r="http://schemas.openxmlformats.org/officeDocument/2006/relationships" r:embed="rId21"/>
          <a:stretch>
            <a:fillRect/>
          </a:stretch>
        </xdr:blipFill>
        <xdr:spPr>
          <a:xfrm rot="10800000">
            <a:off x="7335300" y="922181"/>
            <a:ext cx="666000" cy="275998"/>
          </a:xfrm>
          <a:prstGeom prst="rect">
            <a:avLst/>
          </a:prstGeom>
        </xdr:spPr>
      </xdr:pic>
    </xdr:grpSp>
    <xdr:clientData/>
  </xdr:twoCellAnchor>
  <xdr:twoCellAnchor>
    <xdr:from>
      <xdr:col>11</xdr:col>
      <xdr:colOff>137160</xdr:colOff>
      <xdr:row>3</xdr:row>
      <xdr:rowOff>106680</xdr:rowOff>
    </xdr:from>
    <xdr:to>
      <xdr:col>11</xdr:col>
      <xdr:colOff>785160</xdr:colOff>
      <xdr:row>3</xdr:row>
      <xdr:rowOff>358680</xdr:rowOff>
    </xdr:to>
    <xdr:sp macro="" textlink="">
      <xdr:nvSpPr>
        <xdr:cNvPr id="114" name="Rectangle: Rounded Corners 113">
          <a:extLst>
            <a:ext uri="{FF2B5EF4-FFF2-40B4-BE49-F238E27FC236}">
              <a16:creationId xmlns:a16="http://schemas.microsoft.com/office/drawing/2014/main" id="{7A3E69E5-C652-40F1-9ACE-E468D0B0881E}"/>
            </a:ext>
          </a:extLst>
        </xdr:cNvPr>
        <xdr:cNvSpPr/>
      </xdr:nvSpPr>
      <xdr:spPr>
        <a:xfrm>
          <a:off x="5676900" y="92202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20</xdr:row>
      <xdr:rowOff>340680</xdr:rowOff>
    </xdr:to>
    <xdr:sp macro="" textlink="">
      <xdr:nvSpPr>
        <xdr:cNvPr id="115" name="Rectangle: Rounded Corners 114">
          <a:extLst>
            <a:ext uri="{FF2B5EF4-FFF2-40B4-BE49-F238E27FC236}">
              <a16:creationId xmlns:a16="http://schemas.microsoft.com/office/drawing/2014/main" id="{868504CF-FEBF-4F08-94DF-EA81939F7426}"/>
            </a:ext>
          </a:extLst>
        </xdr:cNvPr>
        <xdr:cNvSpPr/>
      </xdr:nvSpPr>
      <xdr:spPr>
        <a:xfrm>
          <a:off x="171450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38100</xdr:colOff>
      <xdr:row>6</xdr:row>
      <xdr:rowOff>83820</xdr:rowOff>
    </xdr:from>
    <xdr:to>
      <xdr:col>5</xdr:col>
      <xdr:colOff>204859</xdr:colOff>
      <xdr:row>10</xdr:row>
      <xdr:rowOff>245820</xdr:rowOff>
    </xdr:to>
    <xdr:grpSp>
      <xdr:nvGrpSpPr>
        <xdr:cNvPr id="131" name="Group 130">
          <a:extLst>
            <a:ext uri="{FF2B5EF4-FFF2-40B4-BE49-F238E27FC236}">
              <a16:creationId xmlns:a16="http://schemas.microsoft.com/office/drawing/2014/main" id="{BFBDCD9A-D967-4A6E-A765-313D7D2DCF20}"/>
            </a:ext>
          </a:extLst>
        </xdr:cNvPr>
        <xdr:cNvGrpSpPr/>
      </xdr:nvGrpSpPr>
      <xdr:grpSpPr>
        <a:xfrm>
          <a:off x="2118360" y="1790700"/>
          <a:ext cx="166759" cy="1472640"/>
          <a:chOff x="2156460" y="1706880"/>
          <a:chExt cx="162001" cy="1472640"/>
        </a:xfrm>
      </xdr:grpSpPr>
      <xdr:pic>
        <xdr:nvPicPr>
          <xdr:cNvPr id="132" name="Picture 131">
            <a:hlinkClick xmlns:r="http://schemas.openxmlformats.org/officeDocument/2006/relationships" r:id="rId22"/>
            <a:extLst>
              <a:ext uri="{FF2B5EF4-FFF2-40B4-BE49-F238E27FC236}">
                <a16:creationId xmlns:a16="http://schemas.microsoft.com/office/drawing/2014/main" id="{06D5DEAB-A295-2CED-A17E-359C0D5276B7}"/>
              </a:ext>
            </a:extLst>
          </xdr:cNvPr>
          <xdr:cNvPicPr>
            <a:picLocks noChangeAspect="1"/>
          </xdr:cNvPicPr>
        </xdr:nvPicPr>
        <xdr:blipFill>
          <a:blip xmlns:r="http://schemas.openxmlformats.org/officeDocument/2006/relationships" r:embed="rId23"/>
          <a:stretch>
            <a:fillRect/>
          </a:stretch>
        </xdr:blipFill>
        <xdr:spPr>
          <a:xfrm>
            <a:off x="2156460" y="2034540"/>
            <a:ext cx="162001" cy="162000"/>
          </a:xfrm>
          <a:prstGeom prst="rect">
            <a:avLst/>
          </a:prstGeom>
        </xdr:spPr>
      </xdr:pic>
      <xdr:pic>
        <xdr:nvPicPr>
          <xdr:cNvPr id="133" name="Picture 132">
            <a:extLst>
              <a:ext uri="{FF2B5EF4-FFF2-40B4-BE49-F238E27FC236}">
                <a16:creationId xmlns:a16="http://schemas.microsoft.com/office/drawing/2014/main" id="{EDC08E73-F850-A81F-AB80-DD80220AD7A9}"/>
              </a:ext>
            </a:extLst>
          </xdr:cNvPr>
          <xdr:cNvPicPr>
            <a:picLocks noChangeAspect="1"/>
          </xdr:cNvPicPr>
        </xdr:nvPicPr>
        <xdr:blipFill>
          <a:blip xmlns:r="http://schemas.openxmlformats.org/officeDocument/2006/relationships" r:embed="rId23"/>
          <a:stretch>
            <a:fillRect/>
          </a:stretch>
        </xdr:blipFill>
        <xdr:spPr>
          <a:xfrm>
            <a:off x="2156460" y="1706880"/>
            <a:ext cx="162000" cy="162000"/>
          </a:xfrm>
          <a:prstGeom prst="rect">
            <a:avLst/>
          </a:prstGeom>
        </xdr:spPr>
      </xdr:pic>
      <xdr:pic>
        <xdr:nvPicPr>
          <xdr:cNvPr id="134" name="Picture 133">
            <a:extLst>
              <a:ext uri="{FF2B5EF4-FFF2-40B4-BE49-F238E27FC236}">
                <a16:creationId xmlns:a16="http://schemas.microsoft.com/office/drawing/2014/main" id="{650F8F1C-6494-52EC-8958-BB3FCFC1E42B}"/>
              </a:ext>
            </a:extLst>
          </xdr:cNvPr>
          <xdr:cNvPicPr>
            <a:picLocks noChangeAspect="1"/>
          </xdr:cNvPicPr>
        </xdr:nvPicPr>
        <xdr:blipFill>
          <a:blip xmlns:r="http://schemas.openxmlformats.org/officeDocument/2006/relationships" r:embed="rId23"/>
          <a:stretch>
            <a:fillRect/>
          </a:stretch>
        </xdr:blipFill>
        <xdr:spPr>
          <a:xfrm>
            <a:off x="2156460" y="2362200"/>
            <a:ext cx="162000" cy="162000"/>
          </a:xfrm>
          <a:prstGeom prst="rect">
            <a:avLst/>
          </a:prstGeom>
        </xdr:spPr>
      </xdr:pic>
      <xdr:pic>
        <xdr:nvPicPr>
          <xdr:cNvPr id="135" name="Picture 134">
            <a:extLst>
              <a:ext uri="{FF2B5EF4-FFF2-40B4-BE49-F238E27FC236}">
                <a16:creationId xmlns:a16="http://schemas.microsoft.com/office/drawing/2014/main" id="{83D7FD04-5A9B-C9E8-1672-F0521EC612AD}"/>
              </a:ext>
            </a:extLst>
          </xdr:cNvPr>
          <xdr:cNvPicPr>
            <a:picLocks noChangeAspect="1"/>
          </xdr:cNvPicPr>
        </xdr:nvPicPr>
        <xdr:blipFill>
          <a:blip xmlns:r="http://schemas.openxmlformats.org/officeDocument/2006/relationships" r:embed="rId23"/>
          <a:stretch>
            <a:fillRect/>
          </a:stretch>
        </xdr:blipFill>
        <xdr:spPr>
          <a:xfrm>
            <a:off x="2156460" y="2689860"/>
            <a:ext cx="162000" cy="162000"/>
          </a:xfrm>
          <a:prstGeom prst="rect">
            <a:avLst/>
          </a:prstGeom>
        </xdr:spPr>
      </xdr:pic>
      <xdr:pic>
        <xdr:nvPicPr>
          <xdr:cNvPr id="136" name="Picture 135">
            <a:extLst>
              <a:ext uri="{FF2B5EF4-FFF2-40B4-BE49-F238E27FC236}">
                <a16:creationId xmlns:a16="http://schemas.microsoft.com/office/drawing/2014/main" id="{9D7B59CB-10ED-57C5-2609-637117D32FDF}"/>
              </a:ext>
            </a:extLst>
          </xdr:cNvPr>
          <xdr:cNvPicPr>
            <a:picLocks noChangeAspect="1"/>
          </xdr:cNvPicPr>
        </xdr:nvPicPr>
        <xdr:blipFill>
          <a:blip xmlns:r="http://schemas.openxmlformats.org/officeDocument/2006/relationships" r:embed="rId23"/>
          <a:stretch>
            <a:fillRect/>
          </a:stretch>
        </xdr:blipFill>
        <xdr:spPr>
          <a:xfrm>
            <a:off x="2156460" y="3017520"/>
            <a:ext cx="162000" cy="162000"/>
          </a:xfrm>
          <a:prstGeom prst="rect">
            <a:avLst/>
          </a:prstGeom>
        </xdr:spPr>
      </xdr:pic>
    </xdr:grpSp>
    <xdr:clientData/>
  </xdr:twoCellAnchor>
  <xdr:twoCellAnchor editAs="oneCell">
    <xdr:from>
      <xdr:col>4</xdr:col>
      <xdr:colOff>91440</xdr:colOff>
      <xdr:row>5</xdr:row>
      <xdr:rowOff>76200</xdr:rowOff>
    </xdr:from>
    <xdr:to>
      <xdr:col>4</xdr:col>
      <xdr:colOff>259921</xdr:colOff>
      <xdr:row>5</xdr:row>
      <xdr:rowOff>256200</xdr:rowOff>
    </xdr:to>
    <xdr:pic>
      <xdr:nvPicPr>
        <xdr:cNvPr id="146" name="Picture 145">
          <a:extLst>
            <a:ext uri="{FF2B5EF4-FFF2-40B4-BE49-F238E27FC236}">
              <a16:creationId xmlns:a16="http://schemas.microsoft.com/office/drawing/2014/main" id="{449E15A0-D04F-4CDF-AF6D-3C2EB936F6EE}"/>
            </a:ext>
          </a:extLst>
        </xdr:cNvPr>
        <xdr:cNvPicPr>
          <a:picLocks noChangeAspect="1"/>
        </xdr:cNvPicPr>
      </xdr:nvPicPr>
      <xdr:blipFill>
        <a:blip xmlns:r="http://schemas.openxmlformats.org/officeDocument/2006/relationships" r:embed="rId24"/>
        <a:stretch>
          <a:fillRect/>
        </a:stretch>
      </xdr:blipFill>
      <xdr:spPr>
        <a:xfrm>
          <a:off x="1805940" y="1455420"/>
          <a:ext cx="168481" cy="180000"/>
        </a:xfrm>
        <a:prstGeom prst="rect">
          <a:avLst/>
        </a:prstGeom>
      </xdr:spPr>
    </xdr:pic>
    <xdr:clientData/>
  </xdr:twoCellAnchor>
  <xdr:twoCellAnchor>
    <xdr:from>
      <xdr:col>4</xdr:col>
      <xdr:colOff>99060</xdr:colOff>
      <xdr:row>6</xdr:row>
      <xdr:rowOff>106680</xdr:rowOff>
    </xdr:from>
    <xdr:to>
      <xdr:col>4</xdr:col>
      <xdr:colOff>243060</xdr:colOff>
      <xdr:row>10</xdr:row>
      <xdr:rowOff>235440</xdr:rowOff>
    </xdr:to>
    <xdr:grpSp>
      <xdr:nvGrpSpPr>
        <xdr:cNvPr id="147" name="Group 146">
          <a:extLst>
            <a:ext uri="{FF2B5EF4-FFF2-40B4-BE49-F238E27FC236}">
              <a16:creationId xmlns:a16="http://schemas.microsoft.com/office/drawing/2014/main" id="{A8BB7ECD-0DF3-40D1-8429-DC761622B134}"/>
            </a:ext>
          </a:extLst>
        </xdr:cNvPr>
        <xdr:cNvGrpSpPr/>
      </xdr:nvGrpSpPr>
      <xdr:grpSpPr>
        <a:xfrm>
          <a:off x="1813560" y="1813560"/>
          <a:ext cx="144000" cy="1439400"/>
          <a:chOff x="1805940" y="1798320"/>
          <a:chExt cx="144000" cy="1439400"/>
        </a:xfrm>
      </xdr:grpSpPr>
      <xdr:sp macro="" textlink="">
        <xdr:nvSpPr>
          <xdr:cNvPr id="148" name="Oval 147">
            <a:extLst>
              <a:ext uri="{FF2B5EF4-FFF2-40B4-BE49-F238E27FC236}">
                <a16:creationId xmlns:a16="http://schemas.microsoft.com/office/drawing/2014/main" id="{B8137010-7E8A-EB16-39BA-34FDDF226CB6}"/>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49" name="Oval 148">
            <a:extLst>
              <a:ext uri="{FF2B5EF4-FFF2-40B4-BE49-F238E27FC236}">
                <a16:creationId xmlns:a16="http://schemas.microsoft.com/office/drawing/2014/main" id="{33268AE2-30A9-059E-A06F-9D159041EFEA}"/>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0" name="Oval 149">
            <a:extLst>
              <a:ext uri="{FF2B5EF4-FFF2-40B4-BE49-F238E27FC236}">
                <a16:creationId xmlns:a16="http://schemas.microsoft.com/office/drawing/2014/main" id="{C62100B3-BBBE-86B6-0AC4-BBBEF431701B}"/>
              </a:ext>
            </a:extLst>
          </xdr:cNvPr>
          <xdr:cNvSpPr>
            <a:spLocks noChangeAspect="1"/>
          </xdr:cNvSpPr>
        </xdr:nvSpPr>
        <xdr:spPr>
          <a:xfrm>
            <a:off x="1805940" y="2438400"/>
            <a:ext cx="144000" cy="144000"/>
          </a:xfrm>
          <a:prstGeom prst="ellipse">
            <a:avLst/>
          </a:prstGeom>
          <a:solidFill>
            <a:schemeClr val="bg1"/>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6" name="Oval 155">
            <a:extLst>
              <a:ext uri="{FF2B5EF4-FFF2-40B4-BE49-F238E27FC236}">
                <a16:creationId xmlns:a16="http://schemas.microsoft.com/office/drawing/2014/main" id="{1EBE3F6A-E358-552C-14A3-D1B53A03BCF7}"/>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7" name="Oval 156">
            <a:extLst>
              <a:ext uri="{FF2B5EF4-FFF2-40B4-BE49-F238E27FC236}">
                <a16:creationId xmlns:a16="http://schemas.microsoft.com/office/drawing/2014/main" id="{DB7138AE-38D8-252D-ADE0-786C1DD86421}"/>
              </a:ext>
            </a:extLst>
          </xdr:cNvPr>
          <xdr:cNvSpPr>
            <a:spLocks noChangeAspect="1"/>
          </xdr:cNvSpPr>
        </xdr:nvSpPr>
        <xdr:spPr>
          <a:xfrm>
            <a:off x="1805940" y="2766060"/>
            <a:ext cx="144000" cy="144000"/>
          </a:xfrm>
          <a:prstGeom prst="ellipse">
            <a:avLst/>
          </a:prstGeom>
          <a:solidFill>
            <a:schemeClr val="bg1"/>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20</xdr:col>
      <xdr:colOff>106680</xdr:colOff>
      <xdr:row>3</xdr:row>
      <xdr:rowOff>121920</xdr:rowOff>
    </xdr:from>
    <xdr:to>
      <xdr:col>20</xdr:col>
      <xdr:colOff>767820</xdr:colOff>
      <xdr:row>3</xdr:row>
      <xdr:rowOff>373920</xdr:rowOff>
    </xdr:to>
    <xdr:sp macro="" textlink="">
      <xdr:nvSpPr>
        <xdr:cNvPr id="28" name="Rectangle: Rounded Corners 27">
          <a:hlinkClick xmlns:r="http://schemas.openxmlformats.org/officeDocument/2006/relationships" r:id="rId25"/>
          <a:extLst>
            <a:ext uri="{FF2B5EF4-FFF2-40B4-BE49-F238E27FC236}">
              <a16:creationId xmlns:a16="http://schemas.microsoft.com/office/drawing/2014/main" id="{29C0FCA5-945A-43C4-9FAC-AA7E060D0AB7}"/>
            </a:ext>
          </a:extLst>
        </xdr:cNvPr>
        <xdr:cNvSpPr/>
      </xdr:nvSpPr>
      <xdr:spPr>
        <a:xfrm>
          <a:off x="13434060" y="937260"/>
          <a:ext cx="6611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22</xdr:row>
      <xdr:rowOff>81060</xdr:rowOff>
    </xdr:to>
    <xdr:grpSp>
      <xdr:nvGrpSpPr>
        <xdr:cNvPr id="3" name="Group 2">
          <a:extLst>
            <a:ext uri="{FF2B5EF4-FFF2-40B4-BE49-F238E27FC236}">
              <a16:creationId xmlns:a16="http://schemas.microsoft.com/office/drawing/2014/main" id="{CFC16956-DC8F-4D2D-97B6-2015E08E7FD8}"/>
            </a:ext>
          </a:extLst>
        </xdr:cNvPr>
        <xdr:cNvGrpSpPr/>
      </xdr:nvGrpSpPr>
      <xdr:grpSpPr>
        <a:xfrm>
          <a:off x="0" y="0"/>
          <a:ext cx="1474131" cy="6824760"/>
          <a:chOff x="0" y="0"/>
          <a:chExt cx="1470321" cy="6184990"/>
        </a:xfrm>
      </xdr:grpSpPr>
      <xdr:grpSp>
        <xdr:nvGrpSpPr>
          <xdr:cNvPr id="4" name="Group 3">
            <a:extLst>
              <a:ext uri="{FF2B5EF4-FFF2-40B4-BE49-F238E27FC236}">
                <a16:creationId xmlns:a16="http://schemas.microsoft.com/office/drawing/2014/main" id="{B88A28E2-9700-5870-D212-894C8ED940F3}"/>
              </a:ext>
            </a:extLst>
          </xdr:cNvPr>
          <xdr:cNvGrpSpPr/>
        </xdr:nvGrpSpPr>
        <xdr:grpSpPr>
          <a:xfrm>
            <a:off x="0" y="0"/>
            <a:ext cx="1470321" cy="6184990"/>
            <a:chOff x="0" y="0"/>
            <a:chExt cx="1470321" cy="6184990"/>
          </a:xfrm>
        </xdr:grpSpPr>
        <xdr:grpSp>
          <xdr:nvGrpSpPr>
            <xdr:cNvPr id="6" name="Group 5">
              <a:extLst>
                <a:ext uri="{FF2B5EF4-FFF2-40B4-BE49-F238E27FC236}">
                  <a16:creationId xmlns:a16="http://schemas.microsoft.com/office/drawing/2014/main" id="{CB095ED4-2717-8519-296B-47004B40937E}"/>
                </a:ext>
              </a:extLst>
            </xdr:cNvPr>
            <xdr:cNvGrpSpPr/>
          </xdr:nvGrpSpPr>
          <xdr:grpSpPr>
            <a:xfrm>
              <a:off x="0" y="0"/>
              <a:ext cx="1470321" cy="6184990"/>
              <a:chOff x="0" y="-291307"/>
              <a:chExt cx="1474131" cy="6350725"/>
            </a:xfrm>
            <a:solidFill>
              <a:schemeClr val="bg1"/>
            </a:solidFill>
          </xdr:grpSpPr>
          <xdr:grpSp>
            <xdr:nvGrpSpPr>
              <xdr:cNvPr id="8" name="Group 7">
                <a:extLst>
                  <a:ext uri="{FF2B5EF4-FFF2-40B4-BE49-F238E27FC236}">
                    <a16:creationId xmlns:a16="http://schemas.microsoft.com/office/drawing/2014/main" id="{62430BE1-A54E-5ADA-CEF1-88BF3D59E51B}"/>
                  </a:ext>
                </a:extLst>
              </xdr:cNvPr>
              <xdr:cNvGrpSpPr/>
            </xdr:nvGrpSpPr>
            <xdr:grpSpPr>
              <a:xfrm>
                <a:off x="0" y="-291307"/>
                <a:ext cx="1474131" cy="6350725"/>
                <a:chOff x="0" y="-291307"/>
                <a:chExt cx="1474131" cy="6350725"/>
              </a:xfrm>
              <a:grpFill/>
            </xdr:grpSpPr>
            <xdr:grpSp>
              <xdr:nvGrpSpPr>
                <xdr:cNvPr id="11" name="Group 10">
                  <a:extLst>
                    <a:ext uri="{FF2B5EF4-FFF2-40B4-BE49-F238E27FC236}">
                      <a16:creationId xmlns:a16="http://schemas.microsoft.com/office/drawing/2014/main" id="{2B390FD9-16F1-6D1A-0C60-9C194C00A105}"/>
                    </a:ext>
                  </a:extLst>
                </xdr:cNvPr>
                <xdr:cNvGrpSpPr/>
              </xdr:nvGrpSpPr>
              <xdr:grpSpPr>
                <a:xfrm>
                  <a:off x="0" y="-291307"/>
                  <a:ext cx="1474131" cy="6350725"/>
                  <a:chOff x="0" y="-276870"/>
                  <a:chExt cx="1476165" cy="6035993"/>
                </a:xfrm>
                <a:grpFill/>
              </xdr:grpSpPr>
              <xdr:sp macro="" textlink="">
                <xdr:nvSpPr>
                  <xdr:cNvPr id="13" name="Rectangle 12">
                    <a:extLst>
                      <a:ext uri="{FF2B5EF4-FFF2-40B4-BE49-F238E27FC236}">
                        <a16:creationId xmlns:a16="http://schemas.microsoft.com/office/drawing/2014/main" id="{068FE445-E631-425F-CFF2-FF572D7D5F94}"/>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4" name="Group 13">
                    <a:extLst>
                      <a:ext uri="{FF2B5EF4-FFF2-40B4-BE49-F238E27FC236}">
                        <a16:creationId xmlns:a16="http://schemas.microsoft.com/office/drawing/2014/main" id="{CCA893E9-8F9F-8067-B79A-A2DFF297B3A7}"/>
                      </a:ext>
                    </a:extLst>
                  </xdr:cNvPr>
                  <xdr:cNvGrpSpPr/>
                </xdr:nvGrpSpPr>
                <xdr:grpSpPr>
                  <a:xfrm>
                    <a:off x="2080" y="531339"/>
                    <a:ext cx="1457616" cy="4278031"/>
                    <a:chOff x="2080" y="531339"/>
                    <a:chExt cx="1457616" cy="4278031"/>
                  </a:xfrm>
                  <a:grpFill/>
                </xdr:grpSpPr>
                <xdr:sp macro="" textlink="">
                  <xdr:nvSpPr>
                    <xdr:cNvPr id="15" name="TextBox 14">
                      <a:hlinkClick xmlns:r="http://schemas.openxmlformats.org/officeDocument/2006/relationships" r:id="rId1"/>
                      <a:extLst>
                        <a:ext uri="{FF2B5EF4-FFF2-40B4-BE49-F238E27FC236}">
                          <a16:creationId xmlns:a16="http://schemas.microsoft.com/office/drawing/2014/main" id="{5D402009-87A1-B7E6-8E52-1960AE1AA21D}"/>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6" name="TextBox 15">
                      <a:hlinkClick xmlns:r="http://schemas.openxmlformats.org/officeDocument/2006/relationships" r:id="rId2"/>
                      <a:extLst>
                        <a:ext uri="{FF2B5EF4-FFF2-40B4-BE49-F238E27FC236}">
                          <a16:creationId xmlns:a16="http://schemas.microsoft.com/office/drawing/2014/main" id="{0061B676-C9E2-D926-1DFA-75916149D3FB}"/>
                        </a:ext>
                      </a:extLst>
                    </xdr:cNvPr>
                    <xdr:cNvSpPr txBox="1"/>
                  </xdr:nvSpPr>
                  <xdr:spPr>
                    <a:xfrm>
                      <a:off x="2444" y="1054618"/>
                      <a:ext cx="1441986"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hlinkClick xmlns:r="http://schemas.openxmlformats.org/officeDocument/2006/relationships" r:id="rId3"/>
                      <a:extLst>
                        <a:ext uri="{FF2B5EF4-FFF2-40B4-BE49-F238E27FC236}">
                          <a16:creationId xmlns:a16="http://schemas.microsoft.com/office/drawing/2014/main" id="{09A342F6-2C6D-9D06-12AC-6BE6FE621664}"/>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4"/>
                      <a:extLst>
                        <a:ext uri="{FF2B5EF4-FFF2-40B4-BE49-F238E27FC236}">
                          <a16:creationId xmlns:a16="http://schemas.microsoft.com/office/drawing/2014/main" id="{9A52681D-3461-512A-FC97-D7843C7743B5}"/>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5"/>
                      <a:extLst>
                        <a:ext uri="{FF2B5EF4-FFF2-40B4-BE49-F238E27FC236}">
                          <a16:creationId xmlns:a16="http://schemas.microsoft.com/office/drawing/2014/main" id="{DACFF347-D66F-7850-C524-A7B7FDA23FDE}"/>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6"/>
                      <a:extLst>
                        <a:ext uri="{FF2B5EF4-FFF2-40B4-BE49-F238E27FC236}">
                          <a16:creationId xmlns:a16="http://schemas.microsoft.com/office/drawing/2014/main" id="{18223761-C100-A0A9-4AD6-DAD434825B58}"/>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7"/>
                      <a:extLst>
                        <a:ext uri="{FF2B5EF4-FFF2-40B4-BE49-F238E27FC236}">
                          <a16:creationId xmlns:a16="http://schemas.microsoft.com/office/drawing/2014/main" id="{786E2E08-7037-8B01-DE1C-802B838B6F35}"/>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8"/>
                      <a:extLst>
                        <a:ext uri="{FF2B5EF4-FFF2-40B4-BE49-F238E27FC236}">
                          <a16:creationId xmlns:a16="http://schemas.microsoft.com/office/drawing/2014/main" id="{AC35315F-400B-4252-840F-450846011BF0}"/>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9"/>
                      <a:extLst>
                        <a:ext uri="{FF2B5EF4-FFF2-40B4-BE49-F238E27FC236}">
                          <a16:creationId xmlns:a16="http://schemas.microsoft.com/office/drawing/2014/main" id="{B2963DD6-89EF-D859-9FE3-EC067CC687C9}"/>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0"/>
                      <a:extLst>
                        <a:ext uri="{FF2B5EF4-FFF2-40B4-BE49-F238E27FC236}">
                          <a16:creationId xmlns:a16="http://schemas.microsoft.com/office/drawing/2014/main" id="{8C17CCE4-C3CA-7611-7420-F3785906B953}"/>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1"/>
                      <a:extLst>
                        <a:ext uri="{FF2B5EF4-FFF2-40B4-BE49-F238E27FC236}">
                          <a16:creationId xmlns:a16="http://schemas.microsoft.com/office/drawing/2014/main" id="{A96F54BB-2F87-8283-356D-3B16E1A7D27E}"/>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8"/>
                      <a:extLst>
                        <a:ext uri="{FF2B5EF4-FFF2-40B4-BE49-F238E27FC236}">
                          <a16:creationId xmlns:a16="http://schemas.microsoft.com/office/drawing/2014/main" id="{DB729D5D-7851-7980-6C17-8E94C1A0DCDE}"/>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2"/>
                      <a:extLst>
                        <a:ext uri="{FF2B5EF4-FFF2-40B4-BE49-F238E27FC236}">
                          <a16:creationId xmlns:a16="http://schemas.microsoft.com/office/drawing/2014/main" id="{226F5E9F-7F71-B926-1A22-484D2817915A}"/>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6"/>
                      <a:extLst>
                        <a:ext uri="{FF2B5EF4-FFF2-40B4-BE49-F238E27FC236}">
                          <a16:creationId xmlns:a16="http://schemas.microsoft.com/office/drawing/2014/main" id="{9E15D035-B53A-542B-76AC-E447F6F644CC}"/>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2" name="TextBox 11">
                  <a:hlinkClick xmlns:r="http://schemas.openxmlformats.org/officeDocument/2006/relationships" r:id="rId13"/>
                  <a:extLst>
                    <a:ext uri="{FF2B5EF4-FFF2-40B4-BE49-F238E27FC236}">
                      <a16:creationId xmlns:a16="http://schemas.microsoft.com/office/drawing/2014/main" id="{9F727E6B-AA56-D22A-3012-046D9F9246C8}"/>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9" name="TextBox 8">
                <a:extLst>
                  <a:ext uri="{FF2B5EF4-FFF2-40B4-BE49-F238E27FC236}">
                    <a16:creationId xmlns:a16="http://schemas.microsoft.com/office/drawing/2014/main" id="{E7CF74C7-A615-0D39-D342-8CA0DEE852C3}"/>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0" name="TextBox 9">
                <a:extLst>
                  <a:ext uri="{FF2B5EF4-FFF2-40B4-BE49-F238E27FC236}">
                    <a16:creationId xmlns:a16="http://schemas.microsoft.com/office/drawing/2014/main" id="{F815A528-A1DB-B1A5-4408-B693B16F3B98}"/>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 name="TextBox 6">
              <a:hlinkClick xmlns:r="http://schemas.openxmlformats.org/officeDocument/2006/relationships" r:id="rId14"/>
              <a:extLst>
                <a:ext uri="{FF2B5EF4-FFF2-40B4-BE49-F238E27FC236}">
                  <a16:creationId xmlns:a16="http://schemas.microsoft.com/office/drawing/2014/main" id="{B6C7475E-C630-CFCD-E176-67235FDF37A2}"/>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 name="Picture 4">
            <a:extLst>
              <a:ext uri="{FF2B5EF4-FFF2-40B4-BE49-F238E27FC236}">
                <a16:creationId xmlns:a16="http://schemas.microsoft.com/office/drawing/2014/main" id="{A7333A1A-8D57-0EEA-D139-EF36B2B258F0}"/>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editAs="oneCell">
    <xdr:from>
      <xdr:col>12</xdr:col>
      <xdr:colOff>121922</xdr:colOff>
      <xdr:row>3</xdr:row>
      <xdr:rowOff>115621</xdr:rowOff>
    </xdr:from>
    <xdr:to>
      <xdr:col>12</xdr:col>
      <xdr:colOff>589922</xdr:colOff>
      <xdr:row>3</xdr:row>
      <xdr:rowOff>367621</xdr:rowOff>
    </xdr:to>
    <xdr:pic>
      <xdr:nvPicPr>
        <xdr:cNvPr id="41" name="Picture 40">
          <a:extLst>
            <a:ext uri="{FF2B5EF4-FFF2-40B4-BE49-F238E27FC236}">
              <a16:creationId xmlns:a16="http://schemas.microsoft.com/office/drawing/2014/main" id="{40E6B0FA-6B69-42F0-9EB9-0059026DDECD}"/>
            </a:ext>
          </a:extLst>
        </xdr:cNvPr>
        <xdr:cNvPicPr>
          <a:picLocks/>
        </xdr:cNvPicPr>
      </xdr:nvPicPr>
      <xdr:blipFill>
        <a:blip xmlns:r="http://schemas.openxmlformats.org/officeDocument/2006/relationships" r:embed="rId16"/>
        <a:stretch>
          <a:fillRect/>
        </a:stretch>
      </xdr:blipFill>
      <xdr:spPr>
        <a:xfrm>
          <a:off x="5334002" y="930961"/>
          <a:ext cx="468000" cy="252000"/>
        </a:xfrm>
        <a:prstGeom prst="rect">
          <a:avLst/>
        </a:prstGeom>
      </xdr:spPr>
    </xdr:pic>
    <xdr:clientData/>
  </xdr:twoCellAnchor>
  <xdr:twoCellAnchor>
    <xdr:from>
      <xdr:col>7</xdr:col>
      <xdr:colOff>68580</xdr:colOff>
      <xdr:row>7</xdr:row>
      <xdr:rowOff>53340</xdr:rowOff>
    </xdr:from>
    <xdr:to>
      <xdr:col>7</xdr:col>
      <xdr:colOff>536580</xdr:colOff>
      <xdr:row>8</xdr:row>
      <xdr:rowOff>2640</xdr:rowOff>
    </xdr:to>
    <xdr:grpSp>
      <xdr:nvGrpSpPr>
        <xdr:cNvPr id="50" name="Group 49">
          <a:extLst>
            <a:ext uri="{FF2B5EF4-FFF2-40B4-BE49-F238E27FC236}">
              <a16:creationId xmlns:a16="http://schemas.microsoft.com/office/drawing/2014/main" id="{BEECBA75-855D-490E-949E-2E305E201ADA}"/>
            </a:ext>
          </a:extLst>
        </xdr:cNvPr>
        <xdr:cNvGrpSpPr/>
      </xdr:nvGrpSpPr>
      <xdr:grpSpPr>
        <a:xfrm>
          <a:off x="2583180" y="2087880"/>
          <a:ext cx="0" cy="276960"/>
          <a:chOff x="2506980" y="1981200"/>
          <a:chExt cx="502942" cy="228620"/>
        </a:xfrm>
      </xdr:grpSpPr>
      <xdr:pic>
        <xdr:nvPicPr>
          <xdr:cNvPr id="51" name="Picture 50">
            <a:extLst>
              <a:ext uri="{FF2B5EF4-FFF2-40B4-BE49-F238E27FC236}">
                <a16:creationId xmlns:a16="http://schemas.microsoft.com/office/drawing/2014/main" id="{CE32B40F-703B-BC74-C417-D8B80E9079CD}"/>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52" name="Picture 51">
            <a:extLst>
              <a:ext uri="{FF2B5EF4-FFF2-40B4-BE49-F238E27FC236}">
                <a16:creationId xmlns:a16="http://schemas.microsoft.com/office/drawing/2014/main" id="{D9322A00-5B5E-8192-4BB8-1E2CBCEA4A2B}"/>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76200</xdr:colOff>
      <xdr:row>8</xdr:row>
      <xdr:rowOff>45720</xdr:rowOff>
    </xdr:from>
    <xdr:to>
      <xdr:col>7</xdr:col>
      <xdr:colOff>544200</xdr:colOff>
      <xdr:row>9</xdr:row>
      <xdr:rowOff>2640</xdr:rowOff>
    </xdr:to>
    <xdr:grpSp>
      <xdr:nvGrpSpPr>
        <xdr:cNvPr id="53" name="Group 52">
          <a:extLst>
            <a:ext uri="{FF2B5EF4-FFF2-40B4-BE49-F238E27FC236}">
              <a16:creationId xmlns:a16="http://schemas.microsoft.com/office/drawing/2014/main" id="{655F82C6-FFAE-410D-A752-6CFCDD900F98}"/>
            </a:ext>
          </a:extLst>
        </xdr:cNvPr>
        <xdr:cNvGrpSpPr/>
      </xdr:nvGrpSpPr>
      <xdr:grpSpPr>
        <a:xfrm>
          <a:off x="2583180" y="2407920"/>
          <a:ext cx="0" cy="284580"/>
          <a:chOff x="2506980" y="1981200"/>
          <a:chExt cx="502942" cy="228620"/>
        </a:xfrm>
      </xdr:grpSpPr>
      <xdr:pic>
        <xdr:nvPicPr>
          <xdr:cNvPr id="54" name="Picture 53">
            <a:extLst>
              <a:ext uri="{FF2B5EF4-FFF2-40B4-BE49-F238E27FC236}">
                <a16:creationId xmlns:a16="http://schemas.microsoft.com/office/drawing/2014/main" id="{221848B1-9A49-D461-D2C5-E420FA8EB986}"/>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55" name="Picture 54">
            <a:extLst>
              <a:ext uri="{FF2B5EF4-FFF2-40B4-BE49-F238E27FC236}">
                <a16:creationId xmlns:a16="http://schemas.microsoft.com/office/drawing/2014/main" id="{C21E28D6-90CF-E9B1-B4F6-C4BFB3144E1E}"/>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76200</xdr:colOff>
      <xdr:row>9</xdr:row>
      <xdr:rowOff>45720</xdr:rowOff>
    </xdr:from>
    <xdr:to>
      <xdr:col>7</xdr:col>
      <xdr:colOff>544200</xdr:colOff>
      <xdr:row>10</xdr:row>
      <xdr:rowOff>2640</xdr:rowOff>
    </xdr:to>
    <xdr:grpSp>
      <xdr:nvGrpSpPr>
        <xdr:cNvPr id="56" name="Group 55">
          <a:extLst>
            <a:ext uri="{FF2B5EF4-FFF2-40B4-BE49-F238E27FC236}">
              <a16:creationId xmlns:a16="http://schemas.microsoft.com/office/drawing/2014/main" id="{D890AED0-774F-40D3-80DE-0AC1E8DA3DAF}"/>
            </a:ext>
          </a:extLst>
        </xdr:cNvPr>
        <xdr:cNvGrpSpPr/>
      </xdr:nvGrpSpPr>
      <xdr:grpSpPr>
        <a:xfrm>
          <a:off x="2583180" y="2735580"/>
          <a:ext cx="0" cy="284580"/>
          <a:chOff x="2506980" y="1981200"/>
          <a:chExt cx="502942" cy="228620"/>
        </a:xfrm>
      </xdr:grpSpPr>
      <xdr:pic>
        <xdr:nvPicPr>
          <xdr:cNvPr id="57" name="Picture 56">
            <a:extLst>
              <a:ext uri="{FF2B5EF4-FFF2-40B4-BE49-F238E27FC236}">
                <a16:creationId xmlns:a16="http://schemas.microsoft.com/office/drawing/2014/main" id="{AD585C84-DDDE-D308-1C26-6221B81E9568}"/>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58" name="Picture 57">
            <a:extLst>
              <a:ext uri="{FF2B5EF4-FFF2-40B4-BE49-F238E27FC236}">
                <a16:creationId xmlns:a16="http://schemas.microsoft.com/office/drawing/2014/main" id="{505E74ED-DDCB-CEA6-6487-979DD27B1DA2}"/>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76200</xdr:colOff>
      <xdr:row>10</xdr:row>
      <xdr:rowOff>45720</xdr:rowOff>
    </xdr:from>
    <xdr:to>
      <xdr:col>7</xdr:col>
      <xdr:colOff>544200</xdr:colOff>
      <xdr:row>11</xdr:row>
      <xdr:rowOff>2640</xdr:rowOff>
    </xdr:to>
    <xdr:grpSp>
      <xdr:nvGrpSpPr>
        <xdr:cNvPr id="59" name="Group 58">
          <a:extLst>
            <a:ext uri="{FF2B5EF4-FFF2-40B4-BE49-F238E27FC236}">
              <a16:creationId xmlns:a16="http://schemas.microsoft.com/office/drawing/2014/main" id="{A61BC992-CFCE-4819-9E7A-9A0B603DC8F1}"/>
            </a:ext>
          </a:extLst>
        </xdr:cNvPr>
        <xdr:cNvGrpSpPr/>
      </xdr:nvGrpSpPr>
      <xdr:grpSpPr>
        <a:xfrm>
          <a:off x="2583180" y="3063240"/>
          <a:ext cx="0" cy="284580"/>
          <a:chOff x="2506980" y="1981200"/>
          <a:chExt cx="502942" cy="228620"/>
        </a:xfrm>
      </xdr:grpSpPr>
      <xdr:pic>
        <xdr:nvPicPr>
          <xdr:cNvPr id="60" name="Picture 59">
            <a:extLst>
              <a:ext uri="{FF2B5EF4-FFF2-40B4-BE49-F238E27FC236}">
                <a16:creationId xmlns:a16="http://schemas.microsoft.com/office/drawing/2014/main" id="{E4F2CE7A-1A29-FB18-2442-C125CB5DE893}"/>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61" name="Picture 60">
            <a:extLst>
              <a:ext uri="{FF2B5EF4-FFF2-40B4-BE49-F238E27FC236}">
                <a16:creationId xmlns:a16="http://schemas.microsoft.com/office/drawing/2014/main" id="{E675ECCC-0874-890D-A44F-28B0493A934F}"/>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76200</xdr:colOff>
      <xdr:row>11</xdr:row>
      <xdr:rowOff>45720</xdr:rowOff>
    </xdr:from>
    <xdr:to>
      <xdr:col>7</xdr:col>
      <xdr:colOff>544200</xdr:colOff>
      <xdr:row>12</xdr:row>
      <xdr:rowOff>2640</xdr:rowOff>
    </xdr:to>
    <xdr:grpSp>
      <xdr:nvGrpSpPr>
        <xdr:cNvPr id="62" name="Group 61">
          <a:extLst>
            <a:ext uri="{FF2B5EF4-FFF2-40B4-BE49-F238E27FC236}">
              <a16:creationId xmlns:a16="http://schemas.microsoft.com/office/drawing/2014/main" id="{C187FB04-EA7E-4981-99DB-70AA98215E42}"/>
            </a:ext>
          </a:extLst>
        </xdr:cNvPr>
        <xdr:cNvGrpSpPr/>
      </xdr:nvGrpSpPr>
      <xdr:grpSpPr>
        <a:xfrm>
          <a:off x="2583180" y="3390900"/>
          <a:ext cx="0" cy="284580"/>
          <a:chOff x="2506980" y="1981200"/>
          <a:chExt cx="502942" cy="228620"/>
        </a:xfrm>
      </xdr:grpSpPr>
      <xdr:pic>
        <xdr:nvPicPr>
          <xdr:cNvPr id="63" name="Picture 62">
            <a:extLst>
              <a:ext uri="{FF2B5EF4-FFF2-40B4-BE49-F238E27FC236}">
                <a16:creationId xmlns:a16="http://schemas.microsoft.com/office/drawing/2014/main" id="{1499E1D6-62EF-3291-D187-15161268AFC4}"/>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64" name="Picture 63">
            <a:extLst>
              <a:ext uri="{FF2B5EF4-FFF2-40B4-BE49-F238E27FC236}">
                <a16:creationId xmlns:a16="http://schemas.microsoft.com/office/drawing/2014/main" id="{863FAFE1-BF7D-880E-CFD2-AA3D06700785}"/>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76200</xdr:colOff>
      <xdr:row>12</xdr:row>
      <xdr:rowOff>45720</xdr:rowOff>
    </xdr:from>
    <xdr:to>
      <xdr:col>7</xdr:col>
      <xdr:colOff>544200</xdr:colOff>
      <xdr:row>13</xdr:row>
      <xdr:rowOff>2640</xdr:rowOff>
    </xdr:to>
    <xdr:grpSp>
      <xdr:nvGrpSpPr>
        <xdr:cNvPr id="65" name="Group 64">
          <a:extLst>
            <a:ext uri="{FF2B5EF4-FFF2-40B4-BE49-F238E27FC236}">
              <a16:creationId xmlns:a16="http://schemas.microsoft.com/office/drawing/2014/main" id="{571DE08C-0853-4512-B611-7635349E6A48}"/>
            </a:ext>
          </a:extLst>
        </xdr:cNvPr>
        <xdr:cNvGrpSpPr/>
      </xdr:nvGrpSpPr>
      <xdr:grpSpPr>
        <a:xfrm>
          <a:off x="2583180" y="3718560"/>
          <a:ext cx="0" cy="284580"/>
          <a:chOff x="2506980" y="1981200"/>
          <a:chExt cx="502942" cy="228620"/>
        </a:xfrm>
      </xdr:grpSpPr>
      <xdr:pic>
        <xdr:nvPicPr>
          <xdr:cNvPr id="66" name="Picture 65">
            <a:extLst>
              <a:ext uri="{FF2B5EF4-FFF2-40B4-BE49-F238E27FC236}">
                <a16:creationId xmlns:a16="http://schemas.microsoft.com/office/drawing/2014/main" id="{AEAE2D2B-8F52-D33E-EA78-E5A9DF9D48E2}"/>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67" name="Picture 66">
            <a:extLst>
              <a:ext uri="{FF2B5EF4-FFF2-40B4-BE49-F238E27FC236}">
                <a16:creationId xmlns:a16="http://schemas.microsoft.com/office/drawing/2014/main" id="{8CE52F86-696E-25F6-8A5C-7775CE233386}"/>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76200</xdr:colOff>
      <xdr:row>13</xdr:row>
      <xdr:rowOff>45720</xdr:rowOff>
    </xdr:from>
    <xdr:to>
      <xdr:col>7</xdr:col>
      <xdr:colOff>544200</xdr:colOff>
      <xdr:row>14</xdr:row>
      <xdr:rowOff>2640</xdr:rowOff>
    </xdr:to>
    <xdr:grpSp>
      <xdr:nvGrpSpPr>
        <xdr:cNvPr id="68" name="Group 67">
          <a:extLst>
            <a:ext uri="{FF2B5EF4-FFF2-40B4-BE49-F238E27FC236}">
              <a16:creationId xmlns:a16="http://schemas.microsoft.com/office/drawing/2014/main" id="{902964A8-0514-4B5F-8C8A-A0B377A7D640}"/>
            </a:ext>
          </a:extLst>
        </xdr:cNvPr>
        <xdr:cNvGrpSpPr/>
      </xdr:nvGrpSpPr>
      <xdr:grpSpPr>
        <a:xfrm>
          <a:off x="2583180" y="4046220"/>
          <a:ext cx="0" cy="284580"/>
          <a:chOff x="2506980" y="1981200"/>
          <a:chExt cx="502942" cy="228620"/>
        </a:xfrm>
      </xdr:grpSpPr>
      <xdr:pic>
        <xdr:nvPicPr>
          <xdr:cNvPr id="69" name="Picture 68">
            <a:extLst>
              <a:ext uri="{FF2B5EF4-FFF2-40B4-BE49-F238E27FC236}">
                <a16:creationId xmlns:a16="http://schemas.microsoft.com/office/drawing/2014/main" id="{BED055D9-2748-7771-DC43-D360AD56459D}"/>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70" name="Picture 69">
            <a:extLst>
              <a:ext uri="{FF2B5EF4-FFF2-40B4-BE49-F238E27FC236}">
                <a16:creationId xmlns:a16="http://schemas.microsoft.com/office/drawing/2014/main" id="{7B462747-9C20-536B-7961-689DD86D54E7}"/>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76200</xdr:colOff>
      <xdr:row>14</xdr:row>
      <xdr:rowOff>45720</xdr:rowOff>
    </xdr:from>
    <xdr:to>
      <xdr:col>7</xdr:col>
      <xdr:colOff>544200</xdr:colOff>
      <xdr:row>15</xdr:row>
      <xdr:rowOff>2640</xdr:rowOff>
    </xdr:to>
    <xdr:grpSp>
      <xdr:nvGrpSpPr>
        <xdr:cNvPr id="71" name="Group 70">
          <a:extLst>
            <a:ext uri="{FF2B5EF4-FFF2-40B4-BE49-F238E27FC236}">
              <a16:creationId xmlns:a16="http://schemas.microsoft.com/office/drawing/2014/main" id="{88910CA0-BE24-4A9C-BC29-E1A44F279DD6}"/>
            </a:ext>
          </a:extLst>
        </xdr:cNvPr>
        <xdr:cNvGrpSpPr/>
      </xdr:nvGrpSpPr>
      <xdr:grpSpPr>
        <a:xfrm>
          <a:off x="2583180" y="4373880"/>
          <a:ext cx="0" cy="284580"/>
          <a:chOff x="2506980" y="1981200"/>
          <a:chExt cx="502942" cy="228620"/>
        </a:xfrm>
      </xdr:grpSpPr>
      <xdr:pic>
        <xdr:nvPicPr>
          <xdr:cNvPr id="72" name="Picture 71">
            <a:extLst>
              <a:ext uri="{FF2B5EF4-FFF2-40B4-BE49-F238E27FC236}">
                <a16:creationId xmlns:a16="http://schemas.microsoft.com/office/drawing/2014/main" id="{EAC8B23D-0A5D-846C-D19E-B3E52ADC3CCC}"/>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73" name="Picture 72">
            <a:extLst>
              <a:ext uri="{FF2B5EF4-FFF2-40B4-BE49-F238E27FC236}">
                <a16:creationId xmlns:a16="http://schemas.microsoft.com/office/drawing/2014/main" id="{721BC980-9BF6-E184-F659-CE80C37914BE}"/>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76200</xdr:colOff>
      <xdr:row>15</xdr:row>
      <xdr:rowOff>45720</xdr:rowOff>
    </xdr:from>
    <xdr:to>
      <xdr:col>7</xdr:col>
      <xdr:colOff>544200</xdr:colOff>
      <xdr:row>16</xdr:row>
      <xdr:rowOff>2640</xdr:rowOff>
    </xdr:to>
    <xdr:grpSp>
      <xdr:nvGrpSpPr>
        <xdr:cNvPr id="74" name="Group 73">
          <a:extLst>
            <a:ext uri="{FF2B5EF4-FFF2-40B4-BE49-F238E27FC236}">
              <a16:creationId xmlns:a16="http://schemas.microsoft.com/office/drawing/2014/main" id="{A5E33D80-D478-452D-80BD-0CD4F0BDA5A3}"/>
            </a:ext>
          </a:extLst>
        </xdr:cNvPr>
        <xdr:cNvGrpSpPr/>
      </xdr:nvGrpSpPr>
      <xdr:grpSpPr>
        <a:xfrm>
          <a:off x="2583180" y="4701540"/>
          <a:ext cx="0" cy="284580"/>
          <a:chOff x="2506980" y="1981200"/>
          <a:chExt cx="502942" cy="228620"/>
        </a:xfrm>
      </xdr:grpSpPr>
      <xdr:pic>
        <xdr:nvPicPr>
          <xdr:cNvPr id="75" name="Picture 74">
            <a:extLst>
              <a:ext uri="{FF2B5EF4-FFF2-40B4-BE49-F238E27FC236}">
                <a16:creationId xmlns:a16="http://schemas.microsoft.com/office/drawing/2014/main" id="{67BB7A05-7039-1981-A964-3D5568ACFD71}"/>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76" name="Picture 75">
            <a:extLst>
              <a:ext uri="{FF2B5EF4-FFF2-40B4-BE49-F238E27FC236}">
                <a16:creationId xmlns:a16="http://schemas.microsoft.com/office/drawing/2014/main" id="{56E36B9E-2EC4-EEBD-FB30-7870187D1007}"/>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76200</xdr:colOff>
      <xdr:row>16</xdr:row>
      <xdr:rowOff>45720</xdr:rowOff>
    </xdr:from>
    <xdr:to>
      <xdr:col>7</xdr:col>
      <xdr:colOff>544200</xdr:colOff>
      <xdr:row>17</xdr:row>
      <xdr:rowOff>2640</xdr:rowOff>
    </xdr:to>
    <xdr:grpSp>
      <xdr:nvGrpSpPr>
        <xdr:cNvPr id="77" name="Group 76">
          <a:extLst>
            <a:ext uri="{FF2B5EF4-FFF2-40B4-BE49-F238E27FC236}">
              <a16:creationId xmlns:a16="http://schemas.microsoft.com/office/drawing/2014/main" id="{676A2E28-2CE5-4DE0-9F06-4467A506207B}"/>
            </a:ext>
          </a:extLst>
        </xdr:cNvPr>
        <xdr:cNvGrpSpPr/>
      </xdr:nvGrpSpPr>
      <xdr:grpSpPr>
        <a:xfrm>
          <a:off x="2583180" y="5029200"/>
          <a:ext cx="0" cy="284580"/>
          <a:chOff x="2506980" y="1981200"/>
          <a:chExt cx="502942" cy="228620"/>
        </a:xfrm>
      </xdr:grpSpPr>
      <xdr:pic>
        <xdr:nvPicPr>
          <xdr:cNvPr id="78" name="Picture 77">
            <a:extLst>
              <a:ext uri="{FF2B5EF4-FFF2-40B4-BE49-F238E27FC236}">
                <a16:creationId xmlns:a16="http://schemas.microsoft.com/office/drawing/2014/main" id="{98B0BFC7-4439-9264-214B-93F9A926A6AE}"/>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79" name="Picture 78">
            <a:extLst>
              <a:ext uri="{FF2B5EF4-FFF2-40B4-BE49-F238E27FC236}">
                <a16:creationId xmlns:a16="http://schemas.microsoft.com/office/drawing/2014/main" id="{1747EF42-9F4E-6030-A958-9A58492F2A3F}"/>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76200</xdr:colOff>
      <xdr:row>17</xdr:row>
      <xdr:rowOff>45720</xdr:rowOff>
    </xdr:from>
    <xdr:to>
      <xdr:col>7</xdr:col>
      <xdr:colOff>544200</xdr:colOff>
      <xdr:row>18</xdr:row>
      <xdr:rowOff>2640</xdr:rowOff>
    </xdr:to>
    <xdr:grpSp>
      <xdr:nvGrpSpPr>
        <xdr:cNvPr id="80" name="Group 79">
          <a:extLst>
            <a:ext uri="{FF2B5EF4-FFF2-40B4-BE49-F238E27FC236}">
              <a16:creationId xmlns:a16="http://schemas.microsoft.com/office/drawing/2014/main" id="{38ABEB2A-797B-42DD-86CA-01DDD3EBCD2A}"/>
            </a:ext>
          </a:extLst>
        </xdr:cNvPr>
        <xdr:cNvGrpSpPr/>
      </xdr:nvGrpSpPr>
      <xdr:grpSpPr>
        <a:xfrm>
          <a:off x="2583180" y="5356860"/>
          <a:ext cx="0" cy="284580"/>
          <a:chOff x="2506980" y="1981200"/>
          <a:chExt cx="502942" cy="228620"/>
        </a:xfrm>
      </xdr:grpSpPr>
      <xdr:pic>
        <xdr:nvPicPr>
          <xdr:cNvPr id="81" name="Picture 80">
            <a:extLst>
              <a:ext uri="{FF2B5EF4-FFF2-40B4-BE49-F238E27FC236}">
                <a16:creationId xmlns:a16="http://schemas.microsoft.com/office/drawing/2014/main" id="{77AC096F-68F4-A1D5-B392-0218E4903047}"/>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82" name="Picture 81">
            <a:extLst>
              <a:ext uri="{FF2B5EF4-FFF2-40B4-BE49-F238E27FC236}">
                <a16:creationId xmlns:a16="http://schemas.microsoft.com/office/drawing/2014/main" id="{DBD4BE38-F4B2-8A30-7541-B1AA6A84CA8C}"/>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76200</xdr:colOff>
      <xdr:row>18</xdr:row>
      <xdr:rowOff>45720</xdr:rowOff>
    </xdr:from>
    <xdr:to>
      <xdr:col>7</xdr:col>
      <xdr:colOff>544200</xdr:colOff>
      <xdr:row>19</xdr:row>
      <xdr:rowOff>2640</xdr:rowOff>
    </xdr:to>
    <xdr:grpSp>
      <xdr:nvGrpSpPr>
        <xdr:cNvPr id="83" name="Group 82">
          <a:extLst>
            <a:ext uri="{FF2B5EF4-FFF2-40B4-BE49-F238E27FC236}">
              <a16:creationId xmlns:a16="http://schemas.microsoft.com/office/drawing/2014/main" id="{02EF3B5D-6B2E-45D5-A18A-91CDC7616937}"/>
            </a:ext>
          </a:extLst>
        </xdr:cNvPr>
        <xdr:cNvGrpSpPr/>
      </xdr:nvGrpSpPr>
      <xdr:grpSpPr>
        <a:xfrm>
          <a:off x="2583180" y="5684520"/>
          <a:ext cx="0" cy="284580"/>
          <a:chOff x="2506980" y="1981200"/>
          <a:chExt cx="502942" cy="228620"/>
        </a:xfrm>
      </xdr:grpSpPr>
      <xdr:pic>
        <xdr:nvPicPr>
          <xdr:cNvPr id="84" name="Picture 83">
            <a:extLst>
              <a:ext uri="{FF2B5EF4-FFF2-40B4-BE49-F238E27FC236}">
                <a16:creationId xmlns:a16="http://schemas.microsoft.com/office/drawing/2014/main" id="{7777DE5D-FC70-01AD-1A6B-88FD97939A8C}"/>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85" name="Picture 84">
            <a:extLst>
              <a:ext uri="{FF2B5EF4-FFF2-40B4-BE49-F238E27FC236}">
                <a16:creationId xmlns:a16="http://schemas.microsoft.com/office/drawing/2014/main" id="{3034DD45-D187-4489-946D-D2C66A10C145}"/>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76200</xdr:colOff>
      <xdr:row>19</xdr:row>
      <xdr:rowOff>45720</xdr:rowOff>
    </xdr:from>
    <xdr:to>
      <xdr:col>7</xdr:col>
      <xdr:colOff>544200</xdr:colOff>
      <xdr:row>20</xdr:row>
      <xdr:rowOff>2640</xdr:rowOff>
    </xdr:to>
    <xdr:grpSp>
      <xdr:nvGrpSpPr>
        <xdr:cNvPr id="86" name="Group 85">
          <a:extLst>
            <a:ext uri="{FF2B5EF4-FFF2-40B4-BE49-F238E27FC236}">
              <a16:creationId xmlns:a16="http://schemas.microsoft.com/office/drawing/2014/main" id="{6C78BBC7-6D52-462A-976E-2C0F71E88E84}"/>
            </a:ext>
          </a:extLst>
        </xdr:cNvPr>
        <xdr:cNvGrpSpPr/>
      </xdr:nvGrpSpPr>
      <xdr:grpSpPr>
        <a:xfrm>
          <a:off x="2583180" y="6012180"/>
          <a:ext cx="0" cy="284580"/>
          <a:chOff x="2506980" y="1981200"/>
          <a:chExt cx="502942" cy="228620"/>
        </a:xfrm>
      </xdr:grpSpPr>
      <xdr:pic>
        <xdr:nvPicPr>
          <xdr:cNvPr id="87" name="Picture 86">
            <a:extLst>
              <a:ext uri="{FF2B5EF4-FFF2-40B4-BE49-F238E27FC236}">
                <a16:creationId xmlns:a16="http://schemas.microsoft.com/office/drawing/2014/main" id="{050A8BBB-1166-C6DC-2EEF-79B67DD899BE}"/>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88" name="Picture 87">
            <a:extLst>
              <a:ext uri="{FF2B5EF4-FFF2-40B4-BE49-F238E27FC236}">
                <a16:creationId xmlns:a16="http://schemas.microsoft.com/office/drawing/2014/main" id="{C6C2B888-69AD-808A-3BE0-0ED18DEA6B35}"/>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7</xdr:col>
      <xdr:colOff>76200</xdr:colOff>
      <xdr:row>20</xdr:row>
      <xdr:rowOff>45720</xdr:rowOff>
    </xdr:from>
    <xdr:to>
      <xdr:col>7</xdr:col>
      <xdr:colOff>544200</xdr:colOff>
      <xdr:row>21</xdr:row>
      <xdr:rowOff>2640</xdr:rowOff>
    </xdr:to>
    <xdr:grpSp>
      <xdr:nvGrpSpPr>
        <xdr:cNvPr id="89" name="Group 88">
          <a:extLst>
            <a:ext uri="{FF2B5EF4-FFF2-40B4-BE49-F238E27FC236}">
              <a16:creationId xmlns:a16="http://schemas.microsoft.com/office/drawing/2014/main" id="{1027AF5B-9399-49E7-9328-9710996E8754}"/>
            </a:ext>
          </a:extLst>
        </xdr:cNvPr>
        <xdr:cNvGrpSpPr/>
      </xdr:nvGrpSpPr>
      <xdr:grpSpPr>
        <a:xfrm>
          <a:off x="2583180" y="6339840"/>
          <a:ext cx="0" cy="284580"/>
          <a:chOff x="2506980" y="1981200"/>
          <a:chExt cx="502942" cy="228620"/>
        </a:xfrm>
      </xdr:grpSpPr>
      <xdr:pic>
        <xdr:nvPicPr>
          <xdr:cNvPr id="90" name="Picture 89">
            <a:extLst>
              <a:ext uri="{FF2B5EF4-FFF2-40B4-BE49-F238E27FC236}">
                <a16:creationId xmlns:a16="http://schemas.microsoft.com/office/drawing/2014/main" id="{ABB180F4-8CF1-43B1-C44F-6D6D94DA925C}"/>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91" name="Picture 90">
            <a:extLst>
              <a:ext uri="{FF2B5EF4-FFF2-40B4-BE49-F238E27FC236}">
                <a16:creationId xmlns:a16="http://schemas.microsoft.com/office/drawing/2014/main" id="{52B5DBEA-1FC7-EF27-396A-3F5E901E3466}"/>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12</xdr:col>
      <xdr:colOff>594360</xdr:colOff>
      <xdr:row>20</xdr:row>
      <xdr:rowOff>91440</xdr:rowOff>
    </xdr:from>
    <xdr:to>
      <xdr:col>13</xdr:col>
      <xdr:colOff>1389360</xdr:colOff>
      <xdr:row>21</xdr:row>
      <xdr:rowOff>15780</xdr:rowOff>
    </xdr:to>
    <xdr:grpSp>
      <xdr:nvGrpSpPr>
        <xdr:cNvPr id="2" name="Group 1">
          <a:extLst>
            <a:ext uri="{FF2B5EF4-FFF2-40B4-BE49-F238E27FC236}">
              <a16:creationId xmlns:a16="http://schemas.microsoft.com/office/drawing/2014/main" id="{C976237E-A982-408F-8DAD-E35A329FCC70}"/>
            </a:ext>
          </a:extLst>
        </xdr:cNvPr>
        <xdr:cNvGrpSpPr/>
      </xdr:nvGrpSpPr>
      <xdr:grpSpPr>
        <a:xfrm>
          <a:off x="6195060" y="6385560"/>
          <a:ext cx="2700000" cy="252000"/>
          <a:chOff x="5326380" y="922022"/>
          <a:chExt cx="2674920" cy="276157"/>
        </a:xfrm>
      </xdr:grpSpPr>
      <xdr:sp macro="" textlink="">
        <xdr:nvSpPr>
          <xdr:cNvPr id="47" name="Rectangle: Rounded Corners 46">
            <a:extLst>
              <a:ext uri="{FF2B5EF4-FFF2-40B4-BE49-F238E27FC236}">
                <a16:creationId xmlns:a16="http://schemas.microsoft.com/office/drawing/2014/main" id="{6A82CFFB-4353-43ED-A17A-5061EB4A7753}"/>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9</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8" name="Picture 47">
            <a:extLst>
              <a:ext uri="{FF2B5EF4-FFF2-40B4-BE49-F238E27FC236}">
                <a16:creationId xmlns:a16="http://schemas.microsoft.com/office/drawing/2014/main" id="{9916189D-E860-4B1B-CE3C-23C8749DE70C}"/>
              </a:ext>
            </a:extLst>
          </xdr:cNvPr>
          <xdr:cNvPicPr>
            <a:picLocks noChangeAspect="1"/>
          </xdr:cNvPicPr>
        </xdr:nvPicPr>
        <xdr:blipFill>
          <a:blip xmlns:r="http://schemas.openxmlformats.org/officeDocument/2006/relationships" r:embed="rId19"/>
          <a:stretch>
            <a:fillRect/>
          </a:stretch>
        </xdr:blipFill>
        <xdr:spPr>
          <a:xfrm>
            <a:off x="5326380" y="922022"/>
            <a:ext cx="666000" cy="275998"/>
          </a:xfrm>
          <a:prstGeom prst="rect">
            <a:avLst/>
          </a:prstGeom>
        </xdr:spPr>
      </xdr:pic>
      <xdr:pic>
        <xdr:nvPicPr>
          <xdr:cNvPr id="94" name="Picture 93">
            <a:extLst>
              <a:ext uri="{FF2B5EF4-FFF2-40B4-BE49-F238E27FC236}">
                <a16:creationId xmlns:a16="http://schemas.microsoft.com/office/drawing/2014/main" id="{9BEDC6AE-EE77-049A-FDDE-C730BE4CF3EB}"/>
              </a:ext>
            </a:extLst>
          </xdr:cNvPr>
          <xdr:cNvPicPr>
            <a:picLocks noChangeAspect="1"/>
          </xdr:cNvPicPr>
        </xdr:nvPicPr>
        <xdr:blipFill>
          <a:blip xmlns:r="http://schemas.openxmlformats.org/officeDocument/2006/relationships" r:embed="rId19"/>
          <a:stretch>
            <a:fillRect/>
          </a:stretch>
        </xdr:blipFill>
        <xdr:spPr>
          <a:xfrm rot="10800000">
            <a:off x="7335300" y="922181"/>
            <a:ext cx="666000" cy="275998"/>
          </a:xfrm>
          <a:prstGeom prst="rect">
            <a:avLst/>
          </a:prstGeom>
        </xdr:spPr>
      </xdr:pic>
    </xdr:grpSp>
    <xdr:clientData/>
  </xdr:twoCellAnchor>
  <xdr:twoCellAnchor>
    <xdr:from>
      <xdr:col>5</xdr:col>
      <xdr:colOff>388620</xdr:colOff>
      <xdr:row>20</xdr:row>
      <xdr:rowOff>99060</xdr:rowOff>
    </xdr:from>
    <xdr:to>
      <xdr:col>8</xdr:col>
      <xdr:colOff>569700</xdr:colOff>
      <xdr:row>21</xdr:row>
      <xdr:rowOff>5400</xdr:rowOff>
    </xdr:to>
    <xdr:sp macro="" textlink="">
      <xdr:nvSpPr>
        <xdr:cNvPr id="95" name="Rectangle: Rounded Corners 94">
          <a:extLst>
            <a:ext uri="{FF2B5EF4-FFF2-40B4-BE49-F238E27FC236}">
              <a16:creationId xmlns:a16="http://schemas.microsoft.com/office/drawing/2014/main" id="{B0313D8C-2919-4FBD-812A-CF51BF2AAE24}"/>
            </a:ext>
          </a:extLst>
        </xdr:cNvPr>
        <xdr:cNvSpPr/>
      </xdr:nvSpPr>
      <xdr:spPr>
        <a:xfrm>
          <a:off x="2468880" y="639318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7620</xdr:colOff>
      <xdr:row>20</xdr:row>
      <xdr:rowOff>99060</xdr:rowOff>
    </xdr:from>
    <xdr:to>
      <xdr:col>5</xdr:col>
      <xdr:colOff>325860</xdr:colOff>
      <xdr:row>21</xdr:row>
      <xdr:rowOff>5400</xdr:rowOff>
    </xdr:to>
    <xdr:sp macro="" textlink="">
      <xdr:nvSpPr>
        <xdr:cNvPr id="96" name="Rectangle: Rounded Corners 95">
          <a:extLst>
            <a:ext uri="{FF2B5EF4-FFF2-40B4-BE49-F238E27FC236}">
              <a16:creationId xmlns:a16="http://schemas.microsoft.com/office/drawing/2014/main" id="{BAC64D4A-CBF3-4DD2-8681-DD12D99C89F5}"/>
            </a:ext>
          </a:extLst>
        </xdr:cNvPr>
        <xdr:cNvSpPr/>
      </xdr:nvSpPr>
      <xdr:spPr>
        <a:xfrm>
          <a:off x="1722120" y="639318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17</xdr:col>
      <xdr:colOff>137160</xdr:colOff>
      <xdr:row>3</xdr:row>
      <xdr:rowOff>129540</xdr:rowOff>
    </xdr:from>
    <xdr:to>
      <xdr:col>17</xdr:col>
      <xdr:colOff>821160</xdr:colOff>
      <xdr:row>3</xdr:row>
      <xdr:rowOff>381540</xdr:rowOff>
    </xdr:to>
    <xdr:sp macro="" textlink="">
      <xdr:nvSpPr>
        <xdr:cNvPr id="39" name="Rectangle: Rounded Corners 38">
          <a:hlinkClick xmlns:r="http://schemas.openxmlformats.org/officeDocument/2006/relationships" r:id="rId20"/>
          <a:extLst>
            <a:ext uri="{FF2B5EF4-FFF2-40B4-BE49-F238E27FC236}">
              <a16:creationId xmlns:a16="http://schemas.microsoft.com/office/drawing/2014/main" id="{7B3EBB1A-79F9-49F7-AF36-20CCB01D1334}"/>
            </a:ext>
          </a:extLst>
        </xdr:cNvPr>
        <xdr:cNvSpPr/>
      </xdr:nvSpPr>
      <xdr:spPr>
        <a:xfrm>
          <a:off x="13426440" y="94488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83820</xdr:colOff>
      <xdr:row>6</xdr:row>
      <xdr:rowOff>106680</xdr:rowOff>
    </xdr:from>
    <xdr:to>
      <xdr:col>4</xdr:col>
      <xdr:colOff>227820</xdr:colOff>
      <xdr:row>19</xdr:row>
      <xdr:rowOff>235440</xdr:rowOff>
    </xdr:to>
    <xdr:grpSp>
      <xdr:nvGrpSpPr>
        <xdr:cNvPr id="40" name="Group 39">
          <a:extLst>
            <a:ext uri="{FF2B5EF4-FFF2-40B4-BE49-F238E27FC236}">
              <a16:creationId xmlns:a16="http://schemas.microsoft.com/office/drawing/2014/main" id="{1B64BDBB-8EC3-4947-8998-7DC9D220CF5A}"/>
            </a:ext>
          </a:extLst>
        </xdr:cNvPr>
        <xdr:cNvGrpSpPr/>
      </xdr:nvGrpSpPr>
      <xdr:grpSpPr>
        <a:xfrm>
          <a:off x="1798320" y="1813560"/>
          <a:ext cx="144000" cy="4388340"/>
          <a:chOff x="1805940" y="1798320"/>
          <a:chExt cx="144000" cy="4388340"/>
        </a:xfrm>
      </xdr:grpSpPr>
      <xdr:sp macro="" textlink="">
        <xdr:nvSpPr>
          <xdr:cNvPr id="46" name="Oval 45">
            <a:extLst>
              <a:ext uri="{FF2B5EF4-FFF2-40B4-BE49-F238E27FC236}">
                <a16:creationId xmlns:a16="http://schemas.microsoft.com/office/drawing/2014/main" id="{B627FC2F-2D53-A55A-5BC5-9C7B8C9C9ACD}"/>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9" name="Oval 48">
            <a:extLst>
              <a:ext uri="{FF2B5EF4-FFF2-40B4-BE49-F238E27FC236}">
                <a16:creationId xmlns:a16="http://schemas.microsoft.com/office/drawing/2014/main" id="{EE3BE878-F439-D16F-6635-CCEC61E9AFE1}"/>
              </a:ext>
            </a:extLst>
          </xdr:cNvPr>
          <xdr:cNvSpPr>
            <a:spLocks noChangeAspect="1"/>
          </xdr:cNvSpPr>
        </xdr:nvSpPr>
        <xdr:spPr>
          <a:xfrm>
            <a:off x="1805940" y="211074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2" name="Oval 91">
            <a:extLst>
              <a:ext uri="{FF2B5EF4-FFF2-40B4-BE49-F238E27FC236}">
                <a16:creationId xmlns:a16="http://schemas.microsoft.com/office/drawing/2014/main" id="{DD409A48-4777-C495-FB33-59824A6D379E}"/>
              </a:ext>
            </a:extLst>
          </xdr:cNvPr>
          <xdr:cNvSpPr>
            <a:spLocks noChangeAspect="1"/>
          </xdr:cNvSpPr>
        </xdr:nvSpPr>
        <xdr:spPr>
          <a:xfrm>
            <a:off x="1805940" y="2438400"/>
            <a:ext cx="144000" cy="144000"/>
          </a:xfrm>
          <a:prstGeom prst="ellipse">
            <a:avLst/>
          </a:prstGeom>
          <a:solidFill>
            <a:srgbClr val="FFC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3" name="Oval 92">
            <a:extLst>
              <a:ext uri="{FF2B5EF4-FFF2-40B4-BE49-F238E27FC236}">
                <a16:creationId xmlns:a16="http://schemas.microsoft.com/office/drawing/2014/main" id="{93302F08-5104-036F-5F23-C3929B7E5C2D}"/>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7" name="Oval 96">
            <a:extLst>
              <a:ext uri="{FF2B5EF4-FFF2-40B4-BE49-F238E27FC236}">
                <a16:creationId xmlns:a16="http://schemas.microsoft.com/office/drawing/2014/main" id="{3F6D2C17-1D1D-9204-5E69-08B443027BF6}"/>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8" name="Oval 97">
            <a:extLst>
              <a:ext uri="{FF2B5EF4-FFF2-40B4-BE49-F238E27FC236}">
                <a16:creationId xmlns:a16="http://schemas.microsoft.com/office/drawing/2014/main" id="{A85D4C51-EE64-77EE-BF2A-788FBBDAC5C3}"/>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9" name="Oval 98">
            <a:extLst>
              <a:ext uri="{FF2B5EF4-FFF2-40B4-BE49-F238E27FC236}">
                <a16:creationId xmlns:a16="http://schemas.microsoft.com/office/drawing/2014/main" id="{C6AB3E79-9142-542B-25B3-388797899E41}"/>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0" name="Oval 99">
            <a:extLst>
              <a:ext uri="{FF2B5EF4-FFF2-40B4-BE49-F238E27FC236}">
                <a16:creationId xmlns:a16="http://schemas.microsoft.com/office/drawing/2014/main" id="{F536C66D-77E6-EA6C-2FAA-DA629B13593F}"/>
              </a:ext>
            </a:extLst>
          </xdr:cNvPr>
          <xdr:cNvSpPr>
            <a:spLocks noChangeAspect="1"/>
          </xdr:cNvSpPr>
        </xdr:nvSpPr>
        <xdr:spPr>
          <a:xfrm>
            <a:off x="1805940" y="3421380"/>
            <a:ext cx="144000" cy="144000"/>
          </a:xfrm>
          <a:prstGeom prst="ellipse">
            <a:avLst/>
          </a:prstGeom>
          <a:solidFill>
            <a:srgbClr val="00B0F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1" name="Oval 100">
            <a:extLst>
              <a:ext uri="{FF2B5EF4-FFF2-40B4-BE49-F238E27FC236}">
                <a16:creationId xmlns:a16="http://schemas.microsoft.com/office/drawing/2014/main" id="{EE7B83CE-D9E0-6178-2B09-4F73D2A26E4D}"/>
              </a:ext>
            </a:extLst>
          </xdr:cNvPr>
          <xdr:cNvSpPr>
            <a:spLocks noChangeAspect="1"/>
          </xdr:cNvSpPr>
        </xdr:nvSpPr>
        <xdr:spPr>
          <a:xfrm>
            <a:off x="1805940" y="3093720"/>
            <a:ext cx="144000" cy="144000"/>
          </a:xfrm>
          <a:prstGeom prst="ellipse">
            <a:avLst/>
          </a:prstGeom>
          <a:solidFill>
            <a:srgbClr val="FFFF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2" name="Oval 101">
            <a:extLst>
              <a:ext uri="{FF2B5EF4-FFF2-40B4-BE49-F238E27FC236}">
                <a16:creationId xmlns:a16="http://schemas.microsoft.com/office/drawing/2014/main" id="{00852175-BB16-9D81-1C0E-20AD3959C8DB}"/>
              </a:ext>
            </a:extLst>
          </xdr:cNvPr>
          <xdr:cNvSpPr>
            <a:spLocks noChangeAspect="1"/>
          </xdr:cNvSpPr>
        </xdr:nvSpPr>
        <xdr:spPr>
          <a:xfrm>
            <a:off x="1805940" y="2766060"/>
            <a:ext cx="144000" cy="144000"/>
          </a:xfrm>
          <a:prstGeom prst="ellipse">
            <a:avLst/>
          </a:prstGeom>
          <a:solidFill>
            <a:srgbClr val="FC9E04"/>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3" name="Oval 102">
            <a:extLst>
              <a:ext uri="{FF2B5EF4-FFF2-40B4-BE49-F238E27FC236}">
                <a16:creationId xmlns:a16="http://schemas.microsoft.com/office/drawing/2014/main" id="{047FA109-A59F-6E7B-D8F3-B1797F205943}"/>
              </a:ext>
            </a:extLst>
          </xdr:cNvPr>
          <xdr:cNvSpPr>
            <a:spLocks noChangeAspect="1"/>
          </xdr:cNvSpPr>
        </xdr:nvSpPr>
        <xdr:spPr>
          <a:xfrm>
            <a:off x="1805940" y="60426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4" name="Oval 103">
            <a:extLst>
              <a:ext uri="{FF2B5EF4-FFF2-40B4-BE49-F238E27FC236}">
                <a16:creationId xmlns:a16="http://schemas.microsoft.com/office/drawing/2014/main" id="{A72E72BA-B8CD-B24A-FC91-96FF51CB6C08}"/>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5" name="Oval 104">
            <a:extLst>
              <a:ext uri="{FF2B5EF4-FFF2-40B4-BE49-F238E27FC236}">
                <a16:creationId xmlns:a16="http://schemas.microsoft.com/office/drawing/2014/main" id="{893EC0D6-226C-C48A-B067-277C93AF8B9B}"/>
              </a:ext>
            </a:extLst>
          </xdr:cNvPr>
          <xdr:cNvSpPr>
            <a:spLocks noChangeAspect="1"/>
          </xdr:cNvSpPr>
        </xdr:nvSpPr>
        <xdr:spPr>
          <a:xfrm>
            <a:off x="1805940" y="53873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6" name="Oval 105">
            <a:extLst>
              <a:ext uri="{FF2B5EF4-FFF2-40B4-BE49-F238E27FC236}">
                <a16:creationId xmlns:a16="http://schemas.microsoft.com/office/drawing/2014/main" id="{2763AA66-2982-64B4-90FB-6010A4089243}"/>
              </a:ext>
            </a:extLst>
          </xdr:cNvPr>
          <xdr:cNvSpPr>
            <a:spLocks noChangeAspect="1"/>
          </xdr:cNvSpPr>
        </xdr:nvSpPr>
        <xdr:spPr>
          <a:xfrm>
            <a:off x="1805940" y="50596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83820</xdr:colOff>
      <xdr:row>5</xdr:row>
      <xdr:rowOff>76200</xdr:rowOff>
    </xdr:from>
    <xdr:to>
      <xdr:col>4</xdr:col>
      <xdr:colOff>252301</xdr:colOff>
      <xdr:row>5</xdr:row>
      <xdr:rowOff>256200</xdr:rowOff>
    </xdr:to>
    <xdr:pic>
      <xdr:nvPicPr>
        <xdr:cNvPr id="107" name="Picture 106">
          <a:extLst>
            <a:ext uri="{FF2B5EF4-FFF2-40B4-BE49-F238E27FC236}">
              <a16:creationId xmlns:a16="http://schemas.microsoft.com/office/drawing/2014/main" id="{B59B2FB6-9AFA-4C71-A5A8-7AB228F8D746}"/>
            </a:ext>
          </a:extLst>
        </xdr:cNvPr>
        <xdr:cNvPicPr>
          <a:picLocks noChangeAspect="1"/>
        </xdr:cNvPicPr>
      </xdr:nvPicPr>
      <xdr:blipFill>
        <a:blip xmlns:r="http://schemas.openxmlformats.org/officeDocument/2006/relationships" r:embed="rId21"/>
        <a:stretch>
          <a:fillRect/>
        </a:stretch>
      </xdr:blipFill>
      <xdr:spPr>
        <a:xfrm>
          <a:off x="1798320" y="1455420"/>
          <a:ext cx="168481" cy="180000"/>
        </a:xfrm>
        <a:prstGeom prst="rect">
          <a:avLst/>
        </a:prstGeom>
      </xdr:spPr>
    </xdr:pic>
    <xdr:clientData/>
  </xdr:twoCellAnchor>
  <xdr:twoCellAnchor>
    <xdr:from>
      <xdr:col>5</xdr:col>
      <xdr:colOff>83820</xdr:colOff>
      <xdr:row>6</xdr:row>
      <xdr:rowOff>83820</xdr:rowOff>
    </xdr:from>
    <xdr:to>
      <xdr:col>5</xdr:col>
      <xdr:colOff>250579</xdr:colOff>
      <xdr:row>19</xdr:row>
      <xdr:rowOff>245820</xdr:rowOff>
    </xdr:to>
    <xdr:grpSp>
      <xdr:nvGrpSpPr>
        <xdr:cNvPr id="123" name="Group 122">
          <a:extLst>
            <a:ext uri="{FF2B5EF4-FFF2-40B4-BE49-F238E27FC236}">
              <a16:creationId xmlns:a16="http://schemas.microsoft.com/office/drawing/2014/main" id="{13895D0A-0889-4EBA-B856-381278360009}"/>
            </a:ext>
          </a:extLst>
        </xdr:cNvPr>
        <xdr:cNvGrpSpPr/>
      </xdr:nvGrpSpPr>
      <xdr:grpSpPr>
        <a:xfrm>
          <a:off x="2164080" y="1790700"/>
          <a:ext cx="166759" cy="4421580"/>
          <a:chOff x="2156460" y="1706880"/>
          <a:chExt cx="162001" cy="4421580"/>
        </a:xfrm>
      </xdr:grpSpPr>
      <xdr:pic>
        <xdr:nvPicPr>
          <xdr:cNvPr id="124" name="Picture 123">
            <a:extLst>
              <a:ext uri="{FF2B5EF4-FFF2-40B4-BE49-F238E27FC236}">
                <a16:creationId xmlns:a16="http://schemas.microsoft.com/office/drawing/2014/main" id="{FF9F8255-D9E3-C9E5-8190-A1B48F63219A}"/>
              </a:ext>
            </a:extLst>
          </xdr:cNvPr>
          <xdr:cNvPicPr>
            <a:picLocks noChangeAspect="1"/>
          </xdr:cNvPicPr>
        </xdr:nvPicPr>
        <xdr:blipFill>
          <a:blip xmlns:r="http://schemas.openxmlformats.org/officeDocument/2006/relationships" r:embed="rId22"/>
          <a:stretch>
            <a:fillRect/>
          </a:stretch>
        </xdr:blipFill>
        <xdr:spPr>
          <a:xfrm>
            <a:off x="2156460" y="2034540"/>
            <a:ext cx="162001" cy="162000"/>
          </a:xfrm>
          <a:prstGeom prst="rect">
            <a:avLst/>
          </a:prstGeom>
        </xdr:spPr>
      </xdr:pic>
      <xdr:pic>
        <xdr:nvPicPr>
          <xdr:cNvPr id="125" name="Picture 124">
            <a:hlinkClick xmlns:r="http://schemas.openxmlformats.org/officeDocument/2006/relationships" r:id="rId23"/>
            <a:extLst>
              <a:ext uri="{FF2B5EF4-FFF2-40B4-BE49-F238E27FC236}">
                <a16:creationId xmlns:a16="http://schemas.microsoft.com/office/drawing/2014/main" id="{0D1746BF-D5AA-4FA5-5AEB-B72E92F880D6}"/>
              </a:ext>
            </a:extLst>
          </xdr:cNvPr>
          <xdr:cNvPicPr>
            <a:picLocks noChangeAspect="1"/>
          </xdr:cNvPicPr>
        </xdr:nvPicPr>
        <xdr:blipFill>
          <a:blip xmlns:r="http://schemas.openxmlformats.org/officeDocument/2006/relationships" r:embed="rId22"/>
          <a:stretch>
            <a:fillRect/>
          </a:stretch>
        </xdr:blipFill>
        <xdr:spPr>
          <a:xfrm>
            <a:off x="2156460" y="1706880"/>
            <a:ext cx="162000" cy="162000"/>
          </a:xfrm>
          <a:prstGeom prst="rect">
            <a:avLst/>
          </a:prstGeom>
        </xdr:spPr>
      </xdr:pic>
      <xdr:pic>
        <xdr:nvPicPr>
          <xdr:cNvPr id="126" name="Picture 125">
            <a:extLst>
              <a:ext uri="{FF2B5EF4-FFF2-40B4-BE49-F238E27FC236}">
                <a16:creationId xmlns:a16="http://schemas.microsoft.com/office/drawing/2014/main" id="{8B0531B8-AC5F-967E-5872-9443DC5CE0BB}"/>
              </a:ext>
            </a:extLst>
          </xdr:cNvPr>
          <xdr:cNvPicPr>
            <a:picLocks noChangeAspect="1"/>
          </xdr:cNvPicPr>
        </xdr:nvPicPr>
        <xdr:blipFill>
          <a:blip xmlns:r="http://schemas.openxmlformats.org/officeDocument/2006/relationships" r:embed="rId22"/>
          <a:stretch>
            <a:fillRect/>
          </a:stretch>
        </xdr:blipFill>
        <xdr:spPr>
          <a:xfrm>
            <a:off x="2156460" y="2362200"/>
            <a:ext cx="162000" cy="162000"/>
          </a:xfrm>
          <a:prstGeom prst="rect">
            <a:avLst/>
          </a:prstGeom>
        </xdr:spPr>
      </xdr:pic>
      <xdr:pic>
        <xdr:nvPicPr>
          <xdr:cNvPr id="127" name="Picture 126">
            <a:extLst>
              <a:ext uri="{FF2B5EF4-FFF2-40B4-BE49-F238E27FC236}">
                <a16:creationId xmlns:a16="http://schemas.microsoft.com/office/drawing/2014/main" id="{36BEA8F2-4777-AB6A-3D4B-B532F18420E8}"/>
              </a:ext>
            </a:extLst>
          </xdr:cNvPr>
          <xdr:cNvPicPr>
            <a:picLocks noChangeAspect="1"/>
          </xdr:cNvPicPr>
        </xdr:nvPicPr>
        <xdr:blipFill>
          <a:blip xmlns:r="http://schemas.openxmlformats.org/officeDocument/2006/relationships" r:embed="rId22"/>
          <a:stretch>
            <a:fillRect/>
          </a:stretch>
        </xdr:blipFill>
        <xdr:spPr>
          <a:xfrm>
            <a:off x="2156460" y="2689860"/>
            <a:ext cx="162000" cy="162000"/>
          </a:xfrm>
          <a:prstGeom prst="rect">
            <a:avLst/>
          </a:prstGeom>
        </xdr:spPr>
      </xdr:pic>
      <xdr:pic>
        <xdr:nvPicPr>
          <xdr:cNvPr id="128" name="Picture 127">
            <a:extLst>
              <a:ext uri="{FF2B5EF4-FFF2-40B4-BE49-F238E27FC236}">
                <a16:creationId xmlns:a16="http://schemas.microsoft.com/office/drawing/2014/main" id="{F6A78CBC-61A6-BB4C-88E1-E45D8029E566}"/>
              </a:ext>
            </a:extLst>
          </xdr:cNvPr>
          <xdr:cNvPicPr>
            <a:picLocks noChangeAspect="1"/>
          </xdr:cNvPicPr>
        </xdr:nvPicPr>
        <xdr:blipFill>
          <a:blip xmlns:r="http://schemas.openxmlformats.org/officeDocument/2006/relationships" r:embed="rId22"/>
          <a:stretch>
            <a:fillRect/>
          </a:stretch>
        </xdr:blipFill>
        <xdr:spPr>
          <a:xfrm>
            <a:off x="2156460" y="3017520"/>
            <a:ext cx="162000" cy="162000"/>
          </a:xfrm>
          <a:prstGeom prst="rect">
            <a:avLst/>
          </a:prstGeom>
        </xdr:spPr>
      </xdr:pic>
      <xdr:pic>
        <xdr:nvPicPr>
          <xdr:cNvPr id="129" name="Picture 128">
            <a:extLst>
              <a:ext uri="{FF2B5EF4-FFF2-40B4-BE49-F238E27FC236}">
                <a16:creationId xmlns:a16="http://schemas.microsoft.com/office/drawing/2014/main" id="{FB703E20-EA5C-94DE-CE46-EA5C2A96090E}"/>
              </a:ext>
            </a:extLst>
          </xdr:cNvPr>
          <xdr:cNvPicPr>
            <a:picLocks noChangeAspect="1"/>
          </xdr:cNvPicPr>
        </xdr:nvPicPr>
        <xdr:blipFill>
          <a:blip xmlns:r="http://schemas.openxmlformats.org/officeDocument/2006/relationships" r:embed="rId22"/>
          <a:stretch>
            <a:fillRect/>
          </a:stretch>
        </xdr:blipFill>
        <xdr:spPr>
          <a:xfrm>
            <a:off x="2156460" y="3345180"/>
            <a:ext cx="162000" cy="162000"/>
          </a:xfrm>
          <a:prstGeom prst="rect">
            <a:avLst/>
          </a:prstGeom>
        </xdr:spPr>
      </xdr:pic>
      <xdr:pic>
        <xdr:nvPicPr>
          <xdr:cNvPr id="130" name="Picture 129">
            <a:extLst>
              <a:ext uri="{FF2B5EF4-FFF2-40B4-BE49-F238E27FC236}">
                <a16:creationId xmlns:a16="http://schemas.microsoft.com/office/drawing/2014/main" id="{AEF6C2E3-055B-25D4-7365-7D6F885647B0}"/>
              </a:ext>
            </a:extLst>
          </xdr:cNvPr>
          <xdr:cNvPicPr>
            <a:picLocks noChangeAspect="1"/>
          </xdr:cNvPicPr>
        </xdr:nvPicPr>
        <xdr:blipFill>
          <a:blip xmlns:r="http://schemas.openxmlformats.org/officeDocument/2006/relationships" r:embed="rId22"/>
          <a:stretch>
            <a:fillRect/>
          </a:stretch>
        </xdr:blipFill>
        <xdr:spPr>
          <a:xfrm>
            <a:off x="2156460" y="3672840"/>
            <a:ext cx="162000" cy="162000"/>
          </a:xfrm>
          <a:prstGeom prst="rect">
            <a:avLst/>
          </a:prstGeom>
        </xdr:spPr>
      </xdr:pic>
      <xdr:pic>
        <xdr:nvPicPr>
          <xdr:cNvPr id="131" name="Picture 130">
            <a:extLst>
              <a:ext uri="{FF2B5EF4-FFF2-40B4-BE49-F238E27FC236}">
                <a16:creationId xmlns:a16="http://schemas.microsoft.com/office/drawing/2014/main" id="{A7408FF3-63ED-6EC8-2290-788166F57663}"/>
              </a:ext>
            </a:extLst>
          </xdr:cNvPr>
          <xdr:cNvPicPr>
            <a:picLocks noChangeAspect="1"/>
          </xdr:cNvPicPr>
        </xdr:nvPicPr>
        <xdr:blipFill>
          <a:blip xmlns:r="http://schemas.openxmlformats.org/officeDocument/2006/relationships" r:embed="rId22"/>
          <a:stretch>
            <a:fillRect/>
          </a:stretch>
        </xdr:blipFill>
        <xdr:spPr>
          <a:xfrm>
            <a:off x="2156460" y="4000500"/>
            <a:ext cx="162000" cy="162000"/>
          </a:xfrm>
          <a:prstGeom prst="rect">
            <a:avLst/>
          </a:prstGeom>
        </xdr:spPr>
      </xdr:pic>
      <xdr:pic>
        <xdr:nvPicPr>
          <xdr:cNvPr id="132" name="Picture 131">
            <a:extLst>
              <a:ext uri="{FF2B5EF4-FFF2-40B4-BE49-F238E27FC236}">
                <a16:creationId xmlns:a16="http://schemas.microsoft.com/office/drawing/2014/main" id="{0C74748F-B204-75CA-F3A1-8BDF2A919C0D}"/>
              </a:ext>
            </a:extLst>
          </xdr:cNvPr>
          <xdr:cNvPicPr>
            <a:picLocks noChangeAspect="1"/>
          </xdr:cNvPicPr>
        </xdr:nvPicPr>
        <xdr:blipFill>
          <a:blip xmlns:r="http://schemas.openxmlformats.org/officeDocument/2006/relationships" r:embed="rId22"/>
          <a:stretch>
            <a:fillRect/>
          </a:stretch>
        </xdr:blipFill>
        <xdr:spPr>
          <a:xfrm>
            <a:off x="2156460" y="4328160"/>
            <a:ext cx="162000" cy="162000"/>
          </a:xfrm>
          <a:prstGeom prst="rect">
            <a:avLst/>
          </a:prstGeom>
        </xdr:spPr>
      </xdr:pic>
      <xdr:pic>
        <xdr:nvPicPr>
          <xdr:cNvPr id="133" name="Picture 132">
            <a:extLst>
              <a:ext uri="{FF2B5EF4-FFF2-40B4-BE49-F238E27FC236}">
                <a16:creationId xmlns:a16="http://schemas.microsoft.com/office/drawing/2014/main" id="{8F7CCC97-B525-6138-B26D-58116974B1AE}"/>
              </a:ext>
            </a:extLst>
          </xdr:cNvPr>
          <xdr:cNvPicPr>
            <a:picLocks noChangeAspect="1"/>
          </xdr:cNvPicPr>
        </xdr:nvPicPr>
        <xdr:blipFill>
          <a:blip xmlns:r="http://schemas.openxmlformats.org/officeDocument/2006/relationships" r:embed="rId22"/>
          <a:stretch>
            <a:fillRect/>
          </a:stretch>
        </xdr:blipFill>
        <xdr:spPr>
          <a:xfrm>
            <a:off x="2156460" y="4655820"/>
            <a:ext cx="162000" cy="162000"/>
          </a:xfrm>
          <a:prstGeom prst="rect">
            <a:avLst/>
          </a:prstGeom>
        </xdr:spPr>
      </xdr:pic>
      <xdr:pic>
        <xdr:nvPicPr>
          <xdr:cNvPr id="134" name="Picture 133">
            <a:extLst>
              <a:ext uri="{FF2B5EF4-FFF2-40B4-BE49-F238E27FC236}">
                <a16:creationId xmlns:a16="http://schemas.microsoft.com/office/drawing/2014/main" id="{7542F353-ED6F-F1DA-2C94-073EE51D8FE0}"/>
              </a:ext>
            </a:extLst>
          </xdr:cNvPr>
          <xdr:cNvPicPr>
            <a:picLocks noChangeAspect="1"/>
          </xdr:cNvPicPr>
        </xdr:nvPicPr>
        <xdr:blipFill>
          <a:blip xmlns:r="http://schemas.openxmlformats.org/officeDocument/2006/relationships" r:embed="rId22"/>
          <a:stretch>
            <a:fillRect/>
          </a:stretch>
        </xdr:blipFill>
        <xdr:spPr>
          <a:xfrm>
            <a:off x="2156460" y="4983480"/>
            <a:ext cx="162000" cy="162000"/>
          </a:xfrm>
          <a:prstGeom prst="rect">
            <a:avLst/>
          </a:prstGeom>
        </xdr:spPr>
      </xdr:pic>
      <xdr:pic>
        <xdr:nvPicPr>
          <xdr:cNvPr id="135" name="Picture 134">
            <a:extLst>
              <a:ext uri="{FF2B5EF4-FFF2-40B4-BE49-F238E27FC236}">
                <a16:creationId xmlns:a16="http://schemas.microsoft.com/office/drawing/2014/main" id="{FF216E7E-E493-FAB3-16F0-238FF08609B2}"/>
              </a:ext>
            </a:extLst>
          </xdr:cNvPr>
          <xdr:cNvPicPr>
            <a:picLocks noChangeAspect="1"/>
          </xdr:cNvPicPr>
        </xdr:nvPicPr>
        <xdr:blipFill>
          <a:blip xmlns:r="http://schemas.openxmlformats.org/officeDocument/2006/relationships" r:embed="rId22"/>
          <a:stretch>
            <a:fillRect/>
          </a:stretch>
        </xdr:blipFill>
        <xdr:spPr>
          <a:xfrm>
            <a:off x="2156460" y="5311140"/>
            <a:ext cx="162000" cy="162000"/>
          </a:xfrm>
          <a:prstGeom prst="rect">
            <a:avLst/>
          </a:prstGeom>
        </xdr:spPr>
      </xdr:pic>
      <xdr:pic>
        <xdr:nvPicPr>
          <xdr:cNvPr id="136" name="Picture 135">
            <a:extLst>
              <a:ext uri="{FF2B5EF4-FFF2-40B4-BE49-F238E27FC236}">
                <a16:creationId xmlns:a16="http://schemas.microsoft.com/office/drawing/2014/main" id="{AA4995DF-915A-20A8-8DD1-F8389B126C3D}"/>
              </a:ext>
            </a:extLst>
          </xdr:cNvPr>
          <xdr:cNvPicPr>
            <a:picLocks noChangeAspect="1"/>
          </xdr:cNvPicPr>
        </xdr:nvPicPr>
        <xdr:blipFill>
          <a:blip xmlns:r="http://schemas.openxmlformats.org/officeDocument/2006/relationships" r:embed="rId22"/>
          <a:stretch>
            <a:fillRect/>
          </a:stretch>
        </xdr:blipFill>
        <xdr:spPr>
          <a:xfrm>
            <a:off x="2156460" y="5638800"/>
            <a:ext cx="162000" cy="162000"/>
          </a:xfrm>
          <a:prstGeom prst="rect">
            <a:avLst/>
          </a:prstGeom>
        </xdr:spPr>
      </xdr:pic>
      <xdr:pic>
        <xdr:nvPicPr>
          <xdr:cNvPr id="138" name="Picture 137">
            <a:extLst>
              <a:ext uri="{FF2B5EF4-FFF2-40B4-BE49-F238E27FC236}">
                <a16:creationId xmlns:a16="http://schemas.microsoft.com/office/drawing/2014/main" id="{A1008A1B-D856-0A10-4BE1-0E11D819D1A0}"/>
              </a:ext>
            </a:extLst>
          </xdr:cNvPr>
          <xdr:cNvPicPr>
            <a:picLocks noChangeAspect="1"/>
          </xdr:cNvPicPr>
        </xdr:nvPicPr>
        <xdr:blipFill>
          <a:blip xmlns:r="http://schemas.openxmlformats.org/officeDocument/2006/relationships" r:embed="rId22"/>
          <a:stretch>
            <a:fillRect/>
          </a:stretch>
        </xdr:blipFill>
        <xdr:spPr>
          <a:xfrm>
            <a:off x="2156460" y="5966460"/>
            <a:ext cx="162000" cy="162000"/>
          </a:xfrm>
          <a:prstGeom prst="rect">
            <a:avLst/>
          </a:prstGeom>
        </xdr:spPr>
      </xdr:pic>
    </xdr:grpSp>
    <xdr:clientData/>
  </xdr:twoCellAnchor>
</xdr:wsDr>
</file>

<file path=xl/drawings/drawing22.xml><?xml version="1.0" encoding="utf-8"?>
<xdr:wsDr xmlns:xdr="http://schemas.openxmlformats.org/drawingml/2006/spreadsheetDrawing" xmlns:a="http://schemas.openxmlformats.org/drawingml/2006/main">
  <xdr:twoCellAnchor editAs="oneCell">
    <xdr:from>
      <xdr:col>7</xdr:col>
      <xdr:colOff>777241</xdr:colOff>
      <xdr:row>3</xdr:row>
      <xdr:rowOff>106680</xdr:rowOff>
    </xdr:from>
    <xdr:to>
      <xdr:col>8</xdr:col>
      <xdr:colOff>469816</xdr:colOff>
      <xdr:row>3</xdr:row>
      <xdr:rowOff>358680</xdr:rowOff>
    </xdr:to>
    <xdr:pic>
      <xdr:nvPicPr>
        <xdr:cNvPr id="38" name="Picture 37">
          <a:hlinkClick xmlns:r="http://schemas.openxmlformats.org/officeDocument/2006/relationships" r:id="rId1"/>
          <a:extLst>
            <a:ext uri="{FF2B5EF4-FFF2-40B4-BE49-F238E27FC236}">
              <a16:creationId xmlns:a16="http://schemas.microsoft.com/office/drawing/2014/main" id="{7360AD02-3939-4BFE-9854-C5AD051D7D73}"/>
            </a:ext>
          </a:extLst>
        </xdr:cNvPr>
        <xdr:cNvPicPr>
          <a:picLocks noChangeAspect="1"/>
        </xdr:cNvPicPr>
      </xdr:nvPicPr>
      <xdr:blipFill>
        <a:blip xmlns:r="http://schemas.openxmlformats.org/officeDocument/2006/relationships" r:embed="rId2"/>
        <a:stretch>
          <a:fillRect/>
        </a:stretch>
      </xdr:blipFill>
      <xdr:spPr>
        <a:xfrm>
          <a:off x="5227321" y="922020"/>
          <a:ext cx="500295" cy="252000"/>
        </a:xfrm>
        <a:prstGeom prst="rect">
          <a:avLst/>
        </a:prstGeom>
      </xdr:spPr>
    </xdr:pic>
    <xdr:clientData/>
  </xdr:twoCellAnchor>
  <xdr:twoCellAnchor>
    <xdr:from>
      <xdr:col>9</xdr:col>
      <xdr:colOff>160020</xdr:colOff>
      <xdr:row>20</xdr:row>
      <xdr:rowOff>106680</xdr:rowOff>
    </xdr:from>
    <xdr:to>
      <xdr:col>11</xdr:col>
      <xdr:colOff>1069320</xdr:colOff>
      <xdr:row>20</xdr:row>
      <xdr:rowOff>358680</xdr:rowOff>
    </xdr:to>
    <xdr:grpSp>
      <xdr:nvGrpSpPr>
        <xdr:cNvPr id="55" name="Group 54">
          <a:extLst>
            <a:ext uri="{FF2B5EF4-FFF2-40B4-BE49-F238E27FC236}">
              <a16:creationId xmlns:a16="http://schemas.microsoft.com/office/drawing/2014/main" id="{63AB15EA-C56E-4D84-B721-ABEEFF183304}"/>
            </a:ext>
          </a:extLst>
        </xdr:cNvPr>
        <xdr:cNvGrpSpPr/>
      </xdr:nvGrpSpPr>
      <xdr:grpSpPr>
        <a:xfrm>
          <a:off x="6149340" y="6400800"/>
          <a:ext cx="2700000" cy="252000"/>
          <a:chOff x="5326380" y="922022"/>
          <a:chExt cx="2674920" cy="276157"/>
        </a:xfrm>
      </xdr:grpSpPr>
      <xdr:sp macro="" textlink="">
        <xdr:nvSpPr>
          <xdr:cNvPr id="60" name="Rectangle: Rounded Corners 59">
            <a:extLst>
              <a:ext uri="{FF2B5EF4-FFF2-40B4-BE49-F238E27FC236}">
                <a16:creationId xmlns:a16="http://schemas.microsoft.com/office/drawing/2014/main" id="{FAB9C7B6-CF50-B7FB-F1FC-F13774D008A3}"/>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64" name="Picture 63">
            <a:extLst>
              <a:ext uri="{FF2B5EF4-FFF2-40B4-BE49-F238E27FC236}">
                <a16:creationId xmlns:a16="http://schemas.microsoft.com/office/drawing/2014/main" id="{E8C27211-21A9-4DA2-7014-72FF084BC86F}"/>
              </a:ext>
            </a:extLst>
          </xdr:cNvPr>
          <xdr:cNvPicPr>
            <a:picLocks noChangeAspect="1"/>
          </xdr:cNvPicPr>
        </xdr:nvPicPr>
        <xdr:blipFill>
          <a:blip xmlns:r="http://schemas.openxmlformats.org/officeDocument/2006/relationships" r:embed="rId3"/>
          <a:stretch>
            <a:fillRect/>
          </a:stretch>
        </xdr:blipFill>
        <xdr:spPr>
          <a:xfrm>
            <a:off x="5326380" y="922022"/>
            <a:ext cx="666000" cy="275998"/>
          </a:xfrm>
          <a:prstGeom prst="rect">
            <a:avLst/>
          </a:prstGeom>
        </xdr:spPr>
      </xdr:pic>
      <xdr:pic>
        <xdr:nvPicPr>
          <xdr:cNvPr id="65" name="Picture 64">
            <a:extLst>
              <a:ext uri="{FF2B5EF4-FFF2-40B4-BE49-F238E27FC236}">
                <a16:creationId xmlns:a16="http://schemas.microsoft.com/office/drawing/2014/main" id="{21618E4B-C349-2867-C67D-03EF25BB4318}"/>
              </a:ext>
            </a:extLst>
          </xdr:cNvPr>
          <xdr:cNvPicPr>
            <a:picLocks noChangeAspect="1"/>
          </xdr:cNvPicPr>
        </xdr:nvPicPr>
        <xdr:blipFill>
          <a:blip xmlns:r="http://schemas.openxmlformats.org/officeDocument/2006/relationships" r:embed="rId3"/>
          <a:stretch>
            <a:fillRect/>
          </a:stretch>
        </xdr:blipFill>
        <xdr:spPr>
          <a:xfrm rot="10800000">
            <a:off x="7335300" y="922181"/>
            <a:ext cx="666000" cy="275998"/>
          </a:xfrm>
          <a:prstGeom prst="rect">
            <a:avLst/>
          </a:prstGeom>
        </xdr:spPr>
      </xdr:pic>
    </xdr:grpSp>
    <xdr:clientData/>
  </xdr:twoCellAnchor>
  <xdr:twoCellAnchor>
    <xdr:from>
      <xdr:col>0</xdr:col>
      <xdr:colOff>0</xdr:colOff>
      <xdr:row>0</xdr:row>
      <xdr:rowOff>0</xdr:rowOff>
    </xdr:from>
    <xdr:to>
      <xdr:col>2</xdr:col>
      <xdr:colOff>3471</xdr:colOff>
      <xdr:row>21</xdr:row>
      <xdr:rowOff>142020</xdr:rowOff>
    </xdr:to>
    <xdr:grpSp>
      <xdr:nvGrpSpPr>
        <xdr:cNvPr id="3" name="Group 2">
          <a:extLst>
            <a:ext uri="{FF2B5EF4-FFF2-40B4-BE49-F238E27FC236}">
              <a16:creationId xmlns:a16="http://schemas.microsoft.com/office/drawing/2014/main" id="{EF40B2B9-78A4-4535-B9D6-B1DAF95264F0}"/>
            </a:ext>
          </a:extLst>
        </xdr:cNvPr>
        <xdr:cNvGrpSpPr/>
      </xdr:nvGrpSpPr>
      <xdr:grpSpPr>
        <a:xfrm>
          <a:off x="0" y="0"/>
          <a:ext cx="1474131" cy="6840000"/>
          <a:chOff x="0" y="0"/>
          <a:chExt cx="1470321" cy="6184990"/>
        </a:xfrm>
      </xdr:grpSpPr>
      <xdr:grpSp>
        <xdr:nvGrpSpPr>
          <xdr:cNvPr id="4" name="Group 3">
            <a:extLst>
              <a:ext uri="{FF2B5EF4-FFF2-40B4-BE49-F238E27FC236}">
                <a16:creationId xmlns:a16="http://schemas.microsoft.com/office/drawing/2014/main" id="{F856563D-CCE4-3E54-FD1D-6DC58EE95201}"/>
              </a:ext>
            </a:extLst>
          </xdr:cNvPr>
          <xdr:cNvGrpSpPr/>
        </xdr:nvGrpSpPr>
        <xdr:grpSpPr>
          <a:xfrm>
            <a:off x="0" y="0"/>
            <a:ext cx="1470321" cy="6184990"/>
            <a:chOff x="0" y="0"/>
            <a:chExt cx="1470321" cy="6184990"/>
          </a:xfrm>
        </xdr:grpSpPr>
        <xdr:grpSp>
          <xdr:nvGrpSpPr>
            <xdr:cNvPr id="6" name="Group 5">
              <a:extLst>
                <a:ext uri="{FF2B5EF4-FFF2-40B4-BE49-F238E27FC236}">
                  <a16:creationId xmlns:a16="http://schemas.microsoft.com/office/drawing/2014/main" id="{4636A758-9185-2DE7-D9B1-19D9D43BCB2C}"/>
                </a:ext>
              </a:extLst>
            </xdr:cNvPr>
            <xdr:cNvGrpSpPr/>
          </xdr:nvGrpSpPr>
          <xdr:grpSpPr>
            <a:xfrm>
              <a:off x="0" y="0"/>
              <a:ext cx="1470321" cy="6184990"/>
              <a:chOff x="0" y="-291307"/>
              <a:chExt cx="1474131" cy="6350725"/>
            </a:xfrm>
            <a:solidFill>
              <a:schemeClr val="bg1"/>
            </a:solidFill>
          </xdr:grpSpPr>
          <xdr:grpSp>
            <xdr:nvGrpSpPr>
              <xdr:cNvPr id="8" name="Group 7">
                <a:extLst>
                  <a:ext uri="{FF2B5EF4-FFF2-40B4-BE49-F238E27FC236}">
                    <a16:creationId xmlns:a16="http://schemas.microsoft.com/office/drawing/2014/main" id="{97BE0EFF-6B5E-6E65-E704-D64C176401D1}"/>
                  </a:ext>
                </a:extLst>
              </xdr:cNvPr>
              <xdr:cNvGrpSpPr/>
            </xdr:nvGrpSpPr>
            <xdr:grpSpPr>
              <a:xfrm>
                <a:off x="0" y="-291307"/>
                <a:ext cx="1474131" cy="6350725"/>
                <a:chOff x="0" y="-291307"/>
                <a:chExt cx="1474131" cy="6350725"/>
              </a:xfrm>
              <a:grpFill/>
            </xdr:grpSpPr>
            <xdr:grpSp>
              <xdr:nvGrpSpPr>
                <xdr:cNvPr id="11" name="Group 10">
                  <a:extLst>
                    <a:ext uri="{FF2B5EF4-FFF2-40B4-BE49-F238E27FC236}">
                      <a16:creationId xmlns:a16="http://schemas.microsoft.com/office/drawing/2014/main" id="{86CB041A-5891-449B-F93C-AA08164571AD}"/>
                    </a:ext>
                  </a:extLst>
                </xdr:cNvPr>
                <xdr:cNvGrpSpPr/>
              </xdr:nvGrpSpPr>
              <xdr:grpSpPr>
                <a:xfrm>
                  <a:off x="0" y="-291307"/>
                  <a:ext cx="1474131" cy="6350725"/>
                  <a:chOff x="0" y="-276870"/>
                  <a:chExt cx="1476165" cy="6035993"/>
                </a:xfrm>
                <a:grpFill/>
              </xdr:grpSpPr>
              <xdr:sp macro="" textlink="">
                <xdr:nvSpPr>
                  <xdr:cNvPr id="13" name="Rectangle 12">
                    <a:extLst>
                      <a:ext uri="{FF2B5EF4-FFF2-40B4-BE49-F238E27FC236}">
                        <a16:creationId xmlns:a16="http://schemas.microsoft.com/office/drawing/2014/main" id="{891A19BD-5A2D-C69A-2ACA-D19BC6EAD904}"/>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4" name="Group 13">
                    <a:extLst>
                      <a:ext uri="{FF2B5EF4-FFF2-40B4-BE49-F238E27FC236}">
                        <a16:creationId xmlns:a16="http://schemas.microsoft.com/office/drawing/2014/main" id="{965C4DA4-4C11-7DF5-8BFC-C5A45C262724}"/>
                      </a:ext>
                    </a:extLst>
                  </xdr:cNvPr>
                  <xdr:cNvGrpSpPr/>
                </xdr:nvGrpSpPr>
                <xdr:grpSpPr>
                  <a:xfrm>
                    <a:off x="2080" y="531339"/>
                    <a:ext cx="1444418" cy="4278031"/>
                    <a:chOff x="2080" y="531339"/>
                    <a:chExt cx="1444418" cy="4278031"/>
                  </a:xfrm>
                  <a:grpFill/>
                </xdr:grpSpPr>
                <xdr:sp macro="" textlink="">
                  <xdr:nvSpPr>
                    <xdr:cNvPr id="15" name="TextBox 14">
                      <a:hlinkClick xmlns:r="http://schemas.openxmlformats.org/officeDocument/2006/relationships" r:id="rId4"/>
                      <a:extLst>
                        <a:ext uri="{FF2B5EF4-FFF2-40B4-BE49-F238E27FC236}">
                          <a16:creationId xmlns:a16="http://schemas.microsoft.com/office/drawing/2014/main" id="{5A146B78-F5AE-D9E8-2F1D-5C483F219432}"/>
                        </a:ext>
                      </a:extLst>
                    </xdr:cNvPr>
                    <xdr:cNvSpPr txBox="1"/>
                  </xdr:nvSpPr>
                  <xdr:spPr>
                    <a:xfrm>
                      <a:off x="2443" y="53133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6" name="TextBox 15">
                      <a:hlinkClick xmlns:r="http://schemas.openxmlformats.org/officeDocument/2006/relationships" r:id="rId5"/>
                      <a:extLst>
                        <a:ext uri="{FF2B5EF4-FFF2-40B4-BE49-F238E27FC236}">
                          <a16:creationId xmlns:a16="http://schemas.microsoft.com/office/drawing/2014/main" id="{5625C8A6-471D-19CC-D312-E8F004D972ED}"/>
                        </a:ext>
                      </a:extLst>
                    </xdr:cNvPr>
                    <xdr:cNvSpPr txBox="1"/>
                  </xdr:nvSpPr>
                  <xdr:spPr>
                    <a:xfrm>
                      <a:off x="2443"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hlinkClick xmlns:r="http://schemas.openxmlformats.org/officeDocument/2006/relationships" r:id="rId6"/>
                      <a:extLst>
                        <a:ext uri="{FF2B5EF4-FFF2-40B4-BE49-F238E27FC236}">
                          <a16:creationId xmlns:a16="http://schemas.microsoft.com/office/drawing/2014/main" id="{DD26B0EC-841D-6E07-38D5-9A7069687FDC}"/>
                        </a:ext>
                      </a:extLst>
                    </xdr:cNvPr>
                    <xdr:cNvSpPr txBox="1"/>
                  </xdr:nvSpPr>
                  <xdr:spPr>
                    <a:xfrm>
                      <a:off x="2443"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1"/>
                      <a:extLst>
                        <a:ext uri="{FF2B5EF4-FFF2-40B4-BE49-F238E27FC236}">
                          <a16:creationId xmlns:a16="http://schemas.microsoft.com/office/drawing/2014/main" id="{7A83A3A8-BDBC-032B-3237-A6CBA97DDC4D}"/>
                        </a:ext>
                      </a:extLst>
                    </xdr:cNvPr>
                    <xdr:cNvSpPr txBox="1"/>
                  </xdr:nvSpPr>
                  <xdr:spPr>
                    <a:xfrm>
                      <a:off x="2443" y="1329647"/>
                      <a:ext cx="1441986" cy="240957"/>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Contacts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7"/>
                      <a:extLst>
                        <a:ext uri="{FF2B5EF4-FFF2-40B4-BE49-F238E27FC236}">
                          <a16:creationId xmlns:a16="http://schemas.microsoft.com/office/drawing/2014/main" id="{060C117C-AFD6-7A15-1D7E-51E4C59F3914}"/>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8"/>
                      <a:extLst>
                        <a:ext uri="{FF2B5EF4-FFF2-40B4-BE49-F238E27FC236}">
                          <a16:creationId xmlns:a16="http://schemas.microsoft.com/office/drawing/2014/main" id="{9455EAC8-193A-1879-D762-A1421E0F2401}"/>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9"/>
                      <a:extLst>
                        <a:ext uri="{FF2B5EF4-FFF2-40B4-BE49-F238E27FC236}">
                          <a16:creationId xmlns:a16="http://schemas.microsoft.com/office/drawing/2014/main" id="{F41B894C-E9B0-B56A-5B9A-60B878B152C3}"/>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10"/>
                      <a:extLst>
                        <a:ext uri="{FF2B5EF4-FFF2-40B4-BE49-F238E27FC236}">
                          <a16:creationId xmlns:a16="http://schemas.microsoft.com/office/drawing/2014/main" id="{FB003B0E-25E2-F556-24FD-E7BCCAB17C4F}"/>
                        </a:ext>
                      </a:extLst>
                    </xdr:cNvPr>
                    <xdr:cNvSpPr txBox="1"/>
                  </xdr:nvSpPr>
                  <xdr:spPr>
                    <a:xfrm>
                      <a:off x="2449"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11"/>
                      <a:extLst>
                        <a:ext uri="{FF2B5EF4-FFF2-40B4-BE49-F238E27FC236}">
                          <a16:creationId xmlns:a16="http://schemas.microsoft.com/office/drawing/2014/main" id="{EFFFAA1F-E991-AAF9-1719-B3025D3000C7}"/>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2"/>
                      <a:extLst>
                        <a:ext uri="{FF2B5EF4-FFF2-40B4-BE49-F238E27FC236}">
                          <a16:creationId xmlns:a16="http://schemas.microsoft.com/office/drawing/2014/main" id="{A09DD644-ECAF-B9BB-9C75-A9E0CDDDB529}"/>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3"/>
                      <a:extLst>
                        <a:ext uri="{FF2B5EF4-FFF2-40B4-BE49-F238E27FC236}">
                          <a16:creationId xmlns:a16="http://schemas.microsoft.com/office/drawing/2014/main" id="{9940C0FA-0CA6-A16D-155B-05D029DF9A67}"/>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0"/>
                      <a:extLst>
                        <a:ext uri="{FF2B5EF4-FFF2-40B4-BE49-F238E27FC236}">
                          <a16:creationId xmlns:a16="http://schemas.microsoft.com/office/drawing/2014/main" id="{9E7B4294-0E63-D1E5-75D3-5E920677B8D3}"/>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4"/>
                      <a:extLst>
                        <a:ext uri="{FF2B5EF4-FFF2-40B4-BE49-F238E27FC236}">
                          <a16:creationId xmlns:a16="http://schemas.microsoft.com/office/drawing/2014/main" id="{2C7AACD6-A9D9-1E4C-5A57-99065518A5DD}"/>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8"/>
                      <a:extLst>
                        <a:ext uri="{FF2B5EF4-FFF2-40B4-BE49-F238E27FC236}">
                          <a16:creationId xmlns:a16="http://schemas.microsoft.com/office/drawing/2014/main" id="{62DF08B7-9166-91AF-5CA5-0C0FDAB5C4C8}"/>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2" name="TextBox 11">
                  <a:hlinkClick xmlns:r="http://schemas.openxmlformats.org/officeDocument/2006/relationships" r:id="rId15"/>
                  <a:extLst>
                    <a:ext uri="{FF2B5EF4-FFF2-40B4-BE49-F238E27FC236}">
                      <a16:creationId xmlns:a16="http://schemas.microsoft.com/office/drawing/2014/main" id="{8E87FA9D-AA54-1259-D19A-81950A068EC8}"/>
                    </a:ext>
                  </a:extLst>
                </xdr:cNvPr>
                <xdr:cNvSpPr txBox="1"/>
              </xdr:nvSpPr>
              <xdr:spPr>
                <a:xfrm>
                  <a:off x="0" y="2248743"/>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9" name="TextBox 8">
                <a:extLst>
                  <a:ext uri="{FF2B5EF4-FFF2-40B4-BE49-F238E27FC236}">
                    <a16:creationId xmlns:a16="http://schemas.microsoft.com/office/drawing/2014/main" id="{28C7767F-FCE4-F6A4-1560-926895E01172}"/>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0" name="TextBox 9">
                <a:extLst>
                  <a:ext uri="{FF2B5EF4-FFF2-40B4-BE49-F238E27FC236}">
                    <a16:creationId xmlns:a16="http://schemas.microsoft.com/office/drawing/2014/main" id="{A391B343-89E1-7F4C-C8E7-9833035E327A}"/>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 name="TextBox 6">
              <a:hlinkClick xmlns:r="http://schemas.openxmlformats.org/officeDocument/2006/relationships" r:id="rId16"/>
              <a:extLst>
                <a:ext uri="{FF2B5EF4-FFF2-40B4-BE49-F238E27FC236}">
                  <a16:creationId xmlns:a16="http://schemas.microsoft.com/office/drawing/2014/main" id="{56EEC489-7350-E84C-7347-9E62842029CA}"/>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 name="Picture 4">
            <a:extLst>
              <a:ext uri="{FF2B5EF4-FFF2-40B4-BE49-F238E27FC236}">
                <a16:creationId xmlns:a16="http://schemas.microsoft.com/office/drawing/2014/main" id="{0F341291-177C-8402-9E3A-54FBCA7B7E9B}"/>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xdr:spPr>
      </xdr:pic>
    </xdr:grpSp>
    <xdr:clientData/>
  </xdr:twoCellAnchor>
  <xdr:twoCellAnchor>
    <xdr:from>
      <xdr:col>9</xdr:col>
      <xdr:colOff>419100</xdr:colOff>
      <xdr:row>3</xdr:row>
      <xdr:rowOff>129540</xdr:rowOff>
    </xdr:from>
    <xdr:to>
      <xdr:col>10</xdr:col>
      <xdr:colOff>615180</xdr:colOff>
      <xdr:row>3</xdr:row>
      <xdr:rowOff>381540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5CE6BE2-A53B-4C02-BAB4-79F4C3B37903}"/>
            </a:ext>
          </a:extLst>
        </xdr:cNvPr>
        <xdr:cNvSpPr/>
      </xdr:nvSpPr>
      <xdr:spPr>
        <a:xfrm>
          <a:off x="6408420" y="944880"/>
          <a:ext cx="1080000" cy="252000"/>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List ALL</a:t>
          </a:r>
          <a:r>
            <a:rPr lang="en-US" sz="1100" baseline="0"/>
            <a:t> </a:t>
          </a:r>
          <a:endParaRPr lang="en-SC" sz="1100"/>
        </a:p>
      </xdr:txBody>
    </xdr:sp>
    <xdr:clientData/>
  </xdr:twoCellAnchor>
  <xdr:twoCellAnchor>
    <xdr:from>
      <xdr:col>5</xdr:col>
      <xdr:colOff>388620</xdr:colOff>
      <xdr:row>20</xdr:row>
      <xdr:rowOff>114300</xdr:rowOff>
    </xdr:from>
    <xdr:to>
      <xdr:col>6</xdr:col>
      <xdr:colOff>196320</xdr:colOff>
      <xdr:row>20</xdr:row>
      <xdr:rowOff>348300</xdr:rowOff>
    </xdr:to>
    <xdr:sp macro="" textlink="">
      <xdr:nvSpPr>
        <xdr:cNvPr id="67" name="Rectangle: Rounded Corners 66">
          <a:extLst>
            <a:ext uri="{FF2B5EF4-FFF2-40B4-BE49-F238E27FC236}">
              <a16:creationId xmlns:a16="http://schemas.microsoft.com/office/drawing/2014/main" id="{A74BEDBA-61CE-4BD3-9B94-F4552C7B5F81}"/>
            </a:ext>
          </a:extLst>
        </xdr:cNvPr>
        <xdr:cNvSpPr/>
      </xdr:nvSpPr>
      <xdr:spPr>
        <a:xfrm>
          <a:off x="246888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8</xdr:col>
      <xdr:colOff>495300</xdr:colOff>
      <xdr:row>3</xdr:row>
      <xdr:rowOff>129540</xdr:rowOff>
    </xdr:from>
    <xdr:to>
      <xdr:col>9</xdr:col>
      <xdr:colOff>411780</xdr:colOff>
      <xdr:row>3</xdr:row>
      <xdr:rowOff>381540</xdr:rowOff>
    </xdr:to>
    <xdr:sp macro="" textlink="">
      <xdr:nvSpPr>
        <xdr:cNvPr id="40" name="Rectangle: Rounded Corners 39">
          <a:extLst>
            <a:ext uri="{FF2B5EF4-FFF2-40B4-BE49-F238E27FC236}">
              <a16:creationId xmlns:a16="http://schemas.microsoft.com/office/drawing/2014/main" id="{54EBC7FB-0338-4E87-A5B0-0230292EFA37}"/>
            </a:ext>
          </a:extLst>
        </xdr:cNvPr>
        <xdr:cNvSpPr/>
      </xdr:nvSpPr>
      <xdr:spPr>
        <a:xfrm>
          <a:off x="5753100" y="94488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0</xdr:colOff>
      <xdr:row>20</xdr:row>
      <xdr:rowOff>114300</xdr:rowOff>
    </xdr:from>
    <xdr:to>
      <xdr:col>5</xdr:col>
      <xdr:colOff>318240</xdr:colOff>
      <xdr:row>20</xdr:row>
      <xdr:rowOff>348300</xdr:rowOff>
    </xdr:to>
    <xdr:sp macro="" textlink="">
      <xdr:nvSpPr>
        <xdr:cNvPr id="29" name="Rectangle: Rounded Corners 28">
          <a:extLst>
            <a:ext uri="{FF2B5EF4-FFF2-40B4-BE49-F238E27FC236}">
              <a16:creationId xmlns:a16="http://schemas.microsoft.com/office/drawing/2014/main" id="{F4FC4F88-EF46-490A-AFB5-97CF91EA206F}"/>
            </a:ext>
          </a:extLst>
        </xdr:cNvPr>
        <xdr:cNvSpPr/>
      </xdr:nvSpPr>
      <xdr:spPr>
        <a:xfrm>
          <a:off x="1714500" y="640842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99060</xdr:colOff>
      <xdr:row>6</xdr:row>
      <xdr:rowOff>99060</xdr:rowOff>
    </xdr:from>
    <xdr:to>
      <xdr:col>4</xdr:col>
      <xdr:colOff>243060</xdr:colOff>
      <xdr:row>16</xdr:row>
      <xdr:rowOff>227820</xdr:rowOff>
    </xdr:to>
    <xdr:grpSp>
      <xdr:nvGrpSpPr>
        <xdr:cNvPr id="39" name="Group 38">
          <a:extLst>
            <a:ext uri="{FF2B5EF4-FFF2-40B4-BE49-F238E27FC236}">
              <a16:creationId xmlns:a16="http://schemas.microsoft.com/office/drawing/2014/main" id="{C8B8B942-F59C-4720-83AB-55187943CB6B}"/>
            </a:ext>
          </a:extLst>
        </xdr:cNvPr>
        <xdr:cNvGrpSpPr/>
      </xdr:nvGrpSpPr>
      <xdr:grpSpPr>
        <a:xfrm>
          <a:off x="1813560" y="1805940"/>
          <a:ext cx="144000" cy="3405360"/>
          <a:chOff x="1805940" y="1798320"/>
          <a:chExt cx="144000" cy="3405360"/>
        </a:xfrm>
      </xdr:grpSpPr>
      <xdr:sp macro="" textlink="">
        <xdr:nvSpPr>
          <xdr:cNvPr id="41" name="Oval 40">
            <a:extLst>
              <a:ext uri="{FF2B5EF4-FFF2-40B4-BE49-F238E27FC236}">
                <a16:creationId xmlns:a16="http://schemas.microsoft.com/office/drawing/2014/main" id="{D82ED567-22B9-7632-03BE-3F0BBF5A267C}"/>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SC" sz="1100"/>
          </a:p>
        </xdr:txBody>
      </xdr:sp>
      <xdr:sp macro="" textlink="">
        <xdr:nvSpPr>
          <xdr:cNvPr id="45" name="Oval 44">
            <a:extLst>
              <a:ext uri="{FF2B5EF4-FFF2-40B4-BE49-F238E27FC236}">
                <a16:creationId xmlns:a16="http://schemas.microsoft.com/office/drawing/2014/main" id="{31186BB2-D750-8E65-642C-C91358C72191}"/>
              </a:ext>
            </a:extLst>
          </xdr:cNvPr>
          <xdr:cNvSpPr>
            <a:spLocks noChangeAspect="1"/>
          </xdr:cNvSpPr>
        </xdr:nvSpPr>
        <xdr:spPr>
          <a:xfrm>
            <a:off x="1805940" y="211074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SC" sz="1100"/>
          </a:p>
        </xdr:txBody>
      </xdr:sp>
      <xdr:sp macro="" textlink="">
        <xdr:nvSpPr>
          <xdr:cNvPr id="46" name="Oval 45">
            <a:extLst>
              <a:ext uri="{FF2B5EF4-FFF2-40B4-BE49-F238E27FC236}">
                <a16:creationId xmlns:a16="http://schemas.microsoft.com/office/drawing/2014/main" id="{1EAAE00E-2980-6A71-66F6-606C578BDE27}"/>
              </a:ext>
            </a:extLst>
          </xdr:cNvPr>
          <xdr:cNvSpPr>
            <a:spLocks noChangeAspect="1"/>
          </xdr:cNvSpPr>
        </xdr:nvSpPr>
        <xdr:spPr>
          <a:xfrm>
            <a:off x="1805940" y="2438400"/>
            <a:ext cx="144000" cy="144000"/>
          </a:xfrm>
          <a:prstGeom prst="ellipse">
            <a:avLst/>
          </a:prstGeom>
          <a:solidFill>
            <a:srgbClr val="FFFF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SC" sz="1100"/>
          </a:p>
        </xdr:txBody>
      </xdr:sp>
      <xdr:sp macro="" textlink="">
        <xdr:nvSpPr>
          <xdr:cNvPr id="47" name="Oval 46">
            <a:extLst>
              <a:ext uri="{FF2B5EF4-FFF2-40B4-BE49-F238E27FC236}">
                <a16:creationId xmlns:a16="http://schemas.microsoft.com/office/drawing/2014/main" id="{2D7E5CD3-4F54-2E40-CFA6-94825B4F11DA}"/>
              </a:ext>
            </a:extLst>
          </xdr:cNvPr>
          <xdr:cNvSpPr>
            <a:spLocks noChangeAspect="1"/>
          </xdr:cNvSpPr>
        </xdr:nvSpPr>
        <xdr:spPr>
          <a:xfrm>
            <a:off x="1805940" y="4732020"/>
            <a:ext cx="144000" cy="144000"/>
          </a:xfrm>
          <a:prstGeom prst="ellipse">
            <a:avLst/>
          </a:prstGeom>
          <a:solidFill>
            <a:srgbClr val="00B0F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SC" sz="1100"/>
          </a:p>
        </xdr:txBody>
      </xdr:sp>
      <xdr:sp macro="" textlink="">
        <xdr:nvSpPr>
          <xdr:cNvPr id="48" name="Oval 47">
            <a:extLst>
              <a:ext uri="{FF2B5EF4-FFF2-40B4-BE49-F238E27FC236}">
                <a16:creationId xmlns:a16="http://schemas.microsoft.com/office/drawing/2014/main" id="{BA60D4BE-3D94-5484-21BC-7FB6D5E1FD08}"/>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SC" sz="1100"/>
          </a:p>
        </xdr:txBody>
      </xdr:sp>
      <xdr:sp macro="" textlink="">
        <xdr:nvSpPr>
          <xdr:cNvPr id="49" name="Oval 48">
            <a:extLst>
              <a:ext uri="{FF2B5EF4-FFF2-40B4-BE49-F238E27FC236}">
                <a16:creationId xmlns:a16="http://schemas.microsoft.com/office/drawing/2014/main" id="{5706B6D6-2A4A-1B31-7F99-E4FD89D51A1E}"/>
              </a:ext>
            </a:extLst>
          </xdr:cNvPr>
          <xdr:cNvSpPr>
            <a:spLocks noChangeAspect="1"/>
          </xdr:cNvSpPr>
        </xdr:nvSpPr>
        <xdr:spPr>
          <a:xfrm>
            <a:off x="1805940" y="4076700"/>
            <a:ext cx="144000" cy="144000"/>
          </a:xfrm>
          <a:prstGeom prst="ellipse">
            <a:avLst/>
          </a:prstGeom>
          <a:solidFill>
            <a:srgbClr val="00B0F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SC" sz="1100"/>
          </a:p>
        </xdr:txBody>
      </xdr:sp>
      <xdr:sp macro="" textlink="">
        <xdr:nvSpPr>
          <xdr:cNvPr id="51" name="Oval 50">
            <a:extLst>
              <a:ext uri="{FF2B5EF4-FFF2-40B4-BE49-F238E27FC236}">
                <a16:creationId xmlns:a16="http://schemas.microsoft.com/office/drawing/2014/main" id="{F752E808-C8B0-2DD2-C9CA-66B7B9FBDFFF}"/>
              </a:ext>
            </a:extLst>
          </xdr:cNvPr>
          <xdr:cNvSpPr>
            <a:spLocks noChangeAspect="1"/>
          </xdr:cNvSpPr>
        </xdr:nvSpPr>
        <xdr:spPr>
          <a:xfrm>
            <a:off x="1805940" y="3749040"/>
            <a:ext cx="144000" cy="144000"/>
          </a:xfrm>
          <a:prstGeom prst="ellipse">
            <a:avLst/>
          </a:prstGeom>
          <a:solidFill>
            <a:srgbClr val="00B0F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SC" sz="1100"/>
          </a:p>
        </xdr:txBody>
      </xdr:sp>
      <xdr:sp macro="" textlink="">
        <xdr:nvSpPr>
          <xdr:cNvPr id="53" name="Oval 52">
            <a:extLst>
              <a:ext uri="{FF2B5EF4-FFF2-40B4-BE49-F238E27FC236}">
                <a16:creationId xmlns:a16="http://schemas.microsoft.com/office/drawing/2014/main" id="{9895199A-233A-9188-B624-D529FE423A24}"/>
              </a:ext>
            </a:extLst>
          </xdr:cNvPr>
          <xdr:cNvSpPr>
            <a:spLocks noChangeAspect="1"/>
          </xdr:cNvSpPr>
        </xdr:nvSpPr>
        <xdr:spPr>
          <a:xfrm>
            <a:off x="1805940" y="3421380"/>
            <a:ext cx="144000" cy="144000"/>
          </a:xfrm>
          <a:prstGeom prst="ellipse">
            <a:avLst/>
          </a:prstGeom>
          <a:solidFill>
            <a:srgbClr val="00B0F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SC" sz="1100"/>
          </a:p>
        </xdr:txBody>
      </xdr:sp>
      <xdr:sp macro="" textlink="">
        <xdr:nvSpPr>
          <xdr:cNvPr id="66" name="Oval 65">
            <a:extLst>
              <a:ext uri="{FF2B5EF4-FFF2-40B4-BE49-F238E27FC236}">
                <a16:creationId xmlns:a16="http://schemas.microsoft.com/office/drawing/2014/main" id="{EB70E508-CB2B-E97A-C211-04DD6266332F}"/>
              </a:ext>
            </a:extLst>
          </xdr:cNvPr>
          <xdr:cNvSpPr>
            <a:spLocks noChangeAspect="1"/>
          </xdr:cNvSpPr>
        </xdr:nvSpPr>
        <xdr:spPr>
          <a:xfrm>
            <a:off x="1805940" y="3093720"/>
            <a:ext cx="144000" cy="144000"/>
          </a:xfrm>
          <a:prstGeom prst="ellipse">
            <a:avLst/>
          </a:prstGeom>
          <a:solidFill>
            <a:srgbClr val="FFFF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SC" sz="1100"/>
          </a:p>
        </xdr:txBody>
      </xdr:sp>
      <xdr:sp macro="" textlink="">
        <xdr:nvSpPr>
          <xdr:cNvPr id="68" name="Oval 67">
            <a:extLst>
              <a:ext uri="{FF2B5EF4-FFF2-40B4-BE49-F238E27FC236}">
                <a16:creationId xmlns:a16="http://schemas.microsoft.com/office/drawing/2014/main" id="{CB671C80-6DCD-7281-20E6-3EBBB022BDF5}"/>
              </a:ext>
            </a:extLst>
          </xdr:cNvPr>
          <xdr:cNvSpPr>
            <a:spLocks noChangeAspect="1"/>
          </xdr:cNvSpPr>
        </xdr:nvSpPr>
        <xdr:spPr>
          <a:xfrm>
            <a:off x="1805940" y="2766060"/>
            <a:ext cx="144000" cy="144000"/>
          </a:xfrm>
          <a:prstGeom prst="ellipse">
            <a:avLst/>
          </a:prstGeom>
          <a:solidFill>
            <a:srgbClr val="FFFF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SC" sz="1100"/>
          </a:p>
        </xdr:txBody>
      </xdr:sp>
      <xdr:sp macro="" textlink="">
        <xdr:nvSpPr>
          <xdr:cNvPr id="72" name="Oval 71">
            <a:extLst>
              <a:ext uri="{FF2B5EF4-FFF2-40B4-BE49-F238E27FC236}">
                <a16:creationId xmlns:a16="http://schemas.microsoft.com/office/drawing/2014/main" id="{E0160BEE-06FA-42E7-22B6-73DABB2B5863}"/>
              </a:ext>
            </a:extLst>
          </xdr:cNvPr>
          <xdr:cNvSpPr>
            <a:spLocks noChangeAspect="1"/>
          </xdr:cNvSpPr>
        </xdr:nvSpPr>
        <xdr:spPr>
          <a:xfrm>
            <a:off x="1805940" y="5059680"/>
            <a:ext cx="144000" cy="144000"/>
          </a:xfrm>
          <a:prstGeom prst="ellipse">
            <a:avLst/>
          </a:prstGeom>
          <a:solidFill>
            <a:srgbClr val="00B0F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SC" sz="1100"/>
          </a:p>
        </xdr:txBody>
      </xdr:sp>
    </xdr:grpSp>
    <xdr:clientData/>
  </xdr:twoCellAnchor>
  <xdr:twoCellAnchor>
    <xdr:from>
      <xdr:col>5</xdr:col>
      <xdr:colOff>83820</xdr:colOff>
      <xdr:row>6</xdr:row>
      <xdr:rowOff>76200</xdr:rowOff>
    </xdr:from>
    <xdr:to>
      <xdr:col>5</xdr:col>
      <xdr:colOff>791675</xdr:colOff>
      <xdr:row>16</xdr:row>
      <xdr:rowOff>256200</xdr:rowOff>
    </xdr:to>
    <xdr:grpSp>
      <xdr:nvGrpSpPr>
        <xdr:cNvPr id="119" name="Group 118">
          <a:extLst>
            <a:ext uri="{FF2B5EF4-FFF2-40B4-BE49-F238E27FC236}">
              <a16:creationId xmlns:a16="http://schemas.microsoft.com/office/drawing/2014/main" id="{E30F03C1-5C48-3FEC-E48F-E27745A2B316}"/>
            </a:ext>
          </a:extLst>
        </xdr:cNvPr>
        <xdr:cNvGrpSpPr/>
      </xdr:nvGrpSpPr>
      <xdr:grpSpPr>
        <a:xfrm>
          <a:off x="2164080" y="1783080"/>
          <a:ext cx="707855" cy="3456600"/>
          <a:chOff x="2148840" y="1790700"/>
          <a:chExt cx="707855" cy="3456600"/>
        </a:xfrm>
      </xdr:grpSpPr>
      <xdr:grpSp>
        <xdr:nvGrpSpPr>
          <xdr:cNvPr id="73" name="Group 72">
            <a:extLst>
              <a:ext uri="{FF2B5EF4-FFF2-40B4-BE49-F238E27FC236}">
                <a16:creationId xmlns:a16="http://schemas.microsoft.com/office/drawing/2014/main" id="{219721AE-B388-49DA-B5C3-6C194AF703B0}"/>
              </a:ext>
            </a:extLst>
          </xdr:cNvPr>
          <xdr:cNvGrpSpPr/>
        </xdr:nvGrpSpPr>
        <xdr:grpSpPr>
          <a:xfrm>
            <a:off x="2148840" y="1805940"/>
            <a:ext cx="166759" cy="3438600"/>
            <a:chOff x="2156460" y="1706880"/>
            <a:chExt cx="162001" cy="3438600"/>
          </a:xfrm>
        </xdr:grpSpPr>
        <xdr:pic>
          <xdr:nvPicPr>
            <xdr:cNvPr id="74" name="Picture 73">
              <a:extLst>
                <a:ext uri="{FF2B5EF4-FFF2-40B4-BE49-F238E27FC236}">
                  <a16:creationId xmlns:a16="http://schemas.microsoft.com/office/drawing/2014/main" id="{C8260C63-33AD-EFBE-9CE4-07215020AD5E}"/>
                </a:ext>
              </a:extLst>
            </xdr:cNvPr>
            <xdr:cNvPicPr>
              <a:picLocks noChangeAspect="1"/>
            </xdr:cNvPicPr>
          </xdr:nvPicPr>
          <xdr:blipFill>
            <a:blip xmlns:r="http://schemas.openxmlformats.org/officeDocument/2006/relationships" r:embed="rId18"/>
            <a:stretch>
              <a:fillRect/>
            </a:stretch>
          </xdr:blipFill>
          <xdr:spPr>
            <a:xfrm>
              <a:off x="2156460" y="2034540"/>
              <a:ext cx="162001" cy="162000"/>
            </a:xfrm>
            <a:prstGeom prst="rect">
              <a:avLst/>
            </a:prstGeom>
          </xdr:spPr>
        </xdr:pic>
        <xdr:pic>
          <xdr:nvPicPr>
            <xdr:cNvPr id="75" name="Picture 74">
              <a:hlinkClick xmlns:r="http://schemas.openxmlformats.org/officeDocument/2006/relationships" r:id="rId19"/>
              <a:extLst>
                <a:ext uri="{FF2B5EF4-FFF2-40B4-BE49-F238E27FC236}">
                  <a16:creationId xmlns:a16="http://schemas.microsoft.com/office/drawing/2014/main" id="{7D000D8E-327D-B623-2520-FB95FB07EA76}"/>
                </a:ext>
              </a:extLst>
            </xdr:cNvPr>
            <xdr:cNvPicPr>
              <a:picLocks noChangeAspect="1"/>
            </xdr:cNvPicPr>
          </xdr:nvPicPr>
          <xdr:blipFill>
            <a:blip xmlns:r="http://schemas.openxmlformats.org/officeDocument/2006/relationships" r:embed="rId18"/>
            <a:stretch>
              <a:fillRect/>
            </a:stretch>
          </xdr:blipFill>
          <xdr:spPr>
            <a:xfrm>
              <a:off x="2156460" y="1706880"/>
              <a:ext cx="162000" cy="162000"/>
            </a:xfrm>
            <a:prstGeom prst="rect">
              <a:avLst/>
            </a:prstGeom>
          </xdr:spPr>
        </xdr:pic>
        <xdr:pic>
          <xdr:nvPicPr>
            <xdr:cNvPr id="76" name="Picture 75">
              <a:extLst>
                <a:ext uri="{FF2B5EF4-FFF2-40B4-BE49-F238E27FC236}">
                  <a16:creationId xmlns:a16="http://schemas.microsoft.com/office/drawing/2014/main" id="{5934DD8F-49DD-971D-DB05-21BF5C5D30DB}"/>
                </a:ext>
              </a:extLst>
            </xdr:cNvPr>
            <xdr:cNvPicPr>
              <a:picLocks noChangeAspect="1"/>
            </xdr:cNvPicPr>
          </xdr:nvPicPr>
          <xdr:blipFill>
            <a:blip xmlns:r="http://schemas.openxmlformats.org/officeDocument/2006/relationships" r:embed="rId18"/>
            <a:stretch>
              <a:fillRect/>
            </a:stretch>
          </xdr:blipFill>
          <xdr:spPr>
            <a:xfrm>
              <a:off x="2156460" y="2362200"/>
              <a:ext cx="162000" cy="162000"/>
            </a:xfrm>
            <a:prstGeom prst="rect">
              <a:avLst/>
            </a:prstGeom>
          </xdr:spPr>
        </xdr:pic>
        <xdr:pic>
          <xdr:nvPicPr>
            <xdr:cNvPr id="77" name="Picture 76">
              <a:extLst>
                <a:ext uri="{FF2B5EF4-FFF2-40B4-BE49-F238E27FC236}">
                  <a16:creationId xmlns:a16="http://schemas.microsoft.com/office/drawing/2014/main" id="{F301AE41-5DB9-8292-68C8-8565312322E2}"/>
                </a:ext>
              </a:extLst>
            </xdr:cNvPr>
            <xdr:cNvPicPr>
              <a:picLocks noChangeAspect="1"/>
            </xdr:cNvPicPr>
          </xdr:nvPicPr>
          <xdr:blipFill>
            <a:blip xmlns:r="http://schemas.openxmlformats.org/officeDocument/2006/relationships" r:embed="rId18"/>
            <a:stretch>
              <a:fillRect/>
            </a:stretch>
          </xdr:blipFill>
          <xdr:spPr>
            <a:xfrm>
              <a:off x="2156460" y="2689860"/>
              <a:ext cx="162000" cy="162000"/>
            </a:xfrm>
            <a:prstGeom prst="rect">
              <a:avLst/>
            </a:prstGeom>
          </xdr:spPr>
        </xdr:pic>
        <xdr:pic>
          <xdr:nvPicPr>
            <xdr:cNvPr id="78" name="Picture 77">
              <a:extLst>
                <a:ext uri="{FF2B5EF4-FFF2-40B4-BE49-F238E27FC236}">
                  <a16:creationId xmlns:a16="http://schemas.microsoft.com/office/drawing/2014/main" id="{307ED155-6B52-FCB5-431B-4233176753BD}"/>
                </a:ext>
              </a:extLst>
            </xdr:cNvPr>
            <xdr:cNvPicPr>
              <a:picLocks noChangeAspect="1"/>
            </xdr:cNvPicPr>
          </xdr:nvPicPr>
          <xdr:blipFill>
            <a:blip xmlns:r="http://schemas.openxmlformats.org/officeDocument/2006/relationships" r:embed="rId18"/>
            <a:stretch>
              <a:fillRect/>
            </a:stretch>
          </xdr:blipFill>
          <xdr:spPr>
            <a:xfrm>
              <a:off x="2156460" y="3017520"/>
              <a:ext cx="162000" cy="162000"/>
            </a:xfrm>
            <a:prstGeom prst="rect">
              <a:avLst/>
            </a:prstGeom>
          </xdr:spPr>
        </xdr:pic>
        <xdr:pic>
          <xdr:nvPicPr>
            <xdr:cNvPr id="79" name="Picture 78">
              <a:extLst>
                <a:ext uri="{FF2B5EF4-FFF2-40B4-BE49-F238E27FC236}">
                  <a16:creationId xmlns:a16="http://schemas.microsoft.com/office/drawing/2014/main" id="{2F677542-C593-C062-8497-E4691EEDC301}"/>
                </a:ext>
              </a:extLst>
            </xdr:cNvPr>
            <xdr:cNvPicPr>
              <a:picLocks noChangeAspect="1"/>
            </xdr:cNvPicPr>
          </xdr:nvPicPr>
          <xdr:blipFill>
            <a:blip xmlns:r="http://schemas.openxmlformats.org/officeDocument/2006/relationships" r:embed="rId18"/>
            <a:stretch>
              <a:fillRect/>
            </a:stretch>
          </xdr:blipFill>
          <xdr:spPr>
            <a:xfrm>
              <a:off x="2156460" y="3345180"/>
              <a:ext cx="162000" cy="162000"/>
            </a:xfrm>
            <a:prstGeom prst="rect">
              <a:avLst/>
            </a:prstGeom>
          </xdr:spPr>
        </xdr:pic>
        <xdr:pic>
          <xdr:nvPicPr>
            <xdr:cNvPr id="80" name="Picture 79">
              <a:extLst>
                <a:ext uri="{FF2B5EF4-FFF2-40B4-BE49-F238E27FC236}">
                  <a16:creationId xmlns:a16="http://schemas.microsoft.com/office/drawing/2014/main" id="{25B57D3C-DFD8-8A77-74AE-660D883BF4D7}"/>
                </a:ext>
              </a:extLst>
            </xdr:cNvPr>
            <xdr:cNvPicPr>
              <a:picLocks noChangeAspect="1"/>
            </xdr:cNvPicPr>
          </xdr:nvPicPr>
          <xdr:blipFill>
            <a:blip xmlns:r="http://schemas.openxmlformats.org/officeDocument/2006/relationships" r:embed="rId18"/>
            <a:stretch>
              <a:fillRect/>
            </a:stretch>
          </xdr:blipFill>
          <xdr:spPr>
            <a:xfrm>
              <a:off x="2156460" y="3672840"/>
              <a:ext cx="162000" cy="162000"/>
            </a:xfrm>
            <a:prstGeom prst="rect">
              <a:avLst/>
            </a:prstGeom>
          </xdr:spPr>
        </xdr:pic>
        <xdr:pic>
          <xdr:nvPicPr>
            <xdr:cNvPr id="81" name="Picture 80">
              <a:extLst>
                <a:ext uri="{FF2B5EF4-FFF2-40B4-BE49-F238E27FC236}">
                  <a16:creationId xmlns:a16="http://schemas.microsoft.com/office/drawing/2014/main" id="{E190DCA1-DFA8-1E63-B88B-8DE171A68865}"/>
                </a:ext>
              </a:extLst>
            </xdr:cNvPr>
            <xdr:cNvPicPr>
              <a:picLocks noChangeAspect="1"/>
            </xdr:cNvPicPr>
          </xdr:nvPicPr>
          <xdr:blipFill>
            <a:blip xmlns:r="http://schemas.openxmlformats.org/officeDocument/2006/relationships" r:embed="rId18"/>
            <a:stretch>
              <a:fillRect/>
            </a:stretch>
          </xdr:blipFill>
          <xdr:spPr>
            <a:xfrm>
              <a:off x="2156460" y="4000500"/>
              <a:ext cx="162000" cy="162000"/>
            </a:xfrm>
            <a:prstGeom prst="rect">
              <a:avLst/>
            </a:prstGeom>
          </xdr:spPr>
        </xdr:pic>
        <xdr:pic>
          <xdr:nvPicPr>
            <xdr:cNvPr id="82" name="Picture 81">
              <a:extLst>
                <a:ext uri="{FF2B5EF4-FFF2-40B4-BE49-F238E27FC236}">
                  <a16:creationId xmlns:a16="http://schemas.microsoft.com/office/drawing/2014/main" id="{055F23D0-AF0B-907A-A656-DC53E41E1B4E}"/>
                </a:ext>
              </a:extLst>
            </xdr:cNvPr>
            <xdr:cNvPicPr>
              <a:picLocks noChangeAspect="1"/>
            </xdr:cNvPicPr>
          </xdr:nvPicPr>
          <xdr:blipFill>
            <a:blip xmlns:r="http://schemas.openxmlformats.org/officeDocument/2006/relationships" r:embed="rId18"/>
            <a:stretch>
              <a:fillRect/>
            </a:stretch>
          </xdr:blipFill>
          <xdr:spPr>
            <a:xfrm>
              <a:off x="2156460" y="4328160"/>
              <a:ext cx="162000" cy="162000"/>
            </a:xfrm>
            <a:prstGeom prst="rect">
              <a:avLst/>
            </a:prstGeom>
          </xdr:spPr>
        </xdr:pic>
        <xdr:pic>
          <xdr:nvPicPr>
            <xdr:cNvPr id="83" name="Picture 82">
              <a:extLst>
                <a:ext uri="{FF2B5EF4-FFF2-40B4-BE49-F238E27FC236}">
                  <a16:creationId xmlns:a16="http://schemas.microsoft.com/office/drawing/2014/main" id="{E8F27425-E053-7290-A309-9C8E5DDA6839}"/>
                </a:ext>
              </a:extLst>
            </xdr:cNvPr>
            <xdr:cNvPicPr>
              <a:picLocks noChangeAspect="1"/>
            </xdr:cNvPicPr>
          </xdr:nvPicPr>
          <xdr:blipFill>
            <a:blip xmlns:r="http://schemas.openxmlformats.org/officeDocument/2006/relationships" r:embed="rId18"/>
            <a:stretch>
              <a:fillRect/>
            </a:stretch>
          </xdr:blipFill>
          <xdr:spPr>
            <a:xfrm>
              <a:off x="2156460" y="4655820"/>
              <a:ext cx="162000" cy="162000"/>
            </a:xfrm>
            <a:prstGeom prst="rect">
              <a:avLst/>
            </a:prstGeom>
          </xdr:spPr>
        </xdr:pic>
        <xdr:pic>
          <xdr:nvPicPr>
            <xdr:cNvPr id="84" name="Picture 83">
              <a:extLst>
                <a:ext uri="{FF2B5EF4-FFF2-40B4-BE49-F238E27FC236}">
                  <a16:creationId xmlns:a16="http://schemas.microsoft.com/office/drawing/2014/main" id="{3CF1B07A-AF1E-5D0D-E19B-90A3F21F76A1}"/>
                </a:ext>
              </a:extLst>
            </xdr:cNvPr>
            <xdr:cNvPicPr>
              <a:picLocks noChangeAspect="1"/>
            </xdr:cNvPicPr>
          </xdr:nvPicPr>
          <xdr:blipFill>
            <a:blip xmlns:r="http://schemas.openxmlformats.org/officeDocument/2006/relationships" r:embed="rId18"/>
            <a:stretch>
              <a:fillRect/>
            </a:stretch>
          </xdr:blipFill>
          <xdr:spPr>
            <a:xfrm>
              <a:off x="2156460" y="4983480"/>
              <a:ext cx="162000" cy="162000"/>
            </a:xfrm>
            <a:prstGeom prst="rect">
              <a:avLst/>
            </a:prstGeom>
          </xdr:spPr>
        </xdr:pic>
      </xdr:grpSp>
      <xdr:grpSp>
        <xdr:nvGrpSpPr>
          <xdr:cNvPr id="88" name="Group 87">
            <a:extLst>
              <a:ext uri="{FF2B5EF4-FFF2-40B4-BE49-F238E27FC236}">
                <a16:creationId xmlns:a16="http://schemas.microsoft.com/office/drawing/2014/main" id="{FB9404D7-65F6-4F8E-A3A7-112FCE8627EB}"/>
              </a:ext>
            </a:extLst>
          </xdr:cNvPr>
          <xdr:cNvGrpSpPr/>
        </xdr:nvGrpSpPr>
        <xdr:grpSpPr>
          <a:xfrm>
            <a:off x="2438392" y="1805948"/>
            <a:ext cx="159583" cy="3438592"/>
            <a:chOff x="2476500" y="1798328"/>
            <a:chExt cx="159583" cy="3438592"/>
          </a:xfrm>
        </xdr:grpSpPr>
        <xdr:pic>
          <xdr:nvPicPr>
            <xdr:cNvPr id="89" name="Picture 88">
              <a:extLst>
                <a:ext uri="{FF2B5EF4-FFF2-40B4-BE49-F238E27FC236}">
                  <a16:creationId xmlns:a16="http://schemas.microsoft.com/office/drawing/2014/main" id="{43C365BE-C670-BFE0-C305-67BBA29E9EFD}"/>
                </a:ext>
              </a:extLst>
            </xdr:cNvPr>
            <xdr:cNvPicPr>
              <a:picLocks noChangeAspect="1"/>
            </xdr:cNvPicPr>
          </xdr:nvPicPr>
          <xdr:blipFill>
            <a:blip xmlns:r="http://schemas.openxmlformats.org/officeDocument/2006/relationships" r:embed="rId20"/>
            <a:stretch>
              <a:fillRect/>
            </a:stretch>
          </xdr:blipFill>
          <xdr:spPr>
            <a:xfrm>
              <a:off x="2476501" y="1798328"/>
              <a:ext cx="159582" cy="162000"/>
            </a:xfrm>
            <a:prstGeom prst="rect">
              <a:avLst/>
            </a:prstGeom>
          </xdr:spPr>
        </xdr:pic>
        <xdr:pic>
          <xdr:nvPicPr>
            <xdr:cNvPr id="90" name="Picture 89">
              <a:extLst>
                <a:ext uri="{FF2B5EF4-FFF2-40B4-BE49-F238E27FC236}">
                  <a16:creationId xmlns:a16="http://schemas.microsoft.com/office/drawing/2014/main" id="{FD13044A-E445-7217-2AA6-A37FBBF771D5}"/>
                </a:ext>
              </a:extLst>
            </xdr:cNvPr>
            <xdr:cNvPicPr>
              <a:picLocks noChangeAspect="1"/>
            </xdr:cNvPicPr>
          </xdr:nvPicPr>
          <xdr:blipFill>
            <a:blip xmlns:r="http://schemas.openxmlformats.org/officeDocument/2006/relationships" r:embed="rId20"/>
            <a:stretch>
              <a:fillRect/>
            </a:stretch>
          </xdr:blipFill>
          <xdr:spPr>
            <a:xfrm>
              <a:off x="2476500" y="2125980"/>
              <a:ext cx="159582" cy="162000"/>
            </a:xfrm>
            <a:prstGeom prst="rect">
              <a:avLst/>
            </a:prstGeom>
          </xdr:spPr>
        </xdr:pic>
        <xdr:pic>
          <xdr:nvPicPr>
            <xdr:cNvPr id="91" name="Picture 90">
              <a:extLst>
                <a:ext uri="{FF2B5EF4-FFF2-40B4-BE49-F238E27FC236}">
                  <a16:creationId xmlns:a16="http://schemas.microsoft.com/office/drawing/2014/main" id="{F1C90B0D-960E-D1AA-5F6E-59537D8AF79B}"/>
                </a:ext>
              </a:extLst>
            </xdr:cNvPr>
            <xdr:cNvPicPr>
              <a:picLocks noChangeAspect="1"/>
            </xdr:cNvPicPr>
          </xdr:nvPicPr>
          <xdr:blipFill>
            <a:blip xmlns:r="http://schemas.openxmlformats.org/officeDocument/2006/relationships" r:embed="rId20"/>
            <a:stretch>
              <a:fillRect/>
            </a:stretch>
          </xdr:blipFill>
          <xdr:spPr>
            <a:xfrm>
              <a:off x="2476500" y="2453640"/>
              <a:ext cx="159582" cy="162000"/>
            </a:xfrm>
            <a:prstGeom prst="rect">
              <a:avLst/>
            </a:prstGeom>
          </xdr:spPr>
        </xdr:pic>
        <xdr:pic>
          <xdr:nvPicPr>
            <xdr:cNvPr id="92" name="Picture 91">
              <a:extLst>
                <a:ext uri="{FF2B5EF4-FFF2-40B4-BE49-F238E27FC236}">
                  <a16:creationId xmlns:a16="http://schemas.microsoft.com/office/drawing/2014/main" id="{1BE6F3F8-DB2D-661B-D7B6-B54D3DA21147}"/>
                </a:ext>
              </a:extLst>
            </xdr:cNvPr>
            <xdr:cNvPicPr>
              <a:picLocks noChangeAspect="1"/>
            </xdr:cNvPicPr>
          </xdr:nvPicPr>
          <xdr:blipFill>
            <a:blip xmlns:r="http://schemas.openxmlformats.org/officeDocument/2006/relationships" r:embed="rId20"/>
            <a:stretch>
              <a:fillRect/>
            </a:stretch>
          </xdr:blipFill>
          <xdr:spPr>
            <a:xfrm>
              <a:off x="2476500" y="2781300"/>
              <a:ext cx="159582" cy="162000"/>
            </a:xfrm>
            <a:prstGeom prst="rect">
              <a:avLst/>
            </a:prstGeom>
          </xdr:spPr>
        </xdr:pic>
        <xdr:pic>
          <xdr:nvPicPr>
            <xdr:cNvPr id="93" name="Picture 92">
              <a:extLst>
                <a:ext uri="{FF2B5EF4-FFF2-40B4-BE49-F238E27FC236}">
                  <a16:creationId xmlns:a16="http://schemas.microsoft.com/office/drawing/2014/main" id="{9222407A-5FA2-D181-DF63-BC6AA29027D4}"/>
                </a:ext>
              </a:extLst>
            </xdr:cNvPr>
            <xdr:cNvPicPr>
              <a:picLocks noChangeAspect="1"/>
            </xdr:cNvPicPr>
          </xdr:nvPicPr>
          <xdr:blipFill>
            <a:blip xmlns:r="http://schemas.openxmlformats.org/officeDocument/2006/relationships" r:embed="rId20"/>
            <a:stretch>
              <a:fillRect/>
            </a:stretch>
          </xdr:blipFill>
          <xdr:spPr>
            <a:xfrm>
              <a:off x="2476500" y="3108960"/>
              <a:ext cx="159582" cy="162000"/>
            </a:xfrm>
            <a:prstGeom prst="rect">
              <a:avLst/>
            </a:prstGeom>
          </xdr:spPr>
        </xdr:pic>
        <xdr:pic>
          <xdr:nvPicPr>
            <xdr:cNvPr id="94" name="Picture 93">
              <a:extLst>
                <a:ext uri="{FF2B5EF4-FFF2-40B4-BE49-F238E27FC236}">
                  <a16:creationId xmlns:a16="http://schemas.microsoft.com/office/drawing/2014/main" id="{DDE3F642-E88E-7539-6503-BF44953D1B83}"/>
                </a:ext>
              </a:extLst>
            </xdr:cNvPr>
            <xdr:cNvPicPr>
              <a:picLocks noChangeAspect="1"/>
            </xdr:cNvPicPr>
          </xdr:nvPicPr>
          <xdr:blipFill>
            <a:blip xmlns:r="http://schemas.openxmlformats.org/officeDocument/2006/relationships" r:embed="rId20"/>
            <a:stretch>
              <a:fillRect/>
            </a:stretch>
          </xdr:blipFill>
          <xdr:spPr>
            <a:xfrm>
              <a:off x="2476500" y="3436620"/>
              <a:ext cx="159582" cy="162000"/>
            </a:xfrm>
            <a:prstGeom prst="rect">
              <a:avLst/>
            </a:prstGeom>
          </xdr:spPr>
        </xdr:pic>
        <xdr:pic>
          <xdr:nvPicPr>
            <xdr:cNvPr id="95" name="Picture 94">
              <a:extLst>
                <a:ext uri="{FF2B5EF4-FFF2-40B4-BE49-F238E27FC236}">
                  <a16:creationId xmlns:a16="http://schemas.microsoft.com/office/drawing/2014/main" id="{4E6785EB-48C9-AD63-5AF6-508858683DEA}"/>
                </a:ext>
              </a:extLst>
            </xdr:cNvPr>
            <xdr:cNvPicPr>
              <a:picLocks noChangeAspect="1"/>
            </xdr:cNvPicPr>
          </xdr:nvPicPr>
          <xdr:blipFill>
            <a:blip xmlns:r="http://schemas.openxmlformats.org/officeDocument/2006/relationships" r:embed="rId20"/>
            <a:stretch>
              <a:fillRect/>
            </a:stretch>
          </xdr:blipFill>
          <xdr:spPr>
            <a:xfrm>
              <a:off x="2476500" y="3764280"/>
              <a:ext cx="159582" cy="162000"/>
            </a:xfrm>
            <a:prstGeom prst="rect">
              <a:avLst/>
            </a:prstGeom>
          </xdr:spPr>
        </xdr:pic>
        <xdr:pic>
          <xdr:nvPicPr>
            <xdr:cNvPr id="96" name="Picture 95">
              <a:extLst>
                <a:ext uri="{FF2B5EF4-FFF2-40B4-BE49-F238E27FC236}">
                  <a16:creationId xmlns:a16="http://schemas.microsoft.com/office/drawing/2014/main" id="{48AE0CBC-70E6-4D1D-4FC5-96E138C6FE75}"/>
                </a:ext>
              </a:extLst>
            </xdr:cNvPr>
            <xdr:cNvPicPr>
              <a:picLocks noChangeAspect="1"/>
            </xdr:cNvPicPr>
          </xdr:nvPicPr>
          <xdr:blipFill>
            <a:blip xmlns:r="http://schemas.openxmlformats.org/officeDocument/2006/relationships" r:embed="rId20"/>
            <a:stretch>
              <a:fillRect/>
            </a:stretch>
          </xdr:blipFill>
          <xdr:spPr>
            <a:xfrm>
              <a:off x="2476500" y="4091940"/>
              <a:ext cx="159582" cy="162000"/>
            </a:xfrm>
            <a:prstGeom prst="rect">
              <a:avLst/>
            </a:prstGeom>
          </xdr:spPr>
        </xdr:pic>
        <xdr:pic>
          <xdr:nvPicPr>
            <xdr:cNvPr id="97" name="Picture 96">
              <a:extLst>
                <a:ext uri="{FF2B5EF4-FFF2-40B4-BE49-F238E27FC236}">
                  <a16:creationId xmlns:a16="http://schemas.microsoft.com/office/drawing/2014/main" id="{1C3BF901-FCBA-EC4C-8609-C9F58B546BCD}"/>
                </a:ext>
              </a:extLst>
            </xdr:cNvPr>
            <xdr:cNvPicPr>
              <a:picLocks noChangeAspect="1"/>
            </xdr:cNvPicPr>
          </xdr:nvPicPr>
          <xdr:blipFill>
            <a:blip xmlns:r="http://schemas.openxmlformats.org/officeDocument/2006/relationships" r:embed="rId20"/>
            <a:stretch>
              <a:fillRect/>
            </a:stretch>
          </xdr:blipFill>
          <xdr:spPr>
            <a:xfrm>
              <a:off x="2476500" y="4419600"/>
              <a:ext cx="159582" cy="162000"/>
            </a:xfrm>
            <a:prstGeom prst="rect">
              <a:avLst/>
            </a:prstGeom>
          </xdr:spPr>
        </xdr:pic>
        <xdr:pic>
          <xdr:nvPicPr>
            <xdr:cNvPr id="98" name="Picture 97">
              <a:extLst>
                <a:ext uri="{FF2B5EF4-FFF2-40B4-BE49-F238E27FC236}">
                  <a16:creationId xmlns:a16="http://schemas.microsoft.com/office/drawing/2014/main" id="{1C597E97-2A03-F92B-9ECB-5A09AE886A43}"/>
                </a:ext>
              </a:extLst>
            </xdr:cNvPr>
            <xdr:cNvPicPr>
              <a:picLocks noChangeAspect="1"/>
            </xdr:cNvPicPr>
          </xdr:nvPicPr>
          <xdr:blipFill>
            <a:blip xmlns:r="http://schemas.openxmlformats.org/officeDocument/2006/relationships" r:embed="rId20"/>
            <a:stretch>
              <a:fillRect/>
            </a:stretch>
          </xdr:blipFill>
          <xdr:spPr>
            <a:xfrm>
              <a:off x="2476500" y="4747260"/>
              <a:ext cx="159582" cy="162000"/>
            </a:xfrm>
            <a:prstGeom prst="rect">
              <a:avLst/>
            </a:prstGeom>
          </xdr:spPr>
        </xdr:pic>
        <xdr:pic>
          <xdr:nvPicPr>
            <xdr:cNvPr id="99" name="Picture 98">
              <a:extLst>
                <a:ext uri="{FF2B5EF4-FFF2-40B4-BE49-F238E27FC236}">
                  <a16:creationId xmlns:a16="http://schemas.microsoft.com/office/drawing/2014/main" id="{5977AFAD-E863-CFC3-C5BE-7476CDAB66F2}"/>
                </a:ext>
              </a:extLst>
            </xdr:cNvPr>
            <xdr:cNvPicPr>
              <a:picLocks noChangeAspect="1"/>
            </xdr:cNvPicPr>
          </xdr:nvPicPr>
          <xdr:blipFill>
            <a:blip xmlns:r="http://schemas.openxmlformats.org/officeDocument/2006/relationships" r:embed="rId20"/>
            <a:stretch>
              <a:fillRect/>
            </a:stretch>
          </xdr:blipFill>
          <xdr:spPr>
            <a:xfrm>
              <a:off x="2476500" y="5074920"/>
              <a:ext cx="159582" cy="162000"/>
            </a:xfrm>
            <a:prstGeom prst="rect">
              <a:avLst/>
            </a:prstGeom>
          </xdr:spPr>
        </xdr:pic>
      </xdr:grpSp>
      <xdr:grpSp>
        <xdr:nvGrpSpPr>
          <xdr:cNvPr id="103" name="Group 102">
            <a:extLst>
              <a:ext uri="{FF2B5EF4-FFF2-40B4-BE49-F238E27FC236}">
                <a16:creationId xmlns:a16="http://schemas.microsoft.com/office/drawing/2014/main" id="{CB7C712E-AC7D-4EB9-BCD1-F34E4ED8B0FC}"/>
              </a:ext>
            </a:extLst>
          </xdr:cNvPr>
          <xdr:cNvGrpSpPr/>
        </xdr:nvGrpSpPr>
        <xdr:grpSpPr>
          <a:xfrm>
            <a:off x="2720332" y="1790700"/>
            <a:ext cx="136363" cy="3456600"/>
            <a:chOff x="2781300" y="1851660"/>
            <a:chExt cx="136363" cy="3456600"/>
          </a:xfrm>
        </xdr:grpSpPr>
        <xdr:pic>
          <xdr:nvPicPr>
            <xdr:cNvPr id="104" name="Picture 103">
              <a:extLst>
                <a:ext uri="{FF2B5EF4-FFF2-40B4-BE49-F238E27FC236}">
                  <a16:creationId xmlns:a16="http://schemas.microsoft.com/office/drawing/2014/main" id="{6BC17BFD-76C5-A8E4-2849-F38D73A972CC}"/>
                </a:ext>
              </a:extLst>
            </xdr:cNvPr>
            <xdr:cNvPicPr>
              <a:picLocks noChangeAspect="1"/>
            </xdr:cNvPicPr>
          </xdr:nvPicPr>
          <xdr:blipFill>
            <a:blip xmlns:r="http://schemas.openxmlformats.org/officeDocument/2006/relationships" r:embed="rId21"/>
            <a:stretch>
              <a:fillRect/>
            </a:stretch>
          </xdr:blipFill>
          <xdr:spPr>
            <a:xfrm>
              <a:off x="2781300" y="1851660"/>
              <a:ext cx="136363" cy="180000"/>
            </a:xfrm>
            <a:prstGeom prst="rect">
              <a:avLst/>
            </a:prstGeom>
          </xdr:spPr>
        </xdr:pic>
        <xdr:pic>
          <xdr:nvPicPr>
            <xdr:cNvPr id="105" name="Picture 104">
              <a:extLst>
                <a:ext uri="{FF2B5EF4-FFF2-40B4-BE49-F238E27FC236}">
                  <a16:creationId xmlns:a16="http://schemas.microsoft.com/office/drawing/2014/main" id="{40662E08-4B7C-BD18-27B0-F510F51E1915}"/>
                </a:ext>
              </a:extLst>
            </xdr:cNvPr>
            <xdr:cNvPicPr>
              <a:picLocks noChangeAspect="1"/>
            </xdr:cNvPicPr>
          </xdr:nvPicPr>
          <xdr:blipFill>
            <a:blip xmlns:r="http://schemas.openxmlformats.org/officeDocument/2006/relationships" r:embed="rId21"/>
            <a:stretch>
              <a:fillRect/>
            </a:stretch>
          </xdr:blipFill>
          <xdr:spPr>
            <a:xfrm>
              <a:off x="2781300" y="2179320"/>
              <a:ext cx="136363" cy="180000"/>
            </a:xfrm>
            <a:prstGeom prst="rect">
              <a:avLst/>
            </a:prstGeom>
          </xdr:spPr>
        </xdr:pic>
        <xdr:pic>
          <xdr:nvPicPr>
            <xdr:cNvPr id="106" name="Picture 105">
              <a:extLst>
                <a:ext uri="{FF2B5EF4-FFF2-40B4-BE49-F238E27FC236}">
                  <a16:creationId xmlns:a16="http://schemas.microsoft.com/office/drawing/2014/main" id="{5DE3890D-4394-C9EF-4249-7D7BFB7E6B4D}"/>
                </a:ext>
              </a:extLst>
            </xdr:cNvPr>
            <xdr:cNvPicPr>
              <a:picLocks noChangeAspect="1"/>
            </xdr:cNvPicPr>
          </xdr:nvPicPr>
          <xdr:blipFill>
            <a:blip xmlns:r="http://schemas.openxmlformats.org/officeDocument/2006/relationships" r:embed="rId21"/>
            <a:stretch>
              <a:fillRect/>
            </a:stretch>
          </xdr:blipFill>
          <xdr:spPr>
            <a:xfrm>
              <a:off x="2781300" y="4800600"/>
              <a:ext cx="136363" cy="180000"/>
            </a:xfrm>
            <a:prstGeom prst="rect">
              <a:avLst/>
            </a:prstGeom>
          </xdr:spPr>
        </xdr:pic>
        <xdr:pic>
          <xdr:nvPicPr>
            <xdr:cNvPr id="107" name="Picture 106">
              <a:extLst>
                <a:ext uri="{FF2B5EF4-FFF2-40B4-BE49-F238E27FC236}">
                  <a16:creationId xmlns:a16="http://schemas.microsoft.com/office/drawing/2014/main" id="{4520A853-861E-6A2B-A263-0DE1EB76D606}"/>
                </a:ext>
              </a:extLst>
            </xdr:cNvPr>
            <xdr:cNvPicPr>
              <a:picLocks noChangeAspect="1"/>
            </xdr:cNvPicPr>
          </xdr:nvPicPr>
          <xdr:blipFill>
            <a:blip xmlns:r="http://schemas.openxmlformats.org/officeDocument/2006/relationships" r:embed="rId21"/>
            <a:stretch>
              <a:fillRect/>
            </a:stretch>
          </xdr:blipFill>
          <xdr:spPr>
            <a:xfrm>
              <a:off x="2781300" y="4472940"/>
              <a:ext cx="136363" cy="180000"/>
            </a:xfrm>
            <a:prstGeom prst="rect">
              <a:avLst/>
            </a:prstGeom>
          </xdr:spPr>
        </xdr:pic>
        <xdr:pic>
          <xdr:nvPicPr>
            <xdr:cNvPr id="108" name="Picture 107">
              <a:extLst>
                <a:ext uri="{FF2B5EF4-FFF2-40B4-BE49-F238E27FC236}">
                  <a16:creationId xmlns:a16="http://schemas.microsoft.com/office/drawing/2014/main" id="{AA25AB88-583A-B2A5-54C7-B3D039D2F4E6}"/>
                </a:ext>
              </a:extLst>
            </xdr:cNvPr>
            <xdr:cNvPicPr>
              <a:picLocks noChangeAspect="1"/>
            </xdr:cNvPicPr>
          </xdr:nvPicPr>
          <xdr:blipFill>
            <a:blip xmlns:r="http://schemas.openxmlformats.org/officeDocument/2006/relationships" r:embed="rId21"/>
            <a:stretch>
              <a:fillRect/>
            </a:stretch>
          </xdr:blipFill>
          <xdr:spPr>
            <a:xfrm>
              <a:off x="2781300" y="4145280"/>
              <a:ext cx="136363" cy="180000"/>
            </a:xfrm>
            <a:prstGeom prst="rect">
              <a:avLst/>
            </a:prstGeom>
          </xdr:spPr>
        </xdr:pic>
        <xdr:pic>
          <xdr:nvPicPr>
            <xdr:cNvPr id="109" name="Picture 108">
              <a:extLst>
                <a:ext uri="{FF2B5EF4-FFF2-40B4-BE49-F238E27FC236}">
                  <a16:creationId xmlns:a16="http://schemas.microsoft.com/office/drawing/2014/main" id="{CC4A6A77-FABB-418B-2718-C078AA6442B0}"/>
                </a:ext>
              </a:extLst>
            </xdr:cNvPr>
            <xdr:cNvPicPr>
              <a:picLocks noChangeAspect="1"/>
            </xdr:cNvPicPr>
          </xdr:nvPicPr>
          <xdr:blipFill>
            <a:blip xmlns:r="http://schemas.openxmlformats.org/officeDocument/2006/relationships" r:embed="rId21"/>
            <a:stretch>
              <a:fillRect/>
            </a:stretch>
          </xdr:blipFill>
          <xdr:spPr>
            <a:xfrm>
              <a:off x="2781300" y="3817620"/>
              <a:ext cx="136363" cy="180000"/>
            </a:xfrm>
            <a:prstGeom prst="rect">
              <a:avLst/>
            </a:prstGeom>
          </xdr:spPr>
        </xdr:pic>
        <xdr:pic>
          <xdr:nvPicPr>
            <xdr:cNvPr id="110" name="Picture 109">
              <a:extLst>
                <a:ext uri="{FF2B5EF4-FFF2-40B4-BE49-F238E27FC236}">
                  <a16:creationId xmlns:a16="http://schemas.microsoft.com/office/drawing/2014/main" id="{C53ED8BF-916B-548F-0D4C-1BB105934905}"/>
                </a:ext>
              </a:extLst>
            </xdr:cNvPr>
            <xdr:cNvPicPr>
              <a:picLocks noChangeAspect="1"/>
            </xdr:cNvPicPr>
          </xdr:nvPicPr>
          <xdr:blipFill>
            <a:blip xmlns:r="http://schemas.openxmlformats.org/officeDocument/2006/relationships" r:embed="rId21"/>
            <a:stretch>
              <a:fillRect/>
            </a:stretch>
          </xdr:blipFill>
          <xdr:spPr>
            <a:xfrm>
              <a:off x="2781300" y="3489960"/>
              <a:ext cx="136363" cy="180000"/>
            </a:xfrm>
            <a:prstGeom prst="rect">
              <a:avLst/>
            </a:prstGeom>
          </xdr:spPr>
        </xdr:pic>
        <xdr:pic>
          <xdr:nvPicPr>
            <xdr:cNvPr id="111" name="Picture 110">
              <a:extLst>
                <a:ext uri="{FF2B5EF4-FFF2-40B4-BE49-F238E27FC236}">
                  <a16:creationId xmlns:a16="http://schemas.microsoft.com/office/drawing/2014/main" id="{8EB22347-99D0-238C-052C-F8ECA431B403}"/>
                </a:ext>
              </a:extLst>
            </xdr:cNvPr>
            <xdr:cNvPicPr>
              <a:picLocks noChangeAspect="1"/>
            </xdr:cNvPicPr>
          </xdr:nvPicPr>
          <xdr:blipFill>
            <a:blip xmlns:r="http://schemas.openxmlformats.org/officeDocument/2006/relationships" r:embed="rId21"/>
            <a:stretch>
              <a:fillRect/>
            </a:stretch>
          </xdr:blipFill>
          <xdr:spPr>
            <a:xfrm>
              <a:off x="2781300" y="3162300"/>
              <a:ext cx="136363" cy="180000"/>
            </a:xfrm>
            <a:prstGeom prst="rect">
              <a:avLst/>
            </a:prstGeom>
          </xdr:spPr>
        </xdr:pic>
        <xdr:pic>
          <xdr:nvPicPr>
            <xdr:cNvPr id="112" name="Picture 111">
              <a:extLst>
                <a:ext uri="{FF2B5EF4-FFF2-40B4-BE49-F238E27FC236}">
                  <a16:creationId xmlns:a16="http://schemas.microsoft.com/office/drawing/2014/main" id="{0FD850BC-9D14-A0EB-055B-A0D1197959FE}"/>
                </a:ext>
              </a:extLst>
            </xdr:cNvPr>
            <xdr:cNvPicPr>
              <a:picLocks noChangeAspect="1"/>
            </xdr:cNvPicPr>
          </xdr:nvPicPr>
          <xdr:blipFill>
            <a:blip xmlns:r="http://schemas.openxmlformats.org/officeDocument/2006/relationships" r:embed="rId21"/>
            <a:stretch>
              <a:fillRect/>
            </a:stretch>
          </xdr:blipFill>
          <xdr:spPr>
            <a:xfrm>
              <a:off x="2781300" y="2834640"/>
              <a:ext cx="136363" cy="180000"/>
            </a:xfrm>
            <a:prstGeom prst="rect">
              <a:avLst/>
            </a:prstGeom>
          </xdr:spPr>
        </xdr:pic>
        <xdr:pic>
          <xdr:nvPicPr>
            <xdr:cNvPr id="113" name="Picture 112">
              <a:extLst>
                <a:ext uri="{FF2B5EF4-FFF2-40B4-BE49-F238E27FC236}">
                  <a16:creationId xmlns:a16="http://schemas.microsoft.com/office/drawing/2014/main" id="{1E4BEFB3-B096-BF6C-98B8-CCE2B7BDF20E}"/>
                </a:ext>
              </a:extLst>
            </xdr:cNvPr>
            <xdr:cNvPicPr>
              <a:picLocks noChangeAspect="1"/>
            </xdr:cNvPicPr>
          </xdr:nvPicPr>
          <xdr:blipFill>
            <a:blip xmlns:r="http://schemas.openxmlformats.org/officeDocument/2006/relationships" r:embed="rId21"/>
            <a:stretch>
              <a:fillRect/>
            </a:stretch>
          </xdr:blipFill>
          <xdr:spPr>
            <a:xfrm>
              <a:off x="2781300" y="2506980"/>
              <a:ext cx="136363" cy="180000"/>
            </a:xfrm>
            <a:prstGeom prst="rect">
              <a:avLst/>
            </a:prstGeom>
          </xdr:spPr>
        </xdr:pic>
        <xdr:pic>
          <xdr:nvPicPr>
            <xdr:cNvPr id="117" name="Picture 116">
              <a:extLst>
                <a:ext uri="{FF2B5EF4-FFF2-40B4-BE49-F238E27FC236}">
                  <a16:creationId xmlns:a16="http://schemas.microsoft.com/office/drawing/2014/main" id="{DBF76190-9961-72BA-B93A-C3C0FDA5248B}"/>
                </a:ext>
              </a:extLst>
            </xdr:cNvPr>
            <xdr:cNvPicPr>
              <a:picLocks noChangeAspect="1"/>
            </xdr:cNvPicPr>
          </xdr:nvPicPr>
          <xdr:blipFill>
            <a:blip xmlns:r="http://schemas.openxmlformats.org/officeDocument/2006/relationships" r:embed="rId21"/>
            <a:stretch>
              <a:fillRect/>
            </a:stretch>
          </xdr:blipFill>
          <xdr:spPr>
            <a:xfrm>
              <a:off x="2781300" y="5128260"/>
              <a:ext cx="136363" cy="180000"/>
            </a:xfrm>
            <a:prstGeom prst="rect">
              <a:avLst/>
            </a:prstGeom>
          </xdr:spPr>
        </xdr:pic>
      </xdr:grpSp>
    </xdr:grpSp>
    <xdr:clientData/>
  </xdr:twoCellAnchor>
  <xdr:twoCellAnchor editAs="oneCell">
    <xdr:from>
      <xdr:col>4</xdr:col>
      <xdr:colOff>91440</xdr:colOff>
      <xdr:row>5</xdr:row>
      <xdr:rowOff>76200</xdr:rowOff>
    </xdr:from>
    <xdr:to>
      <xdr:col>4</xdr:col>
      <xdr:colOff>259921</xdr:colOff>
      <xdr:row>5</xdr:row>
      <xdr:rowOff>256200</xdr:rowOff>
    </xdr:to>
    <xdr:pic>
      <xdr:nvPicPr>
        <xdr:cNvPr id="118" name="Picture 117">
          <a:extLst>
            <a:ext uri="{FF2B5EF4-FFF2-40B4-BE49-F238E27FC236}">
              <a16:creationId xmlns:a16="http://schemas.microsoft.com/office/drawing/2014/main" id="{6AB29BB8-6939-4792-82DC-14883E1FE0AC}"/>
            </a:ext>
          </a:extLst>
        </xdr:cNvPr>
        <xdr:cNvPicPr>
          <a:picLocks noChangeAspect="1"/>
        </xdr:cNvPicPr>
      </xdr:nvPicPr>
      <xdr:blipFill>
        <a:blip xmlns:r="http://schemas.openxmlformats.org/officeDocument/2006/relationships" r:embed="rId22"/>
        <a:stretch>
          <a:fillRect/>
        </a:stretch>
      </xdr:blipFill>
      <xdr:spPr>
        <a:xfrm>
          <a:off x="1805940" y="1455420"/>
          <a:ext cx="168481" cy="180000"/>
        </a:xfrm>
        <a:prstGeom prst="rect">
          <a:avLst/>
        </a:prstGeom>
      </xdr:spPr>
    </xdr:pic>
    <xdr:clientData/>
  </xdr:twoCellAnchor>
  <xdr:twoCellAnchor>
    <xdr:from>
      <xdr:col>17</xdr:col>
      <xdr:colOff>1645920</xdr:colOff>
      <xdr:row>3</xdr:row>
      <xdr:rowOff>137160</xdr:rowOff>
    </xdr:from>
    <xdr:to>
      <xdr:col>17</xdr:col>
      <xdr:colOff>2329920</xdr:colOff>
      <xdr:row>3</xdr:row>
      <xdr:rowOff>389160</xdr:rowOff>
    </xdr:to>
    <xdr:sp macro="" textlink="">
      <xdr:nvSpPr>
        <xdr:cNvPr id="121" name="Rectangle: Rounded Corners 120">
          <a:hlinkClick xmlns:r="http://schemas.openxmlformats.org/officeDocument/2006/relationships" r:id="rId23"/>
          <a:extLst>
            <a:ext uri="{FF2B5EF4-FFF2-40B4-BE49-F238E27FC236}">
              <a16:creationId xmlns:a16="http://schemas.microsoft.com/office/drawing/2014/main" id="{EFD6112A-9F8F-44D8-8651-B4BACA352201}"/>
            </a:ext>
          </a:extLst>
        </xdr:cNvPr>
        <xdr:cNvSpPr/>
      </xdr:nvSpPr>
      <xdr:spPr>
        <a:xfrm>
          <a:off x="13426440" y="952500"/>
          <a:ext cx="684000" cy="252000"/>
        </a:xfrm>
        <a:prstGeom prst="roundRect">
          <a:avLst/>
        </a:prstGeom>
        <a:solidFill>
          <a:srgbClr val="EA7C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22</xdr:row>
      <xdr:rowOff>81060</xdr:rowOff>
    </xdr:to>
    <xdr:grpSp>
      <xdr:nvGrpSpPr>
        <xdr:cNvPr id="2" name="Group 1">
          <a:extLst>
            <a:ext uri="{FF2B5EF4-FFF2-40B4-BE49-F238E27FC236}">
              <a16:creationId xmlns:a16="http://schemas.microsoft.com/office/drawing/2014/main" id="{A477071C-AA9A-4DFF-9399-A01AD500017F}"/>
            </a:ext>
          </a:extLst>
        </xdr:cNvPr>
        <xdr:cNvGrpSpPr/>
      </xdr:nvGrpSpPr>
      <xdr:grpSpPr>
        <a:xfrm>
          <a:off x="0" y="0"/>
          <a:ext cx="1474131" cy="6824760"/>
          <a:chOff x="0" y="0"/>
          <a:chExt cx="1470321" cy="6184990"/>
        </a:xfrm>
      </xdr:grpSpPr>
      <xdr:grpSp>
        <xdr:nvGrpSpPr>
          <xdr:cNvPr id="3" name="Group 2">
            <a:extLst>
              <a:ext uri="{FF2B5EF4-FFF2-40B4-BE49-F238E27FC236}">
                <a16:creationId xmlns:a16="http://schemas.microsoft.com/office/drawing/2014/main" id="{6B5C6837-7264-197D-2B46-2652530FA8A3}"/>
              </a:ext>
            </a:extLst>
          </xdr:cNvPr>
          <xdr:cNvGrpSpPr/>
        </xdr:nvGrpSpPr>
        <xdr:grpSpPr>
          <a:xfrm>
            <a:off x="0" y="0"/>
            <a:ext cx="1470321" cy="6184990"/>
            <a:chOff x="0" y="0"/>
            <a:chExt cx="1470321" cy="6184990"/>
          </a:xfrm>
        </xdr:grpSpPr>
        <xdr:grpSp>
          <xdr:nvGrpSpPr>
            <xdr:cNvPr id="5" name="Group 4">
              <a:extLst>
                <a:ext uri="{FF2B5EF4-FFF2-40B4-BE49-F238E27FC236}">
                  <a16:creationId xmlns:a16="http://schemas.microsoft.com/office/drawing/2014/main" id="{A56384F5-2D80-BDF1-F1FA-EF4881491CDF}"/>
                </a:ext>
              </a:extLst>
            </xdr:cNvPr>
            <xdr:cNvGrpSpPr/>
          </xdr:nvGrpSpPr>
          <xdr:grpSpPr>
            <a:xfrm>
              <a:off x="0" y="0"/>
              <a:ext cx="1470321" cy="6184990"/>
              <a:chOff x="0" y="-291307"/>
              <a:chExt cx="1474131" cy="6350725"/>
            </a:xfrm>
            <a:solidFill>
              <a:schemeClr val="bg1"/>
            </a:solidFill>
          </xdr:grpSpPr>
          <xdr:grpSp>
            <xdr:nvGrpSpPr>
              <xdr:cNvPr id="7" name="Group 6">
                <a:extLst>
                  <a:ext uri="{FF2B5EF4-FFF2-40B4-BE49-F238E27FC236}">
                    <a16:creationId xmlns:a16="http://schemas.microsoft.com/office/drawing/2014/main" id="{3841DFBA-E085-B1C0-0E7D-667F493B3864}"/>
                  </a:ext>
                </a:extLst>
              </xdr:cNvPr>
              <xdr:cNvGrpSpPr/>
            </xdr:nvGrpSpPr>
            <xdr:grpSpPr>
              <a:xfrm>
                <a:off x="0" y="-291307"/>
                <a:ext cx="1474131" cy="6350725"/>
                <a:chOff x="0" y="-291307"/>
                <a:chExt cx="1474131" cy="6350725"/>
              </a:xfrm>
              <a:grpFill/>
            </xdr:grpSpPr>
            <xdr:grpSp>
              <xdr:nvGrpSpPr>
                <xdr:cNvPr id="10" name="Group 9">
                  <a:extLst>
                    <a:ext uri="{FF2B5EF4-FFF2-40B4-BE49-F238E27FC236}">
                      <a16:creationId xmlns:a16="http://schemas.microsoft.com/office/drawing/2014/main" id="{58945867-796F-B538-9CBF-30258A192AA0}"/>
                    </a:ext>
                  </a:extLst>
                </xdr:cNvPr>
                <xdr:cNvGrpSpPr/>
              </xdr:nvGrpSpPr>
              <xdr:grpSpPr>
                <a:xfrm>
                  <a:off x="0" y="-291307"/>
                  <a:ext cx="1474131" cy="6350725"/>
                  <a:chOff x="0" y="-276870"/>
                  <a:chExt cx="1476165" cy="6035993"/>
                </a:xfrm>
                <a:grpFill/>
              </xdr:grpSpPr>
              <xdr:sp macro="" textlink="">
                <xdr:nvSpPr>
                  <xdr:cNvPr id="12" name="Rectangle 11">
                    <a:extLst>
                      <a:ext uri="{FF2B5EF4-FFF2-40B4-BE49-F238E27FC236}">
                        <a16:creationId xmlns:a16="http://schemas.microsoft.com/office/drawing/2014/main" id="{6304DB39-8D86-6552-E00B-7DFD9467E040}"/>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3" name="Group 12">
                    <a:extLst>
                      <a:ext uri="{FF2B5EF4-FFF2-40B4-BE49-F238E27FC236}">
                        <a16:creationId xmlns:a16="http://schemas.microsoft.com/office/drawing/2014/main" id="{8A8F5887-256B-B8C7-057F-559BAF09818B}"/>
                      </a:ext>
                    </a:extLst>
                  </xdr:cNvPr>
                  <xdr:cNvGrpSpPr/>
                </xdr:nvGrpSpPr>
                <xdr:grpSpPr>
                  <a:xfrm>
                    <a:off x="2080" y="531339"/>
                    <a:ext cx="1457616" cy="4278031"/>
                    <a:chOff x="2080" y="531339"/>
                    <a:chExt cx="1457616" cy="4278031"/>
                  </a:xfrm>
                  <a:grpFill/>
                </xdr:grpSpPr>
                <xdr:sp macro="" textlink="">
                  <xdr:nvSpPr>
                    <xdr:cNvPr id="14" name="TextBox 13">
                      <a:hlinkClick xmlns:r="http://schemas.openxmlformats.org/officeDocument/2006/relationships" r:id="rId1"/>
                      <a:extLst>
                        <a:ext uri="{FF2B5EF4-FFF2-40B4-BE49-F238E27FC236}">
                          <a16:creationId xmlns:a16="http://schemas.microsoft.com/office/drawing/2014/main" id="{62E5723B-8866-5403-450D-9729EE4FE6E2}"/>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 name="TextBox 14">
                      <a:hlinkClick xmlns:r="http://schemas.openxmlformats.org/officeDocument/2006/relationships" r:id="rId2"/>
                      <a:extLst>
                        <a:ext uri="{FF2B5EF4-FFF2-40B4-BE49-F238E27FC236}">
                          <a16:creationId xmlns:a16="http://schemas.microsoft.com/office/drawing/2014/main" id="{9B208307-CA5A-57EE-FB31-3EA68DE323A1}"/>
                        </a:ext>
                      </a:extLst>
                    </xdr:cNvPr>
                    <xdr:cNvSpPr txBox="1"/>
                  </xdr:nvSpPr>
                  <xdr:spPr>
                    <a:xfrm>
                      <a:off x="2444" y="1054618"/>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Tasks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6" name="TextBox 15">
                      <a:hlinkClick xmlns:r="http://schemas.openxmlformats.org/officeDocument/2006/relationships" r:id="rId3"/>
                      <a:extLst>
                        <a:ext uri="{FF2B5EF4-FFF2-40B4-BE49-F238E27FC236}">
                          <a16:creationId xmlns:a16="http://schemas.microsoft.com/office/drawing/2014/main" id="{B7156FFA-3012-6A7E-F508-FA8705C1B3C3}"/>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hlinkClick xmlns:r="http://schemas.openxmlformats.org/officeDocument/2006/relationships" r:id="rId4"/>
                      <a:extLst>
                        <a:ext uri="{FF2B5EF4-FFF2-40B4-BE49-F238E27FC236}">
                          <a16:creationId xmlns:a16="http://schemas.microsoft.com/office/drawing/2014/main" id="{90B55A23-2D39-2CD2-0ACE-5140D7177A58}"/>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5"/>
                      <a:extLst>
                        <a:ext uri="{FF2B5EF4-FFF2-40B4-BE49-F238E27FC236}">
                          <a16:creationId xmlns:a16="http://schemas.microsoft.com/office/drawing/2014/main" id="{1B865AE8-FBCD-75A5-A5AD-88EB776A68B3}"/>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6"/>
                      <a:extLst>
                        <a:ext uri="{FF2B5EF4-FFF2-40B4-BE49-F238E27FC236}">
                          <a16:creationId xmlns:a16="http://schemas.microsoft.com/office/drawing/2014/main" id="{4A93BFA6-1E2A-A5D6-8F83-EA83DEDB7F15}"/>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7"/>
                      <a:extLst>
                        <a:ext uri="{FF2B5EF4-FFF2-40B4-BE49-F238E27FC236}">
                          <a16:creationId xmlns:a16="http://schemas.microsoft.com/office/drawing/2014/main" id="{920A9382-1A8D-7459-87CB-A25EBAE82B2A}"/>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8"/>
                      <a:extLst>
                        <a:ext uri="{FF2B5EF4-FFF2-40B4-BE49-F238E27FC236}">
                          <a16:creationId xmlns:a16="http://schemas.microsoft.com/office/drawing/2014/main" id="{A1187948-D667-F257-F99F-92B18A9814C3}"/>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9"/>
                      <a:extLst>
                        <a:ext uri="{FF2B5EF4-FFF2-40B4-BE49-F238E27FC236}">
                          <a16:creationId xmlns:a16="http://schemas.microsoft.com/office/drawing/2014/main" id="{13EF850B-40F5-0E07-08AA-AE57A072E2A8}"/>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10"/>
                      <a:extLst>
                        <a:ext uri="{FF2B5EF4-FFF2-40B4-BE49-F238E27FC236}">
                          <a16:creationId xmlns:a16="http://schemas.microsoft.com/office/drawing/2014/main" id="{AF826CA3-CB57-4786-D5A0-2DE8D3F35F00}"/>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1"/>
                      <a:extLst>
                        <a:ext uri="{FF2B5EF4-FFF2-40B4-BE49-F238E27FC236}">
                          <a16:creationId xmlns:a16="http://schemas.microsoft.com/office/drawing/2014/main" id="{FF3EB35A-3B5B-F0F7-D16E-D62D212C0486}"/>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75BB8D55-F91F-50B8-82BA-04A6DA36371D}"/>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2"/>
                      <a:extLst>
                        <a:ext uri="{FF2B5EF4-FFF2-40B4-BE49-F238E27FC236}">
                          <a16:creationId xmlns:a16="http://schemas.microsoft.com/office/drawing/2014/main" id="{5EBCB810-5B66-2866-A148-85A9D1EADE65}"/>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6"/>
                      <a:extLst>
                        <a:ext uri="{FF2B5EF4-FFF2-40B4-BE49-F238E27FC236}">
                          <a16:creationId xmlns:a16="http://schemas.microsoft.com/office/drawing/2014/main" id="{96E06364-C3CA-8C44-1B94-DC3E42770ECE}"/>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1" name="TextBox 10">
                  <a:hlinkClick xmlns:r="http://schemas.openxmlformats.org/officeDocument/2006/relationships" r:id="rId13"/>
                  <a:extLst>
                    <a:ext uri="{FF2B5EF4-FFF2-40B4-BE49-F238E27FC236}">
                      <a16:creationId xmlns:a16="http://schemas.microsoft.com/office/drawing/2014/main" id="{39F40C54-F6B6-7832-37AA-EB2B9C419B39}"/>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8" name="TextBox 7">
                <a:extLst>
                  <a:ext uri="{FF2B5EF4-FFF2-40B4-BE49-F238E27FC236}">
                    <a16:creationId xmlns:a16="http://schemas.microsoft.com/office/drawing/2014/main" id="{32FCD539-58A4-D6C2-4AFE-264B60B182A3}"/>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9" name="TextBox 8">
                <a:extLst>
                  <a:ext uri="{FF2B5EF4-FFF2-40B4-BE49-F238E27FC236}">
                    <a16:creationId xmlns:a16="http://schemas.microsoft.com/office/drawing/2014/main" id="{46ABF65C-80E0-0E98-66C9-979A65C13043}"/>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 name="TextBox 5">
              <a:hlinkClick xmlns:r="http://schemas.openxmlformats.org/officeDocument/2006/relationships" r:id="rId14"/>
              <a:extLst>
                <a:ext uri="{FF2B5EF4-FFF2-40B4-BE49-F238E27FC236}">
                  <a16:creationId xmlns:a16="http://schemas.microsoft.com/office/drawing/2014/main" id="{BE4F4422-7D2E-CF49-94DA-9D5DF3B38983}"/>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4" name="Picture 3">
            <a:extLst>
              <a:ext uri="{FF2B5EF4-FFF2-40B4-BE49-F238E27FC236}">
                <a16:creationId xmlns:a16="http://schemas.microsoft.com/office/drawing/2014/main" id="{96FBA60C-7979-707D-82C4-42F239CD7E03}"/>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xdr:from>
      <xdr:col>5</xdr:col>
      <xdr:colOff>0</xdr:colOff>
      <xdr:row>6</xdr:row>
      <xdr:rowOff>83824</xdr:rowOff>
    </xdr:from>
    <xdr:to>
      <xdr:col>5</xdr:col>
      <xdr:colOff>72000</xdr:colOff>
      <xdr:row>6</xdr:row>
      <xdr:rowOff>245824</xdr:rowOff>
    </xdr:to>
    <xdr:sp macro="" textlink="">
      <xdr:nvSpPr>
        <xdr:cNvPr id="28" name="Rectangle 27">
          <a:extLst>
            <a:ext uri="{FF2B5EF4-FFF2-40B4-BE49-F238E27FC236}">
              <a16:creationId xmlns:a16="http://schemas.microsoft.com/office/drawing/2014/main" id="{9BFC754D-0B99-42EB-B506-B6CE40B1D558}"/>
            </a:ext>
          </a:extLst>
        </xdr:cNvPr>
        <xdr:cNvSpPr>
          <a:spLocks/>
        </xdr:cNvSpPr>
      </xdr:nvSpPr>
      <xdr:spPr>
        <a:xfrm>
          <a:off x="1836420" y="1790704"/>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15</xdr:row>
      <xdr:rowOff>106684</xdr:rowOff>
    </xdr:from>
    <xdr:to>
      <xdr:col>5</xdr:col>
      <xdr:colOff>72000</xdr:colOff>
      <xdr:row>15</xdr:row>
      <xdr:rowOff>268684</xdr:rowOff>
    </xdr:to>
    <xdr:sp macro="" textlink="">
      <xdr:nvSpPr>
        <xdr:cNvPr id="29" name="Rectangle 28">
          <a:extLst>
            <a:ext uri="{FF2B5EF4-FFF2-40B4-BE49-F238E27FC236}">
              <a16:creationId xmlns:a16="http://schemas.microsoft.com/office/drawing/2014/main" id="{D0A4A830-DB38-4EDB-A874-B853B63DE5FA}"/>
            </a:ext>
          </a:extLst>
        </xdr:cNvPr>
        <xdr:cNvSpPr>
          <a:spLocks/>
        </xdr:cNvSpPr>
      </xdr:nvSpPr>
      <xdr:spPr>
        <a:xfrm>
          <a:off x="1836420" y="476250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83824</xdr:rowOff>
    </xdr:from>
    <xdr:to>
      <xdr:col>5</xdr:col>
      <xdr:colOff>72000</xdr:colOff>
      <xdr:row>7</xdr:row>
      <xdr:rowOff>245824</xdr:rowOff>
    </xdr:to>
    <xdr:sp macro="" textlink="">
      <xdr:nvSpPr>
        <xdr:cNvPr id="30" name="Rectangle 29">
          <a:extLst>
            <a:ext uri="{FF2B5EF4-FFF2-40B4-BE49-F238E27FC236}">
              <a16:creationId xmlns:a16="http://schemas.microsoft.com/office/drawing/2014/main" id="{B6ECC542-2C1E-4C8A-9118-2FDA1F1575D7}"/>
            </a:ext>
          </a:extLst>
        </xdr:cNvPr>
        <xdr:cNvSpPr>
          <a:spLocks/>
        </xdr:cNvSpPr>
      </xdr:nvSpPr>
      <xdr:spPr>
        <a:xfrm>
          <a:off x="1836420" y="2118364"/>
          <a:ext cx="72000" cy="162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106684</xdr:rowOff>
    </xdr:from>
    <xdr:to>
      <xdr:col>5</xdr:col>
      <xdr:colOff>72000</xdr:colOff>
      <xdr:row>9</xdr:row>
      <xdr:rowOff>268684</xdr:rowOff>
    </xdr:to>
    <xdr:sp macro="" textlink="">
      <xdr:nvSpPr>
        <xdr:cNvPr id="31" name="Rectangle 30">
          <a:extLst>
            <a:ext uri="{FF2B5EF4-FFF2-40B4-BE49-F238E27FC236}">
              <a16:creationId xmlns:a16="http://schemas.microsoft.com/office/drawing/2014/main" id="{5A792C56-C457-44A2-AD06-4793725EDCF2}"/>
            </a:ext>
          </a:extLst>
        </xdr:cNvPr>
        <xdr:cNvSpPr>
          <a:spLocks/>
        </xdr:cNvSpPr>
      </xdr:nvSpPr>
      <xdr:spPr>
        <a:xfrm>
          <a:off x="1836420" y="2796544"/>
          <a:ext cx="72000" cy="162000"/>
        </a:xfrm>
        <a:prstGeom prst="rect">
          <a:avLst/>
        </a:prstGeom>
        <a:solidFill>
          <a:srgbClr val="FFC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91444</xdr:rowOff>
    </xdr:from>
    <xdr:to>
      <xdr:col>5</xdr:col>
      <xdr:colOff>72000</xdr:colOff>
      <xdr:row>8</xdr:row>
      <xdr:rowOff>253444</xdr:rowOff>
    </xdr:to>
    <xdr:sp macro="" textlink="">
      <xdr:nvSpPr>
        <xdr:cNvPr id="32" name="Rectangle 31">
          <a:extLst>
            <a:ext uri="{FF2B5EF4-FFF2-40B4-BE49-F238E27FC236}">
              <a16:creationId xmlns:a16="http://schemas.microsoft.com/office/drawing/2014/main" id="{8FB67853-3255-43CA-A432-5069C43BED6B}"/>
            </a:ext>
          </a:extLst>
        </xdr:cNvPr>
        <xdr:cNvSpPr>
          <a:spLocks/>
        </xdr:cNvSpPr>
      </xdr:nvSpPr>
      <xdr:spPr>
        <a:xfrm>
          <a:off x="1836420" y="2453644"/>
          <a:ext cx="72000" cy="162000"/>
        </a:xfrm>
        <a:prstGeom prst="rect">
          <a:avLst/>
        </a:prstGeom>
        <a:solidFill>
          <a:srgbClr val="FFC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10</xdr:row>
      <xdr:rowOff>91444</xdr:rowOff>
    </xdr:from>
    <xdr:to>
      <xdr:col>5</xdr:col>
      <xdr:colOff>72000</xdr:colOff>
      <xdr:row>10</xdr:row>
      <xdr:rowOff>253444</xdr:rowOff>
    </xdr:to>
    <xdr:sp macro="" textlink="">
      <xdr:nvSpPr>
        <xdr:cNvPr id="33" name="Rectangle 32">
          <a:extLst>
            <a:ext uri="{FF2B5EF4-FFF2-40B4-BE49-F238E27FC236}">
              <a16:creationId xmlns:a16="http://schemas.microsoft.com/office/drawing/2014/main" id="{445C6D9B-A6F4-43EB-8C18-71FBC7000A3A}"/>
            </a:ext>
          </a:extLst>
        </xdr:cNvPr>
        <xdr:cNvSpPr>
          <a:spLocks/>
        </xdr:cNvSpPr>
      </xdr:nvSpPr>
      <xdr:spPr>
        <a:xfrm>
          <a:off x="1836420" y="3108964"/>
          <a:ext cx="72000" cy="162000"/>
        </a:xfrm>
        <a:prstGeom prst="rect">
          <a:avLst/>
        </a:prstGeom>
        <a:solidFill>
          <a:srgbClr val="FFFF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11</xdr:row>
      <xdr:rowOff>91444</xdr:rowOff>
    </xdr:from>
    <xdr:to>
      <xdr:col>5</xdr:col>
      <xdr:colOff>72000</xdr:colOff>
      <xdr:row>11</xdr:row>
      <xdr:rowOff>253444</xdr:rowOff>
    </xdr:to>
    <xdr:sp macro="" textlink="">
      <xdr:nvSpPr>
        <xdr:cNvPr id="34" name="Rectangle 33">
          <a:extLst>
            <a:ext uri="{FF2B5EF4-FFF2-40B4-BE49-F238E27FC236}">
              <a16:creationId xmlns:a16="http://schemas.microsoft.com/office/drawing/2014/main" id="{31E7C6CE-6CF2-48AF-8353-BEE81A1B2F68}"/>
            </a:ext>
          </a:extLst>
        </xdr:cNvPr>
        <xdr:cNvSpPr>
          <a:spLocks/>
        </xdr:cNvSpPr>
      </xdr:nvSpPr>
      <xdr:spPr>
        <a:xfrm>
          <a:off x="1836420" y="3436624"/>
          <a:ext cx="72000" cy="162000"/>
        </a:xfrm>
        <a:prstGeom prst="rect">
          <a:avLst/>
        </a:prstGeom>
        <a:solidFill>
          <a:srgbClr val="00B0F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12</xdr:row>
      <xdr:rowOff>106684</xdr:rowOff>
    </xdr:from>
    <xdr:to>
      <xdr:col>5</xdr:col>
      <xdr:colOff>72000</xdr:colOff>
      <xdr:row>12</xdr:row>
      <xdr:rowOff>268684</xdr:rowOff>
    </xdr:to>
    <xdr:sp macro="" textlink="">
      <xdr:nvSpPr>
        <xdr:cNvPr id="35" name="Rectangle 34">
          <a:extLst>
            <a:ext uri="{FF2B5EF4-FFF2-40B4-BE49-F238E27FC236}">
              <a16:creationId xmlns:a16="http://schemas.microsoft.com/office/drawing/2014/main" id="{1244D706-A2B5-463D-B3F0-19AA27D85A8C}"/>
            </a:ext>
          </a:extLst>
        </xdr:cNvPr>
        <xdr:cNvSpPr>
          <a:spLocks/>
        </xdr:cNvSpPr>
      </xdr:nvSpPr>
      <xdr:spPr>
        <a:xfrm>
          <a:off x="1836420" y="377952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13</xdr:row>
      <xdr:rowOff>106684</xdr:rowOff>
    </xdr:from>
    <xdr:to>
      <xdr:col>5</xdr:col>
      <xdr:colOff>72000</xdr:colOff>
      <xdr:row>13</xdr:row>
      <xdr:rowOff>268684</xdr:rowOff>
    </xdr:to>
    <xdr:sp macro="" textlink="">
      <xdr:nvSpPr>
        <xdr:cNvPr id="36" name="Rectangle 35">
          <a:extLst>
            <a:ext uri="{FF2B5EF4-FFF2-40B4-BE49-F238E27FC236}">
              <a16:creationId xmlns:a16="http://schemas.microsoft.com/office/drawing/2014/main" id="{5E4CEF7C-FE44-4990-9FD9-D9BA45A47B97}"/>
            </a:ext>
          </a:extLst>
        </xdr:cNvPr>
        <xdr:cNvSpPr>
          <a:spLocks/>
        </xdr:cNvSpPr>
      </xdr:nvSpPr>
      <xdr:spPr>
        <a:xfrm>
          <a:off x="1836420" y="410718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14</xdr:row>
      <xdr:rowOff>106684</xdr:rowOff>
    </xdr:from>
    <xdr:to>
      <xdr:col>5</xdr:col>
      <xdr:colOff>72000</xdr:colOff>
      <xdr:row>14</xdr:row>
      <xdr:rowOff>268684</xdr:rowOff>
    </xdr:to>
    <xdr:sp macro="" textlink="">
      <xdr:nvSpPr>
        <xdr:cNvPr id="37" name="Rectangle 36">
          <a:extLst>
            <a:ext uri="{FF2B5EF4-FFF2-40B4-BE49-F238E27FC236}">
              <a16:creationId xmlns:a16="http://schemas.microsoft.com/office/drawing/2014/main" id="{B85D8755-AE17-4F42-A66F-CA6FDABF1DBF}"/>
            </a:ext>
          </a:extLst>
        </xdr:cNvPr>
        <xdr:cNvSpPr>
          <a:spLocks/>
        </xdr:cNvSpPr>
      </xdr:nvSpPr>
      <xdr:spPr>
        <a:xfrm>
          <a:off x="1836420" y="44348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12</xdr:col>
      <xdr:colOff>1127762</xdr:colOff>
      <xdr:row>3</xdr:row>
      <xdr:rowOff>115621</xdr:rowOff>
    </xdr:from>
    <xdr:to>
      <xdr:col>12</xdr:col>
      <xdr:colOff>1595762</xdr:colOff>
      <xdr:row>3</xdr:row>
      <xdr:rowOff>367621</xdr:rowOff>
    </xdr:to>
    <xdr:pic>
      <xdr:nvPicPr>
        <xdr:cNvPr id="38" name="Picture 37">
          <a:extLst>
            <a:ext uri="{FF2B5EF4-FFF2-40B4-BE49-F238E27FC236}">
              <a16:creationId xmlns:a16="http://schemas.microsoft.com/office/drawing/2014/main" id="{F4B63F71-701F-4710-BB88-ACFC85FE51F8}"/>
            </a:ext>
          </a:extLst>
        </xdr:cNvPr>
        <xdr:cNvPicPr>
          <a:picLocks/>
        </xdr:cNvPicPr>
      </xdr:nvPicPr>
      <xdr:blipFill>
        <a:blip xmlns:r="http://schemas.openxmlformats.org/officeDocument/2006/relationships" r:embed="rId16"/>
        <a:stretch>
          <a:fillRect/>
        </a:stretch>
      </xdr:blipFill>
      <xdr:spPr>
        <a:xfrm>
          <a:off x="6469382" y="930961"/>
          <a:ext cx="468000" cy="252000"/>
        </a:xfrm>
        <a:prstGeom prst="rect">
          <a:avLst/>
        </a:prstGeom>
      </xdr:spPr>
    </xdr:pic>
    <xdr:clientData/>
  </xdr:twoCellAnchor>
  <xdr:twoCellAnchor>
    <xdr:from>
      <xdr:col>5</xdr:col>
      <xdr:colOff>0</xdr:colOff>
      <xdr:row>16</xdr:row>
      <xdr:rowOff>106680</xdr:rowOff>
    </xdr:from>
    <xdr:to>
      <xdr:col>5</xdr:col>
      <xdr:colOff>72000</xdr:colOff>
      <xdr:row>16</xdr:row>
      <xdr:rowOff>268680</xdr:rowOff>
    </xdr:to>
    <xdr:sp macro="" textlink="">
      <xdr:nvSpPr>
        <xdr:cNvPr id="39" name="Rectangle 38">
          <a:extLst>
            <a:ext uri="{FF2B5EF4-FFF2-40B4-BE49-F238E27FC236}">
              <a16:creationId xmlns:a16="http://schemas.microsoft.com/office/drawing/2014/main" id="{B97A2D68-65C1-47E5-92FE-C402742B43E9}"/>
            </a:ext>
          </a:extLst>
        </xdr:cNvPr>
        <xdr:cNvSpPr>
          <a:spLocks/>
        </xdr:cNvSpPr>
      </xdr:nvSpPr>
      <xdr:spPr>
        <a:xfrm>
          <a:off x="1836420" y="509016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17</xdr:row>
      <xdr:rowOff>106680</xdr:rowOff>
    </xdr:from>
    <xdr:to>
      <xdr:col>5</xdr:col>
      <xdr:colOff>72000</xdr:colOff>
      <xdr:row>17</xdr:row>
      <xdr:rowOff>268680</xdr:rowOff>
    </xdr:to>
    <xdr:sp macro="" textlink="">
      <xdr:nvSpPr>
        <xdr:cNvPr id="40" name="Rectangle 39">
          <a:extLst>
            <a:ext uri="{FF2B5EF4-FFF2-40B4-BE49-F238E27FC236}">
              <a16:creationId xmlns:a16="http://schemas.microsoft.com/office/drawing/2014/main" id="{97B5BB01-7875-4839-8D92-B30F2B5A515A}"/>
            </a:ext>
          </a:extLst>
        </xdr:cNvPr>
        <xdr:cNvSpPr>
          <a:spLocks/>
        </xdr:cNvSpPr>
      </xdr:nvSpPr>
      <xdr:spPr>
        <a:xfrm>
          <a:off x="1836420" y="541782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18</xdr:row>
      <xdr:rowOff>106680</xdr:rowOff>
    </xdr:from>
    <xdr:to>
      <xdr:col>5</xdr:col>
      <xdr:colOff>72000</xdr:colOff>
      <xdr:row>18</xdr:row>
      <xdr:rowOff>268680</xdr:rowOff>
    </xdr:to>
    <xdr:sp macro="" textlink="">
      <xdr:nvSpPr>
        <xdr:cNvPr id="41" name="Rectangle 40">
          <a:extLst>
            <a:ext uri="{FF2B5EF4-FFF2-40B4-BE49-F238E27FC236}">
              <a16:creationId xmlns:a16="http://schemas.microsoft.com/office/drawing/2014/main" id="{B6E6A7FF-5E3D-4616-B089-82FF2D7F98AE}"/>
            </a:ext>
          </a:extLst>
        </xdr:cNvPr>
        <xdr:cNvSpPr>
          <a:spLocks/>
        </xdr:cNvSpPr>
      </xdr:nvSpPr>
      <xdr:spPr>
        <a:xfrm>
          <a:off x="1836420" y="574548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19</xdr:row>
      <xdr:rowOff>106680</xdr:rowOff>
    </xdr:from>
    <xdr:to>
      <xdr:col>5</xdr:col>
      <xdr:colOff>72000</xdr:colOff>
      <xdr:row>19</xdr:row>
      <xdr:rowOff>268680</xdr:rowOff>
    </xdr:to>
    <xdr:sp macro="" textlink="">
      <xdr:nvSpPr>
        <xdr:cNvPr id="42" name="Rectangle 41">
          <a:extLst>
            <a:ext uri="{FF2B5EF4-FFF2-40B4-BE49-F238E27FC236}">
              <a16:creationId xmlns:a16="http://schemas.microsoft.com/office/drawing/2014/main" id="{D57369A8-84E0-458B-A8A6-6F0418F98A66}"/>
            </a:ext>
          </a:extLst>
        </xdr:cNvPr>
        <xdr:cNvSpPr>
          <a:spLocks/>
        </xdr:cNvSpPr>
      </xdr:nvSpPr>
      <xdr:spPr>
        <a:xfrm>
          <a:off x="1836420" y="607314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8</xdr:col>
      <xdr:colOff>68580</xdr:colOff>
      <xdr:row>7</xdr:row>
      <xdr:rowOff>53340</xdr:rowOff>
    </xdr:from>
    <xdr:to>
      <xdr:col>8</xdr:col>
      <xdr:colOff>536580</xdr:colOff>
      <xdr:row>8</xdr:row>
      <xdr:rowOff>2640</xdr:rowOff>
    </xdr:to>
    <xdr:grpSp>
      <xdr:nvGrpSpPr>
        <xdr:cNvPr id="43" name="Group 42">
          <a:extLst>
            <a:ext uri="{FF2B5EF4-FFF2-40B4-BE49-F238E27FC236}">
              <a16:creationId xmlns:a16="http://schemas.microsoft.com/office/drawing/2014/main" id="{0B0F2058-5696-4086-8D61-B0335FA8AF3A}"/>
            </a:ext>
          </a:extLst>
        </xdr:cNvPr>
        <xdr:cNvGrpSpPr/>
      </xdr:nvGrpSpPr>
      <xdr:grpSpPr>
        <a:xfrm>
          <a:off x="2034540" y="2087880"/>
          <a:ext cx="0" cy="276960"/>
          <a:chOff x="2506980" y="1981200"/>
          <a:chExt cx="502942" cy="228620"/>
        </a:xfrm>
      </xdr:grpSpPr>
      <xdr:pic>
        <xdr:nvPicPr>
          <xdr:cNvPr id="44" name="Picture 43">
            <a:extLst>
              <a:ext uri="{FF2B5EF4-FFF2-40B4-BE49-F238E27FC236}">
                <a16:creationId xmlns:a16="http://schemas.microsoft.com/office/drawing/2014/main" id="{8C59FEAA-5801-51E8-0CA3-49A248F2B97A}"/>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45" name="Picture 44">
            <a:extLst>
              <a:ext uri="{FF2B5EF4-FFF2-40B4-BE49-F238E27FC236}">
                <a16:creationId xmlns:a16="http://schemas.microsoft.com/office/drawing/2014/main" id="{FA8EEF91-6946-4AAE-63C8-DF00DD3C575E}"/>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8</xdr:row>
      <xdr:rowOff>45720</xdr:rowOff>
    </xdr:from>
    <xdr:to>
      <xdr:col>8</xdr:col>
      <xdr:colOff>544200</xdr:colOff>
      <xdr:row>9</xdr:row>
      <xdr:rowOff>2640</xdr:rowOff>
    </xdr:to>
    <xdr:grpSp>
      <xdr:nvGrpSpPr>
        <xdr:cNvPr id="46" name="Group 45">
          <a:extLst>
            <a:ext uri="{FF2B5EF4-FFF2-40B4-BE49-F238E27FC236}">
              <a16:creationId xmlns:a16="http://schemas.microsoft.com/office/drawing/2014/main" id="{DB79A251-1148-4684-ACA0-081803FA49A9}"/>
            </a:ext>
          </a:extLst>
        </xdr:cNvPr>
        <xdr:cNvGrpSpPr/>
      </xdr:nvGrpSpPr>
      <xdr:grpSpPr>
        <a:xfrm>
          <a:off x="2034540" y="2407920"/>
          <a:ext cx="0" cy="284580"/>
          <a:chOff x="2506980" y="1981200"/>
          <a:chExt cx="502942" cy="228620"/>
        </a:xfrm>
      </xdr:grpSpPr>
      <xdr:pic>
        <xdr:nvPicPr>
          <xdr:cNvPr id="47" name="Picture 46">
            <a:extLst>
              <a:ext uri="{FF2B5EF4-FFF2-40B4-BE49-F238E27FC236}">
                <a16:creationId xmlns:a16="http://schemas.microsoft.com/office/drawing/2014/main" id="{18E1A0BE-A862-63BC-E185-D143739E5029}"/>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48" name="Picture 47">
            <a:extLst>
              <a:ext uri="{FF2B5EF4-FFF2-40B4-BE49-F238E27FC236}">
                <a16:creationId xmlns:a16="http://schemas.microsoft.com/office/drawing/2014/main" id="{3566A878-F248-7660-9D2B-FDDA207FC486}"/>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9</xdr:row>
      <xdr:rowOff>45720</xdr:rowOff>
    </xdr:from>
    <xdr:to>
      <xdr:col>8</xdr:col>
      <xdr:colOff>544200</xdr:colOff>
      <xdr:row>10</xdr:row>
      <xdr:rowOff>2640</xdr:rowOff>
    </xdr:to>
    <xdr:grpSp>
      <xdr:nvGrpSpPr>
        <xdr:cNvPr id="49" name="Group 48">
          <a:extLst>
            <a:ext uri="{FF2B5EF4-FFF2-40B4-BE49-F238E27FC236}">
              <a16:creationId xmlns:a16="http://schemas.microsoft.com/office/drawing/2014/main" id="{93A65FD9-DB2A-48AB-964B-15D051BCC28C}"/>
            </a:ext>
          </a:extLst>
        </xdr:cNvPr>
        <xdr:cNvGrpSpPr/>
      </xdr:nvGrpSpPr>
      <xdr:grpSpPr>
        <a:xfrm>
          <a:off x="2034540" y="2735580"/>
          <a:ext cx="0" cy="284580"/>
          <a:chOff x="2506980" y="1981200"/>
          <a:chExt cx="502942" cy="228620"/>
        </a:xfrm>
      </xdr:grpSpPr>
      <xdr:pic>
        <xdr:nvPicPr>
          <xdr:cNvPr id="50" name="Picture 49">
            <a:extLst>
              <a:ext uri="{FF2B5EF4-FFF2-40B4-BE49-F238E27FC236}">
                <a16:creationId xmlns:a16="http://schemas.microsoft.com/office/drawing/2014/main" id="{1E069BB5-4F63-587E-3D39-C883490A9186}"/>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51" name="Picture 50">
            <a:extLst>
              <a:ext uri="{FF2B5EF4-FFF2-40B4-BE49-F238E27FC236}">
                <a16:creationId xmlns:a16="http://schemas.microsoft.com/office/drawing/2014/main" id="{0C8E8583-D5D1-45B3-EB1D-286E1BB0237B}"/>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10</xdr:row>
      <xdr:rowOff>45720</xdr:rowOff>
    </xdr:from>
    <xdr:to>
      <xdr:col>8</xdr:col>
      <xdr:colOff>544200</xdr:colOff>
      <xdr:row>11</xdr:row>
      <xdr:rowOff>2640</xdr:rowOff>
    </xdr:to>
    <xdr:grpSp>
      <xdr:nvGrpSpPr>
        <xdr:cNvPr id="52" name="Group 51">
          <a:extLst>
            <a:ext uri="{FF2B5EF4-FFF2-40B4-BE49-F238E27FC236}">
              <a16:creationId xmlns:a16="http://schemas.microsoft.com/office/drawing/2014/main" id="{6BC00D14-C65E-4E8C-8DE9-FAB96A82E496}"/>
            </a:ext>
          </a:extLst>
        </xdr:cNvPr>
        <xdr:cNvGrpSpPr/>
      </xdr:nvGrpSpPr>
      <xdr:grpSpPr>
        <a:xfrm>
          <a:off x="2034540" y="3063240"/>
          <a:ext cx="0" cy="284580"/>
          <a:chOff x="2506980" y="1981200"/>
          <a:chExt cx="502942" cy="228620"/>
        </a:xfrm>
      </xdr:grpSpPr>
      <xdr:pic>
        <xdr:nvPicPr>
          <xdr:cNvPr id="53" name="Picture 52">
            <a:extLst>
              <a:ext uri="{FF2B5EF4-FFF2-40B4-BE49-F238E27FC236}">
                <a16:creationId xmlns:a16="http://schemas.microsoft.com/office/drawing/2014/main" id="{3B6E6B51-E698-E242-61B2-71C7FE203723}"/>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54" name="Picture 53">
            <a:extLst>
              <a:ext uri="{FF2B5EF4-FFF2-40B4-BE49-F238E27FC236}">
                <a16:creationId xmlns:a16="http://schemas.microsoft.com/office/drawing/2014/main" id="{097D5803-2176-B64E-0C48-BC5B5E937AF2}"/>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11</xdr:row>
      <xdr:rowOff>45720</xdr:rowOff>
    </xdr:from>
    <xdr:to>
      <xdr:col>8</xdr:col>
      <xdr:colOff>544200</xdr:colOff>
      <xdr:row>12</xdr:row>
      <xdr:rowOff>2640</xdr:rowOff>
    </xdr:to>
    <xdr:grpSp>
      <xdr:nvGrpSpPr>
        <xdr:cNvPr id="55" name="Group 54">
          <a:extLst>
            <a:ext uri="{FF2B5EF4-FFF2-40B4-BE49-F238E27FC236}">
              <a16:creationId xmlns:a16="http://schemas.microsoft.com/office/drawing/2014/main" id="{1FD10881-D7AF-42C8-A528-14C6C81AF3D4}"/>
            </a:ext>
          </a:extLst>
        </xdr:cNvPr>
        <xdr:cNvGrpSpPr/>
      </xdr:nvGrpSpPr>
      <xdr:grpSpPr>
        <a:xfrm>
          <a:off x="2034540" y="3390900"/>
          <a:ext cx="0" cy="284580"/>
          <a:chOff x="2506980" y="1981200"/>
          <a:chExt cx="502942" cy="228620"/>
        </a:xfrm>
      </xdr:grpSpPr>
      <xdr:pic>
        <xdr:nvPicPr>
          <xdr:cNvPr id="56" name="Picture 55">
            <a:extLst>
              <a:ext uri="{FF2B5EF4-FFF2-40B4-BE49-F238E27FC236}">
                <a16:creationId xmlns:a16="http://schemas.microsoft.com/office/drawing/2014/main" id="{FA2F3E51-D601-5F9E-94FD-942CD080862D}"/>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57" name="Picture 56">
            <a:extLst>
              <a:ext uri="{FF2B5EF4-FFF2-40B4-BE49-F238E27FC236}">
                <a16:creationId xmlns:a16="http://schemas.microsoft.com/office/drawing/2014/main" id="{5E2A0456-45CD-92F0-CF2C-D1F062CB615F}"/>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12</xdr:row>
      <xdr:rowOff>45720</xdr:rowOff>
    </xdr:from>
    <xdr:to>
      <xdr:col>8</xdr:col>
      <xdr:colOff>544200</xdr:colOff>
      <xdr:row>13</xdr:row>
      <xdr:rowOff>2640</xdr:rowOff>
    </xdr:to>
    <xdr:grpSp>
      <xdr:nvGrpSpPr>
        <xdr:cNvPr id="58" name="Group 57">
          <a:extLst>
            <a:ext uri="{FF2B5EF4-FFF2-40B4-BE49-F238E27FC236}">
              <a16:creationId xmlns:a16="http://schemas.microsoft.com/office/drawing/2014/main" id="{35889DEF-A7A5-43BF-8C0D-EA7A6865F1F7}"/>
            </a:ext>
          </a:extLst>
        </xdr:cNvPr>
        <xdr:cNvGrpSpPr/>
      </xdr:nvGrpSpPr>
      <xdr:grpSpPr>
        <a:xfrm>
          <a:off x="2034540" y="3718560"/>
          <a:ext cx="0" cy="284580"/>
          <a:chOff x="2506980" y="1981200"/>
          <a:chExt cx="502942" cy="228620"/>
        </a:xfrm>
      </xdr:grpSpPr>
      <xdr:pic>
        <xdr:nvPicPr>
          <xdr:cNvPr id="59" name="Picture 58">
            <a:extLst>
              <a:ext uri="{FF2B5EF4-FFF2-40B4-BE49-F238E27FC236}">
                <a16:creationId xmlns:a16="http://schemas.microsoft.com/office/drawing/2014/main" id="{3546F70F-C83B-D2C5-77CB-0835A2799C21}"/>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60" name="Picture 59">
            <a:extLst>
              <a:ext uri="{FF2B5EF4-FFF2-40B4-BE49-F238E27FC236}">
                <a16:creationId xmlns:a16="http://schemas.microsoft.com/office/drawing/2014/main" id="{3B5B1E87-DB05-EA21-79CC-46E2B81B4589}"/>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13</xdr:row>
      <xdr:rowOff>45720</xdr:rowOff>
    </xdr:from>
    <xdr:to>
      <xdr:col>8</xdr:col>
      <xdr:colOff>544200</xdr:colOff>
      <xdr:row>14</xdr:row>
      <xdr:rowOff>2640</xdr:rowOff>
    </xdr:to>
    <xdr:grpSp>
      <xdr:nvGrpSpPr>
        <xdr:cNvPr id="61" name="Group 60">
          <a:extLst>
            <a:ext uri="{FF2B5EF4-FFF2-40B4-BE49-F238E27FC236}">
              <a16:creationId xmlns:a16="http://schemas.microsoft.com/office/drawing/2014/main" id="{CE426558-8A50-47A2-ACF2-24AB32FA5243}"/>
            </a:ext>
          </a:extLst>
        </xdr:cNvPr>
        <xdr:cNvGrpSpPr/>
      </xdr:nvGrpSpPr>
      <xdr:grpSpPr>
        <a:xfrm>
          <a:off x="2034540" y="4046220"/>
          <a:ext cx="0" cy="284580"/>
          <a:chOff x="2506980" y="1981200"/>
          <a:chExt cx="502942" cy="228620"/>
        </a:xfrm>
      </xdr:grpSpPr>
      <xdr:pic>
        <xdr:nvPicPr>
          <xdr:cNvPr id="62" name="Picture 61">
            <a:extLst>
              <a:ext uri="{FF2B5EF4-FFF2-40B4-BE49-F238E27FC236}">
                <a16:creationId xmlns:a16="http://schemas.microsoft.com/office/drawing/2014/main" id="{03118604-A99E-936C-0D2A-0D9EF7AE04AF}"/>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63" name="Picture 62">
            <a:extLst>
              <a:ext uri="{FF2B5EF4-FFF2-40B4-BE49-F238E27FC236}">
                <a16:creationId xmlns:a16="http://schemas.microsoft.com/office/drawing/2014/main" id="{80E8C7FD-7E18-B0F3-D451-1856EF60C2F8}"/>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14</xdr:row>
      <xdr:rowOff>45720</xdr:rowOff>
    </xdr:from>
    <xdr:to>
      <xdr:col>8</xdr:col>
      <xdr:colOff>544200</xdr:colOff>
      <xdr:row>15</xdr:row>
      <xdr:rowOff>2640</xdr:rowOff>
    </xdr:to>
    <xdr:grpSp>
      <xdr:nvGrpSpPr>
        <xdr:cNvPr id="64" name="Group 63">
          <a:extLst>
            <a:ext uri="{FF2B5EF4-FFF2-40B4-BE49-F238E27FC236}">
              <a16:creationId xmlns:a16="http://schemas.microsoft.com/office/drawing/2014/main" id="{7D056E49-52C6-4A3D-B7DF-4C37AE0A8D84}"/>
            </a:ext>
          </a:extLst>
        </xdr:cNvPr>
        <xdr:cNvGrpSpPr/>
      </xdr:nvGrpSpPr>
      <xdr:grpSpPr>
        <a:xfrm>
          <a:off x="2034540" y="4373880"/>
          <a:ext cx="0" cy="284580"/>
          <a:chOff x="2506980" y="1981200"/>
          <a:chExt cx="502942" cy="228620"/>
        </a:xfrm>
      </xdr:grpSpPr>
      <xdr:pic>
        <xdr:nvPicPr>
          <xdr:cNvPr id="65" name="Picture 64">
            <a:extLst>
              <a:ext uri="{FF2B5EF4-FFF2-40B4-BE49-F238E27FC236}">
                <a16:creationId xmlns:a16="http://schemas.microsoft.com/office/drawing/2014/main" id="{706EB21B-47D9-E783-8963-2BD614EEDA03}"/>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66" name="Picture 65">
            <a:extLst>
              <a:ext uri="{FF2B5EF4-FFF2-40B4-BE49-F238E27FC236}">
                <a16:creationId xmlns:a16="http://schemas.microsoft.com/office/drawing/2014/main" id="{4B3F2C58-59BE-A975-07A7-512DFFD00980}"/>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15</xdr:row>
      <xdr:rowOff>45720</xdr:rowOff>
    </xdr:from>
    <xdr:to>
      <xdr:col>8</xdr:col>
      <xdr:colOff>544200</xdr:colOff>
      <xdr:row>16</xdr:row>
      <xdr:rowOff>2640</xdr:rowOff>
    </xdr:to>
    <xdr:grpSp>
      <xdr:nvGrpSpPr>
        <xdr:cNvPr id="67" name="Group 66">
          <a:extLst>
            <a:ext uri="{FF2B5EF4-FFF2-40B4-BE49-F238E27FC236}">
              <a16:creationId xmlns:a16="http://schemas.microsoft.com/office/drawing/2014/main" id="{B4844362-E87A-476F-B602-A1C1F91A177F}"/>
            </a:ext>
          </a:extLst>
        </xdr:cNvPr>
        <xdr:cNvGrpSpPr/>
      </xdr:nvGrpSpPr>
      <xdr:grpSpPr>
        <a:xfrm>
          <a:off x="2034540" y="4701540"/>
          <a:ext cx="0" cy="284580"/>
          <a:chOff x="2506980" y="1981200"/>
          <a:chExt cx="502942" cy="228620"/>
        </a:xfrm>
      </xdr:grpSpPr>
      <xdr:pic>
        <xdr:nvPicPr>
          <xdr:cNvPr id="68" name="Picture 67">
            <a:extLst>
              <a:ext uri="{FF2B5EF4-FFF2-40B4-BE49-F238E27FC236}">
                <a16:creationId xmlns:a16="http://schemas.microsoft.com/office/drawing/2014/main" id="{8930EA63-992B-80E2-6FD4-4172C509F997}"/>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69" name="Picture 68">
            <a:extLst>
              <a:ext uri="{FF2B5EF4-FFF2-40B4-BE49-F238E27FC236}">
                <a16:creationId xmlns:a16="http://schemas.microsoft.com/office/drawing/2014/main" id="{6BEE5397-C0EB-5E5F-E42E-37FF2BBD064D}"/>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16</xdr:row>
      <xdr:rowOff>45720</xdr:rowOff>
    </xdr:from>
    <xdr:to>
      <xdr:col>8</xdr:col>
      <xdr:colOff>544200</xdr:colOff>
      <xdr:row>17</xdr:row>
      <xdr:rowOff>2640</xdr:rowOff>
    </xdr:to>
    <xdr:grpSp>
      <xdr:nvGrpSpPr>
        <xdr:cNvPr id="70" name="Group 69">
          <a:extLst>
            <a:ext uri="{FF2B5EF4-FFF2-40B4-BE49-F238E27FC236}">
              <a16:creationId xmlns:a16="http://schemas.microsoft.com/office/drawing/2014/main" id="{2914F0DF-6226-4121-8A38-F703C07DFEB3}"/>
            </a:ext>
          </a:extLst>
        </xdr:cNvPr>
        <xdr:cNvGrpSpPr/>
      </xdr:nvGrpSpPr>
      <xdr:grpSpPr>
        <a:xfrm>
          <a:off x="2034540" y="5029200"/>
          <a:ext cx="0" cy="284580"/>
          <a:chOff x="2506980" y="1981200"/>
          <a:chExt cx="502942" cy="228620"/>
        </a:xfrm>
      </xdr:grpSpPr>
      <xdr:pic>
        <xdr:nvPicPr>
          <xdr:cNvPr id="71" name="Picture 70">
            <a:extLst>
              <a:ext uri="{FF2B5EF4-FFF2-40B4-BE49-F238E27FC236}">
                <a16:creationId xmlns:a16="http://schemas.microsoft.com/office/drawing/2014/main" id="{A235FB29-6288-C9AE-876E-B66339AFA7B4}"/>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72" name="Picture 71">
            <a:extLst>
              <a:ext uri="{FF2B5EF4-FFF2-40B4-BE49-F238E27FC236}">
                <a16:creationId xmlns:a16="http://schemas.microsoft.com/office/drawing/2014/main" id="{3DA10B26-C646-197A-7324-9543B44A8C41}"/>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17</xdr:row>
      <xdr:rowOff>45720</xdr:rowOff>
    </xdr:from>
    <xdr:to>
      <xdr:col>8</xdr:col>
      <xdr:colOff>544200</xdr:colOff>
      <xdr:row>18</xdr:row>
      <xdr:rowOff>2640</xdr:rowOff>
    </xdr:to>
    <xdr:grpSp>
      <xdr:nvGrpSpPr>
        <xdr:cNvPr id="73" name="Group 72">
          <a:extLst>
            <a:ext uri="{FF2B5EF4-FFF2-40B4-BE49-F238E27FC236}">
              <a16:creationId xmlns:a16="http://schemas.microsoft.com/office/drawing/2014/main" id="{13BA8E70-C43E-4E5B-A4C0-381664F1CC16}"/>
            </a:ext>
          </a:extLst>
        </xdr:cNvPr>
        <xdr:cNvGrpSpPr/>
      </xdr:nvGrpSpPr>
      <xdr:grpSpPr>
        <a:xfrm>
          <a:off x="2034540" y="5356860"/>
          <a:ext cx="0" cy="284580"/>
          <a:chOff x="2506980" y="1981200"/>
          <a:chExt cx="502942" cy="228620"/>
        </a:xfrm>
      </xdr:grpSpPr>
      <xdr:pic>
        <xdr:nvPicPr>
          <xdr:cNvPr id="74" name="Picture 73">
            <a:extLst>
              <a:ext uri="{FF2B5EF4-FFF2-40B4-BE49-F238E27FC236}">
                <a16:creationId xmlns:a16="http://schemas.microsoft.com/office/drawing/2014/main" id="{930219FE-BA5E-7A5E-3734-3D3FD40D389D}"/>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75" name="Picture 74">
            <a:extLst>
              <a:ext uri="{FF2B5EF4-FFF2-40B4-BE49-F238E27FC236}">
                <a16:creationId xmlns:a16="http://schemas.microsoft.com/office/drawing/2014/main" id="{688390B6-E0A3-271D-A448-BF666326D0EA}"/>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18</xdr:row>
      <xdr:rowOff>45720</xdr:rowOff>
    </xdr:from>
    <xdr:to>
      <xdr:col>8</xdr:col>
      <xdr:colOff>544200</xdr:colOff>
      <xdr:row>19</xdr:row>
      <xdr:rowOff>2640</xdr:rowOff>
    </xdr:to>
    <xdr:grpSp>
      <xdr:nvGrpSpPr>
        <xdr:cNvPr id="76" name="Group 75">
          <a:extLst>
            <a:ext uri="{FF2B5EF4-FFF2-40B4-BE49-F238E27FC236}">
              <a16:creationId xmlns:a16="http://schemas.microsoft.com/office/drawing/2014/main" id="{16CE2957-9F02-4211-8D04-34DE3B5D7EDF}"/>
            </a:ext>
          </a:extLst>
        </xdr:cNvPr>
        <xdr:cNvGrpSpPr/>
      </xdr:nvGrpSpPr>
      <xdr:grpSpPr>
        <a:xfrm>
          <a:off x="2034540" y="5684520"/>
          <a:ext cx="0" cy="284580"/>
          <a:chOff x="2506980" y="1981200"/>
          <a:chExt cx="502942" cy="228620"/>
        </a:xfrm>
      </xdr:grpSpPr>
      <xdr:pic>
        <xdr:nvPicPr>
          <xdr:cNvPr id="77" name="Picture 76">
            <a:extLst>
              <a:ext uri="{FF2B5EF4-FFF2-40B4-BE49-F238E27FC236}">
                <a16:creationId xmlns:a16="http://schemas.microsoft.com/office/drawing/2014/main" id="{FCC95138-2B97-7FF1-63C8-C689CEFF4B75}"/>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78" name="Picture 77">
            <a:extLst>
              <a:ext uri="{FF2B5EF4-FFF2-40B4-BE49-F238E27FC236}">
                <a16:creationId xmlns:a16="http://schemas.microsoft.com/office/drawing/2014/main" id="{950EC181-0B58-25C4-EFB2-CE36BDDC3E4F}"/>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19</xdr:row>
      <xdr:rowOff>45720</xdr:rowOff>
    </xdr:from>
    <xdr:to>
      <xdr:col>8</xdr:col>
      <xdr:colOff>544200</xdr:colOff>
      <xdr:row>20</xdr:row>
      <xdr:rowOff>2640</xdr:rowOff>
    </xdr:to>
    <xdr:grpSp>
      <xdr:nvGrpSpPr>
        <xdr:cNvPr id="79" name="Group 78">
          <a:extLst>
            <a:ext uri="{FF2B5EF4-FFF2-40B4-BE49-F238E27FC236}">
              <a16:creationId xmlns:a16="http://schemas.microsoft.com/office/drawing/2014/main" id="{F08F6948-BCDF-465F-978D-B0E470A85B58}"/>
            </a:ext>
          </a:extLst>
        </xdr:cNvPr>
        <xdr:cNvGrpSpPr/>
      </xdr:nvGrpSpPr>
      <xdr:grpSpPr>
        <a:xfrm>
          <a:off x="2034540" y="6012180"/>
          <a:ext cx="0" cy="284580"/>
          <a:chOff x="2506980" y="1981200"/>
          <a:chExt cx="502942" cy="228620"/>
        </a:xfrm>
      </xdr:grpSpPr>
      <xdr:pic>
        <xdr:nvPicPr>
          <xdr:cNvPr id="80" name="Picture 79">
            <a:extLst>
              <a:ext uri="{FF2B5EF4-FFF2-40B4-BE49-F238E27FC236}">
                <a16:creationId xmlns:a16="http://schemas.microsoft.com/office/drawing/2014/main" id="{3F70BC53-79A2-9D40-BE94-3F57AD1CD08C}"/>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81" name="Picture 80">
            <a:extLst>
              <a:ext uri="{FF2B5EF4-FFF2-40B4-BE49-F238E27FC236}">
                <a16:creationId xmlns:a16="http://schemas.microsoft.com/office/drawing/2014/main" id="{1B812804-2431-D497-E913-4D786151D532}"/>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20</xdr:row>
      <xdr:rowOff>45720</xdr:rowOff>
    </xdr:from>
    <xdr:to>
      <xdr:col>8</xdr:col>
      <xdr:colOff>544200</xdr:colOff>
      <xdr:row>21</xdr:row>
      <xdr:rowOff>2640</xdr:rowOff>
    </xdr:to>
    <xdr:grpSp>
      <xdr:nvGrpSpPr>
        <xdr:cNvPr id="82" name="Group 81">
          <a:extLst>
            <a:ext uri="{FF2B5EF4-FFF2-40B4-BE49-F238E27FC236}">
              <a16:creationId xmlns:a16="http://schemas.microsoft.com/office/drawing/2014/main" id="{F165A32A-2B20-4A04-B216-EA5C6CDDA7B7}"/>
            </a:ext>
          </a:extLst>
        </xdr:cNvPr>
        <xdr:cNvGrpSpPr/>
      </xdr:nvGrpSpPr>
      <xdr:grpSpPr>
        <a:xfrm>
          <a:off x="2034540" y="6339840"/>
          <a:ext cx="0" cy="284580"/>
          <a:chOff x="2506980" y="1981200"/>
          <a:chExt cx="502942" cy="228620"/>
        </a:xfrm>
      </xdr:grpSpPr>
      <xdr:pic>
        <xdr:nvPicPr>
          <xdr:cNvPr id="83" name="Picture 82">
            <a:extLst>
              <a:ext uri="{FF2B5EF4-FFF2-40B4-BE49-F238E27FC236}">
                <a16:creationId xmlns:a16="http://schemas.microsoft.com/office/drawing/2014/main" id="{07F6B331-3D7A-14A6-D467-EF37737F769B}"/>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84" name="Picture 83">
            <a:extLst>
              <a:ext uri="{FF2B5EF4-FFF2-40B4-BE49-F238E27FC236}">
                <a16:creationId xmlns:a16="http://schemas.microsoft.com/office/drawing/2014/main" id="{A708C0D8-07A6-481C-E9C5-409EDB8EF7B0}"/>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editAs="oneCell">
    <xdr:from>
      <xdr:col>4</xdr:col>
      <xdr:colOff>83820</xdr:colOff>
      <xdr:row>5</xdr:row>
      <xdr:rowOff>99060</xdr:rowOff>
    </xdr:from>
    <xdr:to>
      <xdr:col>6</xdr:col>
      <xdr:colOff>38113</xdr:colOff>
      <xdr:row>5</xdr:row>
      <xdr:rowOff>243060</xdr:rowOff>
    </xdr:to>
    <xdr:pic>
      <xdr:nvPicPr>
        <xdr:cNvPr id="85" name="Picture 84">
          <a:extLst>
            <a:ext uri="{FF2B5EF4-FFF2-40B4-BE49-F238E27FC236}">
              <a16:creationId xmlns:a16="http://schemas.microsoft.com/office/drawing/2014/main" id="{5C401F8D-0D12-4C6D-9B5A-EE9D01C60243}"/>
            </a:ext>
          </a:extLst>
        </xdr:cNvPr>
        <xdr:cNvPicPr>
          <a:picLocks/>
        </xdr:cNvPicPr>
      </xdr:nvPicPr>
      <xdr:blipFill>
        <a:blip xmlns:r="http://schemas.openxmlformats.org/officeDocument/2006/relationships" r:embed="rId19"/>
        <a:stretch>
          <a:fillRect/>
        </a:stretch>
      </xdr:blipFill>
      <xdr:spPr>
        <a:xfrm>
          <a:off x="1798320" y="1478280"/>
          <a:ext cx="152413" cy="144000"/>
        </a:xfrm>
        <a:prstGeom prst="rect">
          <a:avLst/>
        </a:prstGeom>
      </xdr:spPr>
    </xdr:pic>
    <xdr:clientData/>
  </xdr:twoCellAnchor>
  <xdr:twoCellAnchor>
    <xdr:from>
      <xdr:col>13</xdr:col>
      <xdr:colOff>0</xdr:colOff>
      <xdr:row>20</xdr:row>
      <xdr:rowOff>91440</xdr:rowOff>
    </xdr:from>
    <xdr:to>
      <xdr:col>14</xdr:col>
      <xdr:colOff>566400</xdr:colOff>
      <xdr:row>21</xdr:row>
      <xdr:rowOff>15780</xdr:rowOff>
    </xdr:to>
    <xdr:grpSp>
      <xdr:nvGrpSpPr>
        <xdr:cNvPr id="86" name="Group 85">
          <a:extLst>
            <a:ext uri="{FF2B5EF4-FFF2-40B4-BE49-F238E27FC236}">
              <a16:creationId xmlns:a16="http://schemas.microsoft.com/office/drawing/2014/main" id="{A372E02A-55D6-4D8F-9AEF-0FE1B94C028E}"/>
            </a:ext>
          </a:extLst>
        </xdr:cNvPr>
        <xdr:cNvGrpSpPr/>
      </xdr:nvGrpSpPr>
      <xdr:grpSpPr>
        <a:xfrm>
          <a:off x="7117080" y="6385560"/>
          <a:ext cx="2075160" cy="252000"/>
          <a:chOff x="5326380" y="922022"/>
          <a:chExt cx="2674920" cy="276157"/>
        </a:xfrm>
      </xdr:grpSpPr>
      <xdr:sp macro="" textlink="">
        <xdr:nvSpPr>
          <xdr:cNvPr id="87" name="Rectangle: Rounded Corners 86">
            <a:extLst>
              <a:ext uri="{FF2B5EF4-FFF2-40B4-BE49-F238E27FC236}">
                <a16:creationId xmlns:a16="http://schemas.microsoft.com/office/drawing/2014/main" id="{6412C818-80C9-86C4-09DF-1C8FD52854B9}"/>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9</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88" name="Picture 87">
            <a:extLst>
              <a:ext uri="{FF2B5EF4-FFF2-40B4-BE49-F238E27FC236}">
                <a16:creationId xmlns:a16="http://schemas.microsoft.com/office/drawing/2014/main" id="{AB9B019F-4D47-1B29-1A28-D717ADE0522D}"/>
              </a:ext>
            </a:extLst>
          </xdr:cNvPr>
          <xdr:cNvPicPr>
            <a:picLocks noChangeAspect="1"/>
          </xdr:cNvPicPr>
        </xdr:nvPicPr>
        <xdr:blipFill>
          <a:blip xmlns:r="http://schemas.openxmlformats.org/officeDocument/2006/relationships" r:embed="rId20"/>
          <a:stretch>
            <a:fillRect/>
          </a:stretch>
        </xdr:blipFill>
        <xdr:spPr>
          <a:xfrm>
            <a:off x="5326380" y="922022"/>
            <a:ext cx="666000" cy="275998"/>
          </a:xfrm>
          <a:prstGeom prst="rect">
            <a:avLst/>
          </a:prstGeom>
        </xdr:spPr>
      </xdr:pic>
      <xdr:pic>
        <xdr:nvPicPr>
          <xdr:cNvPr id="89" name="Picture 88">
            <a:extLst>
              <a:ext uri="{FF2B5EF4-FFF2-40B4-BE49-F238E27FC236}">
                <a16:creationId xmlns:a16="http://schemas.microsoft.com/office/drawing/2014/main" id="{73B7DD5D-01BE-B2C3-1CFB-1F2F499F05D2}"/>
              </a:ext>
            </a:extLst>
          </xdr:cNvPr>
          <xdr:cNvPicPr>
            <a:picLocks noChangeAspect="1"/>
          </xdr:cNvPicPr>
        </xdr:nvPicPr>
        <xdr:blipFill>
          <a:blip xmlns:r="http://schemas.openxmlformats.org/officeDocument/2006/relationships" r:embed="rId20"/>
          <a:stretch>
            <a:fillRect/>
          </a:stretch>
        </xdr:blipFill>
        <xdr:spPr>
          <a:xfrm rot="10800000">
            <a:off x="7335300" y="922181"/>
            <a:ext cx="666000" cy="275998"/>
          </a:xfrm>
          <a:prstGeom prst="rect">
            <a:avLst/>
          </a:prstGeom>
        </xdr:spPr>
      </xdr:pic>
    </xdr:grpSp>
    <xdr:clientData/>
  </xdr:twoCellAnchor>
  <xdr:twoCellAnchor>
    <xdr:from>
      <xdr:col>9</xdr:col>
      <xdr:colOff>510540</xdr:colOff>
      <xdr:row>20</xdr:row>
      <xdr:rowOff>99060</xdr:rowOff>
    </xdr:from>
    <xdr:to>
      <xdr:col>10</xdr:col>
      <xdr:colOff>455400</xdr:colOff>
      <xdr:row>21</xdr:row>
      <xdr:rowOff>5400</xdr:rowOff>
    </xdr:to>
    <xdr:sp macro="" textlink="">
      <xdr:nvSpPr>
        <xdr:cNvPr id="90" name="Rectangle: Rounded Corners 89">
          <a:extLst>
            <a:ext uri="{FF2B5EF4-FFF2-40B4-BE49-F238E27FC236}">
              <a16:creationId xmlns:a16="http://schemas.microsoft.com/office/drawing/2014/main" id="{58901501-7CC6-4E62-A54D-75C28869CE86}"/>
            </a:ext>
          </a:extLst>
        </xdr:cNvPr>
        <xdr:cNvSpPr/>
      </xdr:nvSpPr>
      <xdr:spPr>
        <a:xfrm>
          <a:off x="2545080" y="639318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7620</xdr:colOff>
      <xdr:row>20</xdr:row>
      <xdr:rowOff>99060</xdr:rowOff>
    </xdr:from>
    <xdr:to>
      <xdr:col>9</xdr:col>
      <xdr:colOff>371580</xdr:colOff>
      <xdr:row>21</xdr:row>
      <xdr:rowOff>5400</xdr:rowOff>
    </xdr:to>
    <xdr:sp macro="" textlink="">
      <xdr:nvSpPr>
        <xdr:cNvPr id="91" name="Rectangle: Rounded Corners 90">
          <a:extLst>
            <a:ext uri="{FF2B5EF4-FFF2-40B4-BE49-F238E27FC236}">
              <a16:creationId xmlns:a16="http://schemas.microsoft.com/office/drawing/2014/main" id="{BF1AAF25-30B1-4493-83D6-EAEEC442C97D}"/>
            </a:ext>
          </a:extLst>
        </xdr:cNvPr>
        <xdr:cNvSpPr/>
      </xdr:nvSpPr>
      <xdr:spPr>
        <a:xfrm>
          <a:off x="1722120" y="639318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xdr:col>
      <xdr:colOff>0</xdr:colOff>
      <xdr:row>0</xdr:row>
      <xdr:rowOff>0</xdr:rowOff>
    </xdr:from>
    <xdr:to>
      <xdr:col>15</xdr:col>
      <xdr:colOff>99060</xdr:colOff>
      <xdr:row>29</xdr:row>
      <xdr:rowOff>129540</xdr:rowOff>
    </xdr:to>
    <xdr:sp macro="" textlink="">
      <xdr:nvSpPr>
        <xdr:cNvPr id="118" name="Rectangle 117">
          <a:extLst>
            <a:ext uri="{FF2B5EF4-FFF2-40B4-BE49-F238E27FC236}">
              <a16:creationId xmlns:a16="http://schemas.microsoft.com/office/drawing/2014/main" id="{AE719D42-DE1E-4313-A252-BA100BCB9054}"/>
            </a:ext>
          </a:extLst>
        </xdr:cNvPr>
        <xdr:cNvSpPr/>
      </xdr:nvSpPr>
      <xdr:spPr>
        <a:xfrm>
          <a:off x="1470660" y="0"/>
          <a:ext cx="8031480" cy="856488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15</xdr:col>
      <xdr:colOff>60960</xdr:colOff>
      <xdr:row>0</xdr:row>
      <xdr:rowOff>0</xdr:rowOff>
    </xdr:from>
    <xdr:to>
      <xdr:col>19</xdr:col>
      <xdr:colOff>8940</xdr:colOff>
      <xdr:row>22</xdr:row>
      <xdr:rowOff>96300</xdr:rowOff>
    </xdr:to>
    <xdr:grpSp>
      <xdr:nvGrpSpPr>
        <xdr:cNvPr id="119" name="Group 118">
          <a:extLst>
            <a:ext uri="{FF2B5EF4-FFF2-40B4-BE49-F238E27FC236}">
              <a16:creationId xmlns:a16="http://schemas.microsoft.com/office/drawing/2014/main" id="{62F219C5-5A5A-4C4C-8BA5-0A66F53E359D}"/>
            </a:ext>
          </a:extLst>
        </xdr:cNvPr>
        <xdr:cNvGrpSpPr/>
      </xdr:nvGrpSpPr>
      <xdr:grpSpPr>
        <a:xfrm>
          <a:off x="9464040" y="0"/>
          <a:ext cx="4680000" cy="6840000"/>
          <a:chOff x="9486900" y="60960"/>
          <a:chExt cx="4680000" cy="6666495"/>
        </a:xfrm>
      </xdr:grpSpPr>
      <xdr:grpSp>
        <xdr:nvGrpSpPr>
          <xdr:cNvPr id="120" name="Group 119">
            <a:extLst>
              <a:ext uri="{FF2B5EF4-FFF2-40B4-BE49-F238E27FC236}">
                <a16:creationId xmlns:a16="http://schemas.microsoft.com/office/drawing/2014/main" id="{1E7087DA-4C2F-F23B-8E81-F8F3F121B93D}"/>
              </a:ext>
            </a:extLst>
          </xdr:cNvPr>
          <xdr:cNvGrpSpPr/>
        </xdr:nvGrpSpPr>
        <xdr:grpSpPr>
          <a:xfrm>
            <a:off x="9486900" y="60960"/>
            <a:ext cx="4680000" cy="6666495"/>
            <a:chOff x="1310640" y="30480"/>
            <a:chExt cx="4680000" cy="6666495"/>
          </a:xfrm>
        </xdr:grpSpPr>
        <xdr:sp macro="" textlink="">
          <xdr:nvSpPr>
            <xdr:cNvPr id="122" name="Rectangle: Rounded Corners 121">
              <a:extLst>
                <a:ext uri="{FF2B5EF4-FFF2-40B4-BE49-F238E27FC236}">
                  <a16:creationId xmlns:a16="http://schemas.microsoft.com/office/drawing/2014/main" id="{79A82913-B999-BC79-6F02-F981D5043DC8}"/>
                </a:ext>
              </a:extLst>
            </xdr:cNvPr>
            <xdr:cNvSpPr/>
          </xdr:nvSpPr>
          <xdr:spPr>
            <a:xfrm>
              <a:off x="1310640" y="30480"/>
              <a:ext cx="4680000" cy="6666495"/>
            </a:xfrm>
            <a:prstGeom prst="roundRect">
              <a:avLst>
                <a:gd name="adj" fmla="val 443"/>
              </a:avLst>
            </a:prstGeom>
            <a:solidFill>
              <a:schemeClr val="bg1"/>
            </a:solidFill>
            <a:ln w="1238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23" name="TextBox 122">
              <a:extLst>
                <a:ext uri="{FF2B5EF4-FFF2-40B4-BE49-F238E27FC236}">
                  <a16:creationId xmlns:a16="http://schemas.microsoft.com/office/drawing/2014/main" id="{A13D4FB9-2BCA-C102-619D-F4501C932025}"/>
                </a:ext>
              </a:extLst>
            </xdr:cNvPr>
            <xdr:cNvSpPr txBox="1"/>
          </xdr:nvSpPr>
          <xdr:spPr>
            <a:xfrm>
              <a:off x="1616587" y="199669"/>
              <a:ext cx="1507613" cy="321752"/>
            </a:xfrm>
            <a:prstGeom prst="rect">
              <a:avLst/>
            </a:prstGeom>
            <a:solidFill>
              <a:schemeClr val="lt1">
                <a:alpha val="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Follow Up</a:t>
              </a:r>
              <a:endParaRPr lang="en-SC" sz="1600" b="1">
                <a:solidFill>
                  <a:sysClr val="windowText" lastClr="000000"/>
                </a:solidFill>
              </a:endParaRPr>
            </a:p>
          </xdr:txBody>
        </xdr:sp>
        <xdr:sp macro="" textlink="">
          <xdr:nvSpPr>
            <xdr:cNvPr id="124" name="Rectangle: Rounded Corners 123">
              <a:hlinkClick xmlns:r="http://schemas.openxmlformats.org/officeDocument/2006/relationships" r:id="rId21"/>
              <a:extLst>
                <a:ext uri="{FF2B5EF4-FFF2-40B4-BE49-F238E27FC236}">
                  <a16:creationId xmlns:a16="http://schemas.microsoft.com/office/drawing/2014/main" id="{D6469E27-E27C-628F-1DE8-A44D4B764834}"/>
                </a:ext>
              </a:extLst>
            </xdr:cNvPr>
            <xdr:cNvSpPr/>
          </xdr:nvSpPr>
          <xdr:spPr>
            <a:xfrm>
              <a:off x="4385627" y="232394"/>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125" name="Rectangle: Rounded Corners 124">
              <a:extLst>
                <a:ext uri="{FF2B5EF4-FFF2-40B4-BE49-F238E27FC236}">
                  <a16:creationId xmlns:a16="http://schemas.microsoft.com/office/drawing/2014/main" id="{98624F95-6CE7-948A-171D-0892EB789628}"/>
                </a:ext>
              </a:extLst>
            </xdr:cNvPr>
            <xdr:cNvSpPr/>
          </xdr:nvSpPr>
          <xdr:spPr>
            <a:xfrm>
              <a:off x="3558979" y="1078374"/>
              <a:ext cx="1800000" cy="216000"/>
            </a:xfrm>
            <a:prstGeom prst="roundRect">
              <a:avLst/>
            </a:prstGeom>
            <a:solidFill>
              <a:schemeClr val="bg1">
                <a:lumMod val="85000"/>
              </a:schemeClr>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Follow Up</a:t>
              </a:r>
              <a:endParaRPr lang="en-SC" sz="1100"/>
            </a:p>
          </xdr:txBody>
        </xdr:sp>
        <xdr:sp macro="" textlink="">
          <xdr:nvSpPr>
            <xdr:cNvPr id="126" name="Rectangle: Rounded Corners 125">
              <a:extLst>
                <a:ext uri="{FF2B5EF4-FFF2-40B4-BE49-F238E27FC236}">
                  <a16:creationId xmlns:a16="http://schemas.microsoft.com/office/drawing/2014/main" id="{5F12F040-0023-4240-F8AB-76DC79AAB57F}"/>
                </a:ext>
              </a:extLst>
            </xdr:cNvPr>
            <xdr:cNvSpPr/>
          </xdr:nvSpPr>
          <xdr:spPr>
            <a:xfrm>
              <a:off x="1916473" y="107837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Category</a:t>
              </a:r>
              <a:endParaRPr lang="en-SC" sz="1200"/>
            </a:p>
          </xdr:txBody>
        </xdr:sp>
        <xdr:sp macro="" textlink="">
          <xdr:nvSpPr>
            <xdr:cNvPr id="127" name="Rectangle: Rounded Corners 126">
              <a:extLst>
                <a:ext uri="{FF2B5EF4-FFF2-40B4-BE49-F238E27FC236}">
                  <a16:creationId xmlns:a16="http://schemas.microsoft.com/office/drawing/2014/main" id="{C36BFC60-7E5E-10D6-78B9-8CB7F0088F3C}"/>
                </a:ext>
              </a:extLst>
            </xdr:cNvPr>
            <xdr:cNvSpPr/>
          </xdr:nvSpPr>
          <xdr:spPr>
            <a:xfrm>
              <a:off x="3561445" y="1384806"/>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Thomas Burns</a:t>
              </a:r>
              <a:endParaRPr lang="en-SC" sz="1100"/>
            </a:p>
          </xdr:txBody>
        </xdr:sp>
        <xdr:sp macro="" textlink="">
          <xdr:nvSpPr>
            <xdr:cNvPr id="128" name="Rectangle: Rounded Corners 127">
              <a:extLst>
                <a:ext uri="{FF2B5EF4-FFF2-40B4-BE49-F238E27FC236}">
                  <a16:creationId xmlns:a16="http://schemas.microsoft.com/office/drawing/2014/main" id="{F9A8BFF7-AC54-6221-E02C-88E4DF951566}"/>
                </a:ext>
              </a:extLst>
            </xdr:cNvPr>
            <xdr:cNvSpPr/>
          </xdr:nvSpPr>
          <xdr:spPr>
            <a:xfrm>
              <a:off x="1926559" y="138480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Name</a:t>
              </a:r>
              <a:endParaRPr lang="en-SC" sz="1200"/>
            </a:p>
          </xdr:txBody>
        </xdr:sp>
        <xdr:sp macro="" textlink="">
          <xdr:nvSpPr>
            <xdr:cNvPr id="129" name="Rectangle: Rounded Corners 128">
              <a:extLst>
                <a:ext uri="{FF2B5EF4-FFF2-40B4-BE49-F238E27FC236}">
                  <a16:creationId xmlns:a16="http://schemas.microsoft.com/office/drawing/2014/main" id="{4B91411C-C5DB-ADFB-0BA2-62AF0A7E1E2C}"/>
                </a:ext>
              </a:extLst>
            </xdr:cNvPr>
            <xdr:cNvSpPr/>
          </xdr:nvSpPr>
          <xdr:spPr>
            <a:xfrm>
              <a:off x="3561445" y="2035972"/>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p>
          </xdr:txBody>
        </xdr:sp>
        <xdr:sp macro="" textlink="">
          <xdr:nvSpPr>
            <xdr:cNvPr id="130" name="Rectangle: Rounded Corners 129">
              <a:extLst>
                <a:ext uri="{FF2B5EF4-FFF2-40B4-BE49-F238E27FC236}">
                  <a16:creationId xmlns:a16="http://schemas.microsoft.com/office/drawing/2014/main" id="{C6C3ADFC-4BB7-0B19-0C7D-BE4924D8A6EC}"/>
                </a:ext>
              </a:extLst>
            </xdr:cNvPr>
            <xdr:cNvSpPr/>
          </xdr:nvSpPr>
          <xdr:spPr>
            <a:xfrm>
              <a:off x="1926559" y="203597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Policy Number</a:t>
              </a:r>
              <a:endParaRPr lang="en-SC" sz="1200"/>
            </a:p>
          </xdr:txBody>
        </xdr:sp>
        <xdr:sp macro="" textlink="">
          <xdr:nvSpPr>
            <xdr:cNvPr id="131" name="Rectangle: Rounded Corners 130">
              <a:extLst>
                <a:ext uri="{FF2B5EF4-FFF2-40B4-BE49-F238E27FC236}">
                  <a16:creationId xmlns:a16="http://schemas.microsoft.com/office/drawing/2014/main" id="{1896852D-A3A1-309D-5FB5-C5B1567CBD22}"/>
                </a:ext>
              </a:extLst>
            </xdr:cNvPr>
            <xdr:cNvSpPr/>
          </xdr:nvSpPr>
          <xdr:spPr>
            <a:xfrm>
              <a:off x="3563910" y="2342402"/>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18-Dec-2023</a:t>
              </a:r>
              <a:endParaRPr lang="en-SC" sz="1100"/>
            </a:p>
          </xdr:txBody>
        </xdr:sp>
        <xdr:sp macro="" textlink="">
          <xdr:nvSpPr>
            <xdr:cNvPr id="132" name="Rectangle: Rounded Corners 131">
              <a:extLst>
                <a:ext uri="{FF2B5EF4-FFF2-40B4-BE49-F238E27FC236}">
                  <a16:creationId xmlns:a16="http://schemas.microsoft.com/office/drawing/2014/main" id="{E192F5FF-29C5-229E-C3BA-3C45DB743E5E}"/>
                </a:ext>
              </a:extLst>
            </xdr:cNvPr>
            <xdr:cNvSpPr/>
          </xdr:nvSpPr>
          <xdr:spPr>
            <a:xfrm>
              <a:off x="1936644" y="234240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Due Date</a:t>
              </a:r>
              <a:endParaRPr lang="en-SC" sz="1200"/>
            </a:p>
          </xdr:txBody>
        </xdr:sp>
        <xdr:sp macro="" textlink="">
          <xdr:nvSpPr>
            <xdr:cNvPr id="133" name="Rectangle: Rounded Corners 132">
              <a:extLst>
                <a:ext uri="{FF2B5EF4-FFF2-40B4-BE49-F238E27FC236}">
                  <a16:creationId xmlns:a16="http://schemas.microsoft.com/office/drawing/2014/main" id="{44111D0E-4FBF-B014-45BD-76E2C3483013}"/>
                </a:ext>
              </a:extLst>
            </xdr:cNvPr>
            <xdr:cNvSpPr/>
          </xdr:nvSpPr>
          <xdr:spPr>
            <a:xfrm>
              <a:off x="3563910" y="2664155"/>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Not Done</a:t>
              </a:r>
              <a:endParaRPr lang="en-SC" sz="1100">
                <a:solidFill>
                  <a:sysClr val="windowText" lastClr="000000"/>
                </a:solidFill>
              </a:endParaRPr>
            </a:p>
          </xdr:txBody>
        </xdr:sp>
        <xdr:sp macro="" textlink="">
          <xdr:nvSpPr>
            <xdr:cNvPr id="134" name="Rectangle: Rounded Corners 133">
              <a:extLst>
                <a:ext uri="{FF2B5EF4-FFF2-40B4-BE49-F238E27FC236}">
                  <a16:creationId xmlns:a16="http://schemas.microsoft.com/office/drawing/2014/main" id="{CE5BF344-D43D-E8F2-6693-BFD6B1A72898}"/>
                </a:ext>
              </a:extLst>
            </xdr:cNvPr>
            <xdr:cNvSpPr/>
          </xdr:nvSpPr>
          <xdr:spPr>
            <a:xfrm>
              <a:off x="1936674" y="266415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Status</a:t>
              </a:r>
              <a:endParaRPr lang="en-SC" sz="1200"/>
            </a:p>
          </xdr:txBody>
        </xdr:sp>
        <xdr:sp macro="" textlink="">
          <xdr:nvSpPr>
            <xdr:cNvPr id="135" name="Rectangle: Rounded Corners 134">
              <a:extLst>
                <a:ext uri="{FF2B5EF4-FFF2-40B4-BE49-F238E27FC236}">
                  <a16:creationId xmlns:a16="http://schemas.microsoft.com/office/drawing/2014/main" id="{0CB03DC6-F892-552F-DE4C-EC5D5CBF4C9B}"/>
                </a:ext>
              </a:extLst>
            </xdr:cNvPr>
            <xdr:cNvSpPr/>
          </xdr:nvSpPr>
          <xdr:spPr>
            <a:xfrm>
              <a:off x="1926588" y="5347598"/>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a:t>
              </a:r>
              <a:endParaRPr lang="en-SC" sz="1200">
                <a:solidFill>
                  <a:sysClr val="windowText" lastClr="000000"/>
                </a:solidFill>
              </a:endParaRPr>
            </a:p>
          </xdr:txBody>
        </xdr:sp>
        <xdr:sp macro="" textlink="">
          <xdr:nvSpPr>
            <xdr:cNvPr id="136" name="Rectangle: Rounded Corners 135">
              <a:extLst>
                <a:ext uri="{FF2B5EF4-FFF2-40B4-BE49-F238E27FC236}">
                  <a16:creationId xmlns:a16="http://schemas.microsoft.com/office/drawing/2014/main" id="{BF0BA420-3C5B-44C9-7908-06875EEE31AE}"/>
                </a:ext>
              </a:extLst>
            </xdr:cNvPr>
            <xdr:cNvSpPr/>
          </xdr:nvSpPr>
          <xdr:spPr>
            <a:xfrm>
              <a:off x="3561445" y="1706557"/>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Proposal</a:t>
              </a:r>
              <a:endParaRPr lang="en-SC" sz="1100"/>
            </a:p>
          </xdr:txBody>
        </xdr:sp>
        <xdr:sp macro="" textlink="">
          <xdr:nvSpPr>
            <xdr:cNvPr id="137" name="Rectangle: Rounded Corners 136">
              <a:extLst>
                <a:ext uri="{FF2B5EF4-FFF2-40B4-BE49-F238E27FC236}">
                  <a16:creationId xmlns:a16="http://schemas.microsoft.com/office/drawing/2014/main" id="{3C7DCD51-9A44-20A5-269C-296402F08024}"/>
                </a:ext>
              </a:extLst>
            </xdr:cNvPr>
            <xdr:cNvSpPr/>
          </xdr:nvSpPr>
          <xdr:spPr>
            <a:xfrm>
              <a:off x="1918939" y="171417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Contact</a:t>
              </a:r>
              <a:endParaRPr lang="en-SC" sz="1200"/>
            </a:p>
          </xdr:txBody>
        </xdr:sp>
        <xdr:sp macro="" textlink="">
          <xdr:nvSpPr>
            <xdr:cNvPr id="138" name="Rectangle: Rounded Corners 137">
              <a:extLst>
                <a:ext uri="{FF2B5EF4-FFF2-40B4-BE49-F238E27FC236}">
                  <a16:creationId xmlns:a16="http://schemas.microsoft.com/office/drawing/2014/main" id="{31CE5756-1776-8CEB-F94E-8F1C65F42C70}"/>
                </a:ext>
              </a:extLst>
            </xdr:cNvPr>
            <xdr:cNvSpPr/>
          </xdr:nvSpPr>
          <xdr:spPr>
            <a:xfrm>
              <a:off x="1948100" y="4160580"/>
              <a:ext cx="1712038" cy="21715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Follow Up Note</a:t>
              </a:r>
              <a:endParaRPr lang="en-SC" sz="1200"/>
            </a:p>
          </xdr:txBody>
        </xdr:sp>
        <xdr:sp macro="" textlink="">
          <xdr:nvSpPr>
            <xdr:cNvPr id="139" name="Rectangle: Rounded Corners 138">
              <a:extLst>
                <a:ext uri="{FF2B5EF4-FFF2-40B4-BE49-F238E27FC236}">
                  <a16:creationId xmlns:a16="http://schemas.microsoft.com/office/drawing/2014/main" id="{C24D3535-BE89-B893-3729-90C29C2E0E48}"/>
                </a:ext>
              </a:extLst>
            </xdr:cNvPr>
            <xdr:cNvSpPr/>
          </xdr:nvSpPr>
          <xdr:spPr>
            <a:xfrm>
              <a:off x="3563910" y="5646370"/>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40" name="Rectangle: Rounded Corners 139">
              <a:extLst>
                <a:ext uri="{FF2B5EF4-FFF2-40B4-BE49-F238E27FC236}">
                  <a16:creationId xmlns:a16="http://schemas.microsoft.com/office/drawing/2014/main" id="{19A2878A-29E9-083A-788A-A1F123B0BD5C}"/>
                </a:ext>
              </a:extLst>
            </xdr:cNvPr>
            <xdr:cNvSpPr/>
          </xdr:nvSpPr>
          <xdr:spPr>
            <a:xfrm>
              <a:off x="1936674" y="5646370"/>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Stop Date</a:t>
              </a:r>
              <a:endParaRPr lang="en-SC" sz="1200">
                <a:solidFill>
                  <a:sysClr val="windowText" lastClr="000000"/>
                </a:solidFill>
              </a:endParaRPr>
            </a:p>
          </xdr:txBody>
        </xdr:sp>
        <xdr:sp macro="" textlink="">
          <xdr:nvSpPr>
            <xdr:cNvPr id="141" name="Rectangle: Rounded Corners 140">
              <a:extLst>
                <a:ext uri="{FF2B5EF4-FFF2-40B4-BE49-F238E27FC236}">
                  <a16:creationId xmlns:a16="http://schemas.microsoft.com/office/drawing/2014/main" id="{5CD3C63D-D1B3-5B19-2025-DD3BA3E8F452}"/>
                </a:ext>
              </a:extLst>
            </xdr:cNvPr>
            <xdr:cNvSpPr/>
          </xdr:nvSpPr>
          <xdr:spPr>
            <a:xfrm>
              <a:off x="3561444" y="2982588"/>
              <a:ext cx="1800000" cy="216000"/>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42" name="Rectangle: Rounded Corners 141">
              <a:extLst>
                <a:ext uri="{FF2B5EF4-FFF2-40B4-BE49-F238E27FC236}">
                  <a16:creationId xmlns:a16="http://schemas.microsoft.com/office/drawing/2014/main" id="{67EE486C-8BDE-4CF2-5E49-49B37F9605F7}"/>
                </a:ext>
              </a:extLst>
            </xdr:cNvPr>
            <xdr:cNvSpPr/>
          </xdr:nvSpPr>
          <xdr:spPr>
            <a:xfrm>
              <a:off x="1926589" y="2982588"/>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Completed</a:t>
              </a:r>
              <a:endParaRPr lang="en-SC" sz="1200">
                <a:solidFill>
                  <a:sysClr val="windowText" lastClr="000000"/>
                </a:solidFill>
              </a:endParaRPr>
            </a:p>
          </xdr:txBody>
        </xdr:sp>
        <xdr:sp macro="" textlink="">
          <xdr:nvSpPr>
            <xdr:cNvPr id="143" name="Rectangle: Rounded Corners 142">
              <a:hlinkClick xmlns:r="http://schemas.openxmlformats.org/officeDocument/2006/relationships" r:id="rId21"/>
              <a:extLst>
                <a:ext uri="{FF2B5EF4-FFF2-40B4-BE49-F238E27FC236}">
                  <a16:creationId xmlns:a16="http://schemas.microsoft.com/office/drawing/2014/main" id="{6D74E256-E705-0A42-2E13-EB9174DC1047}"/>
                </a:ext>
              </a:extLst>
            </xdr:cNvPr>
            <xdr:cNvSpPr/>
          </xdr:nvSpPr>
          <xdr:spPr>
            <a:xfrm>
              <a:off x="5129098" y="228600"/>
              <a:ext cx="648000"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Close</a:t>
              </a:r>
              <a:endParaRPr lang="en-SC" sz="1100"/>
            </a:p>
          </xdr:txBody>
        </xdr:sp>
        <xdr:sp macro="" textlink="">
          <xdr:nvSpPr>
            <xdr:cNvPr id="144" name="Rectangle: Rounded Corners 143">
              <a:extLst>
                <a:ext uri="{FF2B5EF4-FFF2-40B4-BE49-F238E27FC236}">
                  <a16:creationId xmlns:a16="http://schemas.microsoft.com/office/drawing/2014/main" id="{AFDC3285-566C-293E-E4FB-9169E3256764}"/>
                </a:ext>
              </a:extLst>
            </xdr:cNvPr>
            <xdr:cNvSpPr/>
          </xdr:nvSpPr>
          <xdr:spPr>
            <a:xfrm>
              <a:off x="3561444" y="3912859"/>
              <a:ext cx="1712036" cy="214502"/>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45" name="TextBox 144">
              <a:extLst>
                <a:ext uri="{FF2B5EF4-FFF2-40B4-BE49-F238E27FC236}">
                  <a16:creationId xmlns:a16="http://schemas.microsoft.com/office/drawing/2014/main" id="{E8E652CB-B549-4D5A-EF35-E44592B37EE2}"/>
                </a:ext>
              </a:extLst>
            </xdr:cNvPr>
            <xdr:cNvSpPr txBox="1"/>
          </xdr:nvSpPr>
          <xdr:spPr>
            <a:xfrm>
              <a:off x="1950720" y="4451759"/>
              <a:ext cx="3383280" cy="800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follow up on Life insurance</a:t>
              </a:r>
              <a:r>
                <a:rPr lang="en-US" sz="1100" baseline="0"/>
                <a:t> proposal for children</a:t>
              </a:r>
              <a:endParaRPr lang="en-SC" sz="1100"/>
            </a:p>
          </xdr:txBody>
        </xdr:sp>
        <xdr:sp macro="" textlink="">
          <xdr:nvSpPr>
            <xdr:cNvPr id="146" name="Rectangle: Rounded Corners 145">
              <a:extLst>
                <a:ext uri="{FF2B5EF4-FFF2-40B4-BE49-F238E27FC236}">
                  <a16:creationId xmlns:a16="http://schemas.microsoft.com/office/drawing/2014/main" id="{A8B2DD82-D221-11AF-4521-30B5D145F5B9}"/>
                </a:ext>
              </a:extLst>
            </xdr:cNvPr>
            <xdr:cNvSpPr/>
          </xdr:nvSpPr>
          <xdr:spPr>
            <a:xfrm>
              <a:off x="3924300" y="5340396"/>
              <a:ext cx="1440000" cy="213397"/>
            </a:xfrm>
            <a:prstGeom prst="roundRect">
              <a:avLst/>
            </a:prstGeom>
            <a:solidFill>
              <a:schemeClr val="bg1"/>
            </a:solid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sp macro="" textlink="">
        <xdr:nvSpPr>
          <xdr:cNvPr id="121" name="Rectangle: Rounded Corners 120">
            <a:extLst>
              <a:ext uri="{FF2B5EF4-FFF2-40B4-BE49-F238E27FC236}">
                <a16:creationId xmlns:a16="http://schemas.microsoft.com/office/drawing/2014/main" id="{9A5A6B8F-A4D5-E01F-8B8F-1858DA5EFAE8}"/>
              </a:ext>
            </a:extLst>
          </xdr:cNvPr>
          <xdr:cNvSpPr/>
        </xdr:nvSpPr>
        <xdr:spPr>
          <a:xfrm>
            <a:off x="11803380" y="266700"/>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Delete</a:t>
            </a:r>
            <a:endParaRPr lang="en-SC" sz="1100"/>
          </a:p>
        </xdr:txBody>
      </xdr:sp>
    </xdr:grpSp>
    <xdr:clientData/>
  </xdr:twoCellAnchor>
  <xdr:twoCellAnchor>
    <xdr:from>
      <xdr:col>16</xdr:col>
      <xdr:colOff>1718675</xdr:colOff>
      <xdr:row>11</xdr:row>
      <xdr:rowOff>22860</xdr:rowOff>
    </xdr:from>
    <xdr:to>
      <xdr:col>18</xdr:col>
      <xdr:colOff>196355</xdr:colOff>
      <xdr:row>11</xdr:row>
      <xdr:rowOff>244482</xdr:rowOff>
    </xdr:to>
    <xdr:sp macro="" textlink="">
      <xdr:nvSpPr>
        <xdr:cNvPr id="147" name="Rectangle: Rounded Corners 146">
          <a:extLst>
            <a:ext uri="{FF2B5EF4-FFF2-40B4-BE49-F238E27FC236}">
              <a16:creationId xmlns:a16="http://schemas.microsoft.com/office/drawing/2014/main" id="{1BE08B13-E10E-4BBF-B253-2DE0244721B0}"/>
            </a:ext>
          </a:extLst>
        </xdr:cNvPr>
        <xdr:cNvSpPr/>
      </xdr:nvSpPr>
      <xdr:spPr>
        <a:xfrm>
          <a:off x="11708495" y="3368040"/>
          <a:ext cx="1800000" cy="221622"/>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Mandy</a:t>
          </a:r>
          <a:endParaRPr lang="en-SC" sz="1100">
            <a:solidFill>
              <a:sysClr val="windowText" lastClr="000000"/>
            </a:solidFill>
          </a:endParaRPr>
        </a:p>
      </xdr:txBody>
    </xdr:sp>
    <xdr:clientData/>
  </xdr:twoCellAnchor>
  <xdr:twoCellAnchor>
    <xdr:from>
      <xdr:col>16</xdr:col>
      <xdr:colOff>83820</xdr:colOff>
      <xdr:row>11</xdr:row>
      <xdr:rowOff>22860</xdr:rowOff>
    </xdr:from>
    <xdr:to>
      <xdr:col>16</xdr:col>
      <xdr:colOff>1548132</xdr:colOff>
      <xdr:row>11</xdr:row>
      <xdr:rowOff>237342</xdr:rowOff>
    </xdr:to>
    <xdr:sp macro="" textlink="">
      <xdr:nvSpPr>
        <xdr:cNvPr id="148" name="Rectangle: Rounded Corners 147">
          <a:extLst>
            <a:ext uri="{FF2B5EF4-FFF2-40B4-BE49-F238E27FC236}">
              <a16:creationId xmlns:a16="http://schemas.microsoft.com/office/drawing/2014/main" id="{843851A9-6C1F-4760-8ADE-9160CF169993}"/>
            </a:ext>
          </a:extLst>
        </xdr:cNvPr>
        <xdr:cNvSpPr/>
      </xdr:nvSpPr>
      <xdr:spPr>
        <a:xfrm>
          <a:off x="10073640" y="3368040"/>
          <a:ext cx="1464312" cy="214482"/>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Completed By</a:t>
          </a:r>
          <a:endParaRPr lang="en-SC" sz="1200">
            <a:solidFill>
              <a:sysClr val="windowText" lastClr="000000"/>
            </a:solidFill>
          </a:endParaRPr>
        </a:p>
      </xdr:txBody>
    </xdr:sp>
    <xdr:clientData/>
  </xdr:twoCellAnchor>
  <xdr:twoCellAnchor>
    <xdr:from>
      <xdr:col>11</xdr:col>
      <xdr:colOff>91440</xdr:colOff>
      <xdr:row>0</xdr:row>
      <xdr:rowOff>0</xdr:rowOff>
    </xdr:from>
    <xdr:to>
      <xdr:col>14</xdr:col>
      <xdr:colOff>694740</xdr:colOff>
      <xdr:row>22</xdr:row>
      <xdr:rowOff>96300</xdr:rowOff>
    </xdr:to>
    <xdr:grpSp>
      <xdr:nvGrpSpPr>
        <xdr:cNvPr id="149" name="Group 148">
          <a:extLst>
            <a:ext uri="{FF2B5EF4-FFF2-40B4-BE49-F238E27FC236}">
              <a16:creationId xmlns:a16="http://schemas.microsoft.com/office/drawing/2014/main" id="{171A8494-6436-40F0-B275-4E0CB5EF1909}"/>
            </a:ext>
          </a:extLst>
        </xdr:cNvPr>
        <xdr:cNvGrpSpPr/>
      </xdr:nvGrpSpPr>
      <xdr:grpSpPr>
        <a:xfrm>
          <a:off x="4640580" y="0"/>
          <a:ext cx="4680000" cy="6840000"/>
          <a:chOff x="3901440" y="0"/>
          <a:chExt cx="4680000" cy="6840000"/>
        </a:xfrm>
      </xdr:grpSpPr>
      <xdr:grpSp>
        <xdr:nvGrpSpPr>
          <xdr:cNvPr id="150" name="Group 149">
            <a:extLst>
              <a:ext uri="{FF2B5EF4-FFF2-40B4-BE49-F238E27FC236}">
                <a16:creationId xmlns:a16="http://schemas.microsoft.com/office/drawing/2014/main" id="{D0129CE4-459C-CDA1-45EE-DDB663967AE7}"/>
              </a:ext>
            </a:extLst>
          </xdr:cNvPr>
          <xdr:cNvGrpSpPr/>
        </xdr:nvGrpSpPr>
        <xdr:grpSpPr>
          <a:xfrm>
            <a:off x="3901440" y="0"/>
            <a:ext cx="4680000" cy="6840000"/>
            <a:chOff x="3947160" y="0"/>
            <a:chExt cx="4680000" cy="6840000"/>
          </a:xfrm>
        </xdr:grpSpPr>
        <xdr:grpSp>
          <xdr:nvGrpSpPr>
            <xdr:cNvPr id="152" name="Group 151">
              <a:extLst>
                <a:ext uri="{FF2B5EF4-FFF2-40B4-BE49-F238E27FC236}">
                  <a16:creationId xmlns:a16="http://schemas.microsoft.com/office/drawing/2014/main" id="{0468457E-152E-40DC-D0B5-F5D5C972DA0F}"/>
                </a:ext>
              </a:extLst>
            </xdr:cNvPr>
            <xdr:cNvGrpSpPr/>
          </xdr:nvGrpSpPr>
          <xdr:grpSpPr>
            <a:xfrm>
              <a:off x="3947160" y="0"/>
              <a:ext cx="4680000" cy="6840000"/>
              <a:chOff x="9494520" y="0"/>
              <a:chExt cx="4680000" cy="6840000"/>
            </a:xfrm>
          </xdr:grpSpPr>
          <xdr:grpSp>
            <xdr:nvGrpSpPr>
              <xdr:cNvPr id="154" name="Group 153">
                <a:extLst>
                  <a:ext uri="{FF2B5EF4-FFF2-40B4-BE49-F238E27FC236}">
                    <a16:creationId xmlns:a16="http://schemas.microsoft.com/office/drawing/2014/main" id="{36533C61-C3CC-FDA4-3E89-10A1BCAC8A1A}"/>
                  </a:ext>
                </a:extLst>
              </xdr:cNvPr>
              <xdr:cNvGrpSpPr/>
            </xdr:nvGrpSpPr>
            <xdr:grpSpPr>
              <a:xfrm>
                <a:off x="9494520" y="0"/>
                <a:ext cx="4680000" cy="6840000"/>
                <a:chOff x="9479280" y="0"/>
                <a:chExt cx="4680000" cy="6840000"/>
              </a:xfrm>
            </xdr:grpSpPr>
            <xdr:grpSp>
              <xdr:nvGrpSpPr>
                <xdr:cNvPr id="157" name="Group 156">
                  <a:extLst>
                    <a:ext uri="{FF2B5EF4-FFF2-40B4-BE49-F238E27FC236}">
                      <a16:creationId xmlns:a16="http://schemas.microsoft.com/office/drawing/2014/main" id="{BB029F59-8547-551E-8A3C-B496120117BA}"/>
                    </a:ext>
                  </a:extLst>
                </xdr:cNvPr>
                <xdr:cNvGrpSpPr/>
              </xdr:nvGrpSpPr>
              <xdr:grpSpPr>
                <a:xfrm>
                  <a:off x="9479280" y="0"/>
                  <a:ext cx="4680000" cy="6840000"/>
                  <a:chOff x="9494520" y="0"/>
                  <a:chExt cx="4680000" cy="6840000"/>
                </a:xfrm>
              </xdr:grpSpPr>
              <xdr:sp macro="" textlink="">
                <xdr:nvSpPr>
                  <xdr:cNvPr id="162" name="Rectangle: Rounded Corners 161">
                    <a:extLst>
                      <a:ext uri="{FF2B5EF4-FFF2-40B4-BE49-F238E27FC236}">
                        <a16:creationId xmlns:a16="http://schemas.microsoft.com/office/drawing/2014/main" id="{C02B272F-9E1B-CF88-1F90-CD5653A52638}"/>
                      </a:ext>
                    </a:extLst>
                  </xdr:cNvPr>
                  <xdr:cNvSpPr/>
                </xdr:nvSpPr>
                <xdr:spPr>
                  <a:xfrm>
                    <a:off x="9494520" y="0"/>
                    <a:ext cx="4680000" cy="6840000"/>
                  </a:xfrm>
                  <a:prstGeom prst="roundRect">
                    <a:avLst>
                      <a:gd name="adj" fmla="val 0"/>
                    </a:avLst>
                  </a:prstGeom>
                  <a:solidFill>
                    <a:schemeClr val="bg1"/>
                  </a:solidFill>
                  <a:ln w="127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63" name="TextBox 162">
                    <a:extLst>
                      <a:ext uri="{FF2B5EF4-FFF2-40B4-BE49-F238E27FC236}">
                        <a16:creationId xmlns:a16="http://schemas.microsoft.com/office/drawing/2014/main" id="{45027078-87C9-F2E3-5121-08A0FB17AC95}"/>
                      </a:ext>
                    </a:extLst>
                  </xdr:cNvPr>
                  <xdr:cNvSpPr txBox="1"/>
                </xdr:nvSpPr>
                <xdr:spPr>
                  <a:xfrm>
                    <a:off x="9875520" y="259080"/>
                    <a:ext cx="1736213" cy="321752"/>
                  </a:xfrm>
                  <a:prstGeom prst="rect">
                    <a:avLst/>
                  </a:prstGeom>
                  <a:solidFill>
                    <a:schemeClr val="lt1">
                      <a:alpha val="0"/>
                    </a:schemeClr>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View/Edit</a:t>
                    </a:r>
                    <a:r>
                      <a:rPr lang="en-US" sz="1600" b="1" baseline="0">
                        <a:solidFill>
                          <a:sysClr val="windowText" lastClr="000000"/>
                        </a:solidFill>
                      </a:rPr>
                      <a:t> </a:t>
                    </a:r>
                    <a:r>
                      <a:rPr lang="en-US" sz="1600" b="1">
                        <a:solidFill>
                          <a:sysClr val="windowText" lastClr="000000"/>
                        </a:solidFill>
                      </a:rPr>
                      <a:t>Task </a:t>
                    </a:r>
                    <a:endParaRPr lang="en-SC" sz="1600" b="1">
                      <a:solidFill>
                        <a:sysClr val="windowText" lastClr="000000"/>
                      </a:solidFill>
                    </a:endParaRPr>
                  </a:p>
                </xdr:txBody>
              </xdr:sp>
              <xdr:sp macro="" textlink="">
                <xdr:nvSpPr>
                  <xdr:cNvPr id="164" name="Rectangle: Rounded Corners 163">
                    <a:hlinkClick xmlns:r="http://schemas.openxmlformats.org/officeDocument/2006/relationships" r:id="rId2"/>
                    <a:extLst>
                      <a:ext uri="{FF2B5EF4-FFF2-40B4-BE49-F238E27FC236}">
                        <a16:creationId xmlns:a16="http://schemas.microsoft.com/office/drawing/2014/main" id="{B43CBF53-B264-3F0D-557A-163956D7229C}"/>
                      </a:ext>
                    </a:extLst>
                  </xdr:cNvPr>
                  <xdr:cNvSpPr/>
                </xdr:nvSpPr>
                <xdr:spPr>
                  <a:xfrm>
                    <a:off x="12560740" y="284185"/>
                    <a:ext cx="64800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165" name="Rectangle: Rounded Corners 164">
                    <a:extLst>
                      <a:ext uri="{FF2B5EF4-FFF2-40B4-BE49-F238E27FC236}">
                        <a16:creationId xmlns:a16="http://schemas.microsoft.com/office/drawing/2014/main" id="{4A246A56-EF03-5D55-5DB7-0368612C71D8}"/>
                      </a:ext>
                    </a:extLst>
                  </xdr:cNvPr>
                  <xdr:cNvSpPr/>
                </xdr:nvSpPr>
                <xdr:spPr>
                  <a:xfrm>
                    <a:off x="11655775" y="1069205"/>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Follow Up</a:t>
                    </a:r>
                    <a:r>
                      <a:rPr lang="en-US" sz="1100"/>
                      <a:t>t</a:t>
                    </a:r>
                    <a:endParaRPr lang="en-SC" sz="1100"/>
                  </a:p>
                </xdr:txBody>
              </xdr:sp>
              <xdr:sp macro="" textlink="">
                <xdr:nvSpPr>
                  <xdr:cNvPr id="166" name="Rectangle: Rounded Corners 165">
                    <a:extLst>
                      <a:ext uri="{FF2B5EF4-FFF2-40B4-BE49-F238E27FC236}">
                        <a16:creationId xmlns:a16="http://schemas.microsoft.com/office/drawing/2014/main" id="{3224AE94-9D8F-7908-2242-59AB6F6DC282}"/>
                      </a:ext>
                    </a:extLst>
                  </xdr:cNvPr>
                  <xdr:cNvSpPr/>
                </xdr:nvSpPr>
                <xdr:spPr>
                  <a:xfrm>
                    <a:off x="10015386" y="1069205"/>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Category</a:t>
                    </a:r>
                    <a:endParaRPr lang="en-SC" sz="1200"/>
                  </a:p>
                </xdr:txBody>
              </xdr:sp>
              <xdr:sp macro="" textlink="">
                <xdr:nvSpPr>
                  <xdr:cNvPr id="167" name="Rectangle: Rounded Corners 166">
                    <a:extLst>
                      <a:ext uri="{FF2B5EF4-FFF2-40B4-BE49-F238E27FC236}">
                        <a16:creationId xmlns:a16="http://schemas.microsoft.com/office/drawing/2014/main" id="{997DD329-978E-9632-D96E-6ACF8F9A769B}"/>
                      </a:ext>
                    </a:extLst>
                  </xdr:cNvPr>
                  <xdr:cNvSpPr/>
                </xdr:nvSpPr>
                <xdr:spPr>
                  <a:xfrm>
                    <a:off x="11655775" y="1375637"/>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Thomas Burns</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68" name="Rectangle: Rounded Corners 167">
                    <a:extLst>
                      <a:ext uri="{FF2B5EF4-FFF2-40B4-BE49-F238E27FC236}">
                        <a16:creationId xmlns:a16="http://schemas.microsoft.com/office/drawing/2014/main" id="{BEB1EA57-F473-04E3-0092-95D4D0BFBF1D}"/>
                      </a:ext>
                    </a:extLst>
                  </xdr:cNvPr>
                  <xdr:cNvSpPr/>
                </xdr:nvSpPr>
                <xdr:spPr>
                  <a:xfrm>
                    <a:off x="10015386" y="1375637"/>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Name</a:t>
                    </a:r>
                    <a:endParaRPr lang="en-SC" sz="1200"/>
                  </a:p>
                </xdr:txBody>
              </xdr:sp>
              <xdr:sp macro="" textlink="">
                <xdr:nvSpPr>
                  <xdr:cNvPr id="169" name="Rectangle: Rounded Corners 168">
                    <a:extLst>
                      <a:ext uri="{FF2B5EF4-FFF2-40B4-BE49-F238E27FC236}">
                        <a16:creationId xmlns:a16="http://schemas.microsoft.com/office/drawing/2014/main" id="{1A270245-2023-3ACA-22C5-7C9DEE9DDC6F}"/>
                      </a:ext>
                    </a:extLst>
                  </xdr:cNvPr>
                  <xdr:cNvSpPr/>
                </xdr:nvSpPr>
                <xdr:spPr>
                  <a:xfrm>
                    <a:off x="11655775" y="202680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2765997</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70" name="Rectangle: Rounded Corners 169">
                    <a:extLst>
                      <a:ext uri="{FF2B5EF4-FFF2-40B4-BE49-F238E27FC236}">
                        <a16:creationId xmlns:a16="http://schemas.microsoft.com/office/drawing/2014/main" id="{D8BB0186-816C-A45E-F66C-A864F0DD0F20}"/>
                      </a:ext>
                    </a:extLst>
                  </xdr:cNvPr>
                  <xdr:cNvSpPr/>
                </xdr:nvSpPr>
                <xdr:spPr>
                  <a:xfrm>
                    <a:off x="10015386" y="202680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Contact No.</a:t>
                    </a:r>
                    <a:endParaRPr lang="en-SC" sz="1200"/>
                  </a:p>
                </xdr:txBody>
              </xdr:sp>
              <xdr:sp macro="" textlink="">
                <xdr:nvSpPr>
                  <xdr:cNvPr id="171" name="Rectangle: Rounded Corners 170">
                    <a:extLst>
                      <a:ext uri="{FF2B5EF4-FFF2-40B4-BE49-F238E27FC236}">
                        <a16:creationId xmlns:a16="http://schemas.microsoft.com/office/drawing/2014/main" id="{FF3439BA-B0CD-D74A-AF8D-0A0F86384932}"/>
                      </a:ext>
                    </a:extLst>
                  </xdr:cNvPr>
                  <xdr:cNvSpPr/>
                </xdr:nvSpPr>
                <xdr:spPr>
                  <a:xfrm>
                    <a:off x="11655775" y="233323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7-Nov-24</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72" name="Rectangle: Rounded Corners 171">
                    <a:extLst>
                      <a:ext uri="{FF2B5EF4-FFF2-40B4-BE49-F238E27FC236}">
                        <a16:creationId xmlns:a16="http://schemas.microsoft.com/office/drawing/2014/main" id="{04DBAF0F-360B-63E5-2EC0-4DA42DE5824F}"/>
                      </a:ext>
                    </a:extLst>
                  </xdr:cNvPr>
                  <xdr:cNvSpPr/>
                </xdr:nvSpPr>
                <xdr:spPr>
                  <a:xfrm>
                    <a:off x="10015386" y="233323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Due</a:t>
                    </a:r>
                    <a:r>
                      <a:rPr lang="en-US" sz="1200" baseline="0">
                        <a:solidFill>
                          <a:sysClr val="windowText" lastClr="000000"/>
                        </a:solidFill>
                      </a:rPr>
                      <a:t> Date</a:t>
                    </a:r>
                    <a:endParaRPr lang="en-SC" sz="1200"/>
                  </a:p>
                </xdr:txBody>
              </xdr:sp>
              <xdr:sp macro="" textlink="">
                <xdr:nvSpPr>
                  <xdr:cNvPr id="173" name="Rectangle: Rounded Corners 172">
                    <a:extLst>
                      <a:ext uri="{FF2B5EF4-FFF2-40B4-BE49-F238E27FC236}">
                        <a16:creationId xmlns:a16="http://schemas.microsoft.com/office/drawing/2014/main" id="{882FEFD2-71B9-87E2-9EA2-EFC212AA4A86}"/>
                      </a:ext>
                    </a:extLst>
                  </xdr:cNvPr>
                  <xdr:cNvSpPr/>
                </xdr:nvSpPr>
                <xdr:spPr>
                  <a:xfrm>
                    <a:off x="11655775" y="2654986"/>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74" name="Rectangle: Rounded Corners 173">
                    <a:extLst>
                      <a:ext uri="{FF2B5EF4-FFF2-40B4-BE49-F238E27FC236}">
                        <a16:creationId xmlns:a16="http://schemas.microsoft.com/office/drawing/2014/main" id="{D8404392-DB53-7E16-FA1F-FEC369A79F48}"/>
                      </a:ext>
                    </a:extLst>
                  </xdr:cNvPr>
                  <xdr:cNvSpPr/>
                </xdr:nvSpPr>
                <xdr:spPr>
                  <a:xfrm>
                    <a:off x="10015386" y="2654986"/>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Due</a:t>
                    </a:r>
                    <a:r>
                      <a:rPr lang="en-US" sz="1200" baseline="0">
                        <a:solidFill>
                          <a:sysClr val="windowText" lastClr="000000"/>
                        </a:solidFill>
                      </a:rPr>
                      <a:t> Time</a:t>
                    </a:r>
                    <a:endParaRPr lang="en-SC" sz="1200"/>
                  </a:p>
                </xdr:txBody>
              </xdr:sp>
              <xdr:sp macro="" textlink="">
                <xdr:nvSpPr>
                  <xdr:cNvPr id="175" name="Rectangle: Rounded Corners 174">
                    <a:extLst>
                      <a:ext uri="{FF2B5EF4-FFF2-40B4-BE49-F238E27FC236}">
                        <a16:creationId xmlns:a16="http://schemas.microsoft.com/office/drawing/2014/main" id="{89A4E162-48CA-DB87-1FA0-916FF55562F1}"/>
                      </a:ext>
                    </a:extLst>
                  </xdr:cNvPr>
                  <xdr:cNvSpPr/>
                </xdr:nvSpPr>
                <xdr:spPr>
                  <a:xfrm>
                    <a:off x="10015386" y="297673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Assignee</a:t>
                    </a:r>
                    <a:endParaRPr lang="en-SC" sz="1200">
                      <a:solidFill>
                        <a:sysClr val="windowText" lastClr="000000"/>
                      </a:solidFill>
                    </a:endParaRPr>
                  </a:p>
                </xdr:txBody>
              </xdr:sp>
              <xdr:sp macro="" textlink="">
                <xdr:nvSpPr>
                  <xdr:cNvPr id="176" name="Rectangle: Rounded Corners 175">
                    <a:extLst>
                      <a:ext uri="{FF2B5EF4-FFF2-40B4-BE49-F238E27FC236}">
                        <a16:creationId xmlns:a16="http://schemas.microsoft.com/office/drawing/2014/main" id="{0A2B0485-576C-37EC-BFA5-FF98ABE8DE3E}"/>
                      </a:ext>
                    </a:extLst>
                  </xdr:cNvPr>
                  <xdr:cNvSpPr/>
                </xdr:nvSpPr>
                <xdr:spPr>
                  <a:xfrm>
                    <a:off x="11655775" y="1697388"/>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Seychelles Post Office</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77" name="Rectangle: Rounded Corners 176">
                    <a:extLst>
                      <a:ext uri="{FF2B5EF4-FFF2-40B4-BE49-F238E27FC236}">
                        <a16:creationId xmlns:a16="http://schemas.microsoft.com/office/drawing/2014/main" id="{A1675B16-0D73-5F03-C97E-7E3D8D36DC0B}"/>
                      </a:ext>
                    </a:extLst>
                  </xdr:cNvPr>
                  <xdr:cNvSpPr/>
                </xdr:nvSpPr>
                <xdr:spPr>
                  <a:xfrm>
                    <a:off x="10015386" y="169738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Name</a:t>
                    </a:r>
                    <a:endParaRPr lang="en-SC" sz="1200"/>
                  </a:p>
                </xdr:txBody>
              </xdr:sp>
              <xdr:sp macro="" textlink="">
                <xdr:nvSpPr>
                  <xdr:cNvPr id="178" name="Rectangle: Rounded Corners 177">
                    <a:extLst>
                      <a:ext uri="{FF2B5EF4-FFF2-40B4-BE49-F238E27FC236}">
                        <a16:creationId xmlns:a16="http://schemas.microsoft.com/office/drawing/2014/main" id="{6CF6453E-2FBE-5492-17C5-B562CC581346}"/>
                      </a:ext>
                    </a:extLst>
                  </xdr:cNvPr>
                  <xdr:cNvSpPr/>
                </xdr:nvSpPr>
                <xdr:spPr>
                  <a:xfrm>
                    <a:off x="10007766" y="5223705"/>
                    <a:ext cx="151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 Frequency</a:t>
                    </a:r>
                    <a:r>
                      <a:rPr lang="en-US" sz="1200" baseline="0">
                        <a:solidFill>
                          <a:sysClr val="windowText" lastClr="000000"/>
                        </a:solidFill>
                      </a:rPr>
                      <a:t> </a:t>
                    </a:r>
                    <a:endParaRPr lang="en-SC" sz="1200"/>
                  </a:p>
                </xdr:txBody>
              </xdr:sp>
              <xdr:sp macro="" textlink="">
                <xdr:nvSpPr>
                  <xdr:cNvPr id="179" name="Rectangle: Rounded Corners 178">
                    <a:extLst>
                      <a:ext uri="{FF2B5EF4-FFF2-40B4-BE49-F238E27FC236}">
                        <a16:creationId xmlns:a16="http://schemas.microsoft.com/office/drawing/2014/main" id="{F1BF58AD-0B73-1BCB-5073-E1CE3A8E12BE}"/>
                      </a:ext>
                    </a:extLst>
                  </xdr:cNvPr>
                  <xdr:cNvSpPr/>
                </xdr:nvSpPr>
                <xdr:spPr>
                  <a:xfrm>
                    <a:off x="11655775" y="2978328"/>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Mandy</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80" name="Rectangle: Rounded Corners 179">
                    <a:extLst>
                      <a:ext uri="{FF2B5EF4-FFF2-40B4-BE49-F238E27FC236}">
                        <a16:creationId xmlns:a16="http://schemas.microsoft.com/office/drawing/2014/main" id="{7D34FB16-B72F-49A4-3B0F-96272F77ACDA}"/>
                      </a:ext>
                    </a:extLst>
                  </xdr:cNvPr>
                  <xdr:cNvSpPr/>
                </xdr:nvSpPr>
                <xdr:spPr>
                  <a:xfrm>
                    <a:off x="10015386" y="327550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Task Status</a:t>
                    </a:r>
                    <a:endParaRPr lang="en-SC" sz="1200">
                      <a:solidFill>
                        <a:sysClr val="windowText" lastClr="000000"/>
                      </a:solidFill>
                    </a:endParaRPr>
                  </a:p>
                </xdr:txBody>
              </xdr:sp>
              <xdr:sp macro="" textlink="">
                <xdr:nvSpPr>
                  <xdr:cNvPr id="181" name="Rectangle: Rounded Corners 180">
                    <a:extLst>
                      <a:ext uri="{FF2B5EF4-FFF2-40B4-BE49-F238E27FC236}">
                        <a16:creationId xmlns:a16="http://schemas.microsoft.com/office/drawing/2014/main" id="{4060D53A-4B78-E5AF-F3C3-6AC48FC030F8}"/>
                      </a:ext>
                    </a:extLst>
                  </xdr:cNvPr>
                  <xdr:cNvSpPr/>
                </xdr:nvSpPr>
                <xdr:spPr>
                  <a:xfrm>
                    <a:off x="11655775" y="3284841"/>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Not Done</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82" name="Rectangle: Rounded Corners 181">
                    <a:extLst>
                      <a:ext uri="{FF2B5EF4-FFF2-40B4-BE49-F238E27FC236}">
                        <a16:creationId xmlns:a16="http://schemas.microsoft.com/office/drawing/2014/main" id="{8A38470B-EB51-E1CF-E391-85E2E0760897}"/>
                      </a:ext>
                    </a:extLst>
                  </xdr:cNvPr>
                  <xdr:cNvSpPr/>
                </xdr:nvSpPr>
                <xdr:spPr>
                  <a:xfrm>
                    <a:off x="10015386" y="3917301"/>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Follow Up Notes</a:t>
                    </a:r>
                    <a:endParaRPr lang="en-SC" sz="1200">
                      <a:solidFill>
                        <a:sysClr val="windowText" lastClr="000000"/>
                      </a:solidFill>
                    </a:endParaRPr>
                  </a:p>
                </xdr:txBody>
              </xdr:sp>
              <xdr:sp macro="" textlink="">
                <xdr:nvSpPr>
                  <xdr:cNvPr id="183" name="Rectangle: Rounded Corners 182">
                    <a:hlinkClick xmlns:r="http://schemas.openxmlformats.org/officeDocument/2006/relationships" r:id="rId2"/>
                    <a:extLst>
                      <a:ext uri="{FF2B5EF4-FFF2-40B4-BE49-F238E27FC236}">
                        <a16:creationId xmlns:a16="http://schemas.microsoft.com/office/drawing/2014/main" id="{9E65A9DE-DEB6-C4AC-0BEE-8C447D59049B}"/>
                      </a:ext>
                    </a:extLst>
                  </xdr:cNvPr>
                  <xdr:cNvSpPr/>
                </xdr:nvSpPr>
                <xdr:spPr>
                  <a:xfrm>
                    <a:off x="13304211" y="280391"/>
                    <a:ext cx="648001" cy="252000"/>
                  </a:xfrm>
                  <a:prstGeom prst="roundRect">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184" name="TextBox 183">
                    <a:extLst>
                      <a:ext uri="{FF2B5EF4-FFF2-40B4-BE49-F238E27FC236}">
                        <a16:creationId xmlns:a16="http://schemas.microsoft.com/office/drawing/2014/main" id="{1856841A-AF53-DD6A-4CA2-B1F8D26C3621}"/>
                      </a:ext>
                    </a:extLst>
                  </xdr:cNvPr>
                  <xdr:cNvSpPr txBox="1"/>
                </xdr:nvSpPr>
                <xdr:spPr>
                  <a:xfrm>
                    <a:off x="10116158" y="4181383"/>
                    <a:ext cx="3495983" cy="687797"/>
                  </a:xfrm>
                  <a:prstGeom prst="rect">
                    <a:avLst/>
                  </a:prstGeom>
                  <a:solidFill>
                    <a:schemeClr val="lt1"/>
                  </a:solidFill>
                  <a:ln w="317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185" name="Rectangle: Rounded Corners 184">
                    <a:extLst>
                      <a:ext uri="{FF2B5EF4-FFF2-40B4-BE49-F238E27FC236}">
                        <a16:creationId xmlns:a16="http://schemas.microsoft.com/office/drawing/2014/main" id="{93F02145-97C3-4F80-CD84-3C4C07F0695F}"/>
                      </a:ext>
                    </a:extLst>
                  </xdr:cNvPr>
                  <xdr:cNvSpPr/>
                </xdr:nvSpPr>
                <xdr:spPr>
                  <a:xfrm>
                    <a:off x="9997440" y="5867400"/>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Stop Date</a:t>
                    </a:r>
                    <a:endParaRPr lang="en-SC" sz="1200">
                      <a:solidFill>
                        <a:sysClr val="windowText" lastClr="000000"/>
                      </a:solidFill>
                    </a:endParaRPr>
                  </a:p>
                </xdr:txBody>
              </xdr:sp>
            </xdr:grpSp>
            <xdr:grpSp>
              <xdr:nvGrpSpPr>
                <xdr:cNvPr id="158" name="Group 157">
                  <a:extLst>
                    <a:ext uri="{FF2B5EF4-FFF2-40B4-BE49-F238E27FC236}">
                      <a16:creationId xmlns:a16="http://schemas.microsoft.com/office/drawing/2014/main" id="{30093390-AC21-B78B-AFFC-4EB7ABA27DC7}"/>
                    </a:ext>
                  </a:extLst>
                </xdr:cNvPr>
                <xdr:cNvGrpSpPr/>
              </xdr:nvGrpSpPr>
              <xdr:grpSpPr>
                <a:xfrm>
                  <a:off x="9997440" y="5539740"/>
                  <a:ext cx="3592958" cy="532624"/>
                  <a:chOff x="9997440" y="5539740"/>
                  <a:chExt cx="3592958" cy="532624"/>
                </a:xfrm>
              </xdr:grpSpPr>
              <xdr:sp macro="" textlink="">
                <xdr:nvSpPr>
                  <xdr:cNvPr id="159" name="Rectangle: Rounded Corners 158">
                    <a:extLst>
                      <a:ext uri="{FF2B5EF4-FFF2-40B4-BE49-F238E27FC236}">
                        <a16:creationId xmlns:a16="http://schemas.microsoft.com/office/drawing/2014/main" id="{F61BB6C3-D752-CFF1-897D-5BF7CF58542C}"/>
                      </a:ext>
                    </a:extLst>
                  </xdr:cNvPr>
                  <xdr:cNvSpPr/>
                </xdr:nvSpPr>
                <xdr:spPr>
                  <a:xfrm>
                    <a:off x="11646398" y="5856364"/>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60" name="Rectangle: Rounded Corners 159">
                    <a:extLst>
                      <a:ext uri="{FF2B5EF4-FFF2-40B4-BE49-F238E27FC236}">
                        <a16:creationId xmlns:a16="http://schemas.microsoft.com/office/drawing/2014/main" id="{E01DC96B-13CC-26B9-FD97-C0F6A5D2EAB0}"/>
                      </a:ext>
                    </a:extLst>
                  </xdr:cNvPr>
                  <xdr:cNvSpPr/>
                </xdr:nvSpPr>
                <xdr:spPr>
                  <a:xfrm>
                    <a:off x="11646398" y="5549851"/>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7 Nov</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61" name="Rectangle: Rounded Corners 160">
                    <a:extLst>
                      <a:ext uri="{FF2B5EF4-FFF2-40B4-BE49-F238E27FC236}">
                        <a16:creationId xmlns:a16="http://schemas.microsoft.com/office/drawing/2014/main" id="{5DFD3EAE-62F5-11D2-4EFE-520E1962195F}"/>
                      </a:ext>
                    </a:extLst>
                  </xdr:cNvPr>
                  <xdr:cNvSpPr/>
                </xdr:nvSpPr>
                <xdr:spPr>
                  <a:xfrm>
                    <a:off x="9997440" y="5539740"/>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Date</a:t>
                    </a:r>
                    <a:endParaRPr lang="en-SC" sz="1200">
                      <a:solidFill>
                        <a:sysClr val="windowText" lastClr="000000"/>
                      </a:solidFill>
                    </a:endParaRPr>
                  </a:p>
                </xdr:txBody>
              </xdr:sp>
            </xdr:grpSp>
          </xdr:grpSp>
          <xdr:sp macro="" textlink="">
            <xdr:nvSpPr>
              <xdr:cNvPr id="155" name="Rectangle: Rounded Corners 154">
                <a:extLst>
                  <a:ext uri="{FF2B5EF4-FFF2-40B4-BE49-F238E27FC236}">
                    <a16:creationId xmlns:a16="http://schemas.microsoft.com/office/drawing/2014/main" id="{596A5DDA-2F9E-FA0A-139A-C819A8F3B29E}"/>
                  </a:ext>
                </a:extLst>
              </xdr:cNvPr>
              <xdr:cNvSpPr/>
            </xdr:nvSpPr>
            <xdr:spPr>
              <a:xfrm>
                <a:off x="10020300" y="3596640"/>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Done</a:t>
                </a:r>
                <a:endParaRPr lang="en-SC" sz="1200">
                  <a:solidFill>
                    <a:sysClr val="windowText" lastClr="000000"/>
                  </a:solidFill>
                </a:endParaRPr>
              </a:p>
            </xdr:txBody>
          </xdr:sp>
          <xdr:sp macro="" textlink="">
            <xdr:nvSpPr>
              <xdr:cNvPr id="156" name="Rectangle: Rounded Corners 155">
                <a:extLst>
                  <a:ext uri="{FF2B5EF4-FFF2-40B4-BE49-F238E27FC236}">
                    <a16:creationId xmlns:a16="http://schemas.microsoft.com/office/drawing/2014/main" id="{2E69549C-AA54-1796-963F-4743D8744768}"/>
                  </a:ext>
                </a:extLst>
              </xdr:cNvPr>
              <xdr:cNvSpPr/>
            </xdr:nvSpPr>
            <xdr:spPr>
              <a:xfrm>
                <a:off x="11660687" y="360597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pic>
          <xdr:nvPicPr>
            <xdr:cNvPr id="153" name="Picture 152">
              <a:extLst>
                <a:ext uri="{FF2B5EF4-FFF2-40B4-BE49-F238E27FC236}">
                  <a16:creationId xmlns:a16="http://schemas.microsoft.com/office/drawing/2014/main" id="{689FBDA9-B14D-472D-40C8-268757F8AC23}"/>
                </a:ext>
              </a:extLst>
            </xdr:cNvPr>
            <xdr:cNvPicPr>
              <a:picLocks noChangeAspect="1"/>
            </xdr:cNvPicPr>
          </xdr:nvPicPr>
          <xdr:blipFill>
            <a:blip xmlns:r="http://schemas.openxmlformats.org/officeDocument/2006/relationships" r:embed="rId22"/>
            <a:stretch>
              <a:fillRect/>
            </a:stretch>
          </xdr:blipFill>
          <xdr:spPr>
            <a:xfrm>
              <a:off x="6083799" y="5212080"/>
              <a:ext cx="222171" cy="216000"/>
            </a:xfrm>
            <a:prstGeom prst="rect">
              <a:avLst/>
            </a:prstGeom>
            <a:solidFill>
              <a:schemeClr val="bg1"/>
            </a:solidFill>
          </xdr:spPr>
        </xdr:pic>
      </xdr:grpSp>
      <xdr:sp macro="" textlink="">
        <xdr:nvSpPr>
          <xdr:cNvPr id="151" name="Rectangle: Rounded Corners 150">
            <a:extLst>
              <a:ext uri="{FF2B5EF4-FFF2-40B4-BE49-F238E27FC236}">
                <a16:creationId xmlns:a16="http://schemas.microsoft.com/office/drawing/2014/main" id="{0EDD48C5-A717-3E5C-AFDA-4D731663CA78}"/>
              </a:ext>
            </a:extLst>
          </xdr:cNvPr>
          <xdr:cNvSpPr/>
        </xdr:nvSpPr>
        <xdr:spPr>
          <a:xfrm>
            <a:off x="6248400" y="281940"/>
            <a:ext cx="63276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Delete</a:t>
            </a:r>
            <a:endParaRPr lang="en-SC" sz="1100"/>
          </a:p>
        </xdr:txBody>
      </xdr:sp>
    </xdr:grp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22</xdr:row>
      <xdr:rowOff>96300</xdr:rowOff>
    </xdr:to>
    <xdr:grpSp>
      <xdr:nvGrpSpPr>
        <xdr:cNvPr id="156" name="Group 155">
          <a:extLst>
            <a:ext uri="{FF2B5EF4-FFF2-40B4-BE49-F238E27FC236}">
              <a16:creationId xmlns:a16="http://schemas.microsoft.com/office/drawing/2014/main" id="{2506A9ED-D8CF-47C0-A50B-1FB713DFB776}"/>
            </a:ext>
          </a:extLst>
        </xdr:cNvPr>
        <xdr:cNvGrpSpPr/>
      </xdr:nvGrpSpPr>
      <xdr:grpSpPr>
        <a:xfrm>
          <a:off x="0" y="0"/>
          <a:ext cx="1474131" cy="6840000"/>
          <a:chOff x="0" y="0"/>
          <a:chExt cx="1470321" cy="6184990"/>
        </a:xfrm>
      </xdr:grpSpPr>
      <xdr:grpSp>
        <xdr:nvGrpSpPr>
          <xdr:cNvPr id="157" name="Group 156">
            <a:extLst>
              <a:ext uri="{FF2B5EF4-FFF2-40B4-BE49-F238E27FC236}">
                <a16:creationId xmlns:a16="http://schemas.microsoft.com/office/drawing/2014/main" id="{65A2107F-79A4-E71C-18B3-881DBF6AD900}"/>
              </a:ext>
            </a:extLst>
          </xdr:cNvPr>
          <xdr:cNvGrpSpPr/>
        </xdr:nvGrpSpPr>
        <xdr:grpSpPr>
          <a:xfrm>
            <a:off x="0" y="0"/>
            <a:ext cx="1470321" cy="6184990"/>
            <a:chOff x="0" y="0"/>
            <a:chExt cx="1470321" cy="6184990"/>
          </a:xfrm>
        </xdr:grpSpPr>
        <xdr:grpSp>
          <xdr:nvGrpSpPr>
            <xdr:cNvPr id="159" name="Group 158">
              <a:extLst>
                <a:ext uri="{FF2B5EF4-FFF2-40B4-BE49-F238E27FC236}">
                  <a16:creationId xmlns:a16="http://schemas.microsoft.com/office/drawing/2014/main" id="{C8FE4644-8C2F-D795-4830-D8D6F8E0CEFB}"/>
                </a:ext>
              </a:extLst>
            </xdr:cNvPr>
            <xdr:cNvGrpSpPr/>
          </xdr:nvGrpSpPr>
          <xdr:grpSpPr>
            <a:xfrm>
              <a:off x="0" y="0"/>
              <a:ext cx="1470321" cy="6184990"/>
              <a:chOff x="0" y="-291307"/>
              <a:chExt cx="1474131" cy="6350725"/>
            </a:xfrm>
            <a:solidFill>
              <a:schemeClr val="bg1"/>
            </a:solidFill>
          </xdr:grpSpPr>
          <xdr:grpSp>
            <xdr:nvGrpSpPr>
              <xdr:cNvPr id="161" name="Group 160">
                <a:extLst>
                  <a:ext uri="{FF2B5EF4-FFF2-40B4-BE49-F238E27FC236}">
                    <a16:creationId xmlns:a16="http://schemas.microsoft.com/office/drawing/2014/main" id="{AB2A3864-7EF0-2800-3188-412B30EA23FE}"/>
                  </a:ext>
                </a:extLst>
              </xdr:cNvPr>
              <xdr:cNvGrpSpPr/>
            </xdr:nvGrpSpPr>
            <xdr:grpSpPr>
              <a:xfrm>
                <a:off x="0" y="-291307"/>
                <a:ext cx="1474131" cy="6350725"/>
                <a:chOff x="0" y="-291307"/>
                <a:chExt cx="1474131" cy="6350725"/>
              </a:xfrm>
              <a:grpFill/>
            </xdr:grpSpPr>
            <xdr:grpSp>
              <xdr:nvGrpSpPr>
                <xdr:cNvPr id="164" name="Group 163">
                  <a:extLst>
                    <a:ext uri="{FF2B5EF4-FFF2-40B4-BE49-F238E27FC236}">
                      <a16:creationId xmlns:a16="http://schemas.microsoft.com/office/drawing/2014/main" id="{1EA1B6E6-12E4-9840-57C6-6B5853B4E30A}"/>
                    </a:ext>
                  </a:extLst>
                </xdr:cNvPr>
                <xdr:cNvGrpSpPr/>
              </xdr:nvGrpSpPr>
              <xdr:grpSpPr>
                <a:xfrm>
                  <a:off x="0" y="-291307"/>
                  <a:ext cx="1474131" cy="6350725"/>
                  <a:chOff x="0" y="-276870"/>
                  <a:chExt cx="1476165" cy="6035993"/>
                </a:xfrm>
                <a:grpFill/>
              </xdr:grpSpPr>
              <xdr:sp macro="" textlink="">
                <xdr:nvSpPr>
                  <xdr:cNvPr id="166" name="Rectangle 165">
                    <a:extLst>
                      <a:ext uri="{FF2B5EF4-FFF2-40B4-BE49-F238E27FC236}">
                        <a16:creationId xmlns:a16="http://schemas.microsoft.com/office/drawing/2014/main" id="{3B4CE28F-C61D-D14E-6F62-69EBFF592A20}"/>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67" name="Group 166">
                    <a:extLst>
                      <a:ext uri="{FF2B5EF4-FFF2-40B4-BE49-F238E27FC236}">
                        <a16:creationId xmlns:a16="http://schemas.microsoft.com/office/drawing/2014/main" id="{05DEB26E-B92E-A26C-FF1A-628E5FA5D42A}"/>
                      </a:ext>
                    </a:extLst>
                  </xdr:cNvPr>
                  <xdr:cNvGrpSpPr/>
                </xdr:nvGrpSpPr>
                <xdr:grpSpPr>
                  <a:xfrm>
                    <a:off x="2080" y="531339"/>
                    <a:ext cx="1457616" cy="4278031"/>
                    <a:chOff x="2080" y="531339"/>
                    <a:chExt cx="1457616" cy="4278031"/>
                  </a:xfrm>
                  <a:grpFill/>
                </xdr:grpSpPr>
                <xdr:sp macro="" textlink="">
                  <xdr:nvSpPr>
                    <xdr:cNvPr id="168" name="TextBox 167">
                      <a:hlinkClick xmlns:r="http://schemas.openxmlformats.org/officeDocument/2006/relationships" r:id="rId1"/>
                      <a:extLst>
                        <a:ext uri="{FF2B5EF4-FFF2-40B4-BE49-F238E27FC236}">
                          <a16:creationId xmlns:a16="http://schemas.microsoft.com/office/drawing/2014/main" id="{2095E051-056D-94FC-9AA8-B7320ADF82ED}"/>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69" name="TextBox 168">
                      <a:hlinkClick xmlns:r="http://schemas.openxmlformats.org/officeDocument/2006/relationships" r:id="rId2"/>
                      <a:extLst>
                        <a:ext uri="{FF2B5EF4-FFF2-40B4-BE49-F238E27FC236}">
                          <a16:creationId xmlns:a16="http://schemas.microsoft.com/office/drawing/2014/main" id="{5DB02F11-2FA0-9E5E-6F74-BEDFC13F62B8}"/>
                        </a:ext>
                      </a:extLst>
                    </xdr:cNvPr>
                    <xdr:cNvSpPr txBox="1"/>
                  </xdr:nvSpPr>
                  <xdr:spPr>
                    <a:xfrm>
                      <a:off x="2444" y="1054618"/>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Tasks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70" name="TextBox 169">
                      <a:hlinkClick xmlns:r="http://schemas.openxmlformats.org/officeDocument/2006/relationships" r:id="rId3"/>
                      <a:extLst>
                        <a:ext uri="{FF2B5EF4-FFF2-40B4-BE49-F238E27FC236}">
                          <a16:creationId xmlns:a16="http://schemas.microsoft.com/office/drawing/2014/main" id="{E28ABC26-6F51-EDD2-3868-A6C99620F704}"/>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1" name="TextBox 170">
                      <a:hlinkClick xmlns:r="http://schemas.openxmlformats.org/officeDocument/2006/relationships" r:id="rId4"/>
                      <a:extLst>
                        <a:ext uri="{FF2B5EF4-FFF2-40B4-BE49-F238E27FC236}">
                          <a16:creationId xmlns:a16="http://schemas.microsoft.com/office/drawing/2014/main" id="{E8C48528-AE90-CF1D-FCB8-E00DB13FF358}"/>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2" name="TextBox 171">
                      <a:hlinkClick xmlns:r="http://schemas.openxmlformats.org/officeDocument/2006/relationships" r:id="rId5"/>
                      <a:extLst>
                        <a:ext uri="{FF2B5EF4-FFF2-40B4-BE49-F238E27FC236}">
                          <a16:creationId xmlns:a16="http://schemas.microsoft.com/office/drawing/2014/main" id="{0EEAFADE-33E2-1DB6-D55D-07314C5CF9CF}"/>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3" name="TextBox 172">
                      <a:hlinkClick xmlns:r="http://schemas.openxmlformats.org/officeDocument/2006/relationships" r:id="rId6"/>
                      <a:extLst>
                        <a:ext uri="{FF2B5EF4-FFF2-40B4-BE49-F238E27FC236}">
                          <a16:creationId xmlns:a16="http://schemas.microsoft.com/office/drawing/2014/main" id="{A79D8630-4315-9E33-3A59-24268858DF95}"/>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4" name="TextBox 173">
                      <a:hlinkClick xmlns:r="http://schemas.openxmlformats.org/officeDocument/2006/relationships" r:id="rId7"/>
                      <a:extLst>
                        <a:ext uri="{FF2B5EF4-FFF2-40B4-BE49-F238E27FC236}">
                          <a16:creationId xmlns:a16="http://schemas.microsoft.com/office/drawing/2014/main" id="{AFC08DBB-DD54-5197-43D5-269A18E0B050}"/>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5" name="TextBox 174">
                      <a:hlinkClick xmlns:r="http://schemas.openxmlformats.org/officeDocument/2006/relationships" r:id="rId8"/>
                      <a:extLst>
                        <a:ext uri="{FF2B5EF4-FFF2-40B4-BE49-F238E27FC236}">
                          <a16:creationId xmlns:a16="http://schemas.microsoft.com/office/drawing/2014/main" id="{0892C108-D046-D065-0C0C-B5044E8520D4}"/>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6" name="TextBox 175">
                      <a:hlinkClick xmlns:r="http://schemas.openxmlformats.org/officeDocument/2006/relationships" r:id="rId9"/>
                      <a:extLst>
                        <a:ext uri="{FF2B5EF4-FFF2-40B4-BE49-F238E27FC236}">
                          <a16:creationId xmlns:a16="http://schemas.microsoft.com/office/drawing/2014/main" id="{8EF8D76B-CF18-D73A-6C80-F18C4F679B7F}"/>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7" name="TextBox 176">
                      <a:hlinkClick xmlns:r="http://schemas.openxmlformats.org/officeDocument/2006/relationships" r:id="rId10"/>
                      <a:extLst>
                        <a:ext uri="{FF2B5EF4-FFF2-40B4-BE49-F238E27FC236}">
                          <a16:creationId xmlns:a16="http://schemas.microsoft.com/office/drawing/2014/main" id="{CAED19CE-0780-D44B-CCFB-90E3C20CB951}"/>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8" name="TextBox 177">
                      <a:hlinkClick xmlns:r="http://schemas.openxmlformats.org/officeDocument/2006/relationships" r:id="rId11"/>
                      <a:extLst>
                        <a:ext uri="{FF2B5EF4-FFF2-40B4-BE49-F238E27FC236}">
                          <a16:creationId xmlns:a16="http://schemas.microsoft.com/office/drawing/2014/main" id="{5E53A5E4-46E6-2F26-1342-A46AA005D5E9}"/>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9" name="TextBox 178">
                      <a:hlinkClick xmlns:r="http://schemas.openxmlformats.org/officeDocument/2006/relationships" r:id="rId8"/>
                      <a:extLst>
                        <a:ext uri="{FF2B5EF4-FFF2-40B4-BE49-F238E27FC236}">
                          <a16:creationId xmlns:a16="http://schemas.microsoft.com/office/drawing/2014/main" id="{DD82643B-8D8E-D855-0CDE-A18CED90803B}"/>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0" name="TextBox 179">
                      <a:hlinkClick xmlns:r="http://schemas.openxmlformats.org/officeDocument/2006/relationships" r:id="rId12"/>
                      <a:extLst>
                        <a:ext uri="{FF2B5EF4-FFF2-40B4-BE49-F238E27FC236}">
                          <a16:creationId xmlns:a16="http://schemas.microsoft.com/office/drawing/2014/main" id="{67DFC37B-3220-23D3-443C-BBB2C554DD20}"/>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1" name="TextBox 180">
                      <a:hlinkClick xmlns:r="http://schemas.openxmlformats.org/officeDocument/2006/relationships" r:id="rId6"/>
                      <a:extLst>
                        <a:ext uri="{FF2B5EF4-FFF2-40B4-BE49-F238E27FC236}">
                          <a16:creationId xmlns:a16="http://schemas.microsoft.com/office/drawing/2014/main" id="{E77D7C18-AC0E-1602-5082-51530425ED6D}"/>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65" name="TextBox 164">
                  <a:hlinkClick xmlns:r="http://schemas.openxmlformats.org/officeDocument/2006/relationships" r:id="rId13"/>
                  <a:extLst>
                    <a:ext uri="{FF2B5EF4-FFF2-40B4-BE49-F238E27FC236}">
                      <a16:creationId xmlns:a16="http://schemas.microsoft.com/office/drawing/2014/main" id="{60BDC45F-556C-547E-AA44-2E9231175329}"/>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62" name="TextBox 161">
                <a:extLst>
                  <a:ext uri="{FF2B5EF4-FFF2-40B4-BE49-F238E27FC236}">
                    <a16:creationId xmlns:a16="http://schemas.microsoft.com/office/drawing/2014/main" id="{B632DEA3-B13F-2ADA-1D28-9E383CD29417}"/>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63" name="TextBox 162">
                <a:extLst>
                  <a:ext uri="{FF2B5EF4-FFF2-40B4-BE49-F238E27FC236}">
                    <a16:creationId xmlns:a16="http://schemas.microsoft.com/office/drawing/2014/main" id="{786B2EA6-B8BF-A70D-846B-B86F5DC69C96}"/>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60" name="TextBox 159">
              <a:hlinkClick xmlns:r="http://schemas.openxmlformats.org/officeDocument/2006/relationships" r:id="rId14"/>
              <a:extLst>
                <a:ext uri="{FF2B5EF4-FFF2-40B4-BE49-F238E27FC236}">
                  <a16:creationId xmlns:a16="http://schemas.microsoft.com/office/drawing/2014/main" id="{C637F3F2-B6D5-D4BB-8565-BAE95BD48115}"/>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58" name="Picture 157">
            <a:extLst>
              <a:ext uri="{FF2B5EF4-FFF2-40B4-BE49-F238E27FC236}">
                <a16:creationId xmlns:a16="http://schemas.microsoft.com/office/drawing/2014/main" id="{640CA9A7-238B-ABCF-202F-FFE0958AEDC1}"/>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xdr:from>
      <xdr:col>5</xdr:col>
      <xdr:colOff>0</xdr:colOff>
      <xdr:row>6</xdr:row>
      <xdr:rowOff>83824</xdr:rowOff>
    </xdr:from>
    <xdr:to>
      <xdr:col>5</xdr:col>
      <xdr:colOff>72000</xdr:colOff>
      <xdr:row>6</xdr:row>
      <xdr:rowOff>245824</xdr:rowOff>
    </xdr:to>
    <xdr:sp macro="" textlink="">
      <xdr:nvSpPr>
        <xdr:cNvPr id="182" name="Rectangle 181">
          <a:extLst>
            <a:ext uri="{FF2B5EF4-FFF2-40B4-BE49-F238E27FC236}">
              <a16:creationId xmlns:a16="http://schemas.microsoft.com/office/drawing/2014/main" id="{3DA26905-AF0A-4F68-8771-581FF3B00CE1}"/>
            </a:ext>
          </a:extLst>
        </xdr:cNvPr>
        <xdr:cNvSpPr>
          <a:spLocks/>
        </xdr:cNvSpPr>
      </xdr:nvSpPr>
      <xdr:spPr>
        <a:xfrm>
          <a:off x="1836420" y="1790704"/>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15</xdr:row>
      <xdr:rowOff>106684</xdr:rowOff>
    </xdr:from>
    <xdr:to>
      <xdr:col>5</xdr:col>
      <xdr:colOff>72000</xdr:colOff>
      <xdr:row>15</xdr:row>
      <xdr:rowOff>268684</xdr:rowOff>
    </xdr:to>
    <xdr:sp macro="" textlink="">
      <xdr:nvSpPr>
        <xdr:cNvPr id="183" name="Rectangle 182">
          <a:extLst>
            <a:ext uri="{FF2B5EF4-FFF2-40B4-BE49-F238E27FC236}">
              <a16:creationId xmlns:a16="http://schemas.microsoft.com/office/drawing/2014/main" id="{688F6D59-808C-47D2-8150-2930E79EB3B1}"/>
            </a:ext>
          </a:extLst>
        </xdr:cNvPr>
        <xdr:cNvSpPr>
          <a:spLocks/>
        </xdr:cNvSpPr>
      </xdr:nvSpPr>
      <xdr:spPr>
        <a:xfrm>
          <a:off x="1836420" y="476250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83824</xdr:rowOff>
    </xdr:from>
    <xdr:to>
      <xdr:col>5</xdr:col>
      <xdr:colOff>72000</xdr:colOff>
      <xdr:row>7</xdr:row>
      <xdr:rowOff>245824</xdr:rowOff>
    </xdr:to>
    <xdr:sp macro="" textlink="">
      <xdr:nvSpPr>
        <xdr:cNvPr id="184" name="Rectangle 183">
          <a:extLst>
            <a:ext uri="{FF2B5EF4-FFF2-40B4-BE49-F238E27FC236}">
              <a16:creationId xmlns:a16="http://schemas.microsoft.com/office/drawing/2014/main" id="{E33A7F1D-D2B8-439C-A33C-3A72400B058D}"/>
            </a:ext>
          </a:extLst>
        </xdr:cNvPr>
        <xdr:cNvSpPr>
          <a:spLocks/>
        </xdr:cNvSpPr>
      </xdr:nvSpPr>
      <xdr:spPr>
        <a:xfrm>
          <a:off x="1836420" y="2118364"/>
          <a:ext cx="72000" cy="162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106684</xdr:rowOff>
    </xdr:from>
    <xdr:to>
      <xdr:col>5</xdr:col>
      <xdr:colOff>72000</xdr:colOff>
      <xdr:row>9</xdr:row>
      <xdr:rowOff>268684</xdr:rowOff>
    </xdr:to>
    <xdr:sp macro="" textlink="">
      <xdr:nvSpPr>
        <xdr:cNvPr id="185" name="Rectangle 184">
          <a:extLst>
            <a:ext uri="{FF2B5EF4-FFF2-40B4-BE49-F238E27FC236}">
              <a16:creationId xmlns:a16="http://schemas.microsoft.com/office/drawing/2014/main" id="{D448AECA-92AD-4C0F-994E-6B9AD4008AF4}"/>
            </a:ext>
          </a:extLst>
        </xdr:cNvPr>
        <xdr:cNvSpPr>
          <a:spLocks/>
        </xdr:cNvSpPr>
      </xdr:nvSpPr>
      <xdr:spPr>
        <a:xfrm>
          <a:off x="1836420" y="2796544"/>
          <a:ext cx="72000" cy="162000"/>
        </a:xfrm>
        <a:prstGeom prst="rect">
          <a:avLst/>
        </a:prstGeom>
        <a:solidFill>
          <a:srgbClr val="FFC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91444</xdr:rowOff>
    </xdr:from>
    <xdr:to>
      <xdr:col>5</xdr:col>
      <xdr:colOff>72000</xdr:colOff>
      <xdr:row>8</xdr:row>
      <xdr:rowOff>253444</xdr:rowOff>
    </xdr:to>
    <xdr:sp macro="" textlink="">
      <xdr:nvSpPr>
        <xdr:cNvPr id="186" name="Rectangle 185">
          <a:extLst>
            <a:ext uri="{FF2B5EF4-FFF2-40B4-BE49-F238E27FC236}">
              <a16:creationId xmlns:a16="http://schemas.microsoft.com/office/drawing/2014/main" id="{DD1A9798-67D1-4032-B470-B379F30D109A}"/>
            </a:ext>
          </a:extLst>
        </xdr:cNvPr>
        <xdr:cNvSpPr>
          <a:spLocks/>
        </xdr:cNvSpPr>
      </xdr:nvSpPr>
      <xdr:spPr>
        <a:xfrm>
          <a:off x="1836420" y="2453644"/>
          <a:ext cx="72000" cy="162000"/>
        </a:xfrm>
        <a:prstGeom prst="rect">
          <a:avLst/>
        </a:prstGeom>
        <a:solidFill>
          <a:srgbClr val="FFC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10</xdr:row>
      <xdr:rowOff>91444</xdr:rowOff>
    </xdr:from>
    <xdr:to>
      <xdr:col>5</xdr:col>
      <xdr:colOff>72000</xdr:colOff>
      <xdr:row>10</xdr:row>
      <xdr:rowOff>253444</xdr:rowOff>
    </xdr:to>
    <xdr:sp macro="" textlink="">
      <xdr:nvSpPr>
        <xdr:cNvPr id="187" name="Rectangle 186">
          <a:extLst>
            <a:ext uri="{FF2B5EF4-FFF2-40B4-BE49-F238E27FC236}">
              <a16:creationId xmlns:a16="http://schemas.microsoft.com/office/drawing/2014/main" id="{3BD461AC-3506-4864-9D92-529EC99E3F44}"/>
            </a:ext>
          </a:extLst>
        </xdr:cNvPr>
        <xdr:cNvSpPr>
          <a:spLocks/>
        </xdr:cNvSpPr>
      </xdr:nvSpPr>
      <xdr:spPr>
        <a:xfrm>
          <a:off x="1836420" y="3108964"/>
          <a:ext cx="72000" cy="162000"/>
        </a:xfrm>
        <a:prstGeom prst="rect">
          <a:avLst/>
        </a:prstGeom>
        <a:solidFill>
          <a:srgbClr val="FFFF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11</xdr:row>
      <xdr:rowOff>91444</xdr:rowOff>
    </xdr:from>
    <xdr:to>
      <xdr:col>5</xdr:col>
      <xdr:colOff>72000</xdr:colOff>
      <xdr:row>11</xdr:row>
      <xdr:rowOff>253444</xdr:rowOff>
    </xdr:to>
    <xdr:sp macro="" textlink="">
      <xdr:nvSpPr>
        <xdr:cNvPr id="188" name="Rectangle 187">
          <a:extLst>
            <a:ext uri="{FF2B5EF4-FFF2-40B4-BE49-F238E27FC236}">
              <a16:creationId xmlns:a16="http://schemas.microsoft.com/office/drawing/2014/main" id="{8DD7EEB0-EAA6-4A28-9FA3-DE3A2EFB199E}"/>
            </a:ext>
          </a:extLst>
        </xdr:cNvPr>
        <xdr:cNvSpPr>
          <a:spLocks/>
        </xdr:cNvSpPr>
      </xdr:nvSpPr>
      <xdr:spPr>
        <a:xfrm>
          <a:off x="1836420" y="3436624"/>
          <a:ext cx="72000" cy="162000"/>
        </a:xfrm>
        <a:prstGeom prst="rect">
          <a:avLst/>
        </a:prstGeom>
        <a:solidFill>
          <a:srgbClr val="00B0F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12</xdr:row>
      <xdr:rowOff>106684</xdr:rowOff>
    </xdr:from>
    <xdr:to>
      <xdr:col>5</xdr:col>
      <xdr:colOff>72000</xdr:colOff>
      <xdr:row>12</xdr:row>
      <xdr:rowOff>268684</xdr:rowOff>
    </xdr:to>
    <xdr:sp macro="" textlink="">
      <xdr:nvSpPr>
        <xdr:cNvPr id="189" name="Rectangle 188">
          <a:extLst>
            <a:ext uri="{FF2B5EF4-FFF2-40B4-BE49-F238E27FC236}">
              <a16:creationId xmlns:a16="http://schemas.microsoft.com/office/drawing/2014/main" id="{BBC10835-6AD8-45D3-861F-DB7650F97858}"/>
            </a:ext>
          </a:extLst>
        </xdr:cNvPr>
        <xdr:cNvSpPr>
          <a:spLocks/>
        </xdr:cNvSpPr>
      </xdr:nvSpPr>
      <xdr:spPr>
        <a:xfrm>
          <a:off x="1836420" y="377952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13</xdr:row>
      <xdr:rowOff>106684</xdr:rowOff>
    </xdr:from>
    <xdr:to>
      <xdr:col>5</xdr:col>
      <xdr:colOff>72000</xdr:colOff>
      <xdr:row>13</xdr:row>
      <xdr:rowOff>268684</xdr:rowOff>
    </xdr:to>
    <xdr:sp macro="" textlink="">
      <xdr:nvSpPr>
        <xdr:cNvPr id="190" name="Rectangle 189">
          <a:extLst>
            <a:ext uri="{FF2B5EF4-FFF2-40B4-BE49-F238E27FC236}">
              <a16:creationId xmlns:a16="http://schemas.microsoft.com/office/drawing/2014/main" id="{273A24AD-43BC-4DB0-AAF9-02BA3B3D045C}"/>
            </a:ext>
          </a:extLst>
        </xdr:cNvPr>
        <xdr:cNvSpPr>
          <a:spLocks/>
        </xdr:cNvSpPr>
      </xdr:nvSpPr>
      <xdr:spPr>
        <a:xfrm>
          <a:off x="1836420" y="410718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14</xdr:row>
      <xdr:rowOff>106684</xdr:rowOff>
    </xdr:from>
    <xdr:to>
      <xdr:col>5</xdr:col>
      <xdr:colOff>72000</xdr:colOff>
      <xdr:row>14</xdr:row>
      <xdr:rowOff>268684</xdr:rowOff>
    </xdr:to>
    <xdr:sp macro="" textlink="">
      <xdr:nvSpPr>
        <xdr:cNvPr id="191" name="Rectangle 190">
          <a:extLst>
            <a:ext uri="{FF2B5EF4-FFF2-40B4-BE49-F238E27FC236}">
              <a16:creationId xmlns:a16="http://schemas.microsoft.com/office/drawing/2014/main" id="{D4B9CDEE-896E-4274-BF71-0B295B571173}"/>
            </a:ext>
          </a:extLst>
        </xdr:cNvPr>
        <xdr:cNvSpPr>
          <a:spLocks/>
        </xdr:cNvSpPr>
      </xdr:nvSpPr>
      <xdr:spPr>
        <a:xfrm>
          <a:off x="1836420" y="44348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18</xdr:col>
      <xdr:colOff>60960</xdr:colOff>
      <xdr:row>3</xdr:row>
      <xdr:rowOff>99060</xdr:rowOff>
    </xdr:from>
    <xdr:to>
      <xdr:col>18</xdr:col>
      <xdr:colOff>780960</xdr:colOff>
      <xdr:row>3</xdr:row>
      <xdr:rowOff>351060</xdr:rowOff>
    </xdr:to>
    <xdr:sp macro="" textlink="">
      <xdr:nvSpPr>
        <xdr:cNvPr id="192" name="Rectangle: Rounded Corners 191">
          <a:extLst>
            <a:ext uri="{FF2B5EF4-FFF2-40B4-BE49-F238E27FC236}">
              <a16:creationId xmlns:a16="http://schemas.microsoft.com/office/drawing/2014/main" id="{C8742F8C-B42D-4A38-B363-30767BF57C7F}"/>
            </a:ext>
          </a:extLst>
        </xdr:cNvPr>
        <xdr:cNvSpPr/>
      </xdr:nvSpPr>
      <xdr:spPr>
        <a:xfrm>
          <a:off x="13266420" y="914400"/>
          <a:ext cx="720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 New</a:t>
          </a:r>
          <a:endParaRPr lang="en-SC" sz="1000">
            <a:latin typeface="Arial" panose="020B0604020202020204" pitchFamily="34" charset="0"/>
            <a:cs typeface="Arial" panose="020B0604020202020204" pitchFamily="34" charset="0"/>
          </a:endParaRPr>
        </a:p>
      </xdr:txBody>
    </xdr:sp>
    <xdr:clientData/>
  </xdr:twoCellAnchor>
  <xdr:twoCellAnchor>
    <xdr:from>
      <xdr:col>17</xdr:col>
      <xdr:colOff>944880</xdr:colOff>
      <xdr:row>3</xdr:row>
      <xdr:rowOff>99060</xdr:rowOff>
    </xdr:from>
    <xdr:to>
      <xdr:col>18</xdr:col>
      <xdr:colOff>11340</xdr:colOff>
      <xdr:row>3</xdr:row>
      <xdr:rowOff>351060</xdr:rowOff>
    </xdr:to>
    <xdr:sp macro="" textlink="">
      <xdr:nvSpPr>
        <xdr:cNvPr id="193" name="Rectangle: Rounded Corners 192">
          <a:extLst>
            <a:ext uri="{FF2B5EF4-FFF2-40B4-BE49-F238E27FC236}">
              <a16:creationId xmlns:a16="http://schemas.microsoft.com/office/drawing/2014/main" id="{8E082DF5-9014-4A16-9BEE-F865F2358C3E}"/>
            </a:ext>
          </a:extLst>
        </xdr:cNvPr>
        <xdr:cNvSpPr/>
      </xdr:nvSpPr>
      <xdr:spPr>
        <a:xfrm>
          <a:off x="12496800" y="914400"/>
          <a:ext cx="720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16</xdr:col>
      <xdr:colOff>167642</xdr:colOff>
      <xdr:row>3</xdr:row>
      <xdr:rowOff>130861</xdr:rowOff>
    </xdr:from>
    <xdr:to>
      <xdr:col>16</xdr:col>
      <xdr:colOff>666122</xdr:colOff>
      <xdr:row>5</xdr:row>
      <xdr:rowOff>17101</xdr:rowOff>
    </xdr:to>
    <xdr:pic>
      <xdr:nvPicPr>
        <xdr:cNvPr id="194" name="Picture 193">
          <a:extLst>
            <a:ext uri="{FF2B5EF4-FFF2-40B4-BE49-F238E27FC236}">
              <a16:creationId xmlns:a16="http://schemas.microsoft.com/office/drawing/2014/main" id="{50E0D487-FC5F-484C-B615-FB4FCE1C6D15}"/>
            </a:ext>
          </a:extLst>
        </xdr:cNvPr>
        <xdr:cNvPicPr>
          <a:picLocks/>
        </xdr:cNvPicPr>
      </xdr:nvPicPr>
      <xdr:blipFill>
        <a:blip xmlns:r="http://schemas.openxmlformats.org/officeDocument/2006/relationships" r:embed="rId16"/>
        <a:stretch>
          <a:fillRect/>
        </a:stretch>
      </xdr:blipFill>
      <xdr:spPr>
        <a:xfrm>
          <a:off x="9799322" y="946201"/>
          <a:ext cx="483240" cy="252000"/>
        </a:xfrm>
        <a:prstGeom prst="rect">
          <a:avLst/>
        </a:prstGeom>
      </xdr:spPr>
    </xdr:pic>
    <xdr:clientData/>
  </xdr:twoCellAnchor>
  <xdr:twoCellAnchor>
    <xdr:from>
      <xdr:col>5</xdr:col>
      <xdr:colOff>0</xdr:colOff>
      <xdr:row>16</xdr:row>
      <xdr:rowOff>106680</xdr:rowOff>
    </xdr:from>
    <xdr:to>
      <xdr:col>5</xdr:col>
      <xdr:colOff>72000</xdr:colOff>
      <xdr:row>16</xdr:row>
      <xdr:rowOff>268680</xdr:rowOff>
    </xdr:to>
    <xdr:sp macro="" textlink="">
      <xdr:nvSpPr>
        <xdr:cNvPr id="195" name="Rectangle 194">
          <a:extLst>
            <a:ext uri="{FF2B5EF4-FFF2-40B4-BE49-F238E27FC236}">
              <a16:creationId xmlns:a16="http://schemas.microsoft.com/office/drawing/2014/main" id="{FE3C75D1-3F0F-4719-8A6C-D983980E9B81}"/>
            </a:ext>
          </a:extLst>
        </xdr:cNvPr>
        <xdr:cNvSpPr>
          <a:spLocks/>
        </xdr:cNvSpPr>
      </xdr:nvSpPr>
      <xdr:spPr>
        <a:xfrm>
          <a:off x="1836420" y="509016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17</xdr:row>
      <xdr:rowOff>106680</xdr:rowOff>
    </xdr:from>
    <xdr:to>
      <xdr:col>5</xdr:col>
      <xdr:colOff>72000</xdr:colOff>
      <xdr:row>17</xdr:row>
      <xdr:rowOff>268680</xdr:rowOff>
    </xdr:to>
    <xdr:sp macro="" textlink="">
      <xdr:nvSpPr>
        <xdr:cNvPr id="196" name="Rectangle 195">
          <a:extLst>
            <a:ext uri="{FF2B5EF4-FFF2-40B4-BE49-F238E27FC236}">
              <a16:creationId xmlns:a16="http://schemas.microsoft.com/office/drawing/2014/main" id="{61A0D322-F27A-4536-AC51-640D49F47F27}"/>
            </a:ext>
          </a:extLst>
        </xdr:cNvPr>
        <xdr:cNvSpPr>
          <a:spLocks/>
        </xdr:cNvSpPr>
      </xdr:nvSpPr>
      <xdr:spPr>
        <a:xfrm>
          <a:off x="1836420" y="541782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18</xdr:row>
      <xdr:rowOff>106680</xdr:rowOff>
    </xdr:from>
    <xdr:to>
      <xdr:col>5</xdr:col>
      <xdr:colOff>72000</xdr:colOff>
      <xdr:row>18</xdr:row>
      <xdr:rowOff>268680</xdr:rowOff>
    </xdr:to>
    <xdr:sp macro="" textlink="">
      <xdr:nvSpPr>
        <xdr:cNvPr id="197" name="Rectangle 196">
          <a:extLst>
            <a:ext uri="{FF2B5EF4-FFF2-40B4-BE49-F238E27FC236}">
              <a16:creationId xmlns:a16="http://schemas.microsoft.com/office/drawing/2014/main" id="{6EEDED3E-C41C-4D94-9FC1-CD5A8E7B07E3}"/>
            </a:ext>
          </a:extLst>
        </xdr:cNvPr>
        <xdr:cNvSpPr>
          <a:spLocks/>
        </xdr:cNvSpPr>
      </xdr:nvSpPr>
      <xdr:spPr>
        <a:xfrm>
          <a:off x="1836420" y="574548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19</xdr:row>
      <xdr:rowOff>106680</xdr:rowOff>
    </xdr:from>
    <xdr:to>
      <xdr:col>5</xdr:col>
      <xdr:colOff>72000</xdr:colOff>
      <xdr:row>19</xdr:row>
      <xdr:rowOff>268680</xdr:rowOff>
    </xdr:to>
    <xdr:sp macro="" textlink="">
      <xdr:nvSpPr>
        <xdr:cNvPr id="198" name="Rectangle 197">
          <a:extLst>
            <a:ext uri="{FF2B5EF4-FFF2-40B4-BE49-F238E27FC236}">
              <a16:creationId xmlns:a16="http://schemas.microsoft.com/office/drawing/2014/main" id="{4C570DC6-2988-41D9-94D1-C691AC2754F3}"/>
            </a:ext>
          </a:extLst>
        </xdr:cNvPr>
        <xdr:cNvSpPr>
          <a:spLocks/>
        </xdr:cNvSpPr>
      </xdr:nvSpPr>
      <xdr:spPr>
        <a:xfrm>
          <a:off x="1836420" y="607314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8</xdr:col>
      <xdr:colOff>68580</xdr:colOff>
      <xdr:row>7</xdr:row>
      <xdr:rowOff>53340</xdr:rowOff>
    </xdr:from>
    <xdr:to>
      <xdr:col>8</xdr:col>
      <xdr:colOff>536580</xdr:colOff>
      <xdr:row>8</xdr:row>
      <xdr:rowOff>2640</xdr:rowOff>
    </xdr:to>
    <xdr:grpSp>
      <xdr:nvGrpSpPr>
        <xdr:cNvPr id="200" name="Group 199">
          <a:extLst>
            <a:ext uri="{FF2B5EF4-FFF2-40B4-BE49-F238E27FC236}">
              <a16:creationId xmlns:a16="http://schemas.microsoft.com/office/drawing/2014/main" id="{71C83B93-1D0F-495F-9A04-74213C28D341}"/>
            </a:ext>
          </a:extLst>
        </xdr:cNvPr>
        <xdr:cNvGrpSpPr/>
      </xdr:nvGrpSpPr>
      <xdr:grpSpPr>
        <a:xfrm>
          <a:off x="2034540" y="2087880"/>
          <a:ext cx="0" cy="276960"/>
          <a:chOff x="2506980" y="1981200"/>
          <a:chExt cx="502942" cy="228620"/>
        </a:xfrm>
      </xdr:grpSpPr>
      <xdr:pic>
        <xdr:nvPicPr>
          <xdr:cNvPr id="201" name="Picture 200">
            <a:extLst>
              <a:ext uri="{FF2B5EF4-FFF2-40B4-BE49-F238E27FC236}">
                <a16:creationId xmlns:a16="http://schemas.microsoft.com/office/drawing/2014/main" id="{3E4B41F3-E40F-A668-6A00-D3D7E32E9CF3}"/>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02" name="Picture 201">
            <a:extLst>
              <a:ext uri="{FF2B5EF4-FFF2-40B4-BE49-F238E27FC236}">
                <a16:creationId xmlns:a16="http://schemas.microsoft.com/office/drawing/2014/main" id="{32608302-5BD7-4676-89A9-76B7B710D5A2}"/>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8</xdr:row>
      <xdr:rowOff>45720</xdr:rowOff>
    </xdr:from>
    <xdr:to>
      <xdr:col>8</xdr:col>
      <xdr:colOff>544200</xdr:colOff>
      <xdr:row>9</xdr:row>
      <xdr:rowOff>2640</xdr:rowOff>
    </xdr:to>
    <xdr:grpSp>
      <xdr:nvGrpSpPr>
        <xdr:cNvPr id="203" name="Group 202">
          <a:extLst>
            <a:ext uri="{FF2B5EF4-FFF2-40B4-BE49-F238E27FC236}">
              <a16:creationId xmlns:a16="http://schemas.microsoft.com/office/drawing/2014/main" id="{F745B4BF-8D94-4F3B-8320-EE5D705F2EF2}"/>
            </a:ext>
          </a:extLst>
        </xdr:cNvPr>
        <xdr:cNvGrpSpPr/>
      </xdr:nvGrpSpPr>
      <xdr:grpSpPr>
        <a:xfrm>
          <a:off x="2034540" y="2407920"/>
          <a:ext cx="0" cy="284580"/>
          <a:chOff x="2506980" y="1981200"/>
          <a:chExt cx="502942" cy="228620"/>
        </a:xfrm>
      </xdr:grpSpPr>
      <xdr:pic>
        <xdr:nvPicPr>
          <xdr:cNvPr id="204" name="Picture 203">
            <a:extLst>
              <a:ext uri="{FF2B5EF4-FFF2-40B4-BE49-F238E27FC236}">
                <a16:creationId xmlns:a16="http://schemas.microsoft.com/office/drawing/2014/main" id="{A3E5F456-A6D0-97DA-5EBA-B3A30DE67071}"/>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05" name="Picture 204">
            <a:extLst>
              <a:ext uri="{FF2B5EF4-FFF2-40B4-BE49-F238E27FC236}">
                <a16:creationId xmlns:a16="http://schemas.microsoft.com/office/drawing/2014/main" id="{B178DE45-579E-CF30-8C8D-151623D0C349}"/>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9</xdr:row>
      <xdr:rowOff>45720</xdr:rowOff>
    </xdr:from>
    <xdr:to>
      <xdr:col>8</xdr:col>
      <xdr:colOff>544200</xdr:colOff>
      <xdr:row>10</xdr:row>
      <xdr:rowOff>2640</xdr:rowOff>
    </xdr:to>
    <xdr:grpSp>
      <xdr:nvGrpSpPr>
        <xdr:cNvPr id="206" name="Group 205">
          <a:extLst>
            <a:ext uri="{FF2B5EF4-FFF2-40B4-BE49-F238E27FC236}">
              <a16:creationId xmlns:a16="http://schemas.microsoft.com/office/drawing/2014/main" id="{C0C20614-7F23-48F2-B649-66C722882C7C}"/>
            </a:ext>
          </a:extLst>
        </xdr:cNvPr>
        <xdr:cNvGrpSpPr/>
      </xdr:nvGrpSpPr>
      <xdr:grpSpPr>
        <a:xfrm>
          <a:off x="2034540" y="2735580"/>
          <a:ext cx="0" cy="284580"/>
          <a:chOff x="2506980" y="1981200"/>
          <a:chExt cx="502942" cy="228620"/>
        </a:xfrm>
      </xdr:grpSpPr>
      <xdr:pic>
        <xdr:nvPicPr>
          <xdr:cNvPr id="207" name="Picture 206">
            <a:extLst>
              <a:ext uri="{FF2B5EF4-FFF2-40B4-BE49-F238E27FC236}">
                <a16:creationId xmlns:a16="http://schemas.microsoft.com/office/drawing/2014/main" id="{C63400D3-E2E3-85AF-C330-CF6D1F5BC27D}"/>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08" name="Picture 207">
            <a:extLst>
              <a:ext uri="{FF2B5EF4-FFF2-40B4-BE49-F238E27FC236}">
                <a16:creationId xmlns:a16="http://schemas.microsoft.com/office/drawing/2014/main" id="{899A21DD-6A5C-5C12-4978-C6BD2E0A8843}"/>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10</xdr:row>
      <xdr:rowOff>45720</xdr:rowOff>
    </xdr:from>
    <xdr:to>
      <xdr:col>8</xdr:col>
      <xdr:colOff>544200</xdr:colOff>
      <xdr:row>11</xdr:row>
      <xdr:rowOff>2640</xdr:rowOff>
    </xdr:to>
    <xdr:grpSp>
      <xdr:nvGrpSpPr>
        <xdr:cNvPr id="209" name="Group 208">
          <a:extLst>
            <a:ext uri="{FF2B5EF4-FFF2-40B4-BE49-F238E27FC236}">
              <a16:creationId xmlns:a16="http://schemas.microsoft.com/office/drawing/2014/main" id="{E2C011CC-6599-47A7-A97A-90B741928CB5}"/>
            </a:ext>
          </a:extLst>
        </xdr:cNvPr>
        <xdr:cNvGrpSpPr/>
      </xdr:nvGrpSpPr>
      <xdr:grpSpPr>
        <a:xfrm>
          <a:off x="2034540" y="3063240"/>
          <a:ext cx="0" cy="284580"/>
          <a:chOff x="2506980" y="1981200"/>
          <a:chExt cx="502942" cy="228620"/>
        </a:xfrm>
      </xdr:grpSpPr>
      <xdr:pic>
        <xdr:nvPicPr>
          <xdr:cNvPr id="210" name="Picture 209">
            <a:extLst>
              <a:ext uri="{FF2B5EF4-FFF2-40B4-BE49-F238E27FC236}">
                <a16:creationId xmlns:a16="http://schemas.microsoft.com/office/drawing/2014/main" id="{CD7DAA17-9EB4-1B2A-7C8D-A6FF8572959C}"/>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11" name="Picture 210">
            <a:extLst>
              <a:ext uri="{FF2B5EF4-FFF2-40B4-BE49-F238E27FC236}">
                <a16:creationId xmlns:a16="http://schemas.microsoft.com/office/drawing/2014/main" id="{E235494A-2644-C9E7-DCE1-40CCAE990D33}"/>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11</xdr:row>
      <xdr:rowOff>45720</xdr:rowOff>
    </xdr:from>
    <xdr:to>
      <xdr:col>8</xdr:col>
      <xdr:colOff>544200</xdr:colOff>
      <xdr:row>12</xdr:row>
      <xdr:rowOff>2640</xdr:rowOff>
    </xdr:to>
    <xdr:grpSp>
      <xdr:nvGrpSpPr>
        <xdr:cNvPr id="212" name="Group 211">
          <a:extLst>
            <a:ext uri="{FF2B5EF4-FFF2-40B4-BE49-F238E27FC236}">
              <a16:creationId xmlns:a16="http://schemas.microsoft.com/office/drawing/2014/main" id="{DEB0B509-FBF8-4F5C-8195-0D8819AC94BD}"/>
            </a:ext>
          </a:extLst>
        </xdr:cNvPr>
        <xdr:cNvGrpSpPr/>
      </xdr:nvGrpSpPr>
      <xdr:grpSpPr>
        <a:xfrm>
          <a:off x="2034540" y="3390900"/>
          <a:ext cx="0" cy="284580"/>
          <a:chOff x="2506980" y="1981200"/>
          <a:chExt cx="502942" cy="228620"/>
        </a:xfrm>
      </xdr:grpSpPr>
      <xdr:pic>
        <xdr:nvPicPr>
          <xdr:cNvPr id="213" name="Picture 212">
            <a:extLst>
              <a:ext uri="{FF2B5EF4-FFF2-40B4-BE49-F238E27FC236}">
                <a16:creationId xmlns:a16="http://schemas.microsoft.com/office/drawing/2014/main" id="{6A5B0674-7ABF-4E36-B225-51390E4F8AC0}"/>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14" name="Picture 213">
            <a:extLst>
              <a:ext uri="{FF2B5EF4-FFF2-40B4-BE49-F238E27FC236}">
                <a16:creationId xmlns:a16="http://schemas.microsoft.com/office/drawing/2014/main" id="{4089C5D1-D743-A1DD-5B1E-E906340260AB}"/>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12</xdr:row>
      <xdr:rowOff>45720</xdr:rowOff>
    </xdr:from>
    <xdr:to>
      <xdr:col>8</xdr:col>
      <xdr:colOff>544200</xdr:colOff>
      <xdr:row>13</xdr:row>
      <xdr:rowOff>2640</xdr:rowOff>
    </xdr:to>
    <xdr:grpSp>
      <xdr:nvGrpSpPr>
        <xdr:cNvPr id="215" name="Group 214">
          <a:extLst>
            <a:ext uri="{FF2B5EF4-FFF2-40B4-BE49-F238E27FC236}">
              <a16:creationId xmlns:a16="http://schemas.microsoft.com/office/drawing/2014/main" id="{2C457504-4085-4273-B911-DADC9380A688}"/>
            </a:ext>
          </a:extLst>
        </xdr:cNvPr>
        <xdr:cNvGrpSpPr/>
      </xdr:nvGrpSpPr>
      <xdr:grpSpPr>
        <a:xfrm>
          <a:off x="2034540" y="3718560"/>
          <a:ext cx="0" cy="284580"/>
          <a:chOff x="2506980" y="1981200"/>
          <a:chExt cx="502942" cy="228620"/>
        </a:xfrm>
      </xdr:grpSpPr>
      <xdr:pic>
        <xdr:nvPicPr>
          <xdr:cNvPr id="216" name="Picture 215">
            <a:extLst>
              <a:ext uri="{FF2B5EF4-FFF2-40B4-BE49-F238E27FC236}">
                <a16:creationId xmlns:a16="http://schemas.microsoft.com/office/drawing/2014/main" id="{5A02DA1B-FD22-9901-069B-A82EFDD4A930}"/>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17" name="Picture 216">
            <a:extLst>
              <a:ext uri="{FF2B5EF4-FFF2-40B4-BE49-F238E27FC236}">
                <a16:creationId xmlns:a16="http://schemas.microsoft.com/office/drawing/2014/main" id="{4FC6293A-CE45-C5F4-4113-6D9698AD9619}"/>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13</xdr:row>
      <xdr:rowOff>45720</xdr:rowOff>
    </xdr:from>
    <xdr:to>
      <xdr:col>8</xdr:col>
      <xdr:colOff>544200</xdr:colOff>
      <xdr:row>14</xdr:row>
      <xdr:rowOff>2640</xdr:rowOff>
    </xdr:to>
    <xdr:grpSp>
      <xdr:nvGrpSpPr>
        <xdr:cNvPr id="218" name="Group 217">
          <a:extLst>
            <a:ext uri="{FF2B5EF4-FFF2-40B4-BE49-F238E27FC236}">
              <a16:creationId xmlns:a16="http://schemas.microsoft.com/office/drawing/2014/main" id="{E2DE6867-0D32-4AFE-B256-7280045B9682}"/>
            </a:ext>
          </a:extLst>
        </xdr:cNvPr>
        <xdr:cNvGrpSpPr/>
      </xdr:nvGrpSpPr>
      <xdr:grpSpPr>
        <a:xfrm>
          <a:off x="2034540" y="4046220"/>
          <a:ext cx="0" cy="284580"/>
          <a:chOff x="2506980" y="1981200"/>
          <a:chExt cx="502942" cy="228620"/>
        </a:xfrm>
      </xdr:grpSpPr>
      <xdr:pic>
        <xdr:nvPicPr>
          <xdr:cNvPr id="219" name="Picture 218">
            <a:extLst>
              <a:ext uri="{FF2B5EF4-FFF2-40B4-BE49-F238E27FC236}">
                <a16:creationId xmlns:a16="http://schemas.microsoft.com/office/drawing/2014/main" id="{4BC33A81-E87A-9A74-984B-58D8AA5FF9D7}"/>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20" name="Picture 219">
            <a:extLst>
              <a:ext uri="{FF2B5EF4-FFF2-40B4-BE49-F238E27FC236}">
                <a16:creationId xmlns:a16="http://schemas.microsoft.com/office/drawing/2014/main" id="{025FF305-3B9D-A5BB-BE70-089B8B8C35E8}"/>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14</xdr:row>
      <xdr:rowOff>45720</xdr:rowOff>
    </xdr:from>
    <xdr:to>
      <xdr:col>8</xdr:col>
      <xdr:colOff>544200</xdr:colOff>
      <xdr:row>15</xdr:row>
      <xdr:rowOff>2640</xdr:rowOff>
    </xdr:to>
    <xdr:grpSp>
      <xdr:nvGrpSpPr>
        <xdr:cNvPr id="221" name="Group 220">
          <a:extLst>
            <a:ext uri="{FF2B5EF4-FFF2-40B4-BE49-F238E27FC236}">
              <a16:creationId xmlns:a16="http://schemas.microsoft.com/office/drawing/2014/main" id="{C8C0BB53-05EA-4DED-B146-45A22CE4C60B}"/>
            </a:ext>
          </a:extLst>
        </xdr:cNvPr>
        <xdr:cNvGrpSpPr/>
      </xdr:nvGrpSpPr>
      <xdr:grpSpPr>
        <a:xfrm>
          <a:off x="2034540" y="4373880"/>
          <a:ext cx="0" cy="284580"/>
          <a:chOff x="2506980" y="1981200"/>
          <a:chExt cx="502942" cy="228620"/>
        </a:xfrm>
      </xdr:grpSpPr>
      <xdr:pic>
        <xdr:nvPicPr>
          <xdr:cNvPr id="222" name="Picture 221">
            <a:extLst>
              <a:ext uri="{FF2B5EF4-FFF2-40B4-BE49-F238E27FC236}">
                <a16:creationId xmlns:a16="http://schemas.microsoft.com/office/drawing/2014/main" id="{77785922-8978-7D78-46B7-928B22ED9AE6}"/>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23" name="Picture 222">
            <a:extLst>
              <a:ext uri="{FF2B5EF4-FFF2-40B4-BE49-F238E27FC236}">
                <a16:creationId xmlns:a16="http://schemas.microsoft.com/office/drawing/2014/main" id="{5B0D03AD-5D35-EDC5-F5F4-91761576C3D5}"/>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15</xdr:row>
      <xdr:rowOff>45720</xdr:rowOff>
    </xdr:from>
    <xdr:to>
      <xdr:col>8</xdr:col>
      <xdr:colOff>544200</xdr:colOff>
      <xdr:row>16</xdr:row>
      <xdr:rowOff>2640</xdr:rowOff>
    </xdr:to>
    <xdr:grpSp>
      <xdr:nvGrpSpPr>
        <xdr:cNvPr id="224" name="Group 223">
          <a:extLst>
            <a:ext uri="{FF2B5EF4-FFF2-40B4-BE49-F238E27FC236}">
              <a16:creationId xmlns:a16="http://schemas.microsoft.com/office/drawing/2014/main" id="{DEA61480-6299-49F1-9D71-3E39EC4DAEEC}"/>
            </a:ext>
          </a:extLst>
        </xdr:cNvPr>
        <xdr:cNvGrpSpPr/>
      </xdr:nvGrpSpPr>
      <xdr:grpSpPr>
        <a:xfrm>
          <a:off x="2034540" y="4701540"/>
          <a:ext cx="0" cy="284580"/>
          <a:chOff x="2506980" y="1981200"/>
          <a:chExt cx="502942" cy="228620"/>
        </a:xfrm>
      </xdr:grpSpPr>
      <xdr:pic>
        <xdr:nvPicPr>
          <xdr:cNvPr id="225" name="Picture 224">
            <a:extLst>
              <a:ext uri="{FF2B5EF4-FFF2-40B4-BE49-F238E27FC236}">
                <a16:creationId xmlns:a16="http://schemas.microsoft.com/office/drawing/2014/main" id="{14F1F282-0928-B5F2-D20E-AFCD0359E1EA}"/>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26" name="Picture 225">
            <a:extLst>
              <a:ext uri="{FF2B5EF4-FFF2-40B4-BE49-F238E27FC236}">
                <a16:creationId xmlns:a16="http://schemas.microsoft.com/office/drawing/2014/main" id="{451611C3-4730-757B-4997-FB456C2CFF39}"/>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16</xdr:row>
      <xdr:rowOff>45720</xdr:rowOff>
    </xdr:from>
    <xdr:to>
      <xdr:col>8</xdr:col>
      <xdr:colOff>544200</xdr:colOff>
      <xdr:row>17</xdr:row>
      <xdr:rowOff>2640</xdr:rowOff>
    </xdr:to>
    <xdr:grpSp>
      <xdr:nvGrpSpPr>
        <xdr:cNvPr id="227" name="Group 226">
          <a:extLst>
            <a:ext uri="{FF2B5EF4-FFF2-40B4-BE49-F238E27FC236}">
              <a16:creationId xmlns:a16="http://schemas.microsoft.com/office/drawing/2014/main" id="{D443914A-163A-4945-9398-8C765BD531F4}"/>
            </a:ext>
          </a:extLst>
        </xdr:cNvPr>
        <xdr:cNvGrpSpPr/>
      </xdr:nvGrpSpPr>
      <xdr:grpSpPr>
        <a:xfrm>
          <a:off x="2034540" y="5029200"/>
          <a:ext cx="0" cy="284580"/>
          <a:chOff x="2506980" y="1981200"/>
          <a:chExt cx="502942" cy="228620"/>
        </a:xfrm>
      </xdr:grpSpPr>
      <xdr:pic>
        <xdr:nvPicPr>
          <xdr:cNvPr id="228" name="Picture 227">
            <a:extLst>
              <a:ext uri="{FF2B5EF4-FFF2-40B4-BE49-F238E27FC236}">
                <a16:creationId xmlns:a16="http://schemas.microsoft.com/office/drawing/2014/main" id="{CE8E56C5-A63C-5992-5007-D0AFF391C7B7}"/>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29" name="Picture 228">
            <a:extLst>
              <a:ext uri="{FF2B5EF4-FFF2-40B4-BE49-F238E27FC236}">
                <a16:creationId xmlns:a16="http://schemas.microsoft.com/office/drawing/2014/main" id="{BB9725BB-78A8-CD76-A915-6F53210D3CFE}"/>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17</xdr:row>
      <xdr:rowOff>45720</xdr:rowOff>
    </xdr:from>
    <xdr:to>
      <xdr:col>8</xdr:col>
      <xdr:colOff>544200</xdr:colOff>
      <xdr:row>18</xdr:row>
      <xdr:rowOff>2640</xdr:rowOff>
    </xdr:to>
    <xdr:grpSp>
      <xdr:nvGrpSpPr>
        <xdr:cNvPr id="230" name="Group 229">
          <a:extLst>
            <a:ext uri="{FF2B5EF4-FFF2-40B4-BE49-F238E27FC236}">
              <a16:creationId xmlns:a16="http://schemas.microsoft.com/office/drawing/2014/main" id="{993B370D-0155-4C6B-B717-E3701D0945B1}"/>
            </a:ext>
          </a:extLst>
        </xdr:cNvPr>
        <xdr:cNvGrpSpPr/>
      </xdr:nvGrpSpPr>
      <xdr:grpSpPr>
        <a:xfrm>
          <a:off x="2034540" y="5356860"/>
          <a:ext cx="0" cy="284580"/>
          <a:chOff x="2506980" y="1981200"/>
          <a:chExt cx="502942" cy="228620"/>
        </a:xfrm>
      </xdr:grpSpPr>
      <xdr:pic>
        <xdr:nvPicPr>
          <xdr:cNvPr id="231" name="Picture 230">
            <a:extLst>
              <a:ext uri="{FF2B5EF4-FFF2-40B4-BE49-F238E27FC236}">
                <a16:creationId xmlns:a16="http://schemas.microsoft.com/office/drawing/2014/main" id="{BC673397-B684-6655-9610-C41C2B7BB228}"/>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32" name="Picture 231">
            <a:extLst>
              <a:ext uri="{FF2B5EF4-FFF2-40B4-BE49-F238E27FC236}">
                <a16:creationId xmlns:a16="http://schemas.microsoft.com/office/drawing/2014/main" id="{34A6CC89-CA4C-1D51-BD32-92E46C393460}"/>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18</xdr:row>
      <xdr:rowOff>45720</xdr:rowOff>
    </xdr:from>
    <xdr:to>
      <xdr:col>8</xdr:col>
      <xdr:colOff>544200</xdr:colOff>
      <xdr:row>19</xdr:row>
      <xdr:rowOff>2640</xdr:rowOff>
    </xdr:to>
    <xdr:grpSp>
      <xdr:nvGrpSpPr>
        <xdr:cNvPr id="233" name="Group 232">
          <a:extLst>
            <a:ext uri="{FF2B5EF4-FFF2-40B4-BE49-F238E27FC236}">
              <a16:creationId xmlns:a16="http://schemas.microsoft.com/office/drawing/2014/main" id="{18590755-953B-4081-AFBC-2461771B3691}"/>
            </a:ext>
          </a:extLst>
        </xdr:cNvPr>
        <xdr:cNvGrpSpPr/>
      </xdr:nvGrpSpPr>
      <xdr:grpSpPr>
        <a:xfrm>
          <a:off x="2034540" y="5684520"/>
          <a:ext cx="0" cy="284580"/>
          <a:chOff x="2506980" y="1981200"/>
          <a:chExt cx="502942" cy="228620"/>
        </a:xfrm>
      </xdr:grpSpPr>
      <xdr:pic>
        <xdr:nvPicPr>
          <xdr:cNvPr id="234" name="Picture 233">
            <a:extLst>
              <a:ext uri="{FF2B5EF4-FFF2-40B4-BE49-F238E27FC236}">
                <a16:creationId xmlns:a16="http://schemas.microsoft.com/office/drawing/2014/main" id="{B81B9C8F-6A80-588C-8F01-862C127B1EB4}"/>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35" name="Picture 234">
            <a:extLst>
              <a:ext uri="{FF2B5EF4-FFF2-40B4-BE49-F238E27FC236}">
                <a16:creationId xmlns:a16="http://schemas.microsoft.com/office/drawing/2014/main" id="{C02BE7D8-28D3-8E5B-77BE-27085EDA72F7}"/>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19</xdr:row>
      <xdr:rowOff>45720</xdr:rowOff>
    </xdr:from>
    <xdr:to>
      <xdr:col>8</xdr:col>
      <xdr:colOff>544200</xdr:colOff>
      <xdr:row>20</xdr:row>
      <xdr:rowOff>2640</xdr:rowOff>
    </xdr:to>
    <xdr:grpSp>
      <xdr:nvGrpSpPr>
        <xdr:cNvPr id="236" name="Group 235">
          <a:extLst>
            <a:ext uri="{FF2B5EF4-FFF2-40B4-BE49-F238E27FC236}">
              <a16:creationId xmlns:a16="http://schemas.microsoft.com/office/drawing/2014/main" id="{1C71BADB-2B59-4CAC-ACB3-7612158F54E2}"/>
            </a:ext>
          </a:extLst>
        </xdr:cNvPr>
        <xdr:cNvGrpSpPr/>
      </xdr:nvGrpSpPr>
      <xdr:grpSpPr>
        <a:xfrm>
          <a:off x="2034540" y="6012180"/>
          <a:ext cx="0" cy="284580"/>
          <a:chOff x="2506980" y="1981200"/>
          <a:chExt cx="502942" cy="228620"/>
        </a:xfrm>
      </xdr:grpSpPr>
      <xdr:pic>
        <xdr:nvPicPr>
          <xdr:cNvPr id="237" name="Picture 236">
            <a:extLst>
              <a:ext uri="{FF2B5EF4-FFF2-40B4-BE49-F238E27FC236}">
                <a16:creationId xmlns:a16="http://schemas.microsoft.com/office/drawing/2014/main" id="{04AB89FF-F656-05FD-9FB1-5F8A6207DC48}"/>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38" name="Picture 237">
            <a:extLst>
              <a:ext uri="{FF2B5EF4-FFF2-40B4-BE49-F238E27FC236}">
                <a16:creationId xmlns:a16="http://schemas.microsoft.com/office/drawing/2014/main" id="{B3BE6CD1-BD53-3BB3-D32A-18E7A44DDA9B}"/>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20</xdr:row>
      <xdr:rowOff>45720</xdr:rowOff>
    </xdr:from>
    <xdr:to>
      <xdr:col>8</xdr:col>
      <xdr:colOff>544200</xdr:colOff>
      <xdr:row>21</xdr:row>
      <xdr:rowOff>2640</xdr:rowOff>
    </xdr:to>
    <xdr:grpSp>
      <xdr:nvGrpSpPr>
        <xdr:cNvPr id="239" name="Group 238">
          <a:extLst>
            <a:ext uri="{FF2B5EF4-FFF2-40B4-BE49-F238E27FC236}">
              <a16:creationId xmlns:a16="http://schemas.microsoft.com/office/drawing/2014/main" id="{0A24396C-B40D-4E25-A93E-B64426066FB8}"/>
            </a:ext>
          </a:extLst>
        </xdr:cNvPr>
        <xdr:cNvGrpSpPr/>
      </xdr:nvGrpSpPr>
      <xdr:grpSpPr>
        <a:xfrm>
          <a:off x="2034540" y="6339840"/>
          <a:ext cx="0" cy="284580"/>
          <a:chOff x="2506980" y="1981200"/>
          <a:chExt cx="502942" cy="228620"/>
        </a:xfrm>
      </xdr:grpSpPr>
      <xdr:pic>
        <xdr:nvPicPr>
          <xdr:cNvPr id="240" name="Picture 239">
            <a:extLst>
              <a:ext uri="{FF2B5EF4-FFF2-40B4-BE49-F238E27FC236}">
                <a16:creationId xmlns:a16="http://schemas.microsoft.com/office/drawing/2014/main" id="{CC1A7B41-B2B4-6144-130F-DB79E19A009B}"/>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241" name="Picture 240">
            <a:extLst>
              <a:ext uri="{FF2B5EF4-FFF2-40B4-BE49-F238E27FC236}">
                <a16:creationId xmlns:a16="http://schemas.microsoft.com/office/drawing/2014/main" id="{D4B8A781-1F26-5EB9-D7CC-C218ECC30354}"/>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12</xdr:col>
      <xdr:colOff>182879</xdr:colOff>
      <xdr:row>1</xdr:row>
      <xdr:rowOff>91440</xdr:rowOff>
    </xdr:from>
    <xdr:to>
      <xdr:col>15</xdr:col>
      <xdr:colOff>1259</xdr:colOff>
      <xdr:row>1</xdr:row>
      <xdr:rowOff>343440</xdr:rowOff>
    </xdr:to>
    <xdr:grpSp>
      <xdr:nvGrpSpPr>
        <xdr:cNvPr id="242" name="Group 241">
          <a:extLst>
            <a:ext uri="{FF2B5EF4-FFF2-40B4-BE49-F238E27FC236}">
              <a16:creationId xmlns:a16="http://schemas.microsoft.com/office/drawing/2014/main" id="{CE143CA0-7603-4DB2-A923-958D559E8C2E}"/>
            </a:ext>
          </a:extLst>
        </xdr:cNvPr>
        <xdr:cNvGrpSpPr/>
      </xdr:nvGrpSpPr>
      <xdr:grpSpPr>
        <a:xfrm>
          <a:off x="5387339" y="274320"/>
          <a:ext cx="3674100" cy="252000"/>
          <a:chOff x="6543784" y="952500"/>
          <a:chExt cx="3631875" cy="252000"/>
        </a:xfrm>
        <a:solidFill>
          <a:schemeClr val="bg2">
            <a:lumMod val="75000"/>
          </a:schemeClr>
        </a:solidFill>
      </xdr:grpSpPr>
      <xdr:grpSp>
        <xdr:nvGrpSpPr>
          <xdr:cNvPr id="243" name="Group 242">
            <a:extLst>
              <a:ext uri="{FF2B5EF4-FFF2-40B4-BE49-F238E27FC236}">
                <a16:creationId xmlns:a16="http://schemas.microsoft.com/office/drawing/2014/main" id="{B1436E3A-C8B2-4C40-1AF1-71B66FD1D50F}"/>
              </a:ext>
            </a:extLst>
          </xdr:cNvPr>
          <xdr:cNvGrpSpPr/>
        </xdr:nvGrpSpPr>
        <xdr:grpSpPr>
          <a:xfrm>
            <a:off x="6543784" y="952500"/>
            <a:ext cx="3631875" cy="252000"/>
            <a:chOff x="1710633" y="822960"/>
            <a:chExt cx="3776434" cy="263975"/>
          </a:xfrm>
          <a:grpFill/>
        </xdr:grpSpPr>
        <xdr:sp macro="" textlink="">
          <xdr:nvSpPr>
            <xdr:cNvPr id="245" name="Rectangle: Rounded Corners 244">
              <a:extLst>
                <a:ext uri="{FF2B5EF4-FFF2-40B4-BE49-F238E27FC236}">
                  <a16:creationId xmlns:a16="http://schemas.microsoft.com/office/drawing/2014/main" id="{2E616CD2-8A7F-F574-A274-AA09069A6239}"/>
                </a:ext>
              </a:extLst>
            </xdr:cNvPr>
            <xdr:cNvSpPr/>
          </xdr:nvSpPr>
          <xdr:spPr>
            <a:xfrm>
              <a:off x="3606200" y="822960"/>
              <a:ext cx="935999"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To Do</a:t>
              </a:r>
              <a:endParaRPr lang="en-SC" sz="1100">
                <a:latin typeface="Arial" panose="020B0604020202020204" pitchFamily="34" charset="0"/>
                <a:cs typeface="Arial" panose="020B0604020202020204" pitchFamily="34" charset="0"/>
              </a:endParaRPr>
            </a:p>
          </xdr:txBody>
        </xdr:sp>
        <xdr:sp macro="" textlink="">
          <xdr:nvSpPr>
            <xdr:cNvPr id="246" name="Rectangle: Rounded Corners 245">
              <a:extLst>
                <a:ext uri="{FF2B5EF4-FFF2-40B4-BE49-F238E27FC236}">
                  <a16:creationId xmlns:a16="http://schemas.microsoft.com/office/drawing/2014/main" id="{C7E99486-8B19-9A3F-B4E3-3DCEAC0AC315}"/>
                </a:ext>
              </a:extLst>
            </xdr:cNvPr>
            <xdr:cNvSpPr/>
          </xdr:nvSpPr>
          <xdr:spPr>
            <a:xfrm>
              <a:off x="4551068" y="822960"/>
              <a:ext cx="935999"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Reports</a:t>
              </a:r>
              <a:endParaRPr lang="en-SC" sz="1100">
                <a:latin typeface="Arial" panose="020B0604020202020204" pitchFamily="34" charset="0"/>
                <a:cs typeface="Arial" panose="020B0604020202020204" pitchFamily="34" charset="0"/>
              </a:endParaRPr>
            </a:p>
          </xdr:txBody>
        </xdr:sp>
        <xdr:sp macro="" textlink="">
          <xdr:nvSpPr>
            <xdr:cNvPr id="247" name="Rectangle: Rounded Corners 246">
              <a:extLst>
                <a:ext uri="{FF2B5EF4-FFF2-40B4-BE49-F238E27FC236}">
                  <a16:creationId xmlns:a16="http://schemas.microsoft.com/office/drawing/2014/main" id="{C71FE635-ACBD-8BDF-A6FE-00699E49EC1D}"/>
                </a:ext>
              </a:extLst>
            </xdr:cNvPr>
            <xdr:cNvSpPr/>
          </xdr:nvSpPr>
          <xdr:spPr>
            <a:xfrm>
              <a:off x="1710633" y="822960"/>
              <a:ext cx="935822"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R-Notices</a:t>
              </a:r>
              <a:endParaRPr lang="en-SC" sz="1100">
                <a:latin typeface="Arial" panose="020B0604020202020204" pitchFamily="34" charset="0"/>
                <a:cs typeface="Arial" panose="020B0604020202020204" pitchFamily="34" charset="0"/>
              </a:endParaRPr>
            </a:p>
          </xdr:txBody>
        </xdr:sp>
      </xdr:grpSp>
      <xdr:sp macro="" textlink="">
        <xdr:nvSpPr>
          <xdr:cNvPr id="244" name="Rectangle: Rounded Corners 243">
            <a:extLst>
              <a:ext uri="{FF2B5EF4-FFF2-40B4-BE49-F238E27FC236}">
                <a16:creationId xmlns:a16="http://schemas.microsoft.com/office/drawing/2014/main" id="{5CAF05FA-4335-9A8A-6CA5-514C5348758E}"/>
              </a:ext>
            </a:extLst>
          </xdr:cNvPr>
          <xdr:cNvSpPr/>
        </xdr:nvSpPr>
        <xdr:spPr>
          <a:xfrm>
            <a:off x="7459980" y="952500"/>
            <a:ext cx="900174"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Follow Ups</a:t>
            </a:r>
            <a:endParaRPr lang="en-SC" sz="1100">
              <a:latin typeface="Arial" panose="020B0604020202020204" pitchFamily="34" charset="0"/>
              <a:cs typeface="Arial" panose="020B0604020202020204" pitchFamily="34" charset="0"/>
            </a:endParaRPr>
          </a:p>
        </xdr:txBody>
      </xdr:sp>
    </xdr:grpSp>
    <xdr:clientData/>
  </xdr:twoCellAnchor>
  <xdr:twoCellAnchor editAs="oneCell">
    <xdr:from>
      <xdr:col>4</xdr:col>
      <xdr:colOff>83820</xdr:colOff>
      <xdr:row>5</xdr:row>
      <xdr:rowOff>91440</xdr:rowOff>
    </xdr:from>
    <xdr:to>
      <xdr:col>6</xdr:col>
      <xdr:colOff>38113</xdr:colOff>
      <xdr:row>5</xdr:row>
      <xdr:rowOff>235440</xdr:rowOff>
    </xdr:to>
    <xdr:pic>
      <xdr:nvPicPr>
        <xdr:cNvPr id="252" name="Picture 251">
          <a:extLst>
            <a:ext uri="{FF2B5EF4-FFF2-40B4-BE49-F238E27FC236}">
              <a16:creationId xmlns:a16="http://schemas.microsoft.com/office/drawing/2014/main" id="{B24199A1-4921-4B2F-869B-E025BC8DC183}"/>
            </a:ext>
          </a:extLst>
        </xdr:cNvPr>
        <xdr:cNvPicPr>
          <a:picLocks/>
        </xdr:cNvPicPr>
      </xdr:nvPicPr>
      <xdr:blipFill>
        <a:blip xmlns:r="http://schemas.openxmlformats.org/officeDocument/2006/relationships" r:embed="rId19"/>
        <a:stretch>
          <a:fillRect/>
        </a:stretch>
      </xdr:blipFill>
      <xdr:spPr>
        <a:xfrm>
          <a:off x="1798320" y="1470660"/>
          <a:ext cx="152413" cy="144000"/>
        </a:xfrm>
        <a:prstGeom prst="rect">
          <a:avLst/>
        </a:prstGeom>
      </xdr:spPr>
    </xdr:pic>
    <xdr:clientData/>
  </xdr:twoCellAnchor>
  <xdr:twoCellAnchor>
    <xdr:from>
      <xdr:col>16</xdr:col>
      <xdr:colOff>0</xdr:colOff>
      <xdr:row>0</xdr:row>
      <xdr:rowOff>68580</xdr:rowOff>
    </xdr:from>
    <xdr:to>
      <xdr:col>19</xdr:col>
      <xdr:colOff>99060</xdr:colOff>
      <xdr:row>21</xdr:row>
      <xdr:rowOff>106800</xdr:rowOff>
    </xdr:to>
    <xdr:grpSp>
      <xdr:nvGrpSpPr>
        <xdr:cNvPr id="253" name="Group 252">
          <a:extLst>
            <a:ext uri="{FF2B5EF4-FFF2-40B4-BE49-F238E27FC236}">
              <a16:creationId xmlns:a16="http://schemas.microsoft.com/office/drawing/2014/main" id="{A34E864D-8BF2-46EB-AB7A-CD988211261D}"/>
            </a:ext>
          </a:extLst>
        </xdr:cNvPr>
        <xdr:cNvGrpSpPr/>
      </xdr:nvGrpSpPr>
      <xdr:grpSpPr>
        <a:xfrm>
          <a:off x="9631680" y="68580"/>
          <a:ext cx="4488180" cy="6660000"/>
          <a:chOff x="1470660" y="53340"/>
          <a:chExt cx="4488180" cy="6660000"/>
        </a:xfrm>
      </xdr:grpSpPr>
      <xdr:sp macro="" textlink="">
        <xdr:nvSpPr>
          <xdr:cNvPr id="254" name="Rectangle: Rounded Corners 253">
            <a:extLst>
              <a:ext uri="{FF2B5EF4-FFF2-40B4-BE49-F238E27FC236}">
                <a16:creationId xmlns:a16="http://schemas.microsoft.com/office/drawing/2014/main" id="{6BB944B3-B841-32FE-D4B1-2C2B8976F173}"/>
              </a:ext>
            </a:extLst>
          </xdr:cNvPr>
          <xdr:cNvSpPr/>
        </xdr:nvSpPr>
        <xdr:spPr>
          <a:xfrm>
            <a:off x="1470660" y="53340"/>
            <a:ext cx="4488180" cy="6660000"/>
          </a:xfrm>
          <a:prstGeom prst="roundRect">
            <a:avLst>
              <a:gd name="adj" fmla="val 2820"/>
            </a:avLst>
          </a:prstGeom>
          <a:solidFill>
            <a:schemeClr val="bg2">
              <a:lumMod val="90000"/>
            </a:schemeClr>
          </a:solidFill>
          <a:ln w="1238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255" name="TextBox 254">
            <a:extLst>
              <a:ext uri="{FF2B5EF4-FFF2-40B4-BE49-F238E27FC236}">
                <a16:creationId xmlns:a16="http://schemas.microsoft.com/office/drawing/2014/main" id="{AF17F172-1AE4-9F3E-047E-105803633DC2}"/>
              </a:ext>
            </a:extLst>
          </xdr:cNvPr>
          <xdr:cNvSpPr txBox="1"/>
        </xdr:nvSpPr>
        <xdr:spPr>
          <a:xfrm>
            <a:off x="1936627" y="237769"/>
            <a:ext cx="1736213" cy="321752"/>
          </a:xfrm>
          <a:prstGeom prst="rect">
            <a:avLst/>
          </a:prstGeom>
          <a:solidFill>
            <a:schemeClr val="lt1">
              <a:alpha val="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300" b="1">
                <a:solidFill>
                  <a:sysClr val="windowText" lastClr="000000"/>
                </a:solidFill>
              </a:rPr>
              <a:t>Add</a:t>
            </a:r>
            <a:r>
              <a:rPr lang="en-US" sz="1300" b="1" baseline="0">
                <a:solidFill>
                  <a:sysClr val="windowText" lastClr="000000"/>
                </a:solidFill>
              </a:rPr>
              <a:t> </a:t>
            </a:r>
            <a:r>
              <a:rPr lang="en-US" sz="1300" b="1">
                <a:solidFill>
                  <a:sysClr val="windowText" lastClr="000000"/>
                </a:solidFill>
              </a:rPr>
              <a:t>Task </a:t>
            </a:r>
            <a:endParaRPr lang="en-SC" sz="1300" b="1">
              <a:solidFill>
                <a:sysClr val="windowText" lastClr="000000"/>
              </a:solidFill>
            </a:endParaRPr>
          </a:p>
        </xdr:txBody>
      </xdr:sp>
      <xdr:sp macro="" textlink="">
        <xdr:nvSpPr>
          <xdr:cNvPr id="256" name="Rectangle: Rounded Corners 255">
            <a:hlinkClick xmlns:r="http://schemas.openxmlformats.org/officeDocument/2006/relationships" r:id="rId2"/>
            <a:extLst>
              <a:ext uri="{FF2B5EF4-FFF2-40B4-BE49-F238E27FC236}">
                <a16:creationId xmlns:a16="http://schemas.microsoft.com/office/drawing/2014/main" id="{5105C214-BA96-06FB-2E70-A2B1E767BA63}"/>
              </a:ext>
            </a:extLst>
          </xdr:cNvPr>
          <xdr:cNvSpPr/>
        </xdr:nvSpPr>
        <xdr:spPr>
          <a:xfrm>
            <a:off x="4317047" y="285734"/>
            <a:ext cx="684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257" name="Rectangle: Rounded Corners 256">
            <a:extLst>
              <a:ext uri="{FF2B5EF4-FFF2-40B4-BE49-F238E27FC236}">
                <a16:creationId xmlns:a16="http://schemas.microsoft.com/office/drawing/2014/main" id="{19B850A3-9937-8FA2-689A-8979EB1957CD}"/>
              </a:ext>
            </a:extLst>
          </xdr:cNvPr>
          <xdr:cNvSpPr/>
        </xdr:nvSpPr>
        <xdr:spPr>
          <a:xfrm>
            <a:off x="3551359" y="1078374"/>
            <a:ext cx="1800000" cy="217156"/>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Renewal</a:t>
            </a:r>
            <a:r>
              <a:rPr lang="en-US" sz="1100"/>
              <a:t>1</a:t>
            </a:r>
            <a:endParaRPr lang="en-SC" sz="1100"/>
          </a:p>
        </xdr:txBody>
      </xdr:sp>
      <xdr:sp macro="" textlink="">
        <xdr:nvSpPr>
          <xdr:cNvPr id="258" name="Rectangle: Rounded Corners 257">
            <a:extLst>
              <a:ext uri="{FF2B5EF4-FFF2-40B4-BE49-F238E27FC236}">
                <a16:creationId xmlns:a16="http://schemas.microsoft.com/office/drawing/2014/main" id="{351E2A69-8C70-ED95-9664-63D25DB737CD}"/>
              </a:ext>
            </a:extLst>
          </xdr:cNvPr>
          <xdr:cNvSpPr/>
        </xdr:nvSpPr>
        <xdr:spPr>
          <a:xfrm>
            <a:off x="1916473" y="1078374"/>
            <a:ext cx="1464312" cy="211627"/>
          </a:xfrm>
          <a:prstGeom prst="roundRect">
            <a:avLst/>
          </a:prstGeom>
          <a:solidFill>
            <a:schemeClr val="bg2">
              <a:lumMod val="90000"/>
            </a:scheme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Task Type</a:t>
            </a:r>
            <a:endParaRPr lang="en-SC" sz="1200"/>
          </a:p>
        </xdr:txBody>
      </xdr:sp>
      <xdr:sp macro="" textlink="">
        <xdr:nvSpPr>
          <xdr:cNvPr id="259" name="Rectangle: Rounded Corners 258">
            <a:extLst>
              <a:ext uri="{FF2B5EF4-FFF2-40B4-BE49-F238E27FC236}">
                <a16:creationId xmlns:a16="http://schemas.microsoft.com/office/drawing/2014/main" id="{E381DA5A-EA58-497E-D90C-7A1071960FA2}"/>
              </a:ext>
            </a:extLst>
          </xdr:cNvPr>
          <xdr:cNvSpPr/>
        </xdr:nvSpPr>
        <xdr:spPr>
          <a:xfrm>
            <a:off x="3553825" y="1384806"/>
            <a:ext cx="1800000" cy="217156"/>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Hans Morettit</a:t>
            </a:r>
            <a:endParaRPr lang="en-SC" sz="1000">
              <a:latin typeface="Arial" panose="020B0604020202020204" pitchFamily="34" charset="0"/>
              <a:cs typeface="Arial" panose="020B0604020202020204" pitchFamily="34" charset="0"/>
            </a:endParaRPr>
          </a:p>
        </xdr:txBody>
      </xdr:sp>
      <xdr:sp macro="" textlink="">
        <xdr:nvSpPr>
          <xdr:cNvPr id="260" name="Rectangle: Rounded Corners 259">
            <a:extLst>
              <a:ext uri="{FF2B5EF4-FFF2-40B4-BE49-F238E27FC236}">
                <a16:creationId xmlns:a16="http://schemas.microsoft.com/office/drawing/2014/main" id="{C29F29E1-C9D9-94FD-8682-377E1FD978F4}"/>
              </a:ext>
            </a:extLst>
          </xdr:cNvPr>
          <xdr:cNvSpPr/>
        </xdr:nvSpPr>
        <xdr:spPr>
          <a:xfrm>
            <a:off x="1926559" y="1384806"/>
            <a:ext cx="1464312" cy="211627"/>
          </a:xfrm>
          <a:prstGeom prst="roundRect">
            <a:avLst/>
          </a:prstGeom>
          <a:solidFill>
            <a:schemeClr val="bg2">
              <a:lumMod val="90000"/>
            </a:scheme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Name</a:t>
            </a:r>
            <a:endParaRPr lang="en-SC" sz="1200"/>
          </a:p>
        </xdr:txBody>
      </xdr:sp>
      <xdr:sp macro="" textlink="">
        <xdr:nvSpPr>
          <xdr:cNvPr id="261" name="Rectangle: Rounded Corners 260">
            <a:extLst>
              <a:ext uri="{FF2B5EF4-FFF2-40B4-BE49-F238E27FC236}">
                <a16:creationId xmlns:a16="http://schemas.microsoft.com/office/drawing/2014/main" id="{B3B08AD9-14E2-3003-69B0-E932671FA6E3}"/>
              </a:ext>
            </a:extLst>
          </xdr:cNvPr>
          <xdr:cNvSpPr/>
        </xdr:nvSpPr>
        <xdr:spPr>
          <a:xfrm>
            <a:off x="3546205" y="2035972"/>
            <a:ext cx="1800000" cy="217156"/>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29-Oct-24</a:t>
            </a:r>
            <a:r>
              <a:rPr lang="en-US" sz="1100"/>
              <a:t>1</a:t>
            </a:r>
            <a:endParaRPr lang="en-SC" sz="1100"/>
          </a:p>
        </xdr:txBody>
      </xdr:sp>
      <xdr:sp macro="" textlink="">
        <xdr:nvSpPr>
          <xdr:cNvPr id="262" name="Rectangle: Rounded Corners 261">
            <a:extLst>
              <a:ext uri="{FF2B5EF4-FFF2-40B4-BE49-F238E27FC236}">
                <a16:creationId xmlns:a16="http://schemas.microsoft.com/office/drawing/2014/main" id="{87E0A0D2-7B26-B2DE-438D-009EEF16F978}"/>
              </a:ext>
            </a:extLst>
          </xdr:cNvPr>
          <xdr:cNvSpPr/>
        </xdr:nvSpPr>
        <xdr:spPr>
          <a:xfrm>
            <a:off x="1926559" y="2035972"/>
            <a:ext cx="1464312" cy="211627"/>
          </a:xfrm>
          <a:prstGeom prst="roundRect">
            <a:avLst/>
          </a:prstGeom>
          <a:solidFill>
            <a:schemeClr val="bg2">
              <a:lumMod val="90000"/>
            </a:scheme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Task Date</a:t>
            </a:r>
            <a:endParaRPr lang="en-SC" sz="1200"/>
          </a:p>
        </xdr:txBody>
      </xdr:sp>
      <xdr:sp macro="" textlink="">
        <xdr:nvSpPr>
          <xdr:cNvPr id="263" name="Rectangle: Rounded Corners 262">
            <a:extLst>
              <a:ext uri="{FF2B5EF4-FFF2-40B4-BE49-F238E27FC236}">
                <a16:creationId xmlns:a16="http://schemas.microsoft.com/office/drawing/2014/main" id="{1A9DBB52-6D0D-AC65-80D8-4C142C75A1C5}"/>
              </a:ext>
            </a:extLst>
          </xdr:cNvPr>
          <xdr:cNvSpPr/>
        </xdr:nvSpPr>
        <xdr:spPr>
          <a:xfrm>
            <a:off x="3548670" y="2342402"/>
            <a:ext cx="1800000" cy="217156"/>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Not Done</a:t>
            </a:r>
            <a:r>
              <a:rPr lang="en-US" sz="1000">
                <a:latin typeface="Arial" panose="020B0604020202020204" pitchFamily="34" charset="0"/>
                <a:cs typeface="Arial" panose="020B0604020202020204" pitchFamily="34" charset="0"/>
              </a:rPr>
              <a:t>1</a:t>
            </a:r>
            <a:endParaRPr lang="en-SC" sz="1000">
              <a:latin typeface="Arial" panose="020B0604020202020204" pitchFamily="34" charset="0"/>
              <a:cs typeface="Arial" panose="020B0604020202020204" pitchFamily="34" charset="0"/>
            </a:endParaRPr>
          </a:p>
        </xdr:txBody>
      </xdr:sp>
      <xdr:sp macro="" textlink="">
        <xdr:nvSpPr>
          <xdr:cNvPr id="264" name="Rectangle: Rounded Corners 263">
            <a:extLst>
              <a:ext uri="{FF2B5EF4-FFF2-40B4-BE49-F238E27FC236}">
                <a16:creationId xmlns:a16="http://schemas.microsoft.com/office/drawing/2014/main" id="{BD93D8DF-C69B-58A2-2D50-E0FFDAA3515A}"/>
              </a:ext>
            </a:extLst>
          </xdr:cNvPr>
          <xdr:cNvSpPr/>
        </xdr:nvSpPr>
        <xdr:spPr>
          <a:xfrm>
            <a:off x="1936644" y="2342402"/>
            <a:ext cx="1464312" cy="211627"/>
          </a:xfrm>
          <a:prstGeom prst="roundRect">
            <a:avLst/>
          </a:prstGeom>
          <a:solidFill>
            <a:schemeClr val="bg2">
              <a:lumMod val="90000"/>
            </a:scheme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Task Status</a:t>
            </a:r>
            <a:endParaRPr lang="en-SC" sz="1200"/>
          </a:p>
        </xdr:txBody>
      </xdr:sp>
      <xdr:sp macro="" textlink="">
        <xdr:nvSpPr>
          <xdr:cNvPr id="265" name="Rectangle: Rounded Corners 264">
            <a:extLst>
              <a:ext uri="{FF2B5EF4-FFF2-40B4-BE49-F238E27FC236}">
                <a16:creationId xmlns:a16="http://schemas.microsoft.com/office/drawing/2014/main" id="{79E29570-A7B4-3468-9CD7-167E8C59EF98}"/>
              </a:ext>
            </a:extLst>
          </xdr:cNvPr>
          <xdr:cNvSpPr/>
        </xdr:nvSpPr>
        <xdr:spPr>
          <a:xfrm>
            <a:off x="3548670" y="2664155"/>
            <a:ext cx="1800000" cy="217156"/>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266" name="Rectangle: Rounded Corners 265">
            <a:extLst>
              <a:ext uri="{FF2B5EF4-FFF2-40B4-BE49-F238E27FC236}">
                <a16:creationId xmlns:a16="http://schemas.microsoft.com/office/drawing/2014/main" id="{DFAFE7B9-CFAD-4C4C-1FFA-656A727EC142}"/>
              </a:ext>
            </a:extLst>
          </xdr:cNvPr>
          <xdr:cNvSpPr/>
        </xdr:nvSpPr>
        <xdr:spPr>
          <a:xfrm>
            <a:off x="1936674" y="2664155"/>
            <a:ext cx="1464312" cy="211627"/>
          </a:xfrm>
          <a:prstGeom prst="roundRect">
            <a:avLst/>
          </a:prstGeom>
          <a:solidFill>
            <a:schemeClr val="bg2">
              <a:lumMod val="90000"/>
            </a:scheme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Close Date</a:t>
            </a:r>
            <a:endParaRPr lang="en-SC" sz="1200"/>
          </a:p>
        </xdr:txBody>
      </xdr:sp>
      <xdr:sp macro="" textlink="">
        <xdr:nvSpPr>
          <xdr:cNvPr id="267" name="Rectangle: Rounded Corners 266">
            <a:extLst>
              <a:ext uri="{FF2B5EF4-FFF2-40B4-BE49-F238E27FC236}">
                <a16:creationId xmlns:a16="http://schemas.microsoft.com/office/drawing/2014/main" id="{C9E3C772-9E83-80C1-F694-00D61EFBFB5F}"/>
              </a:ext>
            </a:extLst>
          </xdr:cNvPr>
          <xdr:cNvSpPr/>
        </xdr:nvSpPr>
        <xdr:spPr>
          <a:xfrm>
            <a:off x="1926588" y="2985907"/>
            <a:ext cx="1464312" cy="211627"/>
          </a:xfrm>
          <a:prstGeom prst="roundRect">
            <a:avLst/>
          </a:prstGeom>
          <a:solidFill>
            <a:schemeClr val="bg2">
              <a:lumMod val="90000"/>
            </a:scheme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a:t>
            </a:r>
            <a:endParaRPr lang="en-SC" sz="1200">
              <a:solidFill>
                <a:sysClr val="windowText" lastClr="000000"/>
              </a:solidFill>
            </a:endParaRPr>
          </a:p>
        </xdr:txBody>
      </xdr:sp>
      <xdr:sp macro="" textlink="">
        <xdr:nvSpPr>
          <xdr:cNvPr id="268" name="Rectangle: Rounded Corners 267">
            <a:extLst>
              <a:ext uri="{FF2B5EF4-FFF2-40B4-BE49-F238E27FC236}">
                <a16:creationId xmlns:a16="http://schemas.microsoft.com/office/drawing/2014/main" id="{0B54F4CD-FC04-EA96-4FD4-A3B5C5E94C2D}"/>
              </a:ext>
            </a:extLst>
          </xdr:cNvPr>
          <xdr:cNvSpPr/>
        </xdr:nvSpPr>
        <xdr:spPr>
          <a:xfrm>
            <a:off x="3553825" y="1706557"/>
            <a:ext cx="1800000" cy="217156"/>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HS1-070-23-P0000023</a:t>
            </a:r>
            <a:r>
              <a:rPr lang="en-US" sz="1100"/>
              <a:t>1</a:t>
            </a:r>
            <a:endParaRPr lang="en-SC" sz="1100"/>
          </a:p>
        </xdr:txBody>
      </xdr:sp>
      <xdr:sp macro="" textlink="">
        <xdr:nvSpPr>
          <xdr:cNvPr id="269" name="Rectangle: Rounded Corners 268">
            <a:extLst>
              <a:ext uri="{FF2B5EF4-FFF2-40B4-BE49-F238E27FC236}">
                <a16:creationId xmlns:a16="http://schemas.microsoft.com/office/drawing/2014/main" id="{5862BC59-3B84-305A-25F4-CF19DC502C00}"/>
              </a:ext>
            </a:extLst>
          </xdr:cNvPr>
          <xdr:cNvSpPr/>
        </xdr:nvSpPr>
        <xdr:spPr>
          <a:xfrm>
            <a:off x="1926559" y="1706557"/>
            <a:ext cx="1464312" cy="211627"/>
          </a:xfrm>
          <a:prstGeom prst="roundRect">
            <a:avLst/>
          </a:prstGeom>
          <a:solidFill>
            <a:schemeClr val="bg2">
              <a:lumMod val="90000"/>
            </a:scheme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Policy Number</a:t>
            </a:r>
            <a:endParaRPr lang="en-SC" sz="1200"/>
          </a:p>
        </xdr:txBody>
      </xdr:sp>
      <xdr:sp macro="" textlink="">
        <xdr:nvSpPr>
          <xdr:cNvPr id="270" name="Rectangle: Rounded Corners 269">
            <a:extLst>
              <a:ext uri="{FF2B5EF4-FFF2-40B4-BE49-F238E27FC236}">
                <a16:creationId xmlns:a16="http://schemas.microsoft.com/office/drawing/2014/main" id="{5CD17550-3CE9-6D10-6D23-EEA803BFC757}"/>
              </a:ext>
            </a:extLst>
          </xdr:cNvPr>
          <xdr:cNvSpPr/>
        </xdr:nvSpPr>
        <xdr:spPr>
          <a:xfrm>
            <a:off x="2870120" y="4242274"/>
            <a:ext cx="1712038" cy="217156"/>
          </a:xfrm>
          <a:prstGeom prst="roundRect">
            <a:avLst/>
          </a:prstGeom>
          <a:solidFill>
            <a:schemeClr val="bg2">
              <a:lumMod val="90000"/>
            </a:scheme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ysClr val="windowText" lastClr="000000"/>
                </a:solidFill>
              </a:rPr>
              <a:t>Task Notes</a:t>
            </a:r>
            <a:endParaRPr lang="en-SC" sz="1200"/>
          </a:p>
        </xdr:txBody>
      </xdr:sp>
      <xdr:sp macro="" textlink="">
        <xdr:nvSpPr>
          <xdr:cNvPr id="271" name="Rectangle: Rounded Corners 270">
            <a:extLst>
              <a:ext uri="{FF2B5EF4-FFF2-40B4-BE49-F238E27FC236}">
                <a16:creationId xmlns:a16="http://schemas.microsoft.com/office/drawing/2014/main" id="{0A30AE4C-DDA8-26D1-731C-EFAC7EFBE166}"/>
              </a:ext>
            </a:extLst>
          </xdr:cNvPr>
          <xdr:cNvSpPr/>
        </xdr:nvSpPr>
        <xdr:spPr>
          <a:xfrm>
            <a:off x="3548670" y="3284677"/>
            <a:ext cx="1800000" cy="217156"/>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272" name="Rectangle: Rounded Corners 271">
            <a:extLst>
              <a:ext uri="{FF2B5EF4-FFF2-40B4-BE49-F238E27FC236}">
                <a16:creationId xmlns:a16="http://schemas.microsoft.com/office/drawing/2014/main" id="{77D6B256-9EA1-B10C-AC29-A00342A8DD1E}"/>
              </a:ext>
            </a:extLst>
          </xdr:cNvPr>
          <xdr:cNvSpPr/>
        </xdr:nvSpPr>
        <xdr:spPr>
          <a:xfrm>
            <a:off x="1936674" y="3284677"/>
            <a:ext cx="1464312" cy="211627"/>
          </a:xfrm>
          <a:prstGeom prst="roundRect">
            <a:avLst/>
          </a:prstGeom>
          <a:solidFill>
            <a:schemeClr val="bg2">
              <a:lumMod val="90000"/>
            </a:scheme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Stop Date</a:t>
            </a:r>
            <a:endParaRPr lang="en-SC" sz="1200">
              <a:solidFill>
                <a:sysClr val="windowText" lastClr="000000"/>
              </a:solidFill>
            </a:endParaRPr>
          </a:p>
        </xdr:txBody>
      </xdr:sp>
      <xdr:sp macro="" textlink="">
        <xdr:nvSpPr>
          <xdr:cNvPr id="273" name="Rectangle: Rounded Corners 272">
            <a:extLst>
              <a:ext uri="{FF2B5EF4-FFF2-40B4-BE49-F238E27FC236}">
                <a16:creationId xmlns:a16="http://schemas.microsoft.com/office/drawing/2014/main" id="{81E0022A-AE91-A89E-67A2-2B4704452D1F}"/>
              </a:ext>
            </a:extLst>
          </xdr:cNvPr>
          <xdr:cNvSpPr/>
        </xdr:nvSpPr>
        <xdr:spPr>
          <a:xfrm>
            <a:off x="3546204" y="3606430"/>
            <a:ext cx="1800000" cy="214502"/>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Mandy</a:t>
            </a:r>
            <a:endParaRPr lang="en-SC" sz="1100">
              <a:solidFill>
                <a:sysClr val="windowText" lastClr="000000"/>
              </a:solidFill>
            </a:endParaRPr>
          </a:p>
        </xdr:txBody>
      </xdr:sp>
      <xdr:sp macro="" textlink="">
        <xdr:nvSpPr>
          <xdr:cNvPr id="274" name="Rectangle: Rounded Corners 273">
            <a:extLst>
              <a:ext uri="{FF2B5EF4-FFF2-40B4-BE49-F238E27FC236}">
                <a16:creationId xmlns:a16="http://schemas.microsoft.com/office/drawing/2014/main" id="{EA34121C-70B8-3B7B-1F95-313C87814EFF}"/>
              </a:ext>
            </a:extLst>
          </xdr:cNvPr>
          <xdr:cNvSpPr/>
        </xdr:nvSpPr>
        <xdr:spPr>
          <a:xfrm>
            <a:off x="1926589" y="3606430"/>
            <a:ext cx="1464312" cy="209041"/>
          </a:xfrm>
          <a:prstGeom prst="roundRect">
            <a:avLst/>
          </a:prstGeom>
          <a:solidFill>
            <a:schemeClr val="bg2">
              <a:lumMod val="90000"/>
            </a:scheme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Task Owner</a:t>
            </a:r>
            <a:endParaRPr lang="en-SC" sz="1200">
              <a:solidFill>
                <a:sysClr val="windowText" lastClr="000000"/>
              </a:solidFill>
            </a:endParaRPr>
          </a:p>
        </xdr:txBody>
      </xdr:sp>
      <xdr:sp macro="" textlink="">
        <xdr:nvSpPr>
          <xdr:cNvPr id="275" name="Rectangle: Rounded Corners 274">
            <a:hlinkClick xmlns:r="http://schemas.openxmlformats.org/officeDocument/2006/relationships" r:id="rId2"/>
            <a:extLst>
              <a:ext uri="{FF2B5EF4-FFF2-40B4-BE49-F238E27FC236}">
                <a16:creationId xmlns:a16="http://schemas.microsoft.com/office/drawing/2014/main" id="{2E03C578-9ED9-F485-2723-A6AEB4826B3D}"/>
              </a:ext>
            </a:extLst>
          </xdr:cNvPr>
          <xdr:cNvSpPr/>
        </xdr:nvSpPr>
        <xdr:spPr>
          <a:xfrm>
            <a:off x="5060518" y="281940"/>
            <a:ext cx="648001"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276" name="Rectangle: Rounded Corners 275">
            <a:extLst>
              <a:ext uri="{FF2B5EF4-FFF2-40B4-BE49-F238E27FC236}">
                <a16:creationId xmlns:a16="http://schemas.microsoft.com/office/drawing/2014/main" id="{0141A654-6EEB-4874-1AAB-ADD610782149}"/>
              </a:ext>
            </a:extLst>
          </xdr:cNvPr>
          <xdr:cNvSpPr/>
        </xdr:nvSpPr>
        <xdr:spPr>
          <a:xfrm>
            <a:off x="3546204" y="3912859"/>
            <a:ext cx="1800000" cy="214502"/>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277" name="TextBox 276">
            <a:extLst>
              <a:ext uri="{FF2B5EF4-FFF2-40B4-BE49-F238E27FC236}">
                <a16:creationId xmlns:a16="http://schemas.microsoft.com/office/drawing/2014/main" id="{62F25135-E20E-3C39-AC64-36651142E844}"/>
              </a:ext>
            </a:extLst>
          </xdr:cNvPr>
          <xdr:cNvSpPr txBox="1"/>
        </xdr:nvSpPr>
        <xdr:spPr>
          <a:xfrm>
            <a:off x="2042160" y="4533452"/>
            <a:ext cx="3291840" cy="800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S3443 due for renewal</a:t>
            </a:r>
            <a:endParaRPr lang="en-SC" sz="1100"/>
          </a:p>
        </xdr:txBody>
      </xdr:sp>
      <xdr:sp macro="" textlink="">
        <xdr:nvSpPr>
          <xdr:cNvPr id="278" name="Rectangle: Rounded Corners 277">
            <a:extLst>
              <a:ext uri="{FF2B5EF4-FFF2-40B4-BE49-F238E27FC236}">
                <a16:creationId xmlns:a16="http://schemas.microsoft.com/office/drawing/2014/main" id="{8BE2F722-48EC-81F2-0216-CF143A7F5342}"/>
              </a:ext>
            </a:extLst>
          </xdr:cNvPr>
          <xdr:cNvSpPr/>
        </xdr:nvSpPr>
        <xdr:spPr>
          <a:xfrm>
            <a:off x="3909060" y="2978701"/>
            <a:ext cx="1440000" cy="213397"/>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Annually</a:t>
            </a:r>
            <a:endParaRPr lang="en-SC" sz="1100">
              <a:solidFill>
                <a:sysClr val="windowText" lastClr="000000"/>
              </a:solidFill>
            </a:endParaRPr>
          </a:p>
        </xdr:txBody>
      </xdr:sp>
      <xdr:pic>
        <xdr:nvPicPr>
          <xdr:cNvPr id="279" name="Picture 278">
            <a:extLst>
              <a:ext uri="{FF2B5EF4-FFF2-40B4-BE49-F238E27FC236}">
                <a16:creationId xmlns:a16="http://schemas.microsoft.com/office/drawing/2014/main" id="{450ACBFC-0151-B55F-9CB7-B1CB633669A0}"/>
              </a:ext>
            </a:extLst>
          </xdr:cNvPr>
          <xdr:cNvPicPr>
            <a:picLocks noChangeAspect="1"/>
          </xdr:cNvPicPr>
        </xdr:nvPicPr>
        <xdr:blipFill>
          <a:blip xmlns:r="http://schemas.openxmlformats.org/officeDocument/2006/relationships" r:embed="rId20"/>
          <a:stretch>
            <a:fillRect/>
          </a:stretch>
        </xdr:blipFill>
        <xdr:spPr>
          <a:xfrm>
            <a:off x="3566160" y="3001564"/>
            <a:ext cx="180000" cy="189506"/>
          </a:xfrm>
          <a:prstGeom prst="rect">
            <a:avLst/>
          </a:prstGeom>
        </xdr:spPr>
      </xdr:pic>
    </xdr:grpSp>
    <xdr:clientData/>
  </xdr:twoCellAnchor>
  <xdr:twoCellAnchor>
    <xdr:from>
      <xdr:col>17</xdr:col>
      <xdr:colOff>170544</xdr:colOff>
      <xdr:row>12</xdr:row>
      <xdr:rowOff>232399</xdr:rowOff>
    </xdr:from>
    <xdr:to>
      <xdr:col>18</xdr:col>
      <xdr:colOff>317004</xdr:colOff>
      <xdr:row>13</xdr:row>
      <xdr:rowOff>119241</xdr:rowOff>
    </xdr:to>
    <xdr:sp macro="" textlink="">
      <xdr:nvSpPr>
        <xdr:cNvPr id="304" name="Rectangle: Rounded Corners 303">
          <a:extLst>
            <a:ext uri="{FF2B5EF4-FFF2-40B4-BE49-F238E27FC236}">
              <a16:creationId xmlns:a16="http://schemas.microsoft.com/office/drawing/2014/main" id="{12AAD038-7C58-F43E-17D0-16FFB7A57254}"/>
            </a:ext>
          </a:extLst>
        </xdr:cNvPr>
        <xdr:cNvSpPr/>
      </xdr:nvSpPr>
      <xdr:spPr>
        <a:xfrm>
          <a:off x="11722464" y="3905239"/>
          <a:ext cx="1800000" cy="214502"/>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xdr:from>
      <xdr:col>15</xdr:col>
      <xdr:colOff>449580</xdr:colOff>
      <xdr:row>0</xdr:row>
      <xdr:rowOff>0</xdr:rowOff>
    </xdr:from>
    <xdr:to>
      <xdr:col>20</xdr:col>
      <xdr:colOff>47040</xdr:colOff>
      <xdr:row>22</xdr:row>
      <xdr:rowOff>96300</xdr:rowOff>
    </xdr:to>
    <xdr:grpSp>
      <xdr:nvGrpSpPr>
        <xdr:cNvPr id="2" name="Group 1">
          <a:extLst>
            <a:ext uri="{FF2B5EF4-FFF2-40B4-BE49-F238E27FC236}">
              <a16:creationId xmlns:a16="http://schemas.microsoft.com/office/drawing/2014/main" id="{0DC92377-6586-5BA2-641C-AA45492789DF}"/>
            </a:ext>
          </a:extLst>
        </xdr:cNvPr>
        <xdr:cNvGrpSpPr/>
      </xdr:nvGrpSpPr>
      <xdr:grpSpPr>
        <a:xfrm>
          <a:off x="9509760" y="0"/>
          <a:ext cx="4680000" cy="6840000"/>
          <a:chOff x="9502140" y="0"/>
          <a:chExt cx="4680000" cy="6840000"/>
        </a:xfrm>
      </xdr:grpSpPr>
      <xdr:sp macro="" textlink="">
        <xdr:nvSpPr>
          <xdr:cNvPr id="282" name="Rectangle: Rounded Corners 281">
            <a:extLst>
              <a:ext uri="{FF2B5EF4-FFF2-40B4-BE49-F238E27FC236}">
                <a16:creationId xmlns:a16="http://schemas.microsoft.com/office/drawing/2014/main" id="{EF4A08F7-584E-4B95-01DD-B080AF194EFC}"/>
              </a:ext>
            </a:extLst>
          </xdr:cNvPr>
          <xdr:cNvSpPr/>
        </xdr:nvSpPr>
        <xdr:spPr>
          <a:xfrm>
            <a:off x="9502140" y="0"/>
            <a:ext cx="4680000" cy="6840000"/>
          </a:xfrm>
          <a:prstGeom prst="roundRect">
            <a:avLst>
              <a:gd name="adj" fmla="val 0"/>
            </a:avLst>
          </a:prstGeom>
          <a:solidFill>
            <a:schemeClr val="bg1"/>
          </a:solidFill>
          <a:ln w="127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283" name="TextBox 282">
            <a:extLst>
              <a:ext uri="{FF2B5EF4-FFF2-40B4-BE49-F238E27FC236}">
                <a16:creationId xmlns:a16="http://schemas.microsoft.com/office/drawing/2014/main" id="{20811A51-81FB-0A3A-F25F-801235165BB5}"/>
              </a:ext>
            </a:extLst>
          </xdr:cNvPr>
          <xdr:cNvSpPr txBox="1"/>
        </xdr:nvSpPr>
        <xdr:spPr>
          <a:xfrm>
            <a:off x="9838567" y="260629"/>
            <a:ext cx="1736213" cy="321752"/>
          </a:xfrm>
          <a:prstGeom prst="rect">
            <a:avLst/>
          </a:prstGeom>
          <a:solidFill>
            <a:schemeClr val="lt1">
              <a:alpha val="0"/>
            </a:schemeClr>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Add</a:t>
            </a:r>
            <a:r>
              <a:rPr lang="en-US" sz="1600" b="1" baseline="0">
                <a:solidFill>
                  <a:sysClr val="windowText" lastClr="000000"/>
                </a:solidFill>
              </a:rPr>
              <a:t> </a:t>
            </a:r>
            <a:r>
              <a:rPr lang="en-US" sz="1600" b="1">
                <a:solidFill>
                  <a:sysClr val="windowText" lastClr="000000"/>
                </a:solidFill>
              </a:rPr>
              <a:t>Follow Up </a:t>
            </a:r>
            <a:endParaRPr lang="en-SC" sz="1600" b="1">
              <a:solidFill>
                <a:sysClr val="windowText" lastClr="000000"/>
              </a:solidFill>
            </a:endParaRPr>
          </a:p>
        </xdr:txBody>
      </xdr:sp>
      <xdr:sp macro="" textlink="">
        <xdr:nvSpPr>
          <xdr:cNvPr id="284" name="Rectangle: Rounded Corners 283">
            <a:hlinkClick xmlns:r="http://schemas.openxmlformats.org/officeDocument/2006/relationships" r:id="rId2"/>
            <a:extLst>
              <a:ext uri="{FF2B5EF4-FFF2-40B4-BE49-F238E27FC236}">
                <a16:creationId xmlns:a16="http://schemas.microsoft.com/office/drawing/2014/main" id="{4F549533-C883-4156-EC1B-AD11FBACFAA9}"/>
              </a:ext>
            </a:extLst>
          </xdr:cNvPr>
          <xdr:cNvSpPr/>
        </xdr:nvSpPr>
        <xdr:spPr>
          <a:xfrm>
            <a:off x="12523787" y="285734"/>
            <a:ext cx="64800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285" name="Rectangle: Rounded Corners 284">
            <a:extLst>
              <a:ext uri="{FF2B5EF4-FFF2-40B4-BE49-F238E27FC236}">
                <a16:creationId xmlns:a16="http://schemas.microsoft.com/office/drawing/2014/main" id="{04904812-9C62-432D-2B11-3063EE6BE00C}"/>
              </a:ext>
            </a:extLst>
          </xdr:cNvPr>
          <xdr:cNvSpPr/>
        </xdr:nvSpPr>
        <xdr:spPr>
          <a:xfrm>
            <a:off x="11722464" y="1070754"/>
            <a:ext cx="1800000" cy="217156"/>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Reminder</a:t>
            </a:r>
            <a:r>
              <a:rPr lang="en-US" sz="1100"/>
              <a:t>1</a:t>
            </a:r>
            <a:endParaRPr lang="en-SC" sz="1100"/>
          </a:p>
        </xdr:txBody>
      </xdr:sp>
      <xdr:sp macro="" textlink="">
        <xdr:nvSpPr>
          <xdr:cNvPr id="286" name="Rectangle: Rounded Corners 285">
            <a:extLst>
              <a:ext uri="{FF2B5EF4-FFF2-40B4-BE49-F238E27FC236}">
                <a16:creationId xmlns:a16="http://schemas.microsoft.com/office/drawing/2014/main" id="{AE271499-3D0D-FC7C-FBC1-F17DF4377EDF}"/>
              </a:ext>
            </a:extLst>
          </xdr:cNvPr>
          <xdr:cNvSpPr/>
        </xdr:nvSpPr>
        <xdr:spPr>
          <a:xfrm>
            <a:off x="10092733" y="1070754"/>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Task Type</a:t>
            </a:r>
            <a:endParaRPr lang="en-SC" sz="1200"/>
          </a:p>
        </xdr:txBody>
      </xdr:sp>
      <xdr:sp macro="" textlink="">
        <xdr:nvSpPr>
          <xdr:cNvPr id="287" name="Rectangle: Rounded Corners 286">
            <a:extLst>
              <a:ext uri="{FF2B5EF4-FFF2-40B4-BE49-F238E27FC236}">
                <a16:creationId xmlns:a16="http://schemas.microsoft.com/office/drawing/2014/main" id="{F9517650-1B2E-4DD1-16D4-67EB5F8945F8}"/>
              </a:ext>
            </a:extLst>
          </xdr:cNvPr>
          <xdr:cNvSpPr/>
        </xdr:nvSpPr>
        <xdr:spPr>
          <a:xfrm>
            <a:off x="11722464" y="1377186"/>
            <a:ext cx="1800000" cy="217156"/>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Hans Morettit</a:t>
            </a:r>
            <a:endParaRPr lang="en-SC" sz="1000">
              <a:latin typeface="Arial" panose="020B0604020202020204" pitchFamily="34" charset="0"/>
              <a:cs typeface="Arial" panose="020B0604020202020204" pitchFamily="34" charset="0"/>
            </a:endParaRPr>
          </a:p>
        </xdr:txBody>
      </xdr:sp>
      <xdr:sp macro="" textlink="">
        <xdr:nvSpPr>
          <xdr:cNvPr id="288" name="Rectangle: Rounded Corners 287">
            <a:extLst>
              <a:ext uri="{FF2B5EF4-FFF2-40B4-BE49-F238E27FC236}">
                <a16:creationId xmlns:a16="http://schemas.microsoft.com/office/drawing/2014/main" id="{0A8CDBF2-1C00-49A5-999A-DE9F6B6DD7C2}"/>
              </a:ext>
            </a:extLst>
          </xdr:cNvPr>
          <xdr:cNvSpPr/>
        </xdr:nvSpPr>
        <xdr:spPr>
          <a:xfrm>
            <a:off x="10092733" y="1377186"/>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Name</a:t>
            </a:r>
            <a:endParaRPr lang="en-SC" sz="1200"/>
          </a:p>
        </xdr:txBody>
      </xdr:sp>
      <xdr:sp macro="" textlink="">
        <xdr:nvSpPr>
          <xdr:cNvPr id="289" name="Rectangle: Rounded Corners 288">
            <a:extLst>
              <a:ext uri="{FF2B5EF4-FFF2-40B4-BE49-F238E27FC236}">
                <a16:creationId xmlns:a16="http://schemas.microsoft.com/office/drawing/2014/main" id="{20DE40FE-5731-4FEA-A3DE-416F005F94DF}"/>
              </a:ext>
            </a:extLst>
          </xdr:cNvPr>
          <xdr:cNvSpPr/>
        </xdr:nvSpPr>
        <xdr:spPr>
          <a:xfrm>
            <a:off x="11722464" y="2028352"/>
            <a:ext cx="1800000" cy="217156"/>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29-Oct-24</a:t>
            </a:r>
            <a:r>
              <a:rPr lang="en-US" sz="1100"/>
              <a:t>1</a:t>
            </a:r>
            <a:endParaRPr lang="en-SC" sz="1100"/>
          </a:p>
        </xdr:txBody>
      </xdr:sp>
      <xdr:sp macro="" textlink="">
        <xdr:nvSpPr>
          <xdr:cNvPr id="290" name="Rectangle: Rounded Corners 289">
            <a:extLst>
              <a:ext uri="{FF2B5EF4-FFF2-40B4-BE49-F238E27FC236}">
                <a16:creationId xmlns:a16="http://schemas.microsoft.com/office/drawing/2014/main" id="{CC3449AD-8009-AE44-F1A2-CF14161B31C6}"/>
              </a:ext>
            </a:extLst>
          </xdr:cNvPr>
          <xdr:cNvSpPr/>
        </xdr:nvSpPr>
        <xdr:spPr>
          <a:xfrm>
            <a:off x="10092733" y="2028352"/>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Task Date</a:t>
            </a:r>
            <a:endParaRPr lang="en-SC" sz="1200"/>
          </a:p>
        </xdr:txBody>
      </xdr:sp>
      <xdr:sp macro="" textlink="">
        <xdr:nvSpPr>
          <xdr:cNvPr id="291" name="Rectangle: Rounded Corners 290">
            <a:extLst>
              <a:ext uri="{FF2B5EF4-FFF2-40B4-BE49-F238E27FC236}">
                <a16:creationId xmlns:a16="http://schemas.microsoft.com/office/drawing/2014/main" id="{70B96C4E-BF6C-DFF5-991F-53EE6BF2938D}"/>
              </a:ext>
            </a:extLst>
          </xdr:cNvPr>
          <xdr:cNvSpPr/>
        </xdr:nvSpPr>
        <xdr:spPr>
          <a:xfrm>
            <a:off x="11722464" y="2685302"/>
            <a:ext cx="1800000" cy="217156"/>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Mandy</a:t>
            </a:r>
            <a:endParaRPr lang="en-SC" sz="1000">
              <a:latin typeface="Arial" panose="020B0604020202020204" pitchFamily="34" charset="0"/>
              <a:cs typeface="Arial" panose="020B0604020202020204" pitchFamily="34" charset="0"/>
            </a:endParaRPr>
          </a:p>
        </xdr:txBody>
      </xdr:sp>
      <xdr:sp macro="" textlink="">
        <xdr:nvSpPr>
          <xdr:cNvPr id="292" name="Rectangle: Rounded Corners 291">
            <a:extLst>
              <a:ext uri="{FF2B5EF4-FFF2-40B4-BE49-F238E27FC236}">
                <a16:creationId xmlns:a16="http://schemas.microsoft.com/office/drawing/2014/main" id="{324DF0C2-B0F5-2F62-4E33-FFDFD8AAD38B}"/>
              </a:ext>
            </a:extLst>
          </xdr:cNvPr>
          <xdr:cNvSpPr/>
        </xdr:nvSpPr>
        <xdr:spPr>
          <a:xfrm>
            <a:off x="10092733" y="2685302"/>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Task Owner</a:t>
            </a:r>
            <a:endParaRPr lang="en-SC" sz="1200"/>
          </a:p>
        </xdr:txBody>
      </xdr:sp>
      <xdr:sp macro="" textlink="">
        <xdr:nvSpPr>
          <xdr:cNvPr id="293" name="Rectangle: Rounded Corners 292">
            <a:extLst>
              <a:ext uri="{FF2B5EF4-FFF2-40B4-BE49-F238E27FC236}">
                <a16:creationId xmlns:a16="http://schemas.microsoft.com/office/drawing/2014/main" id="{2D84C157-CE37-EC43-4BC9-905DEE8260E6}"/>
              </a:ext>
            </a:extLst>
          </xdr:cNvPr>
          <xdr:cNvSpPr/>
        </xdr:nvSpPr>
        <xdr:spPr>
          <a:xfrm>
            <a:off x="11722464" y="3007055"/>
            <a:ext cx="1800000" cy="217156"/>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Not Done</a:t>
            </a:r>
            <a:endParaRPr lang="en-SC" sz="1100">
              <a:solidFill>
                <a:sysClr val="windowText" lastClr="000000"/>
              </a:solidFill>
            </a:endParaRPr>
          </a:p>
        </xdr:txBody>
      </xdr:sp>
      <xdr:sp macro="" textlink="">
        <xdr:nvSpPr>
          <xdr:cNvPr id="294" name="Rectangle: Rounded Corners 293">
            <a:extLst>
              <a:ext uri="{FF2B5EF4-FFF2-40B4-BE49-F238E27FC236}">
                <a16:creationId xmlns:a16="http://schemas.microsoft.com/office/drawing/2014/main" id="{8FA2E73E-A17C-5510-2255-FF79DA316449}"/>
              </a:ext>
            </a:extLst>
          </xdr:cNvPr>
          <xdr:cNvSpPr/>
        </xdr:nvSpPr>
        <xdr:spPr>
          <a:xfrm>
            <a:off x="10092733" y="3007055"/>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Task Status</a:t>
            </a:r>
            <a:endParaRPr lang="en-SC" sz="1200"/>
          </a:p>
        </xdr:txBody>
      </xdr:sp>
      <xdr:sp macro="" textlink="">
        <xdr:nvSpPr>
          <xdr:cNvPr id="295" name="Rectangle: Rounded Corners 294">
            <a:extLst>
              <a:ext uri="{FF2B5EF4-FFF2-40B4-BE49-F238E27FC236}">
                <a16:creationId xmlns:a16="http://schemas.microsoft.com/office/drawing/2014/main" id="{1E177A5A-082C-1869-BD8C-2B40DD84707E}"/>
              </a:ext>
            </a:extLst>
          </xdr:cNvPr>
          <xdr:cNvSpPr/>
        </xdr:nvSpPr>
        <xdr:spPr>
          <a:xfrm>
            <a:off x="10092733" y="5576707"/>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a:t>
            </a:r>
            <a:endParaRPr lang="en-SC" sz="1200">
              <a:solidFill>
                <a:sysClr val="windowText" lastClr="000000"/>
              </a:solidFill>
            </a:endParaRPr>
          </a:p>
        </xdr:txBody>
      </xdr:sp>
      <xdr:sp macro="" textlink="">
        <xdr:nvSpPr>
          <xdr:cNvPr id="296" name="Rectangle: Rounded Corners 295">
            <a:extLst>
              <a:ext uri="{FF2B5EF4-FFF2-40B4-BE49-F238E27FC236}">
                <a16:creationId xmlns:a16="http://schemas.microsoft.com/office/drawing/2014/main" id="{1B4C7891-75E8-8F28-EF7A-C6C6AF5F6C42}"/>
              </a:ext>
            </a:extLst>
          </xdr:cNvPr>
          <xdr:cNvSpPr/>
        </xdr:nvSpPr>
        <xdr:spPr>
          <a:xfrm>
            <a:off x="11722464" y="1698937"/>
            <a:ext cx="1800000" cy="217156"/>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HS1-070-23-P0000023</a:t>
            </a:r>
            <a:r>
              <a:rPr lang="en-US" sz="1100"/>
              <a:t>1</a:t>
            </a:r>
            <a:endParaRPr lang="en-SC" sz="1100"/>
          </a:p>
        </xdr:txBody>
      </xdr:sp>
      <xdr:sp macro="" textlink="">
        <xdr:nvSpPr>
          <xdr:cNvPr id="297" name="Rectangle: Rounded Corners 296">
            <a:extLst>
              <a:ext uri="{FF2B5EF4-FFF2-40B4-BE49-F238E27FC236}">
                <a16:creationId xmlns:a16="http://schemas.microsoft.com/office/drawing/2014/main" id="{523E351E-1D99-FF4C-E4E5-C56DAA5258F1}"/>
              </a:ext>
            </a:extLst>
          </xdr:cNvPr>
          <xdr:cNvSpPr/>
        </xdr:nvSpPr>
        <xdr:spPr>
          <a:xfrm>
            <a:off x="10092733" y="1698937"/>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Policy Number</a:t>
            </a:r>
            <a:endParaRPr lang="en-SC" sz="1200"/>
          </a:p>
        </xdr:txBody>
      </xdr:sp>
      <xdr:sp macro="" textlink="">
        <xdr:nvSpPr>
          <xdr:cNvPr id="298" name="Rectangle: Rounded Corners 297">
            <a:extLst>
              <a:ext uri="{FF2B5EF4-FFF2-40B4-BE49-F238E27FC236}">
                <a16:creationId xmlns:a16="http://schemas.microsoft.com/office/drawing/2014/main" id="{ACFF2634-05ED-0F74-6A40-0D297C84D3BC}"/>
              </a:ext>
            </a:extLst>
          </xdr:cNvPr>
          <xdr:cNvSpPr/>
        </xdr:nvSpPr>
        <xdr:spPr>
          <a:xfrm>
            <a:off x="10092733" y="3625054"/>
            <a:ext cx="1712038" cy="217156"/>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Follow Up Notes</a:t>
            </a:r>
            <a:endParaRPr lang="en-SC" sz="1200"/>
          </a:p>
        </xdr:txBody>
      </xdr:sp>
      <xdr:sp macro="" textlink="">
        <xdr:nvSpPr>
          <xdr:cNvPr id="299" name="Rectangle: Rounded Corners 298">
            <a:extLst>
              <a:ext uri="{FF2B5EF4-FFF2-40B4-BE49-F238E27FC236}">
                <a16:creationId xmlns:a16="http://schemas.microsoft.com/office/drawing/2014/main" id="{EDAC8EDC-893C-B573-062E-FA861D2CFF25}"/>
              </a:ext>
            </a:extLst>
          </xdr:cNvPr>
          <xdr:cNvSpPr/>
        </xdr:nvSpPr>
        <xdr:spPr>
          <a:xfrm>
            <a:off x="11722464" y="5875477"/>
            <a:ext cx="1800000" cy="217156"/>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300" name="Rectangle: Rounded Corners 299">
            <a:extLst>
              <a:ext uri="{FF2B5EF4-FFF2-40B4-BE49-F238E27FC236}">
                <a16:creationId xmlns:a16="http://schemas.microsoft.com/office/drawing/2014/main" id="{9BF018EC-8032-0676-E49F-EB42588780B4}"/>
              </a:ext>
            </a:extLst>
          </xdr:cNvPr>
          <xdr:cNvSpPr/>
        </xdr:nvSpPr>
        <xdr:spPr>
          <a:xfrm>
            <a:off x="10092733" y="5875477"/>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Stop Date</a:t>
            </a:r>
            <a:endParaRPr lang="en-SC" sz="1200">
              <a:solidFill>
                <a:sysClr val="windowText" lastClr="000000"/>
              </a:solidFill>
            </a:endParaRPr>
          </a:p>
        </xdr:txBody>
      </xdr:sp>
      <xdr:sp macro="" textlink="">
        <xdr:nvSpPr>
          <xdr:cNvPr id="301" name="Rectangle: Rounded Corners 300">
            <a:extLst>
              <a:ext uri="{FF2B5EF4-FFF2-40B4-BE49-F238E27FC236}">
                <a16:creationId xmlns:a16="http://schemas.microsoft.com/office/drawing/2014/main" id="{F6BB271B-B519-8D36-7A24-1522312D33D2}"/>
              </a:ext>
            </a:extLst>
          </xdr:cNvPr>
          <xdr:cNvSpPr/>
        </xdr:nvSpPr>
        <xdr:spPr>
          <a:xfrm>
            <a:off x="11722464" y="3316870"/>
            <a:ext cx="1800000" cy="214502"/>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302" name="Rectangle: Rounded Corners 301">
            <a:extLst>
              <a:ext uri="{FF2B5EF4-FFF2-40B4-BE49-F238E27FC236}">
                <a16:creationId xmlns:a16="http://schemas.microsoft.com/office/drawing/2014/main" id="{9F48C8F7-CBB6-368E-7F55-DDA2EA3E12A8}"/>
              </a:ext>
            </a:extLst>
          </xdr:cNvPr>
          <xdr:cNvSpPr/>
        </xdr:nvSpPr>
        <xdr:spPr>
          <a:xfrm>
            <a:off x="10092733" y="3316870"/>
            <a:ext cx="1464312" cy="209041"/>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Closed Date</a:t>
            </a:r>
            <a:endParaRPr lang="en-SC" sz="1200">
              <a:solidFill>
                <a:sysClr val="windowText" lastClr="000000"/>
              </a:solidFill>
            </a:endParaRPr>
          </a:p>
        </xdr:txBody>
      </xdr:sp>
      <xdr:sp macro="" textlink="">
        <xdr:nvSpPr>
          <xdr:cNvPr id="303" name="Rectangle: Rounded Corners 302">
            <a:hlinkClick xmlns:r="http://schemas.openxmlformats.org/officeDocument/2006/relationships" r:id="rId2"/>
            <a:extLst>
              <a:ext uri="{FF2B5EF4-FFF2-40B4-BE49-F238E27FC236}">
                <a16:creationId xmlns:a16="http://schemas.microsoft.com/office/drawing/2014/main" id="{C07371E5-6E80-A8F7-D6E5-22B0ADBB41E0}"/>
              </a:ext>
            </a:extLst>
          </xdr:cNvPr>
          <xdr:cNvSpPr/>
        </xdr:nvSpPr>
        <xdr:spPr>
          <a:xfrm>
            <a:off x="13267258" y="281940"/>
            <a:ext cx="648001" cy="252000"/>
          </a:xfrm>
          <a:prstGeom prst="roundRect">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305" name="TextBox 304">
            <a:extLst>
              <a:ext uri="{FF2B5EF4-FFF2-40B4-BE49-F238E27FC236}">
                <a16:creationId xmlns:a16="http://schemas.microsoft.com/office/drawing/2014/main" id="{21E155AB-D96A-06F2-872B-12C117D1F559}"/>
              </a:ext>
            </a:extLst>
          </xdr:cNvPr>
          <xdr:cNvSpPr txBox="1"/>
        </xdr:nvSpPr>
        <xdr:spPr>
          <a:xfrm>
            <a:off x="10172700" y="3954332"/>
            <a:ext cx="3337560" cy="800240"/>
          </a:xfrm>
          <a:prstGeom prst="rect">
            <a:avLst/>
          </a:prstGeom>
          <a:solidFill>
            <a:schemeClr val="lt1"/>
          </a:solidFill>
          <a:ln w="317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S3443 due for renewal</a:t>
            </a:r>
            <a:endParaRPr lang="en-SC" sz="1100"/>
          </a:p>
        </xdr:txBody>
      </xdr:sp>
      <xdr:sp macro="" textlink="">
        <xdr:nvSpPr>
          <xdr:cNvPr id="306" name="Rectangle: Rounded Corners 305">
            <a:extLst>
              <a:ext uri="{FF2B5EF4-FFF2-40B4-BE49-F238E27FC236}">
                <a16:creationId xmlns:a16="http://schemas.microsoft.com/office/drawing/2014/main" id="{3CFDCD1D-37EF-954E-5523-2058999A2510}"/>
              </a:ext>
            </a:extLst>
          </xdr:cNvPr>
          <xdr:cNvSpPr/>
        </xdr:nvSpPr>
        <xdr:spPr>
          <a:xfrm>
            <a:off x="12080604" y="5569501"/>
            <a:ext cx="1440000" cy="213397"/>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Annually</a:t>
            </a:r>
            <a:endParaRPr lang="en-SC" sz="1100">
              <a:solidFill>
                <a:sysClr val="windowText" lastClr="000000"/>
              </a:solidFill>
            </a:endParaRPr>
          </a:p>
        </xdr:txBody>
      </xdr:sp>
    </xdr:grpSp>
    <xdr:clientData/>
  </xdr:twoCellAnchor>
  <xdr:twoCellAnchor>
    <xdr:from>
      <xdr:col>17</xdr:col>
      <xdr:colOff>182880</xdr:colOff>
      <xdr:row>17</xdr:row>
      <xdr:rowOff>281224</xdr:rowOff>
    </xdr:from>
    <xdr:to>
      <xdr:col>17</xdr:col>
      <xdr:colOff>362880</xdr:colOff>
      <xdr:row>18</xdr:row>
      <xdr:rowOff>143070</xdr:rowOff>
    </xdr:to>
    <xdr:pic>
      <xdr:nvPicPr>
        <xdr:cNvPr id="307" name="Picture 306">
          <a:extLst>
            <a:ext uri="{FF2B5EF4-FFF2-40B4-BE49-F238E27FC236}">
              <a16:creationId xmlns:a16="http://schemas.microsoft.com/office/drawing/2014/main" id="{DB0D94AE-4136-50E6-795A-25F60D467998}"/>
            </a:ext>
          </a:extLst>
        </xdr:cNvPr>
        <xdr:cNvPicPr>
          <a:picLocks noChangeAspect="1"/>
        </xdr:cNvPicPr>
      </xdr:nvPicPr>
      <xdr:blipFill>
        <a:blip xmlns:r="http://schemas.openxmlformats.org/officeDocument/2006/relationships" r:embed="rId20"/>
        <a:stretch>
          <a:fillRect/>
        </a:stretch>
      </xdr:blipFill>
      <xdr:spPr>
        <a:xfrm>
          <a:off x="11734800" y="5592364"/>
          <a:ext cx="180000" cy="189506"/>
        </a:xfrm>
        <a:prstGeom prst="rect">
          <a:avLst/>
        </a:prstGeom>
        <a:ln w="3175">
          <a:noFill/>
        </a:ln>
      </xdr:spPr>
    </xdr:pic>
    <xdr:clientData/>
  </xdr:twoCellAnchor>
  <xdr:twoCellAnchor>
    <xdr:from>
      <xdr:col>12</xdr:col>
      <xdr:colOff>533400</xdr:colOff>
      <xdr:row>20</xdr:row>
      <xdr:rowOff>83820</xdr:rowOff>
    </xdr:from>
    <xdr:to>
      <xdr:col>14</xdr:col>
      <xdr:colOff>886440</xdr:colOff>
      <xdr:row>21</xdr:row>
      <xdr:rowOff>8160</xdr:rowOff>
    </xdr:to>
    <xdr:grpSp>
      <xdr:nvGrpSpPr>
        <xdr:cNvPr id="8" name="Group 7">
          <a:extLst>
            <a:ext uri="{FF2B5EF4-FFF2-40B4-BE49-F238E27FC236}">
              <a16:creationId xmlns:a16="http://schemas.microsoft.com/office/drawing/2014/main" id="{C9D32EBD-3460-4F60-BC7A-608E6999501D}"/>
            </a:ext>
          </a:extLst>
        </xdr:cNvPr>
        <xdr:cNvGrpSpPr/>
      </xdr:nvGrpSpPr>
      <xdr:grpSpPr>
        <a:xfrm>
          <a:off x="5737860" y="6377940"/>
          <a:ext cx="2700000" cy="252000"/>
          <a:chOff x="5326380" y="922022"/>
          <a:chExt cx="2674920" cy="276157"/>
        </a:xfrm>
      </xdr:grpSpPr>
      <xdr:sp macro="" textlink="">
        <xdr:nvSpPr>
          <xdr:cNvPr id="9" name="Rectangle: Rounded Corners 8">
            <a:extLst>
              <a:ext uri="{FF2B5EF4-FFF2-40B4-BE49-F238E27FC236}">
                <a16:creationId xmlns:a16="http://schemas.microsoft.com/office/drawing/2014/main" id="{F40F4675-F1AF-31D7-7173-C4DC31BB5EE5}"/>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9</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10" name="Picture 9">
            <a:extLst>
              <a:ext uri="{FF2B5EF4-FFF2-40B4-BE49-F238E27FC236}">
                <a16:creationId xmlns:a16="http://schemas.microsoft.com/office/drawing/2014/main" id="{5B5C26B4-D8C2-3FE1-6A4E-A56A2B87C004}"/>
              </a:ext>
            </a:extLst>
          </xdr:cNvPr>
          <xdr:cNvPicPr>
            <a:picLocks noChangeAspect="1"/>
          </xdr:cNvPicPr>
        </xdr:nvPicPr>
        <xdr:blipFill>
          <a:blip xmlns:r="http://schemas.openxmlformats.org/officeDocument/2006/relationships" r:embed="rId21"/>
          <a:stretch>
            <a:fillRect/>
          </a:stretch>
        </xdr:blipFill>
        <xdr:spPr>
          <a:xfrm>
            <a:off x="5326380" y="922022"/>
            <a:ext cx="666000" cy="275998"/>
          </a:xfrm>
          <a:prstGeom prst="rect">
            <a:avLst/>
          </a:prstGeom>
        </xdr:spPr>
      </xdr:pic>
      <xdr:pic>
        <xdr:nvPicPr>
          <xdr:cNvPr id="11" name="Picture 10">
            <a:extLst>
              <a:ext uri="{FF2B5EF4-FFF2-40B4-BE49-F238E27FC236}">
                <a16:creationId xmlns:a16="http://schemas.microsoft.com/office/drawing/2014/main" id="{1B7F2E7D-220C-D7D2-E32D-FD91BF2B9F0F}"/>
              </a:ext>
            </a:extLst>
          </xdr:cNvPr>
          <xdr:cNvPicPr>
            <a:picLocks noChangeAspect="1"/>
          </xdr:cNvPicPr>
        </xdr:nvPicPr>
        <xdr:blipFill>
          <a:blip xmlns:r="http://schemas.openxmlformats.org/officeDocument/2006/relationships" r:embed="rId21"/>
          <a:stretch>
            <a:fillRect/>
          </a:stretch>
        </xdr:blipFill>
        <xdr:spPr>
          <a:xfrm rot="10800000">
            <a:off x="7335300" y="922181"/>
            <a:ext cx="666000" cy="275998"/>
          </a:xfrm>
          <a:prstGeom prst="rect">
            <a:avLst/>
          </a:prstGeom>
        </xdr:spPr>
      </xdr:pic>
    </xdr:grpSp>
    <xdr:clientData/>
  </xdr:twoCellAnchor>
  <xdr:twoCellAnchor>
    <xdr:from>
      <xdr:col>9</xdr:col>
      <xdr:colOff>502920</xdr:colOff>
      <xdr:row>20</xdr:row>
      <xdr:rowOff>91440</xdr:rowOff>
    </xdr:from>
    <xdr:to>
      <xdr:col>10</xdr:col>
      <xdr:colOff>447780</xdr:colOff>
      <xdr:row>20</xdr:row>
      <xdr:rowOff>325440</xdr:rowOff>
    </xdr:to>
    <xdr:sp macro="" textlink="">
      <xdr:nvSpPr>
        <xdr:cNvPr id="12" name="Rectangle: Rounded Corners 11">
          <a:extLst>
            <a:ext uri="{FF2B5EF4-FFF2-40B4-BE49-F238E27FC236}">
              <a16:creationId xmlns:a16="http://schemas.microsoft.com/office/drawing/2014/main" id="{FB289E4A-B7C3-4704-8B60-8FFEF3CC1771}"/>
            </a:ext>
          </a:extLst>
        </xdr:cNvPr>
        <xdr:cNvSpPr/>
      </xdr:nvSpPr>
      <xdr:spPr>
        <a:xfrm>
          <a:off x="2537460" y="638556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60960</xdr:colOff>
      <xdr:row>20</xdr:row>
      <xdr:rowOff>99060</xdr:rowOff>
    </xdr:from>
    <xdr:to>
      <xdr:col>9</xdr:col>
      <xdr:colOff>424920</xdr:colOff>
      <xdr:row>21</xdr:row>
      <xdr:rowOff>5400</xdr:rowOff>
    </xdr:to>
    <xdr:sp macro="" textlink="">
      <xdr:nvSpPr>
        <xdr:cNvPr id="13" name="Rectangle: Rounded Corners 12">
          <a:extLst>
            <a:ext uri="{FF2B5EF4-FFF2-40B4-BE49-F238E27FC236}">
              <a16:creationId xmlns:a16="http://schemas.microsoft.com/office/drawing/2014/main" id="{E3B88C13-867E-4316-818B-873285034FEC}"/>
            </a:ext>
          </a:extLst>
        </xdr:cNvPr>
        <xdr:cNvSpPr/>
      </xdr:nvSpPr>
      <xdr:spPr>
        <a:xfrm>
          <a:off x="1775460" y="639318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xdr:col>
      <xdr:colOff>0</xdr:colOff>
      <xdr:row>0</xdr:row>
      <xdr:rowOff>0</xdr:rowOff>
    </xdr:from>
    <xdr:to>
      <xdr:col>15</xdr:col>
      <xdr:colOff>441960</xdr:colOff>
      <xdr:row>29</xdr:row>
      <xdr:rowOff>129540</xdr:rowOff>
    </xdr:to>
    <xdr:sp macro="" textlink="">
      <xdr:nvSpPr>
        <xdr:cNvPr id="280" name="Rectangle 279">
          <a:extLst>
            <a:ext uri="{FF2B5EF4-FFF2-40B4-BE49-F238E27FC236}">
              <a16:creationId xmlns:a16="http://schemas.microsoft.com/office/drawing/2014/main" id="{8085D4D0-9B77-4AD5-B4D9-58274F3DD400}"/>
            </a:ext>
          </a:extLst>
        </xdr:cNvPr>
        <xdr:cNvSpPr/>
      </xdr:nvSpPr>
      <xdr:spPr>
        <a:xfrm>
          <a:off x="1470660" y="0"/>
          <a:ext cx="8031480" cy="856488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17</xdr:col>
      <xdr:colOff>181931</xdr:colOff>
      <xdr:row>7</xdr:row>
      <xdr:rowOff>312420</xdr:rowOff>
    </xdr:from>
    <xdr:to>
      <xdr:col>18</xdr:col>
      <xdr:colOff>328391</xdr:colOff>
      <xdr:row>8</xdr:row>
      <xdr:rowOff>201916</xdr:rowOff>
    </xdr:to>
    <xdr:sp macro="" textlink="">
      <xdr:nvSpPr>
        <xdr:cNvPr id="3" name="Rectangle: Rounded Corners 2">
          <a:extLst>
            <a:ext uri="{FF2B5EF4-FFF2-40B4-BE49-F238E27FC236}">
              <a16:creationId xmlns:a16="http://schemas.microsoft.com/office/drawing/2014/main" id="{168473D7-9014-4EA6-9BF0-888F4049E79F}"/>
            </a:ext>
          </a:extLst>
        </xdr:cNvPr>
        <xdr:cNvSpPr/>
      </xdr:nvSpPr>
      <xdr:spPr>
        <a:xfrm>
          <a:off x="11733851" y="2346960"/>
          <a:ext cx="1800000" cy="217156"/>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1000am</a:t>
          </a:r>
          <a:r>
            <a:rPr lang="en-US" sz="1100"/>
            <a:t>1</a:t>
          </a:r>
          <a:endParaRPr lang="en-SC" sz="1100"/>
        </a:p>
      </xdr:txBody>
    </xdr:sp>
    <xdr:clientData/>
  </xdr:twoCellAnchor>
  <xdr:twoCellAnchor>
    <xdr:from>
      <xdr:col>16</xdr:col>
      <xdr:colOff>472440</xdr:colOff>
      <xdr:row>7</xdr:row>
      <xdr:rowOff>312420</xdr:rowOff>
    </xdr:from>
    <xdr:to>
      <xdr:col>17</xdr:col>
      <xdr:colOff>16512</xdr:colOff>
      <xdr:row>8</xdr:row>
      <xdr:rowOff>196387</xdr:rowOff>
    </xdr:to>
    <xdr:sp macro="" textlink="">
      <xdr:nvSpPr>
        <xdr:cNvPr id="4" name="Rectangle: Rounded Corners 3">
          <a:extLst>
            <a:ext uri="{FF2B5EF4-FFF2-40B4-BE49-F238E27FC236}">
              <a16:creationId xmlns:a16="http://schemas.microsoft.com/office/drawing/2014/main" id="{1BD666FA-F14A-4A44-AF06-520DD0851A02}"/>
            </a:ext>
          </a:extLst>
        </xdr:cNvPr>
        <xdr:cNvSpPr/>
      </xdr:nvSpPr>
      <xdr:spPr>
        <a:xfrm>
          <a:off x="10104120" y="2346960"/>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Task Time</a:t>
          </a:r>
          <a:endParaRPr lang="en-SC" sz="1200"/>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22</xdr:row>
      <xdr:rowOff>96300</xdr:rowOff>
    </xdr:to>
    <xdr:grpSp>
      <xdr:nvGrpSpPr>
        <xdr:cNvPr id="6" name="Group 5">
          <a:extLst>
            <a:ext uri="{FF2B5EF4-FFF2-40B4-BE49-F238E27FC236}">
              <a16:creationId xmlns:a16="http://schemas.microsoft.com/office/drawing/2014/main" id="{7A66A1CA-D5BC-449C-B93B-44BCDD07D524}"/>
            </a:ext>
          </a:extLst>
        </xdr:cNvPr>
        <xdr:cNvGrpSpPr/>
      </xdr:nvGrpSpPr>
      <xdr:grpSpPr>
        <a:xfrm>
          <a:off x="0" y="0"/>
          <a:ext cx="1474131" cy="6847620"/>
          <a:chOff x="0" y="0"/>
          <a:chExt cx="1470321" cy="6184990"/>
        </a:xfrm>
      </xdr:grpSpPr>
      <xdr:grpSp>
        <xdr:nvGrpSpPr>
          <xdr:cNvPr id="7" name="Group 6">
            <a:extLst>
              <a:ext uri="{FF2B5EF4-FFF2-40B4-BE49-F238E27FC236}">
                <a16:creationId xmlns:a16="http://schemas.microsoft.com/office/drawing/2014/main" id="{82508F43-A7B0-8AF0-5725-AAB7ECBD1D5A}"/>
              </a:ext>
            </a:extLst>
          </xdr:cNvPr>
          <xdr:cNvGrpSpPr/>
        </xdr:nvGrpSpPr>
        <xdr:grpSpPr>
          <a:xfrm>
            <a:off x="0" y="0"/>
            <a:ext cx="1470321" cy="6184990"/>
            <a:chOff x="0" y="0"/>
            <a:chExt cx="1470321" cy="6184990"/>
          </a:xfrm>
        </xdr:grpSpPr>
        <xdr:grpSp>
          <xdr:nvGrpSpPr>
            <xdr:cNvPr id="9" name="Group 8">
              <a:extLst>
                <a:ext uri="{FF2B5EF4-FFF2-40B4-BE49-F238E27FC236}">
                  <a16:creationId xmlns:a16="http://schemas.microsoft.com/office/drawing/2014/main" id="{489C188F-5770-C72B-D09B-48FC11D5E57E}"/>
                </a:ext>
              </a:extLst>
            </xdr:cNvPr>
            <xdr:cNvGrpSpPr/>
          </xdr:nvGrpSpPr>
          <xdr:grpSpPr>
            <a:xfrm>
              <a:off x="0" y="0"/>
              <a:ext cx="1470321" cy="6184990"/>
              <a:chOff x="0" y="-291307"/>
              <a:chExt cx="1474131" cy="6350725"/>
            </a:xfrm>
            <a:solidFill>
              <a:schemeClr val="bg1"/>
            </a:solidFill>
          </xdr:grpSpPr>
          <xdr:grpSp>
            <xdr:nvGrpSpPr>
              <xdr:cNvPr id="11" name="Group 10">
                <a:extLst>
                  <a:ext uri="{FF2B5EF4-FFF2-40B4-BE49-F238E27FC236}">
                    <a16:creationId xmlns:a16="http://schemas.microsoft.com/office/drawing/2014/main" id="{9E15F94B-F14D-5358-CCBE-A4039A51306A}"/>
                  </a:ext>
                </a:extLst>
              </xdr:cNvPr>
              <xdr:cNvGrpSpPr/>
            </xdr:nvGrpSpPr>
            <xdr:grpSpPr>
              <a:xfrm>
                <a:off x="0" y="-291307"/>
                <a:ext cx="1474131" cy="6350725"/>
                <a:chOff x="0" y="-291307"/>
                <a:chExt cx="1474131" cy="6350725"/>
              </a:xfrm>
              <a:grpFill/>
            </xdr:grpSpPr>
            <xdr:grpSp>
              <xdr:nvGrpSpPr>
                <xdr:cNvPr id="14" name="Group 13">
                  <a:extLst>
                    <a:ext uri="{FF2B5EF4-FFF2-40B4-BE49-F238E27FC236}">
                      <a16:creationId xmlns:a16="http://schemas.microsoft.com/office/drawing/2014/main" id="{496CFF86-80C1-EB3D-5584-8769970B03AB}"/>
                    </a:ext>
                  </a:extLst>
                </xdr:cNvPr>
                <xdr:cNvGrpSpPr/>
              </xdr:nvGrpSpPr>
              <xdr:grpSpPr>
                <a:xfrm>
                  <a:off x="0" y="-291307"/>
                  <a:ext cx="1474131" cy="6350725"/>
                  <a:chOff x="0" y="-276870"/>
                  <a:chExt cx="1476165" cy="6035993"/>
                </a:xfrm>
                <a:grpFill/>
              </xdr:grpSpPr>
              <xdr:sp macro="" textlink="">
                <xdr:nvSpPr>
                  <xdr:cNvPr id="16" name="Rectangle 15">
                    <a:extLst>
                      <a:ext uri="{FF2B5EF4-FFF2-40B4-BE49-F238E27FC236}">
                        <a16:creationId xmlns:a16="http://schemas.microsoft.com/office/drawing/2014/main" id="{A73F44EB-6C98-DCFE-06C7-B81AB4192875}"/>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7" name="Group 16">
                    <a:extLst>
                      <a:ext uri="{FF2B5EF4-FFF2-40B4-BE49-F238E27FC236}">
                        <a16:creationId xmlns:a16="http://schemas.microsoft.com/office/drawing/2014/main" id="{37479194-739E-8DB6-9FCA-68CB760D6BD1}"/>
                      </a:ext>
                    </a:extLst>
                  </xdr:cNvPr>
                  <xdr:cNvGrpSpPr/>
                </xdr:nvGrpSpPr>
                <xdr:grpSpPr>
                  <a:xfrm>
                    <a:off x="2080" y="531339"/>
                    <a:ext cx="1457616" cy="4278031"/>
                    <a:chOff x="2080" y="531339"/>
                    <a:chExt cx="1457616" cy="4278031"/>
                  </a:xfrm>
                  <a:grpFill/>
                </xdr:grpSpPr>
                <xdr:sp macro="" textlink="">
                  <xdr:nvSpPr>
                    <xdr:cNvPr id="18" name="TextBox 17">
                      <a:hlinkClick xmlns:r="http://schemas.openxmlformats.org/officeDocument/2006/relationships" r:id="rId1"/>
                      <a:extLst>
                        <a:ext uri="{FF2B5EF4-FFF2-40B4-BE49-F238E27FC236}">
                          <a16:creationId xmlns:a16="http://schemas.microsoft.com/office/drawing/2014/main" id="{E942542C-B39A-7C1B-5ECB-FAB55A6DF21D}"/>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2"/>
                      <a:extLst>
                        <a:ext uri="{FF2B5EF4-FFF2-40B4-BE49-F238E27FC236}">
                          <a16:creationId xmlns:a16="http://schemas.microsoft.com/office/drawing/2014/main" id="{3D0C38C6-40C8-68A6-9EA9-37C92B156971}"/>
                        </a:ext>
                      </a:extLst>
                    </xdr:cNvPr>
                    <xdr:cNvSpPr txBox="1"/>
                  </xdr:nvSpPr>
                  <xdr:spPr>
                    <a:xfrm>
                      <a:off x="2444" y="1054618"/>
                      <a:ext cx="1441986"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3"/>
                      <a:extLst>
                        <a:ext uri="{FF2B5EF4-FFF2-40B4-BE49-F238E27FC236}">
                          <a16:creationId xmlns:a16="http://schemas.microsoft.com/office/drawing/2014/main" id="{C25CFDE5-19F1-1334-559B-E816B83A173A}"/>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4"/>
                      <a:extLst>
                        <a:ext uri="{FF2B5EF4-FFF2-40B4-BE49-F238E27FC236}">
                          <a16:creationId xmlns:a16="http://schemas.microsoft.com/office/drawing/2014/main" id="{1660325D-83BD-D6BF-EF27-9FD72D21A554}"/>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5"/>
                      <a:extLst>
                        <a:ext uri="{FF2B5EF4-FFF2-40B4-BE49-F238E27FC236}">
                          <a16:creationId xmlns:a16="http://schemas.microsoft.com/office/drawing/2014/main" id="{84C57DCB-E130-CEF6-ED34-9EBC268286EB}"/>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6"/>
                      <a:extLst>
                        <a:ext uri="{FF2B5EF4-FFF2-40B4-BE49-F238E27FC236}">
                          <a16:creationId xmlns:a16="http://schemas.microsoft.com/office/drawing/2014/main" id="{12991558-8588-F577-4970-C25882BCEDE0}"/>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7"/>
                      <a:extLst>
                        <a:ext uri="{FF2B5EF4-FFF2-40B4-BE49-F238E27FC236}">
                          <a16:creationId xmlns:a16="http://schemas.microsoft.com/office/drawing/2014/main" id="{3DB78106-CB78-4795-BC7A-1DBFF35106AF}"/>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844D8564-54C7-4084-B965-FF034E958031}"/>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9"/>
                      <a:extLst>
                        <a:ext uri="{FF2B5EF4-FFF2-40B4-BE49-F238E27FC236}">
                          <a16:creationId xmlns:a16="http://schemas.microsoft.com/office/drawing/2014/main" id="{A18B2F35-12DE-5CC8-4B55-BFACA71938B6}"/>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extLst>
                        <a:ext uri="{FF2B5EF4-FFF2-40B4-BE49-F238E27FC236}">
                          <a16:creationId xmlns:a16="http://schemas.microsoft.com/office/drawing/2014/main" id="{DCA3E510-F3E4-C4C0-BEAE-805A27E8F573}"/>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0"/>
                      <a:extLst>
                        <a:ext uri="{FF2B5EF4-FFF2-40B4-BE49-F238E27FC236}">
                          <a16:creationId xmlns:a16="http://schemas.microsoft.com/office/drawing/2014/main" id="{223211B1-73FE-3291-CE9F-5CAE933CBAC2}"/>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extLst>
                        <a:ext uri="{FF2B5EF4-FFF2-40B4-BE49-F238E27FC236}">
                          <a16:creationId xmlns:a16="http://schemas.microsoft.com/office/drawing/2014/main" id="{8E0AB085-D340-0244-D04E-D1B8EC9E12EE}"/>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1"/>
                      <a:extLst>
                        <a:ext uri="{FF2B5EF4-FFF2-40B4-BE49-F238E27FC236}">
                          <a16:creationId xmlns:a16="http://schemas.microsoft.com/office/drawing/2014/main" id="{695F1D4A-DA76-BFE1-D7F5-372295E18231}"/>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extLst>
                        <a:ext uri="{FF2B5EF4-FFF2-40B4-BE49-F238E27FC236}">
                          <a16:creationId xmlns:a16="http://schemas.microsoft.com/office/drawing/2014/main" id="{0C1F3F1F-E370-217D-20F0-E844A4CAD9E7}"/>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5" name="TextBox 14">
                  <a:hlinkClick xmlns:r="http://schemas.openxmlformats.org/officeDocument/2006/relationships" r:id="rId12"/>
                  <a:extLst>
                    <a:ext uri="{FF2B5EF4-FFF2-40B4-BE49-F238E27FC236}">
                      <a16:creationId xmlns:a16="http://schemas.microsoft.com/office/drawing/2014/main" id="{BB9553D1-77E5-105B-15C6-8EC7284B030E}"/>
                    </a:ext>
                  </a:extLst>
                </xdr:cNvPr>
                <xdr:cNvSpPr txBox="1"/>
              </xdr:nvSpPr>
              <xdr:spPr>
                <a:xfrm>
                  <a:off x="0" y="2248743"/>
                  <a:ext cx="1440000" cy="25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 name="TextBox 11">
                <a:extLst>
                  <a:ext uri="{FF2B5EF4-FFF2-40B4-BE49-F238E27FC236}">
                    <a16:creationId xmlns:a16="http://schemas.microsoft.com/office/drawing/2014/main" id="{0A40CC50-29DA-91A3-0441-017F110E30D7}"/>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3" name="TextBox 12">
                <a:extLst>
                  <a:ext uri="{FF2B5EF4-FFF2-40B4-BE49-F238E27FC236}">
                    <a16:creationId xmlns:a16="http://schemas.microsoft.com/office/drawing/2014/main" id="{63713B71-9817-B0A6-84FA-29C8C7D8BD07}"/>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0" name="TextBox 9">
              <a:hlinkClick xmlns:r="http://schemas.openxmlformats.org/officeDocument/2006/relationships" r:id="rId13"/>
              <a:extLst>
                <a:ext uri="{FF2B5EF4-FFF2-40B4-BE49-F238E27FC236}">
                  <a16:creationId xmlns:a16="http://schemas.microsoft.com/office/drawing/2014/main" id="{3327D756-99B9-89B3-9722-D09AA83F259C}"/>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8" name="Picture 7">
            <a:extLst>
              <a:ext uri="{FF2B5EF4-FFF2-40B4-BE49-F238E27FC236}">
                <a16:creationId xmlns:a16="http://schemas.microsoft.com/office/drawing/2014/main" id="{E011A66C-B2B0-98AC-93BC-09C37138F10B}"/>
              </a:ext>
            </a:extLst>
          </xdr:cNvPr>
          <xdr:cNvPicPr>
            <a:picLocks noChangeAspect="1"/>
          </xdr:cNvPicPr>
        </xdr:nvPicPr>
        <xdr:blipFill>
          <a:blip xmlns:r="http://schemas.openxmlformats.org/officeDocument/2006/relationships" r:embed="rId14"/>
          <a:stretch>
            <a:fillRect/>
          </a:stretch>
        </xdr:blipFill>
        <xdr:spPr>
          <a:xfrm>
            <a:off x="243840" y="175260"/>
            <a:ext cx="1021080" cy="439850"/>
          </a:xfrm>
          <a:prstGeom prst="rect">
            <a:avLst/>
          </a:prstGeom>
        </xdr:spPr>
      </xdr:pic>
    </xdr:grpSp>
    <xdr:clientData/>
  </xdr:twoCellAnchor>
  <xdr:twoCellAnchor>
    <xdr:from>
      <xdr:col>9</xdr:col>
      <xdr:colOff>441960</xdr:colOff>
      <xdr:row>20</xdr:row>
      <xdr:rowOff>106680</xdr:rowOff>
    </xdr:from>
    <xdr:to>
      <xdr:col>11</xdr:col>
      <xdr:colOff>566400</xdr:colOff>
      <xdr:row>21</xdr:row>
      <xdr:rowOff>31020</xdr:rowOff>
    </xdr:to>
    <xdr:grpSp>
      <xdr:nvGrpSpPr>
        <xdr:cNvPr id="38" name="Group 37">
          <a:extLst>
            <a:ext uri="{FF2B5EF4-FFF2-40B4-BE49-F238E27FC236}">
              <a16:creationId xmlns:a16="http://schemas.microsoft.com/office/drawing/2014/main" id="{48710EF6-3799-48AC-A543-967E334503D3}"/>
            </a:ext>
          </a:extLst>
        </xdr:cNvPr>
        <xdr:cNvGrpSpPr/>
      </xdr:nvGrpSpPr>
      <xdr:grpSpPr>
        <a:xfrm>
          <a:off x="6202680" y="6408420"/>
          <a:ext cx="2570460" cy="252000"/>
          <a:chOff x="5326380" y="922022"/>
          <a:chExt cx="2674920" cy="276157"/>
        </a:xfrm>
      </xdr:grpSpPr>
      <xdr:sp macro="" textlink="">
        <xdr:nvSpPr>
          <xdr:cNvPr id="39" name="Rectangle: Rounded Corners 38">
            <a:extLst>
              <a:ext uri="{FF2B5EF4-FFF2-40B4-BE49-F238E27FC236}">
                <a16:creationId xmlns:a16="http://schemas.microsoft.com/office/drawing/2014/main" id="{933BA8EC-6E7B-5187-0F0D-0C138852DEFA}"/>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0" name="Picture 39">
            <a:extLst>
              <a:ext uri="{FF2B5EF4-FFF2-40B4-BE49-F238E27FC236}">
                <a16:creationId xmlns:a16="http://schemas.microsoft.com/office/drawing/2014/main" id="{ED0B9887-7901-AD19-DC37-77737B627238}"/>
              </a:ext>
            </a:extLst>
          </xdr:cNvPr>
          <xdr:cNvPicPr>
            <a:picLocks noChangeAspect="1"/>
          </xdr:cNvPicPr>
        </xdr:nvPicPr>
        <xdr:blipFill>
          <a:blip xmlns:r="http://schemas.openxmlformats.org/officeDocument/2006/relationships" r:embed="rId15"/>
          <a:stretch>
            <a:fillRect/>
          </a:stretch>
        </xdr:blipFill>
        <xdr:spPr>
          <a:xfrm>
            <a:off x="5326380" y="922022"/>
            <a:ext cx="666000" cy="275998"/>
          </a:xfrm>
          <a:prstGeom prst="rect">
            <a:avLst/>
          </a:prstGeom>
        </xdr:spPr>
      </xdr:pic>
      <xdr:pic>
        <xdr:nvPicPr>
          <xdr:cNvPr id="41" name="Picture 40">
            <a:extLst>
              <a:ext uri="{FF2B5EF4-FFF2-40B4-BE49-F238E27FC236}">
                <a16:creationId xmlns:a16="http://schemas.microsoft.com/office/drawing/2014/main" id="{33003BA2-D24F-85DD-F6CB-618871938FEB}"/>
              </a:ext>
            </a:extLst>
          </xdr:cNvPr>
          <xdr:cNvPicPr>
            <a:picLocks noChangeAspect="1"/>
          </xdr:cNvPicPr>
        </xdr:nvPicPr>
        <xdr:blipFill>
          <a:blip xmlns:r="http://schemas.openxmlformats.org/officeDocument/2006/relationships" r:embed="rId15"/>
          <a:stretch>
            <a:fillRect/>
          </a:stretch>
        </xdr:blipFill>
        <xdr:spPr>
          <a:xfrm rot="10800000">
            <a:off x="7335300" y="922181"/>
            <a:ext cx="666000" cy="275998"/>
          </a:xfrm>
          <a:prstGeom prst="rect">
            <a:avLst/>
          </a:prstGeom>
        </xdr:spPr>
      </xdr:pic>
    </xdr:grpSp>
    <xdr:clientData/>
  </xdr:twoCellAnchor>
  <xdr:twoCellAnchor>
    <xdr:from>
      <xdr:col>5</xdr:col>
      <xdr:colOff>388620</xdr:colOff>
      <xdr:row>20</xdr:row>
      <xdr:rowOff>106680</xdr:rowOff>
    </xdr:from>
    <xdr:to>
      <xdr:col>6</xdr:col>
      <xdr:colOff>569700</xdr:colOff>
      <xdr:row>21</xdr:row>
      <xdr:rowOff>13020</xdr:rowOff>
    </xdr:to>
    <xdr:sp macro="" textlink="">
      <xdr:nvSpPr>
        <xdr:cNvPr id="43" name="Rectangle: Rounded Corners 42">
          <a:hlinkClick xmlns:r="http://schemas.openxmlformats.org/officeDocument/2006/relationships" r:id="rId16"/>
          <a:extLst>
            <a:ext uri="{FF2B5EF4-FFF2-40B4-BE49-F238E27FC236}">
              <a16:creationId xmlns:a16="http://schemas.microsoft.com/office/drawing/2014/main" id="{11575EE0-D9CA-4D7D-9F85-5AC7EB8A29F3}"/>
            </a:ext>
          </a:extLst>
        </xdr:cNvPr>
        <xdr:cNvSpPr/>
      </xdr:nvSpPr>
      <xdr:spPr>
        <a:xfrm>
          <a:off x="246888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21</xdr:row>
      <xdr:rowOff>13020</xdr:rowOff>
    </xdr:to>
    <xdr:sp macro="" textlink="">
      <xdr:nvSpPr>
        <xdr:cNvPr id="44" name="Rectangle: Rounded Corners 43">
          <a:extLst>
            <a:ext uri="{FF2B5EF4-FFF2-40B4-BE49-F238E27FC236}">
              <a16:creationId xmlns:a16="http://schemas.microsoft.com/office/drawing/2014/main" id="{1A9833F6-2A76-4C06-A7F3-CEB7B8697786}"/>
            </a:ext>
          </a:extLst>
        </xdr:cNvPr>
        <xdr:cNvSpPr/>
      </xdr:nvSpPr>
      <xdr:spPr>
        <a:xfrm>
          <a:off x="1714500" y="640842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10</xdr:col>
      <xdr:colOff>510540</xdr:colOff>
      <xdr:row>3</xdr:row>
      <xdr:rowOff>99060</xdr:rowOff>
    </xdr:from>
    <xdr:to>
      <xdr:col>10</xdr:col>
      <xdr:colOff>1590540</xdr:colOff>
      <xdr:row>3</xdr:row>
      <xdr:rowOff>351060</xdr:rowOff>
    </xdr:to>
    <xdr:sp macro="" textlink="">
      <xdr:nvSpPr>
        <xdr:cNvPr id="46" name="Rectangle: Rounded Corners 45">
          <a:extLst>
            <a:ext uri="{FF2B5EF4-FFF2-40B4-BE49-F238E27FC236}">
              <a16:creationId xmlns:a16="http://schemas.microsoft.com/office/drawing/2014/main" id="{B7DE5857-CBAF-46C2-B9DE-BBFDD8393752}"/>
            </a:ext>
          </a:extLst>
        </xdr:cNvPr>
        <xdr:cNvSpPr/>
      </xdr:nvSpPr>
      <xdr:spPr>
        <a:xfrm>
          <a:off x="6598920" y="922020"/>
          <a:ext cx="1080000" cy="25200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SC" sz="1200">
            <a:solidFill>
              <a:sysClr val="windowText" lastClr="000000"/>
            </a:solidFill>
          </a:endParaRPr>
        </a:p>
      </xdr:txBody>
    </xdr:sp>
    <xdr:clientData/>
  </xdr:twoCellAnchor>
  <xdr:twoCellAnchor editAs="oneCell">
    <xdr:from>
      <xdr:col>9</xdr:col>
      <xdr:colOff>297180</xdr:colOff>
      <xdr:row>3</xdr:row>
      <xdr:rowOff>99060</xdr:rowOff>
    </xdr:from>
    <xdr:to>
      <xdr:col>9</xdr:col>
      <xdr:colOff>754380</xdr:colOff>
      <xdr:row>3</xdr:row>
      <xdr:rowOff>351060</xdr:rowOff>
    </xdr:to>
    <xdr:pic>
      <xdr:nvPicPr>
        <xdr:cNvPr id="47" name="Picture 46">
          <a:extLst>
            <a:ext uri="{FF2B5EF4-FFF2-40B4-BE49-F238E27FC236}">
              <a16:creationId xmlns:a16="http://schemas.microsoft.com/office/drawing/2014/main" id="{3AD2707D-C768-4838-8B53-A11EAA0E481B}"/>
            </a:ext>
          </a:extLst>
        </xdr:cNvPr>
        <xdr:cNvPicPr>
          <a:picLocks noChangeAspect="1"/>
        </xdr:cNvPicPr>
      </xdr:nvPicPr>
      <xdr:blipFill>
        <a:blip xmlns:r="http://schemas.openxmlformats.org/officeDocument/2006/relationships" r:embed="rId17"/>
        <a:stretch>
          <a:fillRect/>
        </a:stretch>
      </xdr:blipFill>
      <xdr:spPr>
        <a:xfrm>
          <a:off x="5509260" y="922020"/>
          <a:ext cx="457200" cy="252000"/>
        </a:xfrm>
        <a:prstGeom prst="rect">
          <a:avLst/>
        </a:prstGeom>
      </xdr:spPr>
    </xdr:pic>
    <xdr:clientData/>
  </xdr:twoCellAnchor>
  <xdr:twoCellAnchor>
    <xdr:from>
      <xdr:col>9</xdr:col>
      <xdr:colOff>739140</xdr:colOff>
      <xdr:row>3</xdr:row>
      <xdr:rowOff>99060</xdr:rowOff>
    </xdr:from>
    <xdr:to>
      <xdr:col>10</xdr:col>
      <xdr:colOff>510840</xdr:colOff>
      <xdr:row>3</xdr:row>
      <xdr:rowOff>351060</xdr:rowOff>
    </xdr:to>
    <xdr:sp macro="" textlink="">
      <xdr:nvSpPr>
        <xdr:cNvPr id="48" name="Rectangle: Rounded Corners 47">
          <a:extLst>
            <a:ext uri="{FF2B5EF4-FFF2-40B4-BE49-F238E27FC236}">
              <a16:creationId xmlns:a16="http://schemas.microsoft.com/office/drawing/2014/main" id="{442E2330-EEF8-47DC-9A22-67EFE4BBC7E6}"/>
            </a:ext>
          </a:extLst>
        </xdr:cNvPr>
        <xdr:cNvSpPr/>
      </xdr:nvSpPr>
      <xdr:spPr>
        <a:xfrm>
          <a:off x="5951220" y="92202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15</xdr:col>
      <xdr:colOff>167640</xdr:colOff>
      <xdr:row>3</xdr:row>
      <xdr:rowOff>152400</xdr:rowOff>
    </xdr:from>
    <xdr:to>
      <xdr:col>15</xdr:col>
      <xdr:colOff>851640</xdr:colOff>
      <xdr:row>3</xdr:row>
      <xdr:rowOff>404400</xdr:rowOff>
    </xdr:to>
    <xdr:sp macro="" textlink="">
      <xdr:nvSpPr>
        <xdr:cNvPr id="3" name="Rectangle: Rounded Corners 2">
          <a:hlinkClick xmlns:r="http://schemas.openxmlformats.org/officeDocument/2006/relationships" r:id="rId18"/>
          <a:extLst>
            <a:ext uri="{FF2B5EF4-FFF2-40B4-BE49-F238E27FC236}">
              <a16:creationId xmlns:a16="http://schemas.microsoft.com/office/drawing/2014/main" id="{B4B4437E-7E85-403E-BA2A-FB80417B7587}"/>
            </a:ext>
          </a:extLst>
        </xdr:cNvPr>
        <xdr:cNvSpPr/>
      </xdr:nvSpPr>
      <xdr:spPr>
        <a:xfrm>
          <a:off x="13380720" y="97536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106680</xdr:colOff>
      <xdr:row>6</xdr:row>
      <xdr:rowOff>99060</xdr:rowOff>
    </xdr:from>
    <xdr:to>
      <xdr:col>4</xdr:col>
      <xdr:colOff>250680</xdr:colOff>
      <xdr:row>10</xdr:row>
      <xdr:rowOff>227820</xdr:rowOff>
    </xdr:to>
    <xdr:grpSp>
      <xdr:nvGrpSpPr>
        <xdr:cNvPr id="2" name="Group 1">
          <a:extLst>
            <a:ext uri="{FF2B5EF4-FFF2-40B4-BE49-F238E27FC236}">
              <a16:creationId xmlns:a16="http://schemas.microsoft.com/office/drawing/2014/main" id="{73A8EEBC-708B-4CB5-9F13-E8191F866DE4}"/>
            </a:ext>
          </a:extLst>
        </xdr:cNvPr>
        <xdr:cNvGrpSpPr/>
      </xdr:nvGrpSpPr>
      <xdr:grpSpPr>
        <a:xfrm>
          <a:off x="1821180" y="1813560"/>
          <a:ext cx="144000" cy="1439400"/>
          <a:chOff x="1805940" y="1798320"/>
          <a:chExt cx="144000" cy="1439400"/>
        </a:xfrm>
      </xdr:grpSpPr>
      <xdr:sp macro="" textlink="">
        <xdr:nvSpPr>
          <xdr:cNvPr id="42" name="Oval 41">
            <a:extLst>
              <a:ext uri="{FF2B5EF4-FFF2-40B4-BE49-F238E27FC236}">
                <a16:creationId xmlns:a16="http://schemas.microsoft.com/office/drawing/2014/main" id="{1931FE1D-FC01-FD31-DCEF-523B46B06ACC}"/>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9" name="Oval 48">
            <a:extLst>
              <a:ext uri="{FF2B5EF4-FFF2-40B4-BE49-F238E27FC236}">
                <a16:creationId xmlns:a16="http://schemas.microsoft.com/office/drawing/2014/main" id="{32175E7F-F181-6432-3B02-27F4270DBCCE}"/>
              </a:ext>
            </a:extLst>
          </xdr:cNvPr>
          <xdr:cNvSpPr>
            <a:spLocks noChangeAspect="1"/>
          </xdr:cNvSpPr>
        </xdr:nvSpPr>
        <xdr:spPr>
          <a:xfrm>
            <a:off x="1805940" y="2110740"/>
            <a:ext cx="144000" cy="144000"/>
          </a:xfrm>
          <a:prstGeom prst="ellipse">
            <a:avLst/>
          </a:prstGeom>
          <a:solidFill>
            <a:srgbClr val="FFC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0" name="Oval 49">
            <a:extLst>
              <a:ext uri="{FF2B5EF4-FFF2-40B4-BE49-F238E27FC236}">
                <a16:creationId xmlns:a16="http://schemas.microsoft.com/office/drawing/2014/main" id="{98B77BF9-F2CE-6459-1140-60BF84493F17}"/>
              </a:ext>
            </a:extLst>
          </xdr:cNvPr>
          <xdr:cNvSpPr>
            <a:spLocks noChangeAspect="1"/>
          </xdr:cNvSpPr>
        </xdr:nvSpPr>
        <xdr:spPr>
          <a:xfrm>
            <a:off x="1805940" y="2438400"/>
            <a:ext cx="144000" cy="144000"/>
          </a:xfrm>
          <a:prstGeom prst="ellipse">
            <a:avLst/>
          </a:prstGeom>
          <a:solidFill>
            <a:srgbClr val="FFFF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6" name="Oval 55">
            <a:extLst>
              <a:ext uri="{FF2B5EF4-FFF2-40B4-BE49-F238E27FC236}">
                <a16:creationId xmlns:a16="http://schemas.microsoft.com/office/drawing/2014/main" id="{AD226D1B-DD80-8437-41EE-E07C525C0232}"/>
              </a:ext>
            </a:extLst>
          </xdr:cNvPr>
          <xdr:cNvSpPr>
            <a:spLocks noChangeAspect="1"/>
          </xdr:cNvSpPr>
        </xdr:nvSpPr>
        <xdr:spPr>
          <a:xfrm>
            <a:off x="1805940" y="3093720"/>
            <a:ext cx="144000" cy="144000"/>
          </a:xfrm>
          <a:prstGeom prst="ellipse">
            <a:avLst/>
          </a:prstGeom>
          <a:solidFill>
            <a:srgbClr val="FFFF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7" name="Oval 56">
            <a:extLst>
              <a:ext uri="{FF2B5EF4-FFF2-40B4-BE49-F238E27FC236}">
                <a16:creationId xmlns:a16="http://schemas.microsoft.com/office/drawing/2014/main" id="{7D838427-9787-546C-08B0-B36671B57BA5}"/>
              </a:ext>
            </a:extLst>
          </xdr:cNvPr>
          <xdr:cNvSpPr>
            <a:spLocks noChangeAspect="1"/>
          </xdr:cNvSpPr>
        </xdr:nvSpPr>
        <xdr:spPr>
          <a:xfrm>
            <a:off x="1805940" y="2766060"/>
            <a:ext cx="144000" cy="144000"/>
          </a:xfrm>
          <a:prstGeom prst="ellipse">
            <a:avLst/>
          </a:prstGeom>
          <a:solidFill>
            <a:srgbClr val="FFFF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5</xdr:col>
      <xdr:colOff>91440</xdr:colOff>
      <xdr:row>6</xdr:row>
      <xdr:rowOff>91440</xdr:rowOff>
    </xdr:from>
    <xdr:to>
      <xdr:col>5</xdr:col>
      <xdr:colOff>258199</xdr:colOff>
      <xdr:row>10</xdr:row>
      <xdr:rowOff>253440</xdr:rowOff>
    </xdr:to>
    <xdr:grpSp>
      <xdr:nvGrpSpPr>
        <xdr:cNvPr id="59" name="Group 58">
          <a:extLst>
            <a:ext uri="{FF2B5EF4-FFF2-40B4-BE49-F238E27FC236}">
              <a16:creationId xmlns:a16="http://schemas.microsoft.com/office/drawing/2014/main" id="{78919F8F-76D3-F5D3-D0E5-4C64ADB657E6}"/>
            </a:ext>
          </a:extLst>
        </xdr:cNvPr>
        <xdr:cNvGrpSpPr/>
      </xdr:nvGrpSpPr>
      <xdr:grpSpPr>
        <a:xfrm>
          <a:off x="2171700" y="1805940"/>
          <a:ext cx="166759" cy="1472640"/>
          <a:chOff x="2156460" y="1706880"/>
          <a:chExt cx="162001" cy="1472640"/>
        </a:xfrm>
      </xdr:grpSpPr>
      <xdr:pic>
        <xdr:nvPicPr>
          <xdr:cNvPr id="62" name="Picture 61">
            <a:extLst>
              <a:ext uri="{FF2B5EF4-FFF2-40B4-BE49-F238E27FC236}">
                <a16:creationId xmlns:a16="http://schemas.microsoft.com/office/drawing/2014/main" id="{0FFB82E1-0645-0915-2E78-B87093B2B61C}"/>
              </a:ext>
            </a:extLst>
          </xdr:cNvPr>
          <xdr:cNvPicPr>
            <a:picLocks noChangeAspect="1"/>
          </xdr:cNvPicPr>
        </xdr:nvPicPr>
        <xdr:blipFill>
          <a:blip xmlns:r="http://schemas.openxmlformats.org/officeDocument/2006/relationships" r:embed="rId19"/>
          <a:stretch>
            <a:fillRect/>
          </a:stretch>
        </xdr:blipFill>
        <xdr:spPr>
          <a:xfrm>
            <a:off x="2156460" y="2034540"/>
            <a:ext cx="162001" cy="162000"/>
          </a:xfrm>
          <a:prstGeom prst="rect">
            <a:avLst/>
          </a:prstGeom>
        </xdr:spPr>
      </xdr:pic>
      <xdr:pic>
        <xdr:nvPicPr>
          <xdr:cNvPr id="63" name="Picture 62">
            <a:hlinkClick xmlns:r="http://schemas.openxmlformats.org/officeDocument/2006/relationships" r:id="rId20"/>
            <a:extLst>
              <a:ext uri="{FF2B5EF4-FFF2-40B4-BE49-F238E27FC236}">
                <a16:creationId xmlns:a16="http://schemas.microsoft.com/office/drawing/2014/main" id="{2C9F032D-2AFE-73CF-A053-4075734FA31B}"/>
              </a:ext>
            </a:extLst>
          </xdr:cNvPr>
          <xdr:cNvPicPr>
            <a:picLocks noChangeAspect="1"/>
          </xdr:cNvPicPr>
        </xdr:nvPicPr>
        <xdr:blipFill>
          <a:blip xmlns:r="http://schemas.openxmlformats.org/officeDocument/2006/relationships" r:embed="rId19"/>
          <a:stretch>
            <a:fillRect/>
          </a:stretch>
        </xdr:blipFill>
        <xdr:spPr>
          <a:xfrm>
            <a:off x="2156460" y="1706880"/>
            <a:ext cx="162000" cy="162000"/>
          </a:xfrm>
          <a:prstGeom prst="rect">
            <a:avLst/>
          </a:prstGeom>
        </xdr:spPr>
      </xdr:pic>
      <xdr:pic>
        <xdr:nvPicPr>
          <xdr:cNvPr id="64" name="Picture 63">
            <a:extLst>
              <a:ext uri="{FF2B5EF4-FFF2-40B4-BE49-F238E27FC236}">
                <a16:creationId xmlns:a16="http://schemas.microsoft.com/office/drawing/2014/main" id="{BF4736A5-8000-500B-DDDE-43DD6BE672E6}"/>
              </a:ext>
            </a:extLst>
          </xdr:cNvPr>
          <xdr:cNvPicPr>
            <a:picLocks noChangeAspect="1"/>
          </xdr:cNvPicPr>
        </xdr:nvPicPr>
        <xdr:blipFill>
          <a:blip xmlns:r="http://schemas.openxmlformats.org/officeDocument/2006/relationships" r:embed="rId19"/>
          <a:stretch>
            <a:fillRect/>
          </a:stretch>
        </xdr:blipFill>
        <xdr:spPr>
          <a:xfrm>
            <a:off x="2156460" y="2362200"/>
            <a:ext cx="162000" cy="162000"/>
          </a:xfrm>
          <a:prstGeom prst="rect">
            <a:avLst/>
          </a:prstGeom>
        </xdr:spPr>
      </xdr:pic>
      <xdr:pic>
        <xdr:nvPicPr>
          <xdr:cNvPr id="65" name="Picture 64">
            <a:extLst>
              <a:ext uri="{FF2B5EF4-FFF2-40B4-BE49-F238E27FC236}">
                <a16:creationId xmlns:a16="http://schemas.microsoft.com/office/drawing/2014/main" id="{874D8A23-5D42-7C62-FFFE-ADCE8B82000B}"/>
              </a:ext>
            </a:extLst>
          </xdr:cNvPr>
          <xdr:cNvPicPr>
            <a:picLocks noChangeAspect="1"/>
          </xdr:cNvPicPr>
        </xdr:nvPicPr>
        <xdr:blipFill>
          <a:blip xmlns:r="http://schemas.openxmlformats.org/officeDocument/2006/relationships" r:embed="rId19"/>
          <a:stretch>
            <a:fillRect/>
          </a:stretch>
        </xdr:blipFill>
        <xdr:spPr>
          <a:xfrm>
            <a:off x="2156460" y="2689860"/>
            <a:ext cx="162000" cy="162000"/>
          </a:xfrm>
          <a:prstGeom prst="rect">
            <a:avLst/>
          </a:prstGeom>
        </xdr:spPr>
      </xdr:pic>
      <xdr:pic>
        <xdr:nvPicPr>
          <xdr:cNvPr id="66" name="Picture 65">
            <a:extLst>
              <a:ext uri="{FF2B5EF4-FFF2-40B4-BE49-F238E27FC236}">
                <a16:creationId xmlns:a16="http://schemas.microsoft.com/office/drawing/2014/main" id="{5DF1DD64-81A1-C377-C252-F390CD65A815}"/>
              </a:ext>
            </a:extLst>
          </xdr:cNvPr>
          <xdr:cNvPicPr>
            <a:picLocks noChangeAspect="1"/>
          </xdr:cNvPicPr>
        </xdr:nvPicPr>
        <xdr:blipFill>
          <a:blip xmlns:r="http://schemas.openxmlformats.org/officeDocument/2006/relationships" r:embed="rId19"/>
          <a:stretch>
            <a:fillRect/>
          </a:stretch>
        </xdr:blipFill>
        <xdr:spPr>
          <a:xfrm>
            <a:off x="2156460" y="3017520"/>
            <a:ext cx="162000" cy="162000"/>
          </a:xfrm>
          <a:prstGeom prst="rect">
            <a:avLst/>
          </a:prstGeom>
        </xdr:spPr>
      </xdr:pic>
    </xdr:grpSp>
    <xdr:clientData/>
  </xdr:twoCellAnchor>
  <xdr:twoCellAnchor editAs="oneCell">
    <xdr:from>
      <xdr:col>4</xdr:col>
      <xdr:colOff>83820</xdr:colOff>
      <xdr:row>5</xdr:row>
      <xdr:rowOff>76200</xdr:rowOff>
    </xdr:from>
    <xdr:to>
      <xdr:col>4</xdr:col>
      <xdr:colOff>252301</xdr:colOff>
      <xdr:row>5</xdr:row>
      <xdr:rowOff>256200</xdr:rowOff>
    </xdr:to>
    <xdr:pic>
      <xdr:nvPicPr>
        <xdr:cNvPr id="4" name="Picture 3">
          <a:extLst>
            <a:ext uri="{FF2B5EF4-FFF2-40B4-BE49-F238E27FC236}">
              <a16:creationId xmlns:a16="http://schemas.microsoft.com/office/drawing/2014/main" id="{3F5193E8-6DD8-4D40-BCC9-4E64949576D0}"/>
            </a:ext>
          </a:extLst>
        </xdr:cNvPr>
        <xdr:cNvPicPr>
          <a:picLocks noChangeAspect="1"/>
        </xdr:cNvPicPr>
      </xdr:nvPicPr>
      <xdr:blipFill>
        <a:blip xmlns:r="http://schemas.openxmlformats.org/officeDocument/2006/relationships" r:embed="rId21"/>
        <a:stretch>
          <a:fillRect/>
        </a:stretch>
      </xdr:blipFill>
      <xdr:spPr>
        <a:xfrm>
          <a:off x="1798320" y="1463040"/>
          <a:ext cx="168481" cy="180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10</xdr:col>
      <xdr:colOff>975360</xdr:colOff>
      <xdr:row>20</xdr:row>
      <xdr:rowOff>106680</xdr:rowOff>
    </xdr:from>
    <xdr:to>
      <xdr:col>13</xdr:col>
      <xdr:colOff>299700</xdr:colOff>
      <xdr:row>20</xdr:row>
      <xdr:rowOff>358680</xdr:rowOff>
    </xdr:to>
    <xdr:grpSp>
      <xdr:nvGrpSpPr>
        <xdr:cNvPr id="44" name="Group 43">
          <a:extLst>
            <a:ext uri="{FF2B5EF4-FFF2-40B4-BE49-F238E27FC236}">
              <a16:creationId xmlns:a16="http://schemas.microsoft.com/office/drawing/2014/main" id="{36D1B30A-8246-4D57-906C-8728ABD2E2EF}"/>
            </a:ext>
          </a:extLst>
        </xdr:cNvPr>
        <xdr:cNvGrpSpPr/>
      </xdr:nvGrpSpPr>
      <xdr:grpSpPr>
        <a:xfrm>
          <a:off x="6202680" y="6400800"/>
          <a:ext cx="2700000" cy="252000"/>
          <a:chOff x="5326380" y="922022"/>
          <a:chExt cx="2674920" cy="276157"/>
        </a:xfrm>
      </xdr:grpSpPr>
      <xdr:sp macro="" textlink="">
        <xdr:nvSpPr>
          <xdr:cNvPr id="45" name="Rectangle: Rounded Corners 44">
            <a:extLst>
              <a:ext uri="{FF2B5EF4-FFF2-40B4-BE49-F238E27FC236}">
                <a16:creationId xmlns:a16="http://schemas.microsoft.com/office/drawing/2014/main" id="{82C9163A-CDC6-8749-D1C9-947F8F91B7F3}"/>
              </a:ext>
            </a:extLst>
          </xdr:cNvPr>
          <xdr:cNvSpPr/>
        </xdr:nvSpPr>
        <xdr:spPr>
          <a:xfrm>
            <a:off x="6049729" y="929640"/>
            <a:ext cx="1230213"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6" name="Picture 45">
            <a:extLst>
              <a:ext uri="{FF2B5EF4-FFF2-40B4-BE49-F238E27FC236}">
                <a16:creationId xmlns:a16="http://schemas.microsoft.com/office/drawing/2014/main" id="{4EF2651A-2DF0-3D6C-5833-8B729EDB0B88}"/>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47" name="Picture 46">
            <a:extLst>
              <a:ext uri="{FF2B5EF4-FFF2-40B4-BE49-F238E27FC236}">
                <a16:creationId xmlns:a16="http://schemas.microsoft.com/office/drawing/2014/main" id="{9479CC64-4F5E-F54C-7140-B86A2909C252}"/>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editAs="oneCell">
    <xdr:from>
      <xdr:col>10</xdr:col>
      <xdr:colOff>1120140</xdr:colOff>
      <xdr:row>3</xdr:row>
      <xdr:rowOff>121920</xdr:rowOff>
    </xdr:from>
    <xdr:to>
      <xdr:col>10</xdr:col>
      <xdr:colOff>1596861</xdr:colOff>
      <xdr:row>3</xdr:row>
      <xdr:rowOff>373920</xdr:rowOff>
    </xdr:to>
    <xdr:pic>
      <xdr:nvPicPr>
        <xdr:cNvPr id="53" name="Picture 52">
          <a:extLst>
            <a:ext uri="{FF2B5EF4-FFF2-40B4-BE49-F238E27FC236}">
              <a16:creationId xmlns:a16="http://schemas.microsoft.com/office/drawing/2014/main" id="{B8CD3B7D-3600-45DB-B930-FF7DC169B3C6}"/>
            </a:ext>
          </a:extLst>
        </xdr:cNvPr>
        <xdr:cNvPicPr>
          <a:picLocks/>
        </xdr:cNvPicPr>
      </xdr:nvPicPr>
      <xdr:blipFill>
        <a:blip xmlns:r="http://schemas.openxmlformats.org/officeDocument/2006/relationships" r:embed="rId2"/>
        <a:stretch>
          <a:fillRect/>
        </a:stretch>
      </xdr:blipFill>
      <xdr:spPr>
        <a:xfrm>
          <a:off x="5798820" y="937260"/>
          <a:ext cx="476721" cy="252000"/>
        </a:xfrm>
        <a:prstGeom prst="rect">
          <a:avLst/>
        </a:prstGeom>
      </xdr:spPr>
    </xdr:pic>
    <xdr:clientData/>
  </xdr:twoCellAnchor>
  <xdr:twoCellAnchor>
    <xdr:from>
      <xdr:col>0</xdr:col>
      <xdr:colOff>0</xdr:colOff>
      <xdr:row>0</xdr:row>
      <xdr:rowOff>0</xdr:rowOff>
    </xdr:from>
    <xdr:to>
      <xdr:col>2</xdr:col>
      <xdr:colOff>3471</xdr:colOff>
      <xdr:row>22</xdr:row>
      <xdr:rowOff>20100</xdr:rowOff>
    </xdr:to>
    <xdr:grpSp>
      <xdr:nvGrpSpPr>
        <xdr:cNvPr id="54" name="Group 53">
          <a:extLst>
            <a:ext uri="{FF2B5EF4-FFF2-40B4-BE49-F238E27FC236}">
              <a16:creationId xmlns:a16="http://schemas.microsoft.com/office/drawing/2014/main" id="{967D1B9B-6E48-4A2A-B867-6A318ED26E73}"/>
            </a:ext>
          </a:extLst>
        </xdr:cNvPr>
        <xdr:cNvGrpSpPr/>
      </xdr:nvGrpSpPr>
      <xdr:grpSpPr>
        <a:xfrm>
          <a:off x="0" y="0"/>
          <a:ext cx="1474131" cy="6840000"/>
          <a:chOff x="0" y="0"/>
          <a:chExt cx="1470321" cy="6184990"/>
        </a:xfrm>
        <a:noFill/>
      </xdr:grpSpPr>
      <xdr:grpSp>
        <xdr:nvGrpSpPr>
          <xdr:cNvPr id="55" name="Group 54">
            <a:extLst>
              <a:ext uri="{FF2B5EF4-FFF2-40B4-BE49-F238E27FC236}">
                <a16:creationId xmlns:a16="http://schemas.microsoft.com/office/drawing/2014/main" id="{8F166C6F-A9E5-67D9-07AA-236842CF3CFE}"/>
              </a:ext>
            </a:extLst>
          </xdr:cNvPr>
          <xdr:cNvGrpSpPr/>
        </xdr:nvGrpSpPr>
        <xdr:grpSpPr>
          <a:xfrm>
            <a:off x="0" y="0"/>
            <a:ext cx="1470321" cy="6184990"/>
            <a:chOff x="0" y="0"/>
            <a:chExt cx="1470321" cy="6184990"/>
          </a:xfrm>
          <a:grpFill/>
        </xdr:grpSpPr>
        <xdr:grpSp>
          <xdr:nvGrpSpPr>
            <xdr:cNvPr id="57" name="Group 56">
              <a:extLst>
                <a:ext uri="{FF2B5EF4-FFF2-40B4-BE49-F238E27FC236}">
                  <a16:creationId xmlns:a16="http://schemas.microsoft.com/office/drawing/2014/main" id="{9ACD4678-944A-D513-98C3-90BA6439EC5C}"/>
                </a:ext>
              </a:extLst>
            </xdr:cNvPr>
            <xdr:cNvGrpSpPr/>
          </xdr:nvGrpSpPr>
          <xdr:grpSpPr>
            <a:xfrm>
              <a:off x="0" y="0"/>
              <a:ext cx="1470321" cy="6184990"/>
              <a:chOff x="0" y="-291307"/>
              <a:chExt cx="1474131" cy="6350725"/>
            </a:xfrm>
            <a:grpFill/>
          </xdr:grpSpPr>
          <xdr:grpSp>
            <xdr:nvGrpSpPr>
              <xdr:cNvPr id="59" name="Group 58">
                <a:extLst>
                  <a:ext uri="{FF2B5EF4-FFF2-40B4-BE49-F238E27FC236}">
                    <a16:creationId xmlns:a16="http://schemas.microsoft.com/office/drawing/2014/main" id="{86BF5A4A-08ED-7F2A-6713-CDD5E8BC5C88}"/>
                  </a:ext>
                </a:extLst>
              </xdr:cNvPr>
              <xdr:cNvGrpSpPr/>
            </xdr:nvGrpSpPr>
            <xdr:grpSpPr>
              <a:xfrm>
                <a:off x="0" y="-291307"/>
                <a:ext cx="1474131" cy="6350725"/>
                <a:chOff x="0" y="-291307"/>
                <a:chExt cx="1474131" cy="6350725"/>
              </a:xfrm>
              <a:grpFill/>
            </xdr:grpSpPr>
            <xdr:grpSp>
              <xdr:nvGrpSpPr>
                <xdr:cNvPr id="62" name="Group 61">
                  <a:extLst>
                    <a:ext uri="{FF2B5EF4-FFF2-40B4-BE49-F238E27FC236}">
                      <a16:creationId xmlns:a16="http://schemas.microsoft.com/office/drawing/2014/main" id="{F1933C03-8A67-604D-61FD-6472E8446E92}"/>
                    </a:ext>
                  </a:extLst>
                </xdr:cNvPr>
                <xdr:cNvGrpSpPr/>
              </xdr:nvGrpSpPr>
              <xdr:grpSpPr>
                <a:xfrm>
                  <a:off x="0" y="-291307"/>
                  <a:ext cx="1474131" cy="6350725"/>
                  <a:chOff x="0" y="-276870"/>
                  <a:chExt cx="1476165" cy="6035993"/>
                </a:xfrm>
                <a:grpFill/>
              </xdr:grpSpPr>
              <xdr:sp macro="" textlink="">
                <xdr:nvSpPr>
                  <xdr:cNvPr id="64" name="Rectangle 63">
                    <a:extLst>
                      <a:ext uri="{FF2B5EF4-FFF2-40B4-BE49-F238E27FC236}">
                        <a16:creationId xmlns:a16="http://schemas.microsoft.com/office/drawing/2014/main" id="{9D6549E7-2D98-19C1-2983-EF2FCF9AE694}"/>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5" name="Group 64">
                    <a:extLst>
                      <a:ext uri="{FF2B5EF4-FFF2-40B4-BE49-F238E27FC236}">
                        <a16:creationId xmlns:a16="http://schemas.microsoft.com/office/drawing/2014/main" id="{9BEF2701-3107-E080-FF2C-30FE6AF40CF2}"/>
                      </a:ext>
                    </a:extLst>
                  </xdr:cNvPr>
                  <xdr:cNvGrpSpPr/>
                </xdr:nvGrpSpPr>
                <xdr:grpSpPr>
                  <a:xfrm>
                    <a:off x="2080" y="531339"/>
                    <a:ext cx="1457616" cy="4278031"/>
                    <a:chOff x="2080" y="531339"/>
                    <a:chExt cx="1457616" cy="4278031"/>
                  </a:xfrm>
                  <a:grpFill/>
                </xdr:grpSpPr>
                <xdr:sp macro="" textlink="">
                  <xdr:nvSpPr>
                    <xdr:cNvPr id="66" name="TextBox 65">
                      <a:hlinkClick xmlns:r="http://schemas.openxmlformats.org/officeDocument/2006/relationships" r:id="rId3"/>
                      <a:extLst>
                        <a:ext uri="{FF2B5EF4-FFF2-40B4-BE49-F238E27FC236}">
                          <a16:creationId xmlns:a16="http://schemas.microsoft.com/office/drawing/2014/main" id="{205B11AB-6BC3-5748-38F2-7A4BE1B8E6B3}"/>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4"/>
                      <a:extLst>
                        <a:ext uri="{FF2B5EF4-FFF2-40B4-BE49-F238E27FC236}">
                          <a16:creationId xmlns:a16="http://schemas.microsoft.com/office/drawing/2014/main" id="{026A0B6C-B141-F8FA-1603-8959AD273D05}"/>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5"/>
                      <a:extLst>
                        <a:ext uri="{FF2B5EF4-FFF2-40B4-BE49-F238E27FC236}">
                          <a16:creationId xmlns:a16="http://schemas.microsoft.com/office/drawing/2014/main" id="{2147DFCF-A130-D78B-ADBE-F66EC74F12A4}"/>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6"/>
                      <a:extLst>
                        <a:ext uri="{FF2B5EF4-FFF2-40B4-BE49-F238E27FC236}">
                          <a16:creationId xmlns:a16="http://schemas.microsoft.com/office/drawing/2014/main" id="{06D74D49-6ACF-7C54-A1E8-DF098EADE0EF}"/>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7"/>
                      <a:extLst>
                        <a:ext uri="{FF2B5EF4-FFF2-40B4-BE49-F238E27FC236}">
                          <a16:creationId xmlns:a16="http://schemas.microsoft.com/office/drawing/2014/main" id="{04FA499E-CABD-0415-E90B-BC197681D8B1}"/>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8"/>
                      <a:extLst>
                        <a:ext uri="{FF2B5EF4-FFF2-40B4-BE49-F238E27FC236}">
                          <a16:creationId xmlns:a16="http://schemas.microsoft.com/office/drawing/2014/main" id="{F38A9F2B-775C-0BBC-D85B-75146E1EA156}"/>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9"/>
                      <a:extLst>
                        <a:ext uri="{FF2B5EF4-FFF2-40B4-BE49-F238E27FC236}">
                          <a16:creationId xmlns:a16="http://schemas.microsoft.com/office/drawing/2014/main" id="{FD4E33EA-9E77-F1DC-73E8-61BB5B85930F}"/>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10"/>
                      <a:extLst>
                        <a:ext uri="{FF2B5EF4-FFF2-40B4-BE49-F238E27FC236}">
                          <a16:creationId xmlns:a16="http://schemas.microsoft.com/office/drawing/2014/main" id="{FDA76586-A981-BD7C-5F86-50400B61C375}"/>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11"/>
                      <a:extLst>
                        <a:ext uri="{FF2B5EF4-FFF2-40B4-BE49-F238E27FC236}">
                          <a16:creationId xmlns:a16="http://schemas.microsoft.com/office/drawing/2014/main" id="{3D0DF4E0-3AA7-C35F-A320-137709E8B996}"/>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extLst>
                        <a:ext uri="{FF2B5EF4-FFF2-40B4-BE49-F238E27FC236}">
                          <a16:creationId xmlns:a16="http://schemas.microsoft.com/office/drawing/2014/main" id="{197E6AC8-C878-A4CB-C0A4-205E16DD4C8D}"/>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6" name="TextBox 75">
                      <a:hlinkClick xmlns:r="http://schemas.openxmlformats.org/officeDocument/2006/relationships" r:id="rId12"/>
                      <a:extLst>
                        <a:ext uri="{FF2B5EF4-FFF2-40B4-BE49-F238E27FC236}">
                          <a16:creationId xmlns:a16="http://schemas.microsoft.com/office/drawing/2014/main" id="{9FBAB24F-2553-BA3F-DADE-D275E8847938}"/>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7" name="TextBox 76">
                      <a:extLst>
                        <a:ext uri="{FF2B5EF4-FFF2-40B4-BE49-F238E27FC236}">
                          <a16:creationId xmlns:a16="http://schemas.microsoft.com/office/drawing/2014/main" id="{381B8E13-9ACF-464A-CF61-F4D45EE6AE5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8" name="TextBox 77">
                      <a:hlinkClick xmlns:r="http://schemas.openxmlformats.org/officeDocument/2006/relationships" r:id="rId13"/>
                      <a:extLst>
                        <a:ext uri="{FF2B5EF4-FFF2-40B4-BE49-F238E27FC236}">
                          <a16:creationId xmlns:a16="http://schemas.microsoft.com/office/drawing/2014/main" id="{DB57F537-E62A-1E30-A7BE-3111D0958EDB}"/>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9" name="TextBox 78">
                      <a:extLst>
                        <a:ext uri="{FF2B5EF4-FFF2-40B4-BE49-F238E27FC236}">
                          <a16:creationId xmlns:a16="http://schemas.microsoft.com/office/drawing/2014/main" id="{8E99835B-539F-55E3-0E2C-6A6542A23A0E}"/>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63" name="TextBox 62">
                  <a:hlinkClick xmlns:r="http://schemas.openxmlformats.org/officeDocument/2006/relationships" r:id="rId14"/>
                  <a:extLst>
                    <a:ext uri="{FF2B5EF4-FFF2-40B4-BE49-F238E27FC236}">
                      <a16:creationId xmlns:a16="http://schemas.microsoft.com/office/drawing/2014/main" id="{18D74FDA-B293-0B44-C4BA-0F5044471529}"/>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0" name="TextBox 59">
                <a:extLst>
                  <a:ext uri="{FF2B5EF4-FFF2-40B4-BE49-F238E27FC236}">
                    <a16:creationId xmlns:a16="http://schemas.microsoft.com/office/drawing/2014/main" id="{15F5CF68-10D6-BB35-2883-A6F4A37EFC2E}"/>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61" name="TextBox 60">
                <a:extLst>
                  <a:ext uri="{FF2B5EF4-FFF2-40B4-BE49-F238E27FC236}">
                    <a16:creationId xmlns:a16="http://schemas.microsoft.com/office/drawing/2014/main" id="{6576CF8C-3C96-BD59-F98B-FEF26FAC2E91}"/>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8" name="TextBox 57">
              <a:hlinkClick xmlns:r="http://schemas.openxmlformats.org/officeDocument/2006/relationships" r:id="rId15"/>
              <a:extLst>
                <a:ext uri="{FF2B5EF4-FFF2-40B4-BE49-F238E27FC236}">
                  <a16:creationId xmlns:a16="http://schemas.microsoft.com/office/drawing/2014/main" id="{9797F3EF-3B24-BE21-AD35-6435D90B89A3}"/>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6" name="Picture 55">
            <a:extLst>
              <a:ext uri="{FF2B5EF4-FFF2-40B4-BE49-F238E27FC236}">
                <a16:creationId xmlns:a16="http://schemas.microsoft.com/office/drawing/2014/main" id="{8BBCBA53-9DED-6516-A013-6443F504A3C6}"/>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a:grpFill/>
        </xdr:spPr>
      </xdr:pic>
    </xdr:grpSp>
    <xdr:clientData/>
  </xdr:twoCellAnchor>
  <xdr:twoCellAnchor>
    <xdr:from>
      <xdr:col>10</xdr:col>
      <xdr:colOff>1569720</xdr:colOff>
      <xdr:row>3</xdr:row>
      <xdr:rowOff>106680</xdr:rowOff>
    </xdr:from>
    <xdr:to>
      <xdr:col>11</xdr:col>
      <xdr:colOff>403860</xdr:colOff>
      <xdr:row>3</xdr:row>
      <xdr:rowOff>358680</xdr:rowOff>
    </xdr:to>
    <xdr:sp macro="" textlink="">
      <xdr:nvSpPr>
        <xdr:cNvPr id="80" name="Rectangle: Rounded Corners 79">
          <a:extLst>
            <a:ext uri="{FF2B5EF4-FFF2-40B4-BE49-F238E27FC236}">
              <a16:creationId xmlns:a16="http://schemas.microsoft.com/office/drawing/2014/main" id="{214F9D5A-BCEC-484C-B18B-E4B887509A2C}"/>
            </a:ext>
          </a:extLst>
        </xdr:cNvPr>
        <xdr:cNvSpPr/>
      </xdr:nvSpPr>
      <xdr:spPr>
        <a:xfrm>
          <a:off x="6248400" y="922020"/>
          <a:ext cx="73152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388620</xdr:colOff>
      <xdr:row>20</xdr:row>
      <xdr:rowOff>106680</xdr:rowOff>
    </xdr:from>
    <xdr:to>
      <xdr:col>8</xdr:col>
      <xdr:colOff>569700</xdr:colOff>
      <xdr:row>20</xdr:row>
      <xdr:rowOff>340680</xdr:rowOff>
    </xdr:to>
    <xdr:sp macro="" textlink="">
      <xdr:nvSpPr>
        <xdr:cNvPr id="82" name="Rectangle: Rounded Corners 81">
          <a:extLst>
            <a:ext uri="{FF2B5EF4-FFF2-40B4-BE49-F238E27FC236}">
              <a16:creationId xmlns:a16="http://schemas.microsoft.com/office/drawing/2014/main" id="{C8FFD114-DFA6-4092-9C5D-86AB1AED036F}"/>
            </a:ext>
          </a:extLst>
        </xdr:cNvPr>
        <xdr:cNvSpPr/>
      </xdr:nvSpPr>
      <xdr:spPr>
        <a:xfrm>
          <a:off x="2468880" y="640080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20</xdr:row>
      <xdr:rowOff>340680</xdr:rowOff>
    </xdr:to>
    <xdr:sp macro="" textlink="">
      <xdr:nvSpPr>
        <xdr:cNvPr id="83" name="Rectangle: Rounded Corners 82">
          <a:extLst>
            <a:ext uri="{FF2B5EF4-FFF2-40B4-BE49-F238E27FC236}">
              <a16:creationId xmlns:a16="http://schemas.microsoft.com/office/drawing/2014/main" id="{47F4C35A-E26C-434D-B901-2A198E9C2B1B}"/>
            </a:ext>
          </a:extLst>
        </xdr:cNvPr>
        <xdr:cNvSpPr/>
      </xdr:nvSpPr>
      <xdr:spPr>
        <a:xfrm>
          <a:off x="171450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18</xdr:col>
      <xdr:colOff>106680</xdr:colOff>
      <xdr:row>3</xdr:row>
      <xdr:rowOff>129540</xdr:rowOff>
    </xdr:from>
    <xdr:to>
      <xdr:col>18</xdr:col>
      <xdr:colOff>790680</xdr:colOff>
      <xdr:row>3</xdr:row>
      <xdr:rowOff>381540</xdr:rowOff>
    </xdr:to>
    <xdr:sp macro="" textlink="">
      <xdr:nvSpPr>
        <xdr:cNvPr id="2" name="Rectangle: Rounded Corners 1">
          <a:hlinkClick xmlns:r="http://schemas.openxmlformats.org/officeDocument/2006/relationships" r:id="rId17"/>
          <a:extLst>
            <a:ext uri="{FF2B5EF4-FFF2-40B4-BE49-F238E27FC236}">
              <a16:creationId xmlns:a16="http://schemas.microsoft.com/office/drawing/2014/main" id="{7CAEE88C-E111-417B-9EF0-A173163F059F}"/>
            </a:ext>
          </a:extLst>
        </xdr:cNvPr>
        <xdr:cNvSpPr/>
      </xdr:nvSpPr>
      <xdr:spPr>
        <a:xfrm>
          <a:off x="13411200" y="94488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99060</xdr:colOff>
      <xdr:row>6</xdr:row>
      <xdr:rowOff>91440</xdr:rowOff>
    </xdr:from>
    <xdr:to>
      <xdr:col>4</xdr:col>
      <xdr:colOff>243060</xdr:colOff>
      <xdr:row>10</xdr:row>
      <xdr:rowOff>243060</xdr:rowOff>
    </xdr:to>
    <xdr:grpSp>
      <xdr:nvGrpSpPr>
        <xdr:cNvPr id="3" name="Group 2">
          <a:extLst>
            <a:ext uri="{FF2B5EF4-FFF2-40B4-BE49-F238E27FC236}">
              <a16:creationId xmlns:a16="http://schemas.microsoft.com/office/drawing/2014/main" id="{9281D9AF-A880-47AE-B062-2BC27A5141B7}"/>
            </a:ext>
          </a:extLst>
        </xdr:cNvPr>
        <xdr:cNvGrpSpPr/>
      </xdr:nvGrpSpPr>
      <xdr:grpSpPr>
        <a:xfrm>
          <a:off x="1813560" y="1798320"/>
          <a:ext cx="144000" cy="1462260"/>
          <a:chOff x="1805940" y="1775460"/>
          <a:chExt cx="144000" cy="1462260"/>
        </a:xfrm>
      </xdr:grpSpPr>
      <xdr:sp macro="" textlink="">
        <xdr:nvSpPr>
          <xdr:cNvPr id="4" name="Oval 3">
            <a:extLst>
              <a:ext uri="{FF2B5EF4-FFF2-40B4-BE49-F238E27FC236}">
                <a16:creationId xmlns:a16="http://schemas.microsoft.com/office/drawing/2014/main" id="{51B57DF2-9C41-E2A7-4845-3ADAD8882CAE}"/>
              </a:ext>
            </a:extLst>
          </xdr:cNvPr>
          <xdr:cNvSpPr>
            <a:spLocks noChangeAspect="1"/>
          </xdr:cNvSpPr>
        </xdr:nvSpPr>
        <xdr:spPr>
          <a:xfrm>
            <a:off x="1805940" y="177546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 name="Oval 4">
            <a:extLst>
              <a:ext uri="{FF2B5EF4-FFF2-40B4-BE49-F238E27FC236}">
                <a16:creationId xmlns:a16="http://schemas.microsoft.com/office/drawing/2014/main" id="{2EB5F993-10A4-02F5-D448-0273861CD3C6}"/>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 name="Oval 5">
            <a:extLst>
              <a:ext uri="{FF2B5EF4-FFF2-40B4-BE49-F238E27FC236}">
                <a16:creationId xmlns:a16="http://schemas.microsoft.com/office/drawing/2014/main" id="{35EBB264-D128-44C3-12DF-D7E5D2F4D504}"/>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2" name="Oval 11">
            <a:extLst>
              <a:ext uri="{FF2B5EF4-FFF2-40B4-BE49-F238E27FC236}">
                <a16:creationId xmlns:a16="http://schemas.microsoft.com/office/drawing/2014/main" id="{729FC51C-81BD-BA2C-3782-5E394DC1C775}"/>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 name="Oval 12">
            <a:extLst>
              <a:ext uri="{FF2B5EF4-FFF2-40B4-BE49-F238E27FC236}">
                <a16:creationId xmlns:a16="http://schemas.microsoft.com/office/drawing/2014/main" id="{FFA15A34-ED72-D47E-8B4D-BBB1760CC4C2}"/>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5</xdr:col>
      <xdr:colOff>106680</xdr:colOff>
      <xdr:row>6</xdr:row>
      <xdr:rowOff>83820</xdr:rowOff>
    </xdr:from>
    <xdr:to>
      <xdr:col>5</xdr:col>
      <xdr:colOff>273439</xdr:colOff>
      <xdr:row>10</xdr:row>
      <xdr:rowOff>245820</xdr:rowOff>
    </xdr:to>
    <xdr:grpSp>
      <xdr:nvGrpSpPr>
        <xdr:cNvPr id="15" name="Group 14">
          <a:extLst>
            <a:ext uri="{FF2B5EF4-FFF2-40B4-BE49-F238E27FC236}">
              <a16:creationId xmlns:a16="http://schemas.microsoft.com/office/drawing/2014/main" id="{841866D9-1884-63EF-108E-4967D362EF7B}"/>
            </a:ext>
          </a:extLst>
        </xdr:cNvPr>
        <xdr:cNvGrpSpPr/>
      </xdr:nvGrpSpPr>
      <xdr:grpSpPr>
        <a:xfrm>
          <a:off x="2186940" y="1790700"/>
          <a:ext cx="166759" cy="1472640"/>
          <a:chOff x="2156460" y="1706880"/>
          <a:chExt cx="162001" cy="1472640"/>
        </a:xfrm>
      </xdr:grpSpPr>
      <xdr:pic>
        <xdr:nvPicPr>
          <xdr:cNvPr id="18" name="Picture 17">
            <a:extLst>
              <a:ext uri="{FF2B5EF4-FFF2-40B4-BE49-F238E27FC236}">
                <a16:creationId xmlns:a16="http://schemas.microsoft.com/office/drawing/2014/main" id="{3E0086E5-6CE4-0612-0EDC-D83F8A49F027}"/>
              </a:ext>
            </a:extLst>
          </xdr:cNvPr>
          <xdr:cNvPicPr>
            <a:picLocks noChangeAspect="1"/>
          </xdr:cNvPicPr>
        </xdr:nvPicPr>
        <xdr:blipFill>
          <a:blip xmlns:r="http://schemas.openxmlformats.org/officeDocument/2006/relationships" r:embed="rId18"/>
          <a:stretch>
            <a:fillRect/>
          </a:stretch>
        </xdr:blipFill>
        <xdr:spPr>
          <a:xfrm>
            <a:off x="2156460" y="2034540"/>
            <a:ext cx="162001" cy="162000"/>
          </a:xfrm>
          <a:prstGeom prst="rect">
            <a:avLst/>
          </a:prstGeom>
        </xdr:spPr>
      </xdr:pic>
      <xdr:pic>
        <xdr:nvPicPr>
          <xdr:cNvPr id="19" name="Picture 18">
            <a:hlinkClick xmlns:r="http://schemas.openxmlformats.org/officeDocument/2006/relationships" r:id="rId19"/>
            <a:extLst>
              <a:ext uri="{FF2B5EF4-FFF2-40B4-BE49-F238E27FC236}">
                <a16:creationId xmlns:a16="http://schemas.microsoft.com/office/drawing/2014/main" id="{D13D0E44-CEDF-AAFF-522F-1B079B80ADCA}"/>
              </a:ext>
            </a:extLst>
          </xdr:cNvPr>
          <xdr:cNvPicPr>
            <a:picLocks noChangeAspect="1"/>
          </xdr:cNvPicPr>
        </xdr:nvPicPr>
        <xdr:blipFill>
          <a:blip xmlns:r="http://schemas.openxmlformats.org/officeDocument/2006/relationships" r:embed="rId18"/>
          <a:stretch>
            <a:fillRect/>
          </a:stretch>
        </xdr:blipFill>
        <xdr:spPr>
          <a:xfrm>
            <a:off x="2156460" y="1706880"/>
            <a:ext cx="162000" cy="162000"/>
          </a:xfrm>
          <a:prstGeom prst="rect">
            <a:avLst/>
          </a:prstGeom>
        </xdr:spPr>
      </xdr:pic>
      <xdr:pic>
        <xdr:nvPicPr>
          <xdr:cNvPr id="20" name="Picture 19">
            <a:extLst>
              <a:ext uri="{FF2B5EF4-FFF2-40B4-BE49-F238E27FC236}">
                <a16:creationId xmlns:a16="http://schemas.microsoft.com/office/drawing/2014/main" id="{4D6F7857-16AA-DDAC-4C66-E12C4C322FA9}"/>
              </a:ext>
            </a:extLst>
          </xdr:cNvPr>
          <xdr:cNvPicPr>
            <a:picLocks noChangeAspect="1"/>
          </xdr:cNvPicPr>
        </xdr:nvPicPr>
        <xdr:blipFill>
          <a:blip xmlns:r="http://schemas.openxmlformats.org/officeDocument/2006/relationships" r:embed="rId18"/>
          <a:stretch>
            <a:fillRect/>
          </a:stretch>
        </xdr:blipFill>
        <xdr:spPr>
          <a:xfrm>
            <a:off x="2156460" y="2362200"/>
            <a:ext cx="162000" cy="162000"/>
          </a:xfrm>
          <a:prstGeom prst="rect">
            <a:avLst/>
          </a:prstGeom>
        </xdr:spPr>
      </xdr:pic>
      <xdr:pic>
        <xdr:nvPicPr>
          <xdr:cNvPr id="21" name="Picture 20">
            <a:extLst>
              <a:ext uri="{FF2B5EF4-FFF2-40B4-BE49-F238E27FC236}">
                <a16:creationId xmlns:a16="http://schemas.microsoft.com/office/drawing/2014/main" id="{91001343-B3F4-3D14-17E0-CDE38CFFAAC8}"/>
              </a:ext>
            </a:extLst>
          </xdr:cNvPr>
          <xdr:cNvPicPr>
            <a:picLocks noChangeAspect="1"/>
          </xdr:cNvPicPr>
        </xdr:nvPicPr>
        <xdr:blipFill>
          <a:blip xmlns:r="http://schemas.openxmlformats.org/officeDocument/2006/relationships" r:embed="rId18"/>
          <a:stretch>
            <a:fillRect/>
          </a:stretch>
        </xdr:blipFill>
        <xdr:spPr>
          <a:xfrm>
            <a:off x="2156460" y="2689860"/>
            <a:ext cx="162000" cy="162000"/>
          </a:xfrm>
          <a:prstGeom prst="rect">
            <a:avLst/>
          </a:prstGeom>
        </xdr:spPr>
      </xdr:pic>
      <xdr:pic>
        <xdr:nvPicPr>
          <xdr:cNvPr id="22" name="Picture 21">
            <a:extLst>
              <a:ext uri="{FF2B5EF4-FFF2-40B4-BE49-F238E27FC236}">
                <a16:creationId xmlns:a16="http://schemas.microsoft.com/office/drawing/2014/main" id="{744CEF85-25A1-6BEB-B321-A1D713D83912}"/>
              </a:ext>
            </a:extLst>
          </xdr:cNvPr>
          <xdr:cNvPicPr>
            <a:picLocks noChangeAspect="1"/>
          </xdr:cNvPicPr>
        </xdr:nvPicPr>
        <xdr:blipFill>
          <a:blip xmlns:r="http://schemas.openxmlformats.org/officeDocument/2006/relationships" r:embed="rId18"/>
          <a:stretch>
            <a:fillRect/>
          </a:stretch>
        </xdr:blipFill>
        <xdr:spPr>
          <a:xfrm>
            <a:off x="2156460" y="3017520"/>
            <a:ext cx="162000" cy="162000"/>
          </a:xfrm>
          <a:prstGeom prst="rect">
            <a:avLst/>
          </a:prstGeom>
        </xdr:spPr>
      </xdr:pic>
    </xdr:grpSp>
    <xdr:clientData/>
  </xdr:twoCellAnchor>
  <xdr:twoCellAnchor editAs="oneCell">
    <xdr:from>
      <xdr:col>4</xdr:col>
      <xdr:colOff>83820</xdr:colOff>
      <xdr:row>5</xdr:row>
      <xdr:rowOff>68580</xdr:rowOff>
    </xdr:from>
    <xdr:to>
      <xdr:col>4</xdr:col>
      <xdr:colOff>252301</xdr:colOff>
      <xdr:row>5</xdr:row>
      <xdr:rowOff>248580</xdr:rowOff>
    </xdr:to>
    <xdr:pic>
      <xdr:nvPicPr>
        <xdr:cNvPr id="7" name="Picture 6">
          <a:extLst>
            <a:ext uri="{FF2B5EF4-FFF2-40B4-BE49-F238E27FC236}">
              <a16:creationId xmlns:a16="http://schemas.microsoft.com/office/drawing/2014/main" id="{C94739DB-81A6-4FF6-B264-2608C71F10E4}"/>
            </a:ext>
          </a:extLst>
        </xdr:cNvPr>
        <xdr:cNvPicPr>
          <a:picLocks noChangeAspect="1"/>
        </xdr:cNvPicPr>
      </xdr:nvPicPr>
      <xdr:blipFill>
        <a:blip xmlns:r="http://schemas.openxmlformats.org/officeDocument/2006/relationships" r:embed="rId20"/>
        <a:stretch>
          <a:fillRect/>
        </a:stretch>
      </xdr:blipFill>
      <xdr:spPr>
        <a:xfrm>
          <a:off x="1798320" y="1447800"/>
          <a:ext cx="168481" cy="180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21</xdr:row>
      <xdr:rowOff>142020</xdr:rowOff>
    </xdr:to>
    <xdr:grpSp>
      <xdr:nvGrpSpPr>
        <xdr:cNvPr id="117" name="Group 116">
          <a:extLst>
            <a:ext uri="{FF2B5EF4-FFF2-40B4-BE49-F238E27FC236}">
              <a16:creationId xmlns:a16="http://schemas.microsoft.com/office/drawing/2014/main" id="{2516B8F5-40E2-47AC-A454-8D4D5F915C55}"/>
            </a:ext>
          </a:extLst>
        </xdr:cNvPr>
        <xdr:cNvGrpSpPr/>
      </xdr:nvGrpSpPr>
      <xdr:grpSpPr>
        <a:xfrm>
          <a:off x="0" y="0"/>
          <a:ext cx="1474131" cy="6840000"/>
          <a:chOff x="0" y="0"/>
          <a:chExt cx="1470321" cy="6184990"/>
        </a:xfrm>
      </xdr:grpSpPr>
      <xdr:grpSp>
        <xdr:nvGrpSpPr>
          <xdr:cNvPr id="118" name="Group 117">
            <a:extLst>
              <a:ext uri="{FF2B5EF4-FFF2-40B4-BE49-F238E27FC236}">
                <a16:creationId xmlns:a16="http://schemas.microsoft.com/office/drawing/2014/main" id="{3862B2E5-1286-B7A5-898B-437CB264946C}"/>
              </a:ext>
            </a:extLst>
          </xdr:cNvPr>
          <xdr:cNvGrpSpPr/>
        </xdr:nvGrpSpPr>
        <xdr:grpSpPr>
          <a:xfrm>
            <a:off x="0" y="0"/>
            <a:ext cx="1470321" cy="6184990"/>
            <a:chOff x="0" y="0"/>
            <a:chExt cx="1470321" cy="6184990"/>
          </a:xfrm>
        </xdr:grpSpPr>
        <xdr:grpSp>
          <xdr:nvGrpSpPr>
            <xdr:cNvPr id="120" name="Group 119">
              <a:extLst>
                <a:ext uri="{FF2B5EF4-FFF2-40B4-BE49-F238E27FC236}">
                  <a16:creationId xmlns:a16="http://schemas.microsoft.com/office/drawing/2014/main" id="{22B9022A-279D-4C47-D02A-E2EEFA39E285}"/>
                </a:ext>
              </a:extLst>
            </xdr:cNvPr>
            <xdr:cNvGrpSpPr/>
          </xdr:nvGrpSpPr>
          <xdr:grpSpPr>
            <a:xfrm>
              <a:off x="0" y="0"/>
              <a:ext cx="1470321" cy="6184990"/>
              <a:chOff x="0" y="-291307"/>
              <a:chExt cx="1474131" cy="6350725"/>
            </a:xfrm>
            <a:solidFill>
              <a:schemeClr val="bg1"/>
            </a:solidFill>
          </xdr:grpSpPr>
          <xdr:grpSp>
            <xdr:nvGrpSpPr>
              <xdr:cNvPr id="122" name="Group 121">
                <a:extLst>
                  <a:ext uri="{FF2B5EF4-FFF2-40B4-BE49-F238E27FC236}">
                    <a16:creationId xmlns:a16="http://schemas.microsoft.com/office/drawing/2014/main" id="{EDD7C881-85A0-4F7F-9A94-14A84588CE72}"/>
                  </a:ext>
                </a:extLst>
              </xdr:cNvPr>
              <xdr:cNvGrpSpPr/>
            </xdr:nvGrpSpPr>
            <xdr:grpSpPr>
              <a:xfrm>
                <a:off x="0" y="-291307"/>
                <a:ext cx="1474131" cy="6350725"/>
                <a:chOff x="0" y="-291307"/>
                <a:chExt cx="1474131" cy="6350725"/>
              </a:xfrm>
              <a:grpFill/>
            </xdr:grpSpPr>
            <xdr:grpSp>
              <xdr:nvGrpSpPr>
                <xdr:cNvPr id="125" name="Group 124">
                  <a:extLst>
                    <a:ext uri="{FF2B5EF4-FFF2-40B4-BE49-F238E27FC236}">
                      <a16:creationId xmlns:a16="http://schemas.microsoft.com/office/drawing/2014/main" id="{8DF29AF5-7A5F-DEAE-710C-58685D2BEC1F}"/>
                    </a:ext>
                  </a:extLst>
                </xdr:cNvPr>
                <xdr:cNvGrpSpPr/>
              </xdr:nvGrpSpPr>
              <xdr:grpSpPr>
                <a:xfrm>
                  <a:off x="0" y="-291307"/>
                  <a:ext cx="1474131" cy="6350725"/>
                  <a:chOff x="0" y="-276870"/>
                  <a:chExt cx="1476165" cy="6035993"/>
                </a:xfrm>
                <a:grpFill/>
              </xdr:grpSpPr>
              <xdr:sp macro="" textlink="">
                <xdr:nvSpPr>
                  <xdr:cNvPr id="127" name="Rectangle 126">
                    <a:extLst>
                      <a:ext uri="{FF2B5EF4-FFF2-40B4-BE49-F238E27FC236}">
                        <a16:creationId xmlns:a16="http://schemas.microsoft.com/office/drawing/2014/main" id="{1CA727A7-5853-0811-EFA0-E03EDAAF542B}"/>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28" name="Group 127">
                    <a:extLst>
                      <a:ext uri="{FF2B5EF4-FFF2-40B4-BE49-F238E27FC236}">
                        <a16:creationId xmlns:a16="http://schemas.microsoft.com/office/drawing/2014/main" id="{06B27119-0489-0C5F-79D5-6412ACA720FD}"/>
                      </a:ext>
                    </a:extLst>
                  </xdr:cNvPr>
                  <xdr:cNvGrpSpPr/>
                </xdr:nvGrpSpPr>
                <xdr:grpSpPr>
                  <a:xfrm>
                    <a:off x="2080" y="531339"/>
                    <a:ext cx="1457616" cy="4278031"/>
                    <a:chOff x="2080" y="531339"/>
                    <a:chExt cx="1457616" cy="4278031"/>
                  </a:xfrm>
                  <a:grpFill/>
                </xdr:grpSpPr>
                <xdr:sp macro="" textlink="">
                  <xdr:nvSpPr>
                    <xdr:cNvPr id="129" name="TextBox 128">
                      <a:hlinkClick xmlns:r="http://schemas.openxmlformats.org/officeDocument/2006/relationships" r:id="rId1"/>
                      <a:extLst>
                        <a:ext uri="{FF2B5EF4-FFF2-40B4-BE49-F238E27FC236}">
                          <a16:creationId xmlns:a16="http://schemas.microsoft.com/office/drawing/2014/main" id="{7AC0A0D0-09FD-81B4-F26B-4C0382B48DAA}"/>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0" name="TextBox 129">
                      <a:hlinkClick xmlns:r="http://schemas.openxmlformats.org/officeDocument/2006/relationships" r:id="rId2"/>
                      <a:extLst>
                        <a:ext uri="{FF2B5EF4-FFF2-40B4-BE49-F238E27FC236}">
                          <a16:creationId xmlns:a16="http://schemas.microsoft.com/office/drawing/2014/main" id="{3F7A18E2-577F-76AA-7A91-4170D267B487}"/>
                        </a:ext>
                      </a:extLst>
                    </xdr:cNvPr>
                    <xdr:cNvSpPr txBox="1"/>
                  </xdr:nvSpPr>
                  <xdr:spPr>
                    <a:xfrm>
                      <a:off x="2444" y="1054618"/>
                      <a:ext cx="1441986" cy="240957"/>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Tasks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31" name="TextBox 130">
                      <a:hlinkClick xmlns:r="http://schemas.openxmlformats.org/officeDocument/2006/relationships" r:id="rId3"/>
                      <a:extLst>
                        <a:ext uri="{FF2B5EF4-FFF2-40B4-BE49-F238E27FC236}">
                          <a16:creationId xmlns:a16="http://schemas.microsoft.com/office/drawing/2014/main" id="{78E848B5-DB7C-C2A7-F90C-414CDBEEBAD2}"/>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2" name="TextBox 131">
                      <a:hlinkClick xmlns:r="http://schemas.openxmlformats.org/officeDocument/2006/relationships" r:id="rId4"/>
                      <a:extLst>
                        <a:ext uri="{FF2B5EF4-FFF2-40B4-BE49-F238E27FC236}">
                          <a16:creationId xmlns:a16="http://schemas.microsoft.com/office/drawing/2014/main" id="{7BDED20D-FE75-78C4-1B1D-1431DE2B6BBA}"/>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3" name="TextBox 132">
                      <a:hlinkClick xmlns:r="http://schemas.openxmlformats.org/officeDocument/2006/relationships" r:id="rId5"/>
                      <a:extLst>
                        <a:ext uri="{FF2B5EF4-FFF2-40B4-BE49-F238E27FC236}">
                          <a16:creationId xmlns:a16="http://schemas.microsoft.com/office/drawing/2014/main" id="{CEC0BE70-51B6-4348-5122-688433F072BA}"/>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4" name="TextBox 133">
                      <a:hlinkClick xmlns:r="http://schemas.openxmlformats.org/officeDocument/2006/relationships" r:id="rId6"/>
                      <a:extLst>
                        <a:ext uri="{FF2B5EF4-FFF2-40B4-BE49-F238E27FC236}">
                          <a16:creationId xmlns:a16="http://schemas.microsoft.com/office/drawing/2014/main" id="{D52E0BD1-EB58-76F8-3ACE-C43E8581D5DD}"/>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5" name="TextBox 134">
                      <a:hlinkClick xmlns:r="http://schemas.openxmlformats.org/officeDocument/2006/relationships" r:id="rId7"/>
                      <a:extLst>
                        <a:ext uri="{FF2B5EF4-FFF2-40B4-BE49-F238E27FC236}">
                          <a16:creationId xmlns:a16="http://schemas.microsoft.com/office/drawing/2014/main" id="{FAD6192D-8DC4-AB3C-D483-FD9B41DB7F96}"/>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6" name="TextBox 135">
                      <a:hlinkClick xmlns:r="http://schemas.openxmlformats.org/officeDocument/2006/relationships" r:id="rId8"/>
                      <a:extLst>
                        <a:ext uri="{FF2B5EF4-FFF2-40B4-BE49-F238E27FC236}">
                          <a16:creationId xmlns:a16="http://schemas.microsoft.com/office/drawing/2014/main" id="{2FEF8AD5-54FF-01DB-9DAB-716E594C5571}"/>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7" name="TextBox 136">
                      <a:hlinkClick xmlns:r="http://schemas.openxmlformats.org/officeDocument/2006/relationships" r:id="rId9"/>
                      <a:extLst>
                        <a:ext uri="{FF2B5EF4-FFF2-40B4-BE49-F238E27FC236}">
                          <a16:creationId xmlns:a16="http://schemas.microsoft.com/office/drawing/2014/main" id="{05473573-4D01-CD8E-752D-F26AD8B5EA94}"/>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8" name="TextBox 137">
                      <a:hlinkClick xmlns:r="http://schemas.openxmlformats.org/officeDocument/2006/relationships" r:id="rId10"/>
                      <a:extLst>
                        <a:ext uri="{FF2B5EF4-FFF2-40B4-BE49-F238E27FC236}">
                          <a16:creationId xmlns:a16="http://schemas.microsoft.com/office/drawing/2014/main" id="{3BAF7E4B-EB2A-0D51-2B0B-A80D5D6381BA}"/>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9" name="TextBox 138">
                      <a:hlinkClick xmlns:r="http://schemas.openxmlformats.org/officeDocument/2006/relationships" r:id="rId11"/>
                      <a:extLst>
                        <a:ext uri="{FF2B5EF4-FFF2-40B4-BE49-F238E27FC236}">
                          <a16:creationId xmlns:a16="http://schemas.microsoft.com/office/drawing/2014/main" id="{B94B6D0F-2DD6-1208-2535-1AE43EB06B80}"/>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0" name="TextBox 139">
                      <a:hlinkClick xmlns:r="http://schemas.openxmlformats.org/officeDocument/2006/relationships" r:id="rId8"/>
                      <a:extLst>
                        <a:ext uri="{FF2B5EF4-FFF2-40B4-BE49-F238E27FC236}">
                          <a16:creationId xmlns:a16="http://schemas.microsoft.com/office/drawing/2014/main" id="{C4D07368-1660-9C1C-CE0D-8361D1830E78}"/>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1" name="TextBox 140">
                      <a:hlinkClick xmlns:r="http://schemas.openxmlformats.org/officeDocument/2006/relationships" r:id="rId12"/>
                      <a:extLst>
                        <a:ext uri="{FF2B5EF4-FFF2-40B4-BE49-F238E27FC236}">
                          <a16:creationId xmlns:a16="http://schemas.microsoft.com/office/drawing/2014/main" id="{9D4E0DD2-2327-0F7B-4D9B-AEE5A9FB15CB}"/>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2" name="TextBox 141">
                      <a:hlinkClick xmlns:r="http://schemas.openxmlformats.org/officeDocument/2006/relationships" r:id="rId13"/>
                      <a:extLst>
                        <a:ext uri="{FF2B5EF4-FFF2-40B4-BE49-F238E27FC236}">
                          <a16:creationId xmlns:a16="http://schemas.microsoft.com/office/drawing/2014/main" id="{C785E5B9-F41B-BE91-8220-B33C4E14A046}"/>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26" name="TextBox 125">
                  <a:hlinkClick xmlns:r="http://schemas.openxmlformats.org/officeDocument/2006/relationships" r:id="rId14"/>
                  <a:extLst>
                    <a:ext uri="{FF2B5EF4-FFF2-40B4-BE49-F238E27FC236}">
                      <a16:creationId xmlns:a16="http://schemas.microsoft.com/office/drawing/2014/main" id="{0518A242-622C-FF52-E4B0-13AA28737697}"/>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3" name="TextBox 122">
                <a:extLst>
                  <a:ext uri="{FF2B5EF4-FFF2-40B4-BE49-F238E27FC236}">
                    <a16:creationId xmlns:a16="http://schemas.microsoft.com/office/drawing/2014/main" id="{94EA4BD3-5421-1BD7-8859-E52AF9939643}"/>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24" name="TextBox 123">
                <a:extLst>
                  <a:ext uri="{FF2B5EF4-FFF2-40B4-BE49-F238E27FC236}">
                    <a16:creationId xmlns:a16="http://schemas.microsoft.com/office/drawing/2014/main" id="{A55F15A2-B8F7-DF1C-7E15-398464FFAD7B}"/>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1" name="TextBox 120">
              <a:hlinkClick xmlns:r="http://schemas.openxmlformats.org/officeDocument/2006/relationships" r:id="rId15"/>
              <a:extLst>
                <a:ext uri="{FF2B5EF4-FFF2-40B4-BE49-F238E27FC236}">
                  <a16:creationId xmlns:a16="http://schemas.microsoft.com/office/drawing/2014/main" id="{7CAF86D6-9F6A-2708-630D-3776B77366EA}"/>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19" name="Picture 118">
            <a:extLst>
              <a:ext uri="{FF2B5EF4-FFF2-40B4-BE49-F238E27FC236}">
                <a16:creationId xmlns:a16="http://schemas.microsoft.com/office/drawing/2014/main" id="{8C3ECEE2-6DD6-F7AD-67C3-8867B6F48B3E}"/>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xdr:spPr>
      </xdr:pic>
    </xdr:grpSp>
    <xdr:clientData/>
  </xdr:twoCellAnchor>
  <xdr:twoCellAnchor>
    <xdr:from>
      <xdr:col>19</xdr:col>
      <xdr:colOff>106680</xdr:colOff>
      <xdr:row>3</xdr:row>
      <xdr:rowOff>121920</xdr:rowOff>
    </xdr:from>
    <xdr:to>
      <xdr:col>19</xdr:col>
      <xdr:colOff>790680</xdr:colOff>
      <xdr:row>3</xdr:row>
      <xdr:rowOff>373920</xdr:rowOff>
    </xdr:to>
    <xdr:sp macro="" textlink="">
      <xdr:nvSpPr>
        <xdr:cNvPr id="153" name="Rectangle: Rounded Corners 152">
          <a:hlinkClick xmlns:r="http://schemas.openxmlformats.org/officeDocument/2006/relationships" r:id="rId17"/>
          <a:extLst>
            <a:ext uri="{FF2B5EF4-FFF2-40B4-BE49-F238E27FC236}">
              <a16:creationId xmlns:a16="http://schemas.microsoft.com/office/drawing/2014/main" id="{F25B2C95-03D1-4597-A66D-771F80156725}"/>
            </a:ext>
          </a:extLst>
        </xdr:cNvPr>
        <xdr:cNvSpPr/>
      </xdr:nvSpPr>
      <xdr:spPr>
        <a:xfrm>
          <a:off x="13449300" y="937260"/>
          <a:ext cx="684000" cy="252000"/>
        </a:xfrm>
        <a:prstGeom prst="roundRect">
          <a:avLst/>
        </a:prstGeom>
        <a:solidFill>
          <a:srgbClr val="EA7C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5</xdr:col>
      <xdr:colOff>434340</xdr:colOff>
      <xdr:row>20</xdr:row>
      <xdr:rowOff>106680</xdr:rowOff>
    </xdr:from>
    <xdr:to>
      <xdr:col>8</xdr:col>
      <xdr:colOff>615420</xdr:colOff>
      <xdr:row>20</xdr:row>
      <xdr:rowOff>340680</xdr:rowOff>
    </xdr:to>
    <xdr:sp macro="" textlink="">
      <xdr:nvSpPr>
        <xdr:cNvPr id="154" name="Rectangle: Rounded Corners 153">
          <a:extLst>
            <a:ext uri="{FF2B5EF4-FFF2-40B4-BE49-F238E27FC236}">
              <a16:creationId xmlns:a16="http://schemas.microsoft.com/office/drawing/2014/main" id="{E84837ED-060D-4714-8AED-135F25CFC464}"/>
            </a:ext>
          </a:extLst>
        </xdr:cNvPr>
        <xdr:cNvSpPr/>
      </xdr:nvSpPr>
      <xdr:spPr>
        <a:xfrm>
          <a:off x="2758440" y="640080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10</xdr:col>
      <xdr:colOff>1447802</xdr:colOff>
      <xdr:row>3</xdr:row>
      <xdr:rowOff>108001</xdr:rowOff>
    </xdr:from>
    <xdr:to>
      <xdr:col>11</xdr:col>
      <xdr:colOff>140342</xdr:colOff>
      <xdr:row>3</xdr:row>
      <xdr:rowOff>360001</xdr:rowOff>
    </xdr:to>
    <xdr:pic>
      <xdr:nvPicPr>
        <xdr:cNvPr id="155" name="Picture 154">
          <a:extLst>
            <a:ext uri="{FF2B5EF4-FFF2-40B4-BE49-F238E27FC236}">
              <a16:creationId xmlns:a16="http://schemas.microsoft.com/office/drawing/2014/main" id="{0EA933E4-8F31-4788-A6D5-6AF64883BC88}"/>
            </a:ext>
          </a:extLst>
        </xdr:cNvPr>
        <xdr:cNvPicPr>
          <a:picLocks/>
        </xdr:cNvPicPr>
      </xdr:nvPicPr>
      <xdr:blipFill>
        <a:blip xmlns:r="http://schemas.openxmlformats.org/officeDocument/2006/relationships" r:embed="rId18"/>
        <a:stretch>
          <a:fillRect/>
        </a:stretch>
      </xdr:blipFill>
      <xdr:spPr>
        <a:xfrm>
          <a:off x="5196842" y="923341"/>
          <a:ext cx="483240" cy="252000"/>
        </a:xfrm>
        <a:prstGeom prst="rect">
          <a:avLst/>
        </a:prstGeom>
      </xdr:spPr>
    </xdr:pic>
    <xdr:clientData/>
  </xdr:twoCellAnchor>
  <xdr:twoCellAnchor>
    <xdr:from>
      <xdr:col>7</xdr:col>
      <xdr:colOff>68580</xdr:colOff>
      <xdr:row>7</xdr:row>
      <xdr:rowOff>53340</xdr:rowOff>
    </xdr:from>
    <xdr:to>
      <xdr:col>7</xdr:col>
      <xdr:colOff>536580</xdr:colOff>
      <xdr:row>8</xdr:row>
      <xdr:rowOff>2640</xdr:rowOff>
    </xdr:to>
    <xdr:grpSp>
      <xdr:nvGrpSpPr>
        <xdr:cNvPr id="156" name="Group 155">
          <a:extLst>
            <a:ext uri="{FF2B5EF4-FFF2-40B4-BE49-F238E27FC236}">
              <a16:creationId xmlns:a16="http://schemas.microsoft.com/office/drawing/2014/main" id="{F08FE14F-911D-46CC-AE90-96EBDFEF05E5}"/>
            </a:ext>
          </a:extLst>
        </xdr:cNvPr>
        <xdr:cNvGrpSpPr/>
      </xdr:nvGrpSpPr>
      <xdr:grpSpPr>
        <a:xfrm>
          <a:off x="2606040" y="2087880"/>
          <a:ext cx="0" cy="276960"/>
          <a:chOff x="2506980" y="1981200"/>
          <a:chExt cx="502942" cy="228620"/>
        </a:xfrm>
      </xdr:grpSpPr>
      <xdr:pic>
        <xdr:nvPicPr>
          <xdr:cNvPr id="157" name="Picture 156">
            <a:extLst>
              <a:ext uri="{FF2B5EF4-FFF2-40B4-BE49-F238E27FC236}">
                <a16:creationId xmlns:a16="http://schemas.microsoft.com/office/drawing/2014/main" id="{5E3C427D-F6A6-9FE2-D606-D8B00731299E}"/>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58" name="Picture 157">
            <a:extLst>
              <a:ext uri="{FF2B5EF4-FFF2-40B4-BE49-F238E27FC236}">
                <a16:creationId xmlns:a16="http://schemas.microsoft.com/office/drawing/2014/main" id="{8FD91604-2A0B-EEC1-3EFB-BFC6D940192E}"/>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8</xdr:row>
      <xdr:rowOff>45720</xdr:rowOff>
    </xdr:from>
    <xdr:to>
      <xdr:col>7</xdr:col>
      <xdr:colOff>544200</xdr:colOff>
      <xdr:row>9</xdr:row>
      <xdr:rowOff>2640</xdr:rowOff>
    </xdr:to>
    <xdr:grpSp>
      <xdr:nvGrpSpPr>
        <xdr:cNvPr id="159" name="Group 158">
          <a:extLst>
            <a:ext uri="{FF2B5EF4-FFF2-40B4-BE49-F238E27FC236}">
              <a16:creationId xmlns:a16="http://schemas.microsoft.com/office/drawing/2014/main" id="{BFEEDCEF-8C4B-438B-AA3E-E348698F9894}"/>
            </a:ext>
          </a:extLst>
        </xdr:cNvPr>
        <xdr:cNvGrpSpPr/>
      </xdr:nvGrpSpPr>
      <xdr:grpSpPr>
        <a:xfrm>
          <a:off x="2606040" y="2407920"/>
          <a:ext cx="0" cy="284580"/>
          <a:chOff x="2506980" y="1981200"/>
          <a:chExt cx="502942" cy="228620"/>
        </a:xfrm>
      </xdr:grpSpPr>
      <xdr:pic>
        <xdr:nvPicPr>
          <xdr:cNvPr id="160" name="Picture 159">
            <a:extLst>
              <a:ext uri="{FF2B5EF4-FFF2-40B4-BE49-F238E27FC236}">
                <a16:creationId xmlns:a16="http://schemas.microsoft.com/office/drawing/2014/main" id="{62CDFD19-DBA1-1709-198E-58EE33CF5795}"/>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61" name="Picture 160">
            <a:extLst>
              <a:ext uri="{FF2B5EF4-FFF2-40B4-BE49-F238E27FC236}">
                <a16:creationId xmlns:a16="http://schemas.microsoft.com/office/drawing/2014/main" id="{6A9F2F24-21DD-46E6-A5A7-2859AE384BF6}"/>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9</xdr:row>
      <xdr:rowOff>45720</xdr:rowOff>
    </xdr:from>
    <xdr:to>
      <xdr:col>7</xdr:col>
      <xdr:colOff>544200</xdr:colOff>
      <xdr:row>10</xdr:row>
      <xdr:rowOff>2640</xdr:rowOff>
    </xdr:to>
    <xdr:grpSp>
      <xdr:nvGrpSpPr>
        <xdr:cNvPr id="162" name="Group 161">
          <a:extLst>
            <a:ext uri="{FF2B5EF4-FFF2-40B4-BE49-F238E27FC236}">
              <a16:creationId xmlns:a16="http://schemas.microsoft.com/office/drawing/2014/main" id="{55B3DB51-33D1-47B3-972D-22CDD44DCE3B}"/>
            </a:ext>
          </a:extLst>
        </xdr:cNvPr>
        <xdr:cNvGrpSpPr/>
      </xdr:nvGrpSpPr>
      <xdr:grpSpPr>
        <a:xfrm>
          <a:off x="2606040" y="2735580"/>
          <a:ext cx="0" cy="284580"/>
          <a:chOff x="2506980" y="1981200"/>
          <a:chExt cx="502942" cy="228620"/>
        </a:xfrm>
      </xdr:grpSpPr>
      <xdr:pic>
        <xdr:nvPicPr>
          <xdr:cNvPr id="163" name="Picture 162">
            <a:extLst>
              <a:ext uri="{FF2B5EF4-FFF2-40B4-BE49-F238E27FC236}">
                <a16:creationId xmlns:a16="http://schemas.microsoft.com/office/drawing/2014/main" id="{C07EE9C5-4C55-BD56-AA2F-C0E140A96A5D}"/>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64" name="Picture 163">
            <a:extLst>
              <a:ext uri="{FF2B5EF4-FFF2-40B4-BE49-F238E27FC236}">
                <a16:creationId xmlns:a16="http://schemas.microsoft.com/office/drawing/2014/main" id="{D2310612-0BD5-E2B0-4152-40D2A1176D16}"/>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10</xdr:row>
      <xdr:rowOff>45720</xdr:rowOff>
    </xdr:from>
    <xdr:to>
      <xdr:col>7</xdr:col>
      <xdr:colOff>544200</xdr:colOff>
      <xdr:row>11</xdr:row>
      <xdr:rowOff>2640</xdr:rowOff>
    </xdr:to>
    <xdr:grpSp>
      <xdr:nvGrpSpPr>
        <xdr:cNvPr id="165" name="Group 164">
          <a:extLst>
            <a:ext uri="{FF2B5EF4-FFF2-40B4-BE49-F238E27FC236}">
              <a16:creationId xmlns:a16="http://schemas.microsoft.com/office/drawing/2014/main" id="{9581EDFA-92D7-425F-9C62-3296E683D83E}"/>
            </a:ext>
          </a:extLst>
        </xdr:cNvPr>
        <xdr:cNvGrpSpPr/>
      </xdr:nvGrpSpPr>
      <xdr:grpSpPr>
        <a:xfrm>
          <a:off x="2606040" y="3063240"/>
          <a:ext cx="0" cy="284580"/>
          <a:chOff x="2506980" y="1981200"/>
          <a:chExt cx="502942" cy="228620"/>
        </a:xfrm>
      </xdr:grpSpPr>
      <xdr:pic>
        <xdr:nvPicPr>
          <xdr:cNvPr id="166" name="Picture 165">
            <a:extLst>
              <a:ext uri="{FF2B5EF4-FFF2-40B4-BE49-F238E27FC236}">
                <a16:creationId xmlns:a16="http://schemas.microsoft.com/office/drawing/2014/main" id="{93B4C412-8058-916D-918B-C3221A51A0A3}"/>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67" name="Picture 166">
            <a:extLst>
              <a:ext uri="{FF2B5EF4-FFF2-40B4-BE49-F238E27FC236}">
                <a16:creationId xmlns:a16="http://schemas.microsoft.com/office/drawing/2014/main" id="{D9C23C01-A006-2D47-D98B-EE39CFBB055B}"/>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11</xdr:row>
      <xdr:rowOff>45720</xdr:rowOff>
    </xdr:from>
    <xdr:to>
      <xdr:col>7</xdr:col>
      <xdr:colOff>544200</xdr:colOff>
      <xdr:row>12</xdr:row>
      <xdr:rowOff>2640</xdr:rowOff>
    </xdr:to>
    <xdr:grpSp>
      <xdr:nvGrpSpPr>
        <xdr:cNvPr id="168" name="Group 167">
          <a:extLst>
            <a:ext uri="{FF2B5EF4-FFF2-40B4-BE49-F238E27FC236}">
              <a16:creationId xmlns:a16="http://schemas.microsoft.com/office/drawing/2014/main" id="{9602314E-7F54-41E5-B93D-7AE1F3D70ACD}"/>
            </a:ext>
          </a:extLst>
        </xdr:cNvPr>
        <xdr:cNvGrpSpPr/>
      </xdr:nvGrpSpPr>
      <xdr:grpSpPr>
        <a:xfrm>
          <a:off x="2606040" y="3390900"/>
          <a:ext cx="0" cy="284580"/>
          <a:chOff x="2506980" y="1981200"/>
          <a:chExt cx="502942" cy="228620"/>
        </a:xfrm>
      </xdr:grpSpPr>
      <xdr:pic>
        <xdr:nvPicPr>
          <xdr:cNvPr id="169" name="Picture 168">
            <a:extLst>
              <a:ext uri="{FF2B5EF4-FFF2-40B4-BE49-F238E27FC236}">
                <a16:creationId xmlns:a16="http://schemas.microsoft.com/office/drawing/2014/main" id="{7C96311C-2EAE-B230-0509-16CB3F2F7C49}"/>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70" name="Picture 169">
            <a:extLst>
              <a:ext uri="{FF2B5EF4-FFF2-40B4-BE49-F238E27FC236}">
                <a16:creationId xmlns:a16="http://schemas.microsoft.com/office/drawing/2014/main" id="{C0546CC8-1129-D530-9F98-FC4DE9B794A5}"/>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12</xdr:row>
      <xdr:rowOff>45720</xdr:rowOff>
    </xdr:from>
    <xdr:to>
      <xdr:col>7</xdr:col>
      <xdr:colOff>544200</xdr:colOff>
      <xdr:row>13</xdr:row>
      <xdr:rowOff>2640</xdr:rowOff>
    </xdr:to>
    <xdr:grpSp>
      <xdr:nvGrpSpPr>
        <xdr:cNvPr id="171" name="Group 170">
          <a:extLst>
            <a:ext uri="{FF2B5EF4-FFF2-40B4-BE49-F238E27FC236}">
              <a16:creationId xmlns:a16="http://schemas.microsoft.com/office/drawing/2014/main" id="{6529E989-A893-4724-9ECE-2F8AD6115C7E}"/>
            </a:ext>
          </a:extLst>
        </xdr:cNvPr>
        <xdr:cNvGrpSpPr/>
      </xdr:nvGrpSpPr>
      <xdr:grpSpPr>
        <a:xfrm>
          <a:off x="2606040" y="3718560"/>
          <a:ext cx="0" cy="284580"/>
          <a:chOff x="2506980" y="1981200"/>
          <a:chExt cx="502942" cy="228620"/>
        </a:xfrm>
      </xdr:grpSpPr>
      <xdr:pic>
        <xdr:nvPicPr>
          <xdr:cNvPr id="172" name="Picture 171">
            <a:extLst>
              <a:ext uri="{FF2B5EF4-FFF2-40B4-BE49-F238E27FC236}">
                <a16:creationId xmlns:a16="http://schemas.microsoft.com/office/drawing/2014/main" id="{8315A716-A586-4893-669A-4AA02960C156}"/>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73" name="Picture 172">
            <a:extLst>
              <a:ext uri="{FF2B5EF4-FFF2-40B4-BE49-F238E27FC236}">
                <a16:creationId xmlns:a16="http://schemas.microsoft.com/office/drawing/2014/main" id="{152D2EA9-8820-BE72-174D-9F19A38EEDF5}"/>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13</xdr:row>
      <xdr:rowOff>45720</xdr:rowOff>
    </xdr:from>
    <xdr:to>
      <xdr:col>7</xdr:col>
      <xdr:colOff>544200</xdr:colOff>
      <xdr:row>14</xdr:row>
      <xdr:rowOff>2640</xdr:rowOff>
    </xdr:to>
    <xdr:grpSp>
      <xdr:nvGrpSpPr>
        <xdr:cNvPr id="174" name="Group 173">
          <a:extLst>
            <a:ext uri="{FF2B5EF4-FFF2-40B4-BE49-F238E27FC236}">
              <a16:creationId xmlns:a16="http://schemas.microsoft.com/office/drawing/2014/main" id="{9A11B902-268A-4A70-8305-6399A42A9F89}"/>
            </a:ext>
          </a:extLst>
        </xdr:cNvPr>
        <xdr:cNvGrpSpPr/>
      </xdr:nvGrpSpPr>
      <xdr:grpSpPr>
        <a:xfrm>
          <a:off x="2606040" y="4046220"/>
          <a:ext cx="0" cy="284580"/>
          <a:chOff x="2506980" y="1981200"/>
          <a:chExt cx="502942" cy="228620"/>
        </a:xfrm>
      </xdr:grpSpPr>
      <xdr:pic>
        <xdr:nvPicPr>
          <xdr:cNvPr id="175" name="Picture 174">
            <a:extLst>
              <a:ext uri="{FF2B5EF4-FFF2-40B4-BE49-F238E27FC236}">
                <a16:creationId xmlns:a16="http://schemas.microsoft.com/office/drawing/2014/main" id="{BADE60F0-D40E-5818-00ED-8DA085C0FB2A}"/>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76" name="Picture 175">
            <a:extLst>
              <a:ext uri="{FF2B5EF4-FFF2-40B4-BE49-F238E27FC236}">
                <a16:creationId xmlns:a16="http://schemas.microsoft.com/office/drawing/2014/main" id="{6207E239-EB95-AFB4-04D8-AAF236B1EC6E}"/>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14</xdr:row>
      <xdr:rowOff>45720</xdr:rowOff>
    </xdr:from>
    <xdr:to>
      <xdr:col>7</xdr:col>
      <xdr:colOff>544200</xdr:colOff>
      <xdr:row>15</xdr:row>
      <xdr:rowOff>2640</xdr:rowOff>
    </xdr:to>
    <xdr:grpSp>
      <xdr:nvGrpSpPr>
        <xdr:cNvPr id="177" name="Group 176">
          <a:extLst>
            <a:ext uri="{FF2B5EF4-FFF2-40B4-BE49-F238E27FC236}">
              <a16:creationId xmlns:a16="http://schemas.microsoft.com/office/drawing/2014/main" id="{CB1B1040-FD13-443B-BDA2-B105A266FFCE}"/>
            </a:ext>
          </a:extLst>
        </xdr:cNvPr>
        <xdr:cNvGrpSpPr/>
      </xdr:nvGrpSpPr>
      <xdr:grpSpPr>
        <a:xfrm>
          <a:off x="2606040" y="4373880"/>
          <a:ext cx="0" cy="284580"/>
          <a:chOff x="2506980" y="1981200"/>
          <a:chExt cx="502942" cy="228620"/>
        </a:xfrm>
      </xdr:grpSpPr>
      <xdr:pic>
        <xdr:nvPicPr>
          <xdr:cNvPr id="178" name="Picture 177">
            <a:extLst>
              <a:ext uri="{FF2B5EF4-FFF2-40B4-BE49-F238E27FC236}">
                <a16:creationId xmlns:a16="http://schemas.microsoft.com/office/drawing/2014/main" id="{48C1168D-3112-7D5A-C235-36BBF6D74B5A}"/>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79" name="Picture 178">
            <a:extLst>
              <a:ext uri="{FF2B5EF4-FFF2-40B4-BE49-F238E27FC236}">
                <a16:creationId xmlns:a16="http://schemas.microsoft.com/office/drawing/2014/main" id="{42C4453F-F573-F1C5-5944-F9BB6962F91C}"/>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15</xdr:row>
      <xdr:rowOff>45720</xdr:rowOff>
    </xdr:from>
    <xdr:to>
      <xdr:col>7</xdr:col>
      <xdr:colOff>544200</xdr:colOff>
      <xdr:row>16</xdr:row>
      <xdr:rowOff>2640</xdr:rowOff>
    </xdr:to>
    <xdr:grpSp>
      <xdr:nvGrpSpPr>
        <xdr:cNvPr id="180" name="Group 179">
          <a:extLst>
            <a:ext uri="{FF2B5EF4-FFF2-40B4-BE49-F238E27FC236}">
              <a16:creationId xmlns:a16="http://schemas.microsoft.com/office/drawing/2014/main" id="{86067BB0-1E1B-4A4A-8343-094D658E144A}"/>
            </a:ext>
          </a:extLst>
        </xdr:cNvPr>
        <xdr:cNvGrpSpPr/>
      </xdr:nvGrpSpPr>
      <xdr:grpSpPr>
        <a:xfrm>
          <a:off x="2606040" y="4701540"/>
          <a:ext cx="0" cy="284580"/>
          <a:chOff x="2506980" y="1981200"/>
          <a:chExt cx="502942" cy="228620"/>
        </a:xfrm>
      </xdr:grpSpPr>
      <xdr:pic>
        <xdr:nvPicPr>
          <xdr:cNvPr id="181" name="Picture 180">
            <a:extLst>
              <a:ext uri="{FF2B5EF4-FFF2-40B4-BE49-F238E27FC236}">
                <a16:creationId xmlns:a16="http://schemas.microsoft.com/office/drawing/2014/main" id="{12733483-9099-F7EC-9194-1388EEAE9E17}"/>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82" name="Picture 181">
            <a:extLst>
              <a:ext uri="{FF2B5EF4-FFF2-40B4-BE49-F238E27FC236}">
                <a16:creationId xmlns:a16="http://schemas.microsoft.com/office/drawing/2014/main" id="{6A7C4567-32A5-9FEF-D01D-97EDB3B53084}"/>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16</xdr:row>
      <xdr:rowOff>45720</xdr:rowOff>
    </xdr:from>
    <xdr:to>
      <xdr:col>7</xdr:col>
      <xdr:colOff>544200</xdr:colOff>
      <xdr:row>17</xdr:row>
      <xdr:rowOff>2640</xdr:rowOff>
    </xdr:to>
    <xdr:grpSp>
      <xdr:nvGrpSpPr>
        <xdr:cNvPr id="183" name="Group 182">
          <a:extLst>
            <a:ext uri="{FF2B5EF4-FFF2-40B4-BE49-F238E27FC236}">
              <a16:creationId xmlns:a16="http://schemas.microsoft.com/office/drawing/2014/main" id="{E8CE6957-F7E7-47C9-85D5-4D74F31907C5}"/>
            </a:ext>
          </a:extLst>
        </xdr:cNvPr>
        <xdr:cNvGrpSpPr/>
      </xdr:nvGrpSpPr>
      <xdr:grpSpPr>
        <a:xfrm>
          <a:off x="2606040" y="5029200"/>
          <a:ext cx="0" cy="284580"/>
          <a:chOff x="2506980" y="1981200"/>
          <a:chExt cx="502942" cy="228620"/>
        </a:xfrm>
      </xdr:grpSpPr>
      <xdr:pic>
        <xdr:nvPicPr>
          <xdr:cNvPr id="184" name="Picture 183">
            <a:extLst>
              <a:ext uri="{FF2B5EF4-FFF2-40B4-BE49-F238E27FC236}">
                <a16:creationId xmlns:a16="http://schemas.microsoft.com/office/drawing/2014/main" id="{BA84DFB5-E386-B45F-4C54-F5BFEDB7CEB6}"/>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85" name="Picture 184">
            <a:extLst>
              <a:ext uri="{FF2B5EF4-FFF2-40B4-BE49-F238E27FC236}">
                <a16:creationId xmlns:a16="http://schemas.microsoft.com/office/drawing/2014/main" id="{0C46252D-576A-9AFA-677E-E0DC76C9CD24}"/>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17</xdr:row>
      <xdr:rowOff>45720</xdr:rowOff>
    </xdr:from>
    <xdr:to>
      <xdr:col>7</xdr:col>
      <xdr:colOff>544200</xdr:colOff>
      <xdr:row>18</xdr:row>
      <xdr:rowOff>2640</xdr:rowOff>
    </xdr:to>
    <xdr:grpSp>
      <xdr:nvGrpSpPr>
        <xdr:cNvPr id="186" name="Group 185">
          <a:extLst>
            <a:ext uri="{FF2B5EF4-FFF2-40B4-BE49-F238E27FC236}">
              <a16:creationId xmlns:a16="http://schemas.microsoft.com/office/drawing/2014/main" id="{94F411F8-7361-4C83-A551-EFC0EED8AF69}"/>
            </a:ext>
          </a:extLst>
        </xdr:cNvPr>
        <xdr:cNvGrpSpPr/>
      </xdr:nvGrpSpPr>
      <xdr:grpSpPr>
        <a:xfrm>
          <a:off x="2606040" y="5356860"/>
          <a:ext cx="0" cy="284580"/>
          <a:chOff x="2506980" y="1981200"/>
          <a:chExt cx="502942" cy="228620"/>
        </a:xfrm>
      </xdr:grpSpPr>
      <xdr:pic>
        <xdr:nvPicPr>
          <xdr:cNvPr id="187" name="Picture 186">
            <a:extLst>
              <a:ext uri="{FF2B5EF4-FFF2-40B4-BE49-F238E27FC236}">
                <a16:creationId xmlns:a16="http://schemas.microsoft.com/office/drawing/2014/main" id="{9144D886-B147-D7FE-CEBF-4139DAF13C10}"/>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88" name="Picture 187">
            <a:extLst>
              <a:ext uri="{FF2B5EF4-FFF2-40B4-BE49-F238E27FC236}">
                <a16:creationId xmlns:a16="http://schemas.microsoft.com/office/drawing/2014/main" id="{EEBF491E-3977-732C-01FA-D834DFF3B03A}"/>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18</xdr:row>
      <xdr:rowOff>45720</xdr:rowOff>
    </xdr:from>
    <xdr:to>
      <xdr:col>7</xdr:col>
      <xdr:colOff>544200</xdr:colOff>
      <xdr:row>19</xdr:row>
      <xdr:rowOff>2640</xdr:rowOff>
    </xdr:to>
    <xdr:grpSp>
      <xdr:nvGrpSpPr>
        <xdr:cNvPr id="189" name="Group 188">
          <a:extLst>
            <a:ext uri="{FF2B5EF4-FFF2-40B4-BE49-F238E27FC236}">
              <a16:creationId xmlns:a16="http://schemas.microsoft.com/office/drawing/2014/main" id="{04C05E1A-E54D-48AD-B461-DAFA089861AA}"/>
            </a:ext>
          </a:extLst>
        </xdr:cNvPr>
        <xdr:cNvGrpSpPr/>
      </xdr:nvGrpSpPr>
      <xdr:grpSpPr>
        <a:xfrm>
          <a:off x="2606040" y="5684520"/>
          <a:ext cx="0" cy="284580"/>
          <a:chOff x="2506980" y="1981200"/>
          <a:chExt cx="502942" cy="228620"/>
        </a:xfrm>
      </xdr:grpSpPr>
      <xdr:pic>
        <xdr:nvPicPr>
          <xdr:cNvPr id="190" name="Picture 189">
            <a:extLst>
              <a:ext uri="{FF2B5EF4-FFF2-40B4-BE49-F238E27FC236}">
                <a16:creationId xmlns:a16="http://schemas.microsoft.com/office/drawing/2014/main" id="{3F263378-5BDC-9620-4924-BCD59670ABCB}"/>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91" name="Picture 190">
            <a:extLst>
              <a:ext uri="{FF2B5EF4-FFF2-40B4-BE49-F238E27FC236}">
                <a16:creationId xmlns:a16="http://schemas.microsoft.com/office/drawing/2014/main" id="{C13D036D-D1CB-2C62-E29E-1666E20810A0}"/>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19</xdr:row>
      <xdr:rowOff>45720</xdr:rowOff>
    </xdr:from>
    <xdr:to>
      <xdr:col>7</xdr:col>
      <xdr:colOff>544200</xdr:colOff>
      <xdr:row>20</xdr:row>
      <xdr:rowOff>2640</xdr:rowOff>
    </xdr:to>
    <xdr:grpSp>
      <xdr:nvGrpSpPr>
        <xdr:cNvPr id="192" name="Group 191">
          <a:extLst>
            <a:ext uri="{FF2B5EF4-FFF2-40B4-BE49-F238E27FC236}">
              <a16:creationId xmlns:a16="http://schemas.microsoft.com/office/drawing/2014/main" id="{093C1048-2112-47DE-A6CF-5AA02372587F}"/>
            </a:ext>
          </a:extLst>
        </xdr:cNvPr>
        <xdr:cNvGrpSpPr/>
      </xdr:nvGrpSpPr>
      <xdr:grpSpPr>
        <a:xfrm>
          <a:off x="2606040" y="6012180"/>
          <a:ext cx="0" cy="284580"/>
          <a:chOff x="2506980" y="1981200"/>
          <a:chExt cx="502942" cy="228620"/>
        </a:xfrm>
      </xdr:grpSpPr>
      <xdr:pic>
        <xdr:nvPicPr>
          <xdr:cNvPr id="193" name="Picture 192">
            <a:extLst>
              <a:ext uri="{FF2B5EF4-FFF2-40B4-BE49-F238E27FC236}">
                <a16:creationId xmlns:a16="http://schemas.microsoft.com/office/drawing/2014/main" id="{662745BC-7316-F385-2764-5F7AACFDCF88}"/>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94" name="Picture 193">
            <a:extLst>
              <a:ext uri="{FF2B5EF4-FFF2-40B4-BE49-F238E27FC236}">
                <a16:creationId xmlns:a16="http://schemas.microsoft.com/office/drawing/2014/main" id="{72BFF381-2D65-7811-5346-27D107E617BD}"/>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7</xdr:col>
      <xdr:colOff>76200</xdr:colOff>
      <xdr:row>20</xdr:row>
      <xdr:rowOff>45720</xdr:rowOff>
    </xdr:from>
    <xdr:to>
      <xdr:col>7</xdr:col>
      <xdr:colOff>544200</xdr:colOff>
      <xdr:row>21</xdr:row>
      <xdr:rowOff>0</xdr:rowOff>
    </xdr:to>
    <xdr:grpSp>
      <xdr:nvGrpSpPr>
        <xdr:cNvPr id="195" name="Group 194">
          <a:extLst>
            <a:ext uri="{FF2B5EF4-FFF2-40B4-BE49-F238E27FC236}">
              <a16:creationId xmlns:a16="http://schemas.microsoft.com/office/drawing/2014/main" id="{4770BBB2-2704-4DAE-8060-245D46789937}"/>
            </a:ext>
          </a:extLst>
        </xdr:cNvPr>
        <xdr:cNvGrpSpPr/>
      </xdr:nvGrpSpPr>
      <xdr:grpSpPr>
        <a:xfrm>
          <a:off x="2606040" y="6339840"/>
          <a:ext cx="0" cy="358140"/>
          <a:chOff x="2506980" y="1981200"/>
          <a:chExt cx="502942" cy="228620"/>
        </a:xfrm>
      </xdr:grpSpPr>
      <xdr:pic>
        <xdr:nvPicPr>
          <xdr:cNvPr id="196" name="Picture 195">
            <a:extLst>
              <a:ext uri="{FF2B5EF4-FFF2-40B4-BE49-F238E27FC236}">
                <a16:creationId xmlns:a16="http://schemas.microsoft.com/office/drawing/2014/main" id="{F2A40318-F7B0-BA4E-12CD-7A648C567B48}"/>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197" name="Picture 196">
            <a:extLst>
              <a:ext uri="{FF2B5EF4-FFF2-40B4-BE49-F238E27FC236}">
                <a16:creationId xmlns:a16="http://schemas.microsoft.com/office/drawing/2014/main" id="{445C06FC-D132-CEBC-5695-05CC4D8E5D2F}"/>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11</xdr:col>
      <xdr:colOff>777240</xdr:colOff>
      <xdr:row>3</xdr:row>
      <xdr:rowOff>114300</xdr:rowOff>
    </xdr:from>
    <xdr:to>
      <xdr:col>11</xdr:col>
      <xdr:colOff>2001240</xdr:colOff>
      <xdr:row>3</xdr:row>
      <xdr:rowOff>366300</xdr:rowOff>
    </xdr:to>
    <xdr:sp macro="" textlink="">
      <xdr:nvSpPr>
        <xdr:cNvPr id="199" name="Rectangle: Rounded Corners 198">
          <a:hlinkClick xmlns:r="http://schemas.openxmlformats.org/officeDocument/2006/relationships" r:id="rId21"/>
          <a:extLst>
            <a:ext uri="{FF2B5EF4-FFF2-40B4-BE49-F238E27FC236}">
              <a16:creationId xmlns:a16="http://schemas.microsoft.com/office/drawing/2014/main" id="{3BE06226-BE23-4421-BAD1-D04E7C05C166}"/>
            </a:ext>
          </a:extLst>
        </xdr:cNvPr>
        <xdr:cNvSpPr/>
      </xdr:nvSpPr>
      <xdr:spPr>
        <a:xfrm>
          <a:off x="6316980" y="929640"/>
          <a:ext cx="1224000" cy="25200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ptos Narrow" panose="020B0004020202020204" pitchFamily="34" charset="0"/>
              <a:cs typeface="Arial" panose="020B0604020202020204" pitchFamily="34" charset="0"/>
            </a:rPr>
            <a:t>Overdue Only</a:t>
          </a:r>
          <a:endParaRPr lang="en-SC" sz="11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6</xdr:col>
      <xdr:colOff>0</xdr:colOff>
      <xdr:row>15</xdr:row>
      <xdr:rowOff>45720</xdr:rowOff>
    </xdr:from>
    <xdr:to>
      <xdr:col>6</xdr:col>
      <xdr:colOff>0</xdr:colOff>
      <xdr:row>16</xdr:row>
      <xdr:rowOff>2640</xdr:rowOff>
    </xdr:to>
    <xdr:grpSp>
      <xdr:nvGrpSpPr>
        <xdr:cNvPr id="202" name="Group 201">
          <a:extLst>
            <a:ext uri="{FF2B5EF4-FFF2-40B4-BE49-F238E27FC236}">
              <a16:creationId xmlns:a16="http://schemas.microsoft.com/office/drawing/2014/main" id="{573BD1A3-F551-4AFF-BB5B-031B8D11A7B4}"/>
            </a:ext>
          </a:extLst>
        </xdr:cNvPr>
        <xdr:cNvGrpSpPr/>
      </xdr:nvGrpSpPr>
      <xdr:grpSpPr>
        <a:xfrm>
          <a:off x="2606040" y="4701540"/>
          <a:ext cx="0" cy="284580"/>
          <a:chOff x="2506980" y="1981200"/>
          <a:chExt cx="502942" cy="228620"/>
        </a:xfrm>
      </xdr:grpSpPr>
      <xdr:pic>
        <xdr:nvPicPr>
          <xdr:cNvPr id="203" name="Picture 202">
            <a:extLst>
              <a:ext uri="{FF2B5EF4-FFF2-40B4-BE49-F238E27FC236}">
                <a16:creationId xmlns:a16="http://schemas.microsoft.com/office/drawing/2014/main" id="{076A2F25-5443-207C-42B5-93CE4DDF0206}"/>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204" name="Picture 203">
            <a:extLst>
              <a:ext uri="{FF2B5EF4-FFF2-40B4-BE49-F238E27FC236}">
                <a16:creationId xmlns:a16="http://schemas.microsoft.com/office/drawing/2014/main" id="{D9227A7C-D4F2-F1FE-622A-52DC2E034417}"/>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6</xdr:col>
      <xdr:colOff>0</xdr:colOff>
      <xdr:row>16</xdr:row>
      <xdr:rowOff>45720</xdr:rowOff>
    </xdr:from>
    <xdr:to>
      <xdr:col>6</xdr:col>
      <xdr:colOff>0</xdr:colOff>
      <xdr:row>17</xdr:row>
      <xdr:rowOff>2640</xdr:rowOff>
    </xdr:to>
    <xdr:grpSp>
      <xdr:nvGrpSpPr>
        <xdr:cNvPr id="205" name="Group 204">
          <a:extLst>
            <a:ext uri="{FF2B5EF4-FFF2-40B4-BE49-F238E27FC236}">
              <a16:creationId xmlns:a16="http://schemas.microsoft.com/office/drawing/2014/main" id="{6FC3BD8D-1AB5-4B88-83FA-E0D4BA118822}"/>
            </a:ext>
          </a:extLst>
        </xdr:cNvPr>
        <xdr:cNvGrpSpPr/>
      </xdr:nvGrpSpPr>
      <xdr:grpSpPr>
        <a:xfrm>
          <a:off x="2606040" y="5029200"/>
          <a:ext cx="0" cy="284580"/>
          <a:chOff x="2506980" y="1981200"/>
          <a:chExt cx="502942" cy="228620"/>
        </a:xfrm>
      </xdr:grpSpPr>
      <xdr:pic>
        <xdr:nvPicPr>
          <xdr:cNvPr id="206" name="Picture 205">
            <a:extLst>
              <a:ext uri="{FF2B5EF4-FFF2-40B4-BE49-F238E27FC236}">
                <a16:creationId xmlns:a16="http://schemas.microsoft.com/office/drawing/2014/main" id="{CEEFC43F-D36E-BA63-E3A9-FD29F6849BE3}"/>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207" name="Picture 206">
            <a:extLst>
              <a:ext uri="{FF2B5EF4-FFF2-40B4-BE49-F238E27FC236}">
                <a16:creationId xmlns:a16="http://schemas.microsoft.com/office/drawing/2014/main" id="{7DEA106D-9344-30D0-C4F4-3F52249A15D0}"/>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6</xdr:col>
      <xdr:colOff>0</xdr:colOff>
      <xdr:row>17</xdr:row>
      <xdr:rowOff>45720</xdr:rowOff>
    </xdr:from>
    <xdr:to>
      <xdr:col>6</xdr:col>
      <xdr:colOff>0</xdr:colOff>
      <xdr:row>18</xdr:row>
      <xdr:rowOff>2640</xdr:rowOff>
    </xdr:to>
    <xdr:grpSp>
      <xdr:nvGrpSpPr>
        <xdr:cNvPr id="208" name="Group 207">
          <a:extLst>
            <a:ext uri="{FF2B5EF4-FFF2-40B4-BE49-F238E27FC236}">
              <a16:creationId xmlns:a16="http://schemas.microsoft.com/office/drawing/2014/main" id="{DA473F03-16DC-4C37-824D-ADA0B8A51BC3}"/>
            </a:ext>
          </a:extLst>
        </xdr:cNvPr>
        <xdr:cNvGrpSpPr/>
      </xdr:nvGrpSpPr>
      <xdr:grpSpPr>
        <a:xfrm>
          <a:off x="2606040" y="5356860"/>
          <a:ext cx="0" cy="284580"/>
          <a:chOff x="2506980" y="1981200"/>
          <a:chExt cx="502942" cy="228620"/>
        </a:xfrm>
      </xdr:grpSpPr>
      <xdr:pic>
        <xdr:nvPicPr>
          <xdr:cNvPr id="209" name="Picture 208">
            <a:extLst>
              <a:ext uri="{FF2B5EF4-FFF2-40B4-BE49-F238E27FC236}">
                <a16:creationId xmlns:a16="http://schemas.microsoft.com/office/drawing/2014/main" id="{E2CC2A15-339C-039A-47B6-E499DAA021EA}"/>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210" name="Picture 209">
            <a:extLst>
              <a:ext uri="{FF2B5EF4-FFF2-40B4-BE49-F238E27FC236}">
                <a16:creationId xmlns:a16="http://schemas.microsoft.com/office/drawing/2014/main" id="{910EBF3C-17A4-210E-2FD0-C5127A657DF3}"/>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6</xdr:col>
      <xdr:colOff>0</xdr:colOff>
      <xdr:row>17</xdr:row>
      <xdr:rowOff>45720</xdr:rowOff>
    </xdr:from>
    <xdr:to>
      <xdr:col>6</xdr:col>
      <xdr:colOff>0</xdr:colOff>
      <xdr:row>18</xdr:row>
      <xdr:rowOff>2640</xdr:rowOff>
    </xdr:to>
    <xdr:grpSp>
      <xdr:nvGrpSpPr>
        <xdr:cNvPr id="213" name="Group 212">
          <a:extLst>
            <a:ext uri="{FF2B5EF4-FFF2-40B4-BE49-F238E27FC236}">
              <a16:creationId xmlns:a16="http://schemas.microsoft.com/office/drawing/2014/main" id="{771C99A2-0B51-4F94-A21D-0E5353184845}"/>
            </a:ext>
          </a:extLst>
        </xdr:cNvPr>
        <xdr:cNvGrpSpPr/>
      </xdr:nvGrpSpPr>
      <xdr:grpSpPr>
        <a:xfrm>
          <a:off x="2606040" y="5356860"/>
          <a:ext cx="0" cy="284580"/>
          <a:chOff x="2506980" y="1981200"/>
          <a:chExt cx="502942" cy="228620"/>
        </a:xfrm>
      </xdr:grpSpPr>
      <xdr:pic>
        <xdr:nvPicPr>
          <xdr:cNvPr id="214" name="Picture 213">
            <a:extLst>
              <a:ext uri="{FF2B5EF4-FFF2-40B4-BE49-F238E27FC236}">
                <a16:creationId xmlns:a16="http://schemas.microsoft.com/office/drawing/2014/main" id="{6A0EEBEB-FE12-D94A-9798-EE57EE3285D5}"/>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215" name="Picture 214">
            <a:extLst>
              <a:ext uri="{FF2B5EF4-FFF2-40B4-BE49-F238E27FC236}">
                <a16:creationId xmlns:a16="http://schemas.microsoft.com/office/drawing/2014/main" id="{765F5047-AFF2-6154-AF83-0F9379E582C7}"/>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6</xdr:col>
      <xdr:colOff>0</xdr:colOff>
      <xdr:row>18</xdr:row>
      <xdr:rowOff>45720</xdr:rowOff>
    </xdr:from>
    <xdr:to>
      <xdr:col>6</xdr:col>
      <xdr:colOff>0</xdr:colOff>
      <xdr:row>19</xdr:row>
      <xdr:rowOff>2640</xdr:rowOff>
    </xdr:to>
    <xdr:grpSp>
      <xdr:nvGrpSpPr>
        <xdr:cNvPr id="216" name="Group 215">
          <a:extLst>
            <a:ext uri="{FF2B5EF4-FFF2-40B4-BE49-F238E27FC236}">
              <a16:creationId xmlns:a16="http://schemas.microsoft.com/office/drawing/2014/main" id="{2C44B5D9-C99A-4009-A916-9B61CBEFD519}"/>
            </a:ext>
          </a:extLst>
        </xdr:cNvPr>
        <xdr:cNvGrpSpPr/>
      </xdr:nvGrpSpPr>
      <xdr:grpSpPr>
        <a:xfrm>
          <a:off x="2606040" y="5684520"/>
          <a:ext cx="0" cy="284580"/>
          <a:chOff x="2506980" y="1981200"/>
          <a:chExt cx="502942" cy="228620"/>
        </a:xfrm>
      </xdr:grpSpPr>
      <xdr:pic>
        <xdr:nvPicPr>
          <xdr:cNvPr id="217" name="Picture 216">
            <a:extLst>
              <a:ext uri="{FF2B5EF4-FFF2-40B4-BE49-F238E27FC236}">
                <a16:creationId xmlns:a16="http://schemas.microsoft.com/office/drawing/2014/main" id="{42AAE367-7B2B-A4E8-6AD4-B7082E06E209}"/>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218" name="Picture 217">
            <a:extLst>
              <a:ext uri="{FF2B5EF4-FFF2-40B4-BE49-F238E27FC236}">
                <a16:creationId xmlns:a16="http://schemas.microsoft.com/office/drawing/2014/main" id="{D1AC08A4-A652-F0B0-EA9A-DC0C1CC276A0}"/>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6</xdr:col>
      <xdr:colOff>0</xdr:colOff>
      <xdr:row>19</xdr:row>
      <xdr:rowOff>45720</xdr:rowOff>
    </xdr:from>
    <xdr:to>
      <xdr:col>6</xdr:col>
      <xdr:colOff>0</xdr:colOff>
      <xdr:row>20</xdr:row>
      <xdr:rowOff>2640</xdr:rowOff>
    </xdr:to>
    <xdr:grpSp>
      <xdr:nvGrpSpPr>
        <xdr:cNvPr id="219" name="Group 218">
          <a:extLst>
            <a:ext uri="{FF2B5EF4-FFF2-40B4-BE49-F238E27FC236}">
              <a16:creationId xmlns:a16="http://schemas.microsoft.com/office/drawing/2014/main" id="{371AFBA0-DCBD-4A06-9997-F814BA989B43}"/>
            </a:ext>
          </a:extLst>
        </xdr:cNvPr>
        <xdr:cNvGrpSpPr/>
      </xdr:nvGrpSpPr>
      <xdr:grpSpPr>
        <a:xfrm>
          <a:off x="2606040" y="6012180"/>
          <a:ext cx="0" cy="284580"/>
          <a:chOff x="2506980" y="1981200"/>
          <a:chExt cx="502942" cy="228620"/>
        </a:xfrm>
      </xdr:grpSpPr>
      <xdr:pic>
        <xdr:nvPicPr>
          <xdr:cNvPr id="220" name="Picture 219">
            <a:extLst>
              <a:ext uri="{FF2B5EF4-FFF2-40B4-BE49-F238E27FC236}">
                <a16:creationId xmlns:a16="http://schemas.microsoft.com/office/drawing/2014/main" id="{F672DA07-6A76-BE31-690C-9B1926CD0CB7}"/>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221" name="Picture 220">
            <a:extLst>
              <a:ext uri="{FF2B5EF4-FFF2-40B4-BE49-F238E27FC236}">
                <a16:creationId xmlns:a16="http://schemas.microsoft.com/office/drawing/2014/main" id="{3013AE78-D8AD-C666-883C-3040D8B7B0A5}"/>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6</xdr:col>
      <xdr:colOff>0</xdr:colOff>
      <xdr:row>19</xdr:row>
      <xdr:rowOff>45720</xdr:rowOff>
    </xdr:from>
    <xdr:to>
      <xdr:col>6</xdr:col>
      <xdr:colOff>0</xdr:colOff>
      <xdr:row>20</xdr:row>
      <xdr:rowOff>2640</xdr:rowOff>
    </xdr:to>
    <xdr:grpSp>
      <xdr:nvGrpSpPr>
        <xdr:cNvPr id="222" name="Group 221">
          <a:extLst>
            <a:ext uri="{FF2B5EF4-FFF2-40B4-BE49-F238E27FC236}">
              <a16:creationId xmlns:a16="http://schemas.microsoft.com/office/drawing/2014/main" id="{03D17A14-D14A-495D-A563-F0795A540DBA}"/>
            </a:ext>
          </a:extLst>
        </xdr:cNvPr>
        <xdr:cNvGrpSpPr/>
      </xdr:nvGrpSpPr>
      <xdr:grpSpPr>
        <a:xfrm>
          <a:off x="2606040" y="6012180"/>
          <a:ext cx="0" cy="284580"/>
          <a:chOff x="2506980" y="1981200"/>
          <a:chExt cx="502942" cy="228620"/>
        </a:xfrm>
      </xdr:grpSpPr>
      <xdr:pic>
        <xdr:nvPicPr>
          <xdr:cNvPr id="223" name="Picture 222">
            <a:extLst>
              <a:ext uri="{FF2B5EF4-FFF2-40B4-BE49-F238E27FC236}">
                <a16:creationId xmlns:a16="http://schemas.microsoft.com/office/drawing/2014/main" id="{78F28D2F-C65C-02CF-7BB2-FB2B6BC2D5A5}"/>
              </a:ext>
            </a:extLst>
          </xdr:cNvPr>
          <xdr:cNvPicPr>
            <a:picLocks/>
          </xdr:cNvPicPr>
        </xdr:nvPicPr>
        <xdr:blipFill>
          <a:blip xmlns:r="http://schemas.openxmlformats.org/officeDocument/2006/relationships" r:embed="rId19"/>
          <a:stretch>
            <a:fillRect/>
          </a:stretch>
        </xdr:blipFill>
        <xdr:spPr>
          <a:xfrm>
            <a:off x="2506980" y="1988819"/>
            <a:ext cx="252000" cy="216000"/>
          </a:xfrm>
          <a:prstGeom prst="rect">
            <a:avLst/>
          </a:prstGeom>
        </xdr:spPr>
      </xdr:pic>
      <xdr:pic>
        <xdr:nvPicPr>
          <xdr:cNvPr id="224" name="Picture 223">
            <a:extLst>
              <a:ext uri="{FF2B5EF4-FFF2-40B4-BE49-F238E27FC236}">
                <a16:creationId xmlns:a16="http://schemas.microsoft.com/office/drawing/2014/main" id="{DCD97E3F-630D-C598-8A51-FCC00A4F1869}"/>
              </a:ext>
            </a:extLst>
          </xdr:cNvPr>
          <xdr:cNvPicPr>
            <a:picLocks noChangeAspect="1"/>
          </xdr:cNvPicPr>
        </xdr:nvPicPr>
        <xdr:blipFill>
          <a:blip xmlns:r="http://schemas.openxmlformats.org/officeDocument/2006/relationships" r:embed="rId20"/>
          <a:stretch>
            <a:fillRect/>
          </a:stretch>
        </xdr:blipFill>
        <xdr:spPr>
          <a:xfrm>
            <a:off x="2758440" y="1981200"/>
            <a:ext cx="251482" cy="228620"/>
          </a:xfrm>
          <a:prstGeom prst="rect">
            <a:avLst/>
          </a:prstGeom>
        </xdr:spPr>
      </xdr:pic>
    </xdr:grpSp>
    <xdr:clientData/>
  </xdr:twoCellAnchor>
  <xdr:twoCellAnchor>
    <xdr:from>
      <xdr:col>11</xdr:col>
      <xdr:colOff>91440</xdr:colOff>
      <xdr:row>20</xdr:row>
      <xdr:rowOff>106680</xdr:rowOff>
    </xdr:from>
    <xdr:to>
      <xdr:col>12</xdr:col>
      <xdr:colOff>589260</xdr:colOff>
      <xdr:row>20</xdr:row>
      <xdr:rowOff>358680</xdr:rowOff>
    </xdr:to>
    <xdr:grpSp>
      <xdr:nvGrpSpPr>
        <xdr:cNvPr id="225" name="Group 224">
          <a:extLst>
            <a:ext uri="{FF2B5EF4-FFF2-40B4-BE49-F238E27FC236}">
              <a16:creationId xmlns:a16="http://schemas.microsoft.com/office/drawing/2014/main" id="{F7C0AF00-D04C-4AE9-A49F-A1FFBFB37858}"/>
            </a:ext>
          </a:extLst>
        </xdr:cNvPr>
        <xdr:cNvGrpSpPr/>
      </xdr:nvGrpSpPr>
      <xdr:grpSpPr>
        <a:xfrm>
          <a:off x="6202680" y="6400800"/>
          <a:ext cx="2677140" cy="252000"/>
          <a:chOff x="5326380" y="922022"/>
          <a:chExt cx="2674920" cy="276157"/>
        </a:xfrm>
      </xdr:grpSpPr>
      <xdr:sp macro="" textlink="">
        <xdr:nvSpPr>
          <xdr:cNvPr id="226" name="Rectangle: Rounded Corners 225">
            <a:extLst>
              <a:ext uri="{FF2B5EF4-FFF2-40B4-BE49-F238E27FC236}">
                <a16:creationId xmlns:a16="http://schemas.microsoft.com/office/drawing/2014/main" id="{5FB1E6DB-F5C7-A5C5-AE55-D98386478C50}"/>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227" name="Picture 226">
            <a:extLst>
              <a:ext uri="{FF2B5EF4-FFF2-40B4-BE49-F238E27FC236}">
                <a16:creationId xmlns:a16="http://schemas.microsoft.com/office/drawing/2014/main" id="{E00F8B55-2BC6-19DD-D798-CCFDE79EB80C}"/>
              </a:ext>
            </a:extLst>
          </xdr:cNvPr>
          <xdr:cNvPicPr>
            <a:picLocks noChangeAspect="1"/>
          </xdr:cNvPicPr>
        </xdr:nvPicPr>
        <xdr:blipFill>
          <a:blip xmlns:r="http://schemas.openxmlformats.org/officeDocument/2006/relationships" r:embed="rId22"/>
          <a:stretch>
            <a:fillRect/>
          </a:stretch>
        </xdr:blipFill>
        <xdr:spPr>
          <a:xfrm>
            <a:off x="5326380" y="922022"/>
            <a:ext cx="666000" cy="275998"/>
          </a:xfrm>
          <a:prstGeom prst="rect">
            <a:avLst/>
          </a:prstGeom>
        </xdr:spPr>
      </xdr:pic>
      <xdr:pic>
        <xdr:nvPicPr>
          <xdr:cNvPr id="228" name="Picture 227">
            <a:extLst>
              <a:ext uri="{FF2B5EF4-FFF2-40B4-BE49-F238E27FC236}">
                <a16:creationId xmlns:a16="http://schemas.microsoft.com/office/drawing/2014/main" id="{61148FD5-BDCC-2B8C-E1BB-183E807B51B5}"/>
              </a:ext>
            </a:extLst>
          </xdr:cNvPr>
          <xdr:cNvPicPr>
            <a:picLocks noChangeAspect="1"/>
          </xdr:cNvPicPr>
        </xdr:nvPicPr>
        <xdr:blipFill>
          <a:blip xmlns:r="http://schemas.openxmlformats.org/officeDocument/2006/relationships" r:embed="rId22"/>
          <a:stretch>
            <a:fillRect/>
          </a:stretch>
        </xdr:blipFill>
        <xdr:spPr>
          <a:xfrm rot="10800000">
            <a:off x="7335300" y="922181"/>
            <a:ext cx="666000" cy="275998"/>
          </a:xfrm>
          <a:prstGeom prst="rect">
            <a:avLst/>
          </a:prstGeom>
        </xdr:spPr>
      </xdr:pic>
    </xdr:grpSp>
    <xdr:clientData/>
  </xdr:twoCellAnchor>
  <xdr:twoCellAnchor>
    <xdr:from>
      <xdr:col>11</xdr:col>
      <xdr:colOff>137160</xdr:colOff>
      <xdr:row>3</xdr:row>
      <xdr:rowOff>106680</xdr:rowOff>
    </xdr:from>
    <xdr:to>
      <xdr:col>11</xdr:col>
      <xdr:colOff>785160</xdr:colOff>
      <xdr:row>3</xdr:row>
      <xdr:rowOff>358680</xdr:rowOff>
    </xdr:to>
    <xdr:sp macro="" textlink="">
      <xdr:nvSpPr>
        <xdr:cNvPr id="229" name="Rectangle: Rounded Corners 228">
          <a:extLst>
            <a:ext uri="{FF2B5EF4-FFF2-40B4-BE49-F238E27FC236}">
              <a16:creationId xmlns:a16="http://schemas.microsoft.com/office/drawing/2014/main" id="{DB3DE6C7-FEC2-4058-BD23-E162FDAE4C90}"/>
            </a:ext>
          </a:extLst>
        </xdr:cNvPr>
        <xdr:cNvSpPr/>
      </xdr:nvSpPr>
      <xdr:spPr>
        <a:xfrm>
          <a:off x="5676900" y="92202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20</xdr:row>
      <xdr:rowOff>340680</xdr:rowOff>
    </xdr:to>
    <xdr:sp macro="" textlink="">
      <xdr:nvSpPr>
        <xdr:cNvPr id="230" name="Rectangle: Rounded Corners 229">
          <a:extLst>
            <a:ext uri="{FF2B5EF4-FFF2-40B4-BE49-F238E27FC236}">
              <a16:creationId xmlns:a16="http://schemas.microsoft.com/office/drawing/2014/main" id="{E2A3A1F0-23F7-4F4B-B366-66311E8AE616}"/>
            </a:ext>
          </a:extLst>
        </xdr:cNvPr>
        <xdr:cNvSpPr/>
      </xdr:nvSpPr>
      <xdr:spPr>
        <a:xfrm>
          <a:off x="195834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76200</xdr:colOff>
      <xdr:row>5</xdr:row>
      <xdr:rowOff>68580</xdr:rowOff>
    </xdr:from>
    <xdr:to>
      <xdr:col>4</xdr:col>
      <xdr:colOff>244681</xdr:colOff>
      <xdr:row>5</xdr:row>
      <xdr:rowOff>248580</xdr:rowOff>
    </xdr:to>
    <xdr:pic>
      <xdr:nvPicPr>
        <xdr:cNvPr id="2" name="Picture 1">
          <a:extLst>
            <a:ext uri="{FF2B5EF4-FFF2-40B4-BE49-F238E27FC236}">
              <a16:creationId xmlns:a16="http://schemas.microsoft.com/office/drawing/2014/main" id="{D1193472-8B7D-4812-B6A8-C1592A415008}"/>
            </a:ext>
          </a:extLst>
        </xdr:cNvPr>
        <xdr:cNvPicPr>
          <a:picLocks noChangeAspect="1"/>
        </xdr:cNvPicPr>
      </xdr:nvPicPr>
      <xdr:blipFill>
        <a:blip xmlns:r="http://schemas.openxmlformats.org/officeDocument/2006/relationships" r:embed="rId23"/>
        <a:stretch>
          <a:fillRect/>
        </a:stretch>
      </xdr:blipFill>
      <xdr:spPr>
        <a:xfrm>
          <a:off x="2034540" y="1447800"/>
          <a:ext cx="168481" cy="180000"/>
        </a:xfrm>
        <a:prstGeom prst="rect">
          <a:avLst/>
        </a:prstGeom>
      </xdr:spPr>
    </xdr:pic>
    <xdr:clientData/>
  </xdr:twoCellAnchor>
  <xdr:twoCellAnchor>
    <xdr:from>
      <xdr:col>5</xdr:col>
      <xdr:colOff>60960</xdr:colOff>
      <xdr:row>6</xdr:row>
      <xdr:rowOff>83820</xdr:rowOff>
    </xdr:from>
    <xdr:to>
      <xdr:col>5</xdr:col>
      <xdr:colOff>227719</xdr:colOff>
      <xdr:row>19</xdr:row>
      <xdr:rowOff>245820</xdr:rowOff>
    </xdr:to>
    <xdr:grpSp>
      <xdr:nvGrpSpPr>
        <xdr:cNvPr id="3" name="Group 2">
          <a:extLst>
            <a:ext uri="{FF2B5EF4-FFF2-40B4-BE49-F238E27FC236}">
              <a16:creationId xmlns:a16="http://schemas.microsoft.com/office/drawing/2014/main" id="{F9F086DC-70AA-4E8A-AA31-77E8A052B7CB}"/>
            </a:ext>
          </a:extLst>
        </xdr:cNvPr>
        <xdr:cNvGrpSpPr/>
      </xdr:nvGrpSpPr>
      <xdr:grpSpPr>
        <a:xfrm>
          <a:off x="2164080" y="1790700"/>
          <a:ext cx="166759" cy="4421580"/>
          <a:chOff x="2156460" y="1706880"/>
          <a:chExt cx="162001" cy="4421580"/>
        </a:xfrm>
      </xdr:grpSpPr>
      <xdr:pic>
        <xdr:nvPicPr>
          <xdr:cNvPr id="4" name="Picture 3">
            <a:hlinkClick xmlns:r="http://schemas.openxmlformats.org/officeDocument/2006/relationships" r:id="rId24"/>
            <a:extLst>
              <a:ext uri="{FF2B5EF4-FFF2-40B4-BE49-F238E27FC236}">
                <a16:creationId xmlns:a16="http://schemas.microsoft.com/office/drawing/2014/main" id="{2548BFCF-23E0-5CA1-3091-F49DD140C70E}"/>
              </a:ext>
            </a:extLst>
          </xdr:cNvPr>
          <xdr:cNvPicPr>
            <a:picLocks noChangeAspect="1"/>
          </xdr:cNvPicPr>
        </xdr:nvPicPr>
        <xdr:blipFill>
          <a:blip xmlns:r="http://schemas.openxmlformats.org/officeDocument/2006/relationships" r:embed="rId25"/>
          <a:stretch>
            <a:fillRect/>
          </a:stretch>
        </xdr:blipFill>
        <xdr:spPr>
          <a:xfrm>
            <a:off x="2156460" y="2034540"/>
            <a:ext cx="162001" cy="162000"/>
          </a:xfrm>
          <a:prstGeom prst="rect">
            <a:avLst/>
          </a:prstGeom>
        </xdr:spPr>
      </xdr:pic>
      <xdr:pic>
        <xdr:nvPicPr>
          <xdr:cNvPr id="5" name="Picture 4">
            <a:hlinkClick xmlns:r="http://schemas.openxmlformats.org/officeDocument/2006/relationships" r:id="rId26"/>
            <a:extLst>
              <a:ext uri="{FF2B5EF4-FFF2-40B4-BE49-F238E27FC236}">
                <a16:creationId xmlns:a16="http://schemas.microsoft.com/office/drawing/2014/main" id="{E70C4D8A-6D29-3F91-E2C7-5FD66D74817F}"/>
              </a:ext>
            </a:extLst>
          </xdr:cNvPr>
          <xdr:cNvPicPr>
            <a:picLocks noChangeAspect="1"/>
          </xdr:cNvPicPr>
        </xdr:nvPicPr>
        <xdr:blipFill>
          <a:blip xmlns:r="http://schemas.openxmlformats.org/officeDocument/2006/relationships" r:embed="rId25"/>
          <a:stretch>
            <a:fillRect/>
          </a:stretch>
        </xdr:blipFill>
        <xdr:spPr>
          <a:xfrm>
            <a:off x="2156460" y="1706880"/>
            <a:ext cx="162000" cy="162000"/>
          </a:xfrm>
          <a:prstGeom prst="rect">
            <a:avLst/>
          </a:prstGeom>
        </xdr:spPr>
      </xdr:pic>
      <xdr:pic>
        <xdr:nvPicPr>
          <xdr:cNvPr id="6" name="Picture 5">
            <a:extLst>
              <a:ext uri="{FF2B5EF4-FFF2-40B4-BE49-F238E27FC236}">
                <a16:creationId xmlns:a16="http://schemas.microsoft.com/office/drawing/2014/main" id="{8FD93292-4A09-D8FA-E460-177F5E8322A2}"/>
              </a:ext>
            </a:extLst>
          </xdr:cNvPr>
          <xdr:cNvPicPr>
            <a:picLocks noChangeAspect="1"/>
          </xdr:cNvPicPr>
        </xdr:nvPicPr>
        <xdr:blipFill>
          <a:blip xmlns:r="http://schemas.openxmlformats.org/officeDocument/2006/relationships" r:embed="rId25"/>
          <a:stretch>
            <a:fillRect/>
          </a:stretch>
        </xdr:blipFill>
        <xdr:spPr>
          <a:xfrm>
            <a:off x="2156460" y="2362200"/>
            <a:ext cx="162000" cy="162000"/>
          </a:xfrm>
          <a:prstGeom prst="rect">
            <a:avLst/>
          </a:prstGeom>
        </xdr:spPr>
      </xdr:pic>
      <xdr:pic>
        <xdr:nvPicPr>
          <xdr:cNvPr id="7" name="Picture 6">
            <a:extLst>
              <a:ext uri="{FF2B5EF4-FFF2-40B4-BE49-F238E27FC236}">
                <a16:creationId xmlns:a16="http://schemas.microsoft.com/office/drawing/2014/main" id="{A2563D52-B5D8-790D-4A84-B52775B5F996}"/>
              </a:ext>
            </a:extLst>
          </xdr:cNvPr>
          <xdr:cNvPicPr>
            <a:picLocks noChangeAspect="1"/>
          </xdr:cNvPicPr>
        </xdr:nvPicPr>
        <xdr:blipFill>
          <a:blip xmlns:r="http://schemas.openxmlformats.org/officeDocument/2006/relationships" r:embed="rId25"/>
          <a:stretch>
            <a:fillRect/>
          </a:stretch>
        </xdr:blipFill>
        <xdr:spPr>
          <a:xfrm>
            <a:off x="2156460" y="2689860"/>
            <a:ext cx="162000" cy="162000"/>
          </a:xfrm>
          <a:prstGeom prst="rect">
            <a:avLst/>
          </a:prstGeom>
        </xdr:spPr>
      </xdr:pic>
      <xdr:pic>
        <xdr:nvPicPr>
          <xdr:cNvPr id="8" name="Picture 7">
            <a:extLst>
              <a:ext uri="{FF2B5EF4-FFF2-40B4-BE49-F238E27FC236}">
                <a16:creationId xmlns:a16="http://schemas.microsoft.com/office/drawing/2014/main" id="{AEEA7E3C-64B5-68B7-0F00-86CF180C6732}"/>
              </a:ext>
            </a:extLst>
          </xdr:cNvPr>
          <xdr:cNvPicPr>
            <a:picLocks noChangeAspect="1"/>
          </xdr:cNvPicPr>
        </xdr:nvPicPr>
        <xdr:blipFill>
          <a:blip xmlns:r="http://schemas.openxmlformats.org/officeDocument/2006/relationships" r:embed="rId25"/>
          <a:stretch>
            <a:fillRect/>
          </a:stretch>
        </xdr:blipFill>
        <xdr:spPr>
          <a:xfrm>
            <a:off x="2156460" y="3017520"/>
            <a:ext cx="162000" cy="162000"/>
          </a:xfrm>
          <a:prstGeom prst="rect">
            <a:avLst/>
          </a:prstGeom>
        </xdr:spPr>
      </xdr:pic>
      <xdr:pic>
        <xdr:nvPicPr>
          <xdr:cNvPr id="9" name="Picture 8">
            <a:extLst>
              <a:ext uri="{FF2B5EF4-FFF2-40B4-BE49-F238E27FC236}">
                <a16:creationId xmlns:a16="http://schemas.microsoft.com/office/drawing/2014/main" id="{FCE63D3D-5B86-DC47-CDB1-0F11EFF5B671}"/>
              </a:ext>
            </a:extLst>
          </xdr:cNvPr>
          <xdr:cNvPicPr>
            <a:picLocks noChangeAspect="1"/>
          </xdr:cNvPicPr>
        </xdr:nvPicPr>
        <xdr:blipFill>
          <a:blip xmlns:r="http://schemas.openxmlformats.org/officeDocument/2006/relationships" r:embed="rId25"/>
          <a:stretch>
            <a:fillRect/>
          </a:stretch>
        </xdr:blipFill>
        <xdr:spPr>
          <a:xfrm>
            <a:off x="2156460" y="3345180"/>
            <a:ext cx="162000" cy="162000"/>
          </a:xfrm>
          <a:prstGeom prst="rect">
            <a:avLst/>
          </a:prstGeom>
        </xdr:spPr>
      </xdr:pic>
      <xdr:pic>
        <xdr:nvPicPr>
          <xdr:cNvPr id="10" name="Picture 9">
            <a:extLst>
              <a:ext uri="{FF2B5EF4-FFF2-40B4-BE49-F238E27FC236}">
                <a16:creationId xmlns:a16="http://schemas.microsoft.com/office/drawing/2014/main" id="{746E30FA-AF31-3226-605F-5CFF3CC8871E}"/>
              </a:ext>
            </a:extLst>
          </xdr:cNvPr>
          <xdr:cNvPicPr>
            <a:picLocks noChangeAspect="1"/>
          </xdr:cNvPicPr>
        </xdr:nvPicPr>
        <xdr:blipFill>
          <a:blip xmlns:r="http://schemas.openxmlformats.org/officeDocument/2006/relationships" r:embed="rId25"/>
          <a:stretch>
            <a:fillRect/>
          </a:stretch>
        </xdr:blipFill>
        <xdr:spPr>
          <a:xfrm>
            <a:off x="2156460" y="3672840"/>
            <a:ext cx="162000" cy="162000"/>
          </a:xfrm>
          <a:prstGeom prst="rect">
            <a:avLst/>
          </a:prstGeom>
        </xdr:spPr>
      </xdr:pic>
      <xdr:pic>
        <xdr:nvPicPr>
          <xdr:cNvPr id="11" name="Picture 10">
            <a:extLst>
              <a:ext uri="{FF2B5EF4-FFF2-40B4-BE49-F238E27FC236}">
                <a16:creationId xmlns:a16="http://schemas.microsoft.com/office/drawing/2014/main" id="{824075ED-BB38-933C-658B-87F27F24312A}"/>
              </a:ext>
            </a:extLst>
          </xdr:cNvPr>
          <xdr:cNvPicPr>
            <a:picLocks noChangeAspect="1"/>
          </xdr:cNvPicPr>
        </xdr:nvPicPr>
        <xdr:blipFill>
          <a:blip xmlns:r="http://schemas.openxmlformats.org/officeDocument/2006/relationships" r:embed="rId25"/>
          <a:stretch>
            <a:fillRect/>
          </a:stretch>
        </xdr:blipFill>
        <xdr:spPr>
          <a:xfrm>
            <a:off x="2156460" y="4000500"/>
            <a:ext cx="162000" cy="162000"/>
          </a:xfrm>
          <a:prstGeom prst="rect">
            <a:avLst/>
          </a:prstGeom>
        </xdr:spPr>
      </xdr:pic>
      <xdr:pic>
        <xdr:nvPicPr>
          <xdr:cNvPr id="12" name="Picture 11">
            <a:extLst>
              <a:ext uri="{FF2B5EF4-FFF2-40B4-BE49-F238E27FC236}">
                <a16:creationId xmlns:a16="http://schemas.microsoft.com/office/drawing/2014/main" id="{1CB78F48-B69F-67F0-4F55-3166EF28D4A7}"/>
              </a:ext>
            </a:extLst>
          </xdr:cNvPr>
          <xdr:cNvPicPr>
            <a:picLocks noChangeAspect="1"/>
          </xdr:cNvPicPr>
        </xdr:nvPicPr>
        <xdr:blipFill>
          <a:blip xmlns:r="http://schemas.openxmlformats.org/officeDocument/2006/relationships" r:embed="rId25"/>
          <a:stretch>
            <a:fillRect/>
          </a:stretch>
        </xdr:blipFill>
        <xdr:spPr>
          <a:xfrm>
            <a:off x="2156460" y="4328160"/>
            <a:ext cx="162000" cy="162000"/>
          </a:xfrm>
          <a:prstGeom prst="rect">
            <a:avLst/>
          </a:prstGeom>
        </xdr:spPr>
      </xdr:pic>
      <xdr:pic>
        <xdr:nvPicPr>
          <xdr:cNvPr id="13" name="Picture 12">
            <a:extLst>
              <a:ext uri="{FF2B5EF4-FFF2-40B4-BE49-F238E27FC236}">
                <a16:creationId xmlns:a16="http://schemas.microsoft.com/office/drawing/2014/main" id="{22F8A980-B04E-188F-004A-D6443897BE8D}"/>
              </a:ext>
            </a:extLst>
          </xdr:cNvPr>
          <xdr:cNvPicPr>
            <a:picLocks noChangeAspect="1"/>
          </xdr:cNvPicPr>
        </xdr:nvPicPr>
        <xdr:blipFill>
          <a:blip xmlns:r="http://schemas.openxmlformats.org/officeDocument/2006/relationships" r:embed="rId25"/>
          <a:stretch>
            <a:fillRect/>
          </a:stretch>
        </xdr:blipFill>
        <xdr:spPr>
          <a:xfrm>
            <a:off x="2156460" y="4655820"/>
            <a:ext cx="162000" cy="162000"/>
          </a:xfrm>
          <a:prstGeom prst="rect">
            <a:avLst/>
          </a:prstGeom>
        </xdr:spPr>
      </xdr:pic>
      <xdr:pic>
        <xdr:nvPicPr>
          <xdr:cNvPr id="14" name="Picture 13">
            <a:extLst>
              <a:ext uri="{FF2B5EF4-FFF2-40B4-BE49-F238E27FC236}">
                <a16:creationId xmlns:a16="http://schemas.microsoft.com/office/drawing/2014/main" id="{A1DD0693-73E8-A0B1-FE63-9E3D676625FB}"/>
              </a:ext>
            </a:extLst>
          </xdr:cNvPr>
          <xdr:cNvPicPr>
            <a:picLocks noChangeAspect="1"/>
          </xdr:cNvPicPr>
        </xdr:nvPicPr>
        <xdr:blipFill>
          <a:blip xmlns:r="http://schemas.openxmlformats.org/officeDocument/2006/relationships" r:embed="rId25"/>
          <a:stretch>
            <a:fillRect/>
          </a:stretch>
        </xdr:blipFill>
        <xdr:spPr>
          <a:xfrm>
            <a:off x="2156460" y="4983480"/>
            <a:ext cx="162000" cy="162000"/>
          </a:xfrm>
          <a:prstGeom prst="rect">
            <a:avLst/>
          </a:prstGeom>
        </xdr:spPr>
      </xdr:pic>
      <xdr:pic>
        <xdr:nvPicPr>
          <xdr:cNvPr id="15" name="Picture 14">
            <a:extLst>
              <a:ext uri="{FF2B5EF4-FFF2-40B4-BE49-F238E27FC236}">
                <a16:creationId xmlns:a16="http://schemas.microsoft.com/office/drawing/2014/main" id="{7508E5BC-7A4A-C4F4-095D-0D69BDE5F952}"/>
              </a:ext>
            </a:extLst>
          </xdr:cNvPr>
          <xdr:cNvPicPr>
            <a:picLocks noChangeAspect="1"/>
          </xdr:cNvPicPr>
        </xdr:nvPicPr>
        <xdr:blipFill>
          <a:blip xmlns:r="http://schemas.openxmlformats.org/officeDocument/2006/relationships" r:embed="rId25"/>
          <a:stretch>
            <a:fillRect/>
          </a:stretch>
        </xdr:blipFill>
        <xdr:spPr>
          <a:xfrm>
            <a:off x="2156460" y="5311140"/>
            <a:ext cx="162000" cy="162000"/>
          </a:xfrm>
          <a:prstGeom prst="rect">
            <a:avLst/>
          </a:prstGeom>
        </xdr:spPr>
      </xdr:pic>
      <xdr:pic>
        <xdr:nvPicPr>
          <xdr:cNvPr id="16" name="Picture 15">
            <a:extLst>
              <a:ext uri="{FF2B5EF4-FFF2-40B4-BE49-F238E27FC236}">
                <a16:creationId xmlns:a16="http://schemas.microsoft.com/office/drawing/2014/main" id="{953C3D2D-8173-EBE1-0CA4-F515BC3B17B2}"/>
              </a:ext>
            </a:extLst>
          </xdr:cNvPr>
          <xdr:cNvPicPr>
            <a:picLocks noChangeAspect="1"/>
          </xdr:cNvPicPr>
        </xdr:nvPicPr>
        <xdr:blipFill>
          <a:blip xmlns:r="http://schemas.openxmlformats.org/officeDocument/2006/relationships" r:embed="rId25"/>
          <a:stretch>
            <a:fillRect/>
          </a:stretch>
        </xdr:blipFill>
        <xdr:spPr>
          <a:xfrm>
            <a:off x="2156460" y="5638800"/>
            <a:ext cx="162000" cy="162000"/>
          </a:xfrm>
          <a:prstGeom prst="rect">
            <a:avLst/>
          </a:prstGeom>
        </xdr:spPr>
      </xdr:pic>
      <xdr:pic>
        <xdr:nvPicPr>
          <xdr:cNvPr id="17" name="Picture 16">
            <a:extLst>
              <a:ext uri="{FF2B5EF4-FFF2-40B4-BE49-F238E27FC236}">
                <a16:creationId xmlns:a16="http://schemas.microsoft.com/office/drawing/2014/main" id="{BACA66A1-7458-B258-D08E-068FBBFEEE9E}"/>
              </a:ext>
            </a:extLst>
          </xdr:cNvPr>
          <xdr:cNvPicPr>
            <a:picLocks noChangeAspect="1"/>
          </xdr:cNvPicPr>
        </xdr:nvPicPr>
        <xdr:blipFill>
          <a:blip xmlns:r="http://schemas.openxmlformats.org/officeDocument/2006/relationships" r:embed="rId25"/>
          <a:stretch>
            <a:fillRect/>
          </a:stretch>
        </xdr:blipFill>
        <xdr:spPr>
          <a:xfrm>
            <a:off x="2156460" y="5966460"/>
            <a:ext cx="162000" cy="162000"/>
          </a:xfrm>
          <a:prstGeom prst="rect">
            <a:avLst/>
          </a:prstGeom>
        </xdr:spPr>
      </xdr:pic>
    </xdr:grpSp>
    <xdr:clientData/>
  </xdr:twoCellAnchor>
  <xdr:twoCellAnchor>
    <xdr:from>
      <xdr:col>4</xdr:col>
      <xdr:colOff>83820</xdr:colOff>
      <xdr:row>6</xdr:row>
      <xdr:rowOff>91440</xdr:rowOff>
    </xdr:from>
    <xdr:to>
      <xdr:col>4</xdr:col>
      <xdr:colOff>227820</xdr:colOff>
      <xdr:row>19</xdr:row>
      <xdr:rowOff>220200</xdr:rowOff>
    </xdr:to>
    <xdr:grpSp>
      <xdr:nvGrpSpPr>
        <xdr:cNvPr id="18" name="Group 17">
          <a:extLst>
            <a:ext uri="{FF2B5EF4-FFF2-40B4-BE49-F238E27FC236}">
              <a16:creationId xmlns:a16="http://schemas.microsoft.com/office/drawing/2014/main" id="{D17C2F60-2388-4C87-946B-DF1AF0E899CD}"/>
            </a:ext>
          </a:extLst>
        </xdr:cNvPr>
        <xdr:cNvGrpSpPr/>
      </xdr:nvGrpSpPr>
      <xdr:grpSpPr>
        <a:xfrm>
          <a:off x="1821180" y="1798320"/>
          <a:ext cx="144000" cy="4388340"/>
          <a:chOff x="1805940" y="1798320"/>
          <a:chExt cx="144000" cy="4388340"/>
        </a:xfrm>
      </xdr:grpSpPr>
      <xdr:sp macro="" textlink="">
        <xdr:nvSpPr>
          <xdr:cNvPr id="19" name="Oval 18">
            <a:extLst>
              <a:ext uri="{FF2B5EF4-FFF2-40B4-BE49-F238E27FC236}">
                <a16:creationId xmlns:a16="http://schemas.microsoft.com/office/drawing/2014/main" id="{4A3F3498-71C1-6079-4F7E-A6831BF16F18}"/>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0" name="Oval 19">
            <a:extLst>
              <a:ext uri="{FF2B5EF4-FFF2-40B4-BE49-F238E27FC236}">
                <a16:creationId xmlns:a16="http://schemas.microsoft.com/office/drawing/2014/main" id="{515955E7-3E03-53B9-F73F-BC6061F04CC0}"/>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1" name="Oval 20">
            <a:extLst>
              <a:ext uri="{FF2B5EF4-FFF2-40B4-BE49-F238E27FC236}">
                <a16:creationId xmlns:a16="http://schemas.microsoft.com/office/drawing/2014/main" id="{2DDBB5B0-570C-816C-DBD4-BFB5373AD930}"/>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2" name="Oval 21">
            <a:extLst>
              <a:ext uri="{FF2B5EF4-FFF2-40B4-BE49-F238E27FC236}">
                <a16:creationId xmlns:a16="http://schemas.microsoft.com/office/drawing/2014/main" id="{A3E29C99-D7B4-D882-C953-C19E230FFDE3}"/>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3" name="Oval 22">
            <a:extLst>
              <a:ext uri="{FF2B5EF4-FFF2-40B4-BE49-F238E27FC236}">
                <a16:creationId xmlns:a16="http://schemas.microsoft.com/office/drawing/2014/main" id="{CCBCF4A1-A106-3DF2-A763-60144FBC729D}"/>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4" name="Oval 23">
            <a:extLst>
              <a:ext uri="{FF2B5EF4-FFF2-40B4-BE49-F238E27FC236}">
                <a16:creationId xmlns:a16="http://schemas.microsoft.com/office/drawing/2014/main" id="{030E80E8-3679-BDE2-BBDE-2F29099C8FE9}"/>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5" name="Oval 24">
            <a:extLst>
              <a:ext uri="{FF2B5EF4-FFF2-40B4-BE49-F238E27FC236}">
                <a16:creationId xmlns:a16="http://schemas.microsoft.com/office/drawing/2014/main" id="{6F060DD6-88E9-F0F5-AAA8-644A3E23D904}"/>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6" name="Oval 25">
            <a:extLst>
              <a:ext uri="{FF2B5EF4-FFF2-40B4-BE49-F238E27FC236}">
                <a16:creationId xmlns:a16="http://schemas.microsoft.com/office/drawing/2014/main" id="{ED3B28A5-1714-B8A1-27D9-24674BDD7A04}"/>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7" name="Oval 26">
            <a:extLst>
              <a:ext uri="{FF2B5EF4-FFF2-40B4-BE49-F238E27FC236}">
                <a16:creationId xmlns:a16="http://schemas.microsoft.com/office/drawing/2014/main" id="{65F21B2D-FC0C-6B1F-BB83-D5568E2A452C}"/>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8" name="Oval 27">
            <a:extLst>
              <a:ext uri="{FF2B5EF4-FFF2-40B4-BE49-F238E27FC236}">
                <a16:creationId xmlns:a16="http://schemas.microsoft.com/office/drawing/2014/main" id="{07B6A7F0-08C9-03E5-755B-0BC5A444A066}"/>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9" name="Oval 28">
            <a:extLst>
              <a:ext uri="{FF2B5EF4-FFF2-40B4-BE49-F238E27FC236}">
                <a16:creationId xmlns:a16="http://schemas.microsoft.com/office/drawing/2014/main" id="{8E170632-2D84-E2F1-E9E7-E8A569501A35}"/>
              </a:ext>
            </a:extLst>
          </xdr:cNvPr>
          <xdr:cNvSpPr>
            <a:spLocks noChangeAspect="1"/>
          </xdr:cNvSpPr>
        </xdr:nvSpPr>
        <xdr:spPr>
          <a:xfrm>
            <a:off x="1805940" y="60426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0" name="Oval 29">
            <a:extLst>
              <a:ext uri="{FF2B5EF4-FFF2-40B4-BE49-F238E27FC236}">
                <a16:creationId xmlns:a16="http://schemas.microsoft.com/office/drawing/2014/main" id="{BF0E30D0-D827-E18F-EC3D-18685B9B18DD}"/>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1" name="Oval 30">
            <a:extLst>
              <a:ext uri="{FF2B5EF4-FFF2-40B4-BE49-F238E27FC236}">
                <a16:creationId xmlns:a16="http://schemas.microsoft.com/office/drawing/2014/main" id="{5A939E55-E270-13D9-4532-1974C3395DE3}"/>
              </a:ext>
            </a:extLst>
          </xdr:cNvPr>
          <xdr:cNvSpPr>
            <a:spLocks noChangeAspect="1"/>
          </xdr:cNvSpPr>
        </xdr:nvSpPr>
        <xdr:spPr>
          <a:xfrm>
            <a:off x="1805940" y="53873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2" name="Oval 31">
            <a:extLst>
              <a:ext uri="{FF2B5EF4-FFF2-40B4-BE49-F238E27FC236}">
                <a16:creationId xmlns:a16="http://schemas.microsoft.com/office/drawing/2014/main" id="{5FC17016-6A4E-F8A5-BE3A-AE26EBF46EEA}"/>
              </a:ext>
            </a:extLst>
          </xdr:cNvPr>
          <xdr:cNvSpPr>
            <a:spLocks noChangeAspect="1"/>
          </xdr:cNvSpPr>
        </xdr:nvSpPr>
        <xdr:spPr>
          <a:xfrm>
            <a:off x="1805940" y="50596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wsDr>
</file>

<file path=xl/drawings/drawing28.xml><?xml version="1.0" encoding="utf-8"?>
<xdr:wsDr xmlns:xdr="http://schemas.openxmlformats.org/drawingml/2006/spreadsheetDrawing" xmlns:a="http://schemas.openxmlformats.org/drawingml/2006/main">
  <xdr:twoCellAnchor>
    <xdr:from>
      <xdr:col>9</xdr:col>
      <xdr:colOff>388620</xdr:colOff>
      <xdr:row>3</xdr:row>
      <xdr:rowOff>121920</xdr:rowOff>
    </xdr:from>
    <xdr:to>
      <xdr:col>9</xdr:col>
      <xdr:colOff>1468620</xdr:colOff>
      <xdr:row>3</xdr:row>
      <xdr:rowOff>373920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ED27439-440F-40B3-AE22-205F0E12CB37}"/>
            </a:ext>
          </a:extLst>
        </xdr:cNvPr>
        <xdr:cNvSpPr/>
      </xdr:nvSpPr>
      <xdr:spPr>
        <a:xfrm>
          <a:off x="6393180" y="937260"/>
          <a:ext cx="1080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bg1"/>
              </a:solidFill>
            </a:rPr>
            <a:t>To Follow Up</a:t>
          </a:r>
          <a:endParaRPr lang="en-SC" sz="1200">
            <a:solidFill>
              <a:schemeClr val="bg1"/>
            </a:solidFill>
          </a:endParaRPr>
        </a:p>
      </xdr:txBody>
    </xdr:sp>
    <xdr:clientData/>
  </xdr:twoCellAnchor>
  <xdr:twoCellAnchor>
    <xdr:from>
      <xdr:col>0</xdr:col>
      <xdr:colOff>0</xdr:colOff>
      <xdr:row>0</xdr:row>
      <xdr:rowOff>0</xdr:rowOff>
    </xdr:from>
    <xdr:to>
      <xdr:col>2</xdr:col>
      <xdr:colOff>3471</xdr:colOff>
      <xdr:row>21</xdr:row>
      <xdr:rowOff>142020</xdr:rowOff>
    </xdr:to>
    <xdr:grpSp>
      <xdr:nvGrpSpPr>
        <xdr:cNvPr id="3" name="Group 2">
          <a:extLst>
            <a:ext uri="{FF2B5EF4-FFF2-40B4-BE49-F238E27FC236}">
              <a16:creationId xmlns:a16="http://schemas.microsoft.com/office/drawing/2014/main" id="{A3439541-0498-431F-A059-B3FD03D50CF8}"/>
            </a:ext>
          </a:extLst>
        </xdr:cNvPr>
        <xdr:cNvGrpSpPr/>
      </xdr:nvGrpSpPr>
      <xdr:grpSpPr>
        <a:xfrm>
          <a:off x="0" y="0"/>
          <a:ext cx="1474131" cy="6840000"/>
          <a:chOff x="0" y="0"/>
          <a:chExt cx="1470321" cy="6184990"/>
        </a:xfrm>
      </xdr:grpSpPr>
      <xdr:grpSp>
        <xdr:nvGrpSpPr>
          <xdr:cNvPr id="4" name="Group 3">
            <a:extLst>
              <a:ext uri="{FF2B5EF4-FFF2-40B4-BE49-F238E27FC236}">
                <a16:creationId xmlns:a16="http://schemas.microsoft.com/office/drawing/2014/main" id="{30C88625-83A1-101C-A2EC-7A4861C55A3B}"/>
              </a:ext>
            </a:extLst>
          </xdr:cNvPr>
          <xdr:cNvGrpSpPr/>
        </xdr:nvGrpSpPr>
        <xdr:grpSpPr>
          <a:xfrm>
            <a:off x="0" y="0"/>
            <a:ext cx="1470321" cy="6184990"/>
            <a:chOff x="0" y="0"/>
            <a:chExt cx="1470321" cy="6184990"/>
          </a:xfrm>
        </xdr:grpSpPr>
        <xdr:grpSp>
          <xdr:nvGrpSpPr>
            <xdr:cNvPr id="6" name="Group 5">
              <a:extLst>
                <a:ext uri="{FF2B5EF4-FFF2-40B4-BE49-F238E27FC236}">
                  <a16:creationId xmlns:a16="http://schemas.microsoft.com/office/drawing/2014/main" id="{29F7F8D2-4715-2A87-409A-8A2D79B47484}"/>
                </a:ext>
              </a:extLst>
            </xdr:cNvPr>
            <xdr:cNvGrpSpPr/>
          </xdr:nvGrpSpPr>
          <xdr:grpSpPr>
            <a:xfrm>
              <a:off x="0" y="0"/>
              <a:ext cx="1470321" cy="6184990"/>
              <a:chOff x="0" y="-291307"/>
              <a:chExt cx="1474131" cy="6350725"/>
            </a:xfrm>
            <a:solidFill>
              <a:schemeClr val="bg1"/>
            </a:solidFill>
          </xdr:grpSpPr>
          <xdr:grpSp>
            <xdr:nvGrpSpPr>
              <xdr:cNvPr id="8" name="Group 7">
                <a:extLst>
                  <a:ext uri="{FF2B5EF4-FFF2-40B4-BE49-F238E27FC236}">
                    <a16:creationId xmlns:a16="http://schemas.microsoft.com/office/drawing/2014/main" id="{53C19764-26D3-8CD0-1D61-B5D2DA4D2A71}"/>
                  </a:ext>
                </a:extLst>
              </xdr:cNvPr>
              <xdr:cNvGrpSpPr/>
            </xdr:nvGrpSpPr>
            <xdr:grpSpPr>
              <a:xfrm>
                <a:off x="0" y="-291307"/>
                <a:ext cx="1474131" cy="6350725"/>
                <a:chOff x="0" y="-291307"/>
                <a:chExt cx="1474131" cy="6350725"/>
              </a:xfrm>
              <a:grpFill/>
            </xdr:grpSpPr>
            <xdr:grpSp>
              <xdr:nvGrpSpPr>
                <xdr:cNvPr id="11" name="Group 10">
                  <a:extLst>
                    <a:ext uri="{FF2B5EF4-FFF2-40B4-BE49-F238E27FC236}">
                      <a16:creationId xmlns:a16="http://schemas.microsoft.com/office/drawing/2014/main" id="{FDBC813C-5651-FCEF-8AF2-8D4B370E2412}"/>
                    </a:ext>
                  </a:extLst>
                </xdr:cNvPr>
                <xdr:cNvGrpSpPr/>
              </xdr:nvGrpSpPr>
              <xdr:grpSpPr>
                <a:xfrm>
                  <a:off x="0" y="-291307"/>
                  <a:ext cx="1474131" cy="6350725"/>
                  <a:chOff x="0" y="-276870"/>
                  <a:chExt cx="1476165" cy="6035993"/>
                </a:xfrm>
                <a:grpFill/>
              </xdr:grpSpPr>
              <xdr:sp macro="" textlink="">
                <xdr:nvSpPr>
                  <xdr:cNvPr id="13" name="Rectangle 12">
                    <a:extLst>
                      <a:ext uri="{FF2B5EF4-FFF2-40B4-BE49-F238E27FC236}">
                        <a16:creationId xmlns:a16="http://schemas.microsoft.com/office/drawing/2014/main" id="{E17EFB53-61AC-78F3-E0C2-F425EADEEC8B}"/>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4" name="Group 13">
                    <a:extLst>
                      <a:ext uri="{FF2B5EF4-FFF2-40B4-BE49-F238E27FC236}">
                        <a16:creationId xmlns:a16="http://schemas.microsoft.com/office/drawing/2014/main" id="{3FA9B736-E1D9-7169-45AF-A35616941179}"/>
                      </a:ext>
                    </a:extLst>
                  </xdr:cNvPr>
                  <xdr:cNvGrpSpPr/>
                </xdr:nvGrpSpPr>
                <xdr:grpSpPr>
                  <a:xfrm>
                    <a:off x="2080" y="531339"/>
                    <a:ext cx="1444418" cy="4278031"/>
                    <a:chOff x="2080" y="531339"/>
                    <a:chExt cx="1444418" cy="4278031"/>
                  </a:xfrm>
                  <a:grpFill/>
                </xdr:grpSpPr>
                <xdr:sp macro="" textlink="">
                  <xdr:nvSpPr>
                    <xdr:cNvPr id="15" name="TextBox 14">
                      <a:hlinkClick xmlns:r="http://schemas.openxmlformats.org/officeDocument/2006/relationships" r:id="rId2"/>
                      <a:extLst>
                        <a:ext uri="{FF2B5EF4-FFF2-40B4-BE49-F238E27FC236}">
                          <a16:creationId xmlns:a16="http://schemas.microsoft.com/office/drawing/2014/main" id="{B70F4D42-B63B-D5E3-4FD5-2EA51AE09D51}"/>
                        </a:ext>
                      </a:extLst>
                    </xdr:cNvPr>
                    <xdr:cNvSpPr txBox="1"/>
                  </xdr:nvSpPr>
                  <xdr:spPr>
                    <a:xfrm>
                      <a:off x="2443" y="53133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6" name="TextBox 15">
                      <a:hlinkClick xmlns:r="http://schemas.openxmlformats.org/officeDocument/2006/relationships" r:id="rId3"/>
                      <a:extLst>
                        <a:ext uri="{FF2B5EF4-FFF2-40B4-BE49-F238E27FC236}">
                          <a16:creationId xmlns:a16="http://schemas.microsoft.com/office/drawing/2014/main" id="{9E399AA2-C09F-348E-EDA9-C6A10BB4A2C5}"/>
                        </a:ext>
                      </a:extLst>
                    </xdr:cNvPr>
                    <xdr:cNvSpPr txBox="1"/>
                  </xdr:nvSpPr>
                  <xdr:spPr>
                    <a:xfrm>
                      <a:off x="2443"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hlinkClick xmlns:r="http://schemas.openxmlformats.org/officeDocument/2006/relationships" r:id="rId4"/>
                      <a:extLst>
                        <a:ext uri="{FF2B5EF4-FFF2-40B4-BE49-F238E27FC236}">
                          <a16:creationId xmlns:a16="http://schemas.microsoft.com/office/drawing/2014/main" id="{5722A1B6-5EE2-8C70-BCEA-46288AB6ADB2}"/>
                        </a:ext>
                      </a:extLst>
                    </xdr:cNvPr>
                    <xdr:cNvSpPr txBox="1"/>
                  </xdr:nvSpPr>
                  <xdr:spPr>
                    <a:xfrm>
                      <a:off x="2443"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5"/>
                      <a:extLst>
                        <a:ext uri="{FF2B5EF4-FFF2-40B4-BE49-F238E27FC236}">
                          <a16:creationId xmlns:a16="http://schemas.microsoft.com/office/drawing/2014/main" id="{DD0D3FBC-657A-00EF-AC30-4E0C57E6F4A9}"/>
                        </a:ext>
                      </a:extLst>
                    </xdr:cNvPr>
                    <xdr:cNvSpPr txBox="1"/>
                  </xdr:nvSpPr>
                  <xdr:spPr>
                    <a:xfrm>
                      <a:off x="2443" y="1329647"/>
                      <a:ext cx="1441986" cy="240957"/>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Contacts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6"/>
                      <a:extLst>
                        <a:ext uri="{FF2B5EF4-FFF2-40B4-BE49-F238E27FC236}">
                          <a16:creationId xmlns:a16="http://schemas.microsoft.com/office/drawing/2014/main" id="{E743F905-BB80-5CC6-A4F7-D68B4C51C468}"/>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7"/>
                      <a:extLst>
                        <a:ext uri="{FF2B5EF4-FFF2-40B4-BE49-F238E27FC236}">
                          <a16:creationId xmlns:a16="http://schemas.microsoft.com/office/drawing/2014/main" id="{E9E3DD1D-7091-BD78-3019-3471BAB301FF}"/>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8"/>
                      <a:extLst>
                        <a:ext uri="{FF2B5EF4-FFF2-40B4-BE49-F238E27FC236}">
                          <a16:creationId xmlns:a16="http://schemas.microsoft.com/office/drawing/2014/main" id="{C81F4745-8D6F-0366-979A-61DB8C2020F3}"/>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9"/>
                      <a:extLst>
                        <a:ext uri="{FF2B5EF4-FFF2-40B4-BE49-F238E27FC236}">
                          <a16:creationId xmlns:a16="http://schemas.microsoft.com/office/drawing/2014/main" id="{91606822-371D-2F48-2398-F6FCD2FF406E}"/>
                        </a:ext>
                      </a:extLst>
                    </xdr:cNvPr>
                    <xdr:cNvSpPr txBox="1"/>
                  </xdr:nvSpPr>
                  <xdr:spPr>
                    <a:xfrm>
                      <a:off x="2449"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10"/>
                      <a:extLst>
                        <a:ext uri="{FF2B5EF4-FFF2-40B4-BE49-F238E27FC236}">
                          <a16:creationId xmlns:a16="http://schemas.microsoft.com/office/drawing/2014/main" id="{67DA519C-DE89-9936-AA2A-9BF1FEE10895}"/>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1"/>
                      <a:extLst>
                        <a:ext uri="{FF2B5EF4-FFF2-40B4-BE49-F238E27FC236}">
                          <a16:creationId xmlns:a16="http://schemas.microsoft.com/office/drawing/2014/main" id="{1339027E-1BF1-3C1F-FD83-C12426729C12}"/>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2"/>
                      <a:extLst>
                        <a:ext uri="{FF2B5EF4-FFF2-40B4-BE49-F238E27FC236}">
                          <a16:creationId xmlns:a16="http://schemas.microsoft.com/office/drawing/2014/main" id="{830EF179-CC7B-B77C-CE5E-048B7B4B4643}"/>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3"/>
                      <a:extLst>
                        <a:ext uri="{FF2B5EF4-FFF2-40B4-BE49-F238E27FC236}">
                          <a16:creationId xmlns:a16="http://schemas.microsoft.com/office/drawing/2014/main" id="{D9147D67-DEAD-D49D-3F6E-4E6FECB866B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4"/>
                      <a:extLst>
                        <a:ext uri="{FF2B5EF4-FFF2-40B4-BE49-F238E27FC236}">
                          <a16:creationId xmlns:a16="http://schemas.microsoft.com/office/drawing/2014/main" id="{54E543F6-5759-6821-6CC4-25BBB3AC59C7}"/>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5"/>
                      <a:extLst>
                        <a:ext uri="{FF2B5EF4-FFF2-40B4-BE49-F238E27FC236}">
                          <a16:creationId xmlns:a16="http://schemas.microsoft.com/office/drawing/2014/main" id="{B84027B9-CD9B-FF96-0C19-CC04FC8E11BA}"/>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2" name="TextBox 11">
                  <a:hlinkClick xmlns:r="http://schemas.openxmlformats.org/officeDocument/2006/relationships" r:id="rId16"/>
                  <a:extLst>
                    <a:ext uri="{FF2B5EF4-FFF2-40B4-BE49-F238E27FC236}">
                      <a16:creationId xmlns:a16="http://schemas.microsoft.com/office/drawing/2014/main" id="{66A837B2-B48D-4E73-96A4-29E6AB36056C}"/>
                    </a:ext>
                  </a:extLst>
                </xdr:cNvPr>
                <xdr:cNvSpPr txBox="1"/>
              </xdr:nvSpPr>
              <xdr:spPr>
                <a:xfrm>
                  <a:off x="0" y="2248743"/>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9" name="TextBox 8">
                <a:extLst>
                  <a:ext uri="{FF2B5EF4-FFF2-40B4-BE49-F238E27FC236}">
                    <a16:creationId xmlns:a16="http://schemas.microsoft.com/office/drawing/2014/main" id="{C6DB1F6C-073A-9F67-D52E-B06338F5880B}"/>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0" name="TextBox 9">
                <a:extLst>
                  <a:ext uri="{FF2B5EF4-FFF2-40B4-BE49-F238E27FC236}">
                    <a16:creationId xmlns:a16="http://schemas.microsoft.com/office/drawing/2014/main" id="{F32A417B-2C23-8664-D755-3B98528D8CCF}"/>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 name="TextBox 6">
              <a:hlinkClick xmlns:r="http://schemas.openxmlformats.org/officeDocument/2006/relationships" r:id="rId17"/>
              <a:extLst>
                <a:ext uri="{FF2B5EF4-FFF2-40B4-BE49-F238E27FC236}">
                  <a16:creationId xmlns:a16="http://schemas.microsoft.com/office/drawing/2014/main" id="{1159199F-DAC8-EE35-3B3C-5662CD3CBB7A}"/>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 name="Picture 4">
            <a:extLst>
              <a:ext uri="{FF2B5EF4-FFF2-40B4-BE49-F238E27FC236}">
                <a16:creationId xmlns:a16="http://schemas.microsoft.com/office/drawing/2014/main" id="{913ED1C9-7627-BD37-93EE-33FBB6405D92}"/>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15</xdr:col>
      <xdr:colOff>213360</xdr:colOff>
      <xdr:row>3</xdr:row>
      <xdr:rowOff>160020</xdr:rowOff>
    </xdr:from>
    <xdr:to>
      <xdr:col>16</xdr:col>
      <xdr:colOff>76200</xdr:colOff>
      <xdr:row>3</xdr:row>
      <xdr:rowOff>412020</xdr:rowOff>
    </xdr:to>
    <xdr:sp macro="" textlink="">
      <xdr:nvSpPr>
        <xdr:cNvPr id="29" name="Rectangle: Rounded Corners 28">
          <a:hlinkClick xmlns:r="http://schemas.openxmlformats.org/officeDocument/2006/relationships" r:id="rId19"/>
          <a:extLst>
            <a:ext uri="{FF2B5EF4-FFF2-40B4-BE49-F238E27FC236}">
              <a16:creationId xmlns:a16="http://schemas.microsoft.com/office/drawing/2014/main" id="{E323A0D2-D745-404D-BA23-EC24E0169E33}"/>
            </a:ext>
          </a:extLst>
        </xdr:cNvPr>
        <xdr:cNvSpPr/>
      </xdr:nvSpPr>
      <xdr:spPr>
        <a:xfrm>
          <a:off x="12717780" y="975360"/>
          <a:ext cx="678180" cy="252000"/>
        </a:xfrm>
        <a:prstGeom prst="roundRect">
          <a:avLst/>
        </a:prstGeom>
        <a:solidFill>
          <a:srgbClr val="EA7C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editAs="oneCell">
    <xdr:from>
      <xdr:col>7</xdr:col>
      <xdr:colOff>777240</xdr:colOff>
      <xdr:row>3</xdr:row>
      <xdr:rowOff>121920</xdr:rowOff>
    </xdr:from>
    <xdr:to>
      <xdr:col>8</xdr:col>
      <xdr:colOff>426720</xdr:colOff>
      <xdr:row>3</xdr:row>
      <xdr:rowOff>373920</xdr:rowOff>
    </xdr:to>
    <xdr:pic>
      <xdr:nvPicPr>
        <xdr:cNvPr id="44" name="Picture 43">
          <a:extLst>
            <a:ext uri="{FF2B5EF4-FFF2-40B4-BE49-F238E27FC236}">
              <a16:creationId xmlns:a16="http://schemas.microsoft.com/office/drawing/2014/main" id="{EDB0E856-5E63-489A-BBCA-73790CF4F465}"/>
            </a:ext>
          </a:extLst>
        </xdr:cNvPr>
        <xdr:cNvPicPr>
          <a:picLocks/>
        </xdr:cNvPicPr>
      </xdr:nvPicPr>
      <xdr:blipFill>
        <a:blip xmlns:r="http://schemas.openxmlformats.org/officeDocument/2006/relationships" r:embed="rId20"/>
        <a:stretch>
          <a:fillRect/>
        </a:stretch>
      </xdr:blipFill>
      <xdr:spPr>
        <a:xfrm>
          <a:off x="5227320" y="937260"/>
          <a:ext cx="472440" cy="252000"/>
        </a:xfrm>
        <a:prstGeom prst="rect">
          <a:avLst/>
        </a:prstGeom>
      </xdr:spPr>
    </xdr:pic>
    <xdr:clientData/>
  </xdr:twoCellAnchor>
  <xdr:twoCellAnchor>
    <xdr:from>
      <xdr:col>5</xdr:col>
      <xdr:colOff>411480</xdr:colOff>
      <xdr:row>20</xdr:row>
      <xdr:rowOff>114300</xdr:rowOff>
    </xdr:from>
    <xdr:to>
      <xdr:col>6</xdr:col>
      <xdr:colOff>219180</xdr:colOff>
      <xdr:row>20</xdr:row>
      <xdr:rowOff>348300</xdr:rowOff>
    </xdr:to>
    <xdr:sp macro="" textlink="">
      <xdr:nvSpPr>
        <xdr:cNvPr id="46" name="Rectangle: Rounded Corners 45">
          <a:extLst>
            <a:ext uri="{FF2B5EF4-FFF2-40B4-BE49-F238E27FC236}">
              <a16:creationId xmlns:a16="http://schemas.microsoft.com/office/drawing/2014/main" id="{ACFD7D23-88F8-4D3D-88C9-C7E336C8B840}"/>
            </a:ext>
          </a:extLst>
        </xdr:cNvPr>
        <xdr:cNvSpPr/>
      </xdr:nvSpPr>
      <xdr:spPr>
        <a:xfrm>
          <a:off x="249174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9</xdr:col>
      <xdr:colOff>198120</xdr:colOff>
      <xdr:row>20</xdr:row>
      <xdr:rowOff>106682</xdr:rowOff>
    </xdr:from>
    <xdr:to>
      <xdr:col>10</xdr:col>
      <xdr:colOff>1206480</xdr:colOff>
      <xdr:row>20</xdr:row>
      <xdr:rowOff>358682</xdr:rowOff>
    </xdr:to>
    <xdr:grpSp>
      <xdr:nvGrpSpPr>
        <xdr:cNvPr id="47" name="Group 46">
          <a:extLst>
            <a:ext uri="{FF2B5EF4-FFF2-40B4-BE49-F238E27FC236}">
              <a16:creationId xmlns:a16="http://schemas.microsoft.com/office/drawing/2014/main" id="{6A78188A-1CE9-4BEB-B954-168EE03859D0}"/>
            </a:ext>
          </a:extLst>
        </xdr:cNvPr>
        <xdr:cNvGrpSpPr/>
      </xdr:nvGrpSpPr>
      <xdr:grpSpPr>
        <a:xfrm>
          <a:off x="6202680" y="6400802"/>
          <a:ext cx="2700000" cy="252000"/>
          <a:chOff x="5326380" y="922022"/>
          <a:chExt cx="2674920" cy="276157"/>
        </a:xfrm>
      </xdr:grpSpPr>
      <xdr:sp macro="" textlink="">
        <xdr:nvSpPr>
          <xdr:cNvPr id="48" name="Rectangle: Rounded Corners 47">
            <a:extLst>
              <a:ext uri="{FF2B5EF4-FFF2-40B4-BE49-F238E27FC236}">
                <a16:creationId xmlns:a16="http://schemas.microsoft.com/office/drawing/2014/main" id="{BF337E87-DA45-489C-B713-6121444826B9}"/>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6</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9" name="Picture 48">
            <a:extLst>
              <a:ext uri="{FF2B5EF4-FFF2-40B4-BE49-F238E27FC236}">
                <a16:creationId xmlns:a16="http://schemas.microsoft.com/office/drawing/2014/main" id="{7F196304-581A-A845-2ECB-EEFBCB6F3E02}"/>
              </a:ext>
            </a:extLst>
          </xdr:cNvPr>
          <xdr:cNvPicPr>
            <a:picLocks noChangeAspect="1"/>
          </xdr:cNvPicPr>
        </xdr:nvPicPr>
        <xdr:blipFill>
          <a:blip xmlns:r="http://schemas.openxmlformats.org/officeDocument/2006/relationships" r:embed="rId21"/>
          <a:stretch>
            <a:fillRect/>
          </a:stretch>
        </xdr:blipFill>
        <xdr:spPr>
          <a:xfrm>
            <a:off x="5326380" y="922022"/>
            <a:ext cx="666000" cy="275998"/>
          </a:xfrm>
          <a:prstGeom prst="rect">
            <a:avLst/>
          </a:prstGeom>
        </xdr:spPr>
      </xdr:pic>
      <xdr:pic>
        <xdr:nvPicPr>
          <xdr:cNvPr id="50" name="Picture 49">
            <a:extLst>
              <a:ext uri="{FF2B5EF4-FFF2-40B4-BE49-F238E27FC236}">
                <a16:creationId xmlns:a16="http://schemas.microsoft.com/office/drawing/2014/main" id="{A6BC29FC-C045-B5D0-9344-104CD8E746EA}"/>
              </a:ext>
            </a:extLst>
          </xdr:cNvPr>
          <xdr:cNvPicPr>
            <a:picLocks noChangeAspect="1"/>
          </xdr:cNvPicPr>
        </xdr:nvPicPr>
        <xdr:blipFill>
          <a:blip xmlns:r="http://schemas.openxmlformats.org/officeDocument/2006/relationships" r:embed="rId21"/>
          <a:stretch>
            <a:fillRect/>
          </a:stretch>
        </xdr:blipFill>
        <xdr:spPr>
          <a:xfrm rot="10800000">
            <a:off x="7335300" y="922181"/>
            <a:ext cx="666000" cy="275998"/>
          </a:xfrm>
          <a:prstGeom prst="rect">
            <a:avLst/>
          </a:prstGeom>
        </xdr:spPr>
      </xdr:pic>
    </xdr:grpSp>
    <xdr:clientData/>
  </xdr:twoCellAnchor>
  <xdr:twoCellAnchor>
    <xdr:from>
      <xdr:col>20</xdr:col>
      <xdr:colOff>251460</xdr:colOff>
      <xdr:row>3</xdr:row>
      <xdr:rowOff>121920</xdr:rowOff>
    </xdr:from>
    <xdr:to>
      <xdr:col>23</xdr:col>
      <xdr:colOff>15540</xdr:colOff>
      <xdr:row>3</xdr:row>
      <xdr:rowOff>373920</xdr:rowOff>
    </xdr:to>
    <xdr:sp macro="" textlink="">
      <xdr:nvSpPr>
        <xdr:cNvPr id="51" name="Rectangle: Rounded Corners 50">
          <a:extLst>
            <a:ext uri="{FF2B5EF4-FFF2-40B4-BE49-F238E27FC236}">
              <a16:creationId xmlns:a16="http://schemas.microsoft.com/office/drawing/2014/main" id="{4B5BFC88-05B2-4230-B833-C601B9E83850}"/>
            </a:ext>
          </a:extLst>
        </xdr:cNvPr>
        <xdr:cNvSpPr/>
      </xdr:nvSpPr>
      <xdr:spPr>
        <a:xfrm>
          <a:off x="5158740" y="93726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20</xdr:row>
      <xdr:rowOff>340680</xdr:rowOff>
    </xdr:to>
    <xdr:sp macro="" textlink="">
      <xdr:nvSpPr>
        <xdr:cNvPr id="52" name="Rectangle: Rounded Corners 51">
          <a:extLst>
            <a:ext uri="{FF2B5EF4-FFF2-40B4-BE49-F238E27FC236}">
              <a16:creationId xmlns:a16="http://schemas.microsoft.com/office/drawing/2014/main" id="{E6C0F501-8E97-485B-9E8B-C84851427B8C}"/>
            </a:ext>
          </a:extLst>
        </xdr:cNvPr>
        <xdr:cNvSpPr/>
      </xdr:nvSpPr>
      <xdr:spPr>
        <a:xfrm>
          <a:off x="171450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83828</xdr:colOff>
      <xdr:row>6</xdr:row>
      <xdr:rowOff>91440</xdr:rowOff>
    </xdr:from>
    <xdr:to>
      <xdr:col>5</xdr:col>
      <xdr:colOff>250587</xdr:colOff>
      <xdr:row>19</xdr:row>
      <xdr:rowOff>253440</xdr:rowOff>
    </xdr:to>
    <xdr:grpSp>
      <xdr:nvGrpSpPr>
        <xdr:cNvPr id="101" name="Group 100">
          <a:extLst>
            <a:ext uri="{FF2B5EF4-FFF2-40B4-BE49-F238E27FC236}">
              <a16:creationId xmlns:a16="http://schemas.microsoft.com/office/drawing/2014/main" id="{D8755390-0EFA-013F-D4ED-883F79BD582A}"/>
            </a:ext>
          </a:extLst>
        </xdr:cNvPr>
        <xdr:cNvGrpSpPr/>
      </xdr:nvGrpSpPr>
      <xdr:grpSpPr>
        <a:xfrm>
          <a:off x="2164088" y="1798320"/>
          <a:ext cx="166759" cy="4421580"/>
          <a:chOff x="2156460" y="1706880"/>
          <a:chExt cx="162001" cy="4421580"/>
        </a:xfrm>
      </xdr:grpSpPr>
      <xdr:pic>
        <xdr:nvPicPr>
          <xdr:cNvPr id="60" name="Picture 59">
            <a:extLst>
              <a:ext uri="{FF2B5EF4-FFF2-40B4-BE49-F238E27FC236}">
                <a16:creationId xmlns:a16="http://schemas.microsoft.com/office/drawing/2014/main" id="{80EE4431-AA25-43FA-AF24-A133C6E1D98C}"/>
              </a:ext>
            </a:extLst>
          </xdr:cNvPr>
          <xdr:cNvPicPr>
            <a:picLocks noChangeAspect="1"/>
          </xdr:cNvPicPr>
        </xdr:nvPicPr>
        <xdr:blipFill>
          <a:blip xmlns:r="http://schemas.openxmlformats.org/officeDocument/2006/relationships" r:embed="rId22"/>
          <a:stretch>
            <a:fillRect/>
          </a:stretch>
        </xdr:blipFill>
        <xdr:spPr>
          <a:xfrm>
            <a:off x="2156460" y="2034540"/>
            <a:ext cx="162001" cy="162000"/>
          </a:xfrm>
          <a:prstGeom prst="rect">
            <a:avLst/>
          </a:prstGeom>
        </xdr:spPr>
      </xdr:pic>
      <xdr:pic>
        <xdr:nvPicPr>
          <xdr:cNvPr id="63" name="Picture 62">
            <a:hlinkClick xmlns:r="http://schemas.openxmlformats.org/officeDocument/2006/relationships" r:id="rId23"/>
            <a:extLst>
              <a:ext uri="{FF2B5EF4-FFF2-40B4-BE49-F238E27FC236}">
                <a16:creationId xmlns:a16="http://schemas.microsoft.com/office/drawing/2014/main" id="{052DC020-B51E-DB45-5FC1-FB2413CA7114}"/>
              </a:ext>
            </a:extLst>
          </xdr:cNvPr>
          <xdr:cNvPicPr>
            <a:picLocks noChangeAspect="1"/>
          </xdr:cNvPicPr>
        </xdr:nvPicPr>
        <xdr:blipFill>
          <a:blip xmlns:r="http://schemas.openxmlformats.org/officeDocument/2006/relationships" r:embed="rId22"/>
          <a:stretch>
            <a:fillRect/>
          </a:stretch>
        </xdr:blipFill>
        <xdr:spPr>
          <a:xfrm>
            <a:off x="2156460" y="1706880"/>
            <a:ext cx="162000" cy="162000"/>
          </a:xfrm>
          <a:prstGeom prst="rect">
            <a:avLst/>
          </a:prstGeom>
        </xdr:spPr>
      </xdr:pic>
      <xdr:pic>
        <xdr:nvPicPr>
          <xdr:cNvPr id="66" name="Picture 65">
            <a:extLst>
              <a:ext uri="{FF2B5EF4-FFF2-40B4-BE49-F238E27FC236}">
                <a16:creationId xmlns:a16="http://schemas.microsoft.com/office/drawing/2014/main" id="{8B0859E0-32A6-C91C-FDCB-4085835C58C3}"/>
              </a:ext>
            </a:extLst>
          </xdr:cNvPr>
          <xdr:cNvPicPr>
            <a:picLocks noChangeAspect="1"/>
          </xdr:cNvPicPr>
        </xdr:nvPicPr>
        <xdr:blipFill>
          <a:blip xmlns:r="http://schemas.openxmlformats.org/officeDocument/2006/relationships" r:embed="rId22"/>
          <a:stretch>
            <a:fillRect/>
          </a:stretch>
        </xdr:blipFill>
        <xdr:spPr>
          <a:xfrm>
            <a:off x="2156460" y="2362200"/>
            <a:ext cx="162000" cy="162000"/>
          </a:xfrm>
          <a:prstGeom prst="rect">
            <a:avLst/>
          </a:prstGeom>
        </xdr:spPr>
      </xdr:pic>
      <xdr:pic>
        <xdr:nvPicPr>
          <xdr:cNvPr id="69" name="Picture 68">
            <a:extLst>
              <a:ext uri="{FF2B5EF4-FFF2-40B4-BE49-F238E27FC236}">
                <a16:creationId xmlns:a16="http://schemas.microsoft.com/office/drawing/2014/main" id="{CA24379C-565C-8148-C44A-4AF4815C8957}"/>
              </a:ext>
            </a:extLst>
          </xdr:cNvPr>
          <xdr:cNvPicPr>
            <a:picLocks noChangeAspect="1"/>
          </xdr:cNvPicPr>
        </xdr:nvPicPr>
        <xdr:blipFill>
          <a:blip xmlns:r="http://schemas.openxmlformats.org/officeDocument/2006/relationships" r:embed="rId22"/>
          <a:stretch>
            <a:fillRect/>
          </a:stretch>
        </xdr:blipFill>
        <xdr:spPr>
          <a:xfrm>
            <a:off x="2156460" y="2689860"/>
            <a:ext cx="162000" cy="162000"/>
          </a:xfrm>
          <a:prstGeom prst="rect">
            <a:avLst/>
          </a:prstGeom>
        </xdr:spPr>
      </xdr:pic>
      <xdr:pic>
        <xdr:nvPicPr>
          <xdr:cNvPr id="72" name="Picture 71">
            <a:extLst>
              <a:ext uri="{FF2B5EF4-FFF2-40B4-BE49-F238E27FC236}">
                <a16:creationId xmlns:a16="http://schemas.microsoft.com/office/drawing/2014/main" id="{55479D7F-9733-485A-7D35-F9C32A3F0A90}"/>
              </a:ext>
            </a:extLst>
          </xdr:cNvPr>
          <xdr:cNvPicPr>
            <a:picLocks noChangeAspect="1"/>
          </xdr:cNvPicPr>
        </xdr:nvPicPr>
        <xdr:blipFill>
          <a:blip xmlns:r="http://schemas.openxmlformats.org/officeDocument/2006/relationships" r:embed="rId22"/>
          <a:stretch>
            <a:fillRect/>
          </a:stretch>
        </xdr:blipFill>
        <xdr:spPr>
          <a:xfrm>
            <a:off x="2156460" y="3017520"/>
            <a:ext cx="162000" cy="162000"/>
          </a:xfrm>
          <a:prstGeom prst="rect">
            <a:avLst/>
          </a:prstGeom>
        </xdr:spPr>
      </xdr:pic>
      <xdr:pic>
        <xdr:nvPicPr>
          <xdr:cNvPr id="75" name="Picture 74">
            <a:extLst>
              <a:ext uri="{FF2B5EF4-FFF2-40B4-BE49-F238E27FC236}">
                <a16:creationId xmlns:a16="http://schemas.microsoft.com/office/drawing/2014/main" id="{5B162122-A6D0-AE0D-4BE8-56FD1BCC93B3}"/>
              </a:ext>
            </a:extLst>
          </xdr:cNvPr>
          <xdr:cNvPicPr>
            <a:picLocks noChangeAspect="1"/>
          </xdr:cNvPicPr>
        </xdr:nvPicPr>
        <xdr:blipFill>
          <a:blip xmlns:r="http://schemas.openxmlformats.org/officeDocument/2006/relationships" r:embed="rId22"/>
          <a:stretch>
            <a:fillRect/>
          </a:stretch>
        </xdr:blipFill>
        <xdr:spPr>
          <a:xfrm>
            <a:off x="2156460" y="3345180"/>
            <a:ext cx="162000" cy="162000"/>
          </a:xfrm>
          <a:prstGeom prst="rect">
            <a:avLst/>
          </a:prstGeom>
        </xdr:spPr>
      </xdr:pic>
      <xdr:pic>
        <xdr:nvPicPr>
          <xdr:cNvPr id="78" name="Picture 77">
            <a:extLst>
              <a:ext uri="{FF2B5EF4-FFF2-40B4-BE49-F238E27FC236}">
                <a16:creationId xmlns:a16="http://schemas.microsoft.com/office/drawing/2014/main" id="{7B15AFA9-7612-B4E1-FEDD-F18F12B164F0}"/>
              </a:ext>
            </a:extLst>
          </xdr:cNvPr>
          <xdr:cNvPicPr>
            <a:picLocks noChangeAspect="1"/>
          </xdr:cNvPicPr>
        </xdr:nvPicPr>
        <xdr:blipFill>
          <a:blip xmlns:r="http://schemas.openxmlformats.org/officeDocument/2006/relationships" r:embed="rId22"/>
          <a:stretch>
            <a:fillRect/>
          </a:stretch>
        </xdr:blipFill>
        <xdr:spPr>
          <a:xfrm>
            <a:off x="2156460" y="3672840"/>
            <a:ext cx="162000" cy="162000"/>
          </a:xfrm>
          <a:prstGeom prst="rect">
            <a:avLst/>
          </a:prstGeom>
        </xdr:spPr>
      </xdr:pic>
      <xdr:pic>
        <xdr:nvPicPr>
          <xdr:cNvPr id="81" name="Picture 80">
            <a:extLst>
              <a:ext uri="{FF2B5EF4-FFF2-40B4-BE49-F238E27FC236}">
                <a16:creationId xmlns:a16="http://schemas.microsoft.com/office/drawing/2014/main" id="{87DB2A52-AD09-F48C-E282-308644742C43}"/>
              </a:ext>
            </a:extLst>
          </xdr:cNvPr>
          <xdr:cNvPicPr>
            <a:picLocks noChangeAspect="1"/>
          </xdr:cNvPicPr>
        </xdr:nvPicPr>
        <xdr:blipFill>
          <a:blip xmlns:r="http://schemas.openxmlformats.org/officeDocument/2006/relationships" r:embed="rId22"/>
          <a:stretch>
            <a:fillRect/>
          </a:stretch>
        </xdr:blipFill>
        <xdr:spPr>
          <a:xfrm>
            <a:off x="2156460" y="4000500"/>
            <a:ext cx="162000" cy="162000"/>
          </a:xfrm>
          <a:prstGeom prst="rect">
            <a:avLst/>
          </a:prstGeom>
        </xdr:spPr>
      </xdr:pic>
      <xdr:pic>
        <xdr:nvPicPr>
          <xdr:cNvPr id="84" name="Picture 83">
            <a:extLst>
              <a:ext uri="{FF2B5EF4-FFF2-40B4-BE49-F238E27FC236}">
                <a16:creationId xmlns:a16="http://schemas.microsoft.com/office/drawing/2014/main" id="{21F4871F-76E2-E95B-0D05-8BFF392D376A}"/>
              </a:ext>
            </a:extLst>
          </xdr:cNvPr>
          <xdr:cNvPicPr>
            <a:picLocks noChangeAspect="1"/>
          </xdr:cNvPicPr>
        </xdr:nvPicPr>
        <xdr:blipFill>
          <a:blip xmlns:r="http://schemas.openxmlformats.org/officeDocument/2006/relationships" r:embed="rId22"/>
          <a:stretch>
            <a:fillRect/>
          </a:stretch>
        </xdr:blipFill>
        <xdr:spPr>
          <a:xfrm>
            <a:off x="2156460" y="4328160"/>
            <a:ext cx="162000" cy="162000"/>
          </a:xfrm>
          <a:prstGeom prst="rect">
            <a:avLst/>
          </a:prstGeom>
        </xdr:spPr>
      </xdr:pic>
      <xdr:pic>
        <xdr:nvPicPr>
          <xdr:cNvPr id="87" name="Picture 86">
            <a:extLst>
              <a:ext uri="{FF2B5EF4-FFF2-40B4-BE49-F238E27FC236}">
                <a16:creationId xmlns:a16="http://schemas.microsoft.com/office/drawing/2014/main" id="{E0BB7AF5-FF57-E449-845D-7661181B9B20}"/>
              </a:ext>
            </a:extLst>
          </xdr:cNvPr>
          <xdr:cNvPicPr>
            <a:picLocks noChangeAspect="1"/>
          </xdr:cNvPicPr>
        </xdr:nvPicPr>
        <xdr:blipFill>
          <a:blip xmlns:r="http://schemas.openxmlformats.org/officeDocument/2006/relationships" r:embed="rId22"/>
          <a:stretch>
            <a:fillRect/>
          </a:stretch>
        </xdr:blipFill>
        <xdr:spPr>
          <a:xfrm>
            <a:off x="2156460" y="4655820"/>
            <a:ext cx="162000" cy="162000"/>
          </a:xfrm>
          <a:prstGeom prst="rect">
            <a:avLst/>
          </a:prstGeom>
        </xdr:spPr>
      </xdr:pic>
      <xdr:pic>
        <xdr:nvPicPr>
          <xdr:cNvPr id="90" name="Picture 89">
            <a:extLst>
              <a:ext uri="{FF2B5EF4-FFF2-40B4-BE49-F238E27FC236}">
                <a16:creationId xmlns:a16="http://schemas.microsoft.com/office/drawing/2014/main" id="{9EF839A8-E8A8-1C5B-83B9-4391F247A045}"/>
              </a:ext>
            </a:extLst>
          </xdr:cNvPr>
          <xdr:cNvPicPr>
            <a:picLocks noChangeAspect="1"/>
          </xdr:cNvPicPr>
        </xdr:nvPicPr>
        <xdr:blipFill>
          <a:blip xmlns:r="http://schemas.openxmlformats.org/officeDocument/2006/relationships" r:embed="rId22"/>
          <a:stretch>
            <a:fillRect/>
          </a:stretch>
        </xdr:blipFill>
        <xdr:spPr>
          <a:xfrm>
            <a:off x="2156460" y="4983480"/>
            <a:ext cx="162000" cy="162000"/>
          </a:xfrm>
          <a:prstGeom prst="rect">
            <a:avLst/>
          </a:prstGeom>
        </xdr:spPr>
      </xdr:pic>
      <xdr:pic>
        <xdr:nvPicPr>
          <xdr:cNvPr id="93" name="Picture 92">
            <a:extLst>
              <a:ext uri="{FF2B5EF4-FFF2-40B4-BE49-F238E27FC236}">
                <a16:creationId xmlns:a16="http://schemas.microsoft.com/office/drawing/2014/main" id="{9C52575A-889F-C9C1-A7C5-9B03F507ECA2}"/>
              </a:ext>
            </a:extLst>
          </xdr:cNvPr>
          <xdr:cNvPicPr>
            <a:picLocks noChangeAspect="1"/>
          </xdr:cNvPicPr>
        </xdr:nvPicPr>
        <xdr:blipFill>
          <a:blip xmlns:r="http://schemas.openxmlformats.org/officeDocument/2006/relationships" r:embed="rId22"/>
          <a:stretch>
            <a:fillRect/>
          </a:stretch>
        </xdr:blipFill>
        <xdr:spPr>
          <a:xfrm>
            <a:off x="2156460" y="5311140"/>
            <a:ext cx="162000" cy="162000"/>
          </a:xfrm>
          <a:prstGeom prst="rect">
            <a:avLst/>
          </a:prstGeom>
        </xdr:spPr>
      </xdr:pic>
      <xdr:pic>
        <xdr:nvPicPr>
          <xdr:cNvPr id="96" name="Picture 95">
            <a:extLst>
              <a:ext uri="{FF2B5EF4-FFF2-40B4-BE49-F238E27FC236}">
                <a16:creationId xmlns:a16="http://schemas.microsoft.com/office/drawing/2014/main" id="{A1637A82-2EC5-8491-E847-C78904137920}"/>
              </a:ext>
            </a:extLst>
          </xdr:cNvPr>
          <xdr:cNvPicPr>
            <a:picLocks noChangeAspect="1"/>
          </xdr:cNvPicPr>
        </xdr:nvPicPr>
        <xdr:blipFill>
          <a:blip xmlns:r="http://schemas.openxmlformats.org/officeDocument/2006/relationships" r:embed="rId22"/>
          <a:stretch>
            <a:fillRect/>
          </a:stretch>
        </xdr:blipFill>
        <xdr:spPr>
          <a:xfrm>
            <a:off x="2156460" y="5638800"/>
            <a:ext cx="162000" cy="162000"/>
          </a:xfrm>
          <a:prstGeom prst="rect">
            <a:avLst/>
          </a:prstGeom>
        </xdr:spPr>
      </xdr:pic>
      <xdr:pic>
        <xdr:nvPicPr>
          <xdr:cNvPr id="99" name="Picture 98">
            <a:extLst>
              <a:ext uri="{FF2B5EF4-FFF2-40B4-BE49-F238E27FC236}">
                <a16:creationId xmlns:a16="http://schemas.microsoft.com/office/drawing/2014/main" id="{418A030D-45D0-87E8-371E-BC2A70BBFD30}"/>
              </a:ext>
            </a:extLst>
          </xdr:cNvPr>
          <xdr:cNvPicPr>
            <a:picLocks noChangeAspect="1"/>
          </xdr:cNvPicPr>
        </xdr:nvPicPr>
        <xdr:blipFill>
          <a:blip xmlns:r="http://schemas.openxmlformats.org/officeDocument/2006/relationships" r:embed="rId22"/>
          <a:stretch>
            <a:fillRect/>
          </a:stretch>
        </xdr:blipFill>
        <xdr:spPr>
          <a:xfrm>
            <a:off x="2156460" y="5966460"/>
            <a:ext cx="162000" cy="162000"/>
          </a:xfrm>
          <a:prstGeom prst="rect">
            <a:avLst/>
          </a:prstGeom>
        </xdr:spPr>
      </xdr:pic>
    </xdr:grpSp>
    <xdr:clientData/>
  </xdr:twoCellAnchor>
  <xdr:twoCellAnchor>
    <xdr:from>
      <xdr:col>8</xdr:col>
      <xdr:colOff>418800</xdr:colOff>
      <xdr:row>3</xdr:row>
      <xdr:rowOff>121380</xdr:rowOff>
    </xdr:from>
    <xdr:to>
      <xdr:col>9</xdr:col>
      <xdr:colOff>365760</xdr:colOff>
      <xdr:row>3</xdr:row>
      <xdr:rowOff>373380</xdr:rowOff>
    </xdr:to>
    <xdr:sp macro="" textlink="">
      <xdr:nvSpPr>
        <xdr:cNvPr id="123" name="Rectangle: Rounded Corners 122">
          <a:extLst>
            <a:ext uri="{FF2B5EF4-FFF2-40B4-BE49-F238E27FC236}">
              <a16:creationId xmlns:a16="http://schemas.microsoft.com/office/drawing/2014/main" id="{5F86E5F1-7832-4B0D-A30E-18FD59FC036D}"/>
            </a:ext>
          </a:extLst>
        </xdr:cNvPr>
        <xdr:cNvSpPr/>
      </xdr:nvSpPr>
      <xdr:spPr>
        <a:xfrm>
          <a:off x="5691840" y="936720"/>
          <a:ext cx="67848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editAs="oneCell">
    <xdr:from>
      <xdr:col>4</xdr:col>
      <xdr:colOff>91440</xdr:colOff>
      <xdr:row>5</xdr:row>
      <xdr:rowOff>76200</xdr:rowOff>
    </xdr:from>
    <xdr:to>
      <xdr:col>4</xdr:col>
      <xdr:colOff>259921</xdr:colOff>
      <xdr:row>5</xdr:row>
      <xdr:rowOff>256200</xdr:rowOff>
    </xdr:to>
    <xdr:pic>
      <xdr:nvPicPr>
        <xdr:cNvPr id="105" name="Picture 104">
          <a:extLst>
            <a:ext uri="{FF2B5EF4-FFF2-40B4-BE49-F238E27FC236}">
              <a16:creationId xmlns:a16="http://schemas.microsoft.com/office/drawing/2014/main" id="{26EBE44D-6E03-8C5F-9158-03E7C6DDFC2A}"/>
            </a:ext>
          </a:extLst>
        </xdr:cNvPr>
        <xdr:cNvPicPr>
          <a:picLocks noChangeAspect="1"/>
        </xdr:cNvPicPr>
      </xdr:nvPicPr>
      <xdr:blipFill>
        <a:blip xmlns:r="http://schemas.openxmlformats.org/officeDocument/2006/relationships" r:embed="rId24"/>
        <a:stretch>
          <a:fillRect/>
        </a:stretch>
      </xdr:blipFill>
      <xdr:spPr>
        <a:xfrm>
          <a:off x="1805940" y="1455420"/>
          <a:ext cx="168481" cy="180000"/>
        </a:xfrm>
        <a:prstGeom prst="rect">
          <a:avLst/>
        </a:prstGeom>
      </xdr:spPr>
    </xdr:pic>
    <xdr:clientData/>
  </xdr:twoCellAnchor>
  <xdr:twoCellAnchor>
    <xdr:from>
      <xdr:col>4</xdr:col>
      <xdr:colOff>99060</xdr:colOff>
      <xdr:row>6</xdr:row>
      <xdr:rowOff>91440</xdr:rowOff>
    </xdr:from>
    <xdr:to>
      <xdr:col>4</xdr:col>
      <xdr:colOff>243060</xdr:colOff>
      <xdr:row>19</xdr:row>
      <xdr:rowOff>220200</xdr:rowOff>
    </xdr:to>
    <xdr:grpSp>
      <xdr:nvGrpSpPr>
        <xdr:cNvPr id="183" name="Group 182">
          <a:extLst>
            <a:ext uri="{FF2B5EF4-FFF2-40B4-BE49-F238E27FC236}">
              <a16:creationId xmlns:a16="http://schemas.microsoft.com/office/drawing/2014/main" id="{E575E745-D603-B08C-782E-10A9CF09BCEF}"/>
            </a:ext>
          </a:extLst>
        </xdr:cNvPr>
        <xdr:cNvGrpSpPr/>
      </xdr:nvGrpSpPr>
      <xdr:grpSpPr>
        <a:xfrm>
          <a:off x="1813560" y="1798320"/>
          <a:ext cx="144000" cy="4388340"/>
          <a:chOff x="1805940" y="1798320"/>
          <a:chExt cx="144000" cy="4388340"/>
        </a:xfrm>
        <a:solidFill>
          <a:sysClr val="window" lastClr="FFFFFF"/>
        </a:solidFill>
      </xdr:grpSpPr>
      <xdr:sp macro="" textlink="">
        <xdr:nvSpPr>
          <xdr:cNvPr id="121" name="Oval 120">
            <a:extLst>
              <a:ext uri="{FF2B5EF4-FFF2-40B4-BE49-F238E27FC236}">
                <a16:creationId xmlns:a16="http://schemas.microsoft.com/office/drawing/2014/main" id="{6B19BD27-D7B3-53DB-09F4-54309B422FE5}"/>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0" name="Oval 129">
            <a:extLst>
              <a:ext uri="{FF2B5EF4-FFF2-40B4-BE49-F238E27FC236}">
                <a16:creationId xmlns:a16="http://schemas.microsoft.com/office/drawing/2014/main" id="{5E926D15-D066-428B-9B0B-234BE58EB565}"/>
              </a:ext>
            </a:extLst>
          </xdr:cNvPr>
          <xdr:cNvSpPr>
            <a:spLocks noChangeAspect="1"/>
          </xdr:cNvSpPr>
        </xdr:nvSpPr>
        <xdr:spPr>
          <a:xfrm>
            <a:off x="1805940" y="211074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1" name="Oval 130">
            <a:extLst>
              <a:ext uri="{FF2B5EF4-FFF2-40B4-BE49-F238E27FC236}">
                <a16:creationId xmlns:a16="http://schemas.microsoft.com/office/drawing/2014/main" id="{71972387-D092-4519-A2D8-BCCF5B524A0F}"/>
              </a:ext>
            </a:extLst>
          </xdr:cNvPr>
          <xdr:cNvSpPr>
            <a:spLocks noChangeAspect="1"/>
          </xdr:cNvSpPr>
        </xdr:nvSpPr>
        <xdr:spPr>
          <a:xfrm>
            <a:off x="1805940" y="243840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2" name="Oval 131">
            <a:extLst>
              <a:ext uri="{FF2B5EF4-FFF2-40B4-BE49-F238E27FC236}">
                <a16:creationId xmlns:a16="http://schemas.microsoft.com/office/drawing/2014/main" id="{6CEB3545-F332-42E7-BD44-1E32C7B40D77}"/>
              </a:ext>
            </a:extLst>
          </xdr:cNvPr>
          <xdr:cNvSpPr>
            <a:spLocks noChangeAspect="1"/>
          </xdr:cNvSpPr>
        </xdr:nvSpPr>
        <xdr:spPr>
          <a:xfrm>
            <a:off x="1805940" y="473202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3" name="Oval 132">
            <a:extLst>
              <a:ext uri="{FF2B5EF4-FFF2-40B4-BE49-F238E27FC236}">
                <a16:creationId xmlns:a16="http://schemas.microsoft.com/office/drawing/2014/main" id="{2732ACCE-E38D-4082-80A4-95DC5BE8942E}"/>
              </a:ext>
            </a:extLst>
          </xdr:cNvPr>
          <xdr:cNvSpPr>
            <a:spLocks noChangeAspect="1"/>
          </xdr:cNvSpPr>
        </xdr:nvSpPr>
        <xdr:spPr>
          <a:xfrm>
            <a:off x="1805940" y="440436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7" name="Oval 136">
            <a:extLst>
              <a:ext uri="{FF2B5EF4-FFF2-40B4-BE49-F238E27FC236}">
                <a16:creationId xmlns:a16="http://schemas.microsoft.com/office/drawing/2014/main" id="{27522F7A-BC0F-4B3E-A756-A0AA02FA412F}"/>
              </a:ext>
            </a:extLst>
          </xdr:cNvPr>
          <xdr:cNvSpPr>
            <a:spLocks noChangeAspect="1"/>
          </xdr:cNvSpPr>
        </xdr:nvSpPr>
        <xdr:spPr>
          <a:xfrm>
            <a:off x="1805940" y="407670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8" name="Oval 137">
            <a:extLst>
              <a:ext uri="{FF2B5EF4-FFF2-40B4-BE49-F238E27FC236}">
                <a16:creationId xmlns:a16="http://schemas.microsoft.com/office/drawing/2014/main" id="{8FC813B1-D82C-42B7-B083-466F5D06F7D0}"/>
              </a:ext>
            </a:extLst>
          </xdr:cNvPr>
          <xdr:cNvSpPr>
            <a:spLocks noChangeAspect="1"/>
          </xdr:cNvSpPr>
        </xdr:nvSpPr>
        <xdr:spPr>
          <a:xfrm>
            <a:off x="1805940" y="374904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9" name="Oval 138">
            <a:extLst>
              <a:ext uri="{FF2B5EF4-FFF2-40B4-BE49-F238E27FC236}">
                <a16:creationId xmlns:a16="http://schemas.microsoft.com/office/drawing/2014/main" id="{0E30FA56-E18A-4BC3-88B1-22C8B92C9274}"/>
              </a:ext>
            </a:extLst>
          </xdr:cNvPr>
          <xdr:cNvSpPr>
            <a:spLocks noChangeAspect="1"/>
          </xdr:cNvSpPr>
        </xdr:nvSpPr>
        <xdr:spPr>
          <a:xfrm>
            <a:off x="1805940" y="342138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40" name="Oval 139">
            <a:extLst>
              <a:ext uri="{FF2B5EF4-FFF2-40B4-BE49-F238E27FC236}">
                <a16:creationId xmlns:a16="http://schemas.microsoft.com/office/drawing/2014/main" id="{59BF84B4-8C1A-4891-9779-C9E4EC2E9D48}"/>
              </a:ext>
            </a:extLst>
          </xdr:cNvPr>
          <xdr:cNvSpPr>
            <a:spLocks noChangeAspect="1"/>
          </xdr:cNvSpPr>
        </xdr:nvSpPr>
        <xdr:spPr>
          <a:xfrm>
            <a:off x="1805940" y="309372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41" name="Oval 140">
            <a:extLst>
              <a:ext uri="{FF2B5EF4-FFF2-40B4-BE49-F238E27FC236}">
                <a16:creationId xmlns:a16="http://schemas.microsoft.com/office/drawing/2014/main" id="{135EF891-79A9-426A-867A-2FC84A751583}"/>
              </a:ext>
            </a:extLst>
          </xdr:cNvPr>
          <xdr:cNvSpPr>
            <a:spLocks noChangeAspect="1"/>
          </xdr:cNvSpPr>
        </xdr:nvSpPr>
        <xdr:spPr>
          <a:xfrm>
            <a:off x="1805940" y="276606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42" name="Oval 141">
            <a:extLst>
              <a:ext uri="{FF2B5EF4-FFF2-40B4-BE49-F238E27FC236}">
                <a16:creationId xmlns:a16="http://schemas.microsoft.com/office/drawing/2014/main" id="{962B2D97-05A3-4DAF-BE10-5C6C62177B35}"/>
              </a:ext>
            </a:extLst>
          </xdr:cNvPr>
          <xdr:cNvSpPr>
            <a:spLocks noChangeAspect="1"/>
          </xdr:cNvSpPr>
        </xdr:nvSpPr>
        <xdr:spPr>
          <a:xfrm>
            <a:off x="1805940" y="604266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43" name="Oval 142">
            <a:extLst>
              <a:ext uri="{FF2B5EF4-FFF2-40B4-BE49-F238E27FC236}">
                <a16:creationId xmlns:a16="http://schemas.microsoft.com/office/drawing/2014/main" id="{BA9B5831-E8A9-4E41-980A-0721DB833DF7}"/>
              </a:ext>
            </a:extLst>
          </xdr:cNvPr>
          <xdr:cNvSpPr>
            <a:spLocks noChangeAspect="1"/>
          </xdr:cNvSpPr>
        </xdr:nvSpPr>
        <xdr:spPr>
          <a:xfrm>
            <a:off x="1805940" y="571500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44" name="Oval 143">
            <a:extLst>
              <a:ext uri="{FF2B5EF4-FFF2-40B4-BE49-F238E27FC236}">
                <a16:creationId xmlns:a16="http://schemas.microsoft.com/office/drawing/2014/main" id="{DA37F4E9-C0B4-4612-8524-0A5F713F7FF4}"/>
              </a:ext>
            </a:extLst>
          </xdr:cNvPr>
          <xdr:cNvSpPr>
            <a:spLocks noChangeAspect="1"/>
          </xdr:cNvSpPr>
        </xdr:nvSpPr>
        <xdr:spPr>
          <a:xfrm>
            <a:off x="1805940" y="538734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45" name="Oval 144">
            <a:extLst>
              <a:ext uri="{FF2B5EF4-FFF2-40B4-BE49-F238E27FC236}">
                <a16:creationId xmlns:a16="http://schemas.microsoft.com/office/drawing/2014/main" id="{42280FDF-5E4E-4046-B7FF-FF98C17D9A26}"/>
              </a:ext>
            </a:extLst>
          </xdr:cNvPr>
          <xdr:cNvSpPr>
            <a:spLocks noChangeAspect="1"/>
          </xdr:cNvSpPr>
        </xdr:nvSpPr>
        <xdr:spPr>
          <a:xfrm>
            <a:off x="1805940" y="505968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5</xdr:col>
      <xdr:colOff>373380</xdr:colOff>
      <xdr:row>6</xdr:row>
      <xdr:rowOff>91448</xdr:rowOff>
    </xdr:from>
    <xdr:to>
      <xdr:col>5</xdr:col>
      <xdr:colOff>532963</xdr:colOff>
      <xdr:row>19</xdr:row>
      <xdr:rowOff>253440</xdr:rowOff>
    </xdr:to>
    <xdr:grpSp>
      <xdr:nvGrpSpPr>
        <xdr:cNvPr id="182" name="Group 181">
          <a:extLst>
            <a:ext uri="{FF2B5EF4-FFF2-40B4-BE49-F238E27FC236}">
              <a16:creationId xmlns:a16="http://schemas.microsoft.com/office/drawing/2014/main" id="{D229432E-99BF-AACD-F931-48554945A453}"/>
            </a:ext>
          </a:extLst>
        </xdr:cNvPr>
        <xdr:cNvGrpSpPr/>
      </xdr:nvGrpSpPr>
      <xdr:grpSpPr>
        <a:xfrm>
          <a:off x="2453640" y="1798328"/>
          <a:ext cx="159583" cy="4421572"/>
          <a:chOff x="2476500" y="1798328"/>
          <a:chExt cx="159583" cy="4421572"/>
        </a:xfrm>
      </xdr:grpSpPr>
      <xdr:pic>
        <xdr:nvPicPr>
          <xdr:cNvPr id="147" name="Picture 146">
            <a:hlinkClick xmlns:r="http://schemas.openxmlformats.org/officeDocument/2006/relationships" r:id="rId25"/>
            <a:extLst>
              <a:ext uri="{FF2B5EF4-FFF2-40B4-BE49-F238E27FC236}">
                <a16:creationId xmlns:a16="http://schemas.microsoft.com/office/drawing/2014/main" id="{9717D807-CC44-DA2A-4254-BBA2EC31D468}"/>
              </a:ext>
            </a:extLst>
          </xdr:cNvPr>
          <xdr:cNvPicPr>
            <a:picLocks noChangeAspect="1"/>
          </xdr:cNvPicPr>
        </xdr:nvPicPr>
        <xdr:blipFill>
          <a:blip xmlns:r="http://schemas.openxmlformats.org/officeDocument/2006/relationships" r:embed="rId26"/>
          <a:stretch>
            <a:fillRect/>
          </a:stretch>
        </xdr:blipFill>
        <xdr:spPr>
          <a:xfrm>
            <a:off x="2476501" y="1798328"/>
            <a:ext cx="159582" cy="162000"/>
          </a:xfrm>
          <a:prstGeom prst="rect">
            <a:avLst/>
          </a:prstGeom>
        </xdr:spPr>
      </xdr:pic>
      <xdr:pic>
        <xdr:nvPicPr>
          <xdr:cNvPr id="153" name="Picture 152">
            <a:extLst>
              <a:ext uri="{FF2B5EF4-FFF2-40B4-BE49-F238E27FC236}">
                <a16:creationId xmlns:a16="http://schemas.microsoft.com/office/drawing/2014/main" id="{9F896384-57B8-4034-AC91-D923D7B95992}"/>
              </a:ext>
            </a:extLst>
          </xdr:cNvPr>
          <xdr:cNvPicPr>
            <a:picLocks noChangeAspect="1"/>
          </xdr:cNvPicPr>
        </xdr:nvPicPr>
        <xdr:blipFill>
          <a:blip xmlns:r="http://schemas.openxmlformats.org/officeDocument/2006/relationships" r:embed="rId26"/>
          <a:stretch>
            <a:fillRect/>
          </a:stretch>
        </xdr:blipFill>
        <xdr:spPr>
          <a:xfrm>
            <a:off x="2476500" y="2125980"/>
            <a:ext cx="159582" cy="162000"/>
          </a:xfrm>
          <a:prstGeom prst="rect">
            <a:avLst/>
          </a:prstGeom>
        </xdr:spPr>
      </xdr:pic>
      <xdr:pic>
        <xdr:nvPicPr>
          <xdr:cNvPr id="154" name="Picture 153">
            <a:extLst>
              <a:ext uri="{FF2B5EF4-FFF2-40B4-BE49-F238E27FC236}">
                <a16:creationId xmlns:a16="http://schemas.microsoft.com/office/drawing/2014/main" id="{EEDD294F-3037-43EC-B54D-2A8152AD3EE4}"/>
              </a:ext>
            </a:extLst>
          </xdr:cNvPr>
          <xdr:cNvPicPr>
            <a:picLocks noChangeAspect="1"/>
          </xdr:cNvPicPr>
        </xdr:nvPicPr>
        <xdr:blipFill>
          <a:blip xmlns:r="http://schemas.openxmlformats.org/officeDocument/2006/relationships" r:embed="rId26"/>
          <a:stretch>
            <a:fillRect/>
          </a:stretch>
        </xdr:blipFill>
        <xdr:spPr>
          <a:xfrm>
            <a:off x="2476500" y="2453640"/>
            <a:ext cx="159582" cy="162000"/>
          </a:xfrm>
          <a:prstGeom prst="rect">
            <a:avLst/>
          </a:prstGeom>
        </xdr:spPr>
      </xdr:pic>
      <xdr:pic>
        <xdr:nvPicPr>
          <xdr:cNvPr id="155" name="Picture 154">
            <a:extLst>
              <a:ext uri="{FF2B5EF4-FFF2-40B4-BE49-F238E27FC236}">
                <a16:creationId xmlns:a16="http://schemas.microsoft.com/office/drawing/2014/main" id="{31741629-FDD8-4232-9E0E-FD2F02A5547E}"/>
              </a:ext>
            </a:extLst>
          </xdr:cNvPr>
          <xdr:cNvPicPr>
            <a:picLocks noChangeAspect="1"/>
          </xdr:cNvPicPr>
        </xdr:nvPicPr>
        <xdr:blipFill>
          <a:blip xmlns:r="http://schemas.openxmlformats.org/officeDocument/2006/relationships" r:embed="rId26"/>
          <a:stretch>
            <a:fillRect/>
          </a:stretch>
        </xdr:blipFill>
        <xdr:spPr>
          <a:xfrm>
            <a:off x="2476500" y="2781300"/>
            <a:ext cx="159582" cy="162000"/>
          </a:xfrm>
          <a:prstGeom prst="rect">
            <a:avLst/>
          </a:prstGeom>
        </xdr:spPr>
      </xdr:pic>
      <xdr:pic>
        <xdr:nvPicPr>
          <xdr:cNvPr id="156" name="Picture 155">
            <a:extLst>
              <a:ext uri="{FF2B5EF4-FFF2-40B4-BE49-F238E27FC236}">
                <a16:creationId xmlns:a16="http://schemas.microsoft.com/office/drawing/2014/main" id="{6E9DE841-559B-44A3-B1BD-3EB2CE42090D}"/>
              </a:ext>
            </a:extLst>
          </xdr:cNvPr>
          <xdr:cNvPicPr>
            <a:picLocks noChangeAspect="1"/>
          </xdr:cNvPicPr>
        </xdr:nvPicPr>
        <xdr:blipFill>
          <a:blip xmlns:r="http://schemas.openxmlformats.org/officeDocument/2006/relationships" r:embed="rId26"/>
          <a:stretch>
            <a:fillRect/>
          </a:stretch>
        </xdr:blipFill>
        <xdr:spPr>
          <a:xfrm>
            <a:off x="2476500" y="3108960"/>
            <a:ext cx="159582" cy="162000"/>
          </a:xfrm>
          <a:prstGeom prst="rect">
            <a:avLst/>
          </a:prstGeom>
        </xdr:spPr>
      </xdr:pic>
      <xdr:pic>
        <xdr:nvPicPr>
          <xdr:cNvPr id="157" name="Picture 156">
            <a:extLst>
              <a:ext uri="{FF2B5EF4-FFF2-40B4-BE49-F238E27FC236}">
                <a16:creationId xmlns:a16="http://schemas.microsoft.com/office/drawing/2014/main" id="{C1D8110B-2BC8-4405-BC27-B833DBD6A1BB}"/>
              </a:ext>
            </a:extLst>
          </xdr:cNvPr>
          <xdr:cNvPicPr>
            <a:picLocks noChangeAspect="1"/>
          </xdr:cNvPicPr>
        </xdr:nvPicPr>
        <xdr:blipFill>
          <a:blip xmlns:r="http://schemas.openxmlformats.org/officeDocument/2006/relationships" r:embed="rId26"/>
          <a:stretch>
            <a:fillRect/>
          </a:stretch>
        </xdr:blipFill>
        <xdr:spPr>
          <a:xfrm>
            <a:off x="2476500" y="3436620"/>
            <a:ext cx="159582" cy="162000"/>
          </a:xfrm>
          <a:prstGeom prst="rect">
            <a:avLst/>
          </a:prstGeom>
        </xdr:spPr>
      </xdr:pic>
      <xdr:pic>
        <xdr:nvPicPr>
          <xdr:cNvPr id="158" name="Picture 157">
            <a:extLst>
              <a:ext uri="{FF2B5EF4-FFF2-40B4-BE49-F238E27FC236}">
                <a16:creationId xmlns:a16="http://schemas.microsoft.com/office/drawing/2014/main" id="{C7C9DB12-8E0C-416B-A275-2340C529048D}"/>
              </a:ext>
            </a:extLst>
          </xdr:cNvPr>
          <xdr:cNvPicPr>
            <a:picLocks noChangeAspect="1"/>
          </xdr:cNvPicPr>
        </xdr:nvPicPr>
        <xdr:blipFill>
          <a:blip xmlns:r="http://schemas.openxmlformats.org/officeDocument/2006/relationships" r:embed="rId26"/>
          <a:stretch>
            <a:fillRect/>
          </a:stretch>
        </xdr:blipFill>
        <xdr:spPr>
          <a:xfrm>
            <a:off x="2476500" y="3764280"/>
            <a:ext cx="159582" cy="162000"/>
          </a:xfrm>
          <a:prstGeom prst="rect">
            <a:avLst/>
          </a:prstGeom>
        </xdr:spPr>
      </xdr:pic>
      <xdr:pic>
        <xdr:nvPicPr>
          <xdr:cNvPr id="159" name="Picture 158">
            <a:extLst>
              <a:ext uri="{FF2B5EF4-FFF2-40B4-BE49-F238E27FC236}">
                <a16:creationId xmlns:a16="http://schemas.microsoft.com/office/drawing/2014/main" id="{A55244A1-E45F-4E47-955C-FEE65858369B}"/>
              </a:ext>
            </a:extLst>
          </xdr:cNvPr>
          <xdr:cNvPicPr>
            <a:picLocks noChangeAspect="1"/>
          </xdr:cNvPicPr>
        </xdr:nvPicPr>
        <xdr:blipFill>
          <a:blip xmlns:r="http://schemas.openxmlformats.org/officeDocument/2006/relationships" r:embed="rId26"/>
          <a:stretch>
            <a:fillRect/>
          </a:stretch>
        </xdr:blipFill>
        <xdr:spPr>
          <a:xfrm>
            <a:off x="2476500" y="4091940"/>
            <a:ext cx="159582" cy="162000"/>
          </a:xfrm>
          <a:prstGeom prst="rect">
            <a:avLst/>
          </a:prstGeom>
        </xdr:spPr>
      </xdr:pic>
      <xdr:pic>
        <xdr:nvPicPr>
          <xdr:cNvPr id="160" name="Picture 159">
            <a:extLst>
              <a:ext uri="{FF2B5EF4-FFF2-40B4-BE49-F238E27FC236}">
                <a16:creationId xmlns:a16="http://schemas.microsoft.com/office/drawing/2014/main" id="{09DCD683-FEA6-43DD-9A7E-F34A9B7A51DB}"/>
              </a:ext>
            </a:extLst>
          </xdr:cNvPr>
          <xdr:cNvPicPr>
            <a:picLocks noChangeAspect="1"/>
          </xdr:cNvPicPr>
        </xdr:nvPicPr>
        <xdr:blipFill>
          <a:blip xmlns:r="http://schemas.openxmlformats.org/officeDocument/2006/relationships" r:embed="rId26"/>
          <a:stretch>
            <a:fillRect/>
          </a:stretch>
        </xdr:blipFill>
        <xdr:spPr>
          <a:xfrm>
            <a:off x="2476500" y="4419600"/>
            <a:ext cx="159582" cy="162000"/>
          </a:xfrm>
          <a:prstGeom prst="rect">
            <a:avLst/>
          </a:prstGeom>
        </xdr:spPr>
      </xdr:pic>
      <xdr:pic>
        <xdr:nvPicPr>
          <xdr:cNvPr id="161" name="Picture 160">
            <a:extLst>
              <a:ext uri="{FF2B5EF4-FFF2-40B4-BE49-F238E27FC236}">
                <a16:creationId xmlns:a16="http://schemas.microsoft.com/office/drawing/2014/main" id="{8B07FE3E-BA58-4E60-AF53-108727D5F6CE}"/>
              </a:ext>
            </a:extLst>
          </xdr:cNvPr>
          <xdr:cNvPicPr>
            <a:picLocks noChangeAspect="1"/>
          </xdr:cNvPicPr>
        </xdr:nvPicPr>
        <xdr:blipFill>
          <a:blip xmlns:r="http://schemas.openxmlformats.org/officeDocument/2006/relationships" r:embed="rId26"/>
          <a:stretch>
            <a:fillRect/>
          </a:stretch>
        </xdr:blipFill>
        <xdr:spPr>
          <a:xfrm>
            <a:off x="2476500" y="4747260"/>
            <a:ext cx="159582" cy="162000"/>
          </a:xfrm>
          <a:prstGeom prst="rect">
            <a:avLst/>
          </a:prstGeom>
        </xdr:spPr>
      </xdr:pic>
      <xdr:pic>
        <xdr:nvPicPr>
          <xdr:cNvPr id="162" name="Picture 161">
            <a:extLst>
              <a:ext uri="{FF2B5EF4-FFF2-40B4-BE49-F238E27FC236}">
                <a16:creationId xmlns:a16="http://schemas.microsoft.com/office/drawing/2014/main" id="{FDB92BC6-2C96-4160-970E-C7C15A666C8B}"/>
              </a:ext>
            </a:extLst>
          </xdr:cNvPr>
          <xdr:cNvPicPr>
            <a:picLocks noChangeAspect="1"/>
          </xdr:cNvPicPr>
        </xdr:nvPicPr>
        <xdr:blipFill>
          <a:blip xmlns:r="http://schemas.openxmlformats.org/officeDocument/2006/relationships" r:embed="rId26"/>
          <a:stretch>
            <a:fillRect/>
          </a:stretch>
        </xdr:blipFill>
        <xdr:spPr>
          <a:xfrm>
            <a:off x="2476500" y="5074920"/>
            <a:ext cx="159582" cy="162000"/>
          </a:xfrm>
          <a:prstGeom prst="rect">
            <a:avLst/>
          </a:prstGeom>
        </xdr:spPr>
      </xdr:pic>
      <xdr:pic>
        <xdr:nvPicPr>
          <xdr:cNvPr id="163" name="Picture 162">
            <a:extLst>
              <a:ext uri="{FF2B5EF4-FFF2-40B4-BE49-F238E27FC236}">
                <a16:creationId xmlns:a16="http://schemas.microsoft.com/office/drawing/2014/main" id="{08F89224-F7A8-46BC-95F0-671A3D04C66A}"/>
              </a:ext>
            </a:extLst>
          </xdr:cNvPr>
          <xdr:cNvPicPr>
            <a:picLocks noChangeAspect="1"/>
          </xdr:cNvPicPr>
        </xdr:nvPicPr>
        <xdr:blipFill>
          <a:blip xmlns:r="http://schemas.openxmlformats.org/officeDocument/2006/relationships" r:embed="rId26"/>
          <a:stretch>
            <a:fillRect/>
          </a:stretch>
        </xdr:blipFill>
        <xdr:spPr>
          <a:xfrm>
            <a:off x="2476500" y="5402580"/>
            <a:ext cx="159582" cy="162000"/>
          </a:xfrm>
          <a:prstGeom prst="rect">
            <a:avLst/>
          </a:prstGeom>
        </xdr:spPr>
      </xdr:pic>
      <xdr:pic>
        <xdr:nvPicPr>
          <xdr:cNvPr id="164" name="Picture 163">
            <a:extLst>
              <a:ext uri="{FF2B5EF4-FFF2-40B4-BE49-F238E27FC236}">
                <a16:creationId xmlns:a16="http://schemas.microsoft.com/office/drawing/2014/main" id="{D0AEB919-44D3-4B17-9ADC-DAA2BBA1EDA8}"/>
              </a:ext>
            </a:extLst>
          </xdr:cNvPr>
          <xdr:cNvPicPr>
            <a:picLocks noChangeAspect="1"/>
          </xdr:cNvPicPr>
        </xdr:nvPicPr>
        <xdr:blipFill>
          <a:blip xmlns:r="http://schemas.openxmlformats.org/officeDocument/2006/relationships" r:embed="rId26"/>
          <a:stretch>
            <a:fillRect/>
          </a:stretch>
        </xdr:blipFill>
        <xdr:spPr>
          <a:xfrm>
            <a:off x="2476500" y="5730240"/>
            <a:ext cx="159582" cy="162000"/>
          </a:xfrm>
          <a:prstGeom prst="rect">
            <a:avLst/>
          </a:prstGeom>
        </xdr:spPr>
      </xdr:pic>
      <xdr:pic>
        <xdr:nvPicPr>
          <xdr:cNvPr id="165" name="Picture 164">
            <a:extLst>
              <a:ext uri="{FF2B5EF4-FFF2-40B4-BE49-F238E27FC236}">
                <a16:creationId xmlns:a16="http://schemas.microsoft.com/office/drawing/2014/main" id="{A2128B16-FE37-48A8-9697-B82E43AE2993}"/>
              </a:ext>
            </a:extLst>
          </xdr:cNvPr>
          <xdr:cNvPicPr>
            <a:picLocks noChangeAspect="1"/>
          </xdr:cNvPicPr>
        </xdr:nvPicPr>
        <xdr:blipFill>
          <a:blip xmlns:r="http://schemas.openxmlformats.org/officeDocument/2006/relationships" r:embed="rId26"/>
          <a:stretch>
            <a:fillRect/>
          </a:stretch>
        </xdr:blipFill>
        <xdr:spPr>
          <a:xfrm>
            <a:off x="2476500" y="6057900"/>
            <a:ext cx="159582" cy="162000"/>
          </a:xfrm>
          <a:prstGeom prst="rect">
            <a:avLst/>
          </a:prstGeom>
        </xdr:spPr>
      </xdr:pic>
    </xdr:grpSp>
    <xdr:clientData/>
  </xdr:twoCellAnchor>
  <xdr:twoCellAnchor>
    <xdr:from>
      <xdr:col>5</xdr:col>
      <xdr:colOff>655320</xdr:colOff>
      <xdr:row>6</xdr:row>
      <xdr:rowOff>76200</xdr:rowOff>
    </xdr:from>
    <xdr:to>
      <xdr:col>5</xdr:col>
      <xdr:colOff>791683</xdr:colOff>
      <xdr:row>19</xdr:row>
      <xdr:rowOff>256200</xdr:rowOff>
    </xdr:to>
    <xdr:grpSp>
      <xdr:nvGrpSpPr>
        <xdr:cNvPr id="181" name="Group 180">
          <a:extLst>
            <a:ext uri="{FF2B5EF4-FFF2-40B4-BE49-F238E27FC236}">
              <a16:creationId xmlns:a16="http://schemas.microsoft.com/office/drawing/2014/main" id="{AACEAC89-838F-DE29-78C0-63747507DE9F}"/>
            </a:ext>
          </a:extLst>
        </xdr:cNvPr>
        <xdr:cNvGrpSpPr/>
      </xdr:nvGrpSpPr>
      <xdr:grpSpPr>
        <a:xfrm>
          <a:off x="2735580" y="1783080"/>
          <a:ext cx="136363" cy="4439580"/>
          <a:chOff x="2781300" y="1851660"/>
          <a:chExt cx="136363" cy="4439580"/>
        </a:xfrm>
      </xdr:grpSpPr>
      <xdr:pic>
        <xdr:nvPicPr>
          <xdr:cNvPr id="167" name="Picture 166">
            <a:extLst>
              <a:ext uri="{FF2B5EF4-FFF2-40B4-BE49-F238E27FC236}">
                <a16:creationId xmlns:a16="http://schemas.microsoft.com/office/drawing/2014/main" id="{DD8FBBC3-B452-44B0-9B22-F8F0BF6475A5}"/>
              </a:ext>
            </a:extLst>
          </xdr:cNvPr>
          <xdr:cNvPicPr>
            <a:picLocks noChangeAspect="1"/>
          </xdr:cNvPicPr>
        </xdr:nvPicPr>
        <xdr:blipFill>
          <a:blip xmlns:r="http://schemas.openxmlformats.org/officeDocument/2006/relationships" r:embed="rId27"/>
          <a:stretch>
            <a:fillRect/>
          </a:stretch>
        </xdr:blipFill>
        <xdr:spPr>
          <a:xfrm>
            <a:off x="2781300" y="1851660"/>
            <a:ext cx="136363" cy="180000"/>
          </a:xfrm>
          <a:prstGeom prst="rect">
            <a:avLst/>
          </a:prstGeom>
        </xdr:spPr>
      </xdr:pic>
      <xdr:pic>
        <xdr:nvPicPr>
          <xdr:cNvPr id="168" name="Picture 167">
            <a:extLst>
              <a:ext uri="{FF2B5EF4-FFF2-40B4-BE49-F238E27FC236}">
                <a16:creationId xmlns:a16="http://schemas.microsoft.com/office/drawing/2014/main" id="{530C1C93-B996-42C2-A002-C9EDD90E8475}"/>
              </a:ext>
            </a:extLst>
          </xdr:cNvPr>
          <xdr:cNvPicPr>
            <a:picLocks noChangeAspect="1"/>
          </xdr:cNvPicPr>
        </xdr:nvPicPr>
        <xdr:blipFill>
          <a:blip xmlns:r="http://schemas.openxmlformats.org/officeDocument/2006/relationships" r:embed="rId27"/>
          <a:stretch>
            <a:fillRect/>
          </a:stretch>
        </xdr:blipFill>
        <xdr:spPr>
          <a:xfrm>
            <a:off x="2781300" y="2179320"/>
            <a:ext cx="136363" cy="180000"/>
          </a:xfrm>
          <a:prstGeom prst="rect">
            <a:avLst/>
          </a:prstGeom>
        </xdr:spPr>
      </xdr:pic>
      <xdr:pic>
        <xdr:nvPicPr>
          <xdr:cNvPr id="169" name="Picture 168">
            <a:extLst>
              <a:ext uri="{FF2B5EF4-FFF2-40B4-BE49-F238E27FC236}">
                <a16:creationId xmlns:a16="http://schemas.microsoft.com/office/drawing/2014/main" id="{496E5B6C-CDFF-4DC3-BE84-903A8D785567}"/>
              </a:ext>
            </a:extLst>
          </xdr:cNvPr>
          <xdr:cNvPicPr>
            <a:picLocks noChangeAspect="1"/>
          </xdr:cNvPicPr>
        </xdr:nvPicPr>
        <xdr:blipFill>
          <a:blip xmlns:r="http://schemas.openxmlformats.org/officeDocument/2006/relationships" r:embed="rId27"/>
          <a:stretch>
            <a:fillRect/>
          </a:stretch>
        </xdr:blipFill>
        <xdr:spPr>
          <a:xfrm>
            <a:off x="2781300" y="4800600"/>
            <a:ext cx="136363" cy="180000"/>
          </a:xfrm>
          <a:prstGeom prst="rect">
            <a:avLst/>
          </a:prstGeom>
        </xdr:spPr>
      </xdr:pic>
      <xdr:pic>
        <xdr:nvPicPr>
          <xdr:cNvPr id="170" name="Picture 169">
            <a:extLst>
              <a:ext uri="{FF2B5EF4-FFF2-40B4-BE49-F238E27FC236}">
                <a16:creationId xmlns:a16="http://schemas.microsoft.com/office/drawing/2014/main" id="{334482B5-4F1C-47D5-A7EA-05064F34E518}"/>
              </a:ext>
            </a:extLst>
          </xdr:cNvPr>
          <xdr:cNvPicPr>
            <a:picLocks noChangeAspect="1"/>
          </xdr:cNvPicPr>
        </xdr:nvPicPr>
        <xdr:blipFill>
          <a:blip xmlns:r="http://schemas.openxmlformats.org/officeDocument/2006/relationships" r:embed="rId27"/>
          <a:stretch>
            <a:fillRect/>
          </a:stretch>
        </xdr:blipFill>
        <xdr:spPr>
          <a:xfrm>
            <a:off x="2781300" y="4472940"/>
            <a:ext cx="136363" cy="180000"/>
          </a:xfrm>
          <a:prstGeom prst="rect">
            <a:avLst/>
          </a:prstGeom>
        </xdr:spPr>
      </xdr:pic>
      <xdr:pic>
        <xdr:nvPicPr>
          <xdr:cNvPr id="171" name="Picture 170">
            <a:extLst>
              <a:ext uri="{FF2B5EF4-FFF2-40B4-BE49-F238E27FC236}">
                <a16:creationId xmlns:a16="http://schemas.microsoft.com/office/drawing/2014/main" id="{41328895-DE9D-456A-AD8E-7F8B974631A3}"/>
              </a:ext>
            </a:extLst>
          </xdr:cNvPr>
          <xdr:cNvPicPr>
            <a:picLocks noChangeAspect="1"/>
          </xdr:cNvPicPr>
        </xdr:nvPicPr>
        <xdr:blipFill>
          <a:blip xmlns:r="http://schemas.openxmlformats.org/officeDocument/2006/relationships" r:embed="rId27"/>
          <a:stretch>
            <a:fillRect/>
          </a:stretch>
        </xdr:blipFill>
        <xdr:spPr>
          <a:xfrm>
            <a:off x="2781300" y="4145280"/>
            <a:ext cx="136363" cy="180000"/>
          </a:xfrm>
          <a:prstGeom prst="rect">
            <a:avLst/>
          </a:prstGeom>
        </xdr:spPr>
      </xdr:pic>
      <xdr:pic>
        <xdr:nvPicPr>
          <xdr:cNvPr id="172" name="Picture 171">
            <a:extLst>
              <a:ext uri="{FF2B5EF4-FFF2-40B4-BE49-F238E27FC236}">
                <a16:creationId xmlns:a16="http://schemas.microsoft.com/office/drawing/2014/main" id="{6EC45752-D0A9-4281-B3BF-6B74F08E9874}"/>
              </a:ext>
            </a:extLst>
          </xdr:cNvPr>
          <xdr:cNvPicPr>
            <a:picLocks noChangeAspect="1"/>
          </xdr:cNvPicPr>
        </xdr:nvPicPr>
        <xdr:blipFill>
          <a:blip xmlns:r="http://schemas.openxmlformats.org/officeDocument/2006/relationships" r:embed="rId27"/>
          <a:stretch>
            <a:fillRect/>
          </a:stretch>
        </xdr:blipFill>
        <xdr:spPr>
          <a:xfrm>
            <a:off x="2781300" y="3817620"/>
            <a:ext cx="136363" cy="180000"/>
          </a:xfrm>
          <a:prstGeom prst="rect">
            <a:avLst/>
          </a:prstGeom>
        </xdr:spPr>
      </xdr:pic>
      <xdr:pic>
        <xdr:nvPicPr>
          <xdr:cNvPr id="173" name="Picture 172">
            <a:extLst>
              <a:ext uri="{FF2B5EF4-FFF2-40B4-BE49-F238E27FC236}">
                <a16:creationId xmlns:a16="http://schemas.microsoft.com/office/drawing/2014/main" id="{42185098-12D3-4279-BC89-D54E14877036}"/>
              </a:ext>
            </a:extLst>
          </xdr:cNvPr>
          <xdr:cNvPicPr>
            <a:picLocks noChangeAspect="1"/>
          </xdr:cNvPicPr>
        </xdr:nvPicPr>
        <xdr:blipFill>
          <a:blip xmlns:r="http://schemas.openxmlformats.org/officeDocument/2006/relationships" r:embed="rId27"/>
          <a:stretch>
            <a:fillRect/>
          </a:stretch>
        </xdr:blipFill>
        <xdr:spPr>
          <a:xfrm>
            <a:off x="2781300" y="3489960"/>
            <a:ext cx="136363" cy="180000"/>
          </a:xfrm>
          <a:prstGeom prst="rect">
            <a:avLst/>
          </a:prstGeom>
        </xdr:spPr>
      </xdr:pic>
      <xdr:pic>
        <xdr:nvPicPr>
          <xdr:cNvPr id="174" name="Picture 173">
            <a:extLst>
              <a:ext uri="{FF2B5EF4-FFF2-40B4-BE49-F238E27FC236}">
                <a16:creationId xmlns:a16="http://schemas.microsoft.com/office/drawing/2014/main" id="{699CE419-52F5-4862-AC5F-5A37B27E8C11}"/>
              </a:ext>
            </a:extLst>
          </xdr:cNvPr>
          <xdr:cNvPicPr>
            <a:picLocks noChangeAspect="1"/>
          </xdr:cNvPicPr>
        </xdr:nvPicPr>
        <xdr:blipFill>
          <a:blip xmlns:r="http://schemas.openxmlformats.org/officeDocument/2006/relationships" r:embed="rId27"/>
          <a:stretch>
            <a:fillRect/>
          </a:stretch>
        </xdr:blipFill>
        <xdr:spPr>
          <a:xfrm>
            <a:off x="2781300" y="3162300"/>
            <a:ext cx="136363" cy="180000"/>
          </a:xfrm>
          <a:prstGeom prst="rect">
            <a:avLst/>
          </a:prstGeom>
        </xdr:spPr>
      </xdr:pic>
      <xdr:pic>
        <xdr:nvPicPr>
          <xdr:cNvPr id="175" name="Picture 174">
            <a:extLst>
              <a:ext uri="{FF2B5EF4-FFF2-40B4-BE49-F238E27FC236}">
                <a16:creationId xmlns:a16="http://schemas.microsoft.com/office/drawing/2014/main" id="{6A7AF005-C60C-4A4D-989C-458B2AF4B48C}"/>
              </a:ext>
            </a:extLst>
          </xdr:cNvPr>
          <xdr:cNvPicPr>
            <a:picLocks noChangeAspect="1"/>
          </xdr:cNvPicPr>
        </xdr:nvPicPr>
        <xdr:blipFill>
          <a:blip xmlns:r="http://schemas.openxmlformats.org/officeDocument/2006/relationships" r:embed="rId27"/>
          <a:stretch>
            <a:fillRect/>
          </a:stretch>
        </xdr:blipFill>
        <xdr:spPr>
          <a:xfrm>
            <a:off x="2781300" y="2834640"/>
            <a:ext cx="136363" cy="180000"/>
          </a:xfrm>
          <a:prstGeom prst="rect">
            <a:avLst/>
          </a:prstGeom>
        </xdr:spPr>
      </xdr:pic>
      <xdr:pic>
        <xdr:nvPicPr>
          <xdr:cNvPr id="176" name="Picture 175">
            <a:extLst>
              <a:ext uri="{FF2B5EF4-FFF2-40B4-BE49-F238E27FC236}">
                <a16:creationId xmlns:a16="http://schemas.microsoft.com/office/drawing/2014/main" id="{9CA56855-8032-40D4-80A1-60653B93BE0A}"/>
              </a:ext>
            </a:extLst>
          </xdr:cNvPr>
          <xdr:cNvPicPr>
            <a:picLocks noChangeAspect="1"/>
          </xdr:cNvPicPr>
        </xdr:nvPicPr>
        <xdr:blipFill>
          <a:blip xmlns:r="http://schemas.openxmlformats.org/officeDocument/2006/relationships" r:embed="rId27"/>
          <a:stretch>
            <a:fillRect/>
          </a:stretch>
        </xdr:blipFill>
        <xdr:spPr>
          <a:xfrm>
            <a:off x="2781300" y="2506980"/>
            <a:ext cx="136363" cy="180000"/>
          </a:xfrm>
          <a:prstGeom prst="rect">
            <a:avLst/>
          </a:prstGeom>
        </xdr:spPr>
      </xdr:pic>
      <xdr:pic>
        <xdr:nvPicPr>
          <xdr:cNvPr id="177" name="Picture 176">
            <a:extLst>
              <a:ext uri="{FF2B5EF4-FFF2-40B4-BE49-F238E27FC236}">
                <a16:creationId xmlns:a16="http://schemas.microsoft.com/office/drawing/2014/main" id="{E30478BD-9AE5-453B-A268-3137EE5F516D}"/>
              </a:ext>
            </a:extLst>
          </xdr:cNvPr>
          <xdr:cNvPicPr>
            <a:picLocks noChangeAspect="1"/>
          </xdr:cNvPicPr>
        </xdr:nvPicPr>
        <xdr:blipFill>
          <a:blip xmlns:r="http://schemas.openxmlformats.org/officeDocument/2006/relationships" r:embed="rId27"/>
          <a:stretch>
            <a:fillRect/>
          </a:stretch>
        </xdr:blipFill>
        <xdr:spPr>
          <a:xfrm>
            <a:off x="2781300" y="6111240"/>
            <a:ext cx="136363" cy="180000"/>
          </a:xfrm>
          <a:prstGeom prst="rect">
            <a:avLst/>
          </a:prstGeom>
        </xdr:spPr>
      </xdr:pic>
      <xdr:pic>
        <xdr:nvPicPr>
          <xdr:cNvPr id="178" name="Picture 177">
            <a:extLst>
              <a:ext uri="{FF2B5EF4-FFF2-40B4-BE49-F238E27FC236}">
                <a16:creationId xmlns:a16="http://schemas.microsoft.com/office/drawing/2014/main" id="{EF2F0FBE-B89E-4EBD-A232-6D48617FFD66}"/>
              </a:ext>
            </a:extLst>
          </xdr:cNvPr>
          <xdr:cNvPicPr>
            <a:picLocks noChangeAspect="1"/>
          </xdr:cNvPicPr>
        </xdr:nvPicPr>
        <xdr:blipFill>
          <a:blip xmlns:r="http://schemas.openxmlformats.org/officeDocument/2006/relationships" r:embed="rId27"/>
          <a:stretch>
            <a:fillRect/>
          </a:stretch>
        </xdr:blipFill>
        <xdr:spPr>
          <a:xfrm>
            <a:off x="2781300" y="5783580"/>
            <a:ext cx="136363" cy="180000"/>
          </a:xfrm>
          <a:prstGeom prst="rect">
            <a:avLst/>
          </a:prstGeom>
        </xdr:spPr>
      </xdr:pic>
      <xdr:pic>
        <xdr:nvPicPr>
          <xdr:cNvPr id="179" name="Picture 178">
            <a:extLst>
              <a:ext uri="{FF2B5EF4-FFF2-40B4-BE49-F238E27FC236}">
                <a16:creationId xmlns:a16="http://schemas.microsoft.com/office/drawing/2014/main" id="{593A3FB4-8829-4FB3-B288-5B4427F4023C}"/>
              </a:ext>
            </a:extLst>
          </xdr:cNvPr>
          <xdr:cNvPicPr>
            <a:picLocks noChangeAspect="1"/>
          </xdr:cNvPicPr>
        </xdr:nvPicPr>
        <xdr:blipFill>
          <a:blip xmlns:r="http://schemas.openxmlformats.org/officeDocument/2006/relationships" r:embed="rId27"/>
          <a:stretch>
            <a:fillRect/>
          </a:stretch>
        </xdr:blipFill>
        <xdr:spPr>
          <a:xfrm>
            <a:off x="2781300" y="5455920"/>
            <a:ext cx="136363" cy="180000"/>
          </a:xfrm>
          <a:prstGeom prst="rect">
            <a:avLst/>
          </a:prstGeom>
        </xdr:spPr>
      </xdr:pic>
      <xdr:pic>
        <xdr:nvPicPr>
          <xdr:cNvPr id="180" name="Picture 179">
            <a:extLst>
              <a:ext uri="{FF2B5EF4-FFF2-40B4-BE49-F238E27FC236}">
                <a16:creationId xmlns:a16="http://schemas.microsoft.com/office/drawing/2014/main" id="{FFD656ED-17A2-481C-9918-6B6D0EECBEE9}"/>
              </a:ext>
            </a:extLst>
          </xdr:cNvPr>
          <xdr:cNvPicPr>
            <a:picLocks noChangeAspect="1"/>
          </xdr:cNvPicPr>
        </xdr:nvPicPr>
        <xdr:blipFill>
          <a:blip xmlns:r="http://schemas.openxmlformats.org/officeDocument/2006/relationships" r:embed="rId27"/>
          <a:stretch>
            <a:fillRect/>
          </a:stretch>
        </xdr:blipFill>
        <xdr:spPr>
          <a:xfrm>
            <a:off x="2781300" y="5128260"/>
            <a:ext cx="136363" cy="180000"/>
          </a:xfrm>
          <a:prstGeom prst="rect">
            <a:avLst/>
          </a:prstGeom>
        </xdr:spPr>
      </xdr:pic>
    </xdr:grpSp>
    <xdr:clientData/>
  </xdr:twoCellAnchor>
  <xdr:twoCellAnchor>
    <xdr:from>
      <xdr:col>16</xdr:col>
      <xdr:colOff>137160</xdr:colOff>
      <xdr:row>3</xdr:row>
      <xdr:rowOff>160020</xdr:rowOff>
    </xdr:from>
    <xdr:to>
      <xdr:col>16</xdr:col>
      <xdr:colOff>798300</xdr:colOff>
      <xdr:row>3</xdr:row>
      <xdr:rowOff>412020</xdr:rowOff>
    </xdr:to>
    <xdr:sp macro="" textlink="">
      <xdr:nvSpPr>
        <xdr:cNvPr id="31" name="Rectangle: Rounded Corners 30">
          <a:hlinkClick xmlns:r="http://schemas.openxmlformats.org/officeDocument/2006/relationships" r:id="rId28"/>
          <a:extLst>
            <a:ext uri="{FF2B5EF4-FFF2-40B4-BE49-F238E27FC236}">
              <a16:creationId xmlns:a16="http://schemas.microsoft.com/office/drawing/2014/main" id="{EBDD1E19-3167-4C91-8730-D8B2829C0F9D}"/>
            </a:ext>
          </a:extLst>
        </xdr:cNvPr>
        <xdr:cNvSpPr/>
      </xdr:nvSpPr>
      <xdr:spPr>
        <a:xfrm>
          <a:off x="13456920" y="975360"/>
          <a:ext cx="6611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9</xdr:col>
      <xdr:colOff>388620</xdr:colOff>
      <xdr:row>3</xdr:row>
      <xdr:rowOff>121920</xdr:rowOff>
    </xdr:from>
    <xdr:to>
      <xdr:col>9</xdr:col>
      <xdr:colOff>1468620</xdr:colOff>
      <xdr:row>3</xdr:row>
      <xdr:rowOff>373920</xdr:rowOff>
    </xdr:to>
    <xdr:sp macro="" textlink="">
      <xdr:nvSpPr>
        <xdr:cNvPr id="360" name="Rectangle: Rounded Corners 359">
          <a:hlinkClick xmlns:r="http://schemas.openxmlformats.org/officeDocument/2006/relationships" r:id="rId1"/>
          <a:extLst>
            <a:ext uri="{FF2B5EF4-FFF2-40B4-BE49-F238E27FC236}">
              <a16:creationId xmlns:a16="http://schemas.microsoft.com/office/drawing/2014/main" id="{D14FF630-EE74-4352-8AC1-D4260F783EE7}"/>
            </a:ext>
          </a:extLst>
        </xdr:cNvPr>
        <xdr:cNvSpPr/>
      </xdr:nvSpPr>
      <xdr:spPr>
        <a:xfrm>
          <a:off x="6393180" y="937260"/>
          <a:ext cx="1080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bg1"/>
              </a:solidFill>
            </a:rPr>
            <a:t>To Follow Up</a:t>
          </a:r>
          <a:endParaRPr lang="en-SC" sz="1200">
            <a:solidFill>
              <a:schemeClr val="bg1"/>
            </a:solidFill>
          </a:endParaRPr>
        </a:p>
      </xdr:txBody>
    </xdr:sp>
    <xdr:clientData/>
  </xdr:twoCellAnchor>
  <xdr:twoCellAnchor>
    <xdr:from>
      <xdr:col>0</xdr:col>
      <xdr:colOff>0</xdr:colOff>
      <xdr:row>0</xdr:row>
      <xdr:rowOff>0</xdr:rowOff>
    </xdr:from>
    <xdr:to>
      <xdr:col>2</xdr:col>
      <xdr:colOff>3471</xdr:colOff>
      <xdr:row>21</xdr:row>
      <xdr:rowOff>142020</xdr:rowOff>
    </xdr:to>
    <xdr:grpSp>
      <xdr:nvGrpSpPr>
        <xdr:cNvPr id="361" name="Group 360">
          <a:extLst>
            <a:ext uri="{FF2B5EF4-FFF2-40B4-BE49-F238E27FC236}">
              <a16:creationId xmlns:a16="http://schemas.microsoft.com/office/drawing/2014/main" id="{7BC8D591-2A6D-48D4-B93F-A95ED1071803}"/>
            </a:ext>
          </a:extLst>
        </xdr:cNvPr>
        <xdr:cNvGrpSpPr/>
      </xdr:nvGrpSpPr>
      <xdr:grpSpPr>
        <a:xfrm>
          <a:off x="0" y="0"/>
          <a:ext cx="1474131" cy="6840000"/>
          <a:chOff x="0" y="0"/>
          <a:chExt cx="1470321" cy="6184990"/>
        </a:xfrm>
      </xdr:grpSpPr>
      <xdr:grpSp>
        <xdr:nvGrpSpPr>
          <xdr:cNvPr id="362" name="Group 361">
            <a:extLst>
              <a:ext uri="{FF2B5EF4-FFF2-40B4-BE49-F238E27FC236}">
                <a16:creationId xmlns:a16="http://schemas.microsoft.com/office/drawing/2014/main" id="{65D58778-B59A-74FC-C63A-031575B18B05}"/>
              </a:ext>
            </a:extLst>
          </xdr:cNvPr>
          <xdr:cNvGrpSpPr/>
        </xdr:nvGrpSpPr>
        <xdr:grpSpPr>
          <a:xfrm>
            <a:off x="0" y="0"/>
            <a:ext cx="1470321" cy="6184990"/>
            <a:chOff x="0" y="0"/>
            <a:chExt cx="1470321" cy="6184990"/>
          </a:xfrm>
        </xdr:grpSpPr>
        <xdr:grpSp>
          <xdr:nvGrpSpPr>
            <xdr:cNvPr id="364" name="Group 363">
              <a:extLst>
                <a:ext uri="{FF2B5EF4-FFF2-40B4-BE49-F238E27FC236}">
                  <a16:creationId xmlns:a16="http://schemas.microsoft.com/office/drawing/2014/main" id="{39A446F4-A957-19FA-635F-C4DD14B07C6B}"/>
                </a:ext>
              </a:extLst>
            </xdr:cNvPr>
            <xdr:cNvGrpSpPr/>
          </xdr:nvGrpSpPr>
          <xdr:grpSpPr>
            <a:xfrm>
              <a:off x="0" y="0"/>
              <a:ext cx="1470321" cy="6184990"/>
              <a:chOff x="0" y="-291307"/>
              <a:chExt cx="1474131" cy="6350725"/>
            </a:xfrm>
            <a:solidFill>
              <a:schemeClr val="bg1"/>
            </a:solidFill>
          </xdr:grpSpPr>
          <xdr:grpSp>
            <xdr:nvGrpSpPr>
              <xdr:cNvPr id="366" name="Group 365">
                <a:extLst>
                  <a:ext uri="{FF2B5EF4-FFF2-40B4-BE49-F238E27FC236}">
                    <a16:creationId xmlns:a16="http://schemas.microsoft.com/office/drawing/2014/main" id="{04B5AEA6-3847-00E0-5860-5C3C1AA56A5D}"/>
                  </a:ext>
                </a:extLst>
              </xdr:cNvPr>
              <xdr:cNvGrpSpPr/>
            </xdr:nvGrpSpPr>
            <xdr:grpSpPr>
              <a:xfrm>
                <a:off x="0" y="-291307"/>
                <a:ext cx="1474131" cy="6350725"/>
                <a:chOff x="0" y="-291307"/>
                <a:chExt cx="1474131" cy="6350725"/>
              </a:xfrm>
              <a:grpFill/>
            </xdr:grpSpPr>
            <xdr:grpSp>
              <xdr:nvGrpSpPr>
                <xdr:cNvPr id="369" name="Group 368">
                  <a:extLst>
                    <a:ext uri="{FF2B5EF4-FFF2-40B4-BE49-F238E27FC236}">
                      <a16:creationId xmlns:a16="http://schemas.microsoft.com/office/drawing/2014/main" id="{5F6166A8-3934-9989-85D1-A968DB0838BB}"/>
                    </a:ext>
                  </a:extLst>
                </xdr:cNvPr>
                <xdr:cNvGrpSpPr/>
              </xdr:nvGrpSpPr>
              <xdr:grpSpPr>
                <a:xfrm>
                  <a:off x="0" y="-291307"/>
                  <a:ext cx="1474131" cy="6350725"/>
                  <a:chOff x="0" y="-276870"/>
                  <a:chExt cx="1476165" cy="6035993"/>
                </a:xfrm>
                <a:grpFill/>
              </xdr:grpSpPr>
              <xdr:sp macro="" textlink="">
                <xdr:nvSpPr>
                  <xdr:cNvPr id="371" name="Rectangle 370">
                    <a:extLst>
                      <a:ext uri="{FF2B5EF4-FFF2-40B4-BE49-F238E27FC236}">
                        <a16:creationId xmlns:a16="http://schemas.microsoft.com/office/drawing/2014/main" id="{D0C891DD-44AE-0504-4B65-8E0E56C2C46B}"/>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372" name="Group 371">
                    <a:extLst>
                      <a:ext uri="{FF2B5EF4-FFF2-40B4-BE49-F238E27FC236}">
                        <a16:creationId xmlns:a16="http://schemas.microsoft.com/office/drawing/2014/main" id="{07186C97-65D5-856F-3B9F-485F1FA2C0FE}"/>
                      </a:ext>
                    </a:extLst>
                  </xdr:cNvPr>
                  <xdr:cNvGrpSpPr/>
                </xdr:nvGrpSpPr>
                <xdr:grpSpPr>
                  <a:xfrm>
                    <a:off x="2080" y="531339"/>
                    <a:ext cx="1444418" cy="4278031"/>
                    <a:chOff x="2080" y="531339"/>
                    <a:chExt cx="1444418" cy="4278031"/>
                  </a:xfrm>
                  <a:grpFill/>
                </xdr:grpSpPr>
                <xdr:sp macro="" textlink="">
                  <xdr:nvSpPr>
                    <xdr:cNvPr id="373" name="TextBox 372">
                      <a:hlinkClick xmlns:r="http://schemas.openxmlformats.org/officeDocument/2006/relationships" r:id="rId2"/>
                      <a:extLst>
                        <a:ext uri="{FF2B5EF4-FFF2-40B4-BE49-F238E27FC236}">
                          <a16:creationId xmlns:a16="http://schemas.microsoft.com/office/drawing/2014/main" id="{6A00A91D-1A58-3F67-5C71-E7E29D37CD60}"/>
                        </a:ext>
                      </a:extLst>
                    </xdr:cNvPr>
                    <xdr:cNvSpPr txBox="1"/>
                  </xdr:nvSpPr>
                  <xdr:spPr>
                    <a:xfrm>
                      <a:off x="2443" y="53133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4" name="TextBox 373">
                      <a:hlinkClick xmlns:r="http://schemas.openxmlformats.org/officeDocument/2006/relationships" r:id="rId3"/>
                      <a:extLst>
                        <a:ext uri="{FF2B5EF4-FFF2-40B4-BE49-F238E27FC236}">
                          <a16:creationId xmlns:a16="http://schemas.microsoft.com/office/drawing/2014/main" id="{0C853C94-12C5-A8D8-39A9-55FBC074015A}"/>
                        </a:ext>
                      </a:extLst>
                    </xdr:cNvPr>
                    <xdr:cNvSpPr txBox="1"/>
                  </xdr:nvSpPr>
                  <xdr:spPr>
                    <a:xfrm>
                      <a:off x="2443"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5" name="TextBox 374">
                      <a:hlinkClick xmlns:r="http://schemas.openxmlformats.org/officeDocument/2006/relationships" r:id="rId4"/>
                      <a:extLst>
                        <a:ext uri="{FF2B5EF4-FFF2-40B4-BE49-F238E27FC236}">
                          <a16:creationId xmlns:a16="http://schemas.microsoft.com/office/drawing/2014/main" id="{4B023984-73AF-3BA3-AAB0-E6D2248C59FA}"/>
                        </a:ext>
                      </a:extLst>
                    </xdr:cNvPr>
                    <xdr:cNvSpPr txBox="1"/>
                  </xdr:nvSpPr>
                  <xdr:spPr>
                    <a:xfrm>
                      <a:off x="2443"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6" name="TextBox 375">
                      <a:hlinkClick xmlns:r="http://schemas.openxmlformats.org/officeDocument/2006/relationships" r:id="rId5"/>
                      <a:extLst>
                        <a:ext uri="{FF2B5EF4-FFF2-40B4-BE49-F238E27FC236}">
                          <a16:creationId xmlns:a16="http://schemas.microsoft.com/office/drawing/2014/main" id="{C58668E9-DBE7-8E3E-29CE-62B467CF4091}"/>
                        </a:ext>
                      </a:extLst>
                    </xdr:cNvPr>
                    <xdr:cNvSpPr txBox="1"/>
                  </xdr:nvSpPr>
                  <xdr:spPr>
                    <a:xfrm>
                      <a:off x="2443" y="1329647"/>
                      <a:ext cx="1441986" cy="240957"/>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Contacts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377" name="TextBox 376">
                      <a:hlinkClick xmlns:r="http://schemas.openxmlformats.org/officeDocument/2006/relationships" r:id="rId6"/>
                      <a:extLst>
                        <a:ext uri="{FF2B5EF4-FFF2-40B4-BE49-F238E27FC236}">
                          <a16:creationId xmlns:a16="http://schemas.microsoft.com/office/drawing/2014/main" id="{A5E711ED-21DB-4AE3-A53A-C39CBA5A93A4}"/>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8" name="TextBox 377">
                      <a:hlinkClick xmlns:r="http://schemas.openxmlformats.org/officeDocument/2006/relationships" r:id="rId7"/>
                      <a:extLst>
                        <a:ext uri="{FF2B5EF4-FFF2-40B4-BE49-F238E27FC236}">
                          <a16:creationId xmlns:a16="http://schemas.microsoft.com/office/drawing/2014/main" id="{155A08D7-57B9-5893-1FDD-C42FF92A8209}"/>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9" name="TextBox 378">
                      <a:hlinkClick xmlns:r="http://schemas.openxmlformats.org/officeDocument/2006/relationships" r:id="rId8"/>
                      <a:extLst>
                        <a:ext uri="{FF2B5EF4-FFF2-40B4-BE49-F238E27FC236}">
                          <a16:creationId xmlns:a16="http://schemas.microsoft.com/office/drawing/2014/main" id="{1B9EE6B5-CCFD-C8F0-2508-973B5E4C51BA}"/>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0" name="TextBox 379">
                      <a:hlinkClick xmlns:r="http://schemas.openxmlformats.org/officeDocument/2006/relationships" r:id="rId9"/>
                      <a:extLst>
                        <a:ext uri="{FF2B5EF4-FFF2-40B4-BE49-F238E27FC236}">
                          <a16:creationId xmlns:a16="http://schemas.microsoft.com/office/drawing/2014/main" id="{4A3EA1FF-9471-023C-1719-BF08C79B1907}"/>
                        </a:ext>
                      </a:extLst>
                    </xdr:cNvPr>
                    <xdr:cNvSpPr txBox="1"/>
                  </xdr:nvSpPr>
                  <xdr:spPr>
                    <a:xfrm>
                      <a:off x="2449"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1" name="TextBox 380">
                      <a:hlinkClick xmlns:r="http://schemas.openxmlformats.org/officeDocument/2006/relationships" r:id="rId10"/>
                      <a:extLst>
                        <a:ext uri="{FF2B5EF4-FFF2-40B4-BE49-F238E27FC236}">
                          <a16:creationId xmlns:a16="http://schemas.microsoft.com/office/drawing/2014/main" id="{02369735-5064-3365-E38C-1EC5B3C1A35D}"/>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2" name="TextBox 381">
                      <a:hlinkClick xmlns:r="http://schemas.openxmlformats.org/officeDocument/2006/relationships" r:id="rId11"/>
                      <a:extLst>
                        <a:ext uri="{FF2B5EF4-FFF2-40B4-BE49-F238E27FC236}">
                          <a16:creationId xmlns:a16="http://schemas.microsoft.com/office/drawing/2014/main" id="{B48DA6E5-5A3D-12C0-8CDA-17860ED21717}"/>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3" name="TextBox 382">
                      <a:hlinkClick xmlns:r="http://schemas.openxmlformats.org/officeDocument/2006/relationships" r:id="rId12"/>
                      <a:extLst>
                        <a:ext uri="{FF2B5EF4-FFF2-40B4-BE49-F238E27FC236}">
                          <a16:creationId xmlns:a16="http://schemas.microsoft.com/office/drawing/2014/main" id="{9A6DFD49-D5DC-E2A6-7602-3D7B7E978185}"/>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4" name="TextBox 383">
                      <a:hlinkClick xmlns:r="http://schemas.openxmlformats.org/officeDocument/2006/relationships" r:id="rId13"/>
                      <a:extLst>
                        <a:ext uri="{FF2B5EF4-FFF2-40B4-BE49-F238E27FC236}">
                          <a16:creationId xmlns:a16="http://schemas.microsoft.com/office/drawing/2014/main" id="{86B090DE-42B3-E7D0-C1C5-8A4BBB57BFF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5" name="TextBox 384">
                      <a:hlinkClick xmlns:r="http://schemas.openxmlformats.org/officeDocument/2006/relationships" r:id="rId14"/>
                      <a:extLst>
                        <a:ext uri="{FF2B5EF4-FFF2-40B4-BE49-F238E27FC236}">
                          <a16:creationId xmlns:a16="http://schemas.microsoft.com/office/drawing/2014/main" id="{49DCA12D-A4DC-78D7-CCEE-D9BC5C40F9B2}"/>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6" name="TextBox 385">
                      <a:hlinkClick xmlns:r="http://schemas.openxmlformats.org/officeDocument/2006/relationships" r:id="rId15"/>
                      <a:extLst>
                        <a:ext uri="{FF2B5EF4-FFF2-40B4-BE49-F238E27FC236}">
                          <a16:creationId xmlns:a16="http://schemas.microsoft.com/office/drawing/2014/main" id="{4828CF2F-CF0F-4E31-83E0-CD3475B0825C}"/>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370" name="TextBox 369">
                  <a:hlinkClick xmlns:r="http://schemas.openxmlformats.org/officeDocument/2006/relationships" r:id="rId16"/>
                  <a:extLst>
                    <a:ext uri="{FF2B5EF4-FFF2-40B4-BE49-F238E27FC236}">
                      <a16:creationId xmlns:a16="http://schemas.microsoft.com/office/drawing/2014/main" id="{A8E81949-A9E4-2394-24A0-095B93F1AA1F}"/>
                    </a:ext>
                  </a:extLst>
                </xdr:cNvPr>
                <xdr:cNvSpPr txBox="1"/>
              </xdr:nvSpPr>
              <xdr:spPr>
                <a:xfrm>
                  <a:off x="0" y="2248743"/>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367" name="TextBox 366">
                <a:extLst>
                  <a:ext uri="{FF2B5EF4-FFF2-40B4-BE49-F238E27FC236}">
                    <a16:creationId xmlns:a16="http://schemas.microsoft.com/office/drawing/2014/main" id="{A073B0D7-9DDE-86D6-7347-504723520352}"/>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68" name="TextBox 367">
                <a:extLst>
                  <a:ext uri="{FF2B5EF4-FFF2-40B4-BE49-F238E27FC236}">
                    <a16:creationId xmlns:a16="http://schemas.microsoft.com/office/drawing/2014/main" id="{A46E2D8A-9D03-2D16-6792-87ACA271F937}"/>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365" name="TextBox 364">
              <a:hlinkClick xmlns:r="http://schemas.openxmlformats.org/officeDocument/2006/relationships" r:id="rId17"/>
              <a:extLst>
                <a:ext uri="{FF2B5EF4-FFF2-40B4-BE49-F238E27FC236}">
                  <a16:creationId xmlns:a16="http://schemas.microsoft.com/office/drawing/2014/main" id="{518F90E9-6551-81B8-5DF1-ABC26279CE68}"/>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363" name="Picture 362">
            <a:extLst>
              <a:ext uri="{FF2B5EF4-FFF2-40B4-BE49-F238E27FC236}">
                <a16:creationId xmlns:a16="http://schemas.microsoft.com/office/drawing/2014/main" id="{DFE61931-61DF-0857-7CA7-104E590A5836}"/>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16</xdr:col>
      <xdr:colOff>129540</xdr:colOff>
      <xdr:row>3</xdr:row>
      <xdr:rowOff>137160</xdr:rowOff>
    </xdr:from>
    <xdr:to>
      <xdr:col>17</xdr:col>
      <xdr:colOff>5820</xdr:colOff>
      <xdr:row>3</xdr:row>
      <xdr:rowOff>389160</xdr:rowOff>
    </xdr:to>
    <xdr:sp macro="" textlink="">
      <xdr:nvSpPr>
        <xdr:cNvPr id="387" name="Rectangle: Rounded Corners 386">
          <a:hlinkClick xmlns:r="http://schemas.openxmlformats.org/officeDocument/2006/relationships" r:id="rId19"/>
          <a:extLst>
            <a:ext uri="{FF2B5EF4-FFF2-40B4-BE49-F238E27FC236}">
              <a16:creationId xmlns:a16="http://schemas.microsoft.com/office/drawing/2014/main" id="{01BF7282-9460-47CE-872E-42888BB8E449}"/>
            </a:ext>
          </a:extLst>
        </xdr:cNvPr>
        <xdr:cNvSpPr/>
      </xdr:nvSpPr>
      <xdr:spPr>
        <a:xfrm>
          <a:off x="13464540" y="952500"/>
          <a:ext cx="678180" cy="252000"/>
        </a:xfrm>
        <a:prstGeom prst="roundRect">
          <a:avLst/>
        </a:prstGeom>
        <a:solidFill>
          <a:srgbClr val="EA7C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editAs="oneCell">
    <xdr:from>
      <xdr:col>7</xdr:col>
      <xdr:colOff>777240</xdr:colOff>
      <xdr:row>3</xdr:row>
      <xdr:rowOff>121920</xdr:rowOff>
    </xdr:from>
    <xdr:to>
      <xdr:col>8</xdr:col>
      <xdr:colOff>426720</xdr:colOff>
      <xdr:row>3</xdr:row>
      <xdr:rowOff>373920</xdr:rowOff>
    </xdr:to>
    <xdr:pic>
      <xdr:nvPicPr>
        <xdr:cNvPr id="388" name="Picture 387">
          <a:extLst>
            <a:ext uri="{FF2B5EF4-FFF2-40B4-BE49-F238E27FC236}">
              <a16:creationId xmlns:a16="http://schemas.microsoft.com/office/drawing/2014/main" id="{8F3B720B-3300-412E-B3C9-7CA7B4F0B80B}"/>
            </a:ext>
          </a:extLst>
        </xdr:cNvPr>
        <xdr:cNvPicPr>
          <a:picLocks/>
        </xdr:cNvPicPr>
      </xdr:nvPicPr>
      <xdr:blipFill>
        <a:blip xmlns:r="http://schemas.openxmlformats.org/officeDocument/2006/relationships" r:embed="rId20"/>
        <a:stretch>
          <a:fillRect/>
        </a:stretch>
      </xdr:blipFill>
      <xdr:spPr>
        <a:xfrm>
          <a:off x="5227320" y="937260"/>
          <a:ext cx="472440" cy="252000"/>
        </a:xfrm>
        <a:prstGeom prst="rect">
          <a:avLst/>
        </a:prstGeom>
      </xdr:spPr>
    </xdr:pic>
    <xdr:clientData/>
  </xdr:twoCellAnchor>
  <xdr:twoCellAnchor>
    <xdr:from>
      <xdr:col>5</xdr:col>
      <xdr:colOff>411480</xdr:colOff>
      <xdr:row>20</xdr:row>
      <xdr:rowOff>114300</xdr:rowOff>
    </xdr:from>
    <xdr:to>
      <xdr:col>6</xdr:col>
      <xdr:colOff>219180</xdr:colOff>
      <xdr:row>20</xdr:row>
      <xdr:rowOff>348300</xdr:rowOff>
    </xdr:to>
    <xdr:sp macro="" textlink="">
      <xdr:nvSpPr>
        <xdr:cNvPr id="389" name="Rectangle: Rounded Corners 388">
          <a:extLst>
            <a:ext uri="{FF2B5EF4-FFF2-40B4-BE49-F238E27FC236}">
              <a16:creationId xmlns:a16="http://schemas.microsoft.com/office/drawing/2014/main" id="{D86E4F61-2CF2-4D14-876D-1B2850011C61}"/>
            </a:ext>
          </a:extLst>
        </xdr:cNvPr>
        <xdr:cNvSpPr/>
      </xdr:nvSpPr>
      <xdr:spPr>
        <a:xfrm>
          <a:off x="249174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9</xdr:col>
      <xdr:colOff>83820</xdr:colOff>
      <xdr:row>20</xdr:row>
      <xdr:rowOff>106682</xdr:rowOff>
    </xdr:from>
    <xdr:to>
      <xdr:col>10</xdr:col>
      <xdr:colOff>932160</xdr:colOff>
      <xdr:row>20</xdr:row>
      <xdr:rowOff>358682</xdr:rowOff>
    </xdr:to>
    <xdr:grpSp>
      <xdr:nvGrpSpPr>
        <xdr:cNvPr id="390" name="Group 389">
          <a:extLst>
            <a:ext uri="{FF2B5EF4-FFF2-40B4-BE49-F238E27FC236}">
              <a16:creationId xmlns:a16="http://schemas.microsoft.com/office/drawing/2014/main" id="{6F136918-F4DC-4C26-9989-00E9186194A7}"/>
            </a:ext>
          </a:extLst>
        </xdr:cNvPr>
        <xdr:cNvGrpSpPr/>
      </xdr:nvGrpSpPr>
      <xdr:grpSpPr>
        <a:xfrm>
          <a:off x="6088380" y="6400802"/>
          <a:ext cx="2700000" cy="252000"/>
          <a:chOff x="5326380" y="922022"/>
          <a:chExt cx="2674920" cy="276157"/>
        </a:xfrm>
      </xdr:grpSpPr>
      <xdr:sp macro="" textlink="">
        <xdr:nvSpPr>
          <xdr:cNvPr id="391" name="Rectangle: Rounded Corners 390">
            <a:extLst>
              <a:ext uri="{FF2B5EF4-FFF2-40B4-BE49-F238E27FC236}">
                <a16:creationId xmlns:a16="http://schemas.microsoft.com/office/drawing/2014/main" id="{A905C994-373D-1F33-70EA-33869AEDAEEB}"/>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6</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392" name="Picture 391">
            <a:extLst>
              <a:ext uri="{FF2B5EF4-FFF2-40B4-BE49-F238E27FC236}">
                <a16:creationId xmlns:a16="http://schemas.microsoft.com/office/drawing/2014/main" id="{FF3D1EEE-C2D7-53A1-C15B-5F6C8FECEC69}"/>
              </a:ext>
            </a:extLst>
          </xdr:cNvPr>
          <xdr:cNvPicPr>
            <a:picLocks noChangeAspect="1"/>
          </xdr:cNvPicPr>
        </xdr:nvPicPr>
        <xdr:blipFill>
          <a:blip xmlns:r="http://schemas.openxmlformats.org/officeDocument/2006/relationships" r:embed="rId21"/>
          <a:stretch>
            <a:fillRect/>
          </a:stretch>
        </xdr:blipFill>
        <xdr:spPr>
          <a:xfrm>
            <a:off x="5326380" y="922022"/>
            <a:ext cx="666000" cy="275998"/>
          </a:xfrm>
          <a:prstGeom prst="rect">
            <a:avLst/>
          </a:prstGeom>
        </xdr:spPr>
      </xdr:pic>
      <xdr:pic>
        <xdr:nvPicPr>
          <xdr:cNvPr id="393" name="Picture 392">
            <a:extLst>
              <a:ext uri="{FF2B5EF4-FFF2-40B4-BE49-F238E27FC236}">
                <a16:creationId xmlns:a16="http://schemas.microsoft.com/office/drawing/2014/main" id="{16B15FB9-F1A9-FEA7-47B0-01EB9D396B6A}"/>
              </a:ext>
            </a:extLst>
          </xdr:cNvPr>
          <xdr:cNvPicPr>
            <a:picLocks noChangeAspect="1"/>
          </xdr:cNvPicPr>
        </xdr:nvPicPr>
        <xdr:blipFill>
          <a:blip xmlns:r="http://schemas.openxmlformats.org/officeDocument/2006/relationships" r:embed="rId21"/>
          <a:stretch>
            <a:fillRect/>
          </a:stretch>
        </xdr:blipFill>
        <xdr:spPr>
          <a:xfrm rot="10800000">
            <a:off x="7335300" y="922181"/>
            <a:ext cx="666000" cy="275998"/>
          </a:xfrm>
          <a:prstGeom prst="rect">
            <a:avLst/>
          </a:prstGeom>
        </xdr:spPr>
      </xdr:pic>
    </xdr:grpSp>
    <xdr:clientData/>
  </xdr:twoCellAnchor>
  <xdr:twoCellAnchor>
    <xdr:from>
      <xdr:col>20</xdr:col>
      <xdr:colOff>251460</xdr:colOff>
      <xdr:row>3</xdr:row>
      <xdr:rowOff>121920</xdr:rowOff>
    </xdr:from>
    <xdr:to>
      <xdr:col>22</xdr:col>
      <xdr:colOff>15540</xdr:colOff>
      <xdr:row>3</xdr:row>
      <xdr:rowOff>373920</xdr:rowOff>
    </xdr:to>
    <xdr:sp macro="" textlink="">
      <xdr:nvSpPr>
        <xdr:cNvPr id="394" name="Rectangle: Rounded Corners 393">
          <a:extLst>
            <a:ext uri="{FF2B5EF4-FFF2-40B4-BE49-F238E27FC236}">
              <a16:creationId xmlns:a16="http://schemas.microsoft.com/office/drawing/2014/main" id="{69D6D7F0-E880-4B46-9723-D341C6808E16}"/>
            </a:ext>
          </a:extLst>
        </xdr:cNvPr>
        <xdr:cNvSpPr/>
      </xdr:nvSpPr>
      <xdr:spPr>
        <a:xfrm>
          <a:off x="14638020" y="937260"/>
          <a:ext cx="192054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20</xdr:row>
      <xdr:rowOff>340680</xdr:rowOff>
    </xdr:to>
    <xdr:sp macro="" textlink="">
      <xdr:nvSpPr>
        <xdr:cNvPr id="395" name="Rectangle: Rounded Corners 394">
          <a:extLst>
            <a:ext uri="{FF2B5EF4-FFF2-40B4-BE49-F238E27FC236}">
              <a16:creationId xmlns:a16="http://schemas.microsoft.com/office/drawing/2014/main" id="{C7345424-92EA-4D8B-9ABB-F233B5AE79EA}"/>
            </a:ext>
          </a:extLst>
        </xdr:cNvPr>
        <xdr:cNvSpPr/>
      </xdr:nvSpPr>
      <xdr:spPr>
        <a:xfrm>
          <a:off x="171450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632460</xdr:colOff>
      <xdr:row>1</xdr:row>
      <xdr:rowOff>175260</xdr:rowOff>
    </xdr:from>
    <xdr:to>
      <xdr:col>6</xdr:col>
      <xdr:colOff>705558</xdr:colOff>
      <xdr:row>1</xdr:row>
      <xdr:rowOff>319260</xdr:rowOff>
    </xdr:to>
    <xdr:pic>
      <xdr:nvPicPr>
        <xdr:cNvPr id="396" name="Picture 395">
          <a:extLst>
            <a:ext uri="{FF2B5EF4-FFF2-40B4-BE49-F238E27FC236}">
              <a16:creationId xmlns:a16="http://schemas.microsoft.com/office/drawing/2014/main" id="{591AF9C9-B53E-4A35-98CD-075A5B5E2277}"/>
            </a:ext>
          </a:extLst>
        </xdr:cNvPr>
        <xdr:cNvPicPr>
          <a:picLocks noChangeAspect="1"/>
        </xdr:cNvPicPr>
      </xdr:nvPicPr>
      <xdr:blipFill>
        <a:blip xmlns:r="http://schemas.openxmlformats.org/officeDocument/2006/relationships" r:embed="rId22"/>
        <a:stretch>
          <a:fillRect/>
        </a:stretch>
      </xdr:blipFill>
      <xdr:spPr>
        <a:xfrm>
          <a:off x="3589020" y="358140"/>
          <a:ext cx="73098" cy="144000"/>
        </a:xfrm>
        <a:prstGeom prst="rect">
          <a:avLst/>
        </a:prstGeom>
      </xdr:spPr>
    </xdr:pic>
    <xdr:clientData/>
  </xdr:twoCellAnchor>
  <xdr:twoCellAnchor>
    <xdr:from>
      <xdr:col>5</xdr:col>
      <xdr:colOff>83828</xdr:colOff>
      <xdr:row>6</xdr:row>
      <xdr:rowOff>91440</xdr:rowOff>
    </xdr:from>
    <xdr:to>
      <xdr:col>5</xdr:col>
      <xdr:colOff>250587</xdr:colOff>
      <xdr:row>20</xdr:row>
      <xdr:rowOff>1980</xdr:rowOff>
    </xdr:to>
    <xdr:grpSp>
      <xdr:nvGrpSpPr>
        <xdr:cNvPr id="397" name="Group 396">
          <a:extLst>
            <a:ext uri="{FF2B5EF4-FFF2-40B4-BE49-F238E27FC236}">
              <a16:creationId xmlns:a16="http://schemas.microsoft.com/office/drawing/2014/main" id="{98B9CF99-2EE5-4067-9DC1-3758D2CEACA5}"/>
            </a:ext>
          </a:extLst>
        </xdr:cNvPr>
        <xdr:cNvGrpSpPr/>
      </xdr:nvGrpSpPr>
      <xdr:grpSpPr>
        <a:xfrm>
          <a:off x="2164088" y="1798320"/>
          <a:ext cx="166759" cy="4497780"/>
          <a:chOff x="2156460" y="1706880"/>
          <a:chExt cx="162001" cy="4421580"/>
        </a:xfrm>
      </xdr:grpSpPr>
      <xdr:pic>
        <xdr:nvPicPr>
          <xdr:cNvPr id="398" name="Picture 397">
            <a:extLst>
              <a:ext uri="{FF2B5EF4-FFF2-40B4-BE49-F238E27FC236}">
                <a16:creationId xmlns:a16="http://schemas.microsoft.com/office/drawing/2014/main" id="{25C4B23B-C900-681E-6A60-48330DE9EF8D}"/>
              </a:ext>
            </a:extLst>
          </xdr:cNvPr>
          <xdr:cNvPicPr>
            <a:picLocks noChangeAspect="1"/>
          </xdr:cNvPicPr>
        </xdr:nvPicPr>
        <xdr:blipFill>
          <a:blip xmlns:r="http://schemas.openxmlformats.org/officeDocument/2006/relationships" r:embed="rId23"/>
          <a:stretch>
            <a:fillRect/>
          </a:stretch>
        </xdr:blipFill>
        <xdr:spPr>
          <a:xfrm>
            <a:off x="2156460" y="2034540"/>
            <a:ext cx="162001" cy="162000"/>
          </a:xfrm>
          <a:prstGeom prst="rect">
            <a:avLst/>
          </a:prstGeom>
        </xdr:spPr>
      </xdr:pic>
      <xdr:pic>
        <xdr:nvPicPr>
          <xdr:cNvPr id="399" name="Picture 398">
            <a:hlinkClick xmlns:r="http://schemas.openxmlformats.org/officeDocument/2006/relationships" r:id="rId24"/>
            <a:extLst>
              <a:ext uri="{FF2B5EF4-FFF2-40B4-BE49-F238E27FC236}">
                <a16:creationId xmlns:a16="http://schemas.microsoft.com/office/drawing/2014/main" id="{4B1D8B04-D4EE-82F7-EB50-05388B00B376}"/>
              </a:ext>
            </a:extLst>
          </xdr:cNvPr>
          <xdr:cNvPicPr>
            <a:picLocks noChangeAspect="1"/>
          </xdr:cNvPicPr>
        </xdr:nvPicPr>
        <xdr:blipFill>
          <a:blip xmlns:r="http://schemas.openxmlformats.org/officeDocument/2006/relationships" r:embed="rId23"/>
          <a:stretch>
            <a:fillRect/>
          </a:stretch>
        </xdr:blipFill>
        <xdr:spPr>
          <a:xfrm>
            <a:off x="2156460" y="1706880"/>
            <a:ext cx="162000" cy="162000"/>
          </a:xfrm>
          <a:prstGeom prst="rect">
            <a:avLst/>
          </a:prstGeom>
        </xdr:spPr>
      </xdr:pic>
      <xdr:pic>
        <xdr:nvPicPr>
          <xdr:cNvPr id="400" name="Picture 399">
            <a:extLst>
              <a:ext uri="{FF2B5EF4-FFF2-40B4-BE49-F238E27FC236}">
                <a16:creationId xmlns:a16="http://schemas.microsoft.com/office/drawing/2014/main" id="{9B0ACFDA-5B7F-FEB3-CB13-6006645FDBDE}"/>
              </a:ext>
            </a:extLst>
          </xdr:cNvPr>
          <xdr:cNvPicPr>
            <a:picLocks noChangeAspect="1"/>
          </xdr:cNvPicPr>
        </xdr:nvPicPr>
        <xdr:blipFill>
          <a:blip xmlns:r="http://schemas.openxmlformats.org/officeDocument/2006/relationships" r:embed="rId23"/>
          <a:stretch>
            <a:fillRect/>
          </a:stretch>
        </xdr:blipFill>
        <xdr:spPr>
          <a:xfrm>
            <a:off x="2156460" y="2362200"/>
            <a:ext cx="162000" cy="162000"/>
          </a:xfrm>
          <a:prstGeom prst="rect">
            <a:avLst/>
          </a:prstGeom>
        </xdr:spPr>
      </xdr:pic>
      <xdr:pic>
        <xdr:nvPicPr>
          <xdr:cNvPr id="401" name="Picture 400">
            <a:extLst>
              <a:ext uri="{FF2B5EF4-FFF2-40B4-BE49-F238E27FC236}">
                <a16:creationId xmlns:a16="http://schemas.microsoft.com/office/drawing/2014/main" id="{E2C8769A-ADB5-A383-F31A-796EAC1342AE}"/>
              </a:ext>
            </a:extLst>
          </xdr:cNvPr>
          <xdr:cNvPicPr>
            <a:picLocks noChangeAspect="1"/>
          </xdr:cNvPicPr>
        </xdr:nvPicPr>
        <xdr:blipFill>
          <a:blip xmlns:r="http://schemas.openxmlformats.org/officeDocument/2006/relationships" r:embed="rId23"/>
          <a:stretch>
            <a:fillRect/>
          </a:stretch>
        </xdr:blipFill>
        <xdr:spPr>
          <a:xfrm>
            <a:off x="2156460" y="2689860"/>
            <a:ext cx="162000" cy="162000"/>
          </a:xfrm>
          <a:prstGeom prst="rect">
            <a:avLst/>
          </a:prstGeom>
        </xdr:spPr>
      </xdr:pic>
      <xdr:pic>
        <xdr:nvPicPr>
          <xdr:cNvPr id="402" name="Picture 401">
            <a:extLst>
              <a:ext uri="{FF2B5EF4-FFF2-40B4-BE49-F238E27FC236}">
                <a16:creationId xmlns:a16="http://schemas.microsoft.com/office/drawing/2014/main" id="{758968DE-E5C0-AFDC-20B2-66B9A17C39C6}"/>
              </a:ext>
            </a:extLst>
          </xdr:cNvPr>
          <xdr:cNvPicPr>
            <a:picLocks noChangeAspect="1"/>
          </xdr:cNvPicPr>
        </xdr:nvPicPr>
        <xdr:blipFill>
          <a:blip xmlns:r="http://schemas.openxmlformats.org/officeDocument/2006/relationships" r:embed="rId23"/>
          <a:stretch>
            <a:fillRect/>
          </a:stretch>
        </xdr:blipFill>
        <xdr:spPr>
          <a:xfrm>
            <a:off x="2156460" y="3017520"/>
            <a:ext cx="162000" cy="162000"/>
          </a:xfrm>
          <a:prstGeom prst="rect">
            <a:avLst/>
          </a:prstGeom>
        </xdr:spPr>
      </xdr:pic>
      <xdr:pic>
        <xdr:nvPicPr>
          <xdr:cNvPr id="403" name="Picture 402">
            <a:extLst>
              <a:ext uri="{FF2B5EF4-FFF2-40B4-BE49-F238E27FC236}">
                <a16:creationId xmlns:a16="http://schemas.microsoft.com/office/drawing/2014/main" id="{C1C406D5-90E4-7503-28A0-5709E593FEF4}"/>
              </a:ext>
            </a:extLst>
          </xdr:cNvPr>
          <xdr:cNvPicPr>
            <a:picLocks noChangeAspect="1"/>
          </xdr:cNvPicPr>
        </xdr:nvPicPr>
        <xdr:blipFill>
          <a:blip xmlns:r="http://schemas.openxmlformats.org/officeDocument/2006/relationships" r:embed="rId23"/>
          <a:stretch>
            <a:fillRect/>
          </a:stretch>
        </xdr:blipFill>
        <xdr:spPr>
          <a:xfrm>
            <a:off x="2156460" y="3345180"/>
            <a:ext cx="162000" cy="162000"/>
          </a:xfrm>
          <a:prstGeom prst="rect">
            <a:avLst/>
          </a:prstGeom>
        </xdr:spPr>
      </xdr:pic>
      <xdr:pic>
        <xdr:nvPicPr>
          <xdr:cNvPr id="404" name="Picture 403">
            <a:extLst>
              <a:ext uri="{FF2B5EF4-FFF2-40B4-BE49-F238E27FC236}">
                <a16:creationId xmlns:a16="http://schemas.microsoft.com/office/drawing/2014/main" id="{48DDB592-2894-78D5-0F1E-1BD769012CF6}"/>
              </a:ext>
            </a:extLst>
          </xdr:cNvPr>
          <xdr:cNvPicPr>
            <a:picLocks noChangeAspect="1"/>
          </xdr:cNvPicPr>
        </xdr:nvPicPr>
        <xdr:blipFill>
          <a:blip xmlns:r="http://schemas.openxmlformats.org/officeDocument/2006/relationships" r:embed="rId23"/>
          <a:stretch>
            <a:fillRect/>
          </a:stretch>
        </xdr:blipFill>
        <xdr:spPr>
          <a:xfrm>
            <a:off x="2156460" y="3672840"/>
            <a:ext cx="162000" cy="162000"/>
          </a:xfrm>
          <a:prstGeom prst="rect">
            <a:avLst/>
          </a:prstGeom>
        </xdr:spPr>
      </xdr:pic>
      <xdr:pic>
        <xdr:nvPicPr>
          <xdr:cNvPr id="405" name="Picture 404">
            <a:extLst>
              <a:ext uri="{FF2B5EF4-FFF2-40B4-BE49-F238E27FC236}">
                <a16:creationId xmlns:a16="http://schemas.microsoft.com/office/drawing/2014/main" id="{B1E9E698-26D3-09EF-51F5-2DA64C47D5E4}"/>
              </a:ext>
            </a:extLst>
          </xdr:cNvPr>
          <xdr:cNvPicPr>
            <a:picLocks noChangeAspect="1"/>
          </xdr:cNvPicPr>
        </xdr:nvPicPr>
        <xdr:blipFill>
          <a:blip xmlns:r="http://schemas.openxmlformats.org/officeDocument/2006/relationships" r:embed="rId23"/>
          <a:stretch>
            <a:fillRect/>
          </a:stretch>
        </xdr:blipFill>
        <xdr:spPr>
          <a:xfrm>
            <a:off x="2156460" y="4000500"/>
            <a:ext cx="162000" cy="162000"/>
          </a:xfrm>
          <a:prstGeom prst="rect">
            <a:avLst/>
          </a:prstGeom>
        </xdr:spPr>
      </xdr:pic>
      <xdr:pic>
        <xdr:nvPicPr>
          <xdr:cNvPr id="406" name="Picture 405">
            <a:extLst>
              <a:ext uri="{FF2B5EF4-FFF2-40B4-BE49-F238E27FC236}">
                <a16:creationId xmlns:a16="http://schemas.microsoft.com/office/drawing/2014/main" id="{97C34DF5-CBE8-5D85-CCA5-A3D4D12F436F}"/>
              </a:ext>
            </a:extLst>
          </xdr:cNvPr>
          <xdr:cNvPicPr>
            <a:picLocks noChangeAspect="1"/>
          </xdr:cNvPicPr>
        </xdr:nvPicPr>
        <xdr:blipFill>
          <a:blip xmlns:r="http://schemas.openxmlformats.org/officeDocument/2006/relationships" r:embed="rId23"/>
          <a:stretch>
            <a:fillRect/>
          </a:stretch>
        </xdr:blipFill>
        <xdr:spPr>
          <a:xfrm>
            <a:off x="2156460" y="4328160"/>
            <a:ext cx="162000" cy="162000"/>
          </a:xfrm>
          <a:prstGeom prst="rect">
            <a:avLst/>
          </a:prstGeom>
        </xdr:spPr>
      </xdr:pic>
      <xdr:pic>
        <xdr:nvPicPr>
          <xdr:cNvPr id="407" name="Picture 406">
            <a:extLst>
              <a:ext uri="{FF2B5EF4-FFF2-40B4-BE49-F238E27FC236}">
                <a16:creationId xmlns:a16="http://schemas.microsoft.com/office/drawing/2014/main" id="{3E3AD99E-9B24-D179-A541-F2B6F27CF013}"/>
              </a:ext>
            </a:extLst>
          </xdr:cNvPr>
          <xdr:cNvPicPr>
            <a:picLocks noChangeAspect="1"/>
          </xdr:cNvPicPr>
        </xdr:nvPicPr>
        <xdr:blipFill>
          <a:blip xmlns:r="http://schemas.openxmlformats.org/officeDocument/2006/relationships" r:embed="rId23"/>
          <a:stretch>
            <a:fillRect/>
          </a:stretch>
        </xdr:blipFill>
        <xdr:spPr>
          <a:xfrm>
            <a:off x="2156460" y="4655820"/>
            <a:ext cx="162000" cy="162000"/>
          </a:xfrm>
          <a:prstGeom prst="rect">
            <a:avLst/>
          </a:prstGeom>
        </xdr:spPr>
      </xdr:pic>
      <xdr:pic>
        <xdr:nvPicPr>
          <xdr:cNvPr id="408" name="Picture 407">
            <a:extLst>
              <a:ext uri="{FF2B5EF4-FFF2-40B4-BE49-F238E27FC236}">
                <a16:creationId xmlns:a16="http://schemas.microsoft.com/office/drawing/2014/main" id="{D4916C11-DE29-4AF9-4B3B-1D91D7B90358}"/>
              </a:ext>
            </a:extLst>
          </xdr:cNvPr>
          <xdr:cNvPicPr>
            <a:picLocks noChangeAspect="1"/>
          </xdr:cNvPicPr>
        </xdr:nvPicPr>
        <xdr:blipFill>
          <a:blip xmlns:r="http://schemas.openxmlformats.org/officeDocument/2006/relationships" r:embed="rId23"/>
          <a:stretch>
            <a:fillRect/>
          </a:stretch>
        </xdr:blipFill>
        <xdr:spPr>
          <a:xfrm>
            <a:off x="2156460" y="4983480"/>
            <a:ext cx="162000" cy="162000"/>
          </a:xfrm>
          <a:prstGeom prst="rect">
            <a:avLst/>
          </a:prstGeom>
        </xdr:spPr>
      </xdr:pic>
      <xdr:pic>
        <xdr:nvPicPr>
          <xdr:cNvPr id="409" name="Picture 408">
            <a:extLst>
              <a:ext uri="{FF2B5EF4-FFF2-40B4-BE49-F238E27FC236}">
                <a16:creationId xmlns:a16="http://schemas.microsoft.com/office/drawing/2014/main" id="{582808B8-451E-E1D3-7981-D2815EC52284}"/>
              </a:ext>
            </a:extLst>
          </xdr:cNvPr>
          <xdr:cNvPicPr>
            <a:picLocks noChangeAspect="1"/>
          </xdr:cNvPicPr>
        </xdr:nvPicPr>
        <xdr:blipFill>
          <a:blip xmlns:r="http://schemas.openxmlformats.org/officeDocument/2006/relationships" r:embed="rId23"/>
          <a:stretch>
            <a:fillRect/>
          </a:stretch>
        </xdr:blipFill>
        <xdr:spPr>
          <a:xfrm>
            <a:off x="2156460" y="5311140"/>
            <a:ext cx="162000" cy="162000"/>
          </a:xfrm>
          <a:prstGeom prst="rect">
            <a:avLst/>
          </a:prstGeom>
        </xdr:spPr>
      </xdr:pic>
      <xdr:pic>
        <xdr:nvPicPr>
          <xdr:cNvPr id="410" name="Picture 409">
            <a:extLst>
              <a:ext uri="{FF2B5EF4-FFF2-40B4-BE49-F238E27FC236}">
                <a16:creationId xmlns:a16="http://schemas.microsoft.com/office/drawing/2014/main" id="{0880CBB6-2013-D11A-53BF-08C4E3860E0F}"/>
              </a:ext>
            </a:extLst>
          </xdr:cNvPr>
          <xdr:cNvPicPr>
            <a:picLocks noChangeAspect="1"/>
          </xdr:cNvPicPr>
        </xdr:nvPicPr>
        <xdr:blipFill>
          <a:blip xmlns:r="http://schemas.openxmlformats.org/officeDocument/2006/relationships" r:embed="rId23"/>
          <a:stretch>
            <a:fillRect/>
          </a:stretch>
        </xdr:blipFill>
        <xdr:spPr>
          <a:xfrm>
            <a:off x="2156460" y="5638800"/>
            <a:ext cx="162000" cy="162000"/>
          </a:xfrm>
          <a:prstGeom prst="rect">
            <a:avLst/>
          </a:prstGeom>
        </xdr:spPr>
      </xdr:pic>
      <xdr:pic>
        <xdr:nvPicPr>
          <xdr:cNvPr id="411" name="Picture 410">
            <a:extLst>
              <a:ext uri="{FF2B5EF4-FFF2-40B4-BE49-F238E27FC236}">
                <a16:creationId xmlns:a16="http://schemas.microsoft.com/office/drawing/2014/main" id="{59DC780C-42BF-036C-F2AF-91F1D57A605F}"/>
              </a:ext>
            </a:extLst>
          </xdr:cNvPr>
          <xdr:cNvPicPr>
            <a:picLocks noChangeAspect="1"/>
          </xdr:cNvPicPr>
        </xdr:nvPicPr>
        <xdr:blipFill>
          <a:blip xmlns:r="http://schemas.openxmlformats.org/officeDocument/2006/relationships" r:embed="rId23"/>
          <a:stretch>
            <a:fillRect/>
          </a:stretch>
        </xdr:blipFill>
        <xdr:spPr>
          <a:xfrm>
            <a:off x="2156460" y="5966460"/>
            <a:ext cx="162000" cy="162000"/>
          </a:xfrm>
          <a:prstGeom prst="rect">
            <a:avLst/>
          </a:prstGeom>
        </xdr:spPr>
      </xdr:pic>
    </xdr:grpSp>
    <xdr:clientData/>
  </xdr:twoCellAnchor>
  <xdr:twoCellAnchor>
    <xdr:from>
      <xdr:col>8</xdr:col>
      <xdr:colOff>418800</xdr:colOff>
      <xdr:row>3</xdr:row>
      <xdr:rowOff>121380</xdr:rowOff>
    </xdr:from>
    <xdr:to>
      <xdr:col>9</xdr:col>
      <xdr:colOff>365760</xdr:colOff>
      <xdr:row>3</xdr:row>
      <xdr:rowOff>373380</xdr:rowOff>
    </xdr:to>
    <xdr:sp macro="" textlink="">
      <xdr:nvSpPr>
        <xdr:cNvPr id="412" name="Rectangle: Rounded Corners 411">
          <a:extLst>
            <a:ext uri="{FF2B5EF4-FFF2-40B4-BE49-F238E27FC236}">
              <a16:creationId xmlns:a16="http://schemas.microsoft.com/office/drawing/2014/main" id="{ACC6EEAF-2D4D-416F-AF86-254EDCC719C4}"/>
            </a:ext>
          </a:extLst>
        </xdr:cNvPr>
        <xdr:cNvSpPr/>
      </xdr:nvSpPr>
      <xdr:spPr>
        <a:xfrm>
          <a:off x="5691840" y="936720"/>
          <a:ext cx="67848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editAs="oneCell">
    <xdr:from>
      <xdr:col>4</xdr:col>
      <xdr:colOff>91440</xdr:colOff>
      <xdr:row>5</xdr:row>
      <xdr:rowOff>76200</xdr:rowOff>
    </xdr:from>
    <xdr:to>
      <xdr:col>4</xdr:col>
      <xdr:colOff>259921</xdr:colOff>
      <xdr:row>5</xdr:row>
      <xdr:rowOff>256200</xdr:rowOff>
    </xdr:to>
    <xdr:pic>
      <xdr:nvPicPr>
        <xdr:cNvPr id="413" name="Picture 412">
          <a:extLst>
            <a:ext uri="{FF2B5EF4-FFF2-40B4-BE49-F238E27FC236}">
              <a16:creationId xmlns:a16="http://schemas.microsoft.com/office/drawing/2014/main" id="{8948C7A2-2F9F-4B69-AC0A-15901C16C8C6}"/>
            </a:ext>
          </a:extLst>
        </xdr:cNvPr>
        <xdr:cNvPicPr>
          <a:picLocks/>
        </xdr:cNvPicPr>
      </xdr:nvPicPr>
      <xdr:blipFill>
        <a:blip xmlns:r="http://schemas.openxmlformats.org/officeDocument/2006/relationships" r:embed="rId25"/>
        <a:stretch>
          <a:fillRect/>
        </a:stretch>
      </xdr:blipFill>
      <xdr:spPr>
        <a:xfrm>
          <a:off x="1805940" y="1455420"/>
          <a:ext cx="168481" cy="180000"/>
        </a:xfrm>
        <a:prstGeom prst="rect">
          <a:avLst/>
        </a:prstGeom>
      </xdr:spPr>
    </xdr:pic>
    <xdr:clientData/>
  </xdr:twoCellAnchor>
  <xdr:twoCellAnchor>
    <xdr:from>
      <xdr:col>4</xdr:col>
      <xdr:colOff>99060</xdr:colOff>
      <xdr:row>6</xdr:row>
      <xdr:rowOff>91440</xdr:rowOff>
    </xdr:from>
    <xdr:to>
      <xdr:col>4</xdr:col>
      <xdr:colOff>243060</xdr:colOff>
      <xdr:row>19</xdr:row>
      <xdr:rowOff>182100</xdr:rowOff>
    </xdr:to>
    <xdr:grpSp>
      <xdr:nvGrpSpPr>
        <xdr:cNvPr id="414" name="Group 413">
          <a:extLst>
            <a:ext uri="{FF2B5EF4-FFF2-40B4-BE49-F238E27FC236}">
              <a16:creationId xmlns:a16="http://schemas.microsoft.com/office/drawing/2014/main" id="{846CB607-51A6-4BEA-B9EE-F6FEC978FF92}"/>
            </a:ext>
          </a:extLst>
        </xdr:cNvPr>
        <xdr:cNvGrpSpPr/>
      </xdr:nvGrpSpPr>
      <xdr:grpSpPr>
        <a:xfrm>
          <a:off x="1813560" y="1798320"/>
          <a:ext cx="144000" cy="4350240"/>
          <a:chOff x="1805940" y="1798320"/>
          <a:chExt cx="144000" cy="4388340"/>
        </a:xfrm>
        <a:solidFill>
          <a:sysClr val="window" lastClr="FFFFFF"/>
        </a:solidFill>
      </xdr:grpSpPr>
      <xdr:sp macro="" textlink="">
        <xdr:nvSpPr>
          <xdr:cNvPr id="415" name="Oval 414">
            <a:extLst>
              <a:ext uri="{FF2B5EF4-FFF2-40B4-BE49-F238E27FC236}">
                <a16:creationId xmlns:a16="http://schemas.microsoft.com/office/drawing/2014/main" id="{E9AE4F4D-0818-C877-B93B-5ED9E97854D6}"/>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16" name="Oval 415">
            <a:extLst>
              <a:ext uri="{FF2B5EF4-FFF2-40B4-BE49-F238E27FC236}">
                <a16:creationId xmlns:a16="http://schemas.microsoft.com/office/drawing/2014/main" id="{B692B29A-3522-DEAC-8A48-BE823CFF1221}"/>
              </a:ext>
            </a:extLst>
          </xdr:cNvPr>
          <xdr:cNvSpPr>
            <a:spLocks noChangeAspect="1"/>
          </xdr:cNvSpPr>
        </xdr:nvSpPr>
        <xdr:spPr>
          <a:xfrm>
            <a:off x="1805940" y="211074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17" name="Oval 416">
            <a:extLst>
              <a:ext uri="{FF2B5EF4-FFF2-40B4-BE49-F238E27FC236}">
                <a16:creationId xmlns:a16="http://schemas.microsoft.com/office/drawing/2014/main" id="{663720A0-7561-7883-C653-F0D72452301B}"/>
              </a:ext>
            </a:extLst>
          </xdr:cNvPr>
          <xdr:cNvSpPr>
            <a:spLocks noChangeAspect="1"/>
          </xdr:cNvSpPr>
        </xdr:nvSpPr>
        <xdr:spPr>
          <a:xfrm>
            <a:off x="1805940" y="243840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18" name="Oval 417">
            <a:extLst>
              <a:ext uri="{FF2B5EF4-FFF2-40B4-BE49-F238E27FC236}">
                <a16:creationId xmlns:a16="http://schemas.microsoft.com/office/drawing/2014/main" id="{16D959AA-5791-8702-8824-49C520C8CADA}"/>
              </a:ext>
            </a:extLst>
          </xdr:cNvPr>
          <xdr:cNvSpPr>
            <a:spLocks noChangeAspect="1"/>
          </xdr:cNvSpPr>
        </xdr:nvSpPr>
        <xdr:spPr>
          <a:xfrm>
            <a:off x="1805940" y="473202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19" name="Oval 418">
            <a:extLst>
              <a:ext uri="{FF2B5EF4-FFF2-40B4-BE49-F238E27FC236}">
                <a16:creationId xmlns:a16="http://schemas.microsoft.com/office/drawing/2014/main" id="{DCEC013B-0EBE-E6E7-F15A-4DFA1741412F}"/>
              </a:ext>
            </a:extLst>
          </xdr:cNvPr>
          <xdr:cNvSpPr>
            <a:spLocks noChangeAspect="1"/>
          </xdr:cNvSpPr>
        </xdr:nvSpPr>
        <xdr:spPr>
          <a:xfrm>
            <a:off x="1805940" y="440436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20" name="Oval 419">
            <a:extLst>
              <a:ext uri="{FF2B5EF4-FFF2-40B4-BE49-F238E27FC236}">
                <a16:creationId xmlns:a16="http://schemas.microsoft.com/office/drawing/2014/main" id="{9C7D9A80-51E9-A556-7689-3DDBC0DE7311}"/>
              </a:ext>
            </a:extLst>
          </xdr:cNvPr>
          <xdr:cNvSpPr>
            <a:spLocks noChangeAspect="1"/>
          </xdr:cNvSpPr>
        </xdr:nvSpPr>
        <xdr:spPr>
          <a:xfrm>
            <a:off x="1805940" y="407670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21" name="Oval 420">
            <a:extLst>
              <a:ext uri="{FF2B5EF4-FFF2-40B4-BE49-F238E27FC236}">
                <a16:creationId xmlns:a16="http://schemas.microsoft.com/office/drawing/2014/main" id="{69C2873E-7008-4FCF-0327-293D9AAAB2B5}"/>
              </a:ext>
            </a:extLst>
          </xdr:cNvPr>
          <xdr:cNvSpPr>
            <a:spLocks noChangeAspect="1"/>
          </xdr:cNvSpPr>
        </xdr:nvSpPr>
        <xdr:spPr>
          <a:xfrm>
            <a:off x="1805940" y="374904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22" name="Oval 421">
            <a:extLst>
              <a:ext uri="{FF2B5EF4-FFF2-40B4-BE49-F238E27FC236}">
                <a16:creationId xmlns:a16="http://schemas.microsoft.com/office/drawing/2014/main" id="{B807F897-6272-533F-4AAA-34381F23CEFF}"/>
              </a:ext>
            </a:extLst>
          </xdr:cNvPr>
          <xdr:cNvSpPr>
            <a:spLocks noChangeAspect="1"/>
          </xdr:cNvSpPr>
        </xdr:nvSpPr>
        <xdr:spPr>
          <a:xfrm>
            <a:off x="1805940" y="342138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23" name="Oval 422">
            <a:extLst>
              <a:ext uri="{FF2B5EF4-FFF2-40B4-BE49-F238E27FC236}">
                <a16:creationId xmlns:a16="http://schemas.microsoft.com/office/drawing/2014/main" id="{80E25460-62B2-AAD6-51A6-D2A4AC097DB5}"/>
              </a:ext>
            </a:extLst>
          </xdr:cNvPr>
          <xdr:cNvSpPr>
            <a:spLocks noChangeAspect="1"/>
          </xdr:cNvSpPr>
        </xdr:nvSpPr>
        <xdr:spPr>
          <a:xfrm>
            <a:off x="1805940" y="309372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24" name="Oval 423">
            <a:extLst>
              <a:ext uri="{FF2B5EF4-FFF2-40B4-BE49-F238E27FC236}">
                <a16:creationId xmlns:a16="http://schemas.microsoft.com/office/drawing/2014/main" id="{535ED210-0F9C-843C-753F-E19BBDB200D2}"/>
              </a:ext>
            </a:extLst>
          </xdr:cNvPr>
          <xdr:cNvSpPr>
            <a:spLocks noChangeAspect="1"/>
          </xdr:cNvSpPr>
        </xdr:nvSpPr>
        <xdr:spPr>
          <a:xfrm>
            <a:off x="1805940" y="276606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25" name="Oval 424">
            <a:extLst>
              <a:ext uri="{FF2B5EF4-FFF2-40B4-BE49-F238E27FC236}">
                <a16:creationId xmlns:a16="http://schemas.microsoft.com/office/drawing/2014/main" id="{36C6339A-A5A4-EF7F-52B9-910D7F32C1DB}"/>
              </a:ext>
            </a:extLst>
          </xdr:cNvPr>
          <xdr:cNvSpPr>
            <a:spLocks noChangeAspect="1"/>
          </xdr:cNvSpPr>
        </xdr:nvSpPr>
        <xdr:spPr>
          <a:xfrm>
            <a:off x="1805940" y="604266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26" name="Oval 425">
            <a:extLst>
              <a:ext uri="{FF2B5EF4-FFF2-40B4-BE49-F238E27FC236}">
                <a16:creationId xmlns:a16="http://schemas.microsoft.com/office/drawing/2014/main" id="{0E8DF8D9-6BAF-C118-6A6E-AAE275C6ABB3}"/>
              </a:ext>
            </a:extLst>
          </xdr:cNvPr>
          <xdr:cNvSpPr>
            <a:spLocks noChangeAspect="1"/>
          </xdr:cNvSpPr>
        </xdr:nvSpPr>
        <xdr:spPr>
          <a:xfrm>
            <a:off x="1805940" y="571500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27" name="Oval 426">
            <a:extLst>
              <a:ext uri="{FF2B5EF4-FFF2-40B4-BE49-F238E27FC236}">
                <a16:creationId xmlns:a16="http://schemas.microsoft.com/office/drawing/2014/main" id="{B00B0E11-A99F-77E5-E6FD-2FC494352926}"/>
              </a:ext>
            </a:extLst>
          </xdr:cNvPr>
          <xdr:cNvSpPr>
            <a:spLocks noChangeAspect="1"/>
          </xdr:cNvSpPr>
        </xdr:nvSpPr>
        <xdr:spPr>
          <a:xfrm>
            <a:off x="1805940" y="538734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28" name="Oval 427">
            <a:extLst>
              <a:ext uri="{FF2B5EF4-FFF2-40B4-BE49-F238E27FC236}">
                <a16:creationId xmlns:a16="http://schemas.microsoft.com/office/drawing/2014/main" id="{85BE1AEA-9FB3-732D-856B-9988104892F9}"/>
              </a:ext>
            </a:extLst>
          </xdr:cNvPr>
          <xdr:cNvSpPr>
            <a:spLocks noChangeAspect="1"/>
          </xdr:cNvSpPr>
        </xdr:nvSpPr>
        <xdr:spPr>
          <a:xfrm>
            <a:off x="1805940" y="505968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5</xdr:col>
      <xdr:colOff>373380</xdr:colOff>
      <xdr:row>6</xdr:row>
      <xdr:rowOff>91448</xdr:rowOff>
    </xdr:from>
    <xdr:to>
      <xdr:col>5</xdr:col>
      <xdr:colOff>532963</xdr:colOff>
      <xdr:row>20</xdr:row>
      <xdr:rowOff>1980</xdr:rowOff>
    </xdr:to>
    <xdr:grpSp>
      <xdr:nvGrpSpPr>
        <xdr:cNvPr id="429" name="Group 428">
          <a:extLst>
            <a:ext uri="{FF2B5EF4-FFF2-40B4-BE49-F238E27FC236}">
              <a16:creationId xmlns:a16="http://schemas.microsoft.com/office/drawing/2014/main" id="{A9A23097-D5D7-4631-A84D-BDE043607970}"/>
            </a:ext>
          </a:extLst>
        </xdr:cNvPr>
        <xdr:cNvGrpSpPr/>
      </xdr:nvGrpSpPr>
      <xdr:grpSpPr>
        <a:xfrm>
          <a:off x="2453640" y="1798328"/>
          <a:ext cx="159583" cy="4497772"/>
          <a:chOff x="2476500" y="1798328"/>
          <a:chExt cx="159583" cy="4421572"/>
        </a:xfrm>
      </xdr:grpSpPr>
      <xdr:pic>
        <xdr:nvPicPr>
          <xdr:cNvPr id="430" name="Picture 429">
            <a:extLst>
              <a:ext uri="{FF2B5EF4-FFF2-40B4-BE49-F238E27FC236}">
                <a16:creationId xmlns:a16="http://schemas.microsoft.com/office/drawing/2014/main" id="{9B5E268D-2F92-26EB-221C-06CAD4BC084C}"/>
              </a:ext>
            </a:extLst>
          </xdr:cNvPr>
          <xdr:cNvPicPr>
            <a:picLocks noChangeAspect="1"/>
          </xdr:cNvPicPr>
        </xdr:nvPicPr>
        <xdr:blipFill>
          <a:blip xmlns:r="http://schemas.openxmlformats.org/officeDocument/2006/relationships" r:embed="rId26"/>
          <a:stretch>
            <a:fillRect/>
          </a:stretch>
        </xdr:blipFill>
        <xdr:spPr>
          <a:xfrm>
            <a:off x="2476501" y="1798328"/>
            <a:ext cx="159582" cy="162000"/>
          </a:xfrm>
          <a:prstGeom prst="rect">
            <a:avLst/>
          </a:prstGeom>
        </xdr:spPr>
      </xdr:pic>
      <xdr:pic>
        <xdr:nvPicPr>
          <xdr:cNvPr id="431" name="Picture 430">
            <a:extLst>
              <a:ext uri="{FF2B5EF4-FFF2-40B4-BE49-F238E27FC236}">
                <a16:creationId xmlns:a16="http://schemas.microsoft.com/office/drawing/2014/main" id="{4855E8AE-7588-CE72-31FC-3FCA3D01D5F7}"/>
              </a:ext>
            </a:extLst>
          </xdr:cNvPr>
          <xdr:cNvPicPr>
            <a:picLocks noChangeAspect="1"/>
          </xdr:cNvPicPr>
        </xdr:nvPicPr>
        <xdr:blipFill>
          <a:blip xmlns:r="http://schemas.openxmlformats.org/officeDocument/2006/relationships" r:embed="rId26"/>
          <a:stretch>
            <a:fillRect/>
          </a:stretch>
        </xdr:blipFill>
        <xdr:spPr>
          <a:xfrm>
            <a:off x="2476500" y="2125980"/>
            <a:ext cx="159582" cy="162000"/>
          </a:xfrm>
          <a:prstGeom prst="rect">
            <a:avLst/>
          </a:prstGeom>
        </xdr:spPr>
      </xdr:pic>
      <xdr:pic>
        <xdr:nvPicPr>
          <xdr:cNvPr id="432" name="Picture 431">
            <a:extLst>
              <a:ext uri="{FF2B5EF4-FFF2-40B4-BE49-F238E27FC236}">
                <a16:creationId xmlns:a16="http://schemas.microsoft.com/office/drawing/2014/main" id="{CB17E32D-AE6E-78C4-AA95-08AA361FC0A2}"/>
              </a:ext>
            </a:extLst>
          </xdr:cNvPr>
          <xdr:cNvPicPr>
            <a:picLocks noChangeAspect="1"/>
          </xdr:cNvPicPr>
        </xdr:nvPicPr>
        <xdr:blipFill>
          <a:blip xmlns:r="http://schemas.openxmlformats.org/officeDocument/2006/relationships" r:embed="rId26"/>
          <a:stretch>
            <a:fillRect/>
          </a:stretch>
        </xdr:blipFill>
        <xdr:spPr>
          <a:xfrm>
            <a:off x="2476500" y="2453640"/>
            <a:ext cx="159582" cy="162000"/>
          </a:xfrm>
          <a:prstGeom prst="rect">
            <a:avLst/>
          </a:prstGeom>
        </xdr:spPr>
      </xdr:pic>
      <xdr:pic>
        <xdr:nvPicPr>
          <xdr:cNvPr id="433" name="Picture 432">
            <a:extLst>
              <a:ext uri="{FF2B5EF4-FFF2-40B4-BE49-F238E27FC236}">
                <a16:creationId xmlns:a16="http://schemas.microsoft.com/office/drawing/2014/main" id="{D4B98DD0-9229-BCDC-1B7E-8AECFD156132}"/>
              </a:ext>
            </a:extLst>
          </xdr:cNvPr>
          <xdr:cNvPicPr>
            <a:picLocks noChangeAspect="1"/>
          </xdr:cNvPicPr>
        </xdr:nvPicPr>
        <xdr:blipFill>
          <a:blip xmlns:r="http://schemas.openxmlformats.org/officeDocument/2006/relationships" r:embed="rId26"/>
          <a:stretch>
            <a:fillRect/>
          </a:stretch>
        </xdr:blipFill>
        <xdr:spPr>
          <a:xfrm>
            <a:off x="2476500" y="2781300"/>
            <a:ext cx="159582" cy="162000"/>
          </a:xfrm>
          <a:prstGeom prst="rect">
            <a:avLst/>
          </a:prstGeom>
        </xdr:spPr>
      </xdr:pic>
      <xdr:pic>
        <xdr:nvPicPr>
          <xdr:cNvPr id="434" name="Picture 433">
            <a:extLst>
              <a:ext uri="{FF2B5EF4-FFF2-40B4-BE49-F238E27FC236}">
                <a16:creationId xmlns:a16="http://schemas.microsoft.com/office/drawing/2014/main" id="{11449A69-FBEE-2B13-C751-4186C4CCB64E}"/>
              </a:ext>
            </a:extLst>
          </xdr:cNvPr>
          <xdr:cNvPicPr>
            <a:picLocks noChangeAspect="1"/>
          </xdr:cNvPicPr>
        </xdr:nvPicPr>
        <xdr:blipFill>
          <a:blip xmlns:r="http://schemas.openxmlformats.org/officeDocument/2006/relationships" r:embed="rId26"/>
          <a:stretch>
            <a:fillRect/>
          </a:stretch>
        </xdr:blipFill>
        <xdr:spPr>
          <a:xfrm>
            <a:off x="2476500" y="3108960"/>
            <a:ext cx="159582" cy="162000"/>
          </a:xfrm>
          <a:prstGeom prst="rect">
            <a:avLst/>
          </a:prstGeom>
        </xdr:spPr>
      </xdr:pic>
      <xdr:pic>
        <xdr:nvPicPr>
          <xdr:cNvPr id="435" name="Picture 434">
            <a:extLst>
              <a:ext uri="{FF2B5EF4-FFF2-40B4-BE49-F238E27FC236}">
                <a16:creationId xmlns:a16="http://schemas.microsoft.com/office/drawing/2014/main" id="{0A3DE9B2-A48D-3D19-7C4A-EF7258B91CB9}"/>
              </a:ext>
            </a:extLst>
          </xdr:cNvPr>
          <xdr:cNvPicPr>
            <a:picLocks noChangeAspect="1"/>
          </xdr:cNvPicPr>
        </xdr:nvPicPr>
        <xdr:blipFill>
          <a:blip xmlns:r="http://schemas.openxmlformats.org/officeDocument/2006/relationships" r:embed="rId26"/>
          <a:stretch>
            <a:fillRect/>
          </a:stretch>
        </xdr:blipFill>
        <xdr:spPr>
          <a:xfrm>
            <a:off x="2476500" y="3436620"/>
            <a:ext cx="159582" cy="162000"/>
          </a:xfrm>
          <a:prstGeom prst="rect">
            <a:avLst/>
          </a:prstGeom>
        </xdr:spPr>
      </xdr:pic>
      <xdr:pic>
        <xdr:nvPicPr>
          <xdr:cNvPr id="436" name="Picture 435">
            <a:extLst>
              <a:ext uri="{FF2B5EF4-FFF2-40B4-BE49-F238E27FC236}">
                <a16:creationId xmlns:a16="http://schemas.microsoft.com/office/drawing/2014/main" id="{97F74E41-300A-42FC-F326-92485542B92D}"/>
              </a:ext>
            </a:extLst>
          </xdr:cNvPr>
          <xdr:cNvPicPr>
            <a:picLocks noChangeAspect="1"/>
          </xdr:cNvPicPr>
        </xdr:nvPicPr>
        <xdr:blipFill>
          <a:blip xmlns:r="http://schemas.openxmlformats.org/officeDocument/2006/relationships" r:embed="rId26"/>
          <a:stretch>
            <a:fillRect/>
          </a:stretch>
        </xdr:blipFill>
        <xdr:spPr>
          <a:xfrm>
            <a:off x="2476500" y="3764280"/>
            <a:ext cx="159582" cy="162000"/>
          </a:xfrm>
          <a:prstGeom prst="rect">
            <a:avLst/>
          </a:prstGeom>
        </xdr:spPr>
      </xdr:pic>
      <xdr:pic>
        <xdr:nvPicPr>
          <xdr:cNvPr id="437" name="Picture 436">
            <a:extLst>
              <a:ext uri="{FF2B5EF4-FFF2-40B4-BE49-F238E27FC236}">
                <a16:creationId xmlns:a16="http://schemas.microsoft.com/office/drawing/2014/main" id="{B81FA8C8-1DA8-263F-1014-37E8C9FE7BA9}"/>
              </a:ext>
            </a:extLst>
          </xdr:cNvPr>
          <xdr:cNvPicPr>
            <a:picLocks noChangeAspect="1"/>
          </xdr:cNvPicPr>
        </xdr:nvPicPr>
        <xdr:blipFill>
          <a:blip xmlns:r="http://schemas.openxmlformats.org/officeDocument/2006/relationships" r:embed="rId26"/>
          <a:stretch>
            <a:fillRect/>
          </a:stretch>
        </xdr:blipFill>
        <xdr:spPr>
          <a:xfrm>
            <a:off x="2476500" y="4091940"/>
            <a:ext cx="159582" cy="162000"/>
          </a:xfrm>
          <a:prstGeom prst="rect">
            <a:avLst/>
          </a:prstGeom>
        </xdr:spPr>
      </xdr:pic>
      <xdr:pic>
        <xdr:nvPicPr>
          <xdr:cNvPr id="438" name="Picture 437">
            <a:extLst>
              <a:ext uri="{FF2B5EF4-FFF2-40B4-BE49-F238E27FC236}">
                <a16:creationId xmlns:a16="http://schemas.microsoft.com/office/drawing/2014/main" id="{E673D30A-E3AB-6770-33E4-E904F57D568C}"/>
              </a:ext>
            </a:extLst>
          </xdr:cNvPr>
          <xdr:cNvPicPr>
            <a:picLocks noChangeAspect="1"/>
          </xdr:cNvPicPr>
        </xdr:nvPicPr>
        <xdr:blipFill>
          <a:blip xmlns:r="http://schemas.openxmlformats.org/officeDocument/2006/relationships" r:embed="rId26"/>
          <a:stretch>
            <a:fillRect/>
          </a:stretch>
        </xdr:blipFill>
        <xdr:spPr>
          <a:xfrm>
            <a:off x="2476500" y="4419600"/>
            <a:ext cx="159582" cy="162000"/>
          </a:xfrm>
          <a:prstGeom prst="rect">
            <a:avLst/>
          </a:prstGeom>
        </xdr:spPr>
      </xdr:pic>
      <xdr:pic>
        <xdr:nvPicPr>
          <xdr:cNvPr id="439" name="Picture 438">
            <a:extLst>
              <a:ext uri="{FF2B5EF4-FFF2-40B4-BE49-F238E27FC236}">
                <a16:creationId xmlns:a16="http://schemas.microsoft.com/office/drawing/2014/main" id="{846EA381-03DA-D7F0-281C-19CC28ED5F39}"/>
              </a:ext>
            </a:extLst>
          </xdr:cNvPr>
          <xdr:cNvPicPr>
            <a:picLocks noChangeAspect="1"/>
          </xdr:cNvPicPr>
        </xdr:nvPicPr>
        <xdr:blipFill>
          <a:blip xmlns:r="http://schemas.openxmlformats.org/officeDocument/2006/relationships" r:embed="rId26"/>
          <a:stretch>
            <a:fillRect/>
          </a:stretch>
        </xdr:blipFill>
        <xdr:spPr>
          <a:xfrm>
            <a:off x="2476500" y="4747260"/>
            <a:ext cx="159582" cy="162000"/>
          </a:xfrm>
          <a:prstGeom prst="rect">
            <a:avLst/>
          </a:prstGeom>
        </xdr:spPr>
      </xdr:pic>
      <xdr:pic>
        <xdr:nvPicPr>
          <xdr:cNvPr id="440" name="Picture 439">
            <a:extLst>
              <a:ext uri="{FF2B5EF4-FFF2-40B4-BE49-F238E27FC236}">
                <a16:creationId xmlns:a16="http://schemas.microsoft.com/office/drawing/2014/main" id="{D298CF36-0D54-1406-CC34-C05CC9195B65}"/>
              </a:ext>
            </a:extLst>
          </xdr:cNvPr>
          <xdr:cNvPicPr>
            <a:picLocks noChangeAspect="1"/>
          </xdr:cNvPicPr>
        </xdr:nvPicPr>
        <xdr:blipFill>
          <a:blip xmlns:r="http://schemas.openxmlformats.org/officeDocument/2006/relationships" r:embed="rId26"/>
          <a:stretch>
            <a:fillRect/>
          </a:stretch>
        </xdr:blipFill>
        <xdr:spPr>
          <a:xfrm>
            <a:off x="2476500" y="5074920"/>
            <a:ext cx="159582" cy="162000"/>
          </a:xfrm>
          <a:prstGeom prst="rect">
            <a:avLst/>
          </a:prstGeom>
        </xdr:spPr>
      </xdr:pic>
      <xdr:pic>
        <xdr:nvPicPr>
          <xdr:cNvPr id="441" name="Picture 440">
            <a:extLst>
              <a:ext uri="{FF2B5EF4-FFF2-40B4-BE49-F238E27FC236}">
                <a16:creationId xmlns:a16="http://schemas.microsoft.com/office/drawing/2014/main" id="{15D4EED2-476E-0518-78B5-6F742F865DCC}"/>
              </a:ext>
            </a:extLst>
          </xdr:cNvPr>
          <xdr:cNvPicPr>
            <a:picLocks noChangeAspect="1"/>
          </xdr:cNvPicPr>
        </xdr:nvPicPr>
        <xdr:blipFill>
          <a:blip xmlns:r="http://schemas.openxmlformats.org/officeDocument/2006/relationships" r:embed="rId26"/>
          <a:stretch>
            <a:fillRect/>
          </a:stretch>
        </xdr:blipFill>
        <xdr:spPr>
          <a:xfrm>
            <a:off x="2476500" y="5402580"/>
            <a:ext cx="159582" cy="162000"/>
          </a:xfrm>
          <a:prstGeom prst="rect">
            <a:avLst/>
          </a:prstGeom>
        </xdr:spPr>
      </xdr:pic>
      <xdr:pic>
        <xdr:nvPicPr>
          <xdr:cNvPr id="442" name="Picture 441">
            <a:extLst>
              <a:ext uri="{FF2B5EF4-FFF2-40B4-BE49-F238E27FC236}">
                <a16:creationId xmlns:a16="http://schemas.microsoft.com/office/drawing/2014/main" id="{247FE0ED-AFA0-7549-8280-AF5799B4E608}"/>
              </a:ext>
            </a:extLst>
          </xdr:cNvPr>
          <xdr:cNvPicPr>
            <a:picLocks noChangeAspect="1"/>
          </xdr:cNvPicPr>
        </xdr:nvPicPr>
        <xdr:blipFill>
          <a:blip xmlns:r="http://schemas.openxmlformats.org/officeDocument/2006/relationships" r:embed="rId26"/>
          <a:stretch>
            <a:fillRect/>
          </a:stretch>
        </xdr:blipFill>
        <xdr:spPr>
          <a:xfrm>
            <a:off x="2476500" y="5730240"/>
            <a:ext cx="159582" cy="162000"/>
          </a:xfrm>
          <a:prstGeom prst="rect">
            <a:avLst/>
          </a:prstGeom>
        </xdr:spPr>
      </xdr:pic>
      <xdr:pic>
        <xdr:nvPicPr>
          <xdr:cNvPr id="443" name="Picture 442">
            <a:extLst>
              <a:ext uri="{FF2B5EF4-FFF2-40B4-BE49-F238E27FC236}">
                <a16:creationId xmlns:a16="http://schemas.microsoft.com/office/drawing/2014/main" id="{FAF756C1-D977-6E60-FEC6-C92531ECC168}"/>
              </a:ext>
            </a:extLst>
          </xdr:cNvPr>
          <xdr:cNvPicPr>
            <a:picLocks noChangeAspect="1"/>
          </xdr:cNvPicPr>
        </xdr:nvPicPr>
        <xdr:blipFill>
          <a:blip xmlns:r="http://schemas.openxmlformats.org/officeDocument/2006/relationships" r:embed="rId26"/>
          <a:stretch>
            <a:fillRect/>
          </a:stretch>
        </xdr:blipFill>
        <xdr:spPr>
          <a:xfrm>
            <a:off x="2476500" y="6057900"/>
            <a:ext cx="159582" cy="162000"/>
          </a:xfrm>
          <a:prstGeom prst="rect">
            <a:avLst/>
          </a:prstGeom>
        </xdr:spPr>
      </xdr:pic>
    </xdr:grpSp>
    <xdr:clientData/>
  </xdr:twoCellAnchor>
  <xdr:twoCellAnchor>
    <xdr:from>
      <xdr:col>6</xdr:col>
      <xdr:colOff>0</xdr:colOff>
      <xdr:row>6</xdr:row>
      <xdr:rowOff>76200</xdr:rowOff>
    </xdr:from>
    <xdr:to>
      <xdr:col>6</xdr:col>
      <xdr:colOff>0</xdr:colOff>
      <xdr:row>19</xdr:row>
      <xdr:rowOff>180000</xdr:rowOff>
    </xdr:to>
    <xdr:grpSp>
      <xdr:nvGrpSpPr>
        <xdr:cNvPr id="444" name="Group 443">
          <a:extLst>
            <a:ext uri="{FF2B5EF4-FFF2-40B4-BE49-F238E27FC236}">
              <a16:creationId xmlns:a16="http://schemas.microsoft.com/office/drawing/2014/main" id="{F37FF595-CBA6-408B-9806-56FCC9ED7C49}"/>
            </a:ext>
          </a:extLst>
        </xdr:cNvPr>
        <xdr:cNvGrpSpPr/>
      </xdr:nvGrpSpPr>
      <xdr:grpSpPr>
        <a:xfrm>
          <a:off x="2956560" y="1783080"/>
          <a:ext cx="0" cy="4363380"/>
          <a:chOff x="2781300" y="1851660"/>
          <a:chExt cx="136363" cy="4439580"/>
        </a:xfrm>
      </xdr:grpSpPr>
      <xdr:pic>
        <xdr:nvPicPr>
          <xdr:cNvPr id="445" name="Picture 444">
            <a:extLst>
              <a:ext uri="{FF2B5EF4-FFF2-40B4-BE49-F238E27FC236}">
                <a16:creationId xmlns:a16="http://schemas.microsoft.com/office/drawing/2014/main" id="{E24ADEFE-AA4B-3D4B-BEDE-231E0A02D8D4}"/>
              </a:ext>
            </a:extLst>
          </xdr:cNvPr>
          <xdr:cNvPicPr>
            <a:picLocks noChangeAspect="1"/>
          </xdr:cNvPicPr>
        </xdr:nvPicPr>
        <xdr:blipFill>
          <a:blip xmlns:r="http://schemas.openxmlformats.org/officeDocument/2006/relationships" r:embed="rId27"/>
          <a:stretch>
            <a:fillRect/>
          </a:stretch>
        </xdr:blipFill>
        <xdr:spPr>
          <a:xfrm>
            <a:off x="2781300" y="1851660"/>
            <a:ext cx="136363" cy="180000"/>
          </a:xfrm>
          <a:prstGeom prst="rect">
            <a:avLst/>
          </a:prstGeom>
        </xdr:spPr>
      </xdr:pic>
      <xdr:pic>
        <xdr:nvPicPr>
          <xdr:cNvPr id="446" name="Picture 445">
            <a:extLst>
              <a:ext uri="{FF2B5EF4-FFF2-40B4-BE49-F238E27FC236}">
                <a16:creationId xmlns:a16="http://schemas.microsoft.com/office/drawing/2014/main" id="{13793CDA-C634-00B1-7120-848D3DB0970A}"/>
              </a:ext>
            </a:extLst>
          </xdr:cNvPr>
          <xdr:cNvPicPr>
            <a:picLocks noChangeAspect="1"/>
          </xdr:cNvPicPr>
        </xdr:nvPicPr>
        <xdr:blipFill>
          <a:blip xmlns:r="http://schemas.openxmlformats.org/officeDocument/2006/relationships" r:embed="rId27"/>
          <a:stretch>
            <a:fillRect/>
          </a:stretch>
        </xdr:blipFill>
        <xdr:spPr>
          <a:xfrm>
            <a:off x="2781300" y="2179320"/>
            <a:ext cx="136363" cy="180000"/>
          </a:xfrm>
          <a:prstGeom prst="rect">
            <a:avLst/>
          </a:prstGeom>
        </xdr:spPr>
      </xdr:pic>
      <xdr:pic>
        <xdr:nvPicPr>
          <xdr:cNvPr id="447" name="Picture 446">
            <a:extLst>
              <a:ext uri="{FF2B5EF4-FFF2-40B4-BE49-F238E27FC236}">
                <a16:creationId xmlns:a16="http://schemas.microsoft.com/office/drawing/2014/main" id="{F265AEF4-21F2-4989-0E9F-706A0727428F}"/>
              </a:ext>
            </a:extLst>
          </xdr:cNvPr>
          <xdr:cNvPicPr>
            <a:picLocks noChangeAspect="1"/>
          </xdr:cNvPicPr>
        </xdr:nvPicPr>
        <xdr:blipFill>
          <a:blip xmlns:r="http://schemas.openxmlformats.org/officeDocument/2006/relationships" r:embed="rId27"/>
          <a:stretch>
            <a:fillRect/>
          </a:stretch>
        </xdr:blipFill>
        <xdr:spPr>
          <a:xfrm>
            <a:off x="2781300" y="4800600"/>
            <a:ext cx="136363" cy="180000"/>
          </a:xfrm>
          <a:prstGeom prst="rect">
            <a:avLst/>
          </a:prstGeom>
        </xdr:spPr>
      </xdr:pic>
      <xdr:pic>
        <xdr:nvPicPr>
          <xdr:cNvPr id="448" name="Picture 447">
            <a:extLst>
              <a:ext uri="{FF2B5EF4-FFF2-40B4-BE49-F238E27FC236}">
                <a16:creationId xmlns:a16="http://schemas.microsoft.com/office/drawing/2014/main" id="{8551BB75-3FFC-9A7E-5FD5-2358A86A7F15}"/>
              </a:ext>
            </a:extLst>
          </xdr:cNvPr>
          <xdr:cNvPicPr>
            <a:picLocks noChangeAspect="1"/>
          </xdr:cNvPicPr>
        </xdr:nvPicPr>
        <xdr:blipFill>
          <a:blip xmlns:r="http://schemas.openxmlformats.org/officeDocument/2006/relationships" r:embed="rId27"/>
          <a:stretch>
            <a:fillRect/>
          </a:stretch>
        </xdr:blipFill>
        <xdr:spPr>
          <a:xfrm>
            <a:off x="2781300" y="4472940"/>
            <a:ext cx="136363" cy="180000"/>
          </a:xfrm>
          <a:prstGeom prst="rect">
            <a:avLst/>
          </a:prstGeom>
        </xdr:spPr>
      </xdr:pic>
      <xdr:pic>
        <xdr:nvPicPr>
          <xdr:cNvPr id="449" name="Picture 448">
            <a:extLst>
              <a:ext uri="{FF2B5EF4-FFF2-40B4-BE49-F238E27FC236}">
                <a16:creationId xmlns:a16="http://schemas.microsoft.com/office/drawing/2014/main" id="{053556F1-5A79-C717-8713-40C06376EA3F}"/>
              </a:ext>
            </a:extLst>
          </xdr:cNvPr>
          <xdr:cNvPicPr>
            <a:picLocks noChangeAspect="1"/>
          </xdr:cNvPicPr>
        </xdr:nvPicPr>
        <xdr:blipFill>
          <a:blip xmlns:r="http://schemas.openxmlformats.org/officeDocument/2006/relationships" r:embed="rId27"/>
          <a:stretch>
            <a:fillRect/>
          </a:stretch>
        </xdr:blipFill>
        <xdr:spPr>
          <a:xfrm>
            <a:off x="2781300" y="4145280"/>
            <a:ext cx="136363" cy="180000"/>
          </a:xfrm>
          <a:prstGeom prst="rect">
            <a:avLst/>
          </a:prstGeom>
        </xdr:spPr>
      </xdr:pic>
      <xdr:pic>
        <xdr:nvPicPr>
          <xdr:cNvPr id="450" name="Picture 449">
            <a:extLst>
              <a:ext uri="{FF2B5EF4-FFF2-40B4-BE49-F238E27FC236}">
                <a16:creationId xmlns:a16="http://schemas.microsoft.com/office/drawing/2014/main" id="{2CE98672-BF7A-9707-29B1-9B8DA647D614}"/>
              </a:ext>
            </a:extLst>
          </xdr:cNvPr>
          <xdr:cNvPicPr>
            <a:picLocks noChangeAspect="1"/>
          </xdr:cNvPicPr>
        </xdr:nvPicPr>
        <xdr:blipFill>
          <a:blip xmlns:r="http://schemas.openxmlformats.org/officeDocument/2006/relationships" r:embed="rId27"/>
          <a:stretch>
            <a:fillRect/>
          </a:stretch>
        </xdr:blipFill>
        <xdr:spPr>
          <a:xfrm>
            <a:off x="2781300" y="3817620"/>
            <a:ext cx="136363" cy="180000"/>
          </a:xfrm>
          <a:prstGeom prst="rect">
            <a:avLst/>
          </a:prstGeom>
        </xdr:spPr>
      </xdr:pic>
      <xdr:pic>
        <xdr:nvPicPr>
          <xdr:cNvPr id="451" name="Picture 450">
            <a:extLst>
              <a:ext uri="{FF2B5EF4-FFF2-40B4-BE49-F238E27FC236}">
                <a16:creationId xmlns:a16="http://schemas.microsoft.com/office/drawing/2014/main" id="{93348A35-F3C4-915A-87C3-EF873896571D}"/>
              </a:ext>
            </a:extLst>
          </xdr:cNvPr>
          <xdr:cNvPicPr>
            <a:picLocks noChangeAspect="1"/>
          </xdr:cNvPicPr>
        </xdr:nvPicPr>
        <xdr:blipFill>
          <a:blip xmlns:r="http://schemas.openxmlformats.org/officeDocument/2006/relationships" r:embed="rId27"/>
          <a:stretch>
            <a:fillRect/>
          </a:stretch>
        </xdr:blipFill>
        <xdr:spPr>
          <a:xfrm>
            <a:off x="2781300" y="3489960"/>
            <a:ext cx="136363" cy="180000"/>
          </a:xfrm>
          <a:prstGeom prst="rect">
            <a:avLst/>
          </a:prstGeom>
        </xdr:spPr>
      </xdr:pic>
      <xdr:pic>
        <xdr:nvPicPr>
          <xdr:cNvPr id="452" name="Picture 451">
            <a:extLst>
              <a:ext uri="{FF2B5EF4-FFF2-40B4-BE49-F238E27FC236}">
                <a16:creationId xmlns:a16="http://schemas.microsoft.com/office/drawing/2014/main" id="{83C43447-601E-1475-A424-F366536DFEF6}"/>
              </a:ext>
            </a:extLst>
          </xdr:cNvPr>
          <xdr:cNvPicPr>
            <a:picLocks noChangeAspect="1"/>
          </xdr:cNvPicPr>
        </xdr:nvPicPr>
        <xdr:blipFill>
          <a:blip xmlns:r="http://schemas.openxmlformats.org/officeDocument/2006/relationships" r:embed="rId27"/>
          <a:stretch>
            <a:fillRect/>
          </a:stretch>
        </xdr:blipFill>
        <xdr:spPr>
          <a:xfrm>
            <a:off x="2781300" y="3162300"/>
            <a:ext cx="136363" cy="180000"/>
          </a:xfrm>
          <a:prstGeom prst="rect">
            <a:avLst/>
          </a:prstGeom>
        </xdr:spPr>
      </xdr:pic>
      <xdr:pic>
        <xdr:nvPicPr>
          <xdr:cNvPr id="453" name="Picture 452">
            <a:extLst>
              <a:ext uri="{FF2B5EF4-FFF2-40B4-BE49-F238E27FC236}">
                <a16:creationId xmlns:a16="http://schemas.microsoft.com/office/drawing/2014/main" id="{6964B6B3-EFF4-F0CB-5C11-E52DF2AFF0D3}"/>
              </a:ext>
            </a:extLst>
          </xdr:cNvPr>
          <xdr:cNvPicPr>
            <a:picLocks noChangeAspect="1"/>
          </xdr:cNvPicPr>
        </xdr:nvPicPr>
        <xdr:blipFill>
          <a:blip xmlns:r="http://schemas.openxmlformats.org/officeDocument/2006/relationships" r:embed="rId27"/>
          <a:stretch>
            <a:fillRect/>
          </a:stretch>
        </xdr:blipFill>
        <xdr:spPr>
          <a:xfrm>
            <a:off x="2781300" y="2834640"/>
            <a:ext cx="136363" cy="180000"/>
          </a:xfrm>
          <a:prstGeom prst="rect">
            <a:avLst/>
          </a:prstGeom>
        </xdr:spPr>
      </xdr:pic>
      <xdr:pic>
        <xdr:nvPicPr>
          <xdr:cNvPr id="454" name="Picture 453">
            <a:extLst>
              <a:ext uri="{FF2B5EF4-FFF2-40B4-BE49-F238E27FC236}">
                <a16:creationId xmlns:a16="http://schemas.microsoft.com/office/drawing/2014/main" id="{DC2242F7-20D9-87B5-21B6-7186633B234F}"/>
              </a:ext>
            </a:extLst>
          </xdr:cNvPr>
          <xdr:cNvPicPr>
            <a:picLocks noChangeAspect="1"/>
          </xdr:cNvPicPr>
        </xdr:nvPicPr>
        <xdr:blipFill>
          <a:blip xmlns:r="http://schemas.openxmlformats.org/officeDocument/2006/relationships" r:embed="rId27"/>
          <a:stretch>
            <a:fillRect/>
          </a:stretch>
        </xdr:blipFill>
        <xdr:spPr>
          <a:xfrm>
            <a:off x="2781300" y="2506980"/>
            <a:ext cx="136363" cy="180000"/>
          </a:xfrm>
          <a:prstGeom prst="rect">
            <a:avLst/>
          </a:prstGeom>
        </xdr:spPr>
      </xdr:pic>
      <xdr:pic>
        <xdr:nvPicPr>
          <xdr:cNvPr id="455" name="Picture 454">
            <a:extLst>
              <a:ext uri="{FF2B5EF4-FFF2-40B4-BE49-F238E27FC236}">
                <a16:creationId xmlns:a16="http://schemas.microsoft.com/office/drawing/2014/main" id="{F57F2B0F-C915-5F33-28F6-00C0218A105C}"/>
              </a:ext>
            </a:extLst>
          </xdr:cNvPr>
          <xdr:cNvPicPr>
            <a:picLocks noChangeAspect="1"/>
          </xdr:cNvPicPr>
        </xdr:nvPicPr>
        <xdr:blipFill>
          <a:blip xmlns:r="http://schemas.openxmlformats.org/officeDocument/2006/relationships" r:embed="rId27"/>
          <a:stretch>
            <a:fillRect/>
          </a:stretch>
        </xdr:blipFill>
        <xdr:spPr>
          <a:xfrm>
            <a:off x="2781300" y="6111240"/>
            <a:ext cx="136363" cy="180000"/>
          </a:xfrm>
          <a:prstGeom prst="rect">
            <a:avLst/>
          </a:prstGeom>
        </xdr:spPr>
      </xdr:pic>
      <xdr:pic>
        <xdr:nvPicPr>
          <xdr:cNvPr id="456" name="Picture 455">
            <a:extLst>
              <a:ext uri="{FF2B5EF4-FFF2-40B4-BE49-F238E27FC236}">
                <a16:creationId xmlns:a16="http://schemas.microsoft.com/office/drawing/2014/main" id="{71585F25-FE72-82E4-3681-CFE2EF99EB5D}"/>
              </a:ext>
            </a:extLst>
          </xdr:cNvPr>
          <xdr:cNvPicPr>
            <a:picLocks noChangeAspect="1"/>
          </xdr:cNvPicPr>
        </xdr:nvPicPr>
        <xdr:blipFill>
          <a:blip xmlns:r="http://schemas.openxmlformats.org/officeDocument/2006/relationships" r:embed="rId27"/>
          <a:stretch>
            <a:fillRect/>
          </a:stretch>
        </xdr:blipFill>
        <xdr:spPr>
          <a:xfrm>
            <a:off x="2781300" y="5783580"/>
            <a:ext cx="136363" cy="180000"/>
          </a:xfrm>
          <a:prstGeom prst="rect">
            <a:avLst/>
          </a:prstGeom>
        </xdr:spPr>
      </xdr:pic>
      <xdr:pic>
        <xdr:nvPicPr>
          <xdr:cNvPr id="457" name="Picture 456">
            <a:extLst>
              <a:ext uri="{FF2B5EF4-FFF2-40B4-BE49-F238E27FC236}">
                <a16:creationId xmlns:a16="http://schemas.microsoft.com/office/drawing/2014/main" id="{9C8D5C8A-B64F-8693-F280-038FEDDB20CD}"/>
              </a:ext>
            </a:extLst>
          </xdr:cNvPr>
          <xdr:cNvPicPr>
            <a:picLocks noChangeAspect="1"/>
          </xdr:cNvPicPr>
        </xdr:nvPicPr>
        <xdr:blipFill>
          <a:blip xmlns:r="http://schemas.openxmlformats.org/officeDocument/2006/relationships" r:embed="rId27"/>
          <a:stretch>
            <a:fillRect/>
          </a:stretch>
        </xdr:blipFill>
        <xdr:spPr>
          <a:xfrm>
            <a:off x="2781300" y="5455920"/>
            <a:ext cx="136363" cy="180000"/>
          </a:xfrm>
          <a:prstGeom prst="rect">
            <a:avLst/>
          </a:prstGeom>
        </xdr:spPr>
      </xdr:pic>
      <xdr:pic>
        <xdr:nvPicPr>
          <xdr:cNvPr id="458" name="Picture 457">
            <a:extLst>
              <a:ext uri="{FF2B5EF4-FFF2-40B4-BE49-F238E27FC236}">
                <a16:creationId xmlns:a16="http://schemas.microsoft.com/office/drawing/2014/main" id="{C142D069-2C6F-2EE6-0D9B-6D0D7C37A3D1}"/>
              </a:ext>
            </a:extLst>
          </xdr:cNvPr>
          <xdr:cNvPicPr>
            <a:picLocks noChangeAspect="1"/>
          </xdr:cNvPicPr>
        </xdr:nvPicPr>
        <xdr:blipFill>
          <a:blip xmlns:r="http://schemas.openxmlformats.org/officeDocument/2006/relationships" r:embed="rId27"/>
          <a:stretch>
            <a:fillRect/>
          </a:stretch>
        </xdr:blipFill>
        <xdr:spPr>
          <a:xfrm>
            <a:off x="2781300" y="5128260"/>
            <a:ext cx="136363" cy="180000"/>
          </a:xfrm>
          <a:prstGeom prst="rect">
            <a:avLst/>
          </a:prstGeom>
        </xdr:spPr>
      </xdr:pic>
    </xdr:grpSp>
    <xdr:clientData/>
  </xdr:twoCellAnchor>
  <xdr:twoCellAnchor>
    <xdr:from>
      <xdr:col>2</xdr:col>
      <xdr:colOff>7620</xdr:colOff>
      <xdr:row>0</xdr:row>
      <xdr:rowOff>7620</xdr:rowOff>
    </xdr:from>
    <xdr:to>
      <xdr:col>11</xdr:col>
      <xdr:colOff>220980</xdr:colOff>
      <xdr:row>29</xdr:row>
      <xdr:rowOff>22860</xdr:rowOff>
    </xdr:to>
    <xdr:sp macro="" textlink="">
      <xdr:nvSpPr>
        <xdr:cNvPr id="459" name="Rectangle 458">
          <a:extLst>
            <a:ext uri="{FF2B5EF4-FFF2-40B4-BE49-F238E27FC236}">
              <a16:creationId xmlns:a16="http://schemas.microsoft.com/office/drawing/2014/main" id="{C9AE0766-72B8-46B4-B379-A4F7DEE902A8}"/>
            </a:ext>
          </a:extLst>
        </xdr:cNvPr>
        <xdr:cNvSpPr/>
      </xdr:nvSpPr>
      <xdr:spPr>
        <a:xfrm>
          <a:off x="1478280" y="7620"/>
          <a:ext cx="803148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11</xdr:col>
      <xdr:colOff>198153</xdr:colOff>
      <xdr:row>0</xdr:row>
      <xdr:rowOff>0</xdr:rowOff>
    </xdr:from>
    <xdr:to>
      <xdr:col>18</xdr:col>
      <xdr:colOff>22906</xdr:colOff>
      <xdr:row>21</xdr:row>
      <xdr:rowOff>142020</xdr:rowOff>
    </xdr:to>
    <xdr:grpSp>
      <xdr:nvGrpSpPr>
        <xdr:cNvPr id="460" name="Group 459">
          <a:extLst>
            <a:ext uri="{FF2B5EF4-FFF2-40B4-BE49-F238E27FC236}">
              <a16:creationId xmlns:a16="http://schemas.microsoft.com/office/drawing/2014/main" id="{0D86C566-A249-4FF9-8E4E-360D3461D893}"/>
            </a:ext>
          </a:extLst>
        </xdr:cNvPr>
        <xdr:cNvGrpSpPr/>
      </xdr:nvGrpSpPr>
      <xdr:grpSpPr>
        <a:xfrm>
          <a:off x="9486933" y="0"/>
          <a:ext cx="4678693" cy="6840000"/>
          <a:chOff x="9509760" y="0"/>
          <a:chExt cx="4680000" cy="6840000"/>
        </a:xfrm>
      </xdr:grpSpPr>
      <xdr:grpSp>
        <xdr:nvGrpSpPr>
          <xdr:cNvPr id="461" name="Group 460">
            <a:extLst>
              <a:ext uri="{FF2B5EF4-FFF2-40B4-BE49-F238E27FC236}">
                <a16:creationId xmlns:a16="http://schemas.microsoft.com/office/drawing/2014/main" id="{781B2A75-F5F2-DE91-0A5A-64B4D33CF7A9}"/>
              </a:ext>
            </a:extLst>
          </xdr:cNvPr>
          <xdr:cNvGrpSpPr/>
        </xdr:nvGrpSpPr>
        <xdr:grpSpPr>
          <a:xfrm>
            <a:off x="9509760" y="0"/>
            <a:ext cx="4680000" cy="6840000"/>
            <a:chOff x="9494520" y="0"/>
            <a:chExt cx="4680000" cy="6840000"/>
          </a:xfrm>
        </xdr:grpSpPr>
        <xdr:grpSp>
          <xdr:nvGrpSpPr>
            <xdr:cNvPr id="465" name="Group 464">
              <a:extLst>
                <a:ext uri="{FF2B5EF4-FFF2-40B4-BE49-F238E27FC236}">
                  <a16:creationId xmlns:a16="http://schemas.microsoft.com/office/drawing/2014/main" id="{0A5CD01B-B39C-1D3E-BB9D-BFE950206571}"/>
                </a:ext>
              </a:extLst>
            </xdr:cNvPr>
            <xdr:cNvGrpSpPr/>
          </xdr:nvGrpSpPr>
          <xdr:grpSpPr>
            <a:xfrm>
              <a:off x="9494520" y="0"/>
              <a:ext cx="4680000" cy="6840000"/>
              <a:chOff x="9494520" y="0"/>
              <a:chExt cx="4680000" cy="6840000"/>
            </a:xfrm>
          </xdr:grpSpPr>
          <xdr:grpSp>
            <xdr:nvGrpSpPr>
              <xdr:cNvPr id="472" name="Group 471">
                <a:extLst>
                  <a:ext uri="{FF2B5EF4-FFF2-40B4-BE49-F238E27FC236}">
                    <a16:creationId xmlns:a16="http://schemas.microsoft.com/office/drawing/2014/main" id="{F3101845-00F0-0990-2F17-3E91C5101B53}"/>
                  </a:ext>
                </a:extLst>
              </xdr:cNvPr>
              <xdr:cNvGrpSpPr/>
            </xdr:nvGrpSpPr>
            <xdr:grpSpPr>
              <a:xfrm>
                <a:off x="9494520" y="0"/>
                <a:ext cx="4680000" cy="6840000"/>
                <a:chOff x="1295400" y="45720"/>
                <a:chExt cx="4680000" cy="6840000"/>
              </a:xfrm>
            </xdr:grpSpPr>
            <xdr:sp macro="" textlink="">
              <xdr:nvSpPr>
                <xdr:cNvPr id="486" name="Rectangle: Rounded Corners 485">
                  <a:extLst>
                    <a:ext uri="{FF2B5EF4-FFF2-40B4-BE49-F238E27FC236}">
                      <a16:creationId xmlns:a16="http://schemas.microsoft.com/office/drawing/2014/main" id="{5B85F09A-6FC8-434E-C296-8B08FF3CFF45}"/>
                    </a:ext>
                  </a:extLst>
                </xdr:cNvPr>
                <xdr:cNvSpPr/>
              </xdr:nvSpPr>
              <xdr:spPr>
                <a:xfrm>
                  <a:off x="1295400" y="45720"/>
                  <a:ext cx="4680000" cy="6840000"/>
                </a:xfrm>
                <a:prstGeom prst="roundRect">
                  <a:avLst>
                    <a:gd name="adj" fmla="val 0"/>
                  </a:avLst>
                </a:prstGeom>
                <a:solidFill>
                  <a:schemeClr val="bg1"/>
                </a:solidFill>
                <a:ln w="254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487" name="TextBox 486">
                  <a:extLst>
                    <a:ext uri="{FF2B5EF4-FFF2-40B4-BE49-F238E27FC236}">
                      <a16:creationId xmlns:a16="http://schemas.microsoft.com/office/drawing/2014/main" id="{B5ECDBBC-E926-CCA3-DA53-609EF2432EC2}"/>
                    </a:ext>
                  </a:extLst>
                </xdr:cNvPr>
                <xdr:cNvSpPr txBox="1"/>
              </xdr:nvSpPr>
              <xdr:spPr>
                <a:xfrm>
                  <a:off x="1647067" y="306349"/>
                  <a:ext cx="2216273" cy="321752"/>
                </a:xfrm>
                <a:prstGeom prst="rect">
                  <a:avLst/>
                </a:prstGeom>
                <a:solidFill>
                  <a:schemeClr val="lt1">
                    <a:alpha val="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Add Contact</a:t>
                  </a:r>
                  <a:endParaRPr lang="en-SC" sz="1600" b="1">
                    <a:solidFill>
                      <a:sysClr val="windowText" lastClr="000000"/>
                    </a:solidFill>
                  </a:endParaRPr>
                </a:p>
              </xdr:txBody>
            </xdr:sp>
            <xdr:sp macro="" textlink="">
              <xdr:nvSpPr>
                <xdr:cNvPr id="488" name="Rectangle: Rounded Corners 487">
                  <a:hlinkClick xmlns:r="http://schemas.openxmlformats.org/officeDocument/2006/relationships" r:id="rId5"/>
                  <a:extLst>
                    <a:ext uri="{FF2B5EF4-FFF2-40B4-BE49-F238E27FC236}">
                      <a16:creationId xmlns:a16="http://schemas.microsoft.com/office/drawing/2014/main" id="{BA83CCC2-D905-174F-2271-CC19624435F8}"/>
                    </a:ext>
                  </a:extLst>
                </xdr:cNvPr>
                <xdr:cNvSpPr/>
              </xdr:nvSpPr>
              <xdr:spPr>
                <a:xfrm>
                  <a:off x="4301807" y="339074"/>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489" name="Rectangle: Rounded Corners 488">
                  <a:extLst>
                    <a:ext uri="{FF2B5EF4-FFF2-40B4-BE49-F238E27FC236}">
                      <a16:creationId xmlns:a16="http://schemas.microsoft.com/office/drawing/2014/main" id="{F5B5C1AD-234E-6452-A215-8B18D978F9AF}"/>
                    </a:ext>
                  </a:extLst>
                </xdr:cNvPr>
                <xdr:cNvSpPr/>
              </xdr:nvSpPr>
              <xdr:spPr>
                <a:xfrm>
                  <a:off x="3551359" y="1040274"/>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Lead</a:t>
                  </a:r>
                  <a:endParaRPr lang="en-SC" sz="1000">
                    <a:latin typeface="Arial" panose="020B0604020202020204" pitchFamily="34" charset="0"/>
                    <a:cs typeface="Arial" panose="020B0604020202020204" pitchFamily="34" charset="0"/>
                  </a:endParaRPr>
                </a:p>
              </xdr:txBody>
            </xdr:sp>
            <xdr:sp macro="" textlink="">
              <xdr:nvSpPr>
                <xdr:cNvPr id="490" name="Rectangle: Rounded Corners 489">
                  <a:extLst>
                    <a:ext uri="{FF2B5EF4-FFF2-40B4-BE49-F238E27FC236}">
                      <a16:creationId xmlns:a16="http://schemas.microsoft.com/office/drawing/2014/main" id="{8C3A5477-2F67-4276-62CA-61248947AB42}"/>
                    </a:ext>
                  </a:extLst>
                </xdr:cNvPr>
                <xdr:cNvSpPr/>
              </xdr:nvSpPr>
              <xdr:spPr>
                <a:xfrm>
                  <a:off x="1676400" y="1040274"/>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Contact Type</a:t>
                  </a:r>
                  <a:endParaRPr lang="en-SC" sz="1200"/>
                </a:p>
              </xdr:txBody>
            </xdr:sp>
            <xdr:sp macro="" textlink="">
              <xdr:nvSpPr>
                <xdr:cNvPr id="491" name="Rectangle: Rounded Corners 490">
                  <a:extLst>
                    <a:ext uri="{FF2B5EF4-FFF2-40B4-BE49-F238E27FC236}">
                      <a16:creationId xmlns:a16="http://schemas.microsoft.com/office/drawing/2014/main" id="{B470AB19-4C79-9980-9C7E-CA77F0A8B244}"/>
                    </a:ext>
                  </a:extLst>
                </xdr:cNvPr>
                <xdr:cNvSpPr/>
              </xdr:nvSpPr>
              <xdr:spPr>
                <a:xfrm>
                  <a:off x="3553825" y="1346706"/>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Thomas</a:t>
                  </a:r>
                  <a:r>
                    <a:rPr lang="en-US" sz="1000" baseline="0">
                      <a:solidFill>
                        <a:sysClr val="windowText" lastClr="000000"/>
                      </a:solidFill>
                      <a:latin typeface="Arial" panose="020B0604020202020204" pitchFamily="34" charset="0"/>
                      <a:cs typeface="Arial" panose="020B0604020202020204" pitchFamily="34" charset="0"/>
                    </a:rPr>
                    <a:t> Svenson</a:t>
                  </a:r>
                  <a:endParaRPr lang="en-SC" sz="1000">
                    <a:latin typeface="Arial" panose="020B0604020202020204" pitchFamily="34" charset="0"/>
                    <a:cs typeface="Arial" panose="020B0604020202020204" pitchFamily="34" charset="0"/>
                  </a:endParaRPr>
                </a:p>
              </xdr:txBody>
            </xdr:sp>
            <xdr:sp macro="" textlink="">
              <xdr:nvSpPr>
                <xdr:cNvPr id="492" name="Rectangle: Rounded Corners 491">
                  <a:extLst>
                    <a:ext uri="{FF2B5EF4-FFF2-40B4-BE49-F238E27FC236}">
                      <a16:creationId xmlns:a16="http://schemas.microsoft.com/office/drawing/2014/main" id="{646BADE4-C8A6-74E8-9737-4E29BACA3696}"/>
                    </a:ext>
                  </a:extLst>
                </xdr:cNvPr>
                <xdr:cNvSpPr/>
              </xdr:nvSpPr>
              <xdr:spPr>
                <a:xfrm>
                  <a:off x="1676400" y="1346706"/>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Contact</a:t>
                  </a:r>
                  <a:r>
                    <a:rPr lang="en-US" sz="1200" baseline="0">
                      <a:solidFill>
                        <a:sysClr val="windowText" lastClr="000000"/>
                      </a:solidFill>
                    </a:rPr>
                    <a:t> Name</a:t>
                  </a:r>
                  <a:endParaRPr lang="en-SC" sz="1200"/>
                </a:p>
              </xdr:txBody>
            </xdr:sp>
            <xdr:sp macro="" textlink="">
              <xdr:nvSpPr>
                <xdr:cNvPr id="493" name="Rectangle: Rounded Corners 492">
                  <a:extLst>
                    <a:ext uri="{FF2B5EF4-FFF2-40B4-BE49-F238E27FC236}">
                      <a16:creationId xmlns:a16="http://schemas.microsoft.com/office/drawing/2014/main" id="{C6445242-4E31-C0C4-F577-15472CAC7A13}"/>
                    </a:ext>
                  </a:extLst>
                </xdr:cNvPr>
                <xdr:cNvSpPr/>
              </xdr:nvSpPr>
              <xdr:spPr>
                <a:xfrm>
                  <a:off x="3546205" y="1997872"/>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AIRTEL</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494" name="Rectangle: Rounded Corners 493">
                  <a:extLst>
                    <a:ext uri="{FF2B5EF4-FFF2-40B4-BE49-F238E27FC236}">
                      <a16:creationId xmlns:a16="http://schemas.microsoft.com/office/drawing/2014/main" id="{029E6C1D-9121-5B1E-76BB-C27806F9C20D}"/>
                    </a:ext>
                  </a:extLst>
                </xdr:cNvPr>
                <xdr:cNvSpPr/>
              </xdr:nvSpPr>
              <xdr:spPr>
                <a:xfrm>
                  <a:off x="1676400" y="1997872"/>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Employer</a:t>
                  </a:r>
                  <a:endParaRPr lang="en-SC" sz="1200"/>
                </a:p>
              </xdr:txBody>
            </xdr:sp>
            <xdr:sp macro="" textlink="">
              <xdr:nvSpPr>
                <xdr:cNvPr id="495" name="Rectangle: Rounded Corners 494">
                  <a:extLst>
                    <a:ext uri="{FF2B5EF4-FFF2-40B4-BE49-F238E27FC236}">
                      <a16:creationId xmlns:a16="http://schemas.microsoft.com/office/drawing/2014/main" id="{45C5F80A-A2AA-4E8F-B665-1915F4089921}"/>
                    </a:ext>
                  </a:extLst>
                </xdr:cNvPr>
                <xdr:cNvSpPr/>
              </xdr:nvSpPr>
              <xdr:spPr>
                <a:xfrm>
                  <a:off x="3548670" y="2304302"/>
                  <a:ext cx="9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2511611</a:t>
                  </a:r>
                  <a:endParaRPr lang="en-SC" sz="1000">
                    <a:latin typeface="Arial" panose="020B0604020202020204" pitchFamily="34" charset="0"/>
                    <a:cs typeface="Arial" panose="020B0604020202020204" pitchFamily="34" charset="0"/>
                  </a:endParaRPr>
                </a:p>
              </xdr:txBody>
            </xdr:sp>
            <xdr:sp macro="" textlink="">
              <xdr:nvSpPr>
                <xdr:cNvPr id="496" name="Rectangle: Rounded Corners 495">
                  <a:extLst>
                    <a:ext uri="{FF2B5EF4-FFF2-40B4-BE49-F238E27FC236}">
                      <a16:creationId xmlns:a16="http://schemas.microsoft.com/office/drawing/2014/main" id="{D57AB0BC-C8FF-F019-1683-A53A6252294E}"/>
                    </a:ext>
                  </a:extLst>
                </xdr:cNvPr>
                <xdr:cNvSpPr/>
              </xdr:nvSpPr>
              <xdr:spPr>
                <a:xfrm>
                  <a:off x="1676400" y="2304302"/>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Contact No</a:t>
                  </a:r>
                  <a:endParaRPr lang="en-SC" sz="1200"/>
                </a:p>
              </xdr:txBody>
            </xdr:sp>
            <xdr:sp macro="" textlink="">
              <xdr:nvSpPr>
                <xdr:cNvPr id="497" name="Rectangle: Rounded Corners 496">
                  <a:extLst>
                    <a:ext uri="{FF2B5EF4-FFF2-40B4-BE49-F238E27FC236}">
                      <a16:creationId xmlns:a16="http://schemas.microsoft.com/office/drawing/2014/main" id="{A02A5985-925F-3E2A-7649-DF535444DEB8}"/>
                    </a:ext>
                  </a:extLst>
                </xdr:cNvPr>
                <xdr:cNvSpPr/>
              </xdr:nvSpPr>
              <xdr:spPr>
                <a:xfrm>
                  <a:off x="1676400" y="2626055"/>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Email Address</a:t>
                  </a:r>
                  <a:endParaRPr lang="en-SC" sz="1200"/>
                </a:p>
              </xdr:txBody>
            </xdr:sp>
            <xdr:sp macro="" textlink="">
              <xdr:nvSpPr>
                <xdr:cNvPr id="498" name="Rectangle: Rounded Corners 497">
                  <a:extLst>
                    <a:ext uri="{FF2B5EF4-FFF2-40B4-BE49-F238E27FC236}">
                      <a16:creationId xmlns:a16="http://schemas.microsoft.com/office/drawing/2014/main" id="{F0912533-ABA0-82DC-4B3A-E9270F7030BC}"/>
                    </a:ext>
                  </a:extLst>
                </xdr:cNvPr>
                <xdr:cNvSpPr/>
              </xdr:nvSpPr>
              <xdr:spPr>
                <a:xfrm>
                  <a:off x="1668791" y="2947807"/>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Address / Location</a:t>
                  </a:r>
                  <a:endParaRPr lang="en-SC" sz="1200">
                    <a:solidFill>
                      <a:sysClr val="windowText" lastClr="000000"/>
                    </a:solidFill>
                  </a:endParaRPr>
                </a:p>
              </xdr:txBody>
            </xdr:sp>
            <xdr:sp macro="" textlink="">
              <xdr:nvSpPr>
                <xdr:cNvPr id="499" name="Rectangle: Rounded Corners 498">
                  <a:extLst>
                    <a:ext uri="{FF2B5EF4-FFF2-40B4-BE49-F238E27FC236}">
                      <a16:creationId xmlns:a16="http://schemas.microsoft.com/office/drawing/2014/main" id="{07318912-E118-1BFE-9447-DC5B61FC1181}"/>
                    </a:ext>
                  </a:extLst>
                </xdr:cNvPr>
                <xdr:cNvSpPr/>
              </xdr:nvSpPr>
              <xdr:spPr>
                <a:xfrm>
                  <a:off x="3553825" y="1668457"/>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Technician</a:t>
                  </a:r>
                  <a:r>
                    <a:rPr lang="en-US" sz="1100"/>
                    <a:t>1</a:t>
                  </a:r>
                  <a:endParaRPr lang="en-SC" sz="1100"/>
                </a:p>
              </xdr:txBody>
            </xdr:sp>
            <xdr:sp macro="" textlink="">
              <xdr:nvSpPr>
                <xdr:cNvPr id="500" name="Rectangle: Rounded Corners 499">
                  <a:extLst>
                    <a:ext uri="{FF2B5EF4-FFF2-40B4-BE49-F238E27FC236}">
                      <a16:creationId xmlns:a16="http://schemas.microsoft.com/office/drawing/2014/main" id="{07D55240-ACFE-1B00-ECCF-DA239DFA0214}"/>
                    </a:ext>
                  </a:extLst>
                </xdr:cNvPr>
                <xdr:cNvSpPr/>
              </xdr:nvSpPr>
              <xdr:spPr>
                <a:xfrm>
                  <a:off x="1676400" y="1668457"/>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Occupation</a:t>
                  </a:r>
                  <a:endParaRPr lang="en-SC" sz="1200"/>
                </a:p>
              </xdr:txBody>
            </xdr:sp>
            <xdr:sp macro="" textlink="">
              <xdr:nvSpPr>
                <xdr:cNvPr id="501" name="Rectangle: Rounded Corners 500">
                  <a:extLst>
                    <a:ext uri="{FF2B5EF4-FFF2-40B4-BE49-F238E27FC236}">
                      <a16:creationId xmlns:a16="http://schemas.microsoft.com/office/drawing/2014/main" id="{098D62AE-F215-EC7E-3EB9-A27CD9F33B8E}"/>
                    </a:ext>
                  </a:extLst>
                </xdr:cNvPr>
                <xdr:cNvSpPr/>
              </xdr:nvSpPr>
              <xdr:spPr>
                <a:xfrm>
                  <a:off x="3548670" y="3246577"/>
                  <a:ext cx="1008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0">
                      <a:solidFill>
                        <a:sysClr val="windowText" lastClr="000000"/>
                      </a:solidFill>
                      <a:latin typeface="Arial" panose="020B0604020202020204" pitchFamily="34" charset="0"/>
                      <a:cs typeface="Arial" panose="020B0604020202020204" pitchFamily="34" charset="0"/>
                    </a:rPr>
                    <a:t>25-Sep-1978</a:t>
                  </a:r>
                  <a:endParaRPr lang="en-SC" sz="1000" b="0">
                    <a:solidFill>
                      <a:sysClr val="windowText" lastClr="000000"/>
                    </a:solidFill>
                    <a:latin typeface="Arial" panose="020B0604020202020204" pitchFamily="34" charset="0"/>
                    <a:cs typeface="Arial" panose="020B0604020202020204" pitchFamily="34" charset="0"/>
                  </a:endParaRPr>
                </a:p>
              </xdr:txBody>
            </xdr:sp>
            <xdr:sp macro="" textlink="">
              <xdr:nvSpPr>
                <xdr:cNvPr id="502" name="Rectangle: Rounded Corners 501">
                  <a:extLst>
                    <a:ext uri="{FF2B5EF4-FFF2-40B4-BE49-F238E27FC236}">
                      <a16:creationId xmlns:a16="http://schemas.microsoft.com/office/drawing/2014/main" id="{0BEF5829-AE0F-5C71-B4AE-8933CA2756DF}"/>
                    </a:ext>
                  </a:extLst>
                </xdr:cNvPr>
                <xdr:cNvSpPr/>
              </xdr:nvSpPr>
              <xdr:spPr>
                <a:xfrm>
                  <a:off x="1936674" y="3284677"/>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200">
                    <a:solidFill>
                      <a:sysClr val="windowText" lastClr="000000"/>
                    </a:solidFill>
                  </a:endParaRPr>
                </a:p>
              </xdr:txBody>
            </xdr:sp>
            <xdr:sp macro="" textlink="">
              <xdr:nvSpPr>
                <xdr:cNvPr id="503" name="Rectangle: Rounded Corners 502">
                  <a:extLst>
                    <a:ext uri="{FF2B5EF4-FFF2-40B4-BE49-F238E27FC236}">
                      <a16:creationId xmlns:a16="http://schemas.microsoft.com/office/drawing/2014/main" id="{E3B81621-0068-3D81-9AA6-45140BF643A7}"/>
                    </a:ext>
                  </a:extLst>
                </xdr:cNvPr>
                <xdr:cNvSpPr/>
              </xdr:nvSpPr>
              <xdr:spPr>
                <a:xfrm>
                  <a:off x="1676400" y="3278770"/>
                  <a:ext cx="1464312" cy="209041"/>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Of Birth / Age</a:t>
                  </a:r>
                  <a:endParaRPr lang="en-SC" sz="1200">
                    <a:solidFill>
                      <a:sysClr val="windowText" lastClr="000000"/>
                    </a:solidFill>
                  </a:endParaRPr>
                </a:p>
              </xdr:txBody>
            </xdr:sp>
            <xdr:sp macro="" textlink="">
              <xdr:nvSpPr>
                <xdr:cNvPr id="504" name="Rectangle: Rounded Corners 503">
                  <a:hlinkClick xmlns:r="http://schemas.openxmlformats.org/officeDocument/2006/relationships" r:id="rId5"/>
                  <a:extLst>
                    <a:ext uri="{FF2B5EF4-FFF2-40B4-BE49-F238E27FC236}">
                      <a16:creationId xmlns:a16="http://schemas.microsoft.com/office/drawing/2014/main" id="{21CC4727-7ED9-716D-4D53-1AA72746186A}"/>
                    </a:ext>
                  </a:extLst>
                </xdr:cNvPr>
                <xdr:cNvSpPr/>
              </xdr:nvSpPr>
              <xdr:spPr>
                <a:xfrm>
                  <a:off x="5045277" y="335280"/>
                  <a:ext cx="648000"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505" name="Rectangle: Rounded Corners 504">
                  <a:extLst>
                    <a:ext uri="{FF2B5EF4-FFF2-40B4-BE49-F238E27FC236}">
                      <a16:creationId xmlns:a16="http://schemas.microsoft.com/office/drawing/2014/main" id="{B6710F09-3E8C-0A17-D069-EFA3AFA5EC14}"/>
                    </a:ext>
                  </a:extLst>
                </xdr:cNvPr>
                <xdr:cNvSpPr/>
              </xdr:nvSpPr>
              <xdr:spPr>
                <a:xfrm>
                  <a:off x="3550910" y="2932981"/>
                  <a:ext cx="1872000" cy="213397"/>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Anse Possession</a:t>
                  </a:r>
                  <a:endParaRPr lang="en-SC" sz="10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473" name="Rectangle: Rounded Corners 472">
                <a:extLst>
                  <a:ext uri="{FF2B5EF4-FFF2-40B4-BE49-F238E27FC236}">
                    <a16:creationId xmlns:a16="http://schemas.microsoft.com/office/drawing/2014/main" id="{FBB548B5-B6CA-6ECD-120A-622EB17350B5}"/>
                  </a:ext>
                </a:extLst>
              </xdr:cNvPr>
              <xdr:cNvSpPr/>
            </xdr:nvSpPr>
            <xdr:spPr>
              <a:xfrm>
                <a:off x="13159740" y="3200400"/>
                <a:ext cx="468000" cy="217156"/>
              </a:xfrm>
              <a:prstGeom prst="roundRect">
                <a:avLst>
                  <a:gd name="adj" fmla="val 0"/>
                </a:avLst>
              </a:prstGeom>
              <a:solidFill>
                <a:schemeClr val="bg1">
                  <a:lumMod val="95000"/>
                </a:schemeClr>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46</a:t>
                </a:r>
              </a:p>
              <a:p>
                <a:pPr algn="l"/>
                <a:endParaRPr lang="en-SC" sz="1000">
                  <a:latin typeface="Arial" panose="020B0604020202020204" pitchFamily="34" charset="0"/>
                  <a:cs typeface="Arial" panose="020B0604020202020204" pitchFamily="34" charset="0"/>
                </a:endParaRPr>
              </a:p>
            </xdr:txBody>
          </xdr:sp>
          <xdr:sp macro="" textlink="">
            <xdr:nvSpPr>
              <xdr:cNvPr id="474" name="Rectangle: Rounded Corners 473">
                <a:extLst>
                  <a:ext uri="{FF2B5EF4-FFF2-40B4-BE49-F238E27FC236}">
                    <a16:creationId xmlns:a16="http://schemas.microsoft.com/office/drawing/2014/main" id="{2CF03597-17D3-335A-EF4F-D963E3A315DE}"/>
                  </a:ext>
                </a:extLst>
              </xdr:cNvPr>
              <xdr:cNvSpPr/>
            </xdr:nvSpPr>
            <xdr:spPr>
              <a:xfrm>
                <a:off x="11750040" y="4160520"/>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0">
                    <a:solidFill>
                      <a:sysClr val="windowText" lastClr="000000"/>
                    </a:solidFill>
                    <a:latin typeface="Arial" panose="020B0604020202020204" pitchFamily="34" charset="0"/>
                    <a:cs typeface="Arial" panose="020B0604020202020204" pitchFamily="34" charset="0"/>
                  </a:rPr>
                  <a:t>John Doe</a:t>
                </a:r>
              </a:p>
            </xdr:txBody>
          </xdr:sp>
          <xdr:sp macro="" textlink="">
            <xdr:nvSpPr>
              <xdr:cNvPr id="475" name="Rectangle: Rounded Corners 474">
                <a:extLst>
                  <a:ext uri="{FF2B5EF4-FFF2-40B4-BE49-F238E27FC236}">
                    <a16:creationId xmlns:a16="http://schemas.microsoft.com/office/drawing/2014/main" id="{FDD7C46F-4B62-E3A1-5ACE-E8EB14ABA502}"/>
                  </a:ext>
                </a:extLst>
              </xdr:cNvPr>
              <xdr:cNvSpPr/>
            </xdr:nvSpPr>
            <xdr:spPr>
              <a:xfrm>
                <a:off x="12969240" y="2255520"/>
                <a:ext cx="396000" cy="217156"/>
              </a:xfrm>
              <a:prstGeom prst="roundRect">
                <a:avLst>
                  <a:gd name="adj" fmla="val 0"/>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0">
                    <a:solidFill>
                      <a:sysClr val="windowText" lastClr="000000"/>
                    </a:solidFill>
                    <a:latin typeface="Arial" panose="020B0604020202020204" pitchFamily="34" charset="0"/>
                    <a:cs typeface="Arial" panose="020B0604020202020204" pitchFamily="34" charset="0"/>
                  </a:rPr>
                  <a:t>WA</a:t>
                </a:r>
                <a:endParaRPr lang="en-SC" sz="1000" b="0">
                  <a:solidFill>
                    <a:sysClr val="windowText" lastClr="000000"/>
                  </a:solidFill>
                  <a:latin typeface="Arial" panose="020B0604020202020204" pitchFamily="34" charset="0"/>
                  <a:cs typeface="Arial" panose="020B0604020202020204" pitchFamily="34" charset="0"/>
                </a:endParaRPr>
              </a:p>
            </xdr:txBody>
          </xdr:sp>
          <xdr:pic>
            <xdr:nvPicPr>
              <xdr:cNvPr id="476" name="Picture 475">
                <a:extLst>
                  <a:ext uri="{FF2B5EF4-FFF2-40B4-BE49-F238E27FC236}">
                    <a16:creationId xmlns:a16="http://schemas.microsoft.com/office/drawing/2014/main" id="{6ACB290B-EABC-FB20-1219-968EBA7FF990}"/>
                  </a:ext>
                </a:extLst>
              </xdr:cNvPr>
              <xdr:cNvPicPr>
                <a:picLocks noChangeAspect="1"/>
              </xdr:cNvPicPr>
            </xdr:nvPicPr>
            <xdr:blipFill>
              <a:blip xmlns:r="http://schemas.openxmlformats.org/officeDocument/2006/relationships" r:embed="rId28"/>
              <a:stretch>
                <a:fillRect/>
              </a:stretch>
            </xdr:blipFill>
            <xdr:spPr>
              <a:xfrm>
                <a:off x="13426440" y="2263140"/>
                <a:ext cx="222171" cy="216000"/>
              </a:xfrm>
              <a:prstGeom prst="rect">
                <a:avLst/>
              </a:prstGeom>
              <a:solidFill>
                <a:schemeClr val="bg1"/>
              </a:solidFill>
            </xdr:spPr>
          </xdr:pic>
          <xdr:sp macro="" textlink="">
            <xdr:nvSpPr>
              <xdr:cNvPr id="477" name="Rectangle: Rounded Corners 476">
                <a:extLst>
                  <a:ext uri="{FF2B5EF4-FFF2-40B4-BE49-F238E27FC236}">
                    <a16:creationId xmlns:a16="http://schemas.microsoft.com/office/drawing/2014/main" id="{48D47943-F372-8D45-8B15-ECB51FCA5898}"/>
                  </a:ext>
                </a:extLst>
              </xdr:cNvPr>
              <xdr:cNvSpPr/>
            </xdr:nvSpPr>
            <xdr:spPr>
              <a:xfrm>
                <a:off x="9875520" y="3543300"/>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Acquired</a:t>
                </a:r>
                <a:endParaRPr lang="en-SC" sz="1200"/>
              </a:p>
            </xdr:txBody>
          </xdr:sp>
          <xdr:sp macro="" textlink="">
            <xdr:nvSpPr>
              <xdr:cNvPr id="478" name="Rectangle: Rounded Corners 477">
                <a:extLst>
                  <a:ext uri="{FF2B5EF4-FFF2-40B4-BE49-F238E27FC236}">
                    <a16:creationId xmlns:a16="http://schemas.microsoft.com/office/drawing/2014/main" id="{BE643FB2-FF7F-1C77-76AC-FAF130C33EAD}"/>
                  </a:ext>
                </a:extLst>
              </xdr:cNvPr>
              <xdr:cNvSpPr/>
            </xdr:nvSpPr>
            <xdr:spPr>
              <a:xfrm>
                <a:off x="9875520" y="3857352"/>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200"/>
              </a:p>
            </xdr:txBody>
          </xdr:sp>
          <xdr:sp macro="" textlink="">
            <xdr:nvSpPr>
              <xdr:cNvPr id="479" name="Rectangle: Rounded Corners 478">
                <a:extLst>
                  <a:ext uri="{FF2B5EF4-FFF2-40B4-BE49-F238E27FC236}">
                    <a16:creationId xmlns:a16="http://schemas.microsoft.com/office/drawing/2014/main" id="{829F0A72-AAC7-9F62-92C0-3F5E6EA432C4}"/>
                  </a:ext>
                </a:extLst>
              </xdr:cNvPr>
              <xdr:cNvSpPr/>
            </xdr:nvSpPr>
            <xdr:spPr>
              <a:xfrm>
                <a:off x="9875520" y="4851418"/>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Agent</a:t>
                </a:r>
                <a:endParaRPr lang="en-SC" sz="1200"/>
              </a:p>
            </xdr:txBody>
          </xdr:sp>
          <xdr:sp macro="" textlink="">
            <xdr:nvSpPr>
              <xdr:cNvPr id="480" name="Rectangle: Rounded Corners 479">
                <a:extLst>
                  <a:ext uri="{FF2B5EF4-FFF2-40B4-BE49-F238E27FC236}">
                    <a16:creationId xmlns:a16="http://schemas.microsoft.com/office/drawing/2014/main" id="{E6906506-EE22-24CD-C797-BC36BFA4ACFA}"/>
                  </a:ext>
                </a:extLst>
              </xdr:cNvPr>
              <xdr:cNvSpPr/>
            </xdr:nvSpPr>
            <xdr:spPr>
              <a:xfrm>
                <a:off x="9875520" y="5157848"/>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Status</a:t>
                </a:r>
                <a:endParaRPr lang="en-SC" sz="1200"/>
              </a:p>
            </xdr:txBody>
          </xdr:sp>
          <xdr:sp macro="" textlink="">
            <xdr:nvSpPr>
              <xdr:cNvPr id="481" name="Rectangle: Rounded Corners 480">
                <a:extLst>
                  <a:ext uri="{FF2B5EF4-FFF2-40B4-BE49-F238E27FC236}">
                    <a16:creationId xmlns:a16="http://schemas.microsoft.com/office/drawing/2014/main" id="{63CECE53-8700-5729-D40D-8B144F0E4598}"/>
                  </a:ext>
                </a:extLst>
              </xdr:cNvPr>
              <xdr:cNvSpPr/>
            </xdr:nvSpPr>
            <xdr:spPr>
              <a:xfrm>
                <a:off x="9875520" y="4179103"/>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Source</a:t>
                </a:r>
                <a:r>
                  <a:rPr lang="en-US" sz="1200" baseline="0">
                    <a:solidFill>
                      <a:sysClr val="windowText" lastClr="000000"/>
                    </a:solidFill>
                  </a:rPr>
                  <a:t> Name</a:t>
                </a:r>
                <a:endParaRPr lang="en-SC" sz="1200"/>
              </a:p>
            </xdr:txBody>
          </xdr:sp>
          <xdr:sp macro="" textlink="">
            <xdr:nvSpPr>
              <xdr:cNvPr id="482" name="Rectangle: Rounded Corners 481">
                <a:extLst>
                  <a:ext uri="{FF2B5EF4-FFF2-40B4-BE49-F238E27FC236}">
                    <a16:creationId xmlns:a16="http://schemas.microsoft.com/office/drawing/2014/main" id="{4CD0F8C0-7FAA-ACF0-F5B4-10AD2ABE8C6F}"/>
                  </a:ext>
                </a:extLst>
              </xdr:cNvPr>
              <xdr:cNvSpPr/>
            </xdr:nvSpPr>
            <xdr:spPr>
              <a:xfrm>
                <a:off x="11750040" y="3826872"/>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Referal</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483" name="Rectangle: Rounded Corners 482">
                <a:extLst>
                  <a:ext uri="{FF2B5EF4-FFF2-40B4-BE49-F238E27FC236}">
                    <a16:creationId xmlns:a16="http://schemas.microsoft.com/office/drawing/2014/main" id="{0B0BE98C-F948-C898-7FB4-7AF5345A01A6}"/>
                  </a:ext>
                </a:extLst>
              </xdr:cNvPr>
              <xdr:cNvSpPr/>
            </xdr:nvSpPr>
            <xdr:spPr>
              <a:xfrm>
                <a:off x="11742420" y="5148598"/>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Qualified</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484" name="Rectangle: Rounded Corners 483">
                <a:extLst>
                  <a:ext uri="{FF2B5EF4-FFF2-40B4-BE49-F238E27FC236}">
                    <a16:creationId xmlns:a16="http://schemas.microsoft.com/office/drawing/2014/main" id="{4E4C2A9D-9935-A851-6B3E-FC0A6CA98B34}"/>
                  </a:ext>
                </a:extLst>
              </xdr:cNvPr>
              <xdr:cNvSpPr/>
            </xdr:nvSpPr>
            <xdr:spPr>
              <a:xfrm>
                <a:off x="11750040" y="4819183"/>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Mandy</a:t>
                </a:r>
                <a:endParaRPr lang="en-SC" sz="1100">
                  <a:solidFill>
                    <a:sysClr val="windowText" lastClr="000000"/>
                  </a:solidFill>
                </a:endParaRPr>
              </a:p>
            </xdr:txBody>
          </xdr:sp>
          <xdr:sp macro="" textlink="">
            <xdr:nvSpPr>
              <xdr:cNvPr id="485" name="Rectangle: Rounded Corners 484">
                <a:extLst>
                  <a:ext uri="{FF2B5EF4-FFF2-40B4-BE49-F238E27FC236}">
                    <a16:creationId xmlns:a16="http://schemas.microsoft.com/office/drawing/2014/main" id="{BA4A3EAD-42AD-B868-4EEA-2EB82304A332}"/>
                  </a:ext>
                </a:extLst>
              </xdr:cNvPr>
              <xdr:cNvSpPr/>
            </xdr:nvSpPr>
            <xdr:spPr>
              <a:xfrm>
                <a:off x="9875520" y="5486400"/>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Ranking</a:t>
                </a:r>
                <a:endParaRPr lang="en-SC" sz="1200"/>
              </a:p>
            </xdr:txBody>
          </xdr:sp>
        </xdr:grpSp>
        <xdr:sp macro="" textlink="">
          <xdr:nvSpPr>
            <xdr:cNvPr id="466" name="Rectangle: Rounded Corners 465">
              <a:extLst>
                <a:ext uri="{FF2B5EF4-FFF2-40B4-BE49-F238E27FC236}">
                  <a16:creationId xmlns:a16="http://schemas.microsoft.com/office/drawing/2014/main" id="{6216EE3C-E973-3CB6-6DA8-CD176ADE59EE}"/>
                </a:ext>
              </a:extLst>
            </xdr:cNvPr>
            <xdr:cNvSpPr/>
          </xdr:nvSpPr>
          <xdr:spPr>
            <a:xfrm>
              <a:off x="11757660" y="2567940"/>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latin typeface="Arial" panose="020B0604020202020204" pitchFamily="34" charset="0"/>
                <a:cs typeface="Arial" panose="020B0604020202020204" pitchFamily="34" charset="0"/>
              </a:endParaRPr>
            </a:p>
          </xdr:txBody>
        </xdr:sp>
        <xdr:sp macro="" textlink="">
          <xdr:nvSpPr>
            <xdr:cNvPr id="467" name="Rectangle: Rounded Corners 466">
              <a:extLst>
                <a:ext uri="{FF2B5EF4-FFF2-40B4-BE49-F238E27FC236}">
                  <a16:creationId xmlns:a16="http://schemas.microsoft.com/office/drawing/2014/main" id="{FE3DA331-F094-7016-B095-B6B04AB8B77E}"/>
                </a:ext>
              </a:extLst>
            </xdr:cNvPr>
            <xdr:cNvSpPr/>
          </xdr:nvSpPr>
          <xdr:spPr>
            <a:xfrm>
              <a:off x="11757660" y="5478780"/>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VIP</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468" name="Rectangle: Rounded Corners 467">
              <a:extLst>
                <a:ext uri="{FF2B5EF4-FFF2-40B4-BE49-F238E27FC236}">
                  <a16:creationId xmlns:a16="http://schemas.microsoft.com/office/drawing/2014/main" id="{03CE7685-849D-89B7-2FFE-BBE8914C6C4F}"/>
                </a:ext>
              </a:extLst>
            </xdr:cNvPr>
            <xdr:cNvSpPr/>
          </xdr:nvSpPr>
          <xdr:spPr>
            <a:xfrm>
              <a:off x="9875520" y="5815815"/>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Savings Budget</a:t>
              </a:r>
              <a:endParaRPr lang="en-SC" sz="1200"/>
            </a:p>
          </xdr:txBody>
        </xdr:sp>
        <xdr:sp macro="" textlink="">
          <xdr:nvSpPr>
            <xdr:cNvPr id="469" name="Rectangle: Rounded Corners 468">
              <a:extLst>
                <a:ext uri="{FF2B5EF4-FFF2-40B4-BE49-F238E27FC236}">
                  <a16:creationId xmlns:a16="http://schemas.microsoft.com/office/drawing/2014/main" id="{56C9616B-FBDF-56C3-8590-A2127A0DBD50}"/>
                </a:ext>
              </a:extLst>
            </xdr:cNvPr>
            <xdr:cNvSpPr/>
          </xdr:nvSpPr>
          <xdr:spPr>
            <a:xfrm>
              <a:off x="9875520" y="6129865"/>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200"/>
            </a:p>
          </xdr:txBody>
        </xdr:sp>
        <xdr:sp macro="" textlink="">
          <xdr:nvSpPr>
            <xdr:cNvPr id="471" name="Rectangle: Rounded Corners 470">
              <a:extLst>
                <a:ext uri="{FF2B5EF4-FFF2-40B4-BE49-F238E27FC236}">
                  <a16:creationId xmlns:a16="http://schemas.microsoft.com/office/drawing/2014/main" id="{CBE6165C-2581-30F2-A25F-5C57889D76C7}"/>
                </a:ext>
              </a:extLst>
            </xdr:cNvPr>
            <xdr:cNvSpPr/>
          </xdr:nvSpPr>
          <xdr:spPr>
            <a:xfrm>
              <a:off x="11762814" y="5791200"/>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1000</a:t>
              </a:r>
              <a:endParaRPr lang="en-SC" sz="1100">
                <a:solidFill>
                  <a:sysClr val="windowText" lastClr="000000"/>
                </a:solidFill>
              </a:endParaRPr>
            </a:p>
          </xdr:txBody>
        </xdr:sp>
      </xdr:grpSp>
      <xdr:sp macro="" textlink="">
        <xdr:nvSpPr>
          <xdr:cNvPr id="463" name="Rectangle: Rounded Corners 462">
            <a:extLst>
              <a:ext uri="{FF2B5EF4-FFF2-40B4-BE49-F238E27FC236}">
                <a16:creationId xmlns:a16="http://schemas.microsoft.com/office/drawing/2014/main" id="{77D45D03-FD3E-7527-ACB8-FDB32261DE43}"/>
              </a:ext>
            </a:extLst>
          </xdr:cNvPr>
          <xdr:cNvSpPr/>
        </xdr:nvSpPr>
        <xdr:spPr>
          <a:xfrm>
            <a:off x="11765280" y="3513277"/>
            <a:ext cx="1008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0">
                <a:solidFill>
                  <a:sysClr val="windowText" lastClr="000000"/>
                </a:solidFill>
                <a:latin typeface="Arial" panose="020B0604020202020204" pitchFamily="34" charset="0"/>
                <a:cs typeface="Arial" panose="020B0604020202020204" pitchFamily="34" charset="0"/>
              </a:rPr>
              <a:t>1-May-2025</a:t>
            </a:r>
            <a:endParaRPr lang="en-SC" sz="1000" b="0">
              <a:solidFill>
                <a:sysClr val="windowText" lastClr="000000"/>
              </a:solidFill>
              <a:latin typeface="Arial" panose="020B0604020202020204" pitchFamily="34" charset="0"/>
              <a:cs typeface="Arial" panose="020B0604020202020204" pitchFamily="34" charset="0"/>
            </a:endParaRPr>
          </a:p>
        </xdr:txBody>
      </xdr:sp>
      <xdr:sp macro="" textlink="">
        <xdr:nvSpPr>
          <xdr:cNvPr id="464" name="Rectangle: Rounded Corners 463">
            <a:extLst>
              <a:ext uri="{FF2B5EF4-FFF2-40B4-BE49-F238E27FC236}">
                <a16:creationId xmlns:a16="http://schemas.microsoft.com/office/drawing/2014/main" id="{3072CA89-C100-A666-7ECA-D7815FA99E16}"/>
              </a:ext>
            </a:extLst>
          </xdr:cNvPr>
          <xdr:cNvSpPr/>
        </xdr:nvSpPr>
        <xdr:spPr>
          <a:xfrm>
            <a:off x="13169610" y="3512820"/>
            <a:ext cx="468000" cy="217156"/>
          </a:xfrm>
          <a:prstGeom prst="roundRect">
            <a:avLst>
              <a:gd name="adj" fmla="val 0"/>
            </a:avLst>
          </a:prstGeom>
          <a:solidFill>
            <a:schemeClr val="bg1">
              <a:lumMod val="95000"/>
            </a:schemeClr>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a:t>
            </a:r>
          </a:p>
          <a:p>
            <a:pPr algn="ctr"/>
            <a:endParaRPr lang="en-US" sz="1000">
              <a:solidFill>
                <a:sysClr val="windowText" lastClr="000000"/>
              </a:solidFill>
              <a:latin typeface="Arial" panose="020B0604020202020204" pitchFamily="34" charset="0"/>
              <a:cs typeface="Arial" panose="020B0604020202020204" pitchFamily="34" charset="0"/>
            </a:endParaRPr>
          </a:p>
          <a:p>
            <a:pPr algn="l"/>
            <a:endParaRPr lang="en-SC" sz="1000">
              <a:latin typeface="Arial" panose="020B0604020202020204" pitchFamily="34" charset="0"/>
              <a:cs typeface="Arial" panose="020B0604020202020204" pitchFamily="34" charset="0"/>
            </a:endParaRPr>
          </a:p>
        </xdr:txBody>
      </xdr:sp>
    </xdr:grpSp>
    <xdr:clientData/>
  </xdr:twoCellAnchor>
  <xdr:twoCellAnchor>
    <xdr:from>
      <xdr:col>11</xdr:col>
      <xdr:colOff>571500</xdr:colOff>
      <xdr:row>2</xdr:row>
      <xdr:rowOff>53340</xdr:rowOff>
    </xdr:from>
    <xdr:to>
      <xdr:col>12</xdr:col>
      <xdr:colOff>1121412</xdr:colOff>
      <xdr:row>3</xdr:row>
      <xdr:rowOff>79501</xdr:rowOff>
    </xdr:to>
    <xdr:sp macro="" textlink="">
      <xdr:nvSpPr>
        <xdr:cNvPr id="506" name="Rectangle: Rounded Corners 505">
          <a:extLst>
            <a:ext uri="{FF2B5EF4-FFF2-40B4-BE49-F238E27FC236}">
              <a16:creationId xmlns:a16="http://schemas.microsoft.com/office/drawing/2014/main" id="{2D24094B-D5A0-4206-9246-17CF80F841E9}"/>
            </a:ext>
          </a:extLst>
        </xdr:cNvPr>
        <xdr:cNvSpPr/>
      </xdr:nvSpPr>
      <xdr:spPr>
        <a:xfrm>
          <a:off x="9860280" y="685800"/>
          <a:ext cx="1464312" cy="209041"/>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76909"/>
              </a:solidFill>
            </a:rPr>
            <a:t>Contact</a:t>
          </a:r>
          <a:r>
            <a:rPr lang="en-US" sz="1200" b="1" baseline="0">
              <a:solidFill>
                <a:srgbClr val="F76909"/>
              </a:solidFill>
            </a:rPr>
            <a:t> Details</a:t>
          </a:r>
          <a:endParaRPr lang="en-SC" sz="1200" b="1">
            <a:solidFill>
              <a:srgbClr val="F76909"/>
            </a:solidFill>
          </a:endParaRPr>
        </a:p>
      </xdr:txBody>
    </xdr:sp>
    <xdr:clientData/>
  </xdr:twoCellAnchor>
  <xdr:twoCellAnchor>
    <xdr:from>
      <xdr:col>11</xdr:col>
      <xdr:colOff>586680</xdr:colOff>
      <xdr:row>12</xdr:row>
      <xdr:rowOff>182880</xdr:rowOff>
    </xdr:from>
    <xdr:to>
      <xdr:col>12</xdr:col>
      <xdr:colOff>1136183</xdr:colOff>
      <xdr:row>13</xdr:row>
      <xdr:rowOff>66847</xdr:rowOff>
    </xdr:to>
    <xdr:sp macro="" textlink="">
      <xdr:nvSpPr>
        <xdr:cNvPr id="511" name="Rectangle: Rounded Corners 510">
          <a:extLst>
            <a:ext uri="{FF2B5EF4-FFF2-40B4-BE49-F238E27FC236}">
              <a16:creationId xmlns:a16="http://schemas.microsoft.com/office/drawing/2014/main" id="{5A3EC450-59EA-4B59-8996-29EC526EE982}"/>
            </a:ext>
          </a:extLst>
        </xdr:cNvPr>
        <xdr:cNvSpPr/>
      </xdr:nvSpPr>
      <xdr:spPr>
        <a:xfrm>
          <a:off x="9875460" y="3855720"/>
          <a:ext cx="1463903"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Source</a:t>
          </a:r>
          <a:endParaRPr lang="en-SC" sz="1200"/>
        </a:p>
      </xdr:txBody>
    </xdr:sp>
    <xdr:clientData/>
  </xdr:twoCellAnchor>
  <xdr:twoCellAnchor>
    <xdr:from>
      <xdr:col>15</xdr:col>
      <xdr:colOff>213393</xdr:colOff>
      <xdr:row>9</xdr:row>
      <xdr:rowOff>198120</xdr:rowOff>
    </xdr:from>
    <xdr:to>
      <xdr:col>16</xdr:col>
      <xdr:colOff>285022</xdr:colOff>
      <xdr:row>10</xdr:row>
      <xdr:rowOff>87616</xdr:rowOff>
    </xdr:to>
    <xdr:sp macro="" textlink="">
      <xdr:nvSpPr>
        <xdr:cNvPr id="512" name="Rectangle: Rounded Corners 511">
          <a:extLst>
            <a:ext uri="{FF2B5EF4-FFF2-40B4-BE49-F238E27FC236}">
              <a16:creationId xmlns:a16="http://schemas.microsoft.com/office/drawing/2014/main" id="{0F5BFEFD-7668-4BE0-A83D-3CF0395A901F}"/>
            </a:ext>
          </a:extLst>
        </xdr:cNvPr>
        <xdr:cNvSpPr/>
      </xdr:nvSpPr>
      <xdr:spPr>
        <a:xfrm>
          <a:off x="13152153" y="2887980"/>
          <a:ext cx="467869"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chemeClr val="tx1"/>
              </a:solidFill>
              <a:latin typeface="Arial" panose="020B0604020202020204" pitchFamily="34" charset="0"/>
              <a:cs typeface="Arial" panose="020B0604020202020204" pitchFamily="34" charset="0"/>
            </a:rPr>
            <a:t>PR</a:t>
          </a:r>
          <a:endParaRPr lang="en-SC" sz="1000">
            <a:solidFill>
              <a:schemeClr val="tx1"/>
            </a:solidFill>
            <a:latin typeface="Arial" panose="020B0604020202020204" pitchFamily="34" charset="0"/>
            <a:cs typeface="Arial" panose="020B0604020202020204" pitchFamily="34" charset="0"/>
          </a:endParaRPr>
        </a:p>
      </xdr:txBody>
    </xdr:sp>
    <xdr:clientData/>
  </xdr:twoCellAnchor>
  <xdr:twoCellAnchor>
    <xdr:from>
      <xdr:col>11</xdr:col>
      <xdr:colOff>586773</xdr:colOff>
      <xdr:row>14</xdr:row>
      <xdr:rowOff>192255</xdr:rowOff>
    </xdr:from>
    <xdr:to>
      <xdr:col>12</xdr:col>
      <xdr:colOff>1136276</xdr:colOff>
      <xdr:row>15</xdr:row>
      <xdr:rowOff>76222</xdr:rowOff>
    </xdr:to>
    <xdr:sp macro="" textlink="">
      <xdr:nvSpPr>
        <xdr:cNvPr id="2" name="Rectangle: Rounded Corners 1">
          <a:extLst>
            <a:ext uri="{FF2B5EF4-FFF2-40B4-BE49-F238E27FC236}">
              <a16:creationId xmlns:a16="http://schemas.microsoft.com/office/drawing/2014/main" id="{F33CC839-CCBE-408B-BFFF-82564A086916}"/>
            </a:ext>
          </a:extLst>
        </xdr:cNvPr>
        <xdr:cNvSpPr/>
      </xdr:nvSpPr>
      <xdr:spPr>
        <a:xfrm>
          <a:off x="9875553" y="4520415"/>
          <a:ext cx="1463903"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Agency</a:t>
          </a:r>
          <a:endParaRPr lang="en-SC" sz="1200"/>
        </a:p>
      </xdr:txBody>
    </xdr:sp>
    <xdr:clientData/>
  </xdr:twoCellAnchor>
  <xdr:twoCellAnchor>
    <xdr:from>
      <xdr:col>13</xdr:col>
      <xdr:colOff>388129</xdr:colOff>
      <xdr:row>14</xdr:row>
      <xdr:rowOff>160020</xdr:rowOff>
    </xdr:from>
    <xdr:to>
      <xdr:col>16</xdr:col>
      <xdr:colOff>286026</xdr:colOff>
      <xdr:row>15</xdr:row>
      <xdr:rowOff>49516</xdr:rowOff>
    </xdr:to>
    <xdr:sp macro="" textlink="">
      <xdr:nvSpPr>
        <xdr:cNvPr id="3" name="Rectangle: Rounded Corners 2">
          <a:extLst>
            <a:ext uri="{FF2B5EF4-FFF2-40B4-BE49-F238E27FC236}">
              <a16:creationId xmlns:a16="http://schemas.microsoft.com/office/drawing/2014/main" id="{FE323811-7284-4D1B-8F7E-1298DEDFC5BA}"/>
            </a:ext>
          </a:extLst>
        </xdr:cNvPr>
        <xdr:cNvSpPr/>
      </xdr:nvSpPr>
      <xdr:spPr>
        <a:xfrm>
          <a:off x="11749549" y="4488180"/>
          <a:ext cx="1871477"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Keystone</a:t>
          </a:r>
          <a:endParaRPr lang="en-SC" sz="1100">
            <a:solidFill>
              <a:sysClr val="windowText" lastClr="000000"/>
            </a:solidFill>
          </a:endParaRPr>
        </a:p>
      </xdr:txBody>
    </xdr:sp>
    <xdr:clientData/>
  </xdr:twoCellAnchor>
  <xdr:twoCellAnchor>
    <xdr:from>
      <xdr:col>11</xdr:col>
      <xdr:colOff>586773</xdr:colOff>
      <xdr:row>19</xdr:row>
      <xdr:rowOff>161775</xdr:rowOff>
    </xdr:from>
    <xdr:to>
      <xdr:col>12</xdr:col>
      <xdr:colOff>1136276</xdr:colOff>
      <xdr:row>20</xdr:row>
      <xdr:rowOff>45742</xdr:rowOff>
    </xdr:to>
    <xdr:sp macro="" textlink="">
      <xdr:nvSpPr>
        <xdr:cNvPr id="4" name="Rectangle: Rounded Corners 3">
          <a:extLst>
            <a:ext uri="{FF2B5EF4-FFF2-40B4-BE49-F238E27FC236}">
              <a16:creationId xmlns:a16="http://schemas.microsoft.com/office/drawing/2014/main" id="{EC7D399B-7CF3-4301-81C0-7BCF473B0893}"/>
            </a:ext>
          </a:extLst>
        </xdr:cNvPr>
        <xdr:cNvSpPr/>
      </xdr:nvSpPr>
      <xdr:spPr>
        <a:xfrm>
          <a:off x="9875553" y="6128235"/>
          <a:ext cx="1463903"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Children</a:t>
          </a:r>
          <a:endParaRPr lang="en-SC" sz="1200"/>
        </a:p>
      </xdr:txBody>
    </xdr:sp>
    <xdr:clientData/>
  </xdr:twoCellAnchor>
  <xdr:twoCellAnchor>
    <xdr:from>
      <xdr:col>13</xdr:col>
      <xdr:colOff>400900</xdr:colOff>
      <xdr:row>19</xdr:row>
      <xdr:rowOff>137160</xdr:rowOff>
    </xdr:from>
    <xdr:to>
      <xdr:col>16</xdr:col>
      <xdr:colOff>298797</xdr:colOff>
      <xdr:row>20</xdr:row>
      <xdr:rowOff>26656</xdr:rowOff>
    </xdr:to>
    <xdr:sp macro="" textlink="">
      <xdr:nvSpPr>
        <xdr:cNvPr id="5" name="Rectangle: Rounded Corners 4">
          <a:extLst>
            <a:ext uri="{FF2B5EF4-FFF2-40B4-BE49-F238E27FC236}">
              <a16:creationId xmlns:a16="http://schemas.microsoft.com/office/drawing/2014/main" id="{F9F84820-E4CD-4A5E-9345-9112F3682CCE}"/>
            </a:ext>
          </a:extLst>
        </xdr:cNvPr>
        <xdr:cNvSpPr/>
      </xdr:nvSpPr>
      <xdr:spPr>
        <a:xfrm>
          <a:off x="11762320" y="6103620"/>
          <a:ext cx="1871477"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wsDr>
</file>

<file path=xl/drawings/drawing30.xml><?xml version="1.0" encoding="utf-8"?>
<xdr:wsDr xmlns:xdr="http://schemas.openxmlformats.org/drawingml/2006/spreadsheetDrawing" xmlns:a="http://schemas.openxmlformats.org/drawingml/2006/main">
  <xdr:oneCellAnchor>
    <xdr:from>
      <xdr:col>20</xdr:col>
      <xdr:colOff>480060</xdr:colOff>
      <xdr:row>5</xdr:row>
      <xdr:rowOff>0</xdr:rowOff>
    </xdr:from>
    <xdr:ext cx="184731" cy="264560"/>
    <xdr:sp macro="" textlink="">
      <xdr:nvSpPr>
        <xdr:cNvPr id="2" name="TextBox 1">
          <a:extLst>
            <a:ext uri="{FF2B5EF4-FFF2-40B4-BE49-F238E27FC236}">
              <a16:creationId xmlns:a16="http://schemas.microsoft.com/office/drawing/2014/main" id="{9343EDFC-7524-4B41-91D6-F2914C85B0FD}"/>
            </a:ext>
          </a:extLst>
        </xdr:cNvPr>
        <xdr:cNvSpPr txBox="1"/>
      </xdr:nvSpPr>
      <xdr:spPr>
        <a:xfrm>
          <a:off x="13037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22</xdr:row>
      <xdr:rowOff>0</xdr:rowOff>
    </xdr:from>
    <xdr:ext cx="184731" cy="264560"/>
    <xdr:sp macro="" textlink="">
      <xdr:nvSpPr>
        <xdr:cNvPr id="5" name="TextBox 4">
          <a:extLst>
            <a:ext uri="{FF2B5EF4-FFF2-40B4-BE49-F238E27FC236}">
              <a16:creationId xmlns:a16="http://schemas.microsoft.com/office/drawing/2014/main" id="{1636222B-1DB3-4C59-AB70-9A5D82116753}"/>
            </a:ext>
          </a:extLst>
        </xdr:cNvPr>
        <xdr:cNvSpPr txBox="1"/>
      </xdr:nvSpPr>
      <xdr:spPr>
        <a:xfrm>
          <a:off x="13037820" y="4282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5</xdr:row>
      <xdr:rowOff>0</xdr:rowOff>
    </xdr:from>
    <xdr:ext cx="184731" cy="264560"/>
    <xdr:sp macro="" textlink="">
      <xdr:nvSpPr>
        <xdr:cNvPr id="7" name="TextBox 6">
          <a:extLst>
            <a:ext uri="{FF2B5EF4-FFF2-40B4-BE49-F238E27FC236}">
              <a16:creationId xmlns:a16="http://schemas.microsoft.com/office/drawing/2014/main" id="{9070AB48-3158-406C-8DE1-9D625EA2B007}"/>
            </a:ext>
          </a:extLst>
        </xdr:cNvPr>
        <xdr:cNvSpPr txBox="1"/>
      </xdr:nvSpPr>
      <xdr:spPr>
        <a:xfrm>
          <a:off x="1226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12</xdr:col>
      <xdr:colOff>121920</xdr:colOff>
      <xdr:row>7</xdr:row>
      <xdr:rowOff>0</xdr:rowOff>
    </xdr:from>
    <xdr:to>
      <xdr:col>13</xdr:col>
      <xdr:colOff>1860</xdr:colOff>
      <xdr:row>7</xdr:row>
      <xdr:rowOff>220980</xdr:rowOff>
    </xdr:to>
    <xdr:sp macro="" textlink="">
      <xdr:nvSpPr>
        <xdr:cNvPr id="8" name="TextBox 7">
          <a:extLst>
            <a:ext uri="{FF2B5EF4-FFF2-40B4-BE49-F238E27FC236}">
              <a16:creationId xmlns:a16="http://schemas.microsoft.com/office/drawing/2014/main" id="{4842B63E-E7AB-48DF-A844-0546831A30EB}"/>
            </a:ext>
          </a:extLst>
        </xdr:cNvPr>
        <xdr:cNvSpPr txBox="1"/>
      </xdr:nvSpPr>
      <xdr:spPr>
        <a:xfrm>
          <a:off x="7520940" y="1821180"/>
          <a:ext cx="344760" cy="2209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43</a:t>
          </a:r>
          <a:endParaRPr lang="en-SC" sz="1100"/>
        </a:p>
      </xdr:txBody>
    </xdr:sp>
    <xdr:clientData/>
  </xdr:twoCellAnchor>
  <xdr:twoCellAnchor>
    <xdr:from>
      <xdr:col>20</xdr:col>
      <xdr:colOff>838200</xdr:colOff>
      <xdr:row>3</xdr:row>
      <xdr:rowOff>106680</xdr:rowOff>
    </xdr:from>
    <xdr:to>
      <xdr:col>20</xdr:col>
      <xdr:colOff>1522200</xdr:colOff>
      <xdr:row>3</xdr:row>
      <xdr:rowOff>358680</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991761CD-476E-4312-A59A-91E81FFF4547}"/>
            </a:ext>
          </a:extLst>
        </xdr:cNvPr>
        <xdr:cNvSpPr/>
      </xdr:nvSpPr>
      <xdr:spPr>
        <a:xfrm>
          <a:off x="13411200" y="92202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20</xdr:col>
      <xdr:colOff>45720</xdr:colOff>
      <xdr:row>3</xdr:row>
      <xdr:rowOff>106680</xdr:rowOff>
    </xdr:from>
    <xdr:to>
      <xdr:col>20</xdr:col>
      <xdr:colOff>729720</xdr:colOff>
      <xdr:row>3</xdr:row>
      <xdr:rowOff>358680</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D596701D-7502-479E-A97F-DBF422CFC3FD}"/>
            </a:ext>
          </a:extLst>
        </xdr:cNvPr>
        <xdr:cNvSpPr/>
      </xdr:nvSpPr>
      <xdr:spPr>
        <a:xfrm>
          <a:off x="1261872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Edit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20</xdr:col>
      <xdr:colOff>434340</xdr:colOff>
      <xdr:row>20</xdr:row>
      <xdr:rowOff>83820</xdr:rowOff>
    </xdr:from>
    <xdr:to>
      <xdr:col>20</xdr:col>
      <xdr:colOff>1550340</xdr:colOff>
      <xdr:row>20</xdr:row>
      <xdr:rowOff>335820</xdr:rowOff>
    </xdr:to>
    <xdr:sp macro="" textlink="">
      <xdr:nvSpPr>
        <xdr:cNvPr id="11" name="Rectangle: Rounded Corners 10">
          <a:extLst>
            <a:ext uri="{FF2B5EF4-FFF2-40B4-BE49-F238E27FC236}">
              <a16:creationId xmlns:a16="http://schemas.microsoft.com/office/drawing/2014/main" id="{C075BDBD-59EF-4D61-9738-D1707890E89A}"/>
            </a:ext>
          </a:extLst>
        </xdr:cNvPr>
        <xdr:cNvSpPr/>
      </xdr:nvSpPr>
      <xdr:spPr>
        <a:xfrm>
          <a:off x="12992100" y="3802380"/>
          <a:ext cx="1116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a:t>
          </a:r>
          <a:r>
            <a:rPr lang="en-US" sz="1000" baseline="0">
              <a:solidFill>
                <a:schemeClr val="bg1"/>
              </a:solidFill>
              <a:latin typeface="Arial" panose="020B0604020202020204" pitchFamily="34" charset="0"/>
              <a:cs typeface="Arial" panose="020B0604020202020204" pitchFamily="34" charset="0"/>
            </a:rPr>
            <a:t> Follow Up</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31</xdr:row>
      <xdr:rowOff>58200</xdr:rowOff>
    </xdr:to>
    <xdr:grpSp>
      <xdr:nvGrpSpPr>
        <xdr:cNvPr id="18" name="Group 17">
          <a:extLst>
            <a:ext uri="{FF2B5EF4-FFF2-40B4-BE49-F238E27FC236}">
              <a16:creationId xmlns:a16="http://schemas.microsoft.com/office/drawing/2014/main" id="{9A2B0B7B-BD77-4993-A1BC-6CBE353ABB79}"/>
            </a:ext>
          </a:extLst>
        </xdr:cNvPr>
        <xdr:cNvGrpSpPr/>
      </xdr:nvGrpSpPr>
      <xdr:grpSpPr>
        <a:xfrm>
          <a:off x="0" y="0"/>
          <a:ext cx="1474131" cy="6840000"/>
          <a:chOff x="0" y="0"/>
          <a:chExt cx="1470321" cy="6184990"/>
        </a:xfrm>
      </xdr:grpSpPr>
      <xdr:grpSp>
        <xdr:nvGrpSpPr>
          <xdr:cNvPr id="19" name="Group 18">
            <a:extLst>
              <a:ext uri="{FF2B5EF4-FFF2-40B4-BE49-F238E27FC236}">
                <a16:creationId xmlns:a16="http://schemas.microsoft.com/office/drawing/2014/main" id="{2B9F001C-18DA-3B66-01B3-D21665BD7755}"/>
              </a:ext>
            </a:extLst>
          </xdr:cNvPr>
          <xdr:cNvGrpSpPr/>
        </xdr:nvGrpSpPr>
        <xdr:grpSpPr>
          <a:xfrm>
            <a:off x="0" y="0"/>
            <a:ext cx="1470321" cy="6184990"/>
            <a:chOff x="0" y="0"/>
            <a:chExt cx="1470321" cy="6184990"/>
          </a:xfrm>
        </xdr:grpSpPr>
        <xdr:grpSp>
          <xdr:nvGrpSpPr>
            <xdr:cNvPr id="21" name="Group 20">
              <a:extLst>
                <a:ext uri="{FF2B5EF4-FFF2-40B4-BE49-F238E27FC236}">
                  <a16:creationId xmlns:a16="http://schemas.microsoft.com/office/drawing/2014/main" id="{E33D84F2-E0BB-6F0B-2FB5-DD4F7F23116B}"/>
                </a:ext>
              </a:extLst>
            </xdr:cNvPr>
            <xdr:cNvGrpSpPr/>
          </xdr:nvGrpSpPr>
          <xdr:grpSpPr>
            <a:xfrm>
              <a:off x="0" y="0"/>
              <a:ext cx="1470321" cy="6184990"/>
              <a:chOff x="0" y="-291307"/>
              <a:chExt cx="1474131" cy="6350725"/>
            </a:xfrm>
            <a:solidFill>
              <a:schemeClr val="bg1"/>
            </a:solidFill>
          </xdr:grpSpPr>
          <xdr:grpSp>
            <xdr:nvGrpSpPr>
              <xdr:cNvPr id="23" name="Group 22">
                <a:extLst>
                  <a:ext uri="{FF2B5EF4-FFF2-40B4-BE49-F238E27FC236}">
                    <a16:creationId xmlns:a16="http://schemas.microsoft.com/office/drawing/2014/main" id="{F7E679E7-F9D4-B3D3-09B6-F7ACB56622CF}"/>
                  </a:ext>
                </a:extLst>
              </xdr:cNvPr>
              <xdr:cNvGrpSpPr/>
            </xdr:nvGrpSpPr>
            <xdr:grpSpPr>
              <a:xfrm>
                <a:off x="0" y="-291307"/>
                <a:ext cx="1474131" cy="6350725"/>
                <a:chOff x="0" y="-291307"/>
                <a:chExt cx="1474131" cy="6350725"/>
              </a:xfrm>
              <a:grpFill/>
            </xdr:grpSpPr>
            <xdr:grpSp>
              <xdr:nvGrpSpPr>
                <xdr:cNvPr id="26" name="Group 25">
                  <a:extLst>
                    <a:ext uri="{FF2B5EF4-FFF2-40B4-BE49-F238E27FC236}">
                      <a16:creationId xmlns:a16="http://schemas.microsoft.com/office/drawing/2014/main" id="{F8A12A6F-48B1-9343-31E1-D408CFD32F0B}"/>
                    </a:ext>
                  </a:extLst>
                </xdr:cNvPr>
                <xdr:cNvGrpSpPr/>
              </xdr:nvGrpSpPr>
              <xdr:grpSpPr>
                <a:xfrm>
                  <a:off x="0" y="-291307"/>
                  <a:ext cx="1474131" cy="6350725"/>
                  <a:chOff x="0" y="-276870"/>
                  <a:chExt cx="1476165" cy="6035993"/>
                </a:xfrm>
                <a:grpFill/>
              </xdr:grpSpPr>
              <xdr:sp macro="" textlink="">
                <xdr:nvSpPr>
                  <xdr:cNvPr id="28" name="Rectangle 27">
                    <a:extLst>
                      <a:ext uri="{FF2B5EF4-FFF2-40B4-BE49-F238E27FC236}">
                        <a16:creationId xmlns:a16="http://schemas.microsoft.com/office/drawing/2014/main" id="{AC7A7F32-C3B4-790B-9404-0ED12F8B256A}"/>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9" name="Group 28">
                    <a:extLst>
                      <a:ext uri="{FF2B5EF4-FFF2-40B4-BE49-F238E27FC236}">
                        <a16:creationId xmlns:a16="http://schemas.microsoft.com/office/drawing/2014/main" id="{8815E5B1-28F4-06A9-8A20-86A5EF9AFB3A}"/>
                      </a:ext>
                    </a:extLst>
                  </xdr:cNvPr>
                  <xdr:cNvGrpSpPr/>
                </xdr:nvGrpSpPr>
                <xdr:grpSpPr>
                  <a:xfrm>
                    <a:off x="2080" y="531339"/>
                    <a:ext cx="1457616" cy="4278031"/>
                    <a:chOff x="2080" y="531339"/>
                    <a:chExt cx="1457616" cy="4278031"/>
                  </a:xfrm>
                  <a:grpFill/>
                </xdr:grpSpPr>
                <xdr:sp macro="" textlink="">
                  <xdr:nvSpPr>
                    <xdr:cNvPr id="30" name="TextBox 29">
                      <a:hlinkClick xmlns:r="http://schemas.openxmlformats.org/officeDocument/2006/relationships" r:id="rId3"/>
                      <a:extLst>
                        <a:ext uri="{FF2B5EF4-FFF2-40B4-BE49-F238E27FC236}">
                          <a16:creationId xmlns:a16="http://schemas.microsoft.com/office/drawing/2014/main" id="{5C0D8614-5841-7934-3CD0-120FECB248BD}"/>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4"/>
                      <a:extLst>
                        <a:ext uri="{FF2B5EF4-FFF2-40B4-BE49-F238E27FC236}">
                          <a16:creationId xmlns:a16="http://schemas.microsoft.com/office/drawing/2014/main" id="{62D308CE-E951-35A3-032B-E13DB933A7A8}"/>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5"/>
                      <a:extLst>
                        <a:ext uri="{FF2B5EF4-FFF2-40B4-BE49-F238E27FC236}">
                          <a16:creationId xmlns:a16="http://schemas.microsoft.com/office/drawing/2014/main" id="{4251B9A4-5FA4-302F-4431-47CA5444C83E}"/>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1"/>
                      <a:extLst>
                        <a:ext uri="{FF2B5EF4-FFF2-40B4-BE49-F238E27FC236}">
                          <a16:creationId xmlns:a16="http://schemas.microsoft.com/office/drawing/2014/main" id="{E5671585-DB9A-BA67-3430-7A4896F7FAF0}"/>
                        </a:ext>
                      </a:extLst>
                    </xdr:cNvPr>
                    <xdr:cNvSpPr txBox="1"/>
                  </xdr:nvSpPr>
                  <xdr:spPr>
                    <a:xfrm>
                      <a:off x="2444" y="1329647"/>
                      <a:ext cx="1441986" cy="240957"/>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Contacts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6"/>
                      <a:extLst>
                        <a:ext uri="{FF2B5EF4-FFF2-40B4-BE49-F238E27FC236}">
                          <a16:creationId xmlns:a16="http://schemas.microsoft.com/office/drawing/2014/main" id="{5B11E5E9-8249-7C1F-11E2-6305BA826D0E}"/>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7"/>
                      <a:extLst>
                        <a:ext uri="{FF2B5EF4-FFF2-40B4-BE49-F238E27FC236}">
                          <a16:creationId xmlns:a16="http://schemas.microsoft.com/office/drawing/2014/main" id="{BD653FE2-5367-D4A6-4736-405DB10B5A1A}"/>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8"/>
                      <a:extLst>
                        <a:ext uri="{FF2B5EF4-FFF2-40B4-BE49-F238E27FC236}">
                          <a16:creationId xmlns:a16="http://schemas.microsoft.com/office/drawing/2014/main" id="{1D1A17F7-CEE4-0FE5-8918-74A6E962150A}"/>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9"/>
                      <a:extLst>
                        <a:ext uri="{FF2B5EF4-FFF2-40B4-BE49-F238E27FC236}">
                          <a16:creationId xmlns:a16="http://schemas.microsoft.com/office/drawing/2014/main" id="{A9EE1029-0604-C5F2-F71F-C4D0D5BF81A2}"/>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hlinkClick xmlns:r="http://schemas.openxmlformats.org/officeDocument/2006/relationships" r:id="rId10"/>
                      <a:extLst>
                        <a:ext uri="{FF2B5EF4-FFF2-40B4-BE49-F238E27FC236}">
                          <a16:creationId xmlns:a16="http://schemas.microsoft.com/office/drawing/2014/main" id="{D5E2C29D-3DAF-51F8-F05A-6DD7280A53C7}"/>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extLst>
                        <a:ext uri="{FF2B5EF4-FFF2-40B4-BE49-F238E27FC236}">
                          <a16:creationId xmlns:a16="http://schemas.microsoft.com/office/drawing/2014/main" id="{2A2FFE02-C5BE-2698-355A-80F971FB0E8C}"/>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hlinkClick xmlns:r="http://schemas.openxmlformats.org/officeDocument/2006/relationships" r:id="rId11"/>
                      <a:extLst>
                        <a:ext uri="{FF2B5EF4-FFF2-40B4-BE49-F238E27FC236}">
                          <a16:creationId xmlns:a16="http://schemas.microsoft.com/office/drawing/2014/main" id="{E6BF7CB8-CFBF-478B-6E1C-B05CFA030CD9}"/>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1" name="TextBox 40">
                      <a:extLst>
                        <a:ext uri="{FF2B5EF4-FFF2-40B4-BE49-F238E27FC236}">
                          <a16:creationId xmlns:a16="http://schemas.microsoft.com/office/drawing/2014/main" id="{D37B4F96-7C4F-242C-516E-5DF1E238379E}"/>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2" name="TextBox 41">
                      <a:hlinkClick xmlns:r="http://schemas.openxmlformats.org/officeDocument/2006/relationships" r:id="rId12"/>
                      <a:extLst>
                        <a:ext uri="{FF2B5EF4-FFF2-40B4-BE49-F238E27FC236}">
                          <a16:creationId xmlns:a16="http://schemas.microsoft.com/office/drawing/2014/main" id="{383C98DA-20EE-869E-F3C6-8F2E3128D412}"/>
                        </a:ext>
                      </a:extLst>
                    </xdr:cNvPr>
                    <xdr:cNvSpPr txBox="1"/>
                  </xdr:nvSpPr>
                  <xdr:spPr>
                    <a:xfrm>
                      <a:off x="4511" y="3756836"/>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43" name="TextBox 42">
                      <a:extLst>
                        <a:ext uri="{FF2B5EF4-FFF2-40B4-BE49-F238E27FC236}">
                          <a16:creationId xmlns:a16="http://schemas.microsoft.com/office/drawing/2014/main" id="{01BA1BFC-8462-FB5C-83A8-86CF3968716E}"/>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7" name="TextBox 26">
                  <a:hlinkClick xmlns:r="http://schemas.openxmlformats.org/officeDocument/2006/relationships" r:id="rId13"/>
                  <a:extLst>
                    <a:ext uri="{FF2B5EF4-FFF2-40B4-BE49-F238E27FC236}">
                      <a16:creationId xmlns:a16="http://schemas.microsoft.com/office/drawing/2014/main" id="{379183BB-8B09-C862-007F-165B04387452}"/>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4" name="TextBox 23">
                <a:extLst>
                  <a:ext uri="{FF2B5EF4-FFF2-40B4-BE49-F238E27FC236}">
                    <a16:creationId xmlns:a16="http://schemas.microsoft.com/office/drawing/2014/main" id="{05AF8B1D-BEA7-B6F4-4740-094B083C824B}"/>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extLst>
                  <a:ext uri="{FF2B5EF4-FFF2-40B4-BE49-F238E27FC236}">
                    <a16:creationId xmlns:a16="http://schemas.microsoft.com/office/drawing/2014/main" id="{24E2FAA7-BFB1-821B-63ED-3BD47A8C037C}"/>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2" name="TextBox 21">
              <a:hlinkClick xmlns:r="http://schemas.openxmlformats.org/officeDocument/2006/relationships" r:id="rId14"/>
              <a:extLst>
                <a:ext uri="{FF2B5EF4-FFF2-40B4-BE49-F238E27FC236}">
                  <a16:creationId xmlns:a16="http://schemas.microsoft.com/office/drawing/2014/main" id="{923D13CF-24AC-C974-7D43-9D6172E53705}"/>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20" name="Picture 19">
            <a:extLst>
              <a:ext uri="{FF2B5EF4-FFF2-40B4-BE49-F238E27FC236}">
                <a16:creationId xmlns:a16="http://schemas.microsoft.com/office/drawing/2014/main" id="{0D46EC1C-E2F3-B52F-6185-533DE285B12F}"/>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oneCellAnchor>
    <xdr:from>
      <xdr:col>20</xdr:col>
      <xdr:colOff>480060</xdr:colOff>
      <xdr:row>5</xdr:row>
      <xdr:rowOff>0</xdr:rowOff>
    </xdr:from>
    <xdr:ext cx="184731" cy="264560"/>
    <xdr:sp macro="" textlink="">
      <xdr:nvSpPr>
        <xdr:cNvPr id="45" name="TextBox 44">
          <a:extLst>
            <a:ext uri="{FF2B5EF4-FFF2-40B4-BE49-F238E27FC236}">
              <a16:creationId xmlns:a16="http://schemas.microsoft.com/office/drawing/2014/main" id="{85DE8A09-6FBD-4B04-8BF3-50CF0E6D1207}"/>
            </a:ext>
          </a:extLst>
        </xdr:cNvPr>
        <xdr:cNvSpPr txBox="1"/>
      </xdr:nvSpPr>
      <xdr:spPr>
        <a:xfrm>
          <a:off x="1289304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4</xdr:col>
      <xdr:colOff>15240</xdr:colOff>
      <xdr:row>3</xdr:row>
      <xdr:rowOff>106680</xdr:rowOff>
    </xdr:from>
    <xdr:to>
      <xdr:col>4</xdr:col>
      <xdr:colOff>1203240</xdr:colOff>
      <xdr:row>3</xdr:row>
      <xdr:rowOff>358680</xdr:rowOff>
    </xdr:to>
    <xdr:sp macro="" textlink="">
      <xdr:nvSpPr>
        <xdr:cNvPr id="51" name="Rectangle: Rounded Corners 50">
          <a:hlinkClick xmlns:r="http://schemas.openxmlformats.org/officeDocument/2006/relationships" r:id="rId16"/>
          <a:extLst>
            <a:ext uri="{FF2B5EF4-FFF2-40B4-BE49-F238E27FC236}">
              <a16:creationId xmlns:a16="http://schemas.microsoft.com/office/drawing/2014/main" id="{DC22699F-889C-E3EB-C73A-506C00D47A64}"/>
            </a:ext>
          </a:extLst>
        </xdr:cNvPr>
        <xdr:cNvSpPr/>
      </xdr:nvSpPr>
      <xdr:spPr>
        <a:xfrm>
          <a:off x="1729740" y="922020"/>
          <a:ext cx="1188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View</a:t>
          </a:r>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Proposals</a:t>
          </a:r>
          <a:endParaRPr lang="en-SC" sz="11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14</xdr:col>
      <xdr:colOff>693420</xdr:colOff>
      <xdr:row>13</xdr:row>
      <xdr:rowOff>38100</xdr:rowOff>
    </xdr:from>
    <xdr:to>
      <xdr:col>14</xdr:col>
      <xdr:colOff>873420</xdr:colOff>
      <xdr:row>13</xdr:row>
      <xdr:rowOff>218100</xdr:rowOff>
    </xdr:to>
    <xdr:pic>
      <xdr:nvPicPr>
        <xdr:cNvPr id="13" name="Picture 12">
          <a:extLst>
            <a:ext uri="{FF2B5EF4-FFF2-40B4-BE49-F238E27FC236}">
              <a16:creationId xmlns:a16="http://schemas.microsoft.com/office/drawing/2014/main" id="{79B47AC1-2313-45E4-B35B-8DF82EE36D89}"/>
            </a:ext>
          </a:extLst>
        </xdr:cNvPr>
        <xdr:cNvPicPr>
          <a:picLocks noChangeAspect="1"/>
        </xdr:cNvPicPr>
      </xdr:nvPicPr>
      <xdr:blipFill>
        <a:blip xmlns:r="http://schemas.openxmlformats.org/officeDocument/2006/relationships" r:embed="rId17"/>
        <a:stretch>
          <a:fillRect/>
        </a:stretch>
      </xdr:blipFill>
      <xdr:spPr>
        <a:xfrm>
          <a:off x="12092940" y="2796540"/>
          <a:ext cx="180000" cy="180000"/>
        </a:xfrm>
        <a:prstGeom prst="rect">
          <a:avLst/>
        </a:prstGeom>
      </xdr:spPr>
    </xdr:pic>
    <xdr:clientData/>
  </xdr:twoCellAnchor>
  <xdr:twoCellAnchor>
    <xdr:from>
      <xdr:col>17</xdr:col>
      <xdr:colOff>563880</xdr:colOff>
      <xdr:row>13</xdr:row>
      <xdr:rowOff>30480</xdr:rowOff>
    </xdr:from>
    <xdr:to>
      <xdr:col>17</xdr:col>
      <xdr:colOff>743880</xdr:colOff>
      <xdr:row>13</xdr:row>
      <xdr:rowOff>210480</xdr:rowOff>
    </xdr:to>
    <xdr:sp macro="" textlink="">
      <xdr:nvSpPr>
        <xdr:cNvPr id="14" name="TextBox 13">
          <a:extLst>
            <a:ext uri="{FF2B5EF4-FFF2-40B4-BE49-F238E27FC236}">
              <a16:creationId xmlns:a16="http://schemas.microsoft.com/office/drawing/2014/main" id="{78F3448C-142B-40F5-8481-43DF45DF4024}"/>
            </a:ext>
          </a:extLst>
        </xdr:cNvPr>
        <xdr:cNvSpPr txBox="1">
          <a:spLocks noChangeAspect="1"/>
        </xdr:cNvSpPr>
      </xdr:nvSpPr>
      <xdr:spPr>
        <a:xfrm>
          <a:off x="10828020" y="27889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16</xdr:col>
      <xdr:colOff>312420</xdr:colOff>
      <xdr:row>13</xdr:row>
      <xdr:rowOff>30480</xdr:rowOff>
    </xdr:from>
    <xdr:to>
      <xdr:col>16</xdr:col>
      <xdr:colOff>492420</xdr:colOff>
      <xdr:row>13</xdr:row>
      <xdr:rowOff>210480</xdr:rowOff>
    </xdr:to>
    <xdr:sp macro="" textlink="">
      <xdr:nvSpPr>
        <xdr:cNvPr id="16" name="TextBox 15">
          <a:extLst>
            <a:ext uri="{FF2B5EF4-FFF2-40B4-BE49-F238E27FC236}">
              <a16:creationId xmlns:a16="http://schemas.microsoft.com/office/drawing/2014/main" id="{7D796E22-1A65-4DAC-B11B-5742C000EE62}"/>
            </a:ext>
          </a:extLst>
        </xdr:cNvPr>
        <xdr:cNvSpPr txBox="1">
          <a:spLocks noChangeAspect="1"/>
        </xdr:cNvSpPr>
      </xdr:nvSpPr>
      <xdr:spPr>
        <a:xfrm>
          <a:off x="9768840" y="27889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3</xdr:col>
      <xdr:colOff>106680</xdr:colOff>
      <xdr:row>18</xdr:row>
      <xdr:rowOff>91440</xdr:rowOff>
    </xdr:from>
    <xdr:to>
      <xdr:col>20</xdr:col>
      <xdr:colOff>1501140</xdr:colOff>
      <xdr:row>18</xdr:row>
      <xdr:rowOff>343440</xdr:rowOff>
    </xdr:to>
    <xdr:grpSp>
      <xdr:nvGrpSpPr>
        <xdr:cNvPr id="50" name="Group 49">
          <a:extLst>
            <a:ext uri="{FF2B5EF4-FFF2-40B4-BE49-F238E27FC236}">
              <a16:creationId xmlns:a16="http://schemas.microsoft.com/office/drawing/2014/main" id="{2F1A4580-6879-C755-1955-15EECB3AA13F}"/>
            </a:ext>
          </a:extLst>
        </xdr:cNvPr>
        <xdr:cNvGrpSpPr/>
      </xdr:nvGrpSpPr>
      <xdr:grpSpPr>
        <a:xfrm>
          <a:off x="1699260" y="3985260"/>
          <a:ext cx="12374880" cy="252000"/>
          <a:chOff x="1691640" y="3848100"/>
          <a:chExt cx="12367260" cy="252000"/>
        </a:xfrm>
      </xdr:grpSpPr>
      <xdr:sp macro="" textlink="">
        <xdr:nvSpPr>
          <xdr:cNvPr id="15" name="Rectangle: Rounded Corners 14">
            <a:extLst>
              <a:ext uri="{FF2B5EF4-FFF2-40B4-BE49-F238E27FC236}">
                <a16:creationId xmlns:a16="http://schemas.microsoft.com/office/drawing/2014/main" id="{BF2602BB-B94A-4DF1-9881-05894185E6E1}"/>
              </a:ext>
            </a:extLst>
          </xdr:cNvPr>
          <xdr:cNvSpPr/>
        </xdr:nvSpPr>
        <xdr:spPr>
          <a:xfrm>
            <a:off x="169164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Not Contacted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Rectangle: Rounded Corners 16">
            <a:extLst>
              <a:ext uri="{FF2B5EF4-FFF2-40B4-BE49-F238E27FC236}">
                <a16:creationId xmlns:a16="http://schemas.microsoft.com/office/drawing/2014/main" id="{47BACE73-CD58-48AF-BC08-799D4D91701C}"/>
              </a:ext>
            </a:extLst>
          </xdr:cNvPr>
          <xdr:cNvSpPr/>
        </xdr:nvSpPr>
        <xdr:spPr>
          <a:xfrm>
            <a:off x="3482340" y="3848100"/>
            <a:ext cx="1684020" cy="252000"/>
          </a:xfrm>
          <a:prstGeom prst="roundRect">
            <a:avLst/>
          </a:prstGeom>
          <a:solidFill>
            <a:schemeClr val="bg1">
              <a:lumMod val="85000"/>
            </a:schemeClr>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In Discussion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4" name="Rectangle: Rounded Corners 43">
            <a:extLst>
              <a:ext uri="{FF2B5EF4-FFF2-40B4-BE49-F238E27FC236}">
                <a16:creationId xmlns:a16="http://schemas.microsoft.com/office/drawing/2014/main" id="{886052B6-0D94-4460-AD5D-E0ED30D738C3}"/>
              </a:ext>
            </a:extLst>
          </xdr:cNvPr>
          <xdr:cNvSpPr/>
        </xdr:nvSpPr>
        <xdr:spPr>
          <a:xfrm>
            <a:off x="528066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Qualified</a:t>
            </a:r>
          </a:p>
        </xdr:txBody>
      </xdr:sp>
      <xdr:sp macro="" textlink="">
        <xdr:nvSpPr>
          <xdr:cNvPr id="46" name="Rectangle: Rounded Corners 45">
            <a:extLst>
              <a:ext uri="{FF2B5EF4-FFF2-40B4-BE49-F238E27FC236}">
                <a16:creationId xmlns:a16="http://schemas.microsoft.com/office/drawing/2014/main" id="{350EEBFF-5877-4878-8A1A-0A39FA1F4B9B}"/>
              </a:ext>
            </a:extLst>
          </xdr:cNvPr>
          <xdr:cNvSpPr/>
        </xdr:nvSpPr>
        <xdr:spPr>
          <a:xfrm>
            <a:off x="704850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Offer Made</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7" name="Rectangle: Rounded Corners 46">
            <a:extLst>
              <a:ext uri="{FF2B5EF4-FFF2-40B4-BE49-F238E27FC236}">
                <a16:creationId xmlns:a16="http://schemas.microsoft.com/office/drawing/2014/main" id="{61A5B452-856F-497A-9967-07B6E6B3282D}"/>
              </a:ext>
            </a:extLst>
          </xdr:cNvPr>
          <xdr:cNvSpPr/>
        </xdr:nvSpPr>
        <xdr:spPr>
          <a:xfrm>
            <a:off x="882396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Converted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8" name="Rectangle: Rounded Corners 47">
            <a:extLst>
              <a:ext uri="{FF2B5EF4-FFF2-40B4-BE49-F238E27FC236}">
                <a16:creationId xmlns:a16="http://schemas.microsoft.com/office/drawing/2014/main" id="{66A4E907-6785-4FE9-8A02-6D6B754174AF}"/>
              </a:ext>
            </a:extLst>
          </xdr:cNvPr>
          <xdr:cNvSpPr/>
        </xdr:nvSpPr>
        <xdr:spPr>
          <a:xfrm>
            <a:off x="1062228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Keep In View</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9" name="Rectangle: Rounded Corners 48">
            <a:extLst>
              <a:ext uri="{FF2B5EF4-FFF2-40B4-BE49-F238E27FC236}">
                <a16:creationId xmlns:a16="http://schemas.microsoft.com/office/drawing/2014/main" id="{0CB2928D-4630-4094-B7F8-690D800376B3}"/>
              </a:ext>
            </a:extLst>
          </xdr:cNvPr>
          <xdr:cNvSpPr/>
        </xdr:nvSpPr>
        <xdr:spPr>
          <a:xfrm>
            <a:off x="1237488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Archived</a:t>
            </a:r>
            <a:endParaRPr lang="en-SC" sz="1100">
              <a:solidFill>
                <a:sysClr val="windowText" lastClr="000000"/>
              </a:solidFill>
              <a:latin typeface="Arial" panose="020B0604020202020204" pitchFamily="34" charset="0"/>
              <a:cs typeface="Arial" panose="020B0604020202020204" pitchFamily="34" charset="0"/>
            </a:endParaRPr>
          </a:p>
        </xdr:txBody>
      </xdr:sp>
    </xdr:grpSp>
    <xdr:clientData/>
  </xdr:twoCellAnchor>
  <xdr:twoCellAnchor>
    <xdr:from>
      <xdr:col>5</xdr:col>
      <xdr:colOff>22860</xdr:colOff>
      <xdr:row>3</xdr:row>
      <xdr:rowOff>106680</xdr:rowOff>
    </xdr:from>
    <xdr:to>
      <xdr:col>7</xdr:col>
      <xdr:colOff>36060</xdr:colOff>
      <xdr:row>3</xdr:row>
      <xdr:rowOff>358680</xdr:rowOff>
    </xdr:to>
    <xdr:sp macro="" textlink="">
      <xdr:nvSpPr>
        <xdr:cNvPr id="3" name="Rectangle: Rounded Corners 2">
          <a:hlinkClick xmlns:r="http://schemas.openxmlformats.org/officeDocument/2006/relationships" r:id="rId18"/>
          <a:extLst>
            <a:ext uri="{FF2B5EF4-FFF2-40B4-BE49-F238E27FC236}">
              <a16:creationId xmlns:a16="http://schemas.microsoft.com/office/drawing/2014/main" id="{5A700C28-7F3A-4D9F-8A75-471205EFEBC1}"/>
            </a:ext>
          </a:extLst>
        </xdr:cNvPr>
        <xdr:cNvSpPr/>
      </xdr:nvSpPr>
      <xdr:spPr>
        <a:xfrm>
          <a:off x="2956560" y="922020"/>
          <a:ext cx="1080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Add Proposal</a:t>
          </a:r>
          <a:endParaRPr lang="en-SC"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8</xdr:col>
      <xdr:colOff>0</xdr:colOff>
      <xdr:row>3</xdr:row>
      <xdr:rowOff>106680</xdr:rowOff>
    </xdr:from>
    <xdr:to>
      <xdr:col>9</xdr:col>
      <xdr:colOff>393788</xdr:colOff>
      <xdr:row>3</xdr:row>
      <xdr:rowOff>358680</xdr:rowOff>
    </xdr:to>
    <xdr:sp macro="" textlink="">
      <xdr:nvSpPr>
        <xdr:cNvPr id="4" name="Rectangle: Rounded Corners 3">
          <a:extLst>
            <a:ext uri="{FF2B5EF4-FFF2-40B4-BE49-F238E27FC236}">
              <a16:creationId xmlns:a16="http://schemas.microsoft.com/office/drawing/2014/main" id="{3F19A46B-232B-4D52-959B-A2E9666CA9C5}"/>
            </a:ext>
          </a:extLst>
        </xdr:cNvPr>
        <xdr:cNvSpPr/>
      </xdr:nvSpPr>
      <xdr:spPr>
        <a:xfrm>
          <a:off x="4076700" y="922020"/>
          <a:ext cx="950048"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Follow Ups</a:t>
          </a:r>
          <a:endParaRPr lang="en-SC" sz="1100">
            <a:latin typeface="Arial" panose="020B0604020202020204" pitchFamily="34" charset="0"/>
            <a:cs typeface="Arial" panose="020B0604020202020204"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oneCellAnchor>
    <xdr:from>
      <xdr:col>20</xdr:col>
      <xdr:colOff>480060</xdr:colOff>
      <xdr:row>5</xdr:row>
      <xdr:rowOff>0</xdr:rowOff>
    </xdr:from>
    <xdr:ext cx="184731" cy="264560"/>
    <xdr:sp macro="" textlink="">
      <xdr:nvSpPr>
        <xdr:cNvPr id="2" name="TextBox 1">
          <a:extLst>
            <a:ext uri="{FF2B5EF4-FFF2-40B4-BE49-F238E27FC236}">
              <a16:creationId xmlns:a16="http://schemas.microsoft.com/office/drawing/2014/main" id="{E2C61AE1-BDEF-4B64-8129-D71F1622C898}"/>
            </a:ext>
          </a:extLst>
        </xdr:cNvPr>
        <xdr:cNvSpPr txBox="1"/>
      </xdr:nvSpPr>
      <xdr:spPr>
        <a:xfrm>
          <a:off x="13037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5</xdr:row>
      <xdr:rowOff>0</xdr:rowOff>
    </xdr:from>
    <xdr:ext cx="184731" cy="264560"/>
    <xdr:sp macro="" textlink="">
      <xdr:nvSpPr>
        <xdr:cNvPr id="7" name="TextBox 6">
          <a:extLst>
            <a:ext uri="{FF2B5EF4-FFF2-40B4-BE49-F238E27FC236}">
              <a16:creationId xmlns:a16="http://schemas.microsoft.com/office/drawing/2014/main" id="{966CF158-1265-48A2-A846-8FE9F422ECE9}"/>
            </a:ext>
          </a:extLst>
        </xdr:cNvPr>
        <xdr:cNvSpPr txBox="1"/>
      </xdr:nvSpPr>
      <xdr:spPr>
        <a:xfrm>
          <a:off x="1226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13</xdr:col>
      <xdr:colOff>106680</xdr:colOff>
      <xdr:row>7</xdr:row>
      <xdr:rowOff>0</xdr:rowOff>
    </xdr:from>
    <xdr:to>
      <xdr:col>14</xdr:col>
      <xdr:colOff>1860</xdr:colOff>
      <xdr:row>7</xdr:row>
      <xdr:rowOff>223200</xdr:rowOff>
    </xdr:to>
    <xdr:sp macro="" textlink="">
      <xdr:nvSpPr>
        <xdr:cNvPr id="8" name="TextBox 7">
          <a:extLst>
            <a:ext uri="{FF2B5EF4-FFF2-40B4-BE49-F238E27FC236}">
              <a16:creationId xmlns:a16="http://schemas.microsoft.com/office/drawing/2014/main" id="{2ACAED1B-B786-434D-968B-CA9BBBE87B60}"/>
            </a:ext>
          </a:extLst>
        </xdr:cNvPr>
        <xdr:cNvSpPr txBox="1"/>
      </xdr:nvSpPr>
      <xdr:spPr>
        <a:xfrm>
          <a:off x="7437120" y="1821180"/>
          <a:ext cx="360000" cy="2232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43</a:t>
          </a:r>
          <a:endParaRPr lang="en-SC" sz="1100"/>
        </a:p>
      </xdr:txBody>
    </xdr:sp>
    <xdr:clientData/>
  </xdr:twoCellAnchor>
  <xdr:twoCellAnchor>
    <xdr:from>
      <xdr:col>20</xdr:col>
      <xdr:colOff>822960</xdr:colOff>
      <xdr:row>3</xdr:row>
      <xdr:rowOff>106680</xdr:rowOff>
    </xdr:from>
    <xdr:to>
      <xdr:col>20</xdr:col>
      <xdr:colOff>1506960</xdr:colOff>
      <xdr:row>3</xdr:row>
      <xdr:rowOff>358680</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0C185C8B-8209-4898-B6F6-DE06BA9509B6}"/>
            </a:ext>
          </a:extLst>
        </xdr:cNvPr>
        <xdr:cNvSpPr/>
      </xdr:nvSpPr>
      <xdr:spPr>
        <a:xfrm>
          <a:off x="13388340" y="92202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20</xdr:col>
      <xdr:colOff>45720</xdr:colOff>
      <xdr:row>3</xdr:row>
      <xdr:rowOff>106680</xdr:rowOff>
    </xdr:from>
    <xdr:to>
      <xdr:col>20</xdr:col>
      <xdr:colOff>729720</xdr:colOff>
      <xdr:row>3</xdr:row>
      <xdr:rowOff>358680</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5D993BB3-E9D9-4ECF-B3B5-ED437A290AF9}"/>
            </a:ext>
          </a:extLst>
        </xdr:cNvPr>
        <xdr:cNvSpPr/>
      </xdr:nvSpPr>
      <xdr:spPr>
        <a:xfrm>
          <a:off x="1261110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32</xdr:row>
      <xdr:rowOff>27720</xdr:rowOff>
    </xdr:to>
    <xdr:grpSp>
      <xdr:nvGrpSpPr>
        <xdr:cNvPr id="16" name="Group 15">
          <a:extLst>
            <a:ext uri="{FF2B5EF4-FFF2-40B4-BE49-F238E27FC236}">
              <a16:creationId xmlns:a16="http://schemas.microsoft.com/office/drawing/2014/main" id="{75985832-7833-480C-BFAE-2923BA3E2D14}"/>
            </a:ext>
          </a:extLst>
        </xdr:cNvPr>
        <xdr:cNvGrpSpPr/>
      </xdr:nvGrpSpPr>
      <xdr:grpSpPr>
        <a:xfrm>
          <a:off x="0" y="0"/>
          <a:ext cx="1474131" cy="6992400"/>
          <a:chOff x="0" y="0"/>
          <a:chExt cx="1470321" cy="6184990"/>
        </a:xfrm>
      </xdr:grpSpPr>
      <xdr:grpSp>
        <xdr:nvGrpSpPr>
          <xdr:cNvPr id="17" name="Group 16">
            <a:extLst>
              <a:ext uri="{FF2B5EF4-FFF2-40B4-BE49-F238E27FC236}">
                <a16:creationId xmlns:a16="http://schemas.microsoft.com/office/drawing/2014/main" id="{D9AA1F04-48B4-C820-A1B8-EFC222667BA9}"/>
              </a:ext>
            </a:extLst>
          </xdr:cNvPr>
          <xdr:cNvGrpSpPr/>
        </xdr:nvGrpSpPr>
        <xdr:grpSpPr>
          <a:xfrm>
            <a:off x="0" y="0"/>
            <a:ext cx="1470321" cy="6184990"/>
            <a:chOff x="0" y="0"/>
            <a:chExt cx="1470321" cy="6184990"/>
          </a:xfrm>
        </xdr:grpSpPr>
        <xdr:grpSp>
          <xdr:nvGrpSpPr>
            <xdr:cNvPr id="19" name="Group 18">
              <a:extLst>
                <a:ext uri="{FF2B5EF4-FFF2-40B4-BE49-F238E27FC236}">
                  <a16:creationId xmlns:a16="http://schemas.microsoft.com/office/drawing/2014/main" id="{8C9EE9F4-1A51-34B7-CF49-C8C7EF59253C}"/>
                </a:ext>
              </a:extLst>
            </xdr:cNvPr>
            <xdr:cNvGrpSpPr/>
          </xdr:nvGrpSpPr>
          <xdr:grpSpPr>
            <a:xfrm>
              <a:off x="0" y="0"/>
              <a:ext cx="1470321" cy="6184990"/>
              <a:chOff x="0" y="-291307"/>
              <a:chExt cx="1474131" cy="6350725"/>
            </a:xfrm>
            <a:solidFill>
              <a:schemeClr val="bg1"/>
            </a:solidFill>
          </xdr:grpSpPr>
          <xdr:grpSp>
            <xdr:nvGrpSpPr>
              <xdr:cNvPr id="21" name="Group 20">
                <a:extLst>
                  <a:ext uri="{FF2B5EF4-FFF2-40B4-BE49-F238E27FC236}">
                    <a16:creationId xmlns:a16="http://schemas.microsoft.com/office/drawing/2014/main" id="{5BDCFBB5-94CF-8130-0379-DA0BDFCA2790}"/>
                  </a:ext>
                </a:extLst>
              </xdr:cNvPr>
              <xdr:cNvGrpSpPr/>
            </xdr:nvGrpSpPr>
            <xdr:grpSpPr>
              <a:xfrm>
                <a:off x="0" y="-291307"/>
                <a:ext cx="1474131" cy="6350725"/>
                <a:chOff x="0" y="-291307"/>
                <a:chExt cx="1474131" cy="6350725"/>
              </a:xfrm>
              <a:grpFill/>
            </xdr:grpSpPr>
            <xdr:grpSp>
              <xdr:nvGrpSpPr>
                <xdr:cNvPr id="24" name="Group 23">
                  <a:extLst>
                    <a:ext uri="{FF2B5EF4-FFF2-40B4-BE49-F238E27FC236}">
                      <a16:creationId xmlns:a16="http://schemas.microsoft.com/office/drawing/2014/main" id="{C8E7A145-352D-066D-A655-A1A7263B7925}"/>
                    </a:ext>
                  </a:extLst>
                </xdr:cNvPr>
                <xdr:cNvGrpSpPr/>
              </xdr:nvGrpSpPr>
              <xdr:grpSpPr>
                <a:xfrm>
                  <a:off x="0" y="-291307"/>
                  <a:ext cx="1474131" cy="6350725"/>
                  <a:chOff x="0" y="-276870"/>
                  <a:chExt cx="1476165" cy="6035993"/>
                </a:xfrm>
                <a:grpFill/>
              </xdr:grpSpPr>
              <xdr:sp macro="" textlink="">
                <xdr:nvSpPr>
                  <xdr:cNvPr id="26" name="Rectangle 25">
                    <a:extLst>
                      <a:ext uri="{FF2B5EF4-FFF2-40B4-BE49-F238E27FC236}">
                        <a16:creationId xmlns:a16="http://schemas.microsoft.com/office/drawing/2014/main" id="{8857F20A-71AD-B241-D554-AFED671AC4B7}"/>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7" name="Group 26">
                    <a:extLst>
                      <a:ext uri="{FF2B5EF4-FFF2-40B4-BE49-F238E27FC236}">
                        <a16:creationId xmlns:a16="http://schemas.microsoft.com/office/drawing/2014/main" id="{762968C0-015D-EF7E-539F-95ECA95EDAEC}"/>
                      </a:ext>
                    </a:extLst>
                  </xdr:cNvPr>
                  <xdr:cNvGrpSpPr/>
                </xdr:nvGrpSpPr>
                <xdr:grpSpPr>
                  <a:xfrm>
                    <a:off x="2080" y="531339"/>
                    <a:ext cx="1457616" cy="4278031"/>
                    <a:chOff x="2080" y="531339"/>
                    <a:chExt cx="1457616" cy="4278031"/>
                  </a:xfrm>
                  <a:grpFill/>
                </xdr:grpSpPr>
                <xdr:sp macro="" textlink="">
                  <xdr:nvSpPr>
                    <xdr:cNvPr id="28" name="TextBox 27">
                      <a:hlinkClick xmlns:r="http://schemas.openxmlformats.org/officeDocument/2006/relationships" r:id="rId3"/>
                      <a:extLst>
                        <a:ext uri="{FF2B5EF4-FFF2-40B4-BE49-F238E27FC236}">
                          <a16:creationId xmlns:a16="http://schemas.microsoft.com/office/drawing/2014/main" id="{C773801C-2014-E1C4-C360-2E6C48EBE873}"/>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4"/>
                      <a:extLst>
                        <a:ext uri="{FF2B5EF4-FFF2-40B4-BE49-F238E27FC236}">
                          <a16:creationId xmlns:a16="http://schemas.microsoft.com/office/drawing/2014/main" id="{991EB501-2087-6838-5200-59C165C8214F}"/>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5"/>
                      <a:extLst>
                        <a:ext uri="{FF2B5EF4-FFF2-40B4-BE49-F238E27FC236}">
                          <a16:creationId xmlns:a16="http://schemas.microsoft.com/office/drawing/2014/main" id="{B0D469F3-CEE1-93C0-6ABC-3797013DC766}"/>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
                      <a:extLst>
                        <a:ext uri="{FF2B5EF4-FFF2-40B4-BE49-F238E27FC236}">
                          <a16:creationId xmlns:a16="http://schemas.microsoft.com/office/drawing/2014/main" id="{E86D51A8-6B22-CBC4-4C2A-CADA99F99B99}"/>
                        </a:ext>
                      </a:extLst>
                    </xdr:cNvPr>
                    <xdr:cNvSpPr txBox="1"/>
                  </xdr:nvSpPr>
                  <xdr:spPr>
                    <a:xfrm>
                      <a:off x="2444" y="1329647"/>
                      <a:ext cx="1441986" cy="240957"/>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Contacts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6"/>
                      <a:extLst>
                        <a:ext uri="{FF2B5EF4-FFF2-40B4-BE49-F238E27FC236}">
                          <a16:creationId xmlns:a16="http://schemas.microsoft.com/office/drawing/2014/main" id="{DDC72951-222C-BB02-231C-A2D48E1607EA}"/>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7"/>
                      <a:extLst>
                        <a:ext uri="{FF2B5EF4-FFF2-40B4-BE49-F238E27FC236}">
                          <a16:creationId xmlns:a16="http://schemas.microsoft.com/office/drawing/2014/main" id="{37137167-F261-D6E8-75D6-D3C6F63C20C3}"/>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8"/>
                      <a:extLst>
                        <a:ext uri="{FF2B5EF4-FFF2-40B4-BE49-F238E27FC236}">
                          <a16:creationId xmlns:a16="http://schemas.microsoft.com/office/drawing/2014/main" id="{E0DDB25A-43B2-5A8F-5516-E79CB3368D07}"/>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9"/>
                      <a:extLst>
                        <a:ext uri="{FF2B5EF4-FFF2-40B4-BE49-F238E27FC236}">
                          <a16:creationId xmlns:a16="http://schemas.microsoft.com/office/drawing/2014/main" id="{3CA09096-9A60-022D-52F4-A2BA20A7FD52}"/>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10"/>
                      <a:extLst>
                        <a:ext uri="{FF2B5EF4-FFF2-40B4-BE49-F238E27FC236}">
                          <a16:creationId xmlns:a16="http://schemas.microsoft.com/office/drawing/2014/main" id="{44735AC0-2998-02B9-895F-2E2121E799A4}"/>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extLst>
                        <a:ext uri="{FF2B5EF4-FFF2-40B4-BE49-F238E27FC236}">
                          <a16:creationId xmlns:a16="http://schemas.microsoft.com/office/drawing/2014/main" id="{78203543-667D-E61A-DE7D-FCE4A8AABC2C}"/>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hlinkClick xmlns:r="http://schemas.openxmlformats.org/officeDocument/2006/relationships" r:id="rId11"/>
                      <a:extLst>
                        <a:ext uri="{FF2B5EF4-FFF2-40B4-BE49-F238E27FC236}">
                          <a16:creationId xmlns:a16="http://schemas.microsoft.com/office/drawing/2014/main" id="{37D0548B-E948-2BBD-DB58-AC872B44504C}"/>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extLst>
                        <a:ext uri="{FF2B5EF4-FFF2-40B4-BE49-F238E27FC236}">
                          <a16:creationId xmlns:a16="http://schemas.microsoft.com/office/drawing/2014/main" id="{AE182A8E-F21B-B8A0-DE28-CAE06C3F7A2F}"/>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hlinkClick xmlns:r="http://schemas.openxmlformats.org/officeDocument/2006/relationships" r:id="rId12"/>
                      <a:extLst>
                        <a:ext uri="{FF2B5EF4-FFF2-40B4-BE49-F238E27FC236}">
                          <a16:creationId xmlns:a16="http://schemas.microsoft.com/office/drawing/2014/main" id="{915776F2-AF57-FB12-AA49-EB7AFF3982AE}"/>
                        </a:ext>
                      </a:extLst>
                    </xdr:cNvPr>
                    <xdr:cNvSpPr txBox="1"/>
                  </xdr:nvSpPr>
                  <xdr:spPr>
                    <a:xfrm>
                      <a:off x="4511" y="3756836"/>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41" name="TextBox 40">
                      <a:extLst>
                        <a:ext uri="{FF2B5EF4-FFF2-40B4-BE49-F238E27FC236}">
                          <a16:creationId xmlns:a16="http://schemas.microsoft.com/office/drawing/2014/main" id="{A519DD25-39D5-A23F-A32C-A06EA44F077F}"/>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5" name="TextBox 24">
                  <a:hlinkClick xmlns:r="http://schemas.openxmlformats.org/officeDocument/2006/relationships" r:id="rId13"/>
                  <a:extLst>
                    <a:ext uri="{FF2B5EF4-FFF2-40B4-BE49-F238E27FC236}">
                      <a16:creationId xmlns:a16="http://schemas.microsoft.com/office/drawing/2014/main" id="{FF7F84F6-CFDE-AFD4-0DD5-F11A86D9EEFB}"/>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2" name="TextBox 21">
                <a:extLst>
                  <a:ext uri="{FF2B5EF4-FFF2-40B4-BE49-F238E27FC236}">
                    <a16:creationId xmlns:a16="http://schemas.microsoft.com/office/drawing/2014/main" id="{6DB7F01A-A06C-D07A-AB0E-3CDD6359CF2B}"/>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extLst>
                  <a:ext uri="{FF2B5EF4-FFF2-40B4-BE49-F238E27FC236}">
                    <a16:creationId xmlns:a16="http://schemas.microsoft.com/office/drawing/2014/main" id="{5AD4E96B-44FA-83FC-F317-C49CA17563B4}"/>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0" name="TextBox 19">
              <a:hlinkClick xmlns:r="http://schemas.openxmlformats.org/officeDocument/2006/relationships" r:id="rId14"/>
              <a:extLst>
                <a:ext uri="{FF2B5EF4-FFF2-40B4-BE49-F238E27FC236}">
                  <a16:creationId xmlns:a16="http://schemas.microsoft.com/office/drawing/2014/main" id="{558ED948-68C8-21CE-B18B-2FEF70736C06}"/>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8" name="Picture 17">
            <a:extLst>
              <a:ext uri="{FF2B5EF4-FFF2-40B4-BE49-F238E27FC236}">
                <a16:creationId xmlns:a16="http://schemas.microsoft.com/office/drawing/2014/main" id="{88C4A389-4973-965E-9E4E-05F88C3CF41F}"/>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xdr:from>
      <xdr:col>21</xdr:col>
      <xdr:colOff>1371600</xdr:colOff>
      <xdr:row>13</xdr:row>
      <xdr:rowOff>30480</xdr:rowOff>
    </xdr:from>
    <xdr:to>
      <xdr:col>21</xdr:col>
      <xdr:colOff>1551600</xdr:colOff>
      <xdr:row>13</xdr:row>
      <xdr:rowOff>210480</xdr:rowOff>
    </xdr:to>
    <xdr:sp macro="" textlink="">
      <xdr:nvSpPr>
        <xdr:cNvPr id="12" name="TextBox 11">
          <a:extLst>
            <a:ext uri="{FF2B5EF4-FFF2-40B4-BE49-F238E27FC236}">
              <a16:creationId xmlns:a16="http://schemas.microsoft.com/office/drawing/2014/main" id="{2E954F2B-10D8-4E15-AABE-26B27DFECCB8}"/>
            </a:ext>
          </a:extLst>
        </xdr:cNvPr>
        <xdr:cNvSpPr txBox="1">
          <a:spLocks noChangeAspect="1"/>
        </xdr:cNvSpPr>
      </xdr:nvSpPr>
      <xdr:spPr>
        <a:xfrm>
          <a:off x="13936980" y="27889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21</xdr:col>
      <xdr:colOff>411480</xdr:colOff>
      <xdr:row>13</xdr:row>
      <xdr:rowOff>15240</xdr:rowOff>
    </xdr:from>
    <xdr:to>
      <xdr:col>21</xdr:col>
      <xdr:colOff>591480</xdr:colOff>
      <xdr:row>13</xdr:row>
      <xdr:rowOff>195240</xdr:rowOff>
    </xdr:to>
    <xdr:sp macro="" textlink="">
      <xdr:nvSpPr>
        <xdr:cNvPr id="13" name="TextBox 12">
          <a:extLst>
            <a:ext uri="{FF2B5EF4-FFF2-40B4-BE49-F238E27FC236}">
              <a16:creationId xmlns:a16="http://schemas.microsoft.com/office/drawing/2014/main" id="{C8D57632-F579-4579-929D-09474D3A879E}"/>
            </a:ext>
          </a:extLst>
        </xdr:cNvPr>
        <xdr:cNvSpPr txBox="1">
          <a:spLocks noChangeAspect="1"/>
        </xdr:cNvSpPr>
      </xdr:nvSpPr>
      <xdr:spPr>
        <a:xfrm>
          <a:off x="12976860" y="277368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1379220</xdr:colOff>
      <xdr:row>13</xdr:row>
      <xdr:rowOff>38100</xdr:rowOff>
    </xdr:from>
    <xdr:to>
      <xdr:col>19</xdr:col>
      <xdr:colOff>1559220</xdr:colOff>
      <xdr:row>13</xdr:row>
      <xdr:rowOff>218100</xdr:rowOff>
    </xdr:to>
    <xdr:sp macro="" textlink="">
      <xdr:nvSpPr>
        <xdr:cNvPr id="14" name="TextBox 13">
          <a:extLst>
            <a:ext uri="{FF2B5EF4-FFF2-40B4-BE49-F238E27FC236}">
              <a16:creationId xmlns:a16="http://schemas.microsoft.com/office/drawing/2014/main" id="{B671AC0B-19C1-4A33-B855-10C7D415F0C1}"/>
            </a:ext>
          </a:extLst>
        </xdr:cNvPr>
        <xdr:cNvSpPr txBox="1">
          <a:spLocks noChangeAspect="1"/>
        </xdr:cNvSpPr>
      </xdr:nvSpPr>
      <xdr:spPr>
        <a:xfrm>
          <a:off x="13936980" y="279654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editAs="oneCell">
    <xdr:from>
      <xdr:col>15</xdr:col>
      <xdr:colOff>693420</xdr:colOff>
      <xdr:row>13</xdr:row>
      <xdr:rowOff>38100</xdr:rowOff>
    </xdr:from>
    <xdr:to>
      <xdr:col>15</xdr:col>
      <xdr:colOff>873420</xdr:colOff>
      <xdr:row>13</xdr:row>
      <xdr:rowOff>218100</xdr:rowOff>
    </xdr:to>
    <xdr:pic>
      <xdr:nvPicPr>
        <xdr:cNvPr id="42" name="Picture 41">
          <a:extLst>
            <a:ext uri="{FF2B5EF4-FFF2-40B4-BE49-F238E27FC236}">
              <a16:creationId xmlns:a16="http://schemas.microsoft.com/office/drawing/2014/main" id="{B8C54CC6-FE1F-4EFB-9EDB-9FFE0FDCB38C}"/>
            </a:ext>
          </a:extLst>
        </xdr:cNvPr>
        <xdr:cNvPicPr>
          <a:picLocks noChangeAspect="1"/>
        </xdr:cNvPicPr>
      </xdr:nvPicPr>
      <xdr:blipFill>
        <a:blip xmlns:r="http://schemas.openxmlformats.org/officeDocument/2006/relationships" r:embed="rId16"/>
        <a:stretch>
          <a:fillRect/>
        </a:stretch>
      </xdr:blipFill>
      <xdr:spPr>
        <a:xfrm>
          <a:off x="8900160" y="2171700"/>
          <a:ext cx="180000" cy="180000"/>
        </a:xfrm>
        <a:prstGeom prst="rect">
          <a:avLst/>
        </a:prstGeom>
      </xdr:spPr>
    </xdr:pic>
    <xdr:clientData/>
  </xdr:twoCellAnchor>
  <xdr:twoCellAnchor>
    <xdr:from>
      <xdr:col>17</xdr:col>
      <xdr:colOff>1341120</xdr:colOff>
      <xdr:row>13</xdr:row>
      <xdr:rowOff>22860</xdr:rowOff>
    </xdr:from>
    <xdr:to>
      <xdr:col>17</xdr:col>
      <xdr:colOff>1524000</xdr:colOff>
      <xdr:row>13</xdr:row>
      <xdr:rowOff>220980</xdr:rowOff>
    </xdr:to>
    <xdr:sp macro="" textlink="">
      <xdr:nvSpPr>
        <xdr:cNvPr id="43" name="TextBox 42">
          <a:extLst>
            <a:ext uri="{FF2B5EF4-FFF2-40B4-BE49-F238E27FC236}">
              <a16:creationId xmlns:a16="http://schemas.microsoft.com/office/drawing/2014/main" id="{105980B2-1482-49AF-A322-6AD3585EC324}"/>
            </a:ext>
          </a:extLst>
        </xdr:cNvPr>
        <xdr:cNvSpPr txBox="1">
          <a:spLocks noChangeAspect="1"/>
        </xdr:cNvSpPr>
      </xdr:nvSpPr>
      <xdr:spPr>
        <a:xfrm flipH="1">
          <a:off x="10797540" y="2781300"/>
          <a:ext cx="182880" cy="1981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17</xdr:col>
      <xdr:colOff>281940</xdr:colOff>
      <xdr:row>13</xdr:row>
      <xdr:rowOff>30480</xdr:rowOff>
    </xdr:from>
    <xdr:to>
      <xdr:col>17</xdr:col>
      <xdr:colOff>472440</xdr:colOff>
      <xdr:row>13</xdr:row>
      <xdr:rowOff>220980</xdr:rowOff>
    </xdr:to>
    <xdr:sp macro="" textlink="">
      <xdr:nvSpPr>
        <xdr:cNvPr id="44" name="TextBox 43">
          <a:extLst>
            <a:ext uri="{FF2B5EF4-FFF2-40B4-BE49-F238E27FC236}">
              <a16:creationId xmlns:a16="http://schemas.microsoft.com/office/drawing/2014/main" id="{3FFFD499-AAAD-4B50-94A8-10D500510288}"/>
            </a:ext>
          </a:extLst>
        </xdr:cNvPr>
        <xdr:cNvSpPr txBox="1">
          <a:spLocks noChangeAspect="1"/>
        </xdr:cNvSpPr>
      </xdr:nvSpPr>
      <xdr:spPr>
        <a:xfrm>
          <a:off x="9738360" y="2788920"/>
          <a:ext cx="190500" cy="190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oneCellAnchor>
    <xdr:from>
      <xdr:col>20</xdr:col>
      <xdr:colOff>480060</xdr:colOff>
      <xdr:row>22</xdr:row>
      <xdr:rowOff>0</xdr:rowOff>
    </xdr:from>
    <xdr:ext cx="184731" cy="264560"/>
    <xdr:sp macro="" textlink="">
      <xdr:nvSpPr>
        <xdr:cNvPr id="48" name="TextBox 47">
          <a:extLst>
            <a:ext uri="{FF2B5EF4-FFF2-40B4-BE49-F238E27FC236}">
              <a16:creationId xmlns:a16="http://schemas.microsoft.com/office/drawing/2014/main" id="{06CB6E0E-3FB0-44E3-8908-932967F4B20F}"/>
            </a:ext>
          </a:extLst>
        </xdr:cNvPr>
        <xdr:cNvSpPr txBox="1"/>
      </xdr:nvSpPr>
      <xdr:spPr>
        <a:xfrm>
          <a:off x="13053060" y="4937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20</xdr:col>
      <xdr:colOff>434340</xdr:colOff>
      <xdr:row>20</xdr:row>
      <xdr:rowOff>83820</xdr:rowOff>
    </xdr:from>
    <xdr:to>
      <xdr:col>20</xdr:col>
      <xdr:colOff>1550340</xdr:colOff>
      <xdr:row>20</xdr:row>
      <xdr:rowOff>335820</xdr:rowOff>
    </xdr:to>
    <xdr:sp macro="" textlink="">
      <xdr:nvSpPr>
        <xdr:cNvPr id="50" name="Rectangle: Rounded Corners 49">
          <a:extLst>
            <a:ext uri="{FF2B5EF4-FFF2-40B4-BE49-F238E27FC236}">
              <a16:creationId xmlns:a16="http://schemas.microsoft.com/office/drawing/2014/main" id="{C6C8856F-3E0F-4456-AE3D-0E042BE11455}"/>
            </a:ext>
          </a:extLst>
        </xdr:cNvPr>
        <xdr:cNvSpPr/>
      </xdr:nvSpPr>
      <xdr:spPr>
        <a:xfrm>
          <a:off x="13007340" y="4518660"/>
          <a:ext cx="1116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a:t>
          </a:r>
          <a:r>
            <a:rPr lang="en-US" sz="1000" baseline="0">
              <a:solidFill>
                <a:schemeClr val="bg1"/>
              </a:solidFill>
              <a:latin typeface="Arial" panose="020B0604020202020204" pitchFamily="34" charset="0"/>
              <a:cs typeface="Arial" panose="020B0604020202020204" pitchFamily="34" charset="0"/>
            </a:rPr>
            <a:t> Follow Up</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441960</xdr:colOff>
      <xdr:row>3</xdr:row>
      <xdr:rowOff>106680</xdr:rowOff>
    </xdr:from>
    <xdr:to>
      <xdr:col>19</xdr:col>
      <xdr:colOff>1125960</xdr:colOff>
      <xdr:row>3</xdr:row>
      <xdr:rowOff>358680</xdr:rowOff>
    </xdr:to>
    <xdr:sp macro="" textlink="">
      <xdr:nvSpPr>
        <xdr:cNvPr id="3" name="Rectangle: Rounded Corners 2">
          <a:extLst>
            <a:ext uri="{FF2B5EF4-FFF2-40B4-BE49-F238E27FC236}">
              <a16:creationId xmlns:a16="http://schemas.microsoft.com/office/drawing/2014/main" id="{BADA081D-4663-4A9A-BD73-F6E88A6A9AE7}"/>
            </a:ext>
          </a:extLst>
        </xdr:cNvPr>
        <xdr:cNvSpPr/>
      </xdr:nvSpPr>
      <xdr:spPr>
        <a:xfrm>
          <a:off x="1185672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Delete</a:t>
          </a:r>
          <a:endParaRPr lang="en-SC" sz="1000">
            <a:solidFill>
              <a:schemeClr val="bg1"/>
            </a:solidFill>
            <a:latin typeface="Arial" panose="020B0604020202020204" pitchFamily="34" charset="0"/>
            <a:cs typeface="Arial" panose="020B0604020202020204" pitchFamily="34" charset="0"/>
          </a:endParaRPr>
        </a:p>
      </xdr:txBody>
    </xdr:sp>
    <xdr:clientData/>
  </xdr:twoCellAnchor>
  <xdr:oneCellAnchor>
    <xdr:from>
      <xdr:col>20</xdr:col>
      <xdr:colOff>480060</xdr:colOff>
      <xdr:row>5</xdr:row>
      <xdr:rowOff>0</xdr:rowOff>
    </xdr:from>
    <xdr:ext cx="184731" cy="264560"/>
    <xdr:sp macro="" textlink="">
      <xdr:nvSpPr>
        <xdr:cNvPr id="4" name="TextBox 3">
          <a:extLst>
            <a:ext uri="{FF2B5EF4-FFF2-40B4-BE49-F238E27FC236}">
              <a16:creationId xmlns:a16="http://schemas.microsoft.com/office/drawing/2014/main" id="{B336AD66-AA1C-4D4C-A6DD-8AF676433553}"/>
            </a:ext>
          </a:extLst>
        </xdr:cNvPr>
        <xdr:cNvSpPr txBox="1"/>
      </xdr:nvSpPr>
      <xdr:spPr>
        <a:xfrm>
          <a:off x="1305306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5</xdr:row>
      <xdr:rowOff>0</xdr:rowOff>
    </xdr:from>
    <xdr:ext cx="184731" cy="264560"/>
    <xdr:sp macro="" textlink="">
      <xdr:nvSpPr>
        <xdr:cNvPr id="5" name="TextBox 4">
          <a:extLst>
            <a:ext uri="{FF2B5EF4-FFF2-40B4-BE49-F238E27FC236}">
              <a16:creationId xmlns:a16="http://schemas.microsoft.com/office/drawing/2014/main" id="{9BD7E68C-6F7E-4F56-920F-C891D9A5C537}"/>
            </a:ext>
          </a:extLst>
        </xdr:cNvPr>
        <xdr:cNvSpPr txBox="1"/>
      </xdr:nvSpPr>
      <xdr:spPr>
        <a:xfrm>
          <a:off x="1305306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4</xdr:col>
      <xdr:colOff>0</xdr:colOff>
      <xdr:row>18</xdr:row>
      <xdr:rowOff>91440</xdr:rowOff>
    </xdr:from>
    <xdr:to>
      <xdr:col>20</xdr:col>
      <xdr:colOff>1478277</xdr:colOff>
      <xdr:row>18</xdr:row>
      <xdr:rowOff>343440</xdr:rowOff>
    </xdr:to>
    <xdr:grpSp>
      <xdr:nvGrpSpPr>
        <xdr:cNvPr id="6" name="Group 5">
          <a:extLst>
            <a:ext uri="{FF2B5EF4-FFF2-40B4-BE49-F238E27FC236}">
              <a16:creationId xmlns:a16="http://schemas.microsoft.com/office/drawing/2014/main" id="{8C29B4E5-ADE4-47B8-86C4-A0E6880BFADF}"/>
            </a:ext>
          </a:extLst>
        </xdr:cNvPr>
        <xdr:cNvGrpSpPr/>
      </xdr:nvGrpSpPr>
      <xdr:grpSpPr>
        <a:xfrm>
          <a:off x="1714500" y="3985260"/>
          <a:ext cx="12329157" cy="252000"/>
          <a:chOff x="1691640" y="3848100"/>
          <a:chExt cx="12321567" cy="252000"/>
        </a:xfrm>
      </xdr:grpSpPr>
      <xdr:sp macro="" textlink="">
        <xdr:nvSpPr>
          <xdr:cNvPr id="11" name="Rectangle: Rounded Corners 10">
            <a:extLst>
              <a:ext uri="{FF2B5EF4-FFF2-40B4-BE49-F238E27FC236}">
                <a16:creationId xmlns:a16="http://schemas.microsoft.com/office/drawing/2014/main" id="{07D13C4C-EAEE-4BBC-10BD-29CBEF0E56D1}"/>
              </a:ext>
            </a:extLst>
          </xdr:cNvPr>
          <xdr:cNvSpPr/>
        </xdr:nvSpPr>
        <xdr:spPr>
          <a:xfrm>
            <a:off x="169164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Not Contacted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 name="Rectangle: Rounded Corners 14">
            <a:extLst>
              <a:ext uri="{FF2B5EF4-FFF2-40B4-BE49-F238E27FC236}">
                <a16:creationId xmlns:a16="http://schemas.microsoft.com/office/drawing/2014/main" id="{C3421343-374C-6D1D-1B57-F88A14B6382A}"/>
              </a:ext>
            </a:extLst>
          </xdr:cNvPr>
          <xdr:cNvSpPr/>
        </xdr:nvSpPr>
        <xdr:spPr>
          <a:xfrm>
            <a:off x="3451878" y="3848100"/>
            <a:ext cx="1684020" cy="252000"/>
          </a:xfrm>
          <a:prstGeom prst="roundRect">
            <a:avLst/>
          </a:prstGeom>
          <a:solidFill>
            <a:schemeClr val="bg1">
              <a:lumMod val="85000"/>
            </a:schemeClr>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In Discussion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5" name="Rectangle: Rounded Corners 44">
            <a:extLst>
              <a:ext uri="{FF2B5EF4-FFF2-40B4-BE49-F238E27FC236}">
                <a16:creationId xmlns:a16="http://schemas.microsoft.com/office/drawing/2014/main" id="{C2DBD18C-7E32-C397-BFDB-6ADDEF55D08C}"/>
              </a:ext>
            </a:extLst>
          </xdr:cNvPr>
          <xdr:cNvSpPr/>
        </xdr:nvSpPr>
        <xdr:spPr>
          <a:xfrm>
            <a:off x="5250198"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Qualified</a:t>
            </a:r>
          </a:p>
        </xdr:txBody>
      </xdr:sp>
      <xdr:sp macro="" textlink="">
        <xdr:nvSpPr>
          <xdr:cNvPr id="46" name="Rectangle: Rounded Corners 45">
            <a:extLst>
              <a:ext uri="{FF2B5EF4-FFF2-40B4-BE49-F238E27FC236}">
                <a16:creationId xmlns:a16="http://schemas.microsoft.com/office/drawing/2014/main" id="{364366D6-A04D-AF7E-C20F-B9992B79CCFC}"/>
              </a:ext>
            </a:extLst>
          </xdr:cNvPr>
          <xdr:cNvSpPr/>
        </xdr:nvSpPr>
        <xdr:spPr>
          <a:xfrm>
            <a:off x="7018039"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Offer Made</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7" name="Rectangle: Rounded Corners 46">
            <a:extLst>
              <a:ext uri="{FF2B5EF4-FFF2-40B4-BE49-F238E27FC236}">
                <a16:creationId xmlns:a16="http://schemas.microsoft.com/office/drawing/2014/main" id="{DD57A65A-80A4-E6C7-1AC4-44882A13147E}"/>
              </a:ext>
            </a:extLst>
          </xdr:cNvPr>
          <xdr:cNvSpPr/>
        </xdr:nvSpPr>
        <xdr:spPr>
          <a:xfrm>
            <a:off x="877827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Converted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9" name="Rectangle: Rounded Corners 48">
            <a:extLst>
              <a:ext uri="{FF2B5EF4-FFF2-40B4-BE49-F238E27FC236}">
                <a16:creationId xmlns:a16="http://schemas.microsoft.com/office/drawing/2014/main" id="{01762276-B06A-BCF7-D8B3-AF8A1019A390}"/>
              </a:ext>
            </a:extLst>
          </xdr:cNvPr>
          <xdr:cNvSpPr/>
        </xdr:nvSpPr>
        <xdr:spPr>
          <a:xfrm>
            <a:off x="1057659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Keep In View</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9" name="Rectangle: Rounded Corners 58">
            <a:extLst>
              <a:ext uri="{FF2B5EF4-FFF2-40B4-BE49-F238E27FC236}">
                <a16:creationId xmlns:a16="http://schemas.microsoft.com/office/drawing/2014/main" id="{938E9845-289F-8230-97DF-2DC19CB45392}"/>
              </a:ext>
            </a:extLst>
          </xdr:cNvPr>
          <xdr:cNvSpPr/>
        </xdr:nvSpPr>
        <xdr:spPr>
          <a:xfrm>
            <a:off x="12329187"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Archived</a:t>
            </a:r>
            <a:endParaRPr lang="en-SC" sz="1100">
              <a:solidFill>
                <a:sysClr val="windowText" lastClr="000000"/>
              </a:solidFill>
              <a:latin typeface="Arial" panose="020B0604020202020204" pitchFamily="34" charset="0"/>
              <a:cs typeface="Arial" panose="020B0604020202020204" pitchFamily="34" charset="0"/>
            </a:endParaRPr>
          </a:p>
        </xdr:txBody>
      </xdr:sp>
    </xdr:grpSp>
    <xdr:clientData/>
  </xdr:twoCellAnchor>
</xdr:wsDr>
</file>

<file path=xl/drawings/drawing32.xml><?xml version="1.0" encoding="utf-8"?>
<xdr:wsDr xmlns:xdr="http://schemas.openxmlformats.org/drawingml/2006/spreadsheetDrawing" xmlns:a="http://schemas.openxmlformats.org/drawingml/2006/main">
  <xdr:oneCellAnchor>
    <xdr:from>
      <xdr:col>20</xdr:col>
      <xdr:colOff>480060</xdr:colOff>
      <xdr:row>5</xdr:row>
      <xdr:rowOff>0</xdr:rowOff>
    </xdr:from>
    <xdr:ext cx="184731" cy="264560"/>
    <xdr:sp macro="" textlink="">
      <xdr:nvSpPr>
        <xdr:cNvPr id="53" name="TextBox 52">
          <a:extLst>
            <a:ext uri="{FF2B5EF4-FFF2-40B4-BE49-F238E27FC236}">
              <a16:creationId xmlns:a16="http://schemas.microsoft.com/office/drawing/2014/main" id="{F1FDAA43-5AA4-41D3-94C8-AB9133D8E9A8}"/>
            </a:ext>
          </a:extLst>
        </xdr:cNvPr>
        <xdr:cNvSpPr txBox="1"/>
      </xdr:nvSpPr>
      <xdr:spPr>
        <a:xfrm>
          <a:off x="1305306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16</xdr:row>
      <xdr:rowOff>0</xdr:rowOff>
    </xdr:from>
    <xdr:ext cx="184731" cy="264560"/>
    <xdr:sp macro="" textlink="">
      <xdr:nvSpPr>
        <xdr:cNvPr id="54" name="TextBox 53">
          <a:extLst>
            <a:ext uri="{FF2B5EF4-FFF2-40B4-BE49-F238E27FC236}">
              <a16:creationId xmlns:a16="http://schemas.microsoft.com/office/drawing/2014/main" id="{042EFEB8-ED17-44AE-BFA2-C6A48791F055}"/>
            </a:ext>
          </a:extLst>
        </xdr:cNvPr>
        <xdr:cNvSpPr txBox="1"/>
      </xdr:nvSpPr>
      <xdr:spPr>
        <a:xfrm>
          <a:off x="13053060" y="3299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16</xdr:row>
      <xdr:rowOff>0</xdr:rowOff>
    </xdr:from>
    <xdr:ext cx="184731" cy="264560"/>
    <xdr:sp macro="" textlink="">
      <xdr:nvSpPr>
        <xdr:cNvPr id="55" name="TextBox 54">
          <a:extLst>
            <a:ext uri="{FF2B5EF4-FFF2-40B4-BE49-F238E27FC236}">
              <a16:creationId xmlns:a16="http://schemas.microsoft.com/office/drawing/2014/main" id="{58CFED09-450E-4BC5-A6FE-E42F9C46354A}"/>
            </a:ext>
          </a:extLst>
        </xdr:cNvPr>
        <xdr:cNvSpPr txBox="1"/>
      </xdr:nvSpPr>
      <xdr:spPr>
        <a:xfrm>
          <a:off x="13053060" y="3299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22</xdr:row>
      <xdr:rowOff>0</xdr:rowOff>
    </xdr:from>
    <xdr:ext cx="184731" cy="264560"/>
    <xdr:sp macro="" textlink="">
      <xdr:nvSpPr>
        <xdr:cNvPr id="56" name="TextBox 55">
          <a:extLst>
            <a:ext uri="{FF2B5EF4-FFF2-40B4-BE49-F238E27FC236}">
              <a16:creationId xmlns:a16="http://schemas.microsoft.com/office/drawing/2014/main" id="{61123145-4D4E-4528-8186-BB8A3C4A59EA}"/>
            </a:ext>
          </a:extLst>
        </xdr:cNvPr>
        <xdr:cNvSpPr txBox="1"/>
      </xdr:nvSpPr>
      <xdr:spPr>
        <a:xfrm>
          <a:off x="13053060" y="4937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16</xdr:row>
      <xdr:rowOff>0</xdr:rowOff>
    </xdr:from>
    <xdr:ext cx="184731" cy="264560"/>
    <xdr:sp macro="" textlink="">
      <xdr:nvSpPr>
        <xdr:cNvPr id="57" name="TextBox 56">
          <a:extLst>
            <a:ext uri="{FF2B5EF4-FFF2-40B4-BE49-F238E27FC236}">
              <a16:creationId xmlns:a16="http://schemas.microsoft.com/office/drawing/2014/main" id="{A84156D0-412A-4EE4-BE78-B55B6CE7C6DB}"/>
            </a:ext>
          </a:extLst>
        </xdr:cNvPr>
        <xdr:cNvSpPr txBox="1"/>
      </xdr:nvSpPr>
      <xdr:spPr>
        <a:xfrm>
          <a:off x="13053060" y="3299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5</xdr:row>
      <xdr:rowOff>0</xdr:rowOff>
    </xdr:from>
    <xdr:ext cx="184731" cy="264560"/>
    <xdr:sp macro="" textlink="">
      <xdr:nvSpPr>
        <xdr:cNvPr id="58" name="TextBox 57">
          <a:extLst>
            <a:ext uri="{FF2B5EF4-FFF2-40B4-BE49-F238E27FC236}">
              <a16:creationId xmlns:a16="http://schemas.microsoft.com/office/drawing/2014/main" id="{D50099BC-5781-4D51-BA4A-94C9EF1CE604}"/>
            </a:ext>
          </a:extLst>
        </xdr:cNvPr>
        <xdr:cNvSpPr txBox="1"/>
      </xdr:nvSpPr>
      <xdr:spPr>
        <a:xfrm>
          <a:off x="1226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12</xdr:col>
      <xdr:colOff>121920</xdr:colOff>
      <xdr:row>7</xdr:row>
      <xdr:rowOff>0</xdr:rowOff>
    </xdr:from>
    <xdr:to>
      <xdr:col>13</xdr:col>
      <xdr:colOff>1860</xdr:colOff>
      <xdr:row>7</xdr:row>
      <xdr:rowOff>220980</xdr:rowOff>
    </xdr:to>
    <xdr:sp macro="" textlink="">
      <xdr:nvSpPr>
        <xdr:cNvPr id="59" name="TextBox 58">
          <a:extLst>
            <a:ext uri="{FF2B5EF4-FFF2-40B4-BE49-F238E27FC236}">
              <a16:creationId xmlns:a16="http://schemas.microsoft.com/office/drawing/2014/main" id="{AD517263-BF91-4DC2-B97F-D54E545CD157}"/>
            </a:ext>
          </a:extLst>
        </xdr:cNvPr>
        <xdr:cNvSpPr txBox="1"/>
      </xdr:nvSpPr>
      <xdr:spPr>
        <a:xfrm>
          <a:off x="7452360" y="1821180"/>
          <a:ext cx="367620" cy="2209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SC" sz="1100"/>
        </a:p>
      </xdr:txBody>
    </xdr:sp>
    <xdr:clientData/>
  </xdr:twoCellAnchor>
  <xdr:twoCellAnchor>
    <xdr:from>
      <xdr:col>20</xdr:col>
      <xdr:colOff>922020</xdr:colOff>
      <xdr:row>3</xdr:row>
      <xdr:rowOff>106680</xdr:rowOff>
    </xdr:from>
    <xdr:to>
      <xdr:col>20</xdr:col>
      <xdr:colOff>1606020</xdr:colOff>
      <xdr:row>3</xdr:row>
      <xdr:rowOff>358680</xdr:rowOff>
    </xdr:to>
    <xdr:sp macro="" textlink="">
      <xdr:nvSpPr>
        <xdr:cNvPr id="60" name="Rectangle: Rounded Corners 59">
          <a:hlinkClick xmlns:r="http://schemas.openxmlformats.org/officeDocument/2006/relationships" r:id="rId1"/>
          <a:extLst>
            <a:ext uri="{FF2B5EF4-FFF2-40B4-BE49-F238E27FC236}">
              <a16:creationId xmlns:a16="http://schemas.microsoft.com/office/drawing/2014/main" id="{04DEBCCC-E6A8-49E9-AAF3-E1BAE2B3EAA3}"/>
            </a:ext>
          </a:extLst>
        </xdr:cNvPr>
        <xdr:cNvSpPr/>
      </xdr:nvSpPr>
      <xdr:spPr>
        <a:xfrm>
          <a:off x="13403580" y="92202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20</xdr:col>
      <xdr:colOff>167640</xdr:colOff>
      <xdr:row>3</xdr:row>
      <xdr:rowOff>106680</xdr:rowOff>
    </xdr:from>
    <xdr:to>
      <xdr:col>20</xdr:col>
      <xdr:colOff>828780</xdr:colOff>
      <xdr:row>3</xdr:row>
      <xdr:rowOff>358680</xdr:rowOff>
    </xdr:to>
    <xdr:sp macro="" textlink="">
      <xdr:nvSpPr>
        <xdr:cNvPr id="61" name="Rectangle: Rounded Corners 60">
          <a:hlinkClick xmlns:r="http://schemas.openxmlformats.org/officeDocument/2006/relationships" r:id="rId2"/>
          <a:extLst>
            <a:ext uri="{FF2B5EF4-FFF2-40B4-BE49-F238E27FC236}">
              <a16:creationId xmlns:a16="http://schemas.microsoft.com/office/drawing/2014/main" id="{9FAC1698-F3FC-4C7F-843D-F5F7CDC25898}"/>
            </a:ext>
          </a:extLst>
        </xdr:cNvPr>
        <xdr:cNvSpPr/>
      </xdr:nvSpPr>
      <xdr:spPr>
        <a:xfrm>
          <a:off x="12649200" y="922020"/>
          <a:ext cx="66114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Edit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20</xdr:col>
      <xdr:colOff>434340</xdr:colOff>
      <xdr:row>20</xdr:row>
      <xdr:rowOff>83820</xdr:rowOff>
    </xdr:from>
    <xdr:to>
      <xdr:col>20</xdr:col>
      <xdr:colOff>1550340</xdr:colOff>
      <xdr:row>20</xdr:row>
      <xdr:rowOff>335820</xdr:rowOff>
    </xdr:to>
    <xdr:sp macro="" textlink="">
      <xdr:nvSpPr>
        <xdr:cNvPr id="62" name="Rectangle: Rounded Corners 61">
          <a:extLst>
            <a:ext uri="{FF2B5EF4-FFF2-40B4-BE49-F238E27FC236}">
              <a16:creationId xmlns:a16="http://schemas.microsoft.com/office/drawing/2014/main" id="{68A4488D-2A81-4648-85D7-842D4E09D788}"/>
            </a:ext>
          </a:extLst>
        </xdr:cNvPr>
        <xdr:cNvSpPr/>
      </xdr:nvSpPr>
      <xdr:spPr>
        <a:xfrm>
          <a:off x="13007340" y="4518660"/>
          <a:ext cx="1116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a:t>
          </a:r>
          <a:r>
            <a:rPr lang="en-US" sz="1000" baseline="0">
              <a:solidFill>
                <a:schemeClr val="bg1"/>
              </a:solidFill>
              <a:latin typeface="Arial" panose="020B0604020202020204" pitchFamily="34" charset="0"/>
              <a:cs typeface="Arial" panose="020B0604020202020204" pitchFamily="34" charset="0"/>
            </a:rPr>
            <a:t> Follow Up</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32</xdr:row>
      <xdr:rowOff>27720</xdr:rowOff>
    </xdr:to>
    <xdr:grpSp>
      <xdr:nvGrpSpPr>
        <xdr:cNvPr id="63" name="Group 62">
          <a:extLst>
            <a:ext uri="{FF2B5EF4-FFF2-40B4-BE49-F238E27FC236}">
              <a16:creationId xmlns:a16="http://schemas.microsoft.com/office/drawing/2014/main" id="{BFD76F3D-DA9D-4DD6-9B81-B96E8620FC51}"/>
            </a:ext>
          </a:extLst>
        </xdr:cNvPr>
        <xdr:cNvGrpSpPr/>
      </xdr:nvGrpSpPr>
      <xdr:grpSpPr>
        <a:xfrm>
          <a:off x="0" y="0"/>
          <a:ext cx="1474131" cy="6840000"/>
          <a:chOff x="0" y="0"/>
          <a:chExt cx="1470321" cy="6184990"/>
        </a:xfrm>
      </xdr:grpSpPr>
      <xdr:grpSp>
        <xdr:nvGrpSpPr>
          <xdr:cNvPr id="64" name="Group 63">
            <a:extLst>
              <a:ext uri="{FF2B5EF4-FFF2-40B4-BE49-F238E27FC236}">
                <a16:creationId xmlns:a16="http://schemas.microsoft.com/office/drawing/2014/main" id="{D120C96D-91BD-B4EF-902F-59954AB6A397}"/>
              </a:ext>
            </a:extLst>
          </xdr:cNvPr>
          <xdr:cNvGrpSpPr/>
        </xdr:nvGrpSpPr>
        <xdr:grpSpPr>
          <a:xfrm>
            <a:off x="0" y="0"/>
            <a:ext cx="1470321" cy="6184990"/>
            <a:chOff x="0" y="0"/>
            <a:chExt cx="1470321" cy="6184990"/>
          </a:xfrm>
        </xdr:grpSpPr>
        <xdr:grpSp>
          <xdr:nvGrpSpPr>
            <xdr:cNvPr id="66" name="Group 65">
              <a:extLst>
                <a:ext uri="{FF2B5EF4-FFF2-40B4-BE49-F238E27FC236}">
                  <a16:creationId xmlns:a16="http://schemas.microsoft.com/office/drawing/2014/main" id="{ACA4B49E-546D-B4CC-EB9B-0117676EBF51}"/>
                </a:ext>
              </a:extLst>
            </xdr:cNvPr>
            <xdr:cNvGrpSpPr/>
          </xdr:nvGrpSpPr>
          <xdr:grpSpPr>
            <a:xfrm>
              <a:off x="0" y="0"/>
              <a:ext cx="1470321" cy="6184990"/>
              <a:chOff x="0" y="-291307"/>
              <a:chExt cx="1474131" cy="6350725"/>
            </a:xfrm>
            <a:solidFill>
              <a:schemeClr val="bg1"/>
            </a:solidFill>
          </xdr:grpSpPr>
          <xdr:grpSp>
            <xdr:nvGrpSpPr>
              <xdr:cNvPr id="68" name="Group 67">
                <a:extLst>
                  <a:ext uri="{FF2B5EF4-FFF2-40B4-BE49-F238E27FC236}">
                    <a16:creationId xmlns:a16="http://schemas.microsoft.com/office/drawing/2014/main" id="{631CEABF-9917-BB78-1FC9-04CD8201C508}"/>
                  </a:ext>
                </a:extLst>
              </xdr:cNvPr>
              <xdr:cNvGrpSpPr/>
            </xdr:nvGrpSpPr>
            <xdr:grpSpPr>
              <a:xfrm>
                <a:off x="0" y="-291307"/>
                <a:ext cx="1474131" cy="6350725"/>
                <a:chOff x="0" y="-291307"/>
                <a:chExt cx="1474131" cy="6350725"/>
              </a:xfrm>
              <a:grpFill/>
            </xdr:grpSpPr>
            <xdr:grpSp>
              <xdr:nvGrpSpPr>
                <xdr:cNvPr id="71" name="Group 70">
                  <a:extLst>
                    <a:ext uri="{FF2B5EF4-FFF2-40B4-BE49-F238E27FC236}">
                      <a16:creationId xmlns:a16="http://schemas.microsoft.com/office/drawing/2014/main" id="{05DCDA66-7765-5186-DB91-59EF10A22EFB}"/>
                    </a:ext>
                  </a:extLst>
                </xdr:cNvPr>
                <xdr:cNvGrpSpPr/>
              </xdr:nvGrpSpPr>
              <xdr:grpSpPr>
                <a:xfrm>
                  <a:off x="0" y="-291307"/>
                  <a:ext cx="1474131" cy="6350725"/>
                  <a:chOff x="0" y="-276870"/>
                  <a:chExt cx="1476165" cy="6035993"/>
                </a:xfrm>
                <a:grpFill/>
              </xdr:grpSpPr>
              <xdr:sp macro="" textlink="">
                <xdr:nvSpPr>
                  <xdr:cNvPr id="73" name="Rectangle 72">
                    <a:extLst>
                      <a:ext uri="{FF2B5EF4-FFF2-40B4-BE49-F238E27FC236}">
                        <a16:creationId xmlns:a16="http://schemas.microsoft.com/office/drawing/2014/main" id="{C4AEAEAA-4589-9919-7982-A7A7AC9585D3}"/>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74" name="Group 73">
                    <a:extLst>
                      <a:ext uri="{FF2B5EF4-FFF2-40B4-BE49-F238E27FC236}">
                        <a16:creationId xmlns:a16="http://schemas.microsoft.com/office/drawing/2014/main" id="{010899B9-658E-D888-B2BC-AA8B9F0C87D4}"/>
                      </a:ext>
                    </a:extLst>
                  </xdr:cNvPr>
                  <xdr:cNvGrpSpPr/>
                </xdr:nvGrpSpPr>
                <xdr:grpSpPr>
                  <a:xfrm>
                    <a:off x="2080" y="531339"/>
                    <a:ext cx="1457616" cy="4278031"/>
                    <a:chOff x="2080" y="531339"/>
                    <a:chExt cx="1457616" cy="4278031"/>
                  </a:xfrm>
                  <a:grpFill/>
                </xdr:grpSpPr>
                <xdr:sp macro="" textlink="">
                  <xdr:nvSpPr>
                    <xdr:cNvPr id="75" name="TextBox 74">
                      <a:hlinkClick xmlns:r="http://schemas.openxmlformats.org/officeDocument/2006/relationships" r:id="rId3"/>
                      <a:extLst>
                        <a:ext uri="{FF2B5EF4-FFF2-40B4-BE49-F238E27FC236}">
                          <a16:creationId xmlns:a16="http://schemas.microsoft.com/office/drawing/2014/main" id="{9E47A1F4-72A8-A82E-2C4A-E9BD2DD57405}"/>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6" name="TextBox 75">
                      <a:hlinkClick xmlns:r="http://schemas.openxmlformats.org/officeDocument/2006/relationships" r:id="rId4"/>
                      <a:extLst>
                        <a:ext uri="{FF2B5EF4-FFF2-40B4-BE49-F238E27FC236}">
                          <a16:creationId xmlns:a16="http://schemas.microsoft.com/office/drawing/2014/main" id="{F60137EF-819E-5B36-BDBF-F4186CD0713F}"/>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7" name="TextBox 76">
                      <a:hlinkClick xmlns:r="http://schemas.openxmlformats.org/officeDocument/2006/relationships" r:id="rId5"/>
                      <a:extLst>
                        <a:ext uri="{FF2B5EF4-FFF2-40B4-BE49-F238E27FC236}">
                          <a16:creationId xmlns:a16="http://schemas.microsoft.com/office/drawing/2014/main" id="{CD328E1F-B97B-A8EF-1F25-B5E07CC823D2}"/>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8" name="TextBox 77">
                      <a:hlinkClick xmlns:r="http://schemas.openxmlformats.org/officeDocument/2006/relationships" r:id="rId1"/>
                      <a:extLst>
                        <a:ext uri="{FF2B5EF4-FFF2-40B4-BE49-F238E27FC236}">
                          <a16:creationId xmlns:a16="http://schemas.microsoft.com/office/drawing/2014/main" id="{05201E17-0074-78A0-9ED9-FEE1F45BBDC8}"/>
                        </a:ext>
                      </a:extLst>
                    </xdr:cNvPr>
                    <xdr:cNvSpPr txBox="1"/>
                  </xdr:nvSpPr>
                  <xdr:spPr>
                    <a:xfrm>
                      <a:off x="2444" y="1329647"/>
                      <a:ext cx="1441986" cy="240957"/>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Contacts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79" name="TextBox 78">
                      <a:hlinkClick xmlns:r="http://schemas.openxmlformats.org/officeDocument/2006/relationships" r:id="rId6"/>
                      <a:extLst>
                        <a:ext uri="{FF2B5EF4-FFF2-40B4-BE49-F238E27FC236}">
                          <a16:creationId xmlns:a16="http://schemas.microsoft.com/office/drawing/2014/main" id="{E608E944-3CB8-58E7-D668-AD767EDE7A21}"/>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0" name="TextBox 79">
                      <a:hlinkClick xmlns:r="http://schemas.openxmlformats.org/officeDocument/2006/relationships" r:id="rId7"/>
                      <a:extLst>
                        <a:ext uri="{FF2B5EF4-FFF2-40B4-BE49-F238E27FC236}">
                          <a16:creationId xmlns:a16="http://schemas.microsoft.com/office/drawing/2014/main" id="{0A040D81-7C86-C650-02EE-413DB22028B2}"/>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1" name="TextBox 80">
                      <a:hlinkClick xmlns:r="http://schemas.openxmlformats.org/officeDocument/2006/relationships" r:id="rId8"/>
                      <a:extLst>
                        <a:ext uri="{FF2B5EF4-FFF2-40B4-BE49-F238E27FC236}">
                          <a16:creationId xmlns:a16="http://schemas.microsoft.com/office/drawing/2014/main" id="{A5455267-F195-9A02-84FB-D9017741C4A3}"/>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2" name="TextBox 81">
                      <a:hlinkClick xmlns:r="http://schemas.openxmlformats.org/officeDocument/2006/relationships" r:id="rId9"/>
                      <a:extLst>
                        <a:ext uri="{FF2B5EF4-FFF2-40B4-BE49-F238E27FC236}">
                          <a16:creationId xmlns:a16="http://schemas.microsoft.com/office/drawing/2014/main" id="{F75035DD-D749-57D9-229E-62FC8E465992}"/>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3" name="TextBox 82">
                      <a:hlinkClick xmlns:r="http://schemas.openxmlformats.org/officeDocument/2006/relationships" r:id="rId10"/>
                      <a:extLst>
                        <a:ext uri="{FF2B5EF4-FFF2-40B4-BE49-F238E27FC236}">
                          <a16:creationId xmlns:a16="http://schemas.microsoft.com/office/drawing/2014/main" id="{A8C9E9E1-DF59-56DD-A299-3AEBFDEAC18A}"/>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84" name="TextBox 83">
                      <a:extLst>
                        <a:ext uri="{FF2B5EF4-FFF2-40B4-BE49-F238E27FC236}">
                          <a16:creationId xmlns:a16="http://schemas.microsoft.com/office/drawing/2014/main" id="{23182144-15AE-6CCB-365C-26D96A995638}"/>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5" name="TextBox 84">
                      <a:hlinkClick xmlns:r="http://schemas.openxmlformats.org/officeDocument/2006/relationships" r:id="rId11"/>
                      <a:extLst>
                        <a:ext uri="{FF2B5EF4-FFF2-40B4-BE49-F238E27FC236}">
                          <a16:creationId xmlns:a16="http://schemas.microsoft.com/office/drawing/2014/main" id="{F2525CCB-2B41-5FC8-D335-DEFEBC6948E0}"/>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6" name="TextBox 85">
                      <a:extLst>
                        <a:ext uri="{FF2B5EF4-FFF2-40B4-BE49-F238E27FC236}">
                          <a16:creationId xmlns:a16="http://schemas.microsoft.com/office/drawing/2014/main" id="{096A692E-9129-8CD5-399E-DE4EE86D27C5}"/>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7" name="TextBox 86">
                      <a:hlinkClick xmlns:r="http://schemas.openxmlformats.org/officeDocument/2006/relationships" r:id="rId12"/>
                      <a:extLst>
                        <a:ext uri="{FF2B5EF4-FFF2-40B4-BE49-F238E27FC236}">
                          <a16:creationId xmlns:a16="http://schemas.microsoft.com/office/drawing/2014/main" id="{CB743AD0-02BB-90C2-582D-AF71BC9CAE05}"/>
                        </a:ext>
                      </a:extLst>
                    </xdr:cNvPr>
                    <xdr:cNvSpPr txBox="1"/>
                  </xdr:nvSpPr>
                  <xdr:spPr>
                    <a:xfrm>
                      <a:off x="4511" y="3756836"/>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88" name="TextBox 87">
                      <a:extLst>
                        <a:ext uri="{FF2B5EF4-FFF2-40B4-BE49-F238E27FC236}">
                          <a16:creationId xmlns:a16="http://schemas.microsoft.com/office/drawing/2014/main" id="{9EC8AA9E-7ABF-5F54-2EAF-7ADE46AF3596}"/>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72" name="TextBox 71">
                  <a:hlinkClick xmlns:r="http://schemas.openxmlformats.org/officeDocument/2006/relationships" r:id="rId13"/>
                  <a:extLst>
                    <a:ext uri="{FF2B5EF4-FFF2-40B4-BE49-F238E27FC236}">
                      <a16:creationId xmlns:a16="http://schemas.microsoft.com/office/drawing/2014/main" id="{AC543E4E-7805-9605-5D30-8C5AF38284C0}"/>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9" name="TextBox 68">
                <a:extLst>
                  <a:ext uri="{FF2B5EF4-FFF2-40B4-BE49-F238E27FC236}">
                    <a16:creationId xmlns:a16="http://schemas.microsoft.com/office/drawing/2014/main" id="{59B50764-804E-73EB-E9B5-DCE47C4E1C8C}"/>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extLst>
                  <a:ext uri="{FF2B5EF4-FFF2-40B4-BE49-F238E27FC236}">
                    <a16:creationId xmlns:a16="http://schemas.microsoft.com/office/drawing/2014/main" id="{0EF56A91-FF6C-CEB2-08ED-40771F53C98A}"/>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7" name="TextBox 66">
              <a:hlinkClick xmlns:r="http://schemas.openxmlformats.org/officeDocument/2006/relationships" r:id="rId14"/>
              <a:extLst>
                <a:ext uri="{FF2B5EF4-FFF2-40B4-BE49-F238E27FC236}">
                  <a16:creationId xmlns:a16="http://schemas.microsoft.com/office/drawing/2014/main" id="{55C9D2D1-842F-571B-508F-E7F3D3460814}"/>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65" name="Picture 64">
            <a:extLst>
              <a:ext uri="{FF2B5EF4-FFF2-40B4-BE49-F238E27FC236}">
                <a16:creationId xmlns:a16="http://schemas.microsoft.com/office/drawing/2014/main" id="{5B3AA1EE-BD4F-E5C0-50FD-5BDC4A0B20E4}"/>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xdr:from>
      <xdr:col>19</xdr:col>
      <xdr:colOff>487680</xdr:colOff>
      <xdr:row>3</xdr:row>
      <xdr:rowOff>106680</xdr:rowOff>
    </xdr:from>
    <xdr:to>
      <xdr:col>20</xdr:col>
      <xdr:colOff>112500</xdr:colOff>
      <xdr:row>3</xdr:row>
      <xdr:rowOff>358680</xdr:rowOff>
    </xdr:to>
    <xdr:sp macro="" textlink="">
      <xdr:nvSpPr>
        <xdr:cNvPr id="89" name="Rectangle: Rounded Corners 88">
          <a:extLst>
            <a:ext uri="{FF2B5EF4-FFF2-40B4-BE49-F238E27FC236}">
              <a16:creationId xmlns:a16="http://schemas.microsoft.com/office/drawing/2014/main" id="{AC8E9573-C53E-4C4C-87A3-47A023C1284F}"/>
            </a:ext>
          </a:extLst>
        </xdr:cNvPr>
        <xdr:cNvSpPr/>
      </xdr:nvSpPr>
      <xdr:spPr>
        <a:xfrm>
          <a:off x="1191006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Delete</a:t>
          </a:r>
          <a:endParaRPr lang="en-SC" sz="1000">
            <a:solidFill>
              <a:schemeClr val="bg1"/>
            </a:solidFill>
            <a:latin typeface="Arial" panose="020B0604020202020204" pitchFamily="34" charset="0"/>
            <a:cs typeface="Arial" panose="020B0604020202020204" pitchFamily="34" charset="0"/>
          </a:endParaRPr>
        </a:p>
      </xdr:txBody>
    </xdr:sp>
    <xdr:clientData/>
  </xdr:twoCellAnchor>
  <xdr:oneCellAnchor>
    <xdr:from>
      <xdr:col>20</xdr:col>
      <xdr:colOff>480060</xdr:colOff>
      <xdr:row>5</xdr:row>
      <xdr:rowOff>0</xdr:rowOff>
    </xdr:from>
    <xdr:ext cx="184731" cy="264560"/>
    <xdr:sp macro="" textlink="">
      <xdr:nvSpPr>
        <xdr:cNvPr id="90" name="TextBox 89">
          <a:extLst>
            <a:ext uri="{FF2B5EF4-FFF2-40B4-BE49-F238E27FC236}">
              <a16:creationId xmlns:a16="http://schemas.microsoft.com/office/drawing/2014/main" id="{413BB23E-8FDE-40C7-8C1B-C1C005A0B2CE}"/>
            </a:ext>
          </a:extLst>
        </xdr:cNvPr>
        <xdr:cNvSpPr txBox="1"/>
      </xdr:nvSpPr>
      <xdr:spPr>
        <a:xfrm>
          <a:off x="1305306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4</xdr:col>
      <xdr:colOff>22860</xdr:colOff>
      <xdr:row>3</xdr:row>
      <xdr:rowOff>114300</xdr:rowOff>
    </xdr:from>
    <xdr:to>
      <xdr:col>5</xdr:col>
      <xdr:colOff>68580</xdr:colOff>
      <xdr:row>3</xdr:row>
      <xdr:rowOff>366300</xdr:rowOff>
    </xdr:to>
    <xdr:sp macro="" textlink="">
      <xdr:nvSpPr>
        <xdr:cNvPr id="91" name="Rectangle: Rounded Corners 90">
          <a:hlinkClick xmlns:r="http://schemas.openxmlformats.org/officeDocument/2006/relationships" r:id="rId16"/>
          <a:extLst>
            <a:ext uri="{FF2B5EF4-FFF2-40B4-BE49-F238E27FC236}">
              <a16:creationId xmlns:a16="http://schemas.microsoft.com/office/drawing/2014/main" id="{834839B2-DC40-41C2-8FBD-A5AC4176D25B}"/>
            </a:ext>
          </a:extLst>
        </xdr:cNvPr>
        <xdr:cNvSpPr/>
      </xdr:nvSpPr>
      <xdr:spPr>
        <a:xfrm>
          <a:off x="1737360" y="929640"/>
          <a:ext cx="126492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panose="020B0604020202020204" pitchFamily="34" charset="0"/>
              <a:cs typeface="Arial" panose="020B0604020202020204" pitchFamily="34" charset="0"/>
            </a:rPr>
            <a:t>View Proposals</a:t>
          </a:r>
          <a:endParaRPr lang="en-SC"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17</xdr:col>
      <xdr:colOff>563880</xdr:colOff>
      <xdr:row>13</xdr:row>
      <xdr:rowOff>45720</xdr:rowOff>
    </xdr:from>
    <xdr:to>
      <xdr:col>17</xdr:col>
      <xdr:colOff>743880</xdr:colOff>
      <xdr:row>13</xdr:row>
      <xdr:rowOff>225720</xdr:rowOff>
    </xdr:to>
    <xdr:sp macro="" textlink="">
      <xdr:nvSpPr>
        <xdr:cNvPr id="93" name="TextBox 92">
          <a:extLst>
            <a:ext uri="{FF2B5EF4-FFF2-40B4-BE49-F238E27FC236}">
              <a16:creationId xmlns:a16="http://schemas.microsoft.com/office/drawing/2014/main" id="{2E3531FC-5047-4592-B127-98DC7B21DB52}"/>
            </a:ext>
          </a:extLst>
        </xdr:cNvPr>
        <xdr:cNvSpPr txBox="1">
          <a:spLocks noChangeAspect="1"/>
        </xdr:cNvSpPr>
      </xdr:nvSpPr>
      <xdr:spPr>
        <a:xfrm>
          <a:off x="10828020" y="28041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16</xdr:col>
      <xdr:colOff>312420</xdr:colOff>
      <xdr:row>13</xdr:row>
      <xdr:rowOff>45720</xdr:rowOff>
    </xdr:from>
    <xdr:to>
      <xdr:col>16</xdr:col>
      <xdr:colOff>492420</xdr:colOff>
      <xdr:row>13</xdr:row>
      <xdr:rowOff>225720</xdr:rowOff>
    </xdr:to>
    <xdr:sp macro="" textlink="">
      <xdr:nvSpPr>
        <xdr:cNvPr id="94" name="TextBox 93">
          <a:extLst>
            <a:ext uri="{FF2B5EF4-FFF2-40B4-BE49-F238E27FC236}">
              <a16:creationId xmlns:a16="http://schemas.microsoft.com/office/drawing/2014/main" id="{90E9BC34-893C-44F1-8726-51116621B53C}"/>
            </a:ext>
          </a:extLst>
        </xdr:cNvPr>
        <xdr:cNvSpPr txBox="1">
          <a:spLocks noChangeAspect="1"/>
        </xdr:cNvSpPr>
      </xdr:nvSpPr>
      <xdr:spPr>
        <a:xfrm>
          <a:off x="9768840" y="28041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14</xdr:col>
      <xdr:colOff>632460</xdr:colOff>
      <xdr:row>13</xdr:row>
      <xdr:rowOff>45720</xdr:rowOff>
    </xdr:from>
    <xdr:to>
      <xdr:col>14</xdr:col>
      <xdr:colOff>812460</xdr:colOff>
      <xdr:row>13</xdr:row>
      <xdr:rowOff>225720</xdr:rowOff>
    </xdr:to>
    <xdr:sp macro="" textlink="">
      <xdr:nvSpPr>
        <xdr:cNvPr id="105" name="TextBox 104">
          <a:extLst>
            <a:ext uri="{FF2B5EF4-FFF2-40B4-BE49-F238E27FC236}">
              <a16:creationId xmlns:a16="http://schemas.microsoft.com/office/drawing/2014/main" id="{9DFC8891-63F9-4383-90FE-AA5AA9DBD4C5}"/>
            </a:ext>
          </a:extLst>
        </xdr:cNvPr>
        <xdr:cNvSpPr txBox="1">
          <a:spLocks noChangeAspect="1"/>
        </xdr:cNvSpPr>
      </xdr:nvSpPr>
      <xdr:spPr>
        <a:xfrm>
          <a:off x="8846820" y="28041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oneCellAnchor>
    <xdr:from>
      <xdr:col>20</xdr:col>
      <xdr:colOff>480060</xdr:colOff>
      <xdr:row>5</xdr:row>
      <xdr:rowOff>0</xdr:rowOff>
    </xdr:from>
    <xdr:ext cx="184731" cy="264560"/>
    <xdr:sp macro="" textlink="">
      <xdr:nvSpPr>
        <xdr:cNvPr id="2" name="TextBox 1">
          <a:extLst>
            <a:ext uri="{FF2B5EF4-FFF2-40B4-BE49-F238E27FC236}">
              <a16:creationId xmlns:a16="http://schemas.microsoft.com/office/drawing/2014/main" id="{D4F9323F-D4F5-46E6-9533-1F481C6076B6}"/>
            </a:ext>
          </a:extLst>
        </xdr:cNvPr>
        <xdr:cNvSpPr txBox="1"/>
      </xdr:nvSpPr>
      <xdr:spPr>
        <a:xfrm>
          <a:off x="1305306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5</xdr:row>
      <xdr:rowOff>0</xdr:rowOff>
    </xdr:from>
    <xdr:ext cx="184731" cy="264560"/>
    <xdr:sp macro="" textlink="">
      <xdr:nvSpPr>
        <xdr:cNvPr id="3" name="TextBox 2">
          <a:extLst>
            <a:ext uri="{FF2B5EF4-FFF2-40B4-BE49-F238E27FC236}">
              <a16:creationId xmlns:a16="http://schemas.microsoft.com/office/drawing/2014/main" id="{24E2E203-3FE9-44DE-9162-B7D63D0F8272}"/>
            </a:ext>
          </a:extLst>
        </xdr:cNvPr>
        <xdr:cNvSpPr txBox="1"/>
      </xdr:nvSpPr>
      <xdr:spPr>
        <a:xfrm>
          <a:off x="1305306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4</xdr:col>
      <xdr:colOff>7620</xdr:colOff>
      <xdr:row>18</xdr:row>
      <xdr:rowOff>99060</xdr:rowOff>
    </xdr:from>
    <xdr:to>
      <xdr:col>20</xdr:col>
      <xdr:colOff>1615440</xdr:colOff>
      <xdr:row>18</xdr:row>
      <xdr:rowOff>351060</xdr:rowOff>
    </xdr:to>
    <xdr:grpSp>
      <xdr:nvGrpSpPr>
        <xdr:cNvPr id="12" name="Group 11">
          <a:extLst>
            <a:ext uri="{FF2B5EF4-FFF2-40B4-BE49-F238E27FC236}">
              <a16:creationId xmlns:a16="http://schemas.microsoft.com/office/drawing/2014/main" id="{92D12B73-93CD-4192-8977-2A038944F35F}"/>
            </a:ext>
          </a:extLst>
        </xdr:cNvPr>
        <xdr:cNvGrpSpPr/>
      </xdr:nvGrpSpPr>
      <xdr:grpSpPr>
        <a:xfrm>
          <a:off x="1722120" y="3840480"/>
          <a:ext cx="12374880" cy="252000"/>
          <a:chOff x="1691640" y="3848100"/>
          <a:chExt cx="12367260" cy="252000"/>
        </a:xfrm>
      </xdr:grpSpPr>
      <xdr:sp macro="" textlink="">
        <xdr:nvSpPr>
          <xdr:cNvPr id="13" name="Rectangle: Rounded Corners 12">
            <a:extLst>
              <a:ext uri="{FF2B5EF4-FFF2-40B4-BE49-F238E27FC236}">
                <a16:creationId xmlns:a16="http://schemas.microsoft.com/office/drawing/2014/main" id="{1F53B477-B13A-58AD-935D-517172420E59}"/>
              </a:ext>
            </a:extLst>
          </xdr:cNvPr>
          <xdr:cNvSpPr/>
        </xdr:nvSpPr>
        <xdr:spPr>
          <a:xfrm>
            <a:off x="169164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Not Contacted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 name="Rectangle: Rounded Corners 13">
            <a:extLst>
              <a:ext uri="{FF2B5EF4-FFF2-40B4-BE49-F238E27FC236}">
                <a16:creationId xmlns:a16="http://schemas.microsoft.com/office/drawing/2014/main" id="{C545FA8E-2AAD-C1B3-65A9-F7FFF633FF65}"/>
              </a:ext>
            </a:extLst>
          </xdr:cNvPr>
          <xdr:cNvSpPr/>
        </xdr:nvSpPr>
        <xdr:spPr>
          <a:xfrm>
            <a:off x="3482340" y="3848100"/>
            <a:ext cx="1684020" cy="252000"/>
          </a:xfrm>
          <a:prstGeom prst="roundRect">
            <a:avLst/>
          </a:prstGeom>
          <a:solidFill>
            <a:schemeClr val="bg1">
              <a:lumMod val="85000"/>
            </a:schemeClr>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In Discussion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 name="Rectangle: Rounded Corners 14">
            <a:extLst>
              <a:ext uri="{FF2B5EF4-FFF2-40B4-BE49-F238E27FC236}">
                <a16:creationId xmlns:a16="http://schemas.microsoft.com/office/drawing/2014/main" id="{13B377E5-3D1F-EED4-0075-FBDA5ABB59E0}"/>
              </a:ext>
            </a:extLst>
          </xdr:cNvPr>
          <xdr:cNvSpPr/>
        </xdr:nvSpPr>
        <xdr:spPr>
          <a:xfrm>
            <a:off x="528066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Qualified</a:t>
            </a:r>
          </a:p>
        </xdr:txBody>
      </xdr:sp>
      <xdr:sp macro="" textlink="">
        <xdr:nvSpPr>
          <xdr:cNvPr id="16" name="Rectangle: Rounded Corners 15">
            <a:extLst>
              <a:ext uri="{FF2B5EF4-FFF2-40B4-BE49-F238E27FC236}">
                <a16:creationId xmlns:a16="http://schemas.microsoft.com/office/drawing/2014/main" id="{2C8A4167-F302-EC83-0066-45ADF9099C3C}"/>
              </a:ext>
            </a:extLst>
          </xdr:cNvPr>
          <xdr:cNvSpPr/>
        </xdr:nvSpPr>
        <xdr:spPr>
          <a:xfrm>
            <a:off x="704850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Offer Made</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Rectangle: Rounded Corners 16">
            <a:extLst>
              <a:ext uri="{FF2B5EF4-FFF2-40B4-BE49-F238E27FC236}">
                <a16:creationId xmlns:a16="http://schemas.microsoft.com/office/drawing/2014/main" id="{A02B96B5-A23D-6887-830D-89DA9F72B38B}"/>
              </a:ext>
            </a:extLst>
          </xdr:cNvPr>
          <xdr:cNvSpPr/>
        </xdr:nvSpPr>
        <xdr:spPr>
          <a:xfrm>
            <a:off x="882396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Converted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Rectangle: Rounded Corners 17">
            <a:extLst>
              <a:ext uri="{FF2B5EF4-FFF2-40B4-BE49-F238E27FC236}">
                <a16:creationId xmlns:a16="http://schemas.microsoft.com/office/drawing/2014/main" id="{90117D06-AACC-B050-069F-AF069B2862E5}"/>
              </a:ext>
            </a:extLst>
          </xdr:cNvPr>
          <xdr:cNvSpPr/>
        </xdr:nvSpPr>
        <xdr:spPr>
          <a:xfrm>
            <a:off x="1062228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Keep In View</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Rectangle: Rounded Corners 18">
            <a:extLst>
              <a:ext uri="{FF2B5EF4-FFF2-40B4-BE49-F238E27FC236}">
                <a16:creationId xmlns:a16="http://schemas.microsoft.com/office/drawing/2014/main" id="{DAA79E41-2A44-061E-58BD-0475ADE3E259}"/>
              </a:ext>
            </a:extLst>
          </xdr:cNvPr>
          <xdr:cNvSpPr/>
        </xdr:nvSpPr>
        <xdr:spPr>
          <a:xfrm>
            <a:off x="12374880" y="3848100"/>
            <a:ext cx="1684020" cy="252000"/>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Arial" panose="020B0604020202020204" pitchFamily="34" charset="0"/>
                <a:cs typeface="Arial" panose="020B0604020202020204" pitchFamily="34" charset="0"/>
              </a:rPr>
              <a:t>Archived</a:t>
            </a:r>
            <a:endParaRPr lang="en-SC" sz="1100">
              <a:solidFill>
                <a:sysClr val="windowText" lastClr="000000"/>
              </a:solidFill>
              <a:latin typeface="Arial" panose="020B0604020202020204" pitchFamily="34" charset="0"/>
              <a:cs typeface="Arial" panose="020B0604020202020204" pitchFamily="34" charset="0"/>
            </a:endParaRPr>
          </a:p>
        </xdr:txBody>
      </xdr:sp>
    </xdr:grpSp>
    <xdr:clientData/>
  </xdr:twoCellAnchor>
</xdr:wsDr>
</file>

<file path=xl/drawings/drawing33.xml><?xml version="1.0" encoding="utf-8"?>
<xdr:wsDr xmlns:xdr="http://schemas.openxmlformats.org/drawingml/2006/spreadsheetDrawing" xmlns:a="http://schemas.openxmlformats.org/drawingml/2006/main">
  <xdr:twoCellAnchor>
    <xdr:from>
      <xdr:col>10</xdr:col>
      <xdr:colOff>434340</xdr:colOff>
      <xdr:row>20</xdr:row>
      <xdr:rowOff>106680</xdr:rowOff>
    </xdr:from>
    <xdr:to>
      <xdr:col>13</xdr:col>
      <xdr:colOff>368280</xdr:colOff>
      <xdr:row>20</xdr:row>
      <xdr:rowOff>358680</xdr:rowOff>
    </xdr:to>
    <xdr:grpSp>
      <xdr:nvGrpSpPr>
        <xdr:cNvPr id="3" name="Group 2">
          <a:extLst>
            <a:ext uri="{FF2B5EF4-FFF2-40B4-BE49-F238E27FC236}">
              <a16:creationId xmlns:a16="http://schemas.microsoft.com/office/drawing/2014/main" id="{A9D063B5-D613-4544-BAAD-4E8B316B0893}"/>
            </a:ext>
          </a:extLst>
        </xdr:cNvPr>
        <xdr:cNvGrpSpPr/>
      </xdr:nvGrpSpPr>
      <xdr:grpSpPr>
        <a:xfrm>
          <a:off x="6210300" y="6400800"/>
          <a:ext cx="2700000" cy="252000"/>
          <a:chOff x="5326380" y="922022"/>
          <a:chExt cx="2674920" cy="276157"/>
        </a:xfrm>
      </xdr:grpSpPr>
      <xdr:sp macro="" textlink="">
        <xdr:nvSpPr>
          <xdr:cNvPr id="6" name="Rectangle: Rounded Corners 5">
            <a:extLst>
              <a:ext uri="{FF2B5EF4-FFF2-40B4-BE49-F238E27FC236}">
                <a16:creationId xmlns:a16="http://schemas.microsoft.com/office/drawing/2014/main" id="{26B9D66E-E6DD-2F81-2D2F-6CFFD0F8B56C}"/>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10</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7" name="Picture 6">
            <a:extLst>
              <a:ext uri="{FF2B5EF4-FFF2-40B4-BE49-F238E27FC236}">
                <a16:creationId xmlns:a16="http://schemas.microsoft.com/office/drawing/2014/main" id="{B473EBC8-DFAC-E4ED-7BF2-0486AEF74CE2}"/>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8" name="Picture 7">
            <a:extLst>
              <a:ext uri="{FF2B5EF4-FFF2-40B4-BE49-F238E27FC236}">
                <a16:creationId xmlns:a16="http://schemas.microsoft.com/office/drawing/2014/main" id="{FF77FF3A-8165-4A02-020C-C970974350C7}"/>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10</xdr:col>
      <xdr:colOff>693420</xdr:colOff>
      <xdr:row>3</xdr:row>
      <xdr:rowOff>121920</xdr:rowOff>
    </xdr:from>
    <xdr:to>
      <xdr:col>11</xdr:col>
      <xdr:colOff>569460</xdr:colOff>
      <xdr:row>3</xdr:row>
      <xdr:rowOff>373920</xdr:rowOff>
    </xdr:to>
    <xdr:sp macro="" textlink="">
      <xdr:nvSpPr>
        <xdr:cNvPr id="99" name="Rectangle: Rounded Corners 98">
          <a:hlinkClick xmlns:r="http://schemas.openxmlformats.org/officeDocument/2006/relationships" r:id="rId2"/>
          <a:extLst>
            <a:ext uri="{FF2B5EF4-FFF2-40B4-BE49-F238E27FC236}">
              <a16:creationId xmlns:a16="http://schemas.microsoft.com/office/drawing/2014/main" id="{049E50F4-37C3-4DD2-B2BC-78128CE0C6F4}"/>
            </a:ext>
          </a:extLst>
        </xdr:cNvPr>
        <xdr:cNvSpPr/>
      </xdr:nvSpPr>
      <xdr:spPr>
        <a:xfrm>
          <a:off x="6385560" y="937260"/>
          <a:ext cx="1080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bg1"/>
              </a:solidFill>
            </a:rPr>
            <a:t>To Follow Up</a:t>
          </a:r>
          <a:endParaRPr lang="en-SC" sz="1200">
            <a:solidFill>
              <a:schemeClr val="bg1"/>
            </a:solidFill>
          </a:endParaRPr>
        </a:p>
      </xdr:txBody>
    </xdr:sp>
    <xdr:clientData/>
  </xdr:twoCellAnchor>
  <xdr:twoCellAnchor>
    <xdr:from>
      <xdr:col>0</xdr:col>
      <xdr:colOff>0</xdr:colOff>
      <xdr:row>0</xdr:row>
      <xdr:rowOff>0</xdr:rowOff>
    </xdr:from>
    <xdr:to>
      <xdr:col>2</xdr:col>
      <xdr:colOff>3471</xdr:colOff>
      <xdr:row>22</xdr:row>
      <xdr:rowOff>20100</xdr:rowOff>
    </xdr:to>
    <xdr:grpSp>
      <xdr:nvGrpSpPr>
        <xdr:cNvPr id="100" name="Group 99">
          <a:extLst>
            <a:ext uri="{FF2B5EF4-FFF2-40B4-BE49-F238E27FC236}">
              <a16:creationId xmlns:a16="http://schemas.microsoft.com/office/drawing/2014/main" id="{C1B06139-3410-48E7-9AF3-70DB79C6C8DB}"/>
            </a:ext>
          </a:extLst>
        </xdr:cNvPr>
        <xdr:cNvGrpSpPr/>
      </xdr:nvGrpSpPr>
      <xdr:grpSpPr>
        <a:xfrm>
          <a:off x="0" y="0"/>
          <a:ext cx="1474131" cy="6840000"/>
          <a:chOff x="0" y="0"/>
          <a:chExt cx="1470321" cy="6184990"/>
        </a:xfrm>
      </xdr:grpSpPr>
      <xdr:grpSp>
        <xdr:nvGrpSpPr>
          <xdr:cNvPr id="101" name="Group 100">
            <a:extLst>
              <a:ext uri="{FF2B5EF4-FFF2-40B4-BE49-F238E27FC236}">
                <a16:creationId xmlns:a16="http://schemas.microsoft.com/office/drawing/2014/main" id="{3C6543B8-2706-4FE2-086B-2354E1B358D7}"/>
              </a:ext>
            </a:extLst>
          </xdr:cNvPr>
          <xdr:cNvGrpSpPr/>
        </xdr:nvGrpSpPr>
        <xdr:grpSpPr>
          <a:xfrm>
            <a:off x="0" y="0"/>
            <a:ext cx="1470321" cy="6184990"/>
            <a:chOff x="0" y="0"/>
            <a:chExt cx="1470321" cy="6184990"/>
          </a:xfrm>
        </xdr:grpSpPr>
        <xdr:grpSp>
          <xdr:nvGrpSpPr>
            <xdr:cNvPr id="103" name="Group 102">
              <a:extLst>
                <a:ext uri="{FF2B5EF4-FFF2-40B4-BE49-F238E27FC236}">
                  <a16:creationId xmlns:a16="http://schemas.microsoft.com/office/drawing/2014/main" id="{EF087A84-0272-4EF5-0974-E9C94C07865E}"/>
                </a:ext>
              </a:extLst>
            </xdr:cNvPr>
            <xdr:cNvGrpSpPr/>
          </xdr:nvGrpSpPr>
          <xdr:grpSpPr>
            <a:xfrm>
              <a:off x="0" y="0"/>
              <a:ext cx="1470321" cy="6184990"/>
              <a:chOff x="0" y="-291307"/>
              <a:chExt cx="1474131" cy="6350725"/>
            </a:xfrm>
            <a:solidFill>
              <a:schemeClr val="bg1"/>
            </a:solidFill>
          </xdr:grpSpPr>
          <xdr:grpSp>
            <xdr:nvGrpSpPr>
              <xdr:cNvPr id="105" name="Group 104">
                <a:extLst>
                  <a:ext uri="{FF2B5EF4-FFF2-40B4-BE49-F238E27FC236}">
                    <a16:creationId xmlns:a16="http://schemas.microsoft.com/office/drawing/2014/main" id="{CA228590-7B67-72C8-16F4-ED0B1C7F2DA5}"/>
                  </a:ext>
                </a:extLst>
              </xdr:cNvPr>
              <xdr:cNvGrpSpPr/>
            </xdr:nvGrpSpPr>
            <xdr:grpSpPr>
              <a:xfrm>
                <a:off x="0" y="-291307"/>
                <a:ext cx="1474131" cy="6350725"/>
                <a:chOff x="0" y="-291307"/>
                <a:chExt cx="1474131" cy="6350725"/>
              </a:xfrm>
              <a:grpFill/>
            </xdr:grpSpPr>
            <xdr:grpSp>
              <xdr:nvGrpSpPr>
                <xdr:cNvPr id="108" name="Group 107">
                  <a:extLst>
                    <a:ext uri="{FF2B5EF4-FFF2-40B4-BE49-F238E27FC236}">
                      <a16:creationId xmlns:a16="http://schemas.microsoft.com/office/drawing/2014/main" id="{440786A9-1F06-A45D-4D11-88297FA6A216}"/>
                    </a:ext>
                  </a:extLst>
                </xdr:cNvPr>
                <xdr:cNvGrpSpPr/>
              </xdr:nvGrpSpPr>
              <xdr:grpSpPr>
                <a:xfrm>
                  <a:off x="0" y="-291307"/>
                  <a:ext cx="1474131" cy="6350725"/>
                  <a:chOff x="0" y="-276870"/>
                  <a:chExt cx="1476165" cy="6035993"/>
                </a:xfrm>
                <a:grpFill/>
              </xdr:grpSpPr>
              <xdr:sp macro="" textlink="">
                <xdr:nvSpPr>
                  <xdr:cNvPr id="110" name="Rectangle 109">
                    <a:extLst>
                      <a:ext uri="{FF2B5EF4-FFF2-40B4-BE49-F238E27FC236}">
                        <a16:creationId xmlns:a16="http://schemas.microsoft.com/office/drawing/2014/main" id="{55775F2D-06CC-B147-78CF-1D552501E8DC}"/>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11" name="Group 110">
                    <a:extLst>
                      <a:ext uri="{FF2B5EF4-FFF2-40B4-BE49-F238E27FC236}">
                        <a16:creationId xmlns:a16="http://schemas.microsoft.com/office/drawing/2014/main" id="{3537A4E9-C20C-B160-5F11-132921319E8F}"/>
                      </a:ext>
                    </a:extLst>
                  </xdr:cNvPr>
                  <xdr:cNvGrpSpPr/>
                </xdr:nvGrpSpPr>
                <xdr:grpSpPr>
                  <a:xfrm>
                    <a:off x="2080" y="531339"/>
                    <a:ext cx="1457616" cy="4278031"/>
                    <a:chOff x="2080" y="531339"/>
                    <a:chExt cx="1457616" cy="4278031"/>
                  </a:xfrm>
                  <a:grpFill/>
                </xdr:grpSpPr>
                <xdr:sp macro="" textlink="">
                  <xdr:nvSpPr>
                    <xdr:cNvPr id="112" name="TextBox 111">
                      <a:hlinkClick xmlns:r="http://schemas.openxmlformats.org/officeDocument/2006/relationships" r:id="rId3"/>
                      <a:extLst>
                        <a:ext uri="{FF2B5EF4-FFF2-40B4-BE49-F238E27FC236}">
                          <a16:creationId xmlns:a16="http://schemas.microsoft.com/office/drawing/2014/main" id="{98DDA923-06CA-230B-CB33-6878B221024B}"/>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3" name="TextBox 112">
                      <a:hlinkClick xmlns:r="http://schemas.openxmlformats.org/officeDocument/2006/relationships" r:id="rId4"/>
                      <a:extLst>
                        <a:ext uri="{FF2B5EF4-FFF2-40B4-BE49-F238E27FC236}">
                          <a16:creationId xmlns:a16="http://schemas.microsoft.com/office/drawing/2014/main" id="{6E4C9492-38F9-A5F0-343B-A43DC14122E5}"/>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4" name="TextBox 113">
                      <a:hlinkClick xmlns:r="http://schemas.openxmlformats.org/officeDocument/2006/relationships" r:id="rId5"/>
                      <a:extLst>
                        <a:ext uri="{FF2B5EF4-FFF2-40B4-BE49-F238E27FC236}">
                          <a16:creationId xmlns:a16="http://schemas.microsoft.com/office/drawing/2014/main" id="{EC668DAB-93CE-4C7F-9F45-B4956FB6C322}"/>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5" name="TextBox 114">
                      <a:hlinkClick xmlns:r="http://schemas.openxmlformats.org/officeDocument/2006/relationships" r:id="rId6"/>
                      <a:extLst>
                        <a:ext uri="{FF2B5EF4-FFF2-40B4-BE49-F238E27FC236}">
                          <a16:creationId xmlns:a16="http://schemas.microsoft.com/office/drawing/2014/main" id="{4E3F1789-4BA8-1881-5F48-15B3338704BE}"/>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6" name="TextBox 115">
                      <a:hlinkClick xmlns:r="http://schemas.openxmlformats.org/officeDocument/2006/relationships" r:id="rId7"/>
                      <a:extLst>
                        <a:ext uri="{FF2B5EF4-FFF2-40B4-BE49-F238E27FC236}">
                          <a16:creationId xmlns:a16="http://schemas.microsoft.com/office/drawing/2014/main" id="{990F0F8C-12A9-1E02-7A5B-6521248AFC6C}"/>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7" name="TextBox 116">
                      <a:hlinkClick xmlns:r="http://schemas.openxmlformats.org/officeDocument/2006/relationships" r:id="rId8"/>
                      <a:extLst>
                        <a:ext uri="{FF2B5EF4-FFF2-40B4-BE49-F238E27FC236}">
                          <a16:creationId xmlns:a16="http://schemas.microsoft.com/office/drawing/2014/main" id="{88A430C4-EB2A-2A80-B8A7-2FF7F404AFE7}"/>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8" name="TextBox 117">
                      <a:hlinkClick xmlns:r="http://schemas.openxmlformats.org/officeDocument/2006/relationships" r:id="rId9"/>
                      <a:extLst>
                        <a:ext uri="{FF2B5EF4-FFF2-40B4-BE49-F238E27FC236}">
                          <a16:creationId xmlns:a16="http://schemas.microsoft.com/office/drawing/2014/main" id="{4647147E-B0CC-9E83-ED9E-5657CCCE51C1}"/>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9" name="TextBox 118">
                      <a:hlinkClick xmlns:r="http://schemas.openxmlformats.org/officeDocument/2006/relationships" r:id="rId10"/>
                      <a:extLst>
                        <a:ext uri="{FF2B5EF4-FFF2-40B4-BE49-F238E27FC236}">
                          <a16:creationId xmlns:a16="http://schemas.microsoft.com/office/drawing/2014/main" id="{ED11EA2E-CA83-7958-A9F5-2793ECB81594}"/>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0" name="TextBox 119">
                      <a:hlinkClick xmlns:r="http://schemas.openxmlformats.org/officeDocument/2006/relationships" r:id="rId11"/>
                      <a:extLst>
                        <a:ext uri="{FF2B5EF4-FFF2-40B4-BE49-F238E27FC236}">
                          <a16:creationId xmlns:a16="http://schemas.microsoft.com/office/drawing/2014/main" id="{BC5D4FA5-6293-2FE4-4F23-A2EB938652F7}"/>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1" name="TextBox 120">
                      <a:hlinkClick xmlns:r="http://schemas.openxmlformats.org/officeDocument/2006/relationships" r:id="rId12"/>
                      <a:extLst>
                        <a:ext uri="{FF2B5EF4-FFF2-40B4-BE49-F238E27FC236}">
                          <a16:creationId xmlns:a16="http://schemas.microsoft.com/office/drawing/2014/main" id="{CC9346BC-5BBF-EDB3-8845-37E3003D3881}"/>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2" name="TextBox 121">
                      <a:hlinkClick xmlns:r="http://schemas.openxmlformats.org/officeDocument/2006/relationships" r:id="rId13"/>
                      <a:extLst>
                        <a:ext uri="{FF2B5EF4-FFF2-40B4-BE49-F238E27FC236}">
                          <a16:creationId xmlns:a16="http://schemas.microsoft.com/office/drawing/2014/main" id="{6B4531A2-5724-CA41-8D2B-0B74FF960F00}"/>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23" name="TextBox 122">
                      <a:hlinkClick xmlns:r="http://schemas.openxmlformats.org/officeDocument/2006/relationships" r:id="rId14"/>
                      <a:extLst>
                        <a:ext uri="{FF2B5EF4-FFF2-40B4-BE49-F238E27FC236}">
                          <a16:creationId xmlns:a16="http://schemas.microsoft.com/office/drawing/2014/main" id="{F5BF5003-1318-1EBC-584B-F2364CA5563F}"/>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4" name="TextBox 123">
                      <a:hlinkClick xmlns:r="http://schemas.openxmlformats.org/officeDocument/2006/relationships" r:id="rId15"/>
                      <a:extLst>
                        <a:ext uri="{FF2B5EF4-FFF2-40B4-BE49-F238E27FC236}">
                          <a16:creationId xmlns:a16="http://schemas.microsoft.com/office/drawing/2014/main" id="{AEFEE0A7-33DA-04E4-F081-1D33EADAE528}"/>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5" name="TextBox 124">
                      <a:hlinkClick xmlns:r="http://schemas.openxmlformats.org/officeDocument/2006/relationships" r:id="rId16"/>
                      <a:extLst>
                        <a:ext uri="{FF2B5EF4-FFF2-40B4-BE49-F238E27FC236}">
                          <a16:creationId xmlns:a16="http://schemas.microsoft.com/office/drawing/2014/main" id="{726FF4B7-81DC-7F28-0D65-8527C67F5F3E}"/>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09" name="TextBox 108">
                  <a:hlinkClick xmlns:r="http://schemas.openxmlformats.org/officeDocument/2006/relationships" r:id="rId17"/>
                  <a:extLst>
                    <a:ext uri="{FF2B5EF4-FFF2-40B4-BE49-F238E27FC236}">
                      <a16:creationId xmlns:a16="http://schemas.microsoft.com/office/drawing/2014/main" id="{7B3E64E7-DAD9-16AD-6DFA-995CE489785C}"/>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06" name="TextBox 105">
                <a:extLst>
                  <a:ext uri="{FF2B5EF4-FFF2-40B4-BE49-F238E27FC236}">
                    <a16:creationId xmlns:a16="http://schemas.microsoft.com/office/drawing/2014/main" id="{69713CC0-F5BF-86DC-B5D8-12CD32DE6359}"/>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07" name="TextBox 106">
                <a:extLst>
                  <a:ext uri="{FF2B5EF4-FFF2-40B4-BE49-F238E27FC236}">
                    <a16:creationId xmlns:a16="http://schemas.microsoft.com/office/drawing/2014/main" id="{4FF2DF61-AC0A-A4FC-7837-9422D8D26E82}"/>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04" name="TextBox 103">
              <a:hlinkClick xmlns:r="http://schemas.openxmlformats.org/officeDocument/2006/relationships" r:id="rId18"/>
              <a:extLst>
                <a:ext uri="{FF2B5EF4-FFF2-40B4-BE49-F238E27FC236}">
                  <a16:creationId xmlns:a16="http://schemas.microsoft.com/office/drawing/2014/main" id="{3E8865C4-3517-0B7D-69D8-96089D4FCE6E}"/>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02" name="Picture 101">
            <a:extLst>
              <a:ext uri="{FF2B5EF4-FFF2-40B4-BE49-F238E27FC236}">
                <a16:creationId xmlns:a16="http://schemas.microsoft.com/office/drawing/2014/main" id="{F2D88900-3397-F95E-5D04-858A626FAA44}"/>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xdr:spPr>
      </xdr:pic>
    </xdr:grpSp>
    <xdr:clientData/>
  </xdr:twoCellAnchor>
  <xdr:twoCellAnchor>
    <xdr:from>
      <xdr:col>16</xdr:col>
      <xdr:colOff>0</xdr:colOff>
      <xdr:row>3</xdr:row>
      <xdr:rowOff>106680</xdr:rowOff>
    </xdr:from>
    <xdr:to>
      <xdr:col>16</xdr:col>
      <xdr:colOff>684000</xdr:colOff>
      <xdr:row>3</xdr:row>
      <xdr:rowOff>358680</xdr:rowOff>
    </xdr:to>
    <xdr:sp macro="" textlink="">
      <xdr:nvSpPr>
        <xdr:cNvPr id="136" name="Rectangle: Rounded Corners 135">
          <a:hlinkClick xmlns:r="http://schemas.openxmlformats.org/officeDocument/2006/relationships" r:id="rId20"/>
          <a:extLst>
            <a:ext uri="{FF2B5EF4-FFF2-40B4-BE49-F238E27FC236}">
              <a16:creationId xmlns:a16="http://schemas.microsoft.com/office/drawing/2014/main" id="{15614BA1-7AEB-46AA-9D8F-6A86B563A6BA}"/>
            </a:ext>
          </a:extLst>
        </xdr:cNvPr>
        <xdr:cNvSpPr/>
      </xdr:nvSpPr>
      <xdr:spPr>
        <a:xfrm>
          <a:off x="12603480" y="92202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5</xdr:col>
      <xdr:colOff>419100</xdr:colOff>
      <xdr:row>20</xdr:row>
      <xdr:rowOff>114300</xdr:rowOff>
    </xdr:from>
    <xdr:to>
      <xdr:col>8</xdr:col>
      <xdr:colOff>226800</xdr:colOff>
      <xdr:row>20</xdr:row>
      <xdr:rowOff>348300</xdr:rowOff>
    </xdr:to>
    <xdr:sp macro="" textlink="">
      <xdr:nvSpPr>
        <xdr:cNvPr id="137" name="Rectangle: Rounded Corners 136">
          <a:extLst>
            <a:ext uri="{FF2B5EF4-FFF2-40B4-BE49-F238E27FC236}">
              <a16:creationId xmlns:a16="http://schemas.microsoft.com/office/drawing/2014/main" id="{2D12389C-8085-4DB4-AEED-F042794520C6}"/>
            </a:ext>
          </a:extLst>
        </xdr:cNvPr>
        <xdr:cNvSpPr/>
      </xdr:nvSpPr>
      <xdr:spPr>
        <a:xfrm>
          <a:off x="249936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9</xdr:col>
      <xdr:colOff>518160</xdr:colOff>
      <xdr:row>3</xdr:row>
      <xdr:rowOff>115621</xdr:rowOff>
    </xdr:from>
    <xdr:to>
      <xdr:col>10</xdr:col>
      <xdr:colOff>20346</xdr:colOff>
      <xdr:row>3</xdr:row>
      <xdr:rowOff>367621</xdr:rowOff>
    </xdr:to>
    <xdr:pic>
      <xdr:nvPicPr>
        <xdr:cNvPr id="140" name="Picture 139">
          <a:extLst>
            <a:ext uri="{FF2B5EF4-FFF2-40B4-BE49-F238E27FC236}">
              <a16:creationId xmlns:a16="http://schemas.microsoft.com/office/drawing/2014/main" id="{38EADCDB-42E6-495B-BB72-D53E98257BD6}"/>
            </a:ext>
          </a:extLst>
        </xdr:cNvPr>
        <xdr:cNvPicPr>
          <a:picLocks noChangeAspect="1"/>
        </xdr:cNvPicPr>
      </xdr:nvPicPr>
      <xdr:blipFill>
        <a:blip xmlns:r="http://schemas.openxmlformats.org/officeDocument/2006/relationships" r:embed="rId21"/>
        <a:stretch>
          <a:fillRect/>
        </a:stretch>
      </xdr:blipFill>
      <xdr:spPr>
        <a:xfrm>
          <a:off x="5250180" y="930961"/>
          <a:ext cx="462306" cy="252000"/>
        </a:xfrm>
        <a:prstGeom prst="rect">
          <a:avLst/>
        </a:prstGeom>
      </xdr:spPr>
    </xdr:pic>
    <xdr:clientData/>
  </xdr:twoCellAnchor>
  <xdr:twoCellAnchor>
    <xdr:from>
      <xdr:col>7</xdr:col>
      <xdr:colOff>68580</xdr:colOff>
      <xdr:row>7</xdr:row>
      <xdr:rowOff>53340</xdr:rowOff>
    </xdr:from>
    <xdr:to>
      <xdr:col>7</xdr:col>
      <xdr:colOff>536580</xdr:colOff>
      <xdr:row>7</xdr:row>
      <xdr:rowOff>269340</xdr:rowOff>
    </xdr:to>
    <xdr:grpSp>
      <xdr:nvGrpSpPr>
        <xdr:cNvPr id="154" name="Group 153">
          <a:extLst>
            <a:ext uri="{FF2B5EF4-FFF2-40B4-BE49-F238E27FC236}">
              <a16:creationId xmlns:a16="http://schemas.microsoft.com/office/drawing/2014/main" id="{FF485249-34BA-462C-900E-58E1646D3A9C}"/>
            </a:ext>
          </a:extLst>
        </xdr:cNvPr>
        <xdr:cNvGrpSpPr/>
      </xdr:nvGrpSpPr>
      <xdr:grpSpPr>
        <a:xfrm>
          <a:off x="2956560" y="2087880"/>
          <a:ext cx="0" cy="216000"/>
          <a:chOff x="2506980" y="1981200"/>
          <a:chExt cx="502942" cy="228620"/>
        </a:xfrm>
      </xdr:grpSpPr>
      <xdr:pic>
        <xdr:nvPicPr>
          <xdr:cNvPr id="155" name="Picture 154">
            <a:extLst>
              <a:ext uri="{FF2B5EF4-FFF2-40B4-BE49-F238E27FC236}">
                <a16:creationId xmlns:a16="http://schemas.microsoft.com/office/drawing/2014/main" id="{CC5650E5-0939-9F82-B565-4C07949FAA01}"/>
              </a:ext>
            </a:extLst>
          </xdr:cNvPr>
          <xdr:cNvPicPr>
            <a:picLocks/>
          </xdr:cNvPicPr>
        </xdr:nvPicPr>
        <xdr:blipFill>
          <a:blip xmlns:r="http://schemas.openxmlformats.org/officeDocument/2006/relationships" r:embed="rId22"/>
          <a:stretch>
            <a:fillRect/>
          </a:stretch>
        </xdr:blipFill>
        <xdr:spPr>
          <a:xfrm>
            <a:off x="2506980" y="1988819"/>
            <a:ext cx="252000" cy="216000"/>
          </a:xfrm>
          <a:prstGeom prst="rect">
            <a:avLst/>
          </a:prstGeom>
        </xdr:spPr>
      </xdr:pic>
      <xdr:pic>
        <xdr:nvPicPr>
          <xdr:cNvPr id="156" name="Picture 155">
            <a:extLst>
              <a:ext uri="{FF2B5EF4-FFF2-40B4-BE49-F238E27FC236}">
                <a16:creationId xmlns:a16="http://schemas.microsoft.com/office/drawing/2014/main" id="{EA3FDF9E-530D-3E20-9268-099E9648B60E}"/>
              </a:ext>
            </a:extLst>
          </xdr:cNvPr>
          <xdr:cNvPicPr>
            <a:picLocks noChangeAspect="1"/>
          </xdr:cNvPicPr>
        </xdr:nvPicPr>
        <xdr:blipFill>
          <a:blip xmlns:r="http://schemas.openxmlformats.org/officeDocument/2006/relationships" r:embed="rId23"/>
          <a:stretch>
            <a:fillRect/>
          </a:stretch>
        </xdr:blipFill>
        <xdr:spPr>
          <a:xfrm>
            <a:off x="2758440" y="1981200"/>
            <a:ext cx="251482" cy="228620"/>
          </a:xfrm>
          <a:prstGeom prst="rect">
            <a:avLst/>
          </a:prstGeom>
        </xdr:spPr>
      </xdr:pic>
    </xdr:grpSp>
    <xdr:clientData/>
  </xdr:twoCellAnchor>
  <xdr:twoCellAnchor>
    <xdr:from>
      <xdr:col>7</xdr:col>
      <xdr:colOff>76200</xdr:colOff>
      <xdr:row>8</xdr:row>
      <xdr:rowOff>45720</xdr:rowOff>
    </xdr:from>
    <xdr:to>
      <xdr:col>7</xdr:col>
      <xdr:colOff>544200</xdr:colOff>
      <xdr:row>8</xdr:row>
      <xdr:rowOff>261720</xdr:rowOff>
    </xdr:to>
    <xdr:grpSp>
      <xdr:nvGrpSpPr>
        <xdr:cNvPr id="157" name="Group 156">
          <a:extLst>
            <a:ext uri="{FF2B5EF4-FFF2-40B4-BE49-F238E27FC236}">
              <a16:creationId xmlns:a16="http://schemas.microsoft.com/office/drawing/2014/main" id="{7A812CAF-5D63-43BD-AC14-E7806E514E53}"/>
            </a:ext>
          </a:extLst>
        </xdr:cNvPr>
        <xdr:cNvGrpSpPr/>
      </xdr:nvGrpSpPr>
      <xdr:grpSpPr>
        <a:xfrm>
          <a:off x="2956560" y="2407920"/>
          <a:ext cx="0" cy="216000"/>
          <a:chOff x="2506980" y="1981200"/>
          <a:chExt cx="502942" cy="228620"/>
        </a:xfrm>
      </xdr:grpSpPr>
      <xdr:pic>
        <xdr:nvPicPr>
          <xdr:cNvPr id="158" name="Picture 157">
            <a:extLst>
              <a:ext uri="{FF2B5EF4-FFF2-40B4-BE49-F238E27FC236}">
                <a16:creationId xmlns:a16="http://schemas.microsoft.com/office/drawing/2014/main" id="{7611AA61-CC95-DA9F-0523-69591D96F2F1}"/>
              </a:ext>
            </a:extLst>
          </xdr:cNvPr>
          <xdr:cNvPicPr>
            <a:picLocks/>
          </xdr:cNvPicPr>
        </xdr:nvPicPr>
        <xdr:blipFill>
          <a:blip xmlns:r="http://schemas.openxmlformats.org/officeDocument/2006/relationships" r:embed="rId22"/>
          <a:stretch>
            <a:fillRect/>
          </a:stretch>
        </xdr:blipFill>
        <xdr:spPr>
          <a:xfrm>
            <a:off x="2506980" y="1988819"/>
            <a:ext cx="252000" cy="216000"/>
          </a:xfrm>
          <a:prstGeom prst="rect">
            <a:avLst/>
          </a:prstGeom>
        </xdr:spPr>
      </xdr:pic>
      <xdr:pic>
        <xdr:nvPicPr>
          <xdr:cNvPr id="159" name="Picture 158">
            <a:extLst>
              <a:ext uri="{FF2B5EF4-FFF2-40B4-BE49-F238E27FC236}">
                <a16:creationId xmlns:a16="http://schemas.microsoft.com/office/drawing/2014/main" id="{341D2B35-C42A-7810-1C11-01F2F3260315}"/>
              </a:ext>
            </a:extLst>
          </xdr:cNvPr>
          <xdr:cNvPicPr>
            <a:picLocks noChangeAspect="1"/>
          </xdr:cNvPicPr>
        </xdr:nvPicPr>
        <xdr:blipFill>
          <a:blip xmlns:r="http://schemas.openxmlformats.org/officeDocument/2006/relationships" r:embed="rId23"/>
          <a:stretch>
            <a:fillRect/>
          </a:stretch>
        </xdr:blipFill>
        <xdr:spPr>
          <a:xfrm>
            <a:off x="2758440" y="1981200"/>
            <a:ext cx="251482" cy="228620"/>
          </a:xfrm>
          <a:prstGeom prst="rect">
            <a:avLst/>
          </a:prstGeom>
        </xdr:spPr>
      </xdr:pic>
    </xdr:grpSp>
    <xdr:clientData/>
  </xdr:twoCellAnchor>
  <xdr:twoCellAnchor>
    <xdr:from>
      <xdr:col>7</xdr:col>
      <xdr:colOff>76200</xdr:colOff>
      <xdr:row>9</xdr:row>
      <xdr:rowOff>45720</xdr:rowOff>
    </xdr:from>
    <xdr:to>
      <xdr:col>7</xdr:col>
      <xdr:colOff>544200</xdr:colOff>
      <xdr:row>9</xdr:row>
      <xdr:rowOff>261720</xdr:rowOff>
    </xdr:to>
    <xdr:grpSp>
      <xdr:nvGrpSpPr>
        <xdr:cNvPr id="160" name="Group 159">
          <a:extLst>
            <a:ext uri="{FF2B5EF4-FFF2-40B4-BE49-F238E27FC236}">
              <a16:creationId xmlns:a16="http://schemas.microsoft.com/office/drawing/2014/main" id="{AE8C8065-D73C-4162-A751-228E65540B48}"/>
            </a:ext>
          </a:extLst>
        </xdr:cNvPr>
        <xdr:cNvGrpSpPr/>
      </xdr:nvGrpSpPr>
      <xdr:grpSpPr>
        <a:xfrm>
          <a:off x="2956560" y="2735580"/>
          <a:ext cx="0" cy="216000"/>
          <a:chOff x="2506980" y="1981200"/>
          <a:chExt cx="502942" cy="228620"/>
        </a:xfrm>
      </xdr:grpSpPr>
      <xdr:pic>
        <xdr:nvPicPr>
          <xdr:cNvPr id="161" name="Picture 160">
            <a:extLst>
              <a:ext uri="{FF2B5EF4-FFF2-40B4-BE49-F238E27FC236}">
                <a16:creationId xmlns:a16="http://schemas.microsoft.com/office/drawing/2014/main" id="{BDB7CA60-F057-9E47-DC04-4FE5E217E36B}"/>
              </a:ext>
            </a:extLst>
          </xdr:cNvPr>
          <xdr:cNvPicPr>
            <a:picLocks/>
          </xdr:cNvPicPr>
        </xdr:nvPicPr>
        <xdr:blipFill>
          <a:blip xmlns:r="http://schemas.openxmlformats.org/officeDocument/2006/relationships" r:embed="rId22"/>
          <a:stretch>
            <a:fillRect/>
          </a:stretch>
        </xdr:blipFill>
        <xdr:spPr>
          <a:xfrm>
            <a:off x="2506980" y="1988819"/>
            <a:ext cx="252000" cy="216000"/>
          </a:xfrm>
          <a:prstGeom prst="rect">
            <a:avLst/>
          </a:prstGeom>
        </xdr:spPr>
      </xdr:pic>
      <xdr:pic>
        <xdr:nvPicPr>
          <xdr:cNvPr id="162" name="Picture 161">
            <a:extLst>
              <a:ext uri="{FF2B5EF4-FFF2-40B4-BE49-F238E27FC236}">
                <a16:creationId xmlns:a16="http://schemas.microsoft.com/office/drawing/2014/main" id="{4211849F-6B4A-65B1-4D69-BDB870EC65E4}"/>
              </a:ext>
            </a:extLst>
          </xdr:cNvPr>
          <xdr:cNvPicPr>
            <a:picLocks noChangeAspect="1"/>
          </xdr:cNvPicPr>
        </xdr:nvPicPr>
        <xdr:blipFill>
          <a:blip xmlns:r="http://schemas.openxmlformats.org/officeDocument/2006/relationships" r:embed="rId23"/>
          <a:stretch>
            <a:fillRect/>
          </a:stretch>
        </xdr:blipFill>
        <xdr:spPr>
          <a:xfrm>
            <a:off x="2758440" y="1981200"/>
            <a:ext cx="251482" cy="228620"/>
          </a:xfrm>
          <a:prstGeom prst="rect">
            <a:avLst/>
          </a:prstGeom>
        </xdr:spPr>
      </xdr:pic>
    </xdr:grpSp>
    <xdr:clientData/>
  </xdr:twoCellAnchor>
  <xdr:twoCellAnchor>
    <xdr:from>
      <xdr:col>7</xdr:col>
      <xdr:colOff>76200</xdr:colOff>
      <xdr:row>10</xdr:row>
      <xdr:rowOff>45720</xdr:rowOff>
    </xdr:from>
    <xdr:to>
      <xdr:col>7</xdr:col>
      <xdr:colOff>544200</xdr:colOff>
      <xdr:row>10</xdr:row>
      <xdr:rowOff>261720</xdr:rowOff>
    </xdr:to>
    <xdr:grpSp>
      <xdr:nvGrpSpPr>
        <xdr:cNvPr id="163" name="Group 162">
          <a:extLst>
            <a:ext uri="{FF2B5EF4-FFF2-40B4-BE49-F238E27FC236}">
              <a16:creationId xmlns:a16="http://schemas.microsoft.com/office/drawing/2014/main" id="{9B1F2FA5-8245-4F2B-A479-3510DF6016B2}"/>
            </a:ext>
          </a:extLst>
        </xdr:cNvPr>
        <xdr:cNvGrpSpPr/>
      </xdr:nvGrpSpPr>
      <xdr:grpSpPr>
        <a:xfrm>
          <a:off x="2956560" y="3063240"/>
          <a:ext cx="0" cy="216000"/>
          <a:chOff x="2506980" y="1981200"/>
          <a:chExt cx="502942" cy="228620"/>
        </a:xfrm>
      </xdr:grpSpPr>
      <xdr:pic>
        <xdr:nvPicPr>
          <xdr:cNvPr id="164" name="Picture 163">
            <a:extLst>
              <a:ext uri="{FF2B5EF4-FFF2-40B4-BE49-F238E27FC236}">
                <a16:creationId xmlns:a16="http://schemas.microsoft.com/office/drawing/2014/main" id="{D56410D6-544B-A052-EB8A-5D7AD47BABBE}"/>
              </a:ext>
            </a:extLst>
          </xdr:cNvPr>
          <xdr:cNvPicPr>
            <a:picLocks/>
          </xdr:cNvPicPr>
        </xdr:nvPicPr>
        <xdr:blipFill>
          <a:blip xmlns:r="http://schemas.openxmlformats.org/officeDocument/2006/relationships" r:embed="rId22"/>
          <a:stretch>
            <a:fillRect/>
          </a:stretch>
        </xdr:blipFill>
        <xdr:spPr>
          <a:xfrm>
            <a:off x="2506980" y="1988819"/>
            <a:ext cx="252000" cy="216000"/>
          </a:xfrm>
          <a:prstGeom prst="rect">
            <a:avLst/>
          </a:prstGeom>
        </xdr:spPr>
      </xdr:pic>
      <xdr:pic>
        <xdr:nvPicPr>
          <xdr:cNvPr id="165" name="Picture 164">
            <a:extLst>
              <a:ext uri="{FF2B5EF4-FFF2-40B4-BE49-F238E27FC236}">
                <a16:creationId xmlns:a16="http://schemas.microsoft.com/office/drawing/2014/main" id="{251C0892-CFC9-A73A-1506-5A1350F269E4}"/>
              </a:ext>
            </a:extLst>
          </xdr:cNvPr>
          <xdr:cNvPicPr>
            <a:picLocks noChangeAspect="1"/>
          </xdr:cNvPicPr>
        </xdr:nvPicPr>
        <xdr:blipFill>
          <a:blip xmlns:r="http://schemas.openxmlformats.org/officeDocument/2006/relationships" r:embed="rId23"/>
          <a:stretch>
            <a:fillRect/>
          </a:stretch>
        </xdr:blipFill>
        <xdr:spPr>
          <a:xfrm>
            <a:off x="2758440" y="1981200"/>
            <a:ext cx="251482" cy="228620"/>
          </a:xfrm>
          <a:prstGeom prst="rect">
            <a:avLst/>
          </a:prstGeom>
        </xdr:spPr>
      </xdr:pic>
    </xdr:grpSp>
    <xdr:clientData/>
  </xdr:twoCellAnchor>
  <xdr:twoCellAnchor>
    <xdr:from>
      <xdr:col>7</xdr:col>
      <xdr:colOff>76200</xdr:colOff>
      <xdr:row>11</xdr:row>
      <xdr:rowOff>45720</xdr:rowOff>
    </xdr:from>
    <xdr:to>
      <xdr:col>7</xdr:col>
      <xdr:colOff>544200</xdr:colOff>
      <xdr:row>11</xdr:row>
      <xdr:rowOff>261720</xdr:rowOff>
    </xdr:to>
    <xdr:grpSp>
      <xdr:nvGrpSpPr>
        <xdr:cNvPr id="166" name="Group 165">
          <a:extLst>
            <a:ext uri="{FF2B5EF4-FFF2-40B4-BE49-F238E27FC236}">
              <a16:creationId xmlns:a16="http://schemas.microsoft.com/office/drawing/2014/main" id="{72408B20-AE95-49E7-AAC5-56C9686ECCF5}"/>
            </a:ext>
          </a:extLst>
        </xdr:cNvPr>
        <xdr:cNvGrpSpPr/>
      </xdr:nvGrpSpPr>
      <xdr:grpSpPr>
        <a:xfrm>
          <a:off x="2956560" y="3390900"/>
          <a:ext cx="0" cy="216000"/>
          <a:chOff x="2506980" y="1981200"/>
          <a:chExt cx="502942" cy="228620"/>
        </a:xfrm>
      </xdr:grpSpPr>
      <xdr:pic>
        <xdr:nvPicPr>
          <xdr:cNvPr id="167" name="Picture 166">
            <a:extLst>
              <a:ext uri="{FF2B5EF4-FFF2-40B4-BE49-F238E27FC236}">
                <a16:creationId xmlns:a16="http://schemas.microsoft.com/office/drawing/2014/main" id="{FF33C0CF-E007-9FB9-E055-9CC22541F9A2}"/>
              </a:ext>
            </a:extLst>
          </xdr:cNvPr>
          <xdr:cNvPicPr>
            <a:picLocks/>
          </xdr:cNvPicPr>
        </xdr:nvPicPr>
        <xdr:blipFill>
          <a:blip xmlns:r="http://schemas.openxmlformats.org/officeDocument/2006/relationships" r:embed="rId22"/>
          <a:stretch>
            <a:fillRect/>
          </a:stretch>
        </xdr:blipFill>
        <xdr:spPr>
          <a:xfrm>
            <a:off x="2506980" y="1988819"/>
            <a:ext cx="252000" cy="216000"/>
          </a:xfrm>
          <a:prstGeom prst="rect">
            <a:avLst/>
          </a:prstGeom>
        </xdr:spPr>
      </xdr:pic>
      <xdr:pic>
        <xdr:nvPicPr>
          <xdr:cNvPr id="168" name="Picture 167">
            <a:extLst>
              <a:ext uri="{FF2B5EF4-FFF2-40B4-BE49-F238E27FC236}">
                <a16:creationId xmlns:a16="http://schemas.microsoft.com/office/drawing/2014/main" id="{A55A3F45-AD38-EDDE-C546-21FE529F587A}"/>
              </a:ext>
            </a:extLst>
          </xdr:cNvPr>
          <xdr:cNvPicPr>
            <a:picLocks noChangeAspect="1"/>
          </xdr:cNvPicPr>
        </xdr:nvPicPr>
        <xdr:blipFill>
          <a:blip xmlns:r="http://schemas.openxmlformats.org/officeDocument/2006/relationships" r:embed="rId23"/>
          <a:stretch>
            <a:fillRect/>
          </a:stretch>
        </xdr:blipFill>
        <xdr:spPr>
          <a:xfrm>
            <a:off x="2758440" y="1981200"/>
            <a:ext cx="251482" cy="228620"/>
          </a:xfrm>
          <a:prstGeom prst="rect">
            <a:avLst/>
          </a:prstGeom>
        </xdr:spPr>
      </xdr:pic>
    </xdr:grpSp>
    <xdr:clientData/>
  </xdr:twoCellAnchor>
  <xdr:twoCellAnchor>
    <xdr:from>
      <xdr:col>7</xdr:col>
      <xdr:colOff>76200</xdr:colOff>
      <xdr:row>12</xdr:row>
      <xdr:rowOff>45720</xdr:rowOff>
    </xdr:from>
    <xdr:to>
      <xdr:col>7</xdr:col>
      <xdr:colOff>544200</xdr:colOff>
      <xdr:row>12</xdr:row>
      <xdr:rowOff>261720</xdr:rowOff>
    </xdr:to>
    <xdr:grpSp>
      <xdr:nvGrpSpPr>
        <xdr:cNvPr id="169" name="Group 168">
          <a:extLst>
            <a:ext uri="{FF2B5EF4-FFF2-40B4-BE49-F238E27FC236}">
              <a16:creationId xmlns:a16="http://schemas.microsoft.com/office/drawing/2014/main" id="{1F452F00-E939-4A98-A6DE-56E3CA585EAC}"/>
            </a:ext>
          </a:extLst>
        </xdr:cNvPr>
        <xdr:cNvGrpSpPr/>
      </xdr:nvGrpSpPr>
      <xdr:grpSpPr>
        <a:xfrm>
          <a:off x="2956560" y="3718560"/>
          <a:ext cx="0" cy="216000"/>
          <a:chOff x="2506980" y="1981200"/>
          <a:chExt cx="502942" cy="228620"/>
        </a:xfrm>
      </xdr:grpSpPr>
      <xdr:pic>
        <xdr:nvPicPr>
          <xdr:cNvPr id="170" name="Picture 169">
            <a:extLst>
              <a:ext uri="{FF2B5EF4-FFF2-40B4-BE49-F238E27FC236}">
                <a16:creationId xmlns:a16="http://schemas.microsoft.com/office/drawing/2014/main" id="{B341B9A5-6881-8C81-B213-D65FD1CF951E}"/>
              </a:ext>
            </a:extLst>
          </xdr:cNvPr>
          <xdr:cNvPicPr>
            <a:picLocks/>
          </xdr:cNvPicPr>
        </xdr:nvPicPr>
        <xdr:blipFill>
          <a:blip xmlns:r="http://schemas.openxmlformats.org/officeDocument/2006/relationships" r:embed="rId22"/>
          <a:stretch>
            <a:fillRect/>
          </a:stretch>
        </xdr:blipFill>
        <xdr:spPr>
          <a:xfrm>
            <a:off x="2506980" y="1988819"/>
            <a:ext cx="252000" cy="216000"/>
          </a:xfrm>
          <a:prstGeom prst="rect">
            <a:avLst/>
          </a:prstGeom>
        </xdr:spPr>
      </xdr:pic>
      <xdr:pic>
        <xdr:nvPicPr>
          <xdr:cNvPr id="171" name="Picture 170">
            <a:extLst>
              <a:ext uri="{FF2B5EF4-FFF2-40B4-BE49-F238E27FC236}">
                <a16:creationId xmlns:a16="http://schemas.microsoft.com/office/drawing/2014/main" id="{048F688C-C154-0173-6713-0A47AC5AB06F}"/>
              </a:ext>
            </a:extLst>
          </xdr:cNvPr>
          <xdr:cNvPicPr>
            <a:picLocks noChangeAspect="1"/>
          </xdr:cNvPicPr>
        </xdr:nvPicPr>
        <xdr:blipFill>
          <a:blip xmlns:r="http://schemas.openxmlformats.org/officeDocument/2006/relationships" r:embed="rId23"/>
          <a:stretch>
            <a:fillRect/>
          </a:stretch>
        </xdr:blipFill>
        <xdr:spPr>
          <a:xfrm>
            <a:off x="2758440" y="1981200"/>
            <a:ext cx="251482" cy="228620"/>
          </a:xfrm>
          <a:prstGeom prst="rect">
            <a:avLst/>
          </a:prstGeom>
        </xdr:spPr>
      </xdr:pic>
    </xdr:grpSp>
    <xdr:clientData/>
  </xdr:twoCellAnchor>
  <xdr:twoCellAnchor>
    <xdr:from>
      <xdr:col>7</xdr:col>
      <xdr:colOff>76200</xdr:colOff>
      <xdr:row>13</xdr:row>
      <xdr:rowOff>45720</xdr:rowOff>
    </xdr:from>
    <xdr:to>
      <xdr:col>7</xdr:col>
      <xdr:colOff>544200</xdr:colOff>
      <xdr:row>13</xdr:row>
      <xdr:rowOff>261720</xdr:rowOff>
    </xdr:to>
    <xdr:grpSp>
      <xdr:nvGrpSpPr>
        <xdr:cNvPr id="172" name="Group 171">
          <a:extLst>
            <a:ext uri="{FF2B5EF4-FFF2-40B4-BE49-F238E27FC236}">
              <a16:creationId xmlns:a16="http://schemas.microsoft.com/office/drawing/2014/main" id="{1B096E47-1ED2-444C-960F-41EB8615D832}"/>
            </a:ext>
          </a:extLst>
        </xdr:cNvPr>
        <xdr:cNvGrpSpPr/>
      </xdr:nvGrpSpPr>
      <xdr:grpSpPr>
        <a:xfrm>
          <a:off x="2956560" y="4046220"/>
          <a:ext cx="0" cy="216000"/>
          <a:chOff x="2506980" y="1981200"/>
          <a:chExt cx="502942" cy="228620"/>
        </a:xfrm>
      </xdr:grpSpPr>
      <xdr:pic>
        <xdr:nvPicPr>
          <xdr:cNvPr id="173" name="Picture 172">
            <a:extLst>
              <a:ext uri="{FF2B5EF4-FFF2-40B4-BE49-F238E27FC236}">
                <a16:creationId xmlns:a16="http://schemas.microsoft.com/office/drawing/2014/main" id="{F4D927A9-0065-BC9D-ACBC-9A5F88C13863}"/>
              </a:ext>
            </a:extLst>
          </xdr:cNvPr>
          <xdr:cNvPicPr>
            <a:picLocks/>
          </xdr:cNvPicPr>
        </xdr:nvPicPr>
        <xdr:blipFill>
          <a:blip xmlns:r="http://schemas.openxmlformats.org/officeDocument/2006/relationships" r:embed="rId22"/>
          <a:stretch>
            <a:fillRect/>
          </a:stretch>
        </xdr:blipFill>
        <xdr:spPr>
          <a:xfrm>
            <a:off x="2506980" y="1988819"/>
            <a:ext cx="252000" cy="216000"/>
          </a:xfrm>
          <a:prstGeom prst="rect">
            <a:avLst/>
          </a:prstGeom>
        </xdr:spPr>
      </xdr:pic>
      <xdr:pic>
        <xdr:nvPicPr>
          <xdr:cNvPr id="174" name="Picture 173">
            <a:extLst>
              <a:ext uri="{FF2B5EF4-FFF2-40B4-BE49-F238E27FC236}">
                <a16:creationId xmlns:a16="http://schemas.microsoft.com/office/drawing/2014/main" id="{85C3D0BF-2588-6659-59AB-3E1013A4B591}"/>
              </a:ext>
            </a:extLst>
          </xdr:cNvPr>
          <xdr:cNvPicPr>
            <a:picLocks noChangeAspect="1"/>
          </xdr:cNvPicPr>
        </xdr:nvPicPr>
        <xdr:blipFill>
          <a:blip xmlns:r="http://schemas.openxmlformats.org/officeDocument/2006/relationships" r:embed="rId23"/>
          <a:stretch>
            <a:fillRect/>
          </a:stretch>
        </xdr:blipFill>
        <xdr:spPr>
          <a:xfrm>
            <a:off x="2758440" y="1981200"/>
            <a:ext cx="251482" cy="228620"/>
          </a:xfrm>
          <a:prstGeom prst="rect">
            <a:avLst/>
          </a:prstGeom>
        </xdr:spPr>
      </xdr:pic>
    </xdr:grpSp>
    <xdr:clientData/>
  </xdr:twoCellAnchor>
  <xdr:twoCellAnchor>
    <xdr:from>
      <xdr:col>7</xdr:col>
      <xdr:colOff>76200</xdr:colOff>
      <xdr:row>14</xdr:row>
      <xdr:rowOff>45720</xdr:rowOff>
    </xdr:from>
    <xdr:to>
      <xdr:col>7</xdr:col>
      <xdr:colOff>544200</xdr:colOff>
      <xdr:row>14</xdr:row>
      <xdr:rowOff>261720</xdr:rowOff>
    </xdr:to>
    <xdr:grpSp>
      <xdr:nvGrpSpPr>
        <xdr:cNvPr id="175" name="Group 174">
          <a:extLst>
            <a:ext uri="{FF2B5EF4-FFF2-40B4-BE49-F238E27FC236}">
              <a16:creationId xmlns:a16="http://schemas.microsoft.com/office/drawing/2014/main" id="{BB61F5BE-2598-41C7-BC05-C03196DC7CC5}"/>
            </a:ext>
          </a:extLst>
        </xdr:cNvPr>
        <xdr:cNvGrpSpPr/>
      </xdr:nvGrpSpPr>
      <xdr:grpSpPr>
        <a:xfrm>
          <a:off x="2956560" y="4373880"/>
          <a:ext cx="0" cy="216000"/>
          <a:chOff x="2506980" y="1981200"/>
          <a:chExt cx="502942" cy="228620"/>
        </a:xfrm>
      </xdr:grpSpPr>
      <xdr:pic>
        <xdr:nvPicPr>
          <xdr:cNvPr id="176" name="Picture 175">
            <a:extLst>
              <a:ext uri="{FF2B5EF4-FFF2-40B4-BE49-F238E27FC236}">
                <a16:creationId xmlns:a16="http://schemas.microsoft.com/office/drawing/2014/main" id="{12877C14-DA1C-6589-C655-1DD598BAB0C8}"/>
              </a:ext>
            </a:extLst>
          </xdr:cNvPr>
          <xdr:cNvPicPr>
            <a:picLocks/>
          </xdr:cNvPicPr>
        </xdr:nvPicPr>
        <xdr:blipFill>
          <a:blip xmlns:r="http://schemas.openxmlformats.org/officeDocument/2006/relationships" r:embed="rId22"/>
          <a:stretch>
            <a:fillRect/>
          </a:stretch>
        </xdr:blipFill>
        <xdr:spPr>
          <a:xfrm>
            <a:off x="2506980" y="1988819"/>
            <a:ext cx="252000" cy="216000"/>
          </a:xfrm>
          <a:prstGeom prst="rect">
            <a:avLst/>
          </a:prstGeom>
        </xdr:spPr>
      </xdr:pic>
      <xdr:pic>
        <xdr:nvPicPr>
          <xdr:cNvPr id="177" name="Picture 176">
            <a:extLst>
              <a:ext uri="{FF2B5EF4-FFF2-40B4-BE49-F238E27FC236}">
                <a16:creationId xmlns:a16="http://schemas.microsoft.com/office/drawing/2014/main" id="{451F86B2-0C15-D7F9-F945-CBC83B315CC4}"/>
              </a:ext>
            </a:extLst>
          </xdr:cNvPr>
          <xdr:cNvPicPr>
            <a:picLocks noChangeAspect="1"/>
          </xdr:cNvPicPr>
        </xdr:nvPicPr>
        <xdr:blipFill>
          <a:blip xmlns:r="http://schemas.openxmlformats.org/officeDocument/2006/relationships" r:embed="rId23"/>
          <a:stretch>
            <a:fillRect/>
          </a:stretch>
        </xdr:blipFill>
        <xdr:spPr>
          <a:xfrm>
            <a:off x="2758440" y="1981200"/>
            <a:ext cx="251482" cy="228620"/>
          </a:xfrm>
          <a:prstGeom prst="rect">
            <a:avLst/>
          </a:prstGeom>
        </xdr:spPr>
      </xdr:pic>
    </xdr:grpSp>
    <xdr:clientData/>
  </xdr:twoCellAnchor>
  <xdr:twoCellAnchor>
    <xdr:from>
      <xdr:col>7</xdr:col>
      <xdr:colOff>76200</xdr:colOff>
      <xdr:row>15</xdr:row>
      <xdr:rowOff>45720</xdr:rowOff>
    </xdr:from>
    <xdr:to>
      <xdr:col>7</xdr:col>
      <xdr:colOff>544200</xdr:colOff>
      <xdr:row>15</xdr:row>
      <xdr:rowOff>261720</xdr:rowOff>
    </xdr:to>
    <xdr:grpSp>
      <xdr:nvGrpSpPr>
        <xdr:cNvPr id="178" name="Group 177">
          <a:extLst>
            <a:ext uri="{FF2B5EF4-FFF2-40B4-BE49-F238E27FC236}">
              <a16:creationId xmlns:a16="http://schemas.microsoft.com/office/drawing/2014/main" id="{7DDCFB0C-DC30-4276-B8D7-07DE074BF319}"/>
            </a:ext>
          </a:extLst>
        </xdr:cNvPr>
        <xdr:cNvGrpSpPr/>
      </xdr:nvGrpSpPr>
      <xdr:grpSpPr>
        <a:xfrm>
          <a:off x="2956560" y="4701540"/>
          <a:ext cx="0" cy="216000"/>
          <a:chOff x="2506980" y="1981200"/>
          <a:chExt cx="502942" cy="228620"/>
        </a:xfrm>
      </xdr:grpSpPr>
      <xdr:pic>
        <xdr:nvPicPr>
          <xdr:cNvPr id="179" name="Picture 178">
            <a:extLst>
              <a:ext uri="{FF2B5EF4-FFF2-40B4-BE49-F238E27FC236}">
                <a16:creationId xmlns:a16="http://schemas.microsoft.com/office/drawing/2014/main" id="{F2D830F9-4E35-ED15-E60A-473D12A57918}"/>
              </a:ext>
            </a:extLst>
          </xdr:cNvPr>
          <xdr:cNvPicPr>
            <a:picLocks/>
          </xdr:cNvPicPr>
        </xdr:nvPicPr>
        <xdr:blipFill>
          <a:blip xmlns:r="http://schemas.openxmlformats.org/officeDocument/2006/relationships" r:embed="rId22"/>
          <a:stretch>
            <a:fillRect/>
          </a:stretch>
        </xdr:blipFill>
        <xdr:spPr>
          <a:xfrm>
            <a:off x="2506980" y="1988819"/>
            <a:ext cx="252000" cy="216000"/>
          </a:xfrm>
          <a:prstGeom prst="rect">
            <a:avLst/>
          </a:prstGeom>
        </xdr:spPr>
      </xdr:pic>
      <xdr:pic>
        <xdr:nvPicPr>
          <xdr:cNvPr id="180" name="Picture 179">
            <a:extLst>
              <a:ext uri="{FF2B5EF4-FFF2-40B4-BE49-F238E27FC236}">
                <a16:creationId xmlns:a16="http://schemas.microsoft.com/office/drawing/2014/main" id="{DDACBC32-0113-0A20-6CD9-2284C10239E3}"/>
              </a:ext>
            </a:extLst>
          </xdr:cNvPr>
          <xdr:cNvPicPr>
            <a:picLocks noChangeAspect="1"/>
          </xdr:cNvPicPr>
        </xdr:nvPicPr>
        <xdr:blipFill>
          <a:blip xmlns:r="http://schemas.openxmlformats.org/officeDocument/2006/relationships" r:embed="rId23"/>
          <a:stretch>
            <a:fillRect/>
          </a:stretch>
        </xdr:blipFill>
        <xdr:spPr>
          <a:xfrm>
            <a:off x="2758440" y="1981200"/>
            <a:ext cx="251482" cy="228620"/>
          </a:xfrm>
          <a:prstGeom prst="rect">
            <a:avLst/>
          </a:prstGeom>
        </xdr:spPr>
      </xdr:pic>
    </xdr:grpSp>
    <xdr:clientData/>
  </xdr:twoCellAnchor>
  <xdr:twoCellAnchor>
    <xdr:from>
      <xdr:col>7</xdr:col>
      <xdr:colOff>76200</xdr:colOff>
      <xdr:row>16</xdr:row>
      <xdr:rowOff>45720</xdr:rowOff>
    </xdr:from>
    <xdr:to>
      <xdr:col>7</xdr:col>
      <xdr:colOff>544200</xdr:colOff>
      <xdr:row>16</xdr:row>
      <xdr:rowOff>261720</xdr:rowOff>
    </xdr:to>
    <xdr:grpSp>
      <xdr:nvGrpSpPr>
        <xdr:cNvPr id="181" name="Group 180">
          <a:extLst>
            <a:ext uri="{FF2B5EF4-FFF2-40B4-BE49-F238E27FC236}">
              <a16:creationId xmlns:a16="http://schemas.microsoft.com/office/drawing/2014/main" id="{8E4C8A65-2EDE-47B9-92F3-D6E780696C12}"/>
            </a:ext>
          </a:extLst>
        </xdr:cNvPr>
        <xdr:cNvGrpSpPr/>
      </xdr:nvGrpSpPr>
      <xdr:grpSpPr>
        <a:xfrm>
          <a:off x="2956560" y="5029200"/>
          <a:ext cx="0" cy="216000"/>
          <a:chOff x="2506980" y="1981200"/>
          <a:chExt cx="502942" cy="228620"/>
        </a:xfrm>
      </xdr:grpSpPr>
      <xdr:pic>
        <xdr:nvPicPr>
          <xdr:cNvPr id="182" name="Picture 181">
            <a:extLst>
              <a:ext uri="{FF2B5EF4-FFF2-40B4-BE49-F238E27FC236}">
                <a16:creationId xmlns:a16="http://schemas.microsoft.com/office/drawing/2014/main" id="{CB340CC6-A3FC-96BD-4D08-6E6D7FAE9AC6}"/>
              </a:ext>
            </a:extLst>
          </xdr:cNvPr>
          <xdr:cNvPicPr>
            <a:picLocks/>
          </xdr:cNvPicPr>
        </xdr:nvPicPr>
        <xdr:blipFill>
          <a:blip xmlns:r="http://schemas.openxmlformats.org/officeDocument/2006/relationships" r:embed="rId22"/>
          <a:stretch>
            <a:fillRect/>
          </a:stretch>
        </xdr:blipFill>
        <xdr:spPr>
          <a:xfrm>
            <a:off x="2506980" y="1988819"/>
            <a:ext cx="252000" cy="216000"/>
          </a:xfrm>
          <a:prstGeom prst="rect">
            <a:avLst/>
          </a:prstGeom>
        </xdr:spPr>
      </xdr:pic>
      <xdr:pic>
        <xdr:nvPicPr>
          <xdr:cNvPr id="183" name="Picture 182">
            <a:extLst>
              <a:ext uri="{FF2B5EF4-FFF2-40B4-BE49-F238E27FC236}">
                <a16:creationId xmlns:a16="http://schemas.microsoft.com/office/drawing/2014/main" id="{A827B0C3-720F-775C-ECA4-CB2DD579C27F}"/>
              </a:ext>
            </a:extLst>
          </xdr:cNvPr>
          <xdr:cNvPicPr>
            <a:picLocks noChangeAspect="1"/>
          </xdr:cNvPicPr>
        </xdr:nvPicPr>
        <xdr:blipFill>
          <a:blip xmlns:r="http://schemas.openxmlformats.org/officeDocument/2006/relationships" r:embed="rId23"/>
          <a:stretch>
            <a:fillRect/>
          </a:stretch>
        </xdr:blipFill>
        <xdr:spPr>
          <a:xfrm>
            <a:off x="2758440" y="1981200"/>
            <a:ext cx="251482" cy="228620"/>
          </a:xfrm>
          <a:prstGeom prst="rect">
            <a:avLst/>
          </a:prstGeom>
        </xdr:spPr>
      </xdr:pic>
    </xdr:grpSp>
    <xdr:clientData/>
  </xdr:twoCellAnchor>
  <xdr:twoCellAnchor>
    <xdr:from>
      <xdr:col>7</xdr:col>
      <xdr:colOff>76200</xdr:colOff>
      <xdr:row>17</xdr:row>
      <xdr:rowOff>45720</xdr:rowOff>
    </xdr:from>
    <xdr:to>
      <xdr:col>7</xdr:col>
      <xdr:colOff>544200</xdr:colOff>
      <xdr:row>17</xdr:row>
      <xdr:rowOff>261720</xdr:rowOff>
    </xdr:to>
    <xdr:grpSp>
      <xdr:nvGrpSpPr>
        <xdr:cNvPr id="184" name="Group 183">
          <a:extLst>
            <a:ext uri="{FF2B5EF4-FFF2-40B4-BE49-F238E27FC236}">
              <a16:creationId xmlns:a16="http://schemas.microsoft.com/office/drawing/2014/main" id="{2738BA2F-FFF3-43AC-840A-AF2B075C43D9}"/>
            </a:ext>
          </a:extLst>
        </xdr:cNvPr>
        <xdr:cNvGrpSpPr/>
      </xdr:nvGrpSpPr>
      <xdr:grpSpPr>
        <a:xfrm>
          <a:off x="2956560" y="5356860"/>
          <a:ext cx="0" cy="216000"/>
          <a:chOff x="2506980" y="1981200"/>
          <a:chExt cx="502942" cy="228620"/>
        </a:xfrm>
      </xdr:grpSpPr>
      <xdr:pic>
        <xdr:nvPicPr>
          <xdr:cNvPr id="185" name="Picture 184">
            <a:extLst>
              <a:ext uri="{FF2B5EF4-FFF2-40B4-BE49-F238E27FC236}">
                <a16:creationId xmlns:a16="http://schemas.microsoft.com/office/drawing/2014/main" id="{6A29E503-9236-7922-C4F2-95F090966B6B}"/>
              </a:ext>
            </a:extLst>
          </xdr:cNvPr>
          <xdr:cNvPicPr>
            <a:picLocks/>
          </xdr:cNvPicPr>
        </xdr:nvPicPr>
        <xdr:blipFill>
          <a:blip xmlns:r="http://schemas.openxmlformats.org/officeDocument/2006/relationships" r:embed="rId22"/>
          <a:stretch>
            <a:fillRect/>
          </a:stretch>
        </xdr:blipFill>
        <xdr:spPr>
          <a:xfrm>
            <a:off x="2506980" y="1988819"/>
            <a:ext cx="252000" cy="216000"/>
          </a:xfrm>
          <a:prstGeom prst="rect">
            <a:avLst/>
          </a:prstGeom>
        </xdr:spPr>
      </xdr:pic>
      <xdr:pic>
        <xdr:nvPicPr>
          <xdr:cNvPr id="186" name="Picture 185">
            <a:extLst>
              <a:ext uri="{FF2B5EF4-FFF2-40B4-BE49-F238E27FC236}">
                <a16:creationId xmlns:a16="http://schemas.microsoft.com/office/drawing/2014/main" id="{03B1A1C6-F0B5-A2CE-1B4D-B610E98B58F3}"/>
              </a:ext>
            </a:extLst>
          </xdr:cNvPr>
          <xdr:cNvPicPr>
            <a:picLocks noChangeAspect="1"/>
          </xdr:cNvPicPr>
        </xdr:nvPicPr>
        <xdr:blipFill>
          <a:blip xmlns:r="http://schemas.openxmlformats.org/officeDocument/2006/relationships" r:embed="rId23"/>
          <a:stretch>
            <a:fillRect/>
          </a:stretch>
        </xdr:blipFill>
        <xdr:spPr>
          <a:xfrm>
            <a:off x="2758440" y="1981200"/>
            <a:ext cx="251482" cy="228620"/>
          </a:xfrm>
          <a:prstGeom prst="rect">
            <a:avLst/>
          </a:prstGeom>
        </xdr:spPr>
      </xdr:pic>
    </xdr:grpSp>
    <xdr:clientData/>
  </xdr:twoCellAnchor>
  <xdr:twoCellAnchor>
    <xdr:from>
      <xdr:col>7</xdr:col>
      <xdr:colOff>76200</xdr:colOff>
      <xdr:row>18</xdr:row>
      <xdr:rowOff>45720</xdr:rowOff>
    </xdr:from>
    <xdr:to>
      <xdr:col>7</xdr:col>
      <xdr:colOff>544200</xdr:colOff>
      <xdr:row>18</xdr:row>
      <xdr:rowOff>261720</xdr:rowOff>
    </xdr:to>
    <xdr:grpSp>
      <xdr:nvGrpSpPr>
        <xdr:cNvPr id="187" name="Group 186">
          <a:extLst>
            <a:ext uri="{FF2B5EF4-FFF2-40B4-BE49-F238E27FC236}">
              <a16:creationId xmlns:a16="http://schemas.microsoft.com/office/drawing/2014/main" id="{156E2C5B-A9C6-4BC1-8B87-444D22691CFA}"/>
            </a:ext>
          </a:extLst>
        </xdr:cNvPr>
        <xdr:cNvGrpSpPr/>
      </xdr:nvGrpSpPr>
      <xdr:grpSpPr>
        <a:xfrm>
          <a:off x="2956560" y="5684520"/>
          <a:ext cx="0" cy="216000"/>
          <a:chOff x="2506980" y="1981200"/>
          <a:chExt cx="502942" cy="228620"/>
        </a:xfrm>
      </xdr:grpSpPr>
      <xdr:pic>
        <xdr:nvPicPr>
          <xdr:cNvPr id="188" name="Picture 187">
            <a:extLst>
              <a:ext uri="{FF2B5EF4-FFF2-40B4-BE49-F238E27FC236}">
                <a16:creationId xmlns:a16="http://schemas.microsoft.com/office/drawing/2014/main" id="{5BA17ECB-9827-0ED8-1DB9-2B5D67F3168F}"/>
              </a:ext>
            </a:extLst>
          </xdr:cNvPr>
          <xdr:cNvPicPr>
            <a:picLocks/>
          </xdr:cNvPicPr>
        </xdr:nvPicPr>
        <xdr:blipFill>
          <a:blip xmlns:r="http://schemas.openxmlformats.org/officeDocument/2006/relationships" r:embed="rId22"/>
          <a:stretch>
            <a:fillRect/>
          </a:stretch>
        </xdr:blipFill>
        <xdr:spPr>
          <a:xfrm>
            <a:off x="2506980" y="1988819"/>
            <a:ext cx="252000" cy="216000"/>
          </a:xfrm>
          <a:prstGeom prst="rect">
            <a:avLst/>
          </a:prstGeom>
        </xdr:spPr>
      </xdr:pic>
      <xdr:pic>
        <xdr:nvPicPr>
          <xdr:cNvPr id="189" name="Picture 188">
            <a:extLst>
              <a:ext uri="{FF2B5EF4-FFF2-40B4-BE49-F238E27FC236}">
                <a16:creationId xmlns:a16="http://schemas.microsoft.com/office/drawing/2014/main" id="{A414F59A-0999-17FB-A92E-F9B44E1BCE1A}"/>
              </a:ext>
            </a:extLst>
          </xdr:cNvPr>
          <xdr:cNvPicPr>
            <a:picLocks noChangeAspect="1"/>
          </xdr:cNvPicPr>
        </xdr:nvPicPr>
        <xdr:blipFill>
          <a:blip xmlns:r="http://schemas.openxmlformats.org/officeDocument/2006/relationships" r:embed="rId23"/>
          <a:stretch>
            <a:fillRect/>
          </a:stretch>
        </xdr:blipFill>
        <xdr:spPr>
          <a:xfrm>
            <a:off x="2758440" y="1981200"/>
            <a:ext cx="251482" cy="228620"/>
          </a:xfrm>
          <a:prstGeom prst="rect">
            <a:avLst/>
          </a:prstGeom>
        </xdr:spPr>
      </xdr:pic>
    </xdr:grpSp>
    <xdr:clientData/>
  </xdr:twoCellAnchor>
  <xdr:twoCellAnchor>
    <xdr:from>
      <xdr:col>7</xdr:col>
      <xdr:colOff>76200</xdr:colOff>
      <xdr:row>19</xdr:row>
      <xdr:rowOff>45720</xdr:rowOff>
    </xdr:from>
    <xdr:to>
      <xdr:col>7</xdr:col>
      <xdr:colOff>544200</xdr:colOff>
      <xdr:row>19</xdr:row>
      <xdr:rowOff>261720</xdr:rowOff>
    </xdr:to>
    <xdr:grpSp>
      <xdr:nvGrpSpPr>
        <xdr:cNvPr id="190" name="Group 189">
          <a:extLst>
            <a:ext uri="{FF2B5EF4-FFF2-40B4-BE49-F238E27FC236}">
              <a16:creationId xmlns:a16="http://schemas.microsoft.com/office/drawing/2014/main" id="{117C54EF-EF34-48E1-A14A-B608299C56CB}"/>
            </a:ext>
          </a:extLst>
        </xdr:cNvPr>
        <xdr:cNvGrpSpPr/>
      </xdr:nvGrpSpPr>
      <xdr:grpSpPr>
        <a:xfrm>
          <a:off x="2956560" y="6012180"/>
          <a:ext cx="0" cy="216000"/>
          <a:chOff x="2506980" y="1981200"/>
          <a:chExt cx="502942" cy="228620"/>
        </a:xfrm>
      </xdr:grpSpPr>
      <xdr:pic>
        <xdr:nvPicPr>
          <xdr:cNvPr id="191" name="Picture 190">
            <a:extLst>
              <a:ext uri="{FF2B5EF4-FFF2-40B4-BE49-F238E27FC236}">
                <a16:creationId xmlns:a16="http://schemas.microsoft.com/office/drawing/2014/main" id="{DE1657E5-DB00-8E1A-1AA2-201DDAF05A2F}"/>
              </a:ext>
            </a:extLst>
          </xdr:cNvPr>
          <xdr:cNvPicPr>
            <a:picLocks/>
          </xdr:cNvPicPr>
        </xdr:nvPicPr>
        <xdr:blipFill>
          <a:blip xmlns:r="http://schemas.openxmlformats.org/officeDocument/2006/relationships" r:embed="rId22"/>
          <a:stretch>
            <a:fillRect/>
          </a:stretch>
        </xdr:blipFill>
        <xdr:spPr>
          <a:xfrm>
            <a:off x="2506980" y="1988819"/>
            <a:ext cx="252000" cy="216000"/>
          </a:xfrm>
          <a:prstGeom prst="rect">
            <a:avLst/>
          </a:prstGeom>
        </xdr:spPr>
      </xdr:pic>
      <xdr:pic>
        <xdr:nvPicPr>
          <xdr:cNvPr id="192" name="Picture 191">
            <a:extLst>
              <a:ext uri="{FF2B5EF4-FFF2-40B4-BE49-F238E27FC236}">
                <a16:creationId xmlns:a16="http://schemas.microsoft.com/office/drawing/2014/main" id="{BBC75F9B-6AE8-24EA-E551-0EF8C803AEEE}"/>
              </a:ext>
            </a:extLst>
          </xdr:cNvPr>
          <xdr:cNvPicPr>
            <a:picLocks noChangeAspect="1"/>
          </xdr:cNvPicPr>
        </xdr:nvPicPr>
        <xdr:blipFill>
          <a:blip xmlns:r="http://schemas.openxmlformats.org/officeDocument/2006/relationships" r:embed="rId23"/>
          <a:stretch>
            <a:fillRect/>
          </a:stretch>
        </xdr:blipFill>
        <xdr:spPr>
          <a:xfrm>
            <a:off x="2758440" y="1981200"/>
            <a:ext cx="251482" cy="228620"/>
          </a:xfrm>
          <a:prstGeom prst="rect">
            <a:avLst/>
          </a:prstGeom>
        </xdr:spPr>
      </xdr:pic>
    </xdr:grpSp>
    <xdr:clientData/>
  </xdr:twoCellAnchor>
  <xdr:twoCellAnchor>
    <xdr:from>
      <xdr:col>7</xdr:col>
      <xdr:colOff>76200</xdr:colOff>
      <xdr:row>20</xdr:row>
      <xdr:rowOff>45720</xdr:rowOff>
    </xdr:from>
    <xdr:to>
      <xdr:col>7</xdr:col>
      <xdr:colOff>544200</xdr:colOff>
      <xdr:row>20</xdr:row>
      <xdr:rowOff>261720</xdr:rowOff>
    </xdr:to>
    <xdr:grpSp>
      <xdr:nvGrpSpPr>
        <xdr:cNvPr id="193" name="Group 192">
          <a:extLst>
            <a:ext uri="{FF2B5EF4-FFF2-40B4-BE49-F238E27FC236}">
              <a16:creationId xmlns:a16="http://schemas.microsoft.com/office/drawing/2014/main" id="{B7079E2E-6F02-4B2C-B48E-2520E7725208}"/>
            </a:ext>
          </a:extLst>
        </xdr:cNvPr>
        <xdr:cNvGrpSpPr/>
      </xdr:nvGrpSpPr>
      <xdr:grpSpPr>
        <a:xfrm>
          <a:off x="2956560" y="6339840"/>
          <a:ext cx="0" cy="216000"/>
          <a:chOff x="2506980" y="1981200"/>
          <a:chExt cx="502942" cy="228620"/>
        </a:xfrm>
      </xdr:grpSpPr>
      <xdr:pic>
        <xdr:nvPicPr>
          <xdr:cNvPr id="194" name="Picture 193">
            <a:extLst>
              <a:ext uri="{FF2B5EF4-FFF2-40B4-BE49-F238E27FC236}">
                <a16:creationId xmlns:a16="http://schemas.microsoft.com/office/drawing/2014/main" id="{4F6DAC7C-7F2C-FC12-492F-32F0A6E9654F}"/>
              </a:ext>
            </a:extLst>
          </xdr:cNvPr>
          <xdr:cNvPicPr>
            <a:picLocks/>
          </xdr:cNvPicPr>
        </xdr:nvPicPr>
        <xdr:blipFill>
          <a:blip xmlns:r="http://schemas.openxmlformats.org/officeDocument/2006/relationships" r:embed="rId22"/>
          <a:stretch>
            <a:fillRect/>
          </a:stretch>
        </xdr:blipFill>
        <xdr:spPr>
          <a:xfrm>
            <a:off x="2506980" y="1988819"/>
            <a:ext cx="252000" cy="216000"/>
          </a:xfrm>
          <a:prstGeom prst="rect">
            <a:avLst/>
          </a:prstGeom>
        </xdr:spPr>
      </xdr:pic>
      <xdr:pic>
        <xdr:nvPicPr>
          <xdr:cNvPr id="195" name="Picture 194">
            <a:extLst>
              <a:ext uri="{FF2B5EF4-FFF2-40B4-BE49-F238E27FC236}">
                <a16:creationId xmlns:a16="http://schemas.microsoft.com/office/drawing/2014/main" id="{278875AD-C3C7-AD48-CD80-FE60043A5D68}"/>
              </a:ext>
            </a:extLst>
          </xdr:cNvPr>
          <xdr:cNvPicPr>
            <a:picLocks noChangeAspect="1"/>
          </xdr:cNvPicPr>
        </xdr:nvPicPr>
        <xdr:blipFill>
          <a:blip xmlns:r="http://schemas.openxmlformats.org/officeDocument/2006/relationships" r:embed="rId23"/>
          <a:stretch>
            <a:fillRect/>
          </a:stretch>
        </xdr:blipFill>
        <xdr:spPr>
          <a:xfrm>
            <a:off x="2758440" y="1981200"/>
            <a:ext cx="251482" cy="228620"/>
          </a:xfrm>
          <a:prstGeom prst="rect">
            <a:avLst/>
          </a:prstGeom>
        </xdr:spPr>
      </xdr:pic>
    </xdr:grpSp>
    <xdr:clientData/>
  </xdr:twoCellAnchor>
  <xdr:twoCellAnchor>
    <xdr:from>
      <xdr:col>9</xdr:col>
      <xdr:colOff>952500</xdr:colOff>
      <xdr:row>3</xdr:row>
      <xdr:rowOff>106680</xdr:rowOff>
    </xdr:from>
    <xdr:to>
      <xdr:col>10</xdr:col>
      <xdr:colOff>640380</xdr:colOff>
      <xdr:row>3</xdr:row>
      <xdr:rowOff>358680</xdr:rowOff>
    </xdr:to>
    <xdr:sp macro="" textlink="">
      <xdr:nvSpPr>
        <xdr:cNvPr id="17" name="Rectangle: Rounded Corners 16">
          <a:extLst>
            <a:ext uri="{FF2B5EF4-FFF2-40B4-BE49-F238E27FC236}">
              <a16:creationId xmlns:a16="http://schemas.microsoft.com/office/drawing/2014/main" id="{4B573957-4419-4FAB-AEC1-C021D529DDE0}"/>
            </a:ext>
          </a:extLst>
        </xdr:cNvPr>
        <xdr:cNvSpPr/>
      </xdr:nvSpPr>
      <xdr:spPr>
        <a:xfrm>
          <a:off x="5684520" y="92202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15240</xdr:colOff>
      <xdr:row>20</xdr:row>
      <xdr:rowOff>106680</xdr:rowOff>
    </xdr:from>
    <xdr:to>
      <xdr:col>5</xdr:col>
      <xdr:colOff>333480</xdr:colOff>
      <xdr:row>20</xdr:row>
      <xdr:rowOff>340680</xdr:rowOff>
    </xdr:to>
    <xdr:sp macro="" textlink="">
      <xdr:nvSpPr>
        <xdr:cNvPr id="5" name="Rectangle: Rounded Corners 4">
          <a:extLst>
            <a:ext uri="{FF2B5EF4-FFF2-40B4-BE49-F238E27FC236}">
              <a16:creationId xmlns:a16="http://schemas.microsoft.com/office/drawing/2014/main" id="{1DB35BE1-1974-4DDD-94DB-E5BDDCEDF714}"/>
            </a:ext>
          </a:extLst>
        </xdr:cNvPr>
        <xdr:cNvSpPr/>
      </xdr:nvSpPr>
      <xdr:spPr>
        <a:xfrm>
          <a:off x="172974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99060</xdr:colOff>
      <xdr:row>5</xdr:row>
      <xdr:rowOff>76200</xdr:rowOff>
    </xdr:from>
    <xdr:to>
      <xdr:col>4</xdr:col>
      <xdr:colOff>267541</xdr:colOff>
      <xdr:row>5</xdr:row>
      <xdr:rowOff>256200</xdr:rowOff>
    </xdr:to>
    <xdr:pic>
      <xdr:nvPicPr>
        <xdr:cNvPr id="23" name="Picture 22">
          <a:extLst>
            <a:ext uri="{FF2B5EF4-FFF2-40B4-BE49-F238E27FC236}">
              <a16:creationId xmlns:a16="http://schemas.microsoft.com/office/drawing/2014/main" id="{06205E41-383D-4038-8EFA-3DC23B0EEA9F}"/>
            </a:ext>
          </a:extLst>
        </xdr:cNvPr>
        <xdr:cNvPicPr>
          <a:picLocks noChangeAspect="1"/>
        </xdr:cNvPicPr>
      </xdr:nvPicPr>
      <xdr:blipFill>
        <a:blip xmlns:r="http://schemas.openxmlformats.org/officeDocument/2006/relationships" r:embed="rId24"/>
        <a:stretch>
          <a:fillRect/>
        </a:stretch>
      </xdr:blipFill>
      <xdr:spPr>
        <a:xfrm>
          <a:off x="1813560" y="1455420"/>
          <a:ext cx="168481" cy="180000"/>
        </a:xfrm>
        <a:prstGeom prst="rect">
          <a:avLst/>
        </a:prstGeom>
        <a:solidFill>
          <a:schemeClr val="accent4">
            <a:lumMod val="75000"/>
          </a:schemeClr>
        </a:solidFill>
      </xdr:spPr>
    </xdr:pic>
    <xdr:clientData/>
  </xdr:twoCellAnchor>
  <xdr:twoCellAnchor>
    <xdr:from>
      <xdr:col>5</xdr:col>
      <xdr:colOff>76200</xdr:colOff>
      <xdr:row>6</xdr:row>
      <xdr:rowOff>99060</xdr:rowOff>
    </xdr:from>
    <xdr:to>
      <xdr:col>5</xdr:col>
      <xdr:colOff>242959</xdr:colOff>
      <xdr:row>19</xdr:row>
      <xdr:rowOff>261060</xdr:rowOff>
    </xdr:to>
    <xdr:grpSp>
      <xdr:nvGrpSpPr>
        <xdr:cNvPr id="24" name="Group 23">
          <a:extLst>
            <a:ext uri="{FF2B5EF4-FFF2-40B4-BE49-F238E27FC236}">
              <a16:creationId xmlns:a16="http://schemas.microsoft.com/office/drawing/2014/main" id="{FA792769-DC09-41A2-AFBF-3841D3300F4B}"/>
            </a:ext>
          </a:extLst>
        </xdr:cNvPr>
        <xdr:cNvGrpSpPr/>
      </xdr:nvGrpSpPr>
      <xdr:grpSpPr>
        <a:xfrm>
          <a:off x="2156460" y="1805940"/>
          <a:ext cx="166759" cy="4421580"/>
          <a:chOff x="2156460" y="1706880"/>
          <a:chExt cx="162001" cy="4421580"/>
        </a:xfrm>
      </xdr:grpSpPr>
      <xdr:pic>
        <xdr:nvPicPr>
          <xdr:cNvPr id="25" name="Picture 24">
            <a:hlinkClick xmlns:r="http://schemas.openxmlformats.org/officeDocument/2006/relationships" r:id="rId25"/>
            <a:extLst>
              <a:ext uri="{FF2B5EF4-FFF2-40B4-BE49-F238E27FC236}">
                <a16:creationId xmlns:a16="http://schemas.microsoft.com/office/drawing/2014/main" id="{C09822F2-056B-4FEB-5999-804ADB7902CA}"/>
              </a:ext>
            </a:extLst>
          </xdr:cNvPr>
          <xdr:cNvPicPr>
            <a:picLocks noChangeAspect="1"/>
          </xdr:cNvPicPr>
        </xdr:nvPicPr>
        <xdr:blipFill>
          <a:blip xmlns:r="http://schemas.openxmlformats.org/officeDocument/2006/relationships" r:embed="rId26"/>
          <a:stretch>
            <a:fillRect/>
          </a:stretch>
        </xdr:blipFill>
        <xdr:spPr>
          <a:xfrm>
            <a:off x="2156460" y="2034540"/>
            <a:ext cx="162001" cy="162000"/>
          </a:xfrm>
          <a:prstGeom prst="rect">
            <a:avLst/>
          </a:prstGeom>
        </xdr:spPr>
      </xdr:pic>
      <xdr:pic>
        <xdr:nvPicPr>
          <xdr:cNvPr id="26" name="Picture 25">
            <a:hlinkClick xmlns:r="http://schemas.openxmlformats.org/officeDocument/2006/relationships" r:id="rId27"/>
            <a:extLst>
              <a:ext uri="{FF2B5EF4-FFF2-40B4-BE49-F238E27FC236}">
                <a16:creationId xmlns:a16="http://schemas.microsoft.com/office/drawing/2014/main" id="{117FD29B-A587-6BE4-E3D4-7D4A363F22EC}"/>
              </a:ext>
            </a:extLst>
          </xdr:cNvPr>
          <xdr:cNvPicPr>
            <a:picLocks noChangeAspect="1"/>
          </xdr:cNvPicPr>
        </xdr:nvPicPr>
        <xdr:blipFill>
          <a:blip xmlns:r="http://schemas.openxmlformats.org/officeDocument/2006/relationships" r:embed="rId26"/>
          <a:stretch>
            <a:fillRect/>
          </a:stretch>
        </xdr:blipFill>
        <xdr:spPr>
          <a:xfrm>
            <a:off x="2156460" y="1706880"/>
            <a:ext cx="162000" cy="162000"/>
          </a:xfrm>
          <a:prstGeom prst="rect">
            <a:avLst/>
          </a:prstGeom>
        </xdr:spPr>
      </xdr:pic>
      <xdr:pic>
        <xdr:nvPicPr>
          <xdr:cNvPr id="27" name="Picture 26">
            <a:extLst>
              <a:ext uri="{FF2B5EF4-FFF2-40B4-BE49-F238E27FC236}">
                <a16:creationId xmlns:a16="http://schemas.microsoft.com/office/drawing/2014/main" id="{56AACB52-3FBB-1D75-B5F4-AF5BF970E5C9}"/>
              </a:ext>
            </a:extLst>
          </xdr:cNvPr>
          <xdr:cNvPicPr>
            <a:picLocks noChangeAspect="1"/>
          </xdr:cNvPicPr>
        </xdr:nvPicPr>
        <xdr:blipFill>
          <a:blip xmlns:r="http://schemas.openxmlformats.org/officeDocument/2006/relationships" r:embed="rId26"/>
          <a:stretch>
            <a:fillRect/>
          </a:stretch>
        </xdr:blipFill>
        <xdr:spPr>
          <a:xfrm>
            <a:off x="2156460" y="2362200"/>
            <a:ext cx="162000" cy="162000"/>
          </a:xfrm>
          <a:prstGeom prst="rect">
            <a:avLst/>
          </a:prstGeom>
        </xdr:spPr>
      </xdr:pic>
      <xdr:pic>
        <xdr:nvPicPr>
          <xdr:cNvPr id="28" name="Picture 27">
            <a:extLst>
              <a:ext uri="{FF2B5EF4-FFF2-40B4-BE49-F238E27FC236}">
                <a16:creationId xmlns:a16="http://schemas.microsoft.com/office/drawing/2014/main" id="{1A12DF48-9013-A453-15B2-CC0E5782D5FC}"/>
              </a:ext>
            </a:extLst>
          </xdr:cNvPr>
          <xdr:cNvPicPr>
            <a:picLocks noChangeAspect="1"/>
          </xdr:cNvPicPr>
        </xdr:nvPicPr>
        <xdr:blipFill>
          <a:blip xmlns:r="http://schemas.openxmlformats.org/officeDocument/2006/relationships" r:embed="rId26"/>
          <a:stretch>
            <a:fillRect/>
          </a:stretch>
        </xdr:blipFill>
        <xdr:spPr>
          <a:xfrm>
            <a:off x="2156460" y="2689860"/>
            <a:ext cx="162000" cy="162000"/>
          </a:xfrm>
          <a:prstGeom prst="rect">
            <a:avLst/>
          </a:prstGeom>
        </xdr:spPr>
      </xdr:pic>
      <xdr:pic>
        <xdr:nvPicPr>
          <xdr:cNvPr id="29" name="Picture 28">
            <a:extLst>
              <a:ext uri="{FF2B5EF4-FFF2-40B4-BE49-F238E27FC236}">
                <a16:creationId xmlns:a16="http://schemas.microsoft.com/office/drawing/2014/main" id="{732CF3DD-46C6-9D6E-C8E4-C9F74BA03B89}"/>
              </a:ext>
            </a:extLst>
          </xdr:cNvPr>
          <xdr:cNvPicPr>
            <a:picLocks noChangeAspect="1"/>
          </xdr:cNvPicPr>
        </xdr:nvPicPr>
        <xdr:blipFill>
          <a:blip xmlns:r="http://schemas.openxmlformats.org/officeDocument/2006/relationships" r:embed="rId26"/>
          <a:stretch>
            <a:fillRect/>
          </a:stretch>
        </xdr:blipFill>
        <xdr:spPr>
          <a:xfrm>
            <a:off x="2156460" y="3017520"/>
            <a:ext cx="162000" cy="162000"/>
          </a:xfrm>
          <a:prstGeom prst="rect">
            <a:avLst/>
          </a:prstGeom>
        </xdr:spPr>
      </xdr:pic>
      <xdr:pic>
        <xdr:nvPicPr>
          <xdr:cNvPr id="30" name="Picture 29">
            <a:extLst>
              <a:ext uri="{FF2B5EF4-FFF2-40B4-BE49-F238E27FC236}">
                <a16:creationId xmlns:a16="http://schemas.microsoft.com/office/drawing/2014/main" id="{849AD934-5FFD-9560-676E-5531A951FC10}"/>
              </a:ext>
            </a:extLst>
          </xdr:cNvPr>
          <xdr:cNvPicPr>
            <a:picLocks noChangeAspect="1"/>
          </xdr:cNvPicPr>
        </xdr:nvPicPr>
        <xdr:blipFill>
          <a:blip xmlns:r="http://schemas.openxmlformats.org/officeDocument/2006/relationships" r:embed="rId26"/>
          <a:stretch>
            <a:fillRect/>
          </a:stretch>
        </xdr:blipFill>
        <xdr:spPr>
          <a:xfrm>
            <a:off x="2156460" y="3345180"/>
            <a:ext cx="162000" cy="162000"/>
          </a:xfrm>
          <a:prstGeom prst="rect">
            <a:avLst/>
          </a:prstGeom>
        </xdr:spPr>
      </xdr:pic>
      <xdr:pic>
        <xdr:nvPicPr>
          <xdr:cNvPr id="31" name="Picture 30">
            <a:extLst>
              <a:ext uri="{FF2B5EF4-FFF2-40B4-BE49-F238E27FC236}">
                <a16:creationId xmlns:a16="http://schemas.microsoft.com/office/drawing/2014/main" id="{5A55E628-AAB7-3DB6-E51C-885019800C50}"/>
              </a:ext>
            </a:extLst>
          </xdr:cNvPr>
          <xdr:cNvPicPr>
            <a:picLocks noChangeAspect="1"/>
          </xdr:cNvPicPr>
        </xdr:nvPicPr>
        <xdr:blipFill>
          <a:blip xmlns:r="http://schemas.openxmlformats.org/officeDocument/2006/relationships" r:embed="rId26"/>
          <a:stretch>
            <a:fillRect/>
          </a:stretch>
        </xdr:blipFill>
        <xdr:spPr>
          <a:xfrm>
            <a:off x="2156460" y="3672840"/>
            <a:ext cx="162000" cy="162000"/>
          </a:xfrm>
          <a:prstGeom prst="rect">
            <a:avLst/>
          </a:prstGeom>
        </xdr:spPr>
      </xdr:pic>
      <xdr:pic>
        <xdr:nvPicPr>
          <xdr:cNvPr id="32" name="Picture 31">
            <a:extLst>
              <a:ext uri="{FF2B5EF4-FFF2-40B4-BE49-F238E27FC236}">
                <a16:creationId xmlns:a16="http://schemas.microsoft.com/office/drawing/2014/main" id="{7E4DA3B7-A732-7E7C-F8CE-E7F529785AD0}"/>
              </a:ext>
            </a:extLst>
          </xdr:cNvPr>
          <xdr:cNvPicPr>
            <a:picLocks noChangeAspect="1"/>
          </xdr:cNvPicPr>
        </xdr:nvPicPr>
        <xdr:blipFill>
          <a:blip xmlns:r="http://schemas.openxmlformats.org/officeDocument/2006/relationships" r:embed="rId26"/>
          <a:stretch>
            <a:fillRect/>
          </a:stretch>
        </xdr:blipFill>
        <xdr:spPr>
          <a:xfrm>
            <a:off x="2156460" y="4000500"/>
            <a:ext cx="162000" cy="162000"/>
          </a:xfrm>
          <a:prstGeom prst="rect">
            <a:avLst/>
          </a:prstGeom>
        </xdr:spPr>
      </xdr:pic>
      <xdr:pic>
        <xdr:nvPicPr>
          <xdr:cNvPr id="33" name="Picture 32">
            <a:extLst>
              <a:ext uri="{FF2B5EF4-FFF2-40B4-BE49-F238E27FC236}">
                <a16:creationId xmlns:a16="http://schemas.microsoft.com/office/drawing/2014/main" id="{116E5767-4B3F-389F-E466-35124CC2357A}"/>
              </a:ext>
            </a:extLst>
          </xdr:cNvPr>
          <xdr:cNvPicPr>
            <a:picLocks noChangeAspect="1"/>
          </xdr:cNvPicPr>
        </xdr:nvPicPr>
        <xdr:blipFill>
          <a:blip xmlns:r="http://schemas.openxmlformats.org/officeDocument/2006/relationships" r:embed="rId26"/>
          <a:stretch>
            <a:fillRect/>
          </a:stretch>
        </xdr:blipFill>
        <xdr:spPr>
          <a:xfrm>
            <a:off x="2156460" y="4328160"/>
            <a:ext cx="162000" cy="162000"/>
          </a:xfrm>
          <a:prstGeom prst="rect">
            <a:avLst/>
          </a:prstGeom>
        </xdr:spPr>
      </xdr:pic>
      <xdr:pic>
        <xdr:nvPicPr>
          <xdr:cNvPr id="34" name="Picture 33">
            <a:extLst>
              <a:ext uri="{FF2B5EF4-FFF2-40B4-BE49-F238E27FC236}">
                <a16:creationId xmlns:a16="http://schemas.microsoft.com/office/drawing/2014/main" id="{797F4BA9-8968-F041-F07B-9C0D15FBD9C1}"/>
              </a:ext>
            </a:extLst>
          </xdr:cNvPr>
          <xdr:cNvPicPr>
            <a:picLocks noChangeAspect="1"/>
          </xdr:cNvPicPr>
        </xdr:nvPicPr>
        <xdr:blipFill>
          <a:blip xmlns:r="http://schemas.openxmlformats.org/officeDocument/2006/relationships" r:embed="rId26"/>
          <a:stretch>
            <a:fillRect/>
          </a:stretch>
        </xdr:blipFill>
        <xdr:spPr>
          <a:xfrm>
            <a:off x="2156460" y="4655820"/>
            <a:ext cx="162000" cy="162000"/>
          </a:xfrm>
          <a:prstGeom prst="rect">
            <a:avLst/>
          </a:prstGeom>
        </xdr:spPr>
      </xdr:pic>
      <xdr:pic>
        <xdr:nvPicPr>
          <xdr:cNvPr id="35" name="Picture 34">
            <a:extLst>
              <a:ext uri="{FF2B5EF4-FFF2-40B4-BE49-F238E27FC236}">
                <a16:creationId xmlns:a16="http://schemas.microsoft.com/office/drawing/2014/main" id="{E086E29D-ED91-A909-9267-AE153BC41CEE}"/>
              </a:ext>
            </a:extLst>
          </xdr:cNvPr>
          <xdr:cNvPicPr>
            <a:picLocks noChangeAspect="1"/>
          </xdr:cNvPicPr>
        </xdr:nvPicPr>
        <xdr:blipFill>
          <a:blip xmlns:r="http://schemas.openxmlformats.org/officeDocument/2006/relationships" r:embed="rId26"/>
          <a:stretch>
            <a:fillRect/>
          </a:stretch>
        </xdr:blipFill>
        <xdr:spPr>
          <a:xfrm>
            <a:off x="2156460" y="4983480"/>
            <a:ext cx="162000" cy="162000"/>
          </a:xfrm>
          <a:prstGeom prst="rect">
            <a:avLst/>
          </a:prstGeom>
        </xdr:spPr>
      </xdr:pic>
      <xdr:pic>
        <xdr:nvPicPr>
          <xdr:cNvPr id="36" name="Picture 35">
            <a:extLst>
              <a:ext uri="{FF2B5EF4-FFF2-40B4-BE49-F238E27FC236}">
                <a16:creationId xmlns:a16="http://schemas.microsoft.com/office/drawing/2014/main" id="{27895361-E1E3-3740-B55B-C186327F3863}"/>
              </a:ext>
            </a:extLst>
          </xdr:cNvPr>
          <xdr:cNvPicPr>
            <a:picLocks noChangeAspect="1"/>
          </xdr:cNvPicPr>
        </xdr:nvPicPr>
        <xdr:blipFill>
          <a:blip xmlns:r="http://schemas.openxmlformats.org/officeDocument/2006/relationships" r:embed="rId26"/>
          <a:stretch>
            <a:fillRect/>
          </a:stretch>
        </xdr:blipFill>
        <xdr:spPr>
          <a:xfrm>
            <a:off x="2156460" y="5311140"/>
            <a:ext cx="162000" cy="162000"/>
          </a:xfrm>
          <a:prstGeom prst="rect">
            <a:avLst/>
          </a:prstGeom>
        </xdr:spPr>
      </xdr:pic>
      <xdr:pic>
        <xdr:nvPicPr>
          <xdr:cNvPr id="37" name="Picture 36">
            <a:extLst>
              <a:ext uri="{FF2B5EF4-FFF2-40B4-BE49-F238E27FC236}">
                <a16:creationId xmlns:a16="http://schemas.microsoft.com/office/drawing/2014/main" id="{5F6BDA04-06E4-DE29-D841-05910DE563B8}"/>
              </a:ext>
            </a:extLst>
          </xdr:cNvPr>
          <xdr:cNvPicPr>
            <a:picLocks noChangeAspect="1"/>
          </xdr:cNvPicPr>
        </xdr:nvPicPr>
        <xdr:blipFill>
          <a:blip xmlns:r="http://schemas.openxmlformats.org/officeDocument/2006/relationships" r:embed="rId26"/>
          <a:stretch>
            <a:fillRect/>
          </a:stretch>
        </xdr:blipFill>
        <xdr:spPr>
          <a:xfrm>
            <a:off x="2156460" y="5638800"/>
            <a:ext cx="162000" cy="162000"/>
          </a:xfrm>
          <a:prstGeom prst="rect">
            <a:avLst/>
          </a:prstGeom>
        </xdr:spPr>
      </xdr:pic>
      <xdr:pic>
        <xdr:nvPicPr>
          <xdr:cNvPr id="38" name="Picture 37">
            <a:extLst>
              <a:ext uri="{FF2B5EF4-FFF2-40B4-BE49-F238E27FC236}">
                <a16:creationId xmlns:a16="http://schemas.microsoft.com/office/drawing/2014/main" id="{A8DB1D77-C8C3-E9F6-20AB-41D3AD5D469C}"/>
              </a:ext>
            </a:extLst>
          </xdr:cNvPr>
          <xdr:cNvPicPr>
            <a:picLocks noChangeAspect="1"/>
          </xdr:cNvPicPr>
        </xdr:nvPicPr>
        <xdr:blipFill>
          <a:blip xmlns:r="http://schemas.openxmlformats.org/officeDocument/2006/relationships" r:embed="rId26"/>
          <a:stretch>
            <a:fillRect/>
          </a:stretch>
        </xdr:blipFill>
        <xdr:spPr>
          <a:xfrm>
            <a:off x="2156460" y="5966460"/>
            <a:ext cx="162000" cy="162000"/>
          </a:xfrm>
          <a:prstGeom prst="rect">
            <a:avLst/>
          </a:prstGeom>
        </xdr:spPr>
      </xdr:pic>
    </xdr:grpSp>
    <xdr:clientData/>
  </xdr:twoCellAnchor>
  <xdr:twoCellAnchor>
    <xdr:from>
      <xdr:col>5</xdr:col>
      <xdr:colOff>365752</xdr:colOff>
      <xdr:row>6</xdr:row>
      <xdr:rowOff>99068</xdr:rowOff>
    </xdr:from>
    <xdr:to>
      <xdr:col>5</xdr:col>
      <xdr:colOff>525335</xdr:colOff>
      <xdr:row>19</xdr:row>
      <xdr:rowOff>261060</xdr:rowOff>
    </xdr:to>
    <xdr:grpSp>
      <xdr:nvGrpSpPr>
        <xdr:cNvPr id="39" name="Group 38">
          <a:extLst>
            <a:ext uri="{FF2B5EF4-FFF2-40B4-BE49-F238E27FC236}">
              <a16:creationId xmlns:a16="http://schemas.microsoft.com/office/drawing/2014/main" id="{E9FAE4E4-EDB6-413B-9674-3F79E3E712B3}"/>
            </a:ext>
          </a:extLst>
        </xdr:cNvPr>
        <xdr:cNvGrpSpPr/>
      </xdr:nvGrpSpPr>
      <xdr:grpSpPr>
        <a:xfrm>
          <a:off x="2446012" y="1805948"/>
          <a:ext cx="159583" cy="4421572"/>
          <a:chOff x="2476500" y="1798328"/>
          <a:chExt cx="159583" cy="4421572"/>
        </a:xfrm>
      </xdr:grpSpPr>
      <xdr:pic>
        <xdr:nvPicPr>
          <xdr:cNvPr id="40" name="Picture 39">
            <a:extLst>
              <a:ext uri="{FF2B5EF4-FFF2-40B4-BE49-F238E27FC236}">
                <a16:creationId xmlns:a16="http://schemas.microsoft.com/office/drawing/2014/main" id="{3CCFB7F8-63AF-86B5-1FB5-C23C7D774786}"/>
              </a:ext>
            </a:extLst>
          </xdr:cNvPr>
          <xdr:cNvPicPr>
            <a:picLocks noChangeAspect="1"/>
          </xdr:cNvPicPr>
        </xdr:nvPicPr>
        <xdr:blipFill>
          <a:blip xmlns:r="http://schemas.openxmlformats.org/officeDocument/2006/relationships" r:embed="rId28"/>
          <a:stretch>
            <a:fillRect/>
          </a:stretch>
        </xdr:blipFill>
        <xdr:spPr>
          <a:xfrm>
            <a:off x="2476501" y="1798328"/>
            <a:ext cx="159582" cy="162000"/>
          </a:xfrm>
          <a:prstGeom prst="rect">
            <a:avLst/>
          </a:prstGeom>
        </xdr:spPr>
      </xdr:pic>
      <xdr:pic>
        <xdr:nvPicPr>
          <xdr:cNvPr id="41" name="Picture 40">
            <a:extLst>
              <a:ext uri="{FF2B5EF4-FFF2-40B4-BE49-F238E27FC236}">
                <a16:creationId xmlns:a16="http://schemas.microsoft.com/office/drawing/2014/main" id="{0D728988-4114-184C-DF45-9071AC3C4E1A}"/>
              </a:ext>
            </a:extLst>
          </xdr:cNvPr>
          <xdr:cNvPicPr>
            <a:picLocks noChangeAspect="1"/>
          </xdr:cNvPicPr>
        </xdr:nvPicPr>
        <xdr:blipFill>
          <a:blip xmlns:r="http://schemas.openxmlformats.org/officeDocument/2006/relationships" r:embed="rId28"/>
          <a:stretch>
            <a:fillRect/>
          </a:stretch>
        </xdr:blipFill>
        <xdr:spPr>
          <a:xfrm>
            <a:off x="2476500" y="2125980"/>
            <a:ext cx="159582" cy="162000"/>
          </a:xfrm>
          <a:prstGeom prst="rect">
            <a:avLst/>
          </a:prstGeom>
        </xdr:spPr>
      </xdr:pic>
      <xdr:pic>
        <xdr:nvPicPr>
          <xdr:cNvPr id="42" name="Picture 41">
            <a:extLst>
              <a:ext uri="{FF2B5EF4-FFF2-40B4-BE49-F238E27FC236}">
                <a16:creationId xmlns:a16="http://schemas.microsoft.com/office/drawing/2014/main" id="{90E5A4D8-7B2A-E32F-5BF6-F10BB05071CC}"/>
              </a:ext>
            </a:extLst>
          </xdr:cNvPr>
          <xdr:cNvPicPr>
            <a:picLocks noChangeAspect="1"/>
          </xdr:cNvPicPr>
        </xdr:nvPicPr>
        <xdr:blipFill>
          <a:blip xmlns:r="http://schemas.openxmlformats.org/officeDocument/2006/relationships" r:embed="rId28"/>
          <a:stretch>
            <a:fillRect/>
          </a:stretch>
        </xdr:blipFill>
        <xdr:spPr>
          <a:xfrm>
            <a:off x="2476500" y="2453640"/>
            <a:ext cx="159582" cy="162000"/>
          </a:xfrm>
          <a:prstGeom prst="rect">
            <a:avLst/>
          </a:prstGeom>
        </xdr:spPr>
      </xdr:pic>
      <xdr:pic>
        <xdr:nvPicPr>
          <xdr:cNvPr id="43" name="Picture 42">
            <a:extLst>
              <a:ext uri="{FF2B5EF4-FFF2-40B4-BE49-F238E27FC236}">
                <a16:creationId xmlns:a16="http://schemas.microsoft.com/office/drawing/2014/main" id="{3734E074-30AF-17D2-5E18-86613364A36B}"/>
              </a:ext>
            </a:extLst>
          </xdr:cNvPr>
          <xdr:cNvPicPr>
            <a:picLocks noChangeAspect="1"/>
          </xdr:cNvPicPr>
        </xdr:nvPicPr>
        <xdr:blipFill>
          <a:blip xmlns:r="http://schemas.openxmlformats.org/officeDocument/2006/relationships" r:embed="rId28"/>
          <a:stretch>
            <a:fillRect/>
          </a:stretch>
        </xdr:blipFill>
        <xdr:spPr>
          <a:xfrm>
            <a:off x="2476500" y="2781300"/>
            <a:ext cx="159582" cy="162000"/>
          </a:xfrm>
          <a:prstGeom prst="rect">
            <a:avLst/>
          </a:prstGeom>
        </xdr:spPr>
      </xdr:pic>
      <xdr:pic>
        <xdr:nvPicPr>
          <xdr:cNvPr id="44" name="Picture 43">
            <a:extLst>
              <a:ext uri="{FF2B5EF4-FFF2-40B4-BE49-F238E27FC236}">
                <a16:creationId xmlns:a16="http://schemas.microsoft.com/office/drawing/2014/main" id="{F85852C1-D44F-61BA-0EDE-23F81BD1FA9A}"/>
              </a:ext>
            </a:extLst>
          </xdr:cNvPr>
          <xdr:cNvPicPr>
            <a:picLocks noChangeAspect="1"/>
          </xdr:cNvPicPr>
        </xdr:nvPicPr>
        <xdr:blipFill>
          <a:blip xmlns:r="http://schemas.openxmlformats.org/officeDocument/2006/relationships" r:embed="rId28"/>
          <a:stretch>
            <a:fillRect/>
          </a:stretch>
        </xdr:blipFill>
        <xdr:spPr>
          <a:xfrm>
            <a:off x="2476500" y="3108960"/>
            <a:ext cx="159582" cy="162000"/>
          </a:xfrm>
          <a:prstGeom prst="rect">
            <a:avLst/>
          </a:prstGeom>
        </xdr:spPr>
      </xdr:pic>
      <xdr:pic>
        <xdr:nvPicPr>
          <xdr:cNvPr id="45" name="Picture 44">
            <a:extLst>
              <a:ext uri="{FF2B5EF4-FFF2-40B4-BE49-F238E27FC236}">
                <a16:creationId xmlns:a16="http://schemas.microsoft.com/office/drawing/2014/main" id="{8BFFD3BF-08B8-6FF2-6E15-B34BA9D277CA}"/>
              </a:ext>
            </a:extLst>
          </xdr:cNvPr>
          <xdr:cNvPicPr>
            <a:picLocks noChangeAspect="1"/>
          </xdr:cNvPicPr>
        </xdr:nvPicPr>
        <xdr:blipFill>
          <a:blip xmlns:r="http://schemas.openxmlformats.org/officeDocument/2006/relationships" r:embed="rId28"/>
          <a:stretch>
            <a:fillRect/>
          </a:stretch>
        </xdr:blipFill>
        <xdr:spPr>
          <a:xfrm>
            <a:off x="2476500" y="3436620"/>
            <a:ext cx="159582" cy="162000"/>
          </a:xfrm>
          <a:prstGeom prst="rect">
            <a:avLst/>
          </a:prstGeom>
        </xdr:spPr>
      </xdr:pic>
      <xdr:pic>
        <xdr:nvPicPr>
          <xdr:cNvPr id="46" name="Picture 45">
            <a:extLst>
              <a:ext uri="{FF2B5EF4-FFF2-40B4-BE49-F238E27FC236}">
                <a16:creationId xmlns:a16="http://schemas.microsoft.com/office/drawing/2014/main" id="{EE281996-E8BA-7258-0939-1FAB3D1E7AE3}"/>
              </a:ext>
            </a:extLst>
          </xdr:cNvPr>
          <xdr:cNvPicPr>
            <a:picLocks noChangeAspect="1"/>
          </xdr:cNvPicPr>
        </xdr:nvPicPr>
        <xdr:blipFill>
          <a:blip xmlns:r="http://schemas.openxmlformats.org/officeDocument/2006/relationships" r:embed="rId28"/>
          <a:stretch>
            <a:fillRect/>
          </a:stretch>
        </xdr:blipFill>
        <xdr:spPr>
          <a:xfrm>
            <a:off x="2476500" y="3764280"/>
            <a:ext cx="159582" cy="162000"/>
          </a:xfrm>
          <a:prstGeom prst="rect">
            <a:avLst/>
          </a:prstGeom>
        </xdr:spPr>
      </xdr:pic>
      <xdr:pic>
        <xdr:nvPicPr>
          <xdr:cNvPr id="47" name="Picture 46">
            <a:extLst>
              <a:ext uri="{FF2B5EF4-FFF2-40B4-BE49-F238E27FC236}">
                <a16:creationId xmlns:a16="http://schemas.microsoft.com/office/drawing/2014/main" id="{498DDFD0-8384-E439-D106-059E3CE93A5A}"/>
              </a:ext>
            </a:extLst>
          </xdr:cNvPr>
          <xdr:cNvPicPr>
            <a:picLocks noChangeAspect="1"/>
          </xdr:cNvPicPr>
        </xdr:nvPicPr>
        <xdr:blipFill>
          <a:blip xmlns:r="http://schemas.openxmlformats.org/officeDocument/2006/relationships" r:embed="rId28"/>
          <a:stretch>
            <a:fillRect/>
          </a:stretch>
        </xdr:blipFill>
        <xdr:spPr>
          <a:xfrm>
            <a:off x="2476500" y="4091940"/>
            <a:ext cx="159582" cy="162000"/>
          </a:xfrm>
          <a:prstGeom prst="rect">
            <a:avLst/>
          </a:prstGeom>
        </xdr:spPr>
      </xdr:pic>
      <xdr:pic>
        <xdr:nvPicPr>
          <xdr:cNvPr id="48" name="Picture 47">
            <a:extLst>
              <a:ext uri="{FF2B5EF4-FFF2-40B4-BE49-F238E27FC236}">
                <a16:creationId xmlns:a16="http://schemas.microsoft.com/office/drawing/2014/main" id="{7BAF4A25-F86A-591C-D052-9E8917D89782}"/>
              </a:ext>
            </a:extLst>
          </xdr:cNvPr>
          <xdr:cNvPicPr>
            <a:picLocks noChangeAspect="1"/>
          </xdr:cNvPicPr>
        </xdr:nvPicPr>
        <xdr:blipFill>
          <a:blip xmlns:r="http://schemas.openxmlformats.org/officeDocument/2006/relationships" r:embed="rId28"/>
          <a:stretch>
            <a:fillRect/>
          </a:stretch>
        </xdr:blipFill>
        <xdr:spPr>
          <a:xfrm>
            <a:off x="2476500" y="4419600"/>
            <a:ext cx="159582" cy="162000"/>
          </a:xfrm>
          <a:prstGeom prst="rect">
            <a:avLst/>
          </a:prstGeom>
        </xdr:spPr>
      </xdr:pic>
      <xdr:pic>
        <xdr:nvPicPr>
          <xdr:cNvPr id="49" name="Picture 48">
            <a:extLst>
              <a:ext uri="{FF2B5EF4-FFF2-40B4-BE49-F238E27FC236}">
                <a16:creationId xmlns:a16="http://schemas.microsoft.com/office/drawing/2014/main" id="{196AE55C-9E17-9731-08E3-329A6C385EB0}"/>
              </a:ext>
            </a:extLst>
          </xdr:cNvPr>
          <xdr:cNvPicPr>
            <a:picLocks noChangeAspect="1"/>
          </xdr:cNvPicPr>
        </xdr:nvPicPr>
        <xdr:blipFill>
          <a:blip xmlns:r="http://schemas.openxmlformats.org/officeDocument/2006/relationships" r:embed="rId28"/>
          <a:stretch>
            <a:fillRect/>
          </a:stretch>
        </xdr:blipFill>
        <xdr:spPr>
          <a:xfrm>
            <a:off x="2476500" y="4747260"/>
            <a:ext cx="159582" cy="162000"/>
          </a:xfrm>
          <a:prstGeom prst="rect">
            <a:avLst/>
          </a:prstGeom>
        </xdr:spPr>
      </xdr:pic>
      <xdr:pic>
        <xdr:nvPicPr>
          <xdr:cNvPr id="50" name="Picture 49">
            <a:extLst>
              <a:ext uri="{FF2B5EF4-FFF2-40B4-BE49-F238E27FC236}">
                <a16:creationId xmlns:a16="http://schemas.microsoft.com/office/drawing/2014/main" id="{C2BEE472-D975-0B5A-833C-00C11A20EB60}"/>
              </a:ext>
            </a:extLst>
          </xdr:cNvPr>
          <xdr:cNvPicPr>
            <a:picLocks noChangeAspect="1"/>
          </xdr:cNvPicPr>
        </xdr:nvPicPr>
        <xdr:blipFill>
          <a:blip xmlns:r="http://schemas.openxmlformats.org/officeDocument/2006/relationships" r:embed="rId28"/>
          <a:stretch>
            <a:fillRect/>
          </a:stretch>
        </xdr:blipFill>
        <xdr:spPr>
          <a:xfrm>
            <a:off x="2476500" y="5074920"/>
            <a:ext cx="159582" cy="162000"/>
          </a:xfrm>
          <a:prstGeom prst="rect">
            <a:avLst/>
          </a:prstGeom>
        </xdr:spPr>
      </xdr:pic>
      <xdr:pic>
        <xdr:nvPicPr>
          <xdr:cNvPr id="51" name="Picture 50">
            <a:extLst>
              <a:ext uri="{FF2B5EF4-FFF2-40B4-BE49-F238E27FC236}">
                <a16:creationId xmlns:a16="http://schemas.microsoft.com/office/drawing/2014/main" id="{84A2B7BC-29BE-A833-F42B-8ACAE6C86B74}"/>
              </a:ext>
            </a:extLst>
          </xdr:cNvPr>
          <xdr:cNvPicPr>
            <a:picLocks noChangeAspect="1"/>
          </xdr:cNvPicPr>
        </xdr:nvPicPr>
        <xdr:blipFill>
          <a:blip xmlns:r="http://schemas.openxmlformats.org/officeDocument/2006/relationships" r:embed="rId28"/>
          <a:stretch>
            <a:fillRect/>
          </a:stretch>
        </xdr:blipFill>
        <xdr:spPr>
          <a:xfrm>
            <a:off x="2476500" y="5402580"/>
            <a:ext cx="159582" cy="162000"/>
          </a:xfrm>
          <a:prstGeom prst="rect">
            <a:avLst/>
          </a:prstGeom>
        </xdr:spPr>
      </xdr:pic>
      <xdr:pic>
        <xdr:nvPicPr>
          <xdr:cNvPr id="52" name="Picture 51">
            <a:extLst>
              <a:ext uri="{FF2B5EF4-FFF2-40B4-BE49-F238E27FC236}">
                <a16:creationId xmlns:a16="http://schemas.microsoft.com/office/drawing/2014/main" id="{BD5B8B34-63F9-AD3A-7C8A-16A131308FC0}"/>
              </a:ext>
            </a:extLst>
          </xdr:cNvPr>
          <xdr:cNvPicPr>
            <a:picLocks noChangeAspect="1"/>
          </xdr:cNvPicPr>
        </xdr:nvPicPr>
        <xdr:blipFill>
          <a:blip xmlns:r="http://schemas.openxmlformats.org/officeDocument/2006/relationships" r:embed="rId28"/>
          <a:stretch>
            <a:fillRect/>
          </a:stretch>
        </xdr:blipFill>
        <xdr:spPr>
          <a:xfrm>
            <a:off x="2476500" y="5730240"/>
            <a:ext cx="159582" cy="162000"/>
          </a:xfrm>
          <a:prstGeom prst="rect">
            <a:avLst/>
          </a:prstGeom>
        </xdr:spPr>
      </xdr:pic>
      <xdr:pic>
        <xdr:nvPicPr>
          <xdr:cNvPr id="53" name="Picture 52">
            <a:extLst>
              <a:ext uri="{FF2B5EF4-FFF2-40B4-BE49-F238E27FC236}">
                <a16:creationId xmlns:a16="http://schemas.microsoft.com/office/drawing/2014/main" id="{CFCAA1B9-6853-E472-B808-9EC9B2C59875}"/>
              </a:ext>
            </a:extLst>
          </xdr:cNvPr>
          <xdr:cNvPicPr>
            <a:picLocks noChangeAspect="1"/>
          </xdr:cNvPicPr>
        </xdr:nvPicPr>
        <xdr:blipFill>
          <a:blip xmlns:r="http://schemas.openxmlformats.org/officeDocument/2006/relationships" r:embed="rId28"/>
          <a:stretch>
            <a:fillRect/>
          </a:stretch>
        </xdr:blipFill>
        <xdr:spPr>
          <a:xfrm>
            <a:off x="2476500" y="6057900"/>
            <a:ext cx="159582" cy="162000"/>
          </a:xfrm>
          <a:prstGeom prst="rect">
            <a:avLst/>
          </a:prstGeom>
        </xdr:spPr>
      </xdr:pic>
    </xdr:grpSp>
    <xdr:clientData/>
  </xdr:twoCellAnchor>
  <xdr:twoCellAnchor>
    <xdr:from>
      <xdr:col>5</xdr:col>
      <xdr:colOff>647692</xdr:colOff>
      <xdr:row>6</xdr:row>
      <xdr:rowOff>83820</xdr:rowOff>
    </xdr:from>
    <xdr:to>
      <xdr:col>5</xdr:col>
      <xdr:colOff>784055</xdr:colOff>
      <xdr:row>19</xdr:row>
      <xdr:rowOff>263820</xdr:rowOff>
    </xdr:to>
    <xdr:grpSp>
      <xdr:nvGrpSpPr>
        <xdr:cNvPr id="54" name="Group 53">
          <a:extLst>
            <a:ext uri="{FF2B5EF4-FFF2-40B4-BE49-F238E27FC236}">
              <a16:creationId xmlns:a16="http://schemas.microsoft.com/office/drawing/2014/main" id="{3FF6E45A-A1D3-4155-8886-415FFA0CE2CF}"/>
            </a:ext>
          </a:extLst>
        </xdr:cNvPr>
        <xdr:cNvGrpSpPr/>
      </xdr:nvGrpSpPr>
      <xdr:grpSpPr>
        <a:xfrm>
          <a:off x="2727952" y="1790700"/>
          <a:ext cx="136363" cy="4439580"/>
          <a:chOff x="2781300" y="1851660"/>
          <a:chExt cx="136363" cy="4439580"/>
        </a:xfrm>
      </xdr:grpSpPr>
      <xdr:pic>
        <xdr:nvPicPr>
          <xdr:cNvPr id="55" name="Picture 54">
            <a:extLst>
              <a:ext uri="{FF2B5EF4-FFF2-40B4-BE49-F238E27FC236}">
                <a16:creationId xmlns:a16="http://schemas.microsoft.com/office/drawing/2014/main" id="{19D43EF9-3127-1DCB-9914-FC260CCF88D8}"/>
              </a:ext>
            </a:extLst>
          </xdr:cNvPr>
          <xdr:cNvPicPr>
            <a:picLocks noChangeAspect="1"/>
          </xdr:cNvPicPr>
        </xdr:nvPicPr>
        <xdr:blipFill>
          <a:blip xmlns:r="http://schemas.openxmlformats.org/officeDocument/2006/relationships" r:embed="rId29"/>
          <a:stretch>
            <a:fillRect/>
          </a:stretch>
        </xdr:blipFill>
        <xdr:spPr>
          <a:xfrm>
            <a:off x="2781300" y="1851660"/>
            <a:ext cx="136363" cy="180000"/>
          </a:xfrm>
          <a:prstGeom prst="rect">
            <a:avLst/>
          </a:prstGeom>
        </xdr:spPr>
      </xdr:pic>
      <xdr:pic>
        <xdr:nvPicPr>
          <xdr:cNvPr id="56" name="Picture 55">
            <a:extLst>
              <a:ext uri="{FF2B5EF4-FFF2-40B4-BE49-F238E27FC236}">
                <a16:creationId xmlns:a16="http://schemas.microsoft.com/office/drawing/2014/main" id="{10684ABD-CBFE-EB73-E694-550634C8723D}"/>
              </a:ext>
            </a:extLst>
          </xdr:cNvPr>
          <xdr:cNvPicPr>
            <a:picLocks noChangeAspect="1"/>
          </xdr:cNvPicPr>
        </xdr:nvPicPr>
        <xdr:blipFill>
          <a:blip xmlns:r="http://schemas.openxmlformats.org/officeDocument/2006/relationships" r:embed="rId29"/>
          <a:stretch>
            <a:fillRect/>
          </a:stretch>
        </xdr:blipFill>
        <xdr:spPr>
          <a:xfrm>
            <a:off x="2781300" y="2179320"/>
            <a:ext cx="136363" cy="180000"/>
          </a:xfrm>
          <a:prstGeom prst="rect">
            <a:avLst/>
          </a:prstGeom>
        </xdr:spPr>
      </xdr:pic>
      <xdr:pic>
        <xdr:nvPicPr>
          <xdr:cNvPr id="57" name="Picture 56">
            <a:extLst>
              <a:ext uri="{FF2B5EF4-FFF2-40B4-BE49-F238E27FC236}">
                <a16:creationId xmlns:a16="http://schemas.microsoft.com/office/drawing/2014/main" id="{3A1F1021-01F1-8347-2F41-A0AE03E259CB}"/>
              </a:ext>
            </a:extLst>
          </xdr:cNvPr>
          <xdr:cNvPicPr>
            <a:picLocks noChangeAspect="1"/>
          </xdr:cNvPicPr>
        </xdr:nvPicPr>
        <xdr:blipFill>
          <a:blip xmlns:r="http://schemas.openxmlformats.org/officeDocument/2006/relationships" r:embed="rId29"/>
          <a:stretch>
            <a:fillRect/>
          </a:stretch>
        </xdr:blipFill>
        <xdr:spPr>
          <a:xfrm>
            <a:off x="2781300" y="4800600"/>
            <a:ext cx="136363" cy="180000"/>
          </a:xfrm>
          <a:prstGeom prst="rect">
            <a:avLst/>
          </a:prstGeom>
        </xdr:spPr>
      </xdr:pic>
      <xdr:pic>
        <xdr:nvPicPr>
          <xdr:cNvPr id="58" name="Picture 57">
            <a:extLst>
              <a:ext uri="{FF2B5EF4-FFF2-40B4-BE49-F238E27FC236}">
                <a16:creationId xmlns:a16="http://schemas.microsoft.com/office/drawing/2014/main" id="{1162B7E4-F7A2-47CF-F5E7-64538C492949}"/>
              </a:ext>
            </a:extLst>
          </xdr:cNvPr>
          <xdr:cNvPicPr>
            <a:picLocks noChangeAspect="1"/>
          </xdr:cNvPicPr>
        </xdr:nvPicPr>
        <xdr:blipFill>
          <a:blip xmlns:r="http://schemas.openxmlformats.org/officeDocument/2006/relationships" r:embed="rId29"/>
          <a:stretch>
            <a:fillRect/>
          </a:stretch>
        </xdr:blipFill>
        <xdr:spPr>
          <a:xfrm>
            <a:off x="2781300" y="4472940"/>
            <a:ext cx="136363" cy="180000"/>
          </a:xfrm>
          <a:prstGeom prst="rect">
            <a:avLst/>
          </a:prstGeom>
        </xdr:spPr>
      </xdr:pic>
      <xdr:pic>
        <xdr:nvPicPr>
          <xdr:cNvPr id="59" name="Picture 58">
            <a:extLst>
              <a:ext uri="{FF2B5EF4-FFF2-40B4-BE49-F238E27FC236}">
                <a16:creationId xmlns:a16="http://schemas.microsoft.com/office/drawing/2014/main" id="{24BB701A-BC52-67DA-49D6-BDC0FF927D1B}"/>
              </a:ext>
            </a:extLst>
          </xdr:cNvPr>
          <xdr:cNvPicPr>
            <a:picLocks noChangeAspect="1"/>
          </xdr:cNvPicPr>
        </xdr:nvPicPr>
        <xdr:blipFill>
          <a:blip xmlns:r="http://schemas.openxmlformats.org/officeDocument/2006/relationships" r:embed="rId29"/>
          <a:stretch>
            <a:fillRect/>
          </a:stretch>
        </xdr:blipFill>
        <xdr:spPr>
          <a:xfrm>
            <a:off x="2781300" y="4145280"/>
            <a:ext cx="136363" cy="180000"/>
          </a:xfrm>
          <a:prstGeom prst="rect">
            <a:avLst/>
          </a:prstGeom>
        </xdr:spPr>
      </xdr:pic>
      <xdr:pic>
        <xdr:nvPicPr>
          <xdr:cNvPr id="60" name="Picture 59">
            <a:extLst>
              <a:ext uri="{FF2B5EF4-FFF2-40B4-BE49-F238E27FC236}">
                <a16:creationId xmlns:a16="http://schemas.microsoft.com/office/drawing/2014/main" id="{FD64714E-F52A-F3F0-374A-60C0D9B3DA98}"/>
              </a:ext>
            </a:extLst>
          </xdr:cNvPr>
          <xdr:cNvPicPr>
            <a:picLocks noChangeAspect="1"/>
          </xdr:cNvPicPr>
        </xdr:nvPicPr>
        <xdr:blipFill>
          <a:blip xmlns:r="http://schemas.openxmlformats.org/officeDocument/2006/relationships" r:embed="rId29"/>
          <a:stretch>
            <a:fillRect/>
          </a:stretch>
        </xdr:blipFill>
        <xdr:spPr>
          <a:xfrm>
            <a:off x="2781300" y="3817620"/>
            <a:ext cx="136363" cy="180000"/>
          </a:xfrm>
          <a:prstGeom prst="rect">
            <a:avLst/>
          </a:prstGeom>
        </xdr:spPr>
      </xdr:pic>
      <xdr:pic>
        <xdr:nvPicPr>
          <xdr:cNvPr id="61" name="Picture 60">
            <a:extLst>
              <a:ext uri="{FF2B5EF4-FFF2-40B4-BE49-F238E27FC236}">
                <a16:creationId xmlns:a16="http://schemas.microsoft.com/office/drawing/2014/main" id="{826F1EA8-F60A-6838-34AF-B8AAEFB06FA6}"/>
              </a:ext>
            </a:extLst>
          </xdr:cNvPr>
          <xdr:cNvPicPr>
            <a:picLocks noChangeAspect="1"/>
          </xdr:cNvPicPr>
        </xdr:nvPicPr>
        <xdr:blipFill>
          <a:blip xmlns:r="http://schemas.openxmlformats.org/officeDocument/2006/relationships" r:embed="rId29"/>
          <a:stretch>
            <a:fillRect/>
          </a:stretch>
        </xdr:blipFill>
        <xdr:spPr>
          <a:xfrm>
            <a:off x="2781300" y="3489960"/>
            <a:ext cx="136363" cy="180000"/>
          </a:xfrm>
          <a:prstGeom prst="rect">
            <a:avLst/>
          </a:prstGeom>
        </xdr:spPr>
      </xdr:pic>
      <xdr:pic>
        <xdr:nvPicPr>
          <xdr:cNvPr id="62" name="Picture 61">
            <a:extLst>
              <a:ext uri="{FF2B5EF4-FFF2-40B4-BE49-F238E27FC236}">
                <a16:creationId xmlns:a16="http://schemas.microsoft.com/office/drawing/2014/main" id="{E0564B84-9393-9995-91CE-2522DC23BAD1}"/>
              </a:ext>
            </a:extLst>
          </xdr:cNvPr>
          <xdr:cNvPicPr>
            <a:picLocks noChangeAspect="1"/>
          </xdr:cNvPicPr>
        </xdr:nvPicPr>
        <xdr:blipFill>
          <a:blip xmlns:r="http://schemas.openxmlformats.org/officeDocument/2006/relationships" r:embed="rId29"/>
          <a:stretch>
            <a:fillRect/>
          </a:stretch>
        </xdr:blipFill>
        <xdr:spPr>
          <a:xfrm>
            <a:off x="2781300" y="3162300"/>
            <a:ext cx="136363" cy="180000"/>
          </a:xfrm>
          <a:prstGeom prst="rect">
            <a:avLst/>
          </a:prstGeom>
        </xdr:spPr>
      </xdr:pic>
      <xdr:pic>
        <xdr:nvPicPr>
          <xdr:cNvPr id="63" name="Picture 62">
            <a:extLst>
              <a:ext uri="{FF2B5EF4-FFF2-40B4-BE49-F238E27FC236}">
                <a16:creationId xmlns:a16="http://schemas.microsoft.com/office/drawing/2014/main" id="{1B6D3611-6748-1F9C-D145-65D0DBB4B20A}"/>
              </a:ext>
            </a:extLst>
          </xdr:cNvPr>
          <xdr:cNvPicPr>
            <a:picLocks noChangeAspect="1"/>
          </xdr:cNvPicPr>
        </xdr:nvPicPr>
        <xdr:blipFill>
          <a:blip xmlns:r="http://schemas.openxmlformats.org/officeDocument/2006/relationships" r:embed="rId29"/>
          <a:stretch>
            <a:fillRect/>
          </a:stretch>
        </xdr:blipFill>
        <xdr:spPr>
          <a:xfrm>
            <a:off x="2781300" y="2834640"/>
            <a:ext cx="136363" cy="180000"/>
          </a:xfrm>
          <a:prstGeom prst="rect">
            <a:avLst/>
          </a:prstGeom>
        </xdr:spPr>
      </xdr:pic>
      <xdr:pic>
        <xdr:nvPicPr>
          <xdr:cNvPr id="64" name="Picture 63">
            <a:extLst>
              <a:ext uri="{FF2B5EF4-FFF2-40B4-BE49-F238E27FC236}">
                <a16:creationId xmlns:a16="http://schemas.microsoft.com/office/drawing/2014/main" id="{3BC2A9BF-C2A8-C60D-A213-180EBF181E6B}"/>
              </a:ext>
            </a:extLst>
          </xdr:cNvPr>
          <xdr:cNvPicPr>
            <a:picLocks noChangeAspect="1"/>
          </xdr:cNvPicPr>
        </xdr:nvPicPr>
        <xdr:blipFill>
          <a:blip xmlns:r="http://schemas.openxmlformats.org/officeDocument/2006/relationships" r:embed="rId29"/>
          <a:stretch>
            <a:fillRect/>
          </a:stretch>
        </xdr:blipFill>
        <xdr:spPr>
          <a:xfrm>
            <a:off x="2781300" y="2506980"/>
            <a:ext cx="136363" cy="180000"/>
          </a:xfrm>
          <a:prstGeom prst="rect">
            <a:avLst/>
          </a:prstGeom>
        </xdr:spPr>
      </xdr:pic>
      <xdr:pic>
        <xdr:nvPicPr>
          <xdr:cNvPr id="65" name="Picture 64">
            <a:extLst>
              <a:ext uri="{FF2B5EF4-FFF2-40B4-BE49-F238E27FC236}">
                <a16:creationId xmlns:a16="http://schemas.microsoft.com/office/drawing/2014/main" id="{63B940C6-B54D-39A0-BCB4-E05DCD13BD1D}"/>
              </a:ext>
            </a:extLst>
          </xdr:cNvPr>
          <xdr:cNvPicPr>
            <a:picLocks noChangeAspect="1"/>
          </xdr:cNvPicPr>
        </xdr:nvPicPr>
        <xdr:blipFill>
          <a:blip xmlns:r="http://schemas.openxmlformats.org/officeDocument/2006/relationships" r:embed="rId29"/>
          <a:stretch>
            <a:fillRect/>
          </a:stretch>
        </xdr:blipFill>
        <xdr:spPr>
          <a:xfrm>
            <a:off x="2781300" y="6111240"/>
            <a:ext cx="136363" cy="180000"/>
          </a:xfrm>
          <a:prstGeom prst="rect">
            <a:avLst/>
          </a:prstGeom>
        </xdr:spPr>
      </xdr:pic>
      <xdr:pic>
        <xdr:nvPicPr>
          <xdr:cNvPr id="66" name="Picture 65">
            <a:extLst>
              <a:ext uri="{FF2B5EF4-FFF2-40B4-BE49-F238E27FC236}">
                <a16:creationId xmlns:a16="http://schemas.microsoft.com/office/drawing/2014/main" id="{BCD4D5CD-BAB2-2D29-81DB-86D2A6E70522}"/>
              </a:ext>
            </a:extLst>
          </xdr:cNvPr>
          <xdr:cNvPicPr>
            <a:picLocks noChangeAspect="1"/>
          </xdr:cNvPicPr>
        </xdr:nvPicPr>
        <xdr:blipFill>
          <a:blip xmlns:r="http://schemas.openxmlformats.org/officeDocument/2006/relationships" r:embed="rId29"/>
          <a:stretch>
            <a:fillRect/>
          </a:stretch>
        </xdr:blipFill>
        <xdr:spPr>
          <a:xfrm>
            <a:off x="2781300" y="5783580"/>
            <a:ext cx="136363" cy="180000"/>
          </a:xfrm>
          <a:prstGeom prst="rect">
            <a:avLst/>
          </a:prstGeom>
        </xdr:spPr>
      </xdr:pic>
      <xdr:pic>
        <xdr:nvPicPr>
          <xdr:cNvPr id="67" name="Picture 66">
            <a:extLst>
              <a:ext uri="{FF2B5EF4-FFF2-40B4-BE49-F238E27FC236}">
                <a16:creationId xmlns:a16="http://schemas.microsoft.com/office/drawing/2014/main" id="{CE4DB0CA-17F1-AA87-DFFF-398DDF92D550}"/>
              </a:ext>
            </a:extLst>
          </xdr:cNvPr>
          <xdr:cNvPicPr>
            <a:picLocks noChangeAspect="1"/>
          </xdr:cNvPicPr>
        </xdr:nvPicPr>
        <xdr:blipFill>
          <a:blip xmlns:r="http://schemas.openxmlformats.org/officeDocument/2006/relationships" r:embed="rId29"/>
          <a:stretch>
            <a:fillRect/>
          </a:stretch>
        </xdr:blipFill>
        <xdr:spPr>
          <a:xfrm>
            <a:off x="2781300" y="5455920"/>
            <a:ext cx="136363" cy="180000"/>
          </a:xfrm>
          <a:prstGeom prst="rect">
            <a:avLst/>
          </a:prstGeom>
        </xdr:spPr>
      </xdr:pic>
      <xdr:pic>
        <xdr:nvPicPr>
          <xdr:cNvPr id="68" name="Picture 67">
            <a:extLst>
              <a:ext uri="{FF2B5EF4-FFF2-40B4-BE49-F238E27FC236}">
                <a16:creationId xmlns:a16="http://schemas.microsoft.com/office/drawing/2014/main" id="{95D3622A-E00B-D8F6-C190-185601EF3D5C}"/>
              </a:ext>
            </a:extLst>
          </xdr:cNvPr>
          <xdr:cNvPicPr>
            <a:picLocks noChangeAspect="1"/>
          </xdr:cNvPicPr>
        </xdr:nvPicPr>
        <xdr:blipFill>
          <a:blip xmlns:r="http://schemas.openxmlformats.org/officeDocument/2006/relationships" r:embed="rId29"/>
          <a:stretch>
            <a:fillRect/>
          </a:stretch>
        </xdr:blipFill>
        <xdr:spPr>
          <a:xfrm>
            <a:off x="2781300" y="5128260"/>
            <a:ext cx="136363" cy="180000"/>
          </a:xfrm>
          <a:prstGeom prst="rect">
            <a:avLst/>
          </a:prstGeom>
        </xdr:spPr>
      </xdr:pic>
    </xdr:grpSp>
    <xdr:clientData/>
  </xdr:twoCellAnchor>
  <xdr:twoCellAnchor>
    <xdr:from>
      <xdr:col>4</xdr:col>
      <xdr:colOff>106680</xdr:colOff>
      <xdr:row>6</xdr:row>
      <xdr:rowOff>106680</xdr:rowOff>
    </xdr:from>
    <xdr:to>
      <xdr:col>4</xdr:col>
      <xdr:colOff>250680</xdr:colOff>
      <xdr:row>19</xdr:row>
      <xdr:rowOff>235440</xdr:rowOff>
    </xdr:to>
    <xdr:grpSp>
      <xdr:nvGrpSpPr>
        <xdr:cNvPr id="69" name="Group 68">
          <a:extLst>
            <a:ext uri="{FF2B5EF4-FFF2-40B4-BE49-F238E27FC236}">
              <a16:creationId xmlns:a16="http://schemas.microsoft.com/office/drawing/2014/main" id="{019AB4CC-8481-41F0-BC7C-E16AC58DB91E}"/>
            </a:ext>
          </a:extLst>
        </xdr:cNvPr>
        <xdr:cNvGrpSpPr/>
      </xdr:nvGrpSpPr>
      <xdr:grpSpPr>
        <a:xfrm>
          <a:off x="1821180" y="1813560"/>
          <a:ext cx="144000" cy="4388340"/>
          <a:chOff x="1805940" y="1798320"/>
          <a:chExt cx="144000" cy="4388340"/>
        </a:xfrm>
      </xdr:grpSpPr>
      <xdr:sp macro="" textlink="">
        <xdr:nvSpPr>
          <xdr:cNvPr id="70" name="Oval 69">
            <a:extLst>
              <a:ext uri="{FF2B5EF4-FFF2-40B4-BE49-F238E27FC236}">
                <a16:creationId xmlns:a16="http://schemas.microsoft.com/office/drawing/2014/main" id="{CF4293A0-2FE0-5E44-66BE-AE8B63CD294C}"/>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1" name="Oval 70">
            <a:extLst>
              <a:ext uri="{FF2B5EF4-FFF2-40B4-BE49-F238E27FC236}">
                <a16:creationId xmlns:a16="http://schemas.microsoft.com/office/drawing/2014/main" id="{B77F6AF4-79F0-A39A-2D50-99AC9EB8226D}"/>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2" name="Oval 71">
            <a:extLst>
              <a:ext uri="{FF2B5EF4-FFF2-40B4-BE49-F238E27FC236}">
                <a16:creationId xmlns:a16="http://schemas.microsoft.com/office/drawing/2014/main" id="{C06CA4C1-4587-C0C8-01F6-A75FAD306EDE}"/>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3" name="Oval 72">
            <a:extLst>
              <a:ext uri="{FF2B5EF4-FFF2-40B4-BE49-F238E27FC236}">
                <a16:creationId xmlns:a16="http://schemas.microsoft.com/office/drawing/2014/main" id="{ACA4106E-4A5B-DEEB-428C-EA1269D30C3B}"/>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4" name="Oval 73">
            <a:extLst>
              <a:ext uri="{FF2B5EF4-FFF2-40B4-BE49-F238E27FC236}">
                <a16:creationId xmlns:a16="http://schemas.microsoft.com/office/drawing/2014/main" id="{B2EEAA3D-9581-D22E-2948-B23CB9A2D85B}"/>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5" name="Oval 74">
            <a:extLst>
              <a:ext uri="{FF2B5EF4-FFF2-40B4-BE49-F238E27FC236}">
                <a16:creationId xmlns:a16="http://schemas.microsoft.com/office/drawing/2014/main" id="{3949C9AF-A900-A3ED-DA24-B382B21478BB}"/>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6" name="Oval 75">
            <a:extLst>
              <a:ext uri="{FF2B5EF4-FFF2-40B4-BE49-F238E27FC236}">
                <a16:creationId xmlns:a16="http://schemas.microsoft.com/office/drawing/2014/main" id="{2A57537B-6E85-E6B3-3C23-CCC8FCD5B982}"/>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7" name="Oval 76">
            <a:extLst>
              <a:ext uri="{FF2B5EF4-FFF2-40B4-BE49-F238E27FC236}">
                <a16:creationId xmlns:a16="http://schemas.microsoft.com/office/drawing/2014/main" id="{6EADDBFA-5C94-32CC-70D8-FF552E389CA3}"/>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8" name="Oval 77">
            <a:extLst>
              <a:ext uri="{FF2B5EF4-FFF2-40B4-BE49-F238E27FC236}">
                <a16:creationId xmlns:a16="http://schemas.microsoft.com/office/drawing/2014/main" id="{7722A2AE-A004-3C1B-3C81-870B38A084CD}"/>
              </a:ext>
            </a:extLst>
          </xdr:cNvPr>
          <xdr:cNvSpPr>
            <a:spLocks noChangeAspect="1"/>
          </xdr:cNvSpPr>
        </xdr:nvSpPr>
        <xdr:spPr>
          <a:xfrm>
            <a:off x="1805940" y="3093720"/>
            <a:ext cx="144000" cy="144000"/>
          </a:xfrm>
          <a:prstGeom prst="ellipse">
            <a:avLst/>
          </a:prstGeom>
          <a:solidFill>
            <a:srgbClr val="FC9E04"/>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9" name="Oval 78">
            <a:extLst>
              <a:ext uri="{FF2B5EF4-FFF2-40B4-BE49-F238E27FC236}">
                <a16:creationId xmlns:a16="http://schemas.microsoft.com/office/drawing/2014/main" id="{06CD1EB7-D5EF-4045-99B6-AD0F86BEE070}"/>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0" name="Oval 79">
            <a:extLst>
              <a:ext uri="{FF2B5EF4-FFF2-40B4-BE49-F238E27FC236}">
                <a16:creationId xmlns:a16="http://schemas.microsoft.com/office/drawing/2014/main" id="{D938AEC5-65E6-6EB3-FDAC-1B296B25416B}"/>
              </a:ext>
            </a:extLst>
          </xdr:cNvPr>
          <xdr:cNvSpPr>
            <a:spLocks noChangeAspect="1"/>
          </xdr:cNvSpPr>
        </xdr:nvSpPr>
        <xdr:spPr>
          <a:xfrm>
            <a:off x="1805940" y="60426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1" name="Oval 80">
            <a:extLst>
              <a:ext uri="{FF2B5EF4-FFF2-40B4-BE49-F238E27FC236}">
                <a16:creationId xmlns:a16="http://schemas.microsoft.com/office/drawing/2014/main" id="{FEA8A97A-3FED-F016-EDB0-7CC04B79F578}"/>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2" name="Oval 81">
            <a:extLst>
              <a:ext uri="{FF2B5EF4-FFF2-40B4-BE49-F238E27FC236}">
                <a16:creationId xmlns:a16="http://schemas.microsoft.com/office/drawing/2014/main" id="{2F0A49DE-6CED-551A-3479-AE30604C79CA}"/>
              </a:ext>
            </a:extLst>
          </xdr:cNvPr>
          <xdr:cNvSpPr>
            <a:spLocks noChangeAspect="1"/>
          </xdr:cNvSpPr>
        </xdr:nvSpPr>
        <xdr:spPr>
          <a:xfrm>
            <a:off x="1805940" y="5387340"/>
            <a:ext cx="144000" cy="144000"/>
          </a:xfrm>
          <a:prstGeom prst="ellipse">
            <a:avLst/>
          </a:prstGeom>
          <a:solidFill>
            <a:srgbClr val="FC9E04"/>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3" name="Oval 82">
            <a:extLst>
              <a:ext uri="{FF2B5EF4-FFF2-40B4-BE49-F238E27FC236}">
                <a16:creationId xmlns:a16="http://schemas.microsoft.com/office/drawing/2014/main" id="{3A9F13AA-F35C-BD75-52D2-35F4837B8707}"/>
              </a:ext>
            </a:extLst>
          </xdr:cNvPr>
          <xdr:cNvSpPr>
            <a:spLocks noChangeAspect="1"/>
          </xdr:cNvSpPr>
        </xdr:nvSpPr>
        <xdr:spPr>
          <a:xfrm>
            <a:off x="1805940" y="50596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13</xdr:col>
      <xdr:colOff>167640</xdr:colOff>
      <xdr:row>6</xdr:row>
      <xdr:rowOff>76200</xdr:rowOff>
    </xdr:from>
    <xdr:to>
      <xdr:col>13</xdr:col>
      <xdr:colOff>329640</xdr:colOff>
      <xdr:row>6</xdr:row>
      <xdr:rowOff>238200</xdr:rowOff>
    </xdr:to>
    <xdr:sp macro="" textlink="">
      <xdr:nvSpPr>
        <xdr:cNvPr id="4" name="TextBox 3">
          <a:extLst>
            <a:ext uri="{FF2B5EF4-FFF2-40B4-BE49-F238E27FC236}">
              <a16:creationId xmlns:a16="http://schemas.microsoft.com/office/drawing/2014/main" id="{5176A911-819F-4063-94DB-968916D954DD}"/>
            </a:ext>
          </a:extLst>
        </xdr:cNvPr>
        <xdr:cNvSpPr txBox="1">
          <a:spLocks noChangeAspect="1"/>
        </xdr:cNvSpPr>
      </xdr:nvSpPr>
      <xdr:spPr>
        <a:xfrm>
          <a:off x="8625840" y="178308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7</xdr:row>
      <xdr:rowOff>91440</xdr:rowOff>
    </xdr:from>
    <xdr:to>
      <xdr:col>13</xdr:col>
      <xdr:colOff>329640</xdr:colOff>
      <xdr:row>7</xdr:row>
      <xdr:rowOff>253440</xdr:rowOff>
    </xdr:to>
    <xdr:sp macro="" textlink="">
      <xdr:nvSpPr>
        <xdr:cNvPr id="9" name="TextBox 8">
          <a:extLst>
            <a:ext uri="{FF2B5EF4-FFF2-40B4-BE49-F238E27FC236}">
              <a16:creationId xmlns:a16="http://schemas.microsoft.com/office/drawing/2014/main" id="{5DA584DC-11E7-4AE1-8025-BC4E011F5E5D}"/>
            </a:ext>
          </a:extLst>
        </xdr:cNvPr>
        <xdr:cNvSpPr txBox="1">
          <a:spLocks noChangeAspect="1"/>
        </xdr:cNvSpPr>
      </xdr:nvSpPr>
      <xdr:spPr>
        <a:xfrm>
          <a:off x="8625840" y="212598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10</xdr:row>
      <xdr:rowOff>91440</xdr:rowOff>
    </xdr:from>
    <xdr:to>
      <xdr:col>13</xdr:col>
      <xdr:colOff>329640</xdr:colOff>
      <xdr:row>10</xdr:row>
      <xdr:rowOff>253440</xdr:rowOff>
    </xdr:to>
    <xdr:sp macro="" textlink="">
      <xdr:nvSpPr>
        <xdr:cNvPr id="10" name="TextBox 9">
          <a:extLst>
            <a:ext uri="{FF2B5EF4-FFF2-40B4-BE49-F238E27FC236}">
              <a16:creationId xmlns:a16="http://schemas.microsoft.com/office/drawing/2014/main" id="{B3950701-AED8-490A-A340-99DA65E89FEE}"/>
            </a:ext>
          </a:extLst>
        </xdr:cNvPr>
        <xdr:cNvSpPr txBox="1">
          <a:spLocks noChangeAspect="1"/>
        </xdr:cNvSpPr>
      </xdr:nvSpPr>
      <xdr:spPr>
        <a:xfrm>
          <a:off x="8625840" y="310896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8</xdr:row>
      <xdr:rowOff>91440</xdr:rowOff>
    </xdr:from>
    <xdr:to>
      <xdr:col>13</xdr:col>
      <xdr:colOff>329640</xdr:colOff>
      <xdr:row>8</xdr:row>
      <xdr:rowOff>253440</xdr:rowOff>
    </xdr:to>
    <xdr:sp macro="" textlink="">
      <xdr:nvSpPr>
        <xdr:cNvPr id="11" name="TextBox 10">
          <a:extLst>
            <a:ext uri="{FF2B5EF4-FFF2-40B4-BE49-F238E27FC236}">
              <a16:creationId xmlns:a16="http://schemas.microsoft.com/office/drawing/2014/main" id="{2A65468C-9ECA-477A-8676-17E03FAD59DE}"/>
            </a:ext>
          </a:extLst>
        </xdr:cNvPr>
        <xdr:cNvSpPr txBox="1">
          <a:spLocks noChangeAspect="1"/>
        </xdr:cNvSpPr>
      </xdr:nvSpPr>
      <xdr:spPr>
        <a:xfrm>
          <a:off x="8625840" y="245364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9</xdr:row>
      <xdr:rowOff>91440</xdr:rowOff>
    </xdr:from>
    <xdr:to>
      <xdr:col>13</xdr:col>
      <xdr:colOff>329640</xdr:colOff>
      <xdr:row>9</xdr:row>
      <xdr:rowOff>253440</xdr:rowOff>
    </xdr:to>
    <xdr:sp macro="" textlink="">
      <xdr:nvSpPr>
        <xdr:cNvPr id="12" name="TextBox 11">
          <a:extLst>
            <a:ext uri="{FF2B5EF4-FFF2-40B4-BE49-F238E27FC236}">
              <a16:creationId xmlns:a16="http://schemas.microsoft.com/office/drawing/2014/main" id="{6E8CA0D3-C3FA-4FA6-A44C-3003598F06BE}"/>
            </a:ext>
          </a:extLst>
        </xdr:cNvPr>
        <xdr:cNvSpPr txBox="1">
          <a:spLocks noChangeAspect="1"/>
        </xdr:cNvSpPr>
      </xdr:nvSpPr>
      <xdr:spPr>
        <a:xfrm>
          <a:off x="8625840" y="278130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11</xdr:row>
      <xdr:rowOff>91440</xdr:rowOff>
    </xdr:from>
    <xdr:to>
      <xdr:col>13</xdr:col>
      <xdr:colOff>329640</xdr:colOff>
      <xdr:row>11</xdr:row>
      <xdr:rowOff>253440</xdr:rowOff>
    </xdr:to>
    <xdr:sp macro="" textlink="">
      <xdr:nvSpPr>
        <xdr:cNvPr id="13" name="TextBox 12">
          <a:extLst>
            <a:ext uri="{FF2B5EF4-FFF2-40B4-BE49-F238E27FC236}">
              <a16:creationId xmlns:a16="http://schemas.microsoft.com/office/drawing/2014/main" id="{DE3C1607-0256-4F66-8703-2E9FE3D49E57}"/>
            </a:ext>
          </a:extLst>
        </xdr:cNvPr>
        <xdr:cNvSpPr txBox="1">
          <a:spLocks noChangeAspect="1"/>
        </xdr:cNvSpPr>
      </xdr:nvSpPr>
      <xdr:spPr>
        <a:xfrm>
          <a:off x="8625840" y="343662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12</xdr:row>
      <xdr:rowOff>91440</xdr:rowOff>
    </xdr:from>
    <xdr:to>
      <xdr:col>13</xdr:col>
      <xdr:colOff>329640</xdr:colOff>
      <xdr:row>12</xdr:row>
      <xdr:rowOff>253440</xdr:rowOff>
    </xdr:to>
    <xdr:sp macro="" textlink="">
      <xdr:nvSpPr>
        <xdr:cNvPr id="14" name="TextBox 13">
          <a:extLst>
            <a:ext uri="{FF2B5EF4-FFF2-40B4-BE49-F238E27FC236}">
              <a16:creationId xmlns:a16="http://schemas.microsoft.com/office/drawing/2014/main" id="{FD4B9A06-4BD6-4A23-BF1C-F7D6DC73B013}"/>
            </a:ext>
          </a:extLst>
        </xdr:cNvPr>
        <xdr:cNvSpPr txBox="1">
          <a:spLocks noChangeAspect="1"/>
        </xdr:cNvSpPr>
      </xdr:nvSpPr>
      <xdr:spPr>
        <a:xfrm>
          <a:off x="8625840" y="376428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13</xdr:row>
      <xdr:rowOff>91440</xdr:rowOff>
    </xdr:from>
    <xdr:to>
      <xdr:col>13</xdr:col>
      <xdr:colOff>329640</xdr:colOff>
      <xdr:row>13</xdr:row>
      <xdr:rowOff>253440</xdr:rowOff>
    </xdr:to>
    <xdr:sp macro="" textlink="">
      <xdr:nvSpPr>
        <xdr:cNvPr id="15" name="TextBox 14">
          <a:extLst>
            <a:ext uri="{FF2B5EF4-FFF2-40B4-BE49-F238E27FC236}">
              <a16:creationId xmlns:a16="http://schemas.microsoft.com/office/drawing/2014/main" id="{09207FBD-B67A-4D9B-8029-6E2C05015F9E}"/>
            </a:ext>
          </a:extLst>
        </xdr:cNvPr>
        <xdr:cNvSpPr txBox="1">
          <a:spLocks noChangeAspect="1"/>
        </xdr:cNvSpPr>
      </xdr:nvSpPr>
      <xdr:spPr>
        <a:xfrm>
          <a:off x="8625840" y="409194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14</xdr:row>
      <xdr:rowOff>91440</xdr:rowOff>
    </xdr:from>
    <xdr:to>
      <xdr:col>13</xdr:col>
      <xdr:colOff>329640</xdr:colOff>
      <xdr:row>14</xdr:row>
      <xdr:rowOff>253440</xdr:rowOff>
    </xdr:to>
    <xdr:sp macro="" textlink="">
      <xdr:nvSpPr>
        <xdr:cNvPr id="16" name="TextBox 15">
          <a:extLst>
            <a:ext uri="{FF2B5EF4-FFF2-40B4-BE49-F238E27FC236}">
              <a16:creationId xmlns:a16="http://schemas.microsoft.com/office/drawing/2014/main" id="{C7B598BF-8BBB-4638-8285-E65497BD02FA}"/>
            </a:ext>
          </a:extLst>
        </xdr:cNvPr>
        <xdr:cNvSpPr txBox="1">
          <a:spLocks noChangeAspect="1"/>
        </xdr:cNvSpPr>
      </xdr:nvSpPr>
      <xdr:spPr>
        <a:xfrm>
          <a:off x="8625840" y="441960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15</xdr:row>
      <xdr:rowOff>91440</xdr:rowOff>
    </xdr:from>
    <xdr:to>
      <xdr:col>13</xdr:col>
      <xdr:colOff>329640</xdr:colOff>
      <xdr:row>15</xdr:row>
      <xdr:rowOff>253440</xdr:rowOff>
    </xdr:to>
    <xdr:sp macro="" textlink="">
      <xdr:nvSpPr>
        <xdr:cNvPr id="18" name="TextBox 17">
          <a:extLst>
            <a:ext uri="{FF2B5EF4-FFF2-40B4-BE49-F238E27FC236}">
              <a16:creationId xmlns:a16="http://schemas.microsoft.com/office/drawing/2014/main" id="{6928C8E9-E133-4266-BAE4-5D2CA7797297}"/>
            </a:ext>
          </a:extLst>
        </xdr:cNvPr>
        <xdr:cNvSpPr txBox="1">
          <a:spLocks noChangeAspect="1"/>
        </xdr:cNvSpPr>
      </xdr:nvSpPr>
      <xdr:spPr>
        <a:xfrm>
          <a:off x="8625840" y="474726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16</xdr:row>
      <xdr:rowOff>91440</xdr:rowOff>
    </xdr:from>
    <xdr:to>
      <xdr:col>13</xdr:col>
      <xdr:colOff>329640</xdr:colOff>
      <xdr:row>16</xdr:row>
      <xdr:rowOff>253440</xdr:rowOff>
    </xdr:to>
    <xdr:sp macro="" textlink="">
      <xdr:nvSpPr>
        <xdr:cNvPr id="19" name="TextBox 18">
          <a:extLst>
            <a:ext uri="{FF2B5EF4-FFF2-40B4-BE49-F238E27FC236}">
              <a16:creationId xmlns:a16="http://schemas.microsoft.com/office/drawing/2014/main" id="{AB9EF0E9-07B0-4E41-842B-679D00516A5F}"/>
            </a:ext>
          </a:extLst>
        </xdr:cNvPr>
        <xdr:cNvSpPr txBox="1">
          <a:spLocks noChangeAspect="1"/>
        </xdr:cNvSpPr>
      </xdr:nvSpPr>
      <xdr:spPr>
        <a:xfrm>
          <a:off x="8625840" y="507492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17</xdr:row>
      <xdr:rowOff>91440</xdr:rowOff>
    </xdr:from>
    <xdr:to>
      <xdr:col>13</xdr:col>
      <xdr:colOff>329640</xdr:colOff>
      <xdr:row>17</xdr:row>
      <xdr:rowOff>253440</xdr:rowOff>
    </xdr:to>
    <xdr:sp macro="" textlink="">
      <xdr:nvSpPr>
        <xdr:cNvPr id="20" name="TextBox 19">
          <a:extLst>
            <a:ext uri="{FF2B5EF4-FFF2-40B4-BE49-F238E27FC236}">
              <a16:creationId xmlns:a16="http://schemas.microsoft.com/office/drawing/2014/main" id="{52D437DD-C8F1-4787-818B-6CAEDEADA19E}"/>
            </a:ext>
          </a:extLst>
        </xdr:cNvPr>
        <xdr:cNvSpPr txBox="1">
          <a:spLocks noChangeAspect="1"/>
        </xdr:cNvSpPr>
      </xdr:nvSpPr>
      <xdr:spPr>
        <a:xfrm>
          <a:off x="8625840" y="540258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18</xdr:row>
      <xdr:rowOff>91440</xdr:rowOff>
    </xdr:from>
    <xdr:to>
      <xdr:col>13</xdr:col>
      <xdr:colOff>329640</xdr:colOff>
      <xdr:row>18</xdr:row>
      <xdr:rowOff>253440</xdr:rowOff>
    </xdr:to>
    <xdr:sp macro="" textlink="">
      <xdr:nvSpPr>
        <xdr:cNvPr id="21" name="TextBox 20">
          <a:extLst>
            <a:ext uri="{FF2B5EF4-FFF2-40B4-BE49-F238E27FC236}">
              <a16:creationId xmlns:a16="http://schemas.microsoft.com/office/drawing/2014/main" id="{E7810C35-F654-46A8-B384-DFA30C625E93}"/>
            </a:ext>
          </a:extLst>
        </xdr:cNvPr>
        <xdr:cNvSpPr txBox="1">
          <a:spLocks noChangeAspect="1"/>
        </xdr:cNvSpPr>
      </xdr:nvSpPr>
      <xdr:spPr>
        <a:xfrm>
          <a:off x="8625840" y="573024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19</xdr:row>
      <xdr:rowOff>91440</xdr:rowOff>
    </xdr:from>
    <xdr:to>
      <xdr:col>13</xdr:col>
      <xdr:colOff>329640</xdr:colOff>
      <xdr:row>19</xdr:row>
      <xdr:rowOff>253440</xdr:rowOff>
    </xdr:to>
    <xdr:sp macro="" textlink="">
      <xdr:nvSpPr>
        <xdr:cNvPr id="22" name="TextBox 21">
          <a:extLst>
            <a:ext uri="{FF2B5EF4-FFF2-40B4-BE49-F238E27FC236}">
              <a16:creationId xmlns:a16="http://schemas.microsoft.com/office/drawing/2014/main" id="{2D71CDF6-25E8-4248-983D-C332260567C8}"/>
            </a:ext>
          </a:extLst>
        </xdr:cNvPr>
        <xdr:cNvSpPr txBox="1">
          <a:spLocks noChangeAspect="1"/>
        </xdr:cNvSpPr>
      </xdr:nvSpPr>
      <xdr:spPr>
        <a:xfrm>
          <a:off x="8625840" y="605790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editAs="oneCell">
    <xdr:from>
      <xdr:col>13</xdr:col>
      <xdr:colOff>175260</xdr:colOff>
      <xdr:row>6</xdr:row>
      <xdr:rowOff>91440</xdr:rowOff>
    </xdr:from>
    <xdr:to>
      <xdr:col>13</xdr:col>
      <xdr:colOff>319260</xdr:colOff>
      <xdr:row>6</xdr:row>
      <xdr:rowOff>235440</xdr:rowOff>
    </xdr:to>
    <xdr:pic>
      <xdr:nvPicPr>
        <xdr:cNvPr id="85" name="Picture 84">
          <a:extLst>
            <a:ext uri="{FF2B5EF4-FFF2-40B4-BE49-F238E27FC236}">
              <a16:creationId xmlns:a16="http://schemas.microsoft.com/office/drawing/2014/main" id="{D26FC437-E9BF-4DFF-8CA6-41B5A6C16DDF}"/>
            </a:ext>
          </a:extLst>
        </xdr:cNvPr>
        <xdr:cNvPicPr>
          <a:picLocks noChangeAspect="1"/>
        </xdr:cNvPicPr>
      </xdr:nvPicPr>
      <xdr:blipFill>
        <a:blip xmlns:r="http://schemas.openxmlformats.org/officeDocument/2006/relationships" r:embed="rId30"/>
        <a:stretch>
          <a:fillRect/>
        </a:stretch>
      </xdr:blipFill>
      <xdr:spPr>
        <a:xfrm>
          <a:off x="8633460" y="1798320"/>
          <a:ext cx="144000" cy="144000"/>
        </a:xfrm>
        <a:prstGeom prst="rect">
          <a:avLst/>
        </a:prstGeom>
      </xdr:spPr>
    </xdr:pic>
    <xdr:clientData/>
  </xdr:twoCellAnchor>
  <xdr:twoCellAnchor editAs="oneCell">
    <xdr:from>
      <xdr:col>13</xdr:col>
      <xdr:colOff>175260</xdr:colOff>
      <xdr:row>10</xdr:row>
      <xdr:rowOff>99060</xdr:rowOff>
    </xdr:from>
    <xdr:to>
      <xdr:col>13</xdr:col>
      <xdr:colOff>319260</xdr:colOff>
      <xdr:row>10</xdr:row>
      <xdr:rowOff>243060</xdr:rowOff>
    </xdr:to>
    <xdr:pic>
      <xdr:nvPicPr>
        <xdr:cNvPr id="87" name="Picture 86">
          <a:extLst>
            <a:ext uri="{FF2B5EF4-FFF2-40B4-BE49-F238E27FC236}">
              <a16:creationId xmlns:a16="http://schemas.microsoft.com/office/drawing/2014/main" id="{863996D3-7061-44E9-9A1F-678EC7269773}"/>
            </a:ext>
          </a:extLst>
        </xdr:cNvPr>
        <xdr:cNvPicPr>
          <a:picLocks noChangeAspect="1"/>
        </xdr:cNvPicPr>
      </xdr:nvPicPr>
      <xdr:blipFill>
        <a:blip xmlns:r="http://schemas.openxmlformats.org/officeDocument/2006/relationships" r:embed="rId30"/>
        <a:stretch>
          <a:fillRect/>
        </a:stretch>
      </xdr:blipFill>
      <xdr:spPr>
        <a:xfrm>
          <a:off x="8633460" y="3116580"/>
          <a:ext cx="144000" cy="144000"/>
        </a:xfrm>
        <a:prstGeom prst="rect">
          <a:avLst/>
        </a:prstGeom>
      </xdr:spPr>
    </xdr:pic>
    <xdr:clientData/>
  </xdr:twoCellAnchor>
  <xdr:twoCellAnchor editAs="oneCell">
    <xdr:from>
      <xdr:col>13</xdr:col>
      <xdr:colOff>175260</xdr:colOff>
      <xdr:row>15</xdr:row>
      <xdr:rowOff>99060</xdr:rowOff>
    </xdr:from>
    <xdr:to>
      <xdr:col>13</xdr:col>
      <xdr:colOff>319260</xdr:colOff>
      <xdr:row>15</xdr:row>
      <xdr:rowOff>243060</xdr:rowOff>
    </xdr:to>
    <xdr:pic>
      <xdr:nvPicPr>
        <xdr:cNvPr id="89" name="Picture 88">
          <a:extLst>
            <a:ext uri="{FF2B5EF4-FFF2-40B4-BE49-F238E27FC236}">
              <a16:creationId xmlns:a16="http://schemas.microsoft.com/office/drawing/2014/main" id="{97BED505-B76F-4AB0-AF6A-A4BB094D8680}"/>
            </a:ext>
          </a:extLst>
        </xdr:cNvPr>
        <xdr:cNvPicPr>
          <a:picLocks noChangeAspect="1"/>
        </xdr:cNvPicPr>
      </xdr:nvPicPr>
      <xdr:blipFill>
        <a:blip xmlns:r="http://schemas.openxmlformats.org/officeDocument/2006/relationships" r:embed="rId30"/>
        <a:stretch>
          <a:fillRect/>
        </a:stretch>
      </xdr:blipFill>
      <xdr:spPr>
        <a:xfrm>
          <a:off x="8633460" y="4754880"/>
          <a:ext cx="144000" cy="144000"/>
        </a:xfrm>
        <a:prstGeom prst="rect">
          <a:avLst/>
        </a:prstGeom>
      </xdr:spPr>
    </xdr:pic>
    <xdr:clientData/>
  </xdr:twoCellAnchor>
  <xdr:twoCellAnchor editAs="oneCell">
    <xdr:from>
      <xdr:col>13</xdr:col>
      <xdr:colOff>175260</xdr:colOff>
      <xdr:row>12</xdr:row>
      <xdr:rowOff>99060</xdr:rowOff>
    </xdr:from>
    <xdr:to>
      <xdr:col>13</xdr:col>
      <xdr:colOff>319260</xdr:colOff>
      <xdr:row>12</xdr:row>
      <xdr:rowOff>243060</xdr:rowOff>
    </xdr:to>
    <xdr:pic>
      <xdr:nvPicPr>
        <xdr:cNvPr id="91" name="Picture 90">
          <a:extLst>
            <a:ext uri="{FF2B5EF4-FFF2-40B4-BE49-F238E27FC236}">
              <a16:creationId xmlns:a16="http://schemas.microsoft.com/office/drawing/2014/main" id="{89A80E90-EA2A-4CCE-BA17-60486740CDE7}"/>
            </a:ext>
          </a:extLst>
        </xdr:cNvPr>
        <xdr:cNvPicPr>
          <a:picLocks noChangeAspect="1"/>
        </xdr:cNvPicPr>
      </xdr:nvPicPr>
      <xdr:blipFill>
        <a:blip xmlns:r="http://schemas.openxmlformats.org/officeDocument/2006/relationships" r:embed="rId30"/>
        <a:stretch>
          <a:fillRect/>
        </a:stretch>
      </xdr:blipFill>
      <xdr:spPr>
        <a:xfrm>
          <a:off x="8633460" y="3771900"/>
          <a:ext cx="144000" cy="144000"/>
        </a:xfrm>
        <a:prstGeom prst="rect">
          <a:avLst/>
        </a:prstGeom>
      </xdr:spPr>
    </xdr:pic>
    <xdr:clientData/>
  </xdr:twoCellAnchor>
  <xdr:twoCellAnchor>
    <xdr:from>
      <xdr:col>17</xdr:col>
      <xdr:colOff>0</xdr:colOff>
      <xdr:row>3</xdr:row>
      <xdr:rowOff>106680</xdr:rowOff>
    </xdr:from>
    <xdr:to>
      <xdr:col>17</xdr:col>
      <xdr:colOff>684000</xdr:colOff>
      <xdr:row>3</xdr:row>
      <xdr:rowOff>358680</xdr:rowOff>
    </xdr:to>
    <xdr:sp macro="" textlink="">
      <xdr:nvSpPr>
        <xdr:cNvPr id="86" name="Rectangle: Rounded Corners 85">
          <a:hlinkClick xmlns:r="http://schemas.openxmlformats.org/officeDocument/2006/relationships" r:id="rId31"/>
          <a:extLst>
            <a:ext uri="{FF2B5EF4-FFF2-40B4-BE49-F238E27FC236}">
              <a16:creationId xmlns:a16="http://schemas.microsoft.com/office/drawing/2014/main" id="{7064B01F-49AE-40AB-802A-DB126C85ECB2}"/>
            </a:ext>
          </a:extLst>
        </xdr:cNvPr>
        <xdr:cNvSpPr/>
      </xdr:nvSpPr>
      <xdr:spPr>
        <a:xfrm>
          <a:off x="13342620" y="92202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9</xdr:col>
      <xdr:colOff>0</xdr:colOff>
      <xdr:row>20</xdr:row>
      <xdr:rowOff>106680</xdr:rowOff>
    </xdr:from>
    <xdr:to>
      <xdr:col>12</xdr:col>
      <xdr:colOff>680700</xdr:colOff>
      <xdr:row>20</xdr:row>
      <xdr:rowOff>358680</xdr:rowOff>
    </xdr:to>
    <xdr:grpSp>
      <xdr:nvGrpSpPr>
        <xdr:cNvPr id="2" name="Group 1">
          <a:extLst>
            <a:ext uri="{FF2B5EF4-FFF2-40B4-BE49-F238E27FC236}">
              <a16:creationId xmlns:a16="http://schemas.microsoft.com/office/drawing/2014/main" id="{AE6B2438-C528-46E0-8212-CE7221FC867F}"/>
            </a:ext>
          </a:extLst>
        </xdr:cNvPr>
        <xdr:cNvGrpSpPr/>
      </xdr:nvGrpSpPr>
      <xdr:grpSpPr>
        <a:xfrm>
          <a:off x="6134100" y="640080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7328F6D8-7959-AF1B-BE27-A3EAEBBBF0AA}"/>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10</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6180B759-ADBE-37AD-CEFB-40DDBBE989DC}"/>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7AEA7BF1-D31E-43C5-4B52-9164C8880286}"/>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0</xdr:col>
      <xdr:colOff>0</xdr:colOff>
      <xdr:row>0</xdr:row>
      <xdr:rowOff>0</xdr:rowOff>
    </xdr:from>
    <xdr:to>
      <xdr:col>2</xdr:col>
      <xdr:colOff>3471</xdr:colOff>
      <xdr:row>22</xdr:row>
      <xdr:rowOff>20100</xdr:rowOff>
    </xdr:to>
    <xdr:grpSp>
      <xdr:nvGrpSpPr>
        <xdr:cNvPr id="7" name="Group 6">
          <a:extLst>
            <a:ext uri="{FF2B5EF4-FFF2-40B4-BE49-F238E27FC236}">
              <a16:creationId xmlns:a16="http://schemas.microsoft.com/office/drawing/2014/main" id="{711C08A3-0618-4EBD-8622-91FEE4337B79}"/>
            </a:ext>
          </a:extLst>
        </xdr:cNvPr>
        <xdr:cNvGrpSpPr/>
      </xdr:nvGrpSpPr>
      <xdr:grpSpPr>
        <a:xfrm>
          <a:off x="0" y="0"/>
          <a:ext cx="1474131" cy="6840000"/>
          <a:chOff x="0" y="0"/>
          <a:chExt cx="1470321" cy="6184990"/>
        </a:xfrm>
      </xdr:grpSpPr>
      <xdr:grpSp>
        <xdr:nvGrpSpPr>
          <xdr:cNvPr id="8" name="Group 7">
            <a:extLst>
              <a:ext uri="{FF2B5EF4-FFF2-40B4-BE49-F238E27FC236}">
                <a16:creationId xmlns:a16="http://schemas.microsoft.com/office/drawing/2014/main" id="{CB3E8774-BE3A-E2AF-37D2-966AC7C7F41E}"/>
              </a:ext>
            </a:extLst>
          </xdr:cNvPr>
          <xdr:cNvGrpSpPr/>
        </xdr:nvGrpSpPr>
        <xdr:grpSpPr>
          <a:xfrm>
            <a:off x="0" y="0"/>
            <a:ext cx="1470321" cy="6184990"/>
            <a:chOff x="0" y="0"/>
            <a:chExt cx="1470321" cy="6184990"/>
          </a:xfrm>
        </xdr:grpSpPr>
        <xdr:grpSp>
          <xdr:nvGrpSpPr>
            <xdr:cNvPr id="10" name="Group 9">
              <a:extLst>
                <a:ext uri="{FF2B5EF4-FFF2-40B4-BE49-F238E27FC236}">
                  <a16:creationId xmlns:a16="http://schemas.microsoft.com/office/drawing/2014/main" id="{3AC8E952-31AB-CB3F-8754-08C3BA5D9C11}"/>
                </a:ext>
              </a:extLst>
            </xdr:cNvPr>
            <xdr:cNvGrpSpPr/>
          </xdr:nvGrpSpPr>
          <xdr:grpSpPr>
            <a:xfrm>
              <a:off x="0" y="0"/>
              <a:ext cx="1470321" cy="6184990"/>
              <a:chOff x="0" y="-291307"/>
              <a:chExt cx="1474131" cy="6350725"/>
            </a:xfrm>
            <a:solidFill>
              <a:schemeClr val="bg1"/>
            </a:solidFill>
          </xdr:grpSpPr>
          <xdr:grpSp>
            <xdr:nvGrpSpPr>
              <xdr:cNvPr id="12" name="Group 11">
                <a:extLst>
                  <a:ext uri="{FF2B5EF4-FFF2-40B4-BE49-F238E27FC236}">
                    <a16:creationId xmlns:a16="http://schemas.microsoft.com/office/drawing/2014/main" id="{03C7E619-924A-D451-F8B5-63CB2F582425}"/>
                  </a:ext>
                </a:extLst>
              </xdr:cNvPr>
              <xdr:cNvGrpSpPr/>
            </xdr:nvGrpSpPr>
            <xdr:grpSpPr>
              <a:xfrm>
                <a:off x="0" y="-291307"/>
                <a:ext cx="1474131" cy="6350725"/>
                <a:chOff x="0" y="-291307"/>
                <a:chExt cx="1474131" cy="6350725"/>
              </a:xfrm>
              <a:grpFill/>
            </xdr:grpSpPr>
            <xdr:grpSp>
              <xdr:nvGrpSpPr>
                <xdr:cNvPr id="15" name="Group 14">
                  <a:extLst>
                    <a:ext uri="{FF2B5EF4-FFF2-40B4-BE49-F238E27FC236}">
                      <a16:creationId xmlns:a16="http://schemas.microsoft.com/office/drawing/2014/main" id="{E8233470-FA71-1B35-EAB1-530B19783C46}"/>
                    </a:ext>
                  </a:extLst>
                </xdr:cNvPr>
                <xdr:cNvGrpSpPr/>
              </xdr:nvGrpSpPr>
              <xdr:grpSpPr>
                <a:xfrm>
                  <a:off x="0" y="-291307"/>
                  <a:ext cx="1474131" cy="6350725"/>
                  <a:chOff x="0" y="-276870"/>
                  <a:chExt cx="1476165" cy="6035993"/>
                </a:xfrm>
                <a:grpFill/>
              </xdr:grpSpPr>
              <xdr:sp macro="" textlink="">
                <xdr:nvSpPr>
                  <xdr:cNvPr id="17" name="Rectangle 16">
                    <a:extLst>
                      <a:ext uri="{FF2B5EF4-FFF2-40B4-BE49-F238E27FC236}">
                        <a16:creationId xmlns:a16="http://schemas.microsoft.com/office/drawing/2014/main" id="{CFBADE42-71F0-8935-9679-DE3D12ADE839}"/>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8" name="Group 17">
                    <a:extLst>
                      <a:ext uri="{FF2B5EF4-FFF2-40B4-BE49-F238E27FC236}">
                        <a16:creationId xmlns:a16="http://schemas.microsoft.com/office/drawing/2014/main" id="{85512D16-E156-405B-008A-3679A9913911}"/>
                      </a:ext>
                    </a:extLst>
                  </xdr:cNvPr>
                  <xdr:cNvGrpSpPr/>
                </xdr:nvGrpSpPr>
                <xdr:grpSpPr>
                  <a:xfrm>
                    <a:off x="2080" y="531339"/>
                    <a:ext cx="1457616" cy="4278031"/>
                    <a:chOff x="2080" y="531339"/>
                    <a:chExt cx="1457616" cy="4278031"/>
                  </a:xfrm>
                  <a:grpFill/>
                </xdr:grpSpPr>
                <xdr:sp macro="" textlink="">
                  <xdr:nvSpPr>
                    <xdr:cNvPr id="19" name="TextBox 18">
                      <a:hlinkClick xmlns:r="http://schemas.openxmlformats.org/officeDocument/2006/relationships" r:id="rId2"/>
                      <a:extLst>
                        <a:ext uri="{FF2B5EF4-FFF2-40B4-BE49-F238E27FC236}">
                          <a16:creationId xmlns:a16="http://schemas.microsoft.com/office/drawing/2014/main" id="{63C6ADC3-B32B-4223-8873-281263521C07}"/>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3"/>
                      <a:extLst>
                        <a:ext uri="{FF2B5EF4-FFF2-40B4-BE49-F238E27FC236}">
                          <a16:creationId xmlns:a16="http://schemas.microsoft.com/office/drawing/2014/main" id="{AAE45011-845C-0B5F-0EDD-2EC4D1AB5DF7}"/>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4"/>
                      <a:extLst>
                        <a:ext uri="{FF2B5EF4-FFF2-40B4-BE49-F238E27FC236}">
                          <a16:creationId xmlns:a16="http://schemas.microsoft.com/office/drawing/2014/main" id="{71FCA445-131E-4807-7034-24BBEF6138BE}"/>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5"/>
                      <a:extLst>
                        <a:ext uri="{FF2B5EF4-FFF2-40B4-BE49-F238E27FC236}">
                          <a16:creationId xmlns:a16="http://schemas.microsoft.com/office/drawing/2014/main" id="{33FEB918-28A3-AE0F-5D6E-EC68E7B18293}"/>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6"/>
                      <a:extLst>
                        <a:ext uri="{FF2B5EF4-FFF2-40B4-BE49-F238E27FC236}">
                          <a16:creationId xmlns:a16="http://schemas.microsoft.com/office/drawing/2014/main" id="{35ACBB49-33B7-5159-3950-D089E6F98FA9}"/>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7"/>
                      <a:extLst>
                        <a:ext uri="{FF2B5EF4-FFF2-40B4-BE49-F238E27FC236}">
                          <a16:creationId xmlns:a16="http://schemas.microsoft.com/office/drawing/2014/main" id="{5EF8ED69-8AD0-CE2A-0F43-2CA57A36235A}"/>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151012B0-98CA-2518-56FA-ADDA6E5E8761}"/>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9"/>
                      <a:extLst>
                        <a:ext uri="{FF2B5EF4-FFF2-40B4-BE49-F238E27FC236}">
                          <a16:creationId xmlns:a16="http://schemas.microsoft.com/office/drawing/2014/main" id="{CAC6E58A-1FE8-3E23-E46B-DC50FB04334E}"/>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0"/>
                      <a:extLst>
                        <a:ext uri="{FF2B5EF4-FFF2-40B4-BE49-F238E27FC236}">
                          <a16:creationId xmlns:a16="http://schemas.microsoft.com/office/drawing/2014/main" id="{37411D07-72F9-92AE-9E44-2168E8729EEE}"/>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1"/>
                      <a:extLst>
                        <a:ext uri="{FF2B5EF4-FFF2-40B4-BE49-F238E27FC236}">
                          <a16:creationId xmlns:a16="http://schemas.microsoft.com/office/drawing/2014/main" id="{8DE3A33B-BC18-6189-090F-85D8A7EC4AB6}"/>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2"/>
                      <a:extLst>
                        <a:ext uri="{FF2B5EF4-FFF2-40B4-BE49-F238E27FC236}">
                          <a16:creationId xmlns:a16="http://schemas.microsoft.com/office/drawing/2014/main" id="{1D268B7A-E60F-CA12-2A25-C52ECA9B720B}"/>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3"/>
                      <a:extLst>
                        <a:ext uri="{FF2B5EF4-FFF2-40B4-BE49-F238E27FC236}">
                          <a16:creationId xmlns:a16="http://schemas.microsoft.com/office/drawing/2014/main" id="{CADB9070-F939-4078-8BB0-B00880C086FF}"/>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4"/>
                      <a:extLst>
                        <a:ext uri="{FF2B5EF4-FFF2-40B4-BE49-F238E27FC236}">
                          <a16:creationId xmlns:a16="http://schemas.microsoft.com/office/drawing/2014/main" id="{49B069CE-C5ED-83DB-D1E0-FCD1216A38FB}"/>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5"/>
                      <a:extLst>
                        <a:ext uri="{FF2B5EF4-FFF2-40B4-BE49-F238E27FC236}">
                          <a16:creationId xmlns:a16="http://schemas.microsoft.com/office/drawing/2014/main" id="{A7D32B18-AA7F-E7F8-09CC-18349F55520A}"/>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6" name="TextBox 15">
                  <a:hlinkClick xmlns:r="http://schemas.openxmlformats.org/officeDocument/2006/relationships" r:id="rId16"/>
                  <a:extLst>
                    <a:ext uri="{FF2B5EF4-FFF2-40B4-BE49-F238E27FC236}">
                      <a16:creationId xmlns:a16="http://schemas.microsoft.com/office/drawing/2014/main" id="{4DFA62BE-4800-0693-14BE-A650FE92EF19}"/>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 name="TextBox 12">
                <a:extLst>
                  <a:ext uri="{FF2B5EF4-FFF2-40B4-BE49-F238E27FC236}">
                    <a16:creationId xmlns:a16="http://schemas.microsoft.com/office/drawing/2014/main" id="{748ECC80-6433-12CA-8CBD-78FF14CC06DF}"/>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4" name="TextBox 13">
                <a:extLst>
                  <a:ext uri="{FF2B5EF4-FFF2-40B4-BE49-F238E27FC236}">
                    <a16:creationId xmlns:a16="http://schemas.microsoft.com/office/drawing/2014/main" id="{EA226947-8CF8-20B2-CBAC-6E57A5F63AC2}"/>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1" name="TextBox 10">
              <a:hlinkClick xmlns:r="http://schemas.openxmlformats.org/officeDocument/2006/relationships" r:id="rId17"/>
              <a:extLst>
                <a:ext uri="{FF2B5EF4-FFF2-40B4-BE49-F238E27FC236}">
                  <a16:creationId xmlns:a16="http://schemas.microsoft.com/office/drawing/2014/main" id="{505FC2E1-1051-AE94-7273-21290722FCFC}"/>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 name="Picture 8">
            <a:extLst>
              <a:ext uri="{FF2B5EF4-FFF2-40B4-BE49-F238E27FC236}">
                <a16:creationId xmlns:a16="http://schemas.microsoft.com/office/drawing/2014/main" id="{4D17846B-D349-325C-F1BC-036590FB80A8}"/>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5</xdr:col>
      <xdr:colOff>419100</xdr:colOff>
      <xdr:row>20</xdr:row>
      <xdr:rowOff>114300</xdr:rowOff>
    </xdr:from>
    <xdr:to>
      <xdr:col>5</xdr:col>
      <xdr:colOff>1103100</xdr:colOff>
      <xdr:row>20</xdr:row>
      <xdr:rowOff>348300</xdr:rowOff>
    </xdr:to>
    <xdr:sp macro="" textlink="">
      <xdr:nvSpPr>
        <xdr:cNvPr id="34" name="Rectangle: Rounded Corners 33">
          <a:extLst>
            <a:ext uri="{FF2B5EF4-FFF2-40B4-BE49-F238E27FC236}">
              <a16:creationId xmlns:a16="http://schemas.microsoft.com/office/drawing/2014/main" id="{01D8A751-42D9-40BC-BEB2-DB0D659069DA}"/>
            </a:ext>
          </a:extLst>
        </xdr:cNvPr>
        <xdr:cNvSpPr/>
      </xdr:nvSpPr>
      <xdr:spPr>
        <a:xfrm>
          <a:off x="249936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15240</xdr:colOff>
      <xdr:row>20</xdr:row>
      <xdr:rowOff>106680</xdr:rowOff>
    </xdr:from>
    <xdr:to>
      <xdr:col>5</xdr:col>
      <xdr:colOff>333480</xdr:colOff>
      <xdr:row>20</xdr:row>
      <xdr:rowOff>340680</xdr:rowOff>
    </xdr:to>
    <xdr:sp macro="" textlink="">
      <xdr:nvSpPr>
        <xdr:cNvPr id="79" name="Rectangle: Rounded Corners 78">
          <a:extLst>
            <a:ext uri="{FF2B5EF4-FFF2-40B4-BE49-F238E27FC236}">
              <a16:creationId xmlns:a16="http://schemas.microsoft.com/office/drawing/2014/main" id="{06040D27-F0D9-4B2F-A064-64EE1E4DD08C}"/>
            </a:ext>
          </a:extLst>
        </xdr:cNvPr>
        <xdr:cNvSpPr/>
      </xdr:nvSpPr>
      <xdr:spPr>
        <a:xfrm>
          <a:off x="172974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99060</xdr:colOff>
      <xdr:row>5</xdr:row>
      <xdr:rowOff>76200</xdr:rowOff>
    </xdr:from>
    <xdr:to>
      <xdr:col>4</xdr:col>
      <xdr:colOff>267541</xdr:colOff>
      <xdr:row>5</xdr:row>
      <xdr:rowOff>256200</xdr:rowOff>
    </xdr:to>
    <xdr:pic>
      <xdr:nvPicPr>
        <xdr:cNvPr id="80" name="Picture 79">
          <a:extLst>
            <a:ext uri="{FF2B5EF4-FFF2-40B4-BE49-F238E27FC236}">
              <a16:creationId xmlns:a16="http://schemas.microsoft.com/office/drawing/2014/main" id="{2A6F1294-387D-4CF0-B930-1EB48092C698}"/>
            </a:ext>
          </a:extLst>
        </xdr:cNvPr>
        <xdr:cNvPicPr>
          <a:picLocks/>
        </xdr:cNvPicPr>
      </xdr:nvPicPr>
      <xdr:blipFill>
        <a:blip xmlns:r="http://schemas.openxmlformats.org/officeDocument/2006/relationships" r:embed="rId19"/>
        <a:stretch>
          <a:fillRect/>
        </a:stretch>
      </xdr:blipFill>
      <xdr:spPr>
        <a:xfrm>
          <a:off x="1813560" y="1455420"/>
          <a:ext cx="168481" cy="180000"/>
        </a:xfrm>
        <a:prstGeom prst="rect">
          <a:avLst/>
        </a:prstGeom>
        <a:solidFill>
          <a:schemeClr val="accent4">
            <a:lumMod val="75000"/>
          </a:schemeClr>
        </a:solidFill>
      </xdr:spPr>
    </xdr:pic>
    <xdr:clientData/>
  </xdr:twoCellAnchor>
  <xdr:twoCellAnchor editAs="oneCell">
    <xdr:from>
      <xdr:col>10</xdr:col>
      <xdr:colOff>137160</xdr:colOff>
      <xdr:row>6</xdr:row>
      <xdr:rowOff>68580</xdr:rowOff>
    </xdr:from>
    <xdr:to>
      <xdr:col>10</xdr:col>
      <xdr:colOff>317160</xdr:colOff>
      <xdr:row>6</xdr:row>
      <xdr:rowOff>248580</xdr:rowOff>
    </xdr:to>
    <xdr:pic>
      <xdr:nvPicPr>
        <xdr:cNvPr id="155" name="Picture 154">
          <a:extLst>
            <a:ext uri="{FF2B5EF4-FFF2-40B4-BE49-F238E27FC236}">
              <a16:creationId xmlns:a16="http://schemas.microsoft.com/office/drawing/2014/main" id="{1E59B4AC-DA79-485E-ACCF-BDE788C77A1D}"/>
            </a:ext>
          </a:extLst>
        </xdr:cNvPr>
        <xdr:cNvPicPr>
          <a:picLocks/>
        </xdr:cNvPicPr>
      </xdr:nvPicPr>
      <xdr:blipFill>
        <a:blip xmlns:r="http://schemas.openxmlformats.org/officeDocument/2006/relationships" r:embed="rId20"/>
        <a:stretch>
          <a:fillRect/>
        </a:stretch>
      </xdr:blipFill>
      <xdr:spPr>
        <a:xfrm>
          <a:off x="7635240" y="1775460"/>
          <a:ext cx="180000" cy="180000"/>
        </a:xfrm>
        <a:prstGeom prst="rect">
          <a:avLst/>
        </a:prstGeom>
      </xdr:spPr>
    </xdr:pic>
    <xdr:clientData/>
  </xdr:twoCellAnchor>
  <xdr:twoCellAnchor>
    <xdr:from>
      <xdr:col>15</xdr:col>
      <xdr:colOff>1135380</xdr:colOff>
      <xdr:row>3</xdr:row>
      <xdr:rowOff>121920</xdr:rowOff>
    </xdr:from>
    <xdr:to>
      <xdr:col>15</xdr:col>
      <xdr:colOff>1819380</xdr:colOff>
      <xdr:row>3</xdr:row>
      <xdr:rowOff>373920</xdr:rowOff>
    </xdr:to>
    <xdr:sp macro="" textlink="">
      <xdr:nvSpPr>
        <xdr:cNvPr id="159" name="Rectangle: Rounded Corners 158">
          <a:hlinkClick xmlns:r="http://schemas.openxmlformats.org/officeDocument/2006/relationships" r:id="rId21"/>
          <a:extLst>
            <a:ext uri="{FF2B5EF4-FFF2-40B4-BE49-F238E27FC236}">
              <a16:creationId xmlns:a16="http://schemas.microsoft.com/office/drawing/2014/main" id="{EFE800FB-DF80-4ABE-886F-ADCB6AAB7705}"/>
            </a:ext>
          </a:extLst>
        </xdr:cNvPr>
        <xdr:cNvSpPr/>
      </xdr:nvSpPr>
      <xdr:spPr>
        <a:xfrm>
          <a:off x="13403580" y="93726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10</xdr:col>
      <xdr:colOff>464820</xdr:colOff>
      <xdr:row>20</xdr:row>
      <xdr:rowOff>106680</xdr:rowOff>
    </xdr:from>
    <xdr:to>
      <xdr:col>13</xdr:col>
      <xdr:colOff>398760</xdr:colOff>
      <xdr:row>20</xdr:row>
      <xdr:rowOff>358680</xdr:rowOff>
    </xdr:to>
    <xdr:grpSp>
      <xdr:nvGrpSpPr>
        <xdr:cNvPr id="2" name="Group 1">
          <a:extLst>
            <a:ext uri="{FF2B5EF4-FFF2-40B4-BE49-F238E27FC236}">
              <a16:creationId xmlns:a16="http://schemas.microsoft.com/office/drawing/2014/main" id="{BBA22AF7-0F33-4B83-B5DC-CE7E16EFB365}"/>
            </a:ext>
          </a:extLst>
        </xdr:cNvPr>
        <xdr:cNvGrpSpPr/>
      </xdr:nvGrpSpPr>
      <xdr:grpSpPr>
        <a:xfrm>
          <a:off x="6156960" y="640080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8DC1827C-360C-9DE3-E963-8652ACE15A6C}"/>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10</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75A277B2-A104-E4BA-B571-20A0BBEB1914}"/>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6C2788DB-B705-B804-0C4A-394A3259534A}"/>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10</xdr:col>
      <xdr:colOff>693420</xdr:colOff>
      <xdr:row>3</xdr:row>
      <xdr:rowOff>121920</xdr:rowOff>
    </xdr:from>
    <xdr:to>
      <xdr:col>11</xdr:col>
      <xdr:colOff>569460</xdr:colOff>
      <xdr:row>3</xdr:row>
      <xdr:rowOff>373920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EAFDEB56-777F-4FD0-B903-981F06BB1190}"/>
            </a:ext>
          </a:extLst>
        </xdr:cNvPr>
        <xdr:cNvSpPr/>
      </xdr:nvSpPr>
      <xdr:spPr>
        <a:xfrm>
          <a:off x="6385560" y="937260"/>
          <a:ext cx="1080000" cy="25200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ysClr val="windowText" lastClr="000000"/>
              </a:solidFill>
            </a:rPr>
            <a:t>To Follow Up</a:t>
          </a:r>
          <a:endParaRPr lang="en-SC" sz="1200">
            <a:solidFill>
              <a:sysClr val="windowText" lastClr="000000"/>
            </a:solidFill>
          </a:endParaRPr>
        </a:p>
      </xdr:txBody>
    </xdr:sp>
    <xdr:clientData/>
  </xdr:twoCellAnchor>
  <xdr:twoCellAnchor>
    <xdr:from>
      <xdr:col>0</xdr:col>
      <xdr:colOff>0</xdr:colOff>
      <xdr:row>0</xdr:row>
      <xdr:rowOff>0</xdr:rowOff>
    </xdr:from>
    <xdr:to>
      <xdr:col>2</xdr:col>
      <xdr:colOff>3471</xdr:colOff>
      <xdr:row>22</xdr:row>
      <xdr:rowOff>20100</xdr:rowOff>
    </xdr:to>
    <xdr:grpSp>
      <xdr:nvGrpSpPr>
        <xdr:cNvPr id="7" name="Group 6">
          <a:extLst>
            <a:ext uri="{FF2B5EF4-FFF2-40B4-BE49-F238E27FC236}">
              <a16:creationId xmlns:a16="http://schemas.microsoft.com/office/drawing/2014/main" id="{042767F2-CA19-49D7-9C48-69AA4C3CF005}"/>
            </a:ext>
          </a:extLst>
        </xdr:cNvPr>
        <xdr:cNvGrpSpPr/>
      </xdr:nvGrpSpPr>
      <xdr:grpSpPr>
        <a:xfrm>
          <a:off x="0" y="0"/>
          <a:ext cx="1474131" cy="6840000"/>
          <a:chOff x="0" y="0"/>
          <a:chExt cx="1470321" cy="6184990"/>
        </a:xfrm>
      </xdr:grpSpPr>
      <xdr:grpSp>
        <xdr:nvGrpSpPr>
          <xdr:cNvPr id="8" name="Group 7">
            <a:extLst>
              <a:ext uri="{FF2B5EF4-FFF2-40B4-BE49-F238E27FC236}">
                <a16:creationId xmlns:a16="http://schemas.microsoft.com/office/drawing/2014/main" id="{29DCF3C9-BB4A-E62E-C69D-1A24CE58869B}"/>
              </a:ext>
            </a:extLst>
          </xdr:cNvPr>
          <xdr:cNvGrpSpPr/>
        </xdr:nvGrpSpPr>
        <xdr:grpSpPr>
          <a:xfrm>
            <a:off x="0" y="0"/>
            <a:ext cx="1470321" cy="6184990"/>
            <a:chOff x="0" y="0"/>
            <a:chExt cx="1470321" cy="6184990"/>
          </a:xfrm>
        </xdr:grpSpPr>
        <xdr:grpSp>
          <xdr:nvGrpSpPr>
            <xdr:cNvPr id="10" name="Group 9">
              <a:extLst>
                <a:ext uri="{FF2B5EF4-FFF2-40B4-BE49-F238E27FC236}">
                  <a16:creationId xmlns:a16="http://schemas.microsoft.com/office/drawing/2014/main" id="{2DFF0926-33A9-29EB-76D5-6CF289D3F432}"/>
                </a:ext>
              </a:extLst>
            </xdr:cNvPr>
            <xdr:cNvGrpSpPr/>
          </xdr:nvGrpSpPr>
          <xdr:grpSpPr>
            <a:xfrm>
              <a:off x="0" y="0"/>
              <a:ext cx="1470321" cy="6184990"/>
              <a:chOff x="0" y="-291307"/>
              <a:chExt cx="1474131" cy="6350725"/>
            </a:xfrm>
            <a:solidFill>
              <a:schemeClr val="bg1"/>
            </a:solidFill>
          </xdr:grpSpPr>
          <xdr:grpSp>
            <xdr:nvGrpSpPr>
              <xdr:cNvPr id="12" name="Group 11">
                <a:extLst>
                  <a:ext uri="{FF2B5EF4-FFF2-40B4-BE49-F238E27FC236}">
                    <a16:creationId xmlns:a16="http://schemas.microsoft.com/office/drawing/2014/main" id="{32A2314B-4895-C999-FD2A-761E83A30991}"/>
                  </a:ext>
                </a:extLst>
              </xdr:cNvPr>
              <xdr:cNvGrpSpPr/>
            </xdr:nvGrpSpPr>
            <xdr:grpSpPr>
              <a:xfrm>
                <a:off x="0" y="-291307"/>
                <a:ext cx="1474131" cy="6350725"/>
                <a:chOff x="0" y="-291307"/>
                <a:chExt cx="1474131" cy="6350725"/>
              </a:xfrm>
              <a:grpFill/>
            </xdr:grpSpPr>
            <xdr:grpSp>
              <xdr:nvGrpSpPr>
                <xdr:cNvPr id="15" name="Group 14">
                  <a:extLst>
                    <a:ext uri="{FF2B5EF4-FFF2-40B4-BE49-F238E27FC236}">
                      <a16:creationId xmlns:a16="http://schemas.microsoft.com/office/drawing/2014/main" id="{552D565A-D96C-ED59-A2D9-C8BA7DAF97B8}"/>
                    </a:ext>
                  </a:extLst>
                </xdr:cNvPr>
                <xdr:cNvGrpSpPr/>
              </xdr:nvGrpSpPr>
              <xdr:grpSpPr>
                <a:xfrm>
                  <a:off x="0" y="-291307"/>
                  <a:ext cx="1474131" cy="6350725"/>
                  <a:chOff x="0" y="-276870"/>
                  <a:chExt cx="1476165" cy="6035993"/>
                </a:xfrm>
                <a:grpFill/>
              </xdr:grpSpPr>
              <xdr:sp macro="" textlink="">
                <xdr:nvSpPr>
                  <xdr:cNvPr id="17" name="Rectangle 16">
                    <a:extLst>
                      <a:ext uri="{FF2B5EF4-FFF2-40B4-BE49-F238E27FC236}">
                        <a16:creationId xmlns:a16="http://schemas.microsoft.com/office/drawing/2014/main" id="{A1BD5DD1-3BF4-D881-F62F-E36887EB7AE4}"/>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8" name="Group 17">
                    <a:extLst>
                      <a:ext uri="{FF2B5EF4-FFF2-40B4-BE49-F238E27FC236}">
                        <a16:creationId xmlns:a16="http://schemas.microsoft.com/office/drawing/2014/main" id="{E1BF0473-8C30-90A2-2D70-728F1F961BB0}"/>
                      </a:ext>
                    </a:extLst>
                  </xdr:cNvPr>
                  <xdr:cNvGrpSpPr/>
                </xdr:nvGrpSpPr>
                <xdr:grpSpPr>
                  <a:xfrm>
                    <a:off x="2080" y="531339"/>
                    <a:ext cx="1457616" cy="4278031"/>
                    <a:chOff x="2080" y="531339"/>
                    <a:chExt cx="1457616" cy="4278031"/>
                  </a:xfrm>
                  <a:grpFill/>
                </xdr:grpSpPr>
                <xdr:sp macro="" textlink="">
                  <xdr:nvSpPr>
                    <xdr:cNvPr id="19" name="TextBox 18">
                      <a:hlinkClick xmlns:r="http://schemas.openxmlformats.org/officeDocument/2006/relationships" r:id="rId3"/>
                      <a:extLst>
                        <a:ext uri="{FF2B5EF4-FFF2-40B4-BE49-F238E27FC236}">
                          <a16:creationId xmlns:a16="http://schemas.microsoft.com/office/drawing/2014/main" id="{182DE3EC-80EA-86A9-223B-07802EEC65DE}"/>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4"/>
                      <a:extLst>
                        <a:ext uri="{FF2B5EF4-FFF2-40B4-BE49-F238E27FC236}">
                          <a16:creationId xmlns:a16="http://schemas.microsoft.com/office/drawing/2014/main" id="{C4022988-9155-F03E-9E92-39DA0ED0A423}"/>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5"/>
                      <a:extLst>
                        <a:ext uri="{FF2B5EF4-FFF2-40B4-BE49-F238E27FC236}">
                          <a16:creationId xmlns:a16="http://schemas.microsoft.com/office/drawing/2014/main" id="{29DB7D6C-6D20-DE78-B9D4-1BAD94A1B248}"/>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6"/>
                      <a:extLst>
                        <a:ext uri="{FF2B5EF4-FFF2-40B4-BE49-F238E27FC236}">
                          <a16:creationId xmlns:a16="http://schemas.microsoft.com/office/drawing/2014/main" id="{39A8E9BB-73CE-3DB9-DC95-D7840F6E6E78}"/>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7"/>
                      <a:extLst>
                        <a:ext uri="{FF2B5EF4-FFF2-40B4-BE49-F238E27FC236}">
                          <a16:creationId xmlns:a16="http://schemas.microsoft.com/office/drawing/2014/main" id="{03E55F9E-59C3-46C7-65C9-6BECA2C45DFD}"/>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8"/>
                      <a:extLst>
                        <a:ext uri="{FF2B5EF4-FFF2-40B4-BE49-F238E27FC236}">
                          <a16:creationId xmlns:a16="http://schemas.microsoft.com/office/drawing/2014/main" id="{B4800C79-3160-2D6D-C9A2-A85024FA2189}"/>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9"/>
                      <a:extLst>
                        <a:ext uri="{FF2B5EF4-FFF2-40B4-BE49-F238E27FC236}">
                          <a16:creationId xmlns:a16="http://schemas.microsoft.com/office/drawing/2014/main" id="{A24E40B3-C8A8-C414-CDB0-7DE74C39D047}"/>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0"/>
                      <a:extLst>
                        <a:ext uri="{FF2B5EF4-FFF2-40B4-BE49-F238E27FC236}">
                          <a16:creationId xmlns:a16="http://schemas.microsoft.com/office/drawing/2014/main" id="{E2B5ED9E-CD1A-D8F3-494D-16D9E26A0195}"/>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1"/>
                      <a:extLst>
                        <a:ext uri="{FF2B5EF4-FFF2-40B4-BE49-F238E27FC236}">
                          <a16:creationId xmlns:a16="http://schemas.microsoft.com/office/drawing/2014/main" id="{5DCB66B3-32C9-EAD1-333F-5BEF8B7E1487}"/>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2"/>
                      <a:extLst>
                        <a:ext uri="{FF2B5EF4-FFF2-40B4-BE49-F238E27FC236}">
                          <a16:creationId xmlns:a16="http://schemas.microsoft.com/office/drawing/2014/main" id="{814FE770-1C34-1308-CAF1-BA5841640D73}"/>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3"/>
                      <a:extLst>
                        <a:ext uri="{FF2B5EF4-FFF2-40B4-BE49-F238E27FC236}">
                          <a16:creationId xmlns:a16="http://schemas.microsoft.com/office/drawing/2014/main" id="{F47371F9-8E31-92BD-E5EC-F3B9517A4467}"/>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0"/>
                      <a:extLst>
                        <a:ext uri="{FF2B5EF4-FFF2-40B4-BE49-F238E27FC236}">
                          <a16:creationId xmlns:a16="http://schemas.microsoft.com/office/drawing/2014/main" id="{38F206BF-E52E-5009-442C-54FC408CF4E7}"/>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4"/>
                      <a:extLst>
                        <a:ext uri="{FF2B5EF4-FFF2-40B4-BE49-F238E27FC236}">
                          <a16:creationId xmlns:a16="http://schemas.microsoft.com/office/drawing/2014/main" id="{49531B6E-2BC2-8E65-BBC8-3B818D209437}"/>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5"/>
                      <a:extLst>
                        <a:ext uri="{FF2B5EF4-FFF2-40B4-BE49-F238E27FC236}">
                          <a16:creationId xmlns:a16="http://schemas.microsoft.com/office/drawing/2014/main" id="{BDB40AC1-4845-0D9C-243C-30AE021671A8}"/>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6" name="TextBox 15">
                  <a:hlinkClick xmlns:r="http://schemas.openxmlformats.org/officeDocument/2006/relationships" r:id="rId16"/>
                  <a:extLst>
                    <a:ext uri="{FF2B5EF4-FFF2-40B4-BE49-F238E27FC236}">
                      <a16:creationId xmlns:a16="http://schemas.microsoft.com/office/drawing/2014/main" id="{0CCC1E72-AA89-9871-92CB-47D4677FA22D}"/>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 name="TextBox 12">
                <a:extLst>
                  <a:ext uri="{FF2B5EF4-FFF2-40B4-BE49-F238E27FC236}">
                    <a16:creationId xmlns:a16="http://schemas.microsoft.com/office/drawing/2014/main" id="{CD4970E0-C04F-4F71-7350-B9C14324A7CB}"/>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4" name="TextBox 13">
                <a:extLst>
                  <a:ext uri="{FF2B5EF4-FFF2-40B4-BE49-F238E27FC236}">
                    <a16:creationId xmlns:a16="http://schemas.microsoft.com/office/drawing/2014/main" id="{0ABC5071-F618-3410-002B-43455621D861}"/>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1" name="TextBox 10">
              <a:hlinkClick xmlns:r="http://schemas.openxmlformats.org/officeDocument/2006/relationships" r:id="rId17"/>
              <a:extLst>
                <a:ext uri="{FF2B5EF4-FFF2-40B4-BE49-F238E27FC236}">
                  <a16:creationId xmlns:a16="http://schemas.microsoft.com/office/drawing/2014/main" id="{B7750B44-9AFA-42EF-BB9C-2C3CA6B910B1}"/>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 name="Picture 8">
            <a:extLst>
              <a:ext uri="{FF2B5EF4-FFF2-40B4-BE49-F238E27FC236}">
                <a16:creationId xmlns:a16="http://schemas.microsoft.com/office/drawing/2014/main" id="{AE9BF008-3C27-755D-1EC4-19B485C23761}"/>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17</xdr:col>
      <xdr:colOff>45720</xdr:colOff>
      <xdr:row>3</xdr:row>
      <xdr:rowOff>106680</xdr:rowOff>
    </xdr:from>
    <xdr:to>
      <xdr:col>18</xdr:col>
      <xdr:colOff>43920</xdr:colOff>
      <xdr:row>3</xdr:row>
      <xdr:rowOff>358680</xdr:rowOff>
    </xdr:to>
    <xdr:sp macro="" textlink="">
      <xdr:nvSpPr>
        <xdr:cNvPr id="33" name="Rectangle: Rounded Corners 32">
          <a:hlinkClick xmlns:r="http://schemas.openxmlformats.org/officeDocument/2006/relationships" r:id="rId19"/>
          <a:extLst>
            <a:ext uri="{FF2B5EF4-FFF2-40B4-BE49-F238E27FC236}">
              <a16:creationId xmlns:a16="http://schemas.microsoft.com/office/drawing/2014/main" id="{04729CA2-F3D3-47CA-B931-AC65C286E3FC}"/>
            </a:ext>
          </a:extLst>
        </xdr:cNvPr>
        <xdr:cNvSpPr/>
      </xdr:nvSpPr>
      <xdr:spPr>
        <a:xfrm>
          <a:off x="13388340" y="92202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5</xdr:col>
      <xdr:colOff>419100</xdr:colOff>
      <xdr:row>20</xdr:row>
      <xdr:rowOff>114300</xdr:rowOff>
    </xdr:from>
    <xdr:to>
      <xdr:col>8</xdr:col>
      <xdr:colOff>226800</xdr:colOff>
      <xdr:row>20</xdr:row>
      <xdr:rowOff>348300</xdr:rowOff>
    </xdr:to>
    <xdr:sp macro="" textlink="">
      <xdr:nvSpPr>
        <xdr:cNvPr id="34" name="Rectangle: Rounded Corners 33">
          <a:extLst>
            <a:ext uri="{FF2B5EF4-FFF2-40B4-BE49-F238E27FC236}">
              <a16:creationId xmlns:a16="http://schemas.microsoft.com/office/drawing/2014/main" id="{CD517694-7DEA-4BF7-AE94-EA888AF7B5D7}"/>
            </a:ext>
          </a:extLst>
        </xdr:cNvPr>
        <xdr:cNvSpPr/>
      </xdr:nvSpPr>
      <xdr:spPr>
        <a:xfrm>
          <a:off x="249936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9</xdr:col>
      <xdr:colOff>518160</xdr:colOff>
      <xdr:row>3</xdr:row>
      <xdr:rowOff>115621</xdr:rowOff>
    </xdr:from>
    <xdr:to>
      <xdr:col>10</xdr:col>
      <xdr:colOff>35586</xdr:colOff>
      <xdr:row>3</xdr:row>
      <xdr:rowOff>365760</xdr:rowOff>
    </xdr:to>
    <xdr:pic>
      <xdr:nvPicPr>
        <xdr:cNvPr id="35" name="Picture 34">
          <a:extLst>
            <a:ext uri="{FF2B5EF4-FFF2-40B4-BE49-F238E27FC236}">
              <a16:creationId xmlns:a16="http://schemas.microsoft.com/office/drawing/2014/main" id="{28EF7316-051D-4A31-A6FA-71007D85FF33}"/>
            </a:ext>
          </a:extLst>
        </xdr:cNvPr>
        <xdr:cNvPicPr>
          <a:picLocks noChangeAspect="1"/>
        </xdr:cNvPicPr>
      </xdr:nvPicPr>
      <xdr:blipFill>
        <a:blip xmlns:r="http://schemas.openxmlformats.org/officeDocument/2006/relationships" r:embed="rId20"/>
        <a:stretch>
          <a:fillRect/>
        </a:stretch>
      </xdr:blipFill>
      <xdr:spPr>
        <a:xfrm>
          <a:off x="5250180" y="930961"/>
          <a:ext cx="477546" cy="250139"/>
        </a:xfrm>
        <a:prstGeom prst="rect">
          <a:avLst/>
        </a:prstGeom>
      </xdr:spPr>
    </xdr:pic>
    <xdr:clientData/>
  </xdr:twoCellAnchor>
  <xdr:twoCellAnchor>
    <xdr:from>
      <xdr:col>7</xdr:col>
      <xdr:colOff>68580</xdr:colOff>
      <xdr:row>7</xdr:row>
      <xdr:rowOff>53340</xdr:rowOff>
    </xdr:from>
    <xdr:to>
      <xdr:col>7</xdr:col>
      <xdr:colOff>536580</xdr:colOff>
      <xdr:row>8</xdr:row>
      <xdr:rowOff>2640</xdr:rowOff>
    </xdr:to>
    <xdr:grpSp>
      <xdr:nvGrpSpPr>
        <xdr:cNvPr id="36" name="Group 35">
          <a:extLst>
            <a:ext uri="{FF2B5EF4-FFF2-40B4-BE49-F238E27FC236}">
              <a16:creationId xmlns:a16="http://schemas.microsoft.com/office/drawing/2014/main" id="{309E36F1-E937-4CCD-95F7-1E86F3F0222C}"/>
            </a:ext>
          </a:extLst>
        </xdr:cNvPr>
        <xdr:cNvGrpSpPr/>
      </xdr:nvGrpSpPr>
      <xdr:grpSpPr>
        <a:xfrm>
          <a:off x="2956560" y="2087880"/>
          <a:ext cx="0" cy="276960"/>
          <a:chOff x="2506980" y="1981200"/>
          <a:chExt cx="502942" cy="228620"/>
        </a:xfrm>
      </xdr:grpSpPr>
      <xdr:pic>
        <xdr:nvPicPr>
          <xdr:cNvPr id="37" name="Picture 36">
            <a:extLst>
              <a:ext uri="{FF2B5EF4-FFF2-40B4-BE49-F238E27FC236}">
                <a16:creationId xmlns:a16="http://schemas.microsoft.com/office/drawing/2014/main" id="{E4BE105C-4166-8775-6386-811FC0E194C4}"/>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38" name="Picture 37">
            <a:extLst>
              <a:ext uri="{FF2B5EF4-FFF2-40B4-BE49-F238E27FC236}">
                <a16:creationId xmlns:a16="http://schemas.microsoft.com/office/drawing/2014/main" id="{36FEAA0A-30E2-D791-C976-4F572A9F0981}"/>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76200</xdr:colOff>
      <xdr:row>8</xdr:row>
      <xdr:rowOff>45720</xdr:rowOff>
    </xdr:from>
    <xdr:to>
      <xdr:col>7</xdr:col>
      <xdr:colOff>544200</xdr:colOff>
      <xdr:row>9</xdr:row>
      <xdr:rowOff>2640</xdr:rowOff>
    </xdr:to>
    <xdr:grpSp>
      <xdr:nvGrpSpPr>
        <xdr:cNvPr id="39" name="Group 38">
          <a:extLst>
            <a:ext uri="{FF2B5EF4-FFF2-40B4-BE49-F238E27FC236}">
              <a16:creationId xmlns:a16="http://schemas.microsoft.com/office/drawing/2014/main" id="{8C228468-68AD-4E04-AFA8-176A61FA835F}"/>
            </a:ext>
          </a:extLst>
        </xdr:cNvPr>
        <xdr:cNvGrpSpPr/>
      </xdr:nvGrpSpPr>
      <xdr:grpSpPr>
        <a:xfrm>
          <a:off x="2956560" y="2407920"/>
          <a:ext cx="0" cy="284580"/>
          <a:chOff x="2506980" y="1981200"/>
          <a:chExt cx="502942" cy="228620"/>
        </a:xfrm>
      </xdr:grpSpPr>
      <xdr:pic>
        <xdr:nvPicPr>
          <xdr:cNvPr id="40" name="Picture 39">
            <a:extLst>
              <a:ext uri="{FF2B5EF4-FFF2-40B4-BE49-F238E27FC236}">
                <a16:creationId xmlns:a16="http://schemas.microsoft.com/office/drawing/2014/main" id="{C8495E09-CBF1-3DD9-F96E-925504FAAE7B}"/>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41" name="Picture 40">
            <a:extLst>
              <a:ext uri="{FF2B5EF4-FFF2-40B4-BE49-F238E27FC236}">
                <a16:creationId xmlns:a16="http://schemas.microsoft.com/office/drawing/2014/main" id="{008A0314-F1EC-8464-D168-BCBFA63B8732}"/>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76200</xdr:colOff>
      <xdr:row>9</xdr:row>
      <xdr:rowOff>45720</xdr:rowOff>
    </xdr:from>
    <xdr:to>
      <xdr:col>7</xdr:col>
      <xdr:colOff>544200</xdr:colOff>
      <xdr:row>10</xdr:row>
      <xdr:rowOff>2640</xdr:rowOff>
    </xdr:to>
    <xdr:grpSp>
      <xdr:nvGrpSpPr>
        <xdr:cNvPr id="42" name="Group 41">
          <a:extLst>
            <a:ext uri="{FF2B5EF4-FFF2-40B4-BE49-F238E27FC236}">
              <a16:creationId xmlns:a16="http://schemas.microsoft.com/office/drawing/2014/main" id="{6EBDFCF6-724F-4330-9342-44532D0AC16C}"/>
            </a:ext>
          </a:extLst>
        </xdr:cNvPr>
        <xdr:cNvGrpSpPr/>
      </xdr:nvGrpSpPr>
      <xdr:grpSpPr>
        <a:xfrm>
          <a:off x="2956560" y="2735580"/>
          <a:ext cx="0" cy="284580"/>
          <a:chOff x="2506980" y="1981200"/>
          <a:chExt cx="502942" cy="228620"/>
        </a:xfrm>
      </xdr:grpSpPr>
      <xdr:pic>
        <xdr:nvPicPr>
          <xdr:cNvPr id="43" name="Picture 42">
            <a:extLst>
              <a:ext uri="{FF2B5EF4-FFF2-40B4-BE49-F238E27FC236}">
                <a16:creationId xmlns:a16="http://schemas.microsoft.com/office/drawing/2014/main" id="{CADCF482-C8C2-A3C1-2518-80383D262D43}"/>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44" name="Picture 43">
            <a:extLst>
              <a:ext uri="{FF2B5EF4-FFF2-40B4-BE49-F238E27FC236}">
                <a16:creationId xmlns:a16="http://schemas.microsoft.com/office/drawing/2014/main" id="{8F0F6609-FA35-EE85-1744-BC5735347B2B}"/>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76200</xdr:colOff>
      <xdr:row>10</xdr:row>
      <xdr:rowOff>45720</xdr:rowOff>
    </xdr:from>
    <xdr:to>
      <xdr:col>7</xdr:col>
      <xdr:colOff>544200</xdr:colOff>
      <xdr:row>11</xdr:row>
      <xdr:rowOff>2640</xdr:rowOff>
    </xdr:to>
    <xdr:grpSp>
      <xdr:nvGrpSpPr>
        <xdr:cNvPr id="45" name="Group 44">
          <a:extLst>
            <a:ext uri="{FF2B5EF4-FFF2-40B4-BE49-F238E27FC236}">
              <a16:creationId xmlns:a16="http://schemas.microsoft.com/office/drawing/2014/main" id="{1ACB2E9C-E436-41AA-B29D-C0B312281251}"/>
            </a:ext>
          </a:extLst>
        </xdr:cNvPr>
        <xdr:cNvGrpSpPr/>
      </xdr:nvGrpSpPr>
      <xdr:grpSpPr>
        <a:xfrm>
          <a:off x="2956560" y="3063240"/>
          <a:ext cx="0" cy="284580"/>
          <a:chOff x="2506980" y="1981200"/>
          <a:chExt cx="502942" cy="228620"/>
        </a:xfrm>
      </xdr:grpSpPr>
      <xdr:pic>
        <xdr:nvPicPr>
          <xdr:cNvPr id="46" name="Picture 45">
            <a:extLst>
              <a:ext uri="{FF2B5EF4-FFF2-40B4-BE49-F238E27FC236}">
                <a16:creationId xmlns:a16="http://schemas.microsoft.com/office/drawing/2014/main" id="{83DCEFCE-3647-3FC9-5D6D-31C394B87AB9}"/>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47" name="Picture 46">
            <a:extLst>
              <a:ext uri="{FF2B5EF4-FFF2-40B4-BE49-F238E27FC236}">
                <a16:creationId xmlns:a16="http://schemas.microsoft.com/office/drawing/2014/main" id="{46A0FBCB-745A-EB92-FFA2-912F4BF6CFB4}"/>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76200</xdr:colOff>
      <xdr:row>11</xdr:row>
      <xdr:rowOff>45720</xdr:rowOff>
    </xdr:from>
    <xdr:to>
      <xdr:col>7</xdr:col>
      <xdr:colOff>544200</xdr:colOff>
      <xdr:row>12</xdr:row>
      <xdr:rowOff>2640</xdr:rowOff>
    </xdr:to>
    <xdr:grpSp>
      <xdr:nvGrpSpPr>
        <xdr:cNvPr id="48" name="Group 47">
          <a:extLst>
            <a:ext uri="{FF2B5EF4-FFF2-40B4-BE49-F238E27FC236}">
              <a16:creationId xmlns:a16="http://schemas.microsoft.com/office/drawing/2014/main" id="{21453487-05F0-4FFB-9A6D-C636B3B2B450}"/>
            </a:ext>
          </a:extLst>
        </xdr:cNvPr>
        <xdr:cNvGrpSpPr/>
      </xdr:nvGrpSpPr>
      <xdr:grpSpPr>
        <a:xfrm>
          <a:off x="2956560" y="3390900"/>
          <a:ext cx="0" cy="284580"/>
          <a:chOff x="2506980" y="1981200"/>
          <a:chExt cx="502942" cy="228620"/>
        </a:xfrm>
      </xdr:grpSpPr>
      <xdr:pic>
        <xdr:nvPicPr>
          <xdr:cNvPr id="49" name="Picture 48">
            <a:extLst>
              <a:ext uri="{FF2B5EF4-FFF2-40B4-BE49-F238E27FC236}">
                <a16:creationId xmlns:a16="http://schemas.microsoft.com/office/drawing/2014/main" id="{8EA3484F-D7B1-7391-863A-BFB5168088E2}"/>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50" name="Picture 49">
            <a:extLst>
              <a:ext uri="{FF2B5EF4-FFF2-40B4-BE49-F238E27FC236}">
                <a16:creationId xmlns:a16="http://schemas.microsoft.com/office/drawing/2014/main" id="{5034A749-6FC8-3904-8398-7FF0439E86FB}"/>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76200</xdr:colOff>
      <xdr:row>12</xdr:row>
      <xdr:rowOff>45720</xdr:rowOff>
    </xdr:from>
    <xdr:to>
      <xdr:col>7</xdr:col>
      <xdr:colOff>544200</xdr:colOff>
      <xdr:row>13</xdr:row>
      <xdr:rowOff>2640</xdr:rowOff>
    </xdr:to>
    <xdr:grpSp>
      <xdr:nvGrpSpPr>
        <xdr:cNvPr id="51" name="Group 50">
          <a:extLst>
            <a:ext uri="{FF2B5EF4-FFF2-40B4-BE49-F238E27FC236}">
              <a16:creationId xmlns:a16="http://schemas.microsoft.com/office/drawing/2014/main" id="{0F04D7C5-1B30-4285-B6E1-F9C38BDCDB8D}"/>
            </a:ext>
          </a:extLst>
        </xdr:cNvPr>
        <xdr:cNvGrpSpPr/>
      </xdr:nvGrpSpPr>
      <xdr:grpSpPr>
        <a:xfrm>
          <a:off x="2956560" y="3718560"/>
          <a:ext cx="0" cy="284580"/>
          <a:chOff x="2506980" y="1981200"/>
          <a:chExt cx="502942" cy="228620"/>
        </a:xfrm>
      </xdr:grpSpPr>
      <xdr:pic>
        <xdr:nvPicPr>
          <xdr:cNvPr id="52" name="Picture 51">
            <a:extLst>
              <a:ext uri="{FF2B5EF4-FFF2-40B4-BE49-F238E27FC236}">
                <a16:creationId xmlns:a16="http://schemas.microsoft.com/office/drawing/2014/main" id="{79C13F04-37F2-6773-AEA9-9A6FFC106FFF}"/>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53" name="Picture 52">
            <a:extLst>
              <a:ext uri="{FF2B5EF4-FFF2-40B4-BE49-F238E27FC236}">
                <a16:creationId xmlns:a16="http://schemas.microsoft.com/office/drawing/2014/main" id="{AFE8CD12-10E8-133E-BE80-B8A40305D7C1}"/>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76200</xdr:colOff>
      <xdr:row>13</xdr:row>
      <xdr:rowOff>45720</xdr:rowOff>
    </xdr:from>
    <xdr:to>
      <xdr:col>7</xdr:col>
      <xdr:colOff>544200</xdr:colOff>
      <xdr:row>14</xdr:row>
      <xdr:rowOff>2640</xdr:rowOff>
    </xdr:to>
    <xdr:grpSp>
      <xdr:nvGrpSpPr>
        <xdr:cNvPr id="54" name="Group 53">
          <a:extLst>
            <a:ext uri="{FF2B5EF4-FFF2-40B4-BE49-F238E27FC236}">
              <a16:creationId xmlns:a16="http://schemas.microsoft.com/office/drawing/2014/main" id="{83912827-D33D-47E0-B490-3577687428CD}"/>
            </a:ext>
          </a:extLst>
        </xdr:cNvPr>
        <xdr:cNvGrpSpPr/>
      </xdr:nvGrpSpPr>
      <xdr:grpSpPr>
        <a:xfrm>
          <a:off x="2956560" y="4046220"/>
          <a:ext cx="0" cy="284580"/>
          <a:chOff x="2506980" y="1981200"/>
          <a:chExt cx="502942" cy="228620"/>
        </a:xfrm>
      </xdr:grpSpPr>
      <xdr:pic>
        <xdr:nvPicPr>
          <xdr:cNvPr id="55" name="Picture 54">
            <a:extLst>
              <a:ext uri="{FF2B5EF4-FFF2-40B4-BE49-F238E27FC236}">
                <a16:creationId xmlns:a16="http://schemas.microsoft.com/office/drawing/2014/main" id="{00A9AA22-DB4F-ACA9-3627-BFA0CE65E727}"/>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56" name="Picture 55">
            <a:extLst>
              <a:ext uri="{FF2B5EF4-FFF2-40B4-BE49-F238E27FC236}">
                <a16:creationId xmlns:a16="http://schemas.microsoft.com/office/drawing/2014/main" id="{8E7B4600-88A0-87E7-B365-CF1581CC3393}"/>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76200</xdr:colOff>
      <xdr:row>14</xdr:row>
      <xdr:rowOff>45720</xdr:rowOff>
    </xdr:from>
    <xdr:to>
      <xdr:col>7</xdr:col>
      <xdr:colOff>544200</xdr:colOff>
      <xdr:row>15</xdr:row>
      <xdr:rowOff>2640</xdr:rowOff>
    </xdr:to>
    <xdr:grpSp>
      <xdr:nvGrpSpPr>
        <xdr:cNvPr id="57" name="Group 56">
          <a:extLst>
            <a:ext uri="{FF2B5EF4-FFF2-40B4-BE49-F238E27FC236}">
              <a16:creationId xmlns:a16="http://schemas.microsoft.com/office/drawing/2014/main" id="{8506D67D-4E8F-4ACC-8F98-F2A42F3C1451}"/>
            </a:ext>
          </a:extLst>
        </xdr:cNvPr>
        <xdr:cNvGrpSpPr/>
      </xdr:nvGrpSpPr>
      <xdr:grpSpPr>
        <a:xfrm>
          <a:off x="2956560" y="4373880"/>
          <a:ext cx="0" cy="284580"/>
          <a:chOff x="2506980" y="1981200"/>
          <a:chExt cx="502942" cy="228620"/>
        </a:xfrm>
      </xdr:grpSpPr>
      <xdr:pic>
        <xdr:nvPicPr>
          <xdr:cNvPr id="58" name="Picture 57">
            <a:extLst>
              <a:ext uri="{FF2B5EF4-FFF2-40B4-BE49-F238E27FC236}">
                <a16:creationId xmlns:a16="http://schemas.microsoft.com/office/drawing/2014/main" id="{1D160D59-093A-4791-A391-80BE09DCEF33}"/>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59" name="Picture 58">
            <a:extLst>
              <a:ext uri="{FF2B5EF4-FFF2-40B4-BE49-F238E27FC236}">
                <a16:creationId xmlns:a16="http://schemas.microsoft.com/office/drawing/2014/main" id="{943DBAE9-0F02-6E83-D1E9-B6FA7A9EC2E7}"/>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76200</xdr:colOff>
      <xdr:row>15</xdr:row>
      <xdr:rowOff>45720</xdr:rowOff>
    </xdr:from>
    <xdr:to>
      <xdr:col>7</xdr:col>
      <xdr:colOff>544200</xdr:colOff>
      <xdr:row>16</xdr:row>
      <xdr:rowOff>2640</xdr:rowOff>
    </xdr:to>
    <xdr:grpSp>
      <xdr:nvGrpSpPr>
        <xdr:cNvPr id="60" name="Group 59">
          <a:extLst>
            <a:ext uri="{FF2B5EF4-FFF2-40B4-BE49-F238E27FC236}">
              <a16:creationId xmlns:a16="http://schemas.microsoft.com/office/drawing/2014/main" id="{F623AEC2-2CC7-4033-94A3-636E553BC97F}"/>
            </a:ext>
          </a:extLst>
        </xdr:cNvPr>
        <xdr:cNvGrpSpPr/>
      </xdr:nvGrpSpPr>
      <xdr:grpSpPr>
        <a:xfrm>
          <a:off x="2956560" y="4701540"/>
          <a:ext cx="0" cy="284580"/>
          <a:chOff x="2506980" y="1981200"/>
          <a:chExt cx="502942" cy="228620"/>
        </a:xfrm>
      </xdr:grpSpPr>
      <xdr:pic>
        <xdr:nvPicPr>
          <xdr:cNvPr id="61" name="Picture 60">
            <a:extLst>
              <a:ext uri="{FF2B5EF4-FFF2-40B4-BE49-F238E27FC236}">
                <a16:creationId xmlns:a16="http://schemas.microsoft.com/office/drawing/2014/main" id="{569214A8-311F-909E-C6B6-575CC37D3C97}"/>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62" name="Picture 61">
            <a:extLst>
              <a:ext uri="{FF2B5EF4-FFF2-40B4-BE49-F238E27FC236}">
                <a16:creationId xmlns:a16="http://schemas.microsoft.com/office/drawing/2014/main" id="{9C07913B-7C51-1B29-42E6-8B8A8AFE327A}"/>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76200</xdr:colOff>
      <xdr:row>16</xdr:row>
      <xdr:rowOff>45720</xdr:rowOff>
    </xdr:from>
    <xdr:to>
      <xdr:col>7</xdr:col>
      <xdr:colOff>544200</xdr:colOff>
      <xdr:row>17</xdr:row>
      <xdr:rowOff>2640</xdr:rowOff>
    </xdr:to>
    <xdr:grpSp>
      <xdr:nvGrpSpPr>
        <xdr:cNvPr id="63" name="Group 62">
          <a:extLst>
            <a:ext uri="{FF2B5EF4-FFF2-40B4-BE49-F238E27FC236}">
              <a16:creationId xmlns:a16="http://schemas.microsoft.com/office/drawing/2014/main" id="{52C444B2-537E-4A9E-997B-BE3C026632C9}"/>
            </a:ext>
          </a:extLst>
        </xdr:cNvPr>
        <xdr:cNvGrpSpPr/>
      </xdr:nvGrpSpPr>
      <xdr:grpSpPr>
        <a:xfrm>
          <a:off x="2956560" y="5029200"/>
          <a:ext cx="0" cy="284580"/>
          <a:chOff x="2506980" y="1981200"/>
          <a:chExt cx="502942" cy="228620"/>
        </a:xfrm>
      </xdr:grpSpPr>
      <xdr:pic>
        <xdr:nvPicPr>
          <xdr:cNvPr id="64" name="Picture 63">
            <a:extLst>
              <a:ext uri="{FF2B5EF4-FFF2-40B4-BE49-F238E27FC236}">
                <a16:creationId xmlns:a16="http://schemas.microsoft.com/office/drawing/2014/main" id="{3FF4402D-9F59-C117-0B4D-ADA931867942}"/>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65" name="Picture 64">
            <a:extLst>
              <a:ext uri="{FF2B5EF4-FFF2-40B4-BE49-F238E27FC236}">
                <a16:creationId xmlns:a16="http://schemas.microsoft.com/office/drawing/2014/main" id="{36E25952-F8C0-85C6-1790-886654AAA24D}"/>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76200</xdr:colOff>
      <xdr:row>17</xdr:row>
      <xdr:rowOff>45720</xdr:rowOff>
    </xdr:from>
    <xdr:to>
      <xdr:col>7</xdr:col>
      <xdr:colOff>544200</xdr:colOff>
      <xdr:row>18</xdr:row>
      <xdr:rowOff>2640</xdr:rowOff>
    </xdr:to>
    <xdr:grpSp>
      <xdr:nvGrpSpPr>
        <xdr:cNvPr id="66" name="Group 65">
          <a:extLst>
            <a:ext uri="{FF2B5EF4-FFF2-40B4-BE49-F238E27FC236}">
              <a16:creationId xmlns:a16="http://schemas.microsoft.com/office/drawing/2014/main" id="{029E350C-4434-4B69-949B-DEEB4B65E0CF}"/>
            </a:ext>
          </a:extLst>
        </xdr:cNvPr>
        <xdr:cNvGrpSpPr/>
      </xdr:nvGrpSpPr>
      <xdr:grpSpPr>
        <a:xfrm>
          <a:off x="2956560" y="5356860"/>
          <a:ext cx="0" cy="284580"/>
          <a:chOff x="2506980" y="1981200"/>
          <a:chExt cx="502942" cy="228620"/>
        </a:xfrm>
      </xdr:grpSpPr>
      <xdr:pic>
        <xdr:nvPicPr>
          <xdr:cNvPr id="67" name="Picture 66">
            <a:extLst>
              <a:ext uri="{FF2B5EF4-FFF2-40B4-BE49-F238E27FC236}">
                <a16:creationId xmlns:a16="http://schemas.microsoft.com/office/drawing/2014/main" id="{ED659346-B95B-3276-F1AA-42C148416931}"/>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68" name="Picture 67">
            <a:extLst>
              <a:ext uri="{FF2B5EF4-FFF2-40B4-BE49-F238E27FC236}">
                <a16:creationId xmlns:a16="http://schemas.microsoft.com/office/drawing/2014/main" id="{5BC12008-4330-120B-C61F-4E038001E2ED}"/>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76200</xdr:colOff>
      <xdr:row>18</xdr:row>
      <xdr:rowOff>45720</xdr:rowOff>
    </xdr:from>
    <xdr:to>
      <xdr:col>7</xdr:col>
      <xdr:colOff>544200</xdr:colOff>
      <xdr:row>19</xdr:row>
      <xdr:rowOff>2640</xdr:rowOff>
    </xdr:to>
    <xdr:grpSp>
      <xdr:nvGrpSpPr>
        <xdr:cNvPr id="69" name="Group 68">
          <a:extLst>
            <a:ext uri="{FF2B5EF4-FFF2-40B4-BE49-F238E27FC236}">
              <a16:creationId xmlns:a16="http://schemas.microsoft.com/office/drawing/2014/main" id="{1A14C8AA-B462-4399-B691-654498ED2CE8}"/>
            </a:ext>
          </a:extLst>
        </xdr:cNvPr>
        <xdr:cNvGrpSpPr/>
      </xdr:nvGrpSpPr>
      <xdr:grpSpPr>
        <a:xfrm>
          <a:off x="2956560" y="5684520"/>
          <a:ext cx="0" cy="284580"/>
          <a:chOff x="2506980" y="1981200"/>
          <a:chExt cx="502942" cy="228620"/>
        </a:xfrm>
      </xdr:grpSpPr>
      <xdr:pic>
        <xdr:nvPicPr>
          <xdr:cNvPr id="70" name="Picture 69">
            <a:extLst>
              <a:ext uri="{FF2B5EF4-FFF2-40B4-BE49-F238E27FC236}">
                <a16:creationId xmlns:a16="http://schemas.microsoft.com/office/drawing/2014/main" id="{E9661DC7-ADD8-57B9-E0C2-D833239CED0B}"/>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71" name="Picture 70">
            <a:extLst>
              <a:ext uri="{FF2B5EF4-FFF2-40B4-BE49-F238E27FC236}">
                <a16:creationId xmlns:a16="http://schemas.microsoft.com/office/drawing/2014/main" id="{8C10B1B9-1984-DBE1-F818-CA21609E61E9}"/>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76200</xdr:colOff>
      <xdr:row>19</xdr:row>
      <xdr:rowOff>45720</xdr:rowOff>
    </xdr:from>
    <xdr:to>
      <xdr:col>7</xdr:col>
      <xdr:colOff>544200</xdr:colOff>
      <xdr:row>20</xdr:row>
      <xdr:rowOff>2640</xdr:rowOff>
    </xdr:to>
    <xdr:grpSp>
      <xdr:nvGrpSpPr>
        <xdr:cNvPr id="72" name="Group 71">
          <a:extLst>
            <a:ext uri="{FF2B5EF4-FFF2-40B4-BE49-F238E27FC236}">
              <a16:creationId xmlns:a16="http://schemas.microsoft.com/office/drawing/2014/main" id="{9FAF69EE-5B7A-4EB1-9241-2004B867749F}"/>
            </a:ext>
          </a:extLst>
        </xdr:cNvPr>
        <xdr:cNvGrpSpPr/>
      </xdr:nvGrpSpPr>
      <xdr:grpSpPr>
        <a:xfrm>
          <a:off x="2956560" y="6012180"/>
          <a:ext cx="0" cy="284580"/>
          <a:chOff x="2506980" y="1981200"/>
          <a:chExt cx="502942" cy="228620"/>
        </a:xfrm>
      </xdr:grpSpPr>
      <xdr:pic>
        <xdr:nvPicPr>
          <xdr:cNvPr id="73" name="Picture 72">
            <a:extLst>
              <a:ext uri="{FF2B5EF4-FFF2-40B4-BE49-F238E27FC236}">
                <a16:creationId xmlns:a16="http://schemas.microsoft.com/office/drawing/2014/main" id="{21694B7B-B494-B4C0-B7BA-71215ECFE85A}"/>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74" name="Picture 73">
            <a:extLst>
              <a:ext uri="{FF2B5EF4-FFF2-40B4-BE49-F238E27FC236}">
                <a16:creationId xmlns:a16="http://schemas.microsoft.com/office/drawing/2014/main" id="{0288EA77-D957-9D35-BE8A-6C3271204357}"/>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76200</xdr:colOff>
      <xdr:row>20</xdr:row>
      <xdr:rowOff>45720</xdr:rowOff>
    </xdr:from>
    <xdr:to>
      <xdr:col>7</xdr:col>
      <xdr:colOff>544200</xdr:colOff>
      <xdr:row>21</xdr:row>
      <xdr:rowOff>2640</xdr:rowOff>
    </xdr:to>
    <xdr:grpSp>
      <xdr:nvGrpSpPr>
        <xdr:cNvPr id="75" name="Group 74">
          <a:extLst>
            <a:ext uri="{FF2B5EF4-FFF2-40B4-BE49-F238E27FC236}">
              <a16:creationId xmlns:a16="http://schemas.microsoft.com/office/drawing/2014/main" id="{0824741E-A434-454D-8C14-8DD60AD01934}"/>
            </a:ext>
          </a:extLst>
        </xdr:cNvPr>
        <xdr:cNvGrpSpPr/>
      </xdr:nvGrpSpPr>
      <xdr:grpSpPr>
        <a:xfrm>
          <a:off x="2956560" y="6339840"/>
          <a:ext cx="0" cy="360780"/>
          <a:chOff x="2506980" y="1981200"/>
          <a:chExt cx="502942" cy="228620"/>
        </a:xfrm>
      </xdr:grpSpPr>
      <xdr:pic>
        <xdr:nvPicPr>
          <xdr:cNvPr id="76" name="Picture 75">
            <a:extLst>
              <a:ext uri="{FF2B5EF4-FFF2-40B4-BE49-F238E27FC236}">
                <a16:creationId xmlns:a16="http://schemas.microsoft.com/office/drawing/2014/main" id="{2627BA52-C21C-0ED7-2070-6A0EB4B6FA69}"/>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77" name="Picture 76">
            <a:extLst>
              <a:ext uri="{FF2B5EF4-FFF2-40B4-BE49-F238E27FC236}">
                <a16:creationId xmlns:a16="http://schemas.microsoft.com/office/drawing/2014/main" id="{B626AD95-B84A-0412-395D-38C57FC68A97}"/>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9</xdr:col>
      <xdr:colOff>952500</xdr:colOff>
      <xdr:row>3</xdr:row>
      <xdr:rowOff>106680</xdr:rowOff>
    </xdr:from>
    <xdr:to>
      <xdr:col>10</xdr:col>
      <xdr:colOff>640380</xdr:colOff>
      <xdr:row>3</xdr:row>
      <xdr:rowOff>358680</xdr:rowOff>
    </xdr:to>
    <xdr:sp macro="" textlink="">
      <xdr:nvSpPr>
        <xdr:cNvPr id="78" name="Rectangle: Rounded Corners 77">
          <a:extLst>
            <a:ext uri="{FF2B5EF4-FFF2-40B4-BE49-F238E27FC236}">
              <a16:creationId xmlns:a16="http://schemas.microsoft.com/office/drawing/2014/main" id="{514C60CA-7F3C-4DC1-883B-4754417C98E0}"/>
            </a:ext>
          </a:extLst>
        </xdr:cNvPr>
        <xdr:cNvSpPr/>
      </xdr:nvSpPr>
      <xdr:spPr>
        <a:xfrm>
          <a:off x="5684520" y="92202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15240</xdr:colOff>
      <xdr:row>20</xdr:row>
      <xdr:rowOff>106680</xdr:rowOff>
    </xdr:from>
    <xdr:to>
      <xdr:col>5</xdr:col>
      <xdr:colOff>333480</xdr:colOff>
      <xdr:row>20</xdr:row>
      <xdr:rowOff>340680</xdr:rowOff>
    </xdr:to>
    <xdr:sp macro="" textlink="">
      <xdr:nvSpPr>
        <xdr:cNvPr id="79" name="Rectangle: Rounded Corners 78">
          <a:extLst>
            <a:ext uri="{FF2B5EF4-FFF2-40B4-BE49-F238E27FC236}">
              <a16:creationId xmlns:a16="http://schemas.microsoft.com/office/drawing/2014/main" id="{0284B73F-FDA3-4E67-B39B-554D866AA8A3}"/>
            </a:ext>
          </a:extLst>
        </xdr:cNvPr>
        <xdr:cNvSpPr/>
      </xdr:nvSpPr>
      <xdr:spPr>
        <a:xfrm>
          <a:off x="172974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99060</xdr:colOff>
      <xdr:row>5</xdr:row>
      <xdr:rowOff>76200</xdr:rowOff>
    </xdr:from>
    <xdr:to>
      <xdr:col>4</xdr:col>
      <xdr:colOff>267541</xdr:colOff>
      <xdr:row>5</xdr:row>
      <xdr:rowOff>256200</xdr:rowOff>
    </xdr:to>
    <xdr:pic>
      <xdr:nvPicPr>
        <xdr:cNvPr id="80" name="Picture 79">
          <a:extLst>
            <a:ext uri="{FF2B5EF4-FFF2-40B4-BE49-F238E27FC236}">
              <a16:creationId xmlns:a16="http://schemas.microsoft.com/office/drawing/2014/main" id="{BC6DEFCA-278E-45D6-8946-1EE2B46E02C1}"/>
            </a:ext>
          </a:extLst>
        </xdr:cNvPr>
        <xdr:cNvPicPr>
          <a:picLocks/>
        </xdr:cNvPicPr>
      </xdr:nvPicPr>
      <xdr:blipFill>
        <a:blip xmlns:r="http://schemas.openxmlformats.org/officeDocument/2006/relationships" r:embed="rId23"/>
        <a:stretch>
          <a:fillRect/>
        </a:stretch>
      </xdr:blipFill>
      <xdr:spPr>
        <a:xfrm>
          <a:off x="1813560" y="1455420"/>
          <a:ext cx="168481" cy="180000"/>
        </a:xfrm>
        <a:prstGeom prst="rect">
          <a:avLst/>
        </a:prstGeom>
        <a:solidFill>
          <a:schemeClr val="accent4">
            <a:lumMod val="75000"/>
          </a:schemeClr>
        </a:solidFill>
      </xdr:spPr>
    </xdr:pic>
    <xdr:clientData/>
  </xdr:twoCellAnchor>
  <xdr:twoCellAnchor>
    <xdr:from>
      <xdr:col>5</xdr:col>
      <xdr:colOff>76200</xdr:colOff>
      <xdr:row>6</xdr:row>
      <xdr:rowOff>99060</xdr:rowOff>
    </xdr:from>
    <xdr:to>
      <xdr:col>5</xdr:col>
      <xdr:colOff>242959</xdr:colOff>
      <xdr:row>20</xdr:row>
      <xdr:rowOff>1980</xdr:rowOff>
    </xdr:to>
    <xdr:grpSp>
      <xdr:nvGrpSpPr>
        <xdr:cNvPr id="81" name="Group 80">
          <a:extLst>
            <a:ext uri="{FF2B5EF4-FFF2-40B4-BE49-F238E27FC236}">
              <a16:creationId xmlns:a16="http://schemas.microsoft.com/office/drawing/2014/main" id="{8810CB82-280B-471D-A808-28B221B2DE2D}"/>
            </a:ext>
          </a:extLst>
        </xdr:cNvPr>
        <xdr:cNvGrpSpPr/>
      </xdr:nvGrpSpPr>
      <xdr:grpSpPr>
        <a:xfrm>
          <a:off x="2156460" y="1805940"/>
          <a:ext cx="166759" cy="4490160"/>
          <a:chOff x="2156460" y="1706880"/>
          <a:chExt cx="162001" cy="4421580"/>
        </a:xfrm>
      </xdr:grpSpPr>
      <xdr:pic>
        <xdr:nvPicPr>
          <xdr:cNvPr id="82" name="Picture 81">
            <a:hlinkClick xmlns:r="http://schemas.openxmlformats.org/officeDocument/2006/relationships" r:id="rId24"/>
            <a:extLst>
              <a:ext uri="{FF2B5EF4-FFF2-40B4-BE49-F238E27FC236}">
                <a16:creationId xmlns:a16="http://schemas.microsoft.com/office/drawing/2014/main" id="{FFD70E19-49CF-ACFA-4DAE-1A3EDD2AAF68}"/>
              </a:ext>
            </a:extLst>
          </xdr:cNvPr>
          <xdr:cNvPicPr>
            <a:picLocks noChangeAspect="1"/>
          </xdr:cNvPicPr>
        </xdr:nvPicPr>
        <xdr:blipFill>
          <a:blip xmlns:r="http://schemas.openxmlformats.org/officeDocument/2006/relationships" r:embed="rId25"/>
          <a:stretch>
            <a:fillRect/>
          </a:stretch>
        </xdr:blipFill>
        <xdr:spPr>
          <a:xfrm>
            <a:off x="2156460" y="2034540"/>
            <a:ext cx="162001" cy="162000"/>
          </a:xfrm>
          <a:prstGeom prst="rect">
            <a:avLst/>
          </a:prstGeom>
        </xdr:spPr>
      </xdr:pic>
      <xdr:pic>
        <xdr:nvPicPr>
          <xdr:cNvPr id="83" name="Picture 82">
            <a:hlinkClick xmlns:r="http://schemas.openxmlformats.org/officeDocument/2006/relationships" r:id="rId26"/>
            <a:extLst>
              <a:ext uri="{FF2B5EF4-FFF2-40B4-BE49-F238E27FC236}">
                <a16:creationId xmlns:a16="http://schemas.microsoft.com/office/drawing/2014/main" id="{F6EABE7F-568D-4A2B-4870-3AB64EA534DD}"/>
              </a:ext>
            </a:extLst>
          </xdr:cNvPr>
          <xdr:cNvPicPr>
            <a:picLocks noChangeAspect="1"/>
          </xdr:cNvPicPr>
        </xdr:nvPicPr>
        <xdr:blipFill>
          <a:blip xmlns:r="http://schemas.openxmlformats.org/officeDocument/2006/relationships" r:embed="rId25"/>
          <a:stretch>
            <a:fillRect/>
          </a:stretch>
        </xdr:blipFill>
        <xdr:spPr>
          <a:xfrm>
            <a:off x="2156460" y="1706880"/>
            <a:ext cx="162000" cy="162000"/>
          </a:xfrm>
          <a:prstGeom prst="rect">
            <a:avLst/>
          </a:prstGeom>
        </xdr:spPr>
      </xdr:pic>
      <xdr:pic>
        <xdr:nvPicPr>
          <xdr:cNvPr id="84" name="Picture 83">
            <a:extLst>
              <a:ext uri="{FF2B5EF4-FFF2-40B4-BE49-F238E27FC236}">
                <a16:creationId xmlns:a16="http://schemas.microsoft.com/office/drawing/2014/main" id="{D93664DB-B800-C50B-6041-5E2B31EE26F5}"/>
              </a:ext>
            </a:extLst>
          </xdr:cNvPr>
          <xdr:cNvPicPr>
            <a:picLocks noChangeAspect="1"/>
          </xdr:cNvPicPr>
        </xdr:nvPicPr>
        <xdr:blipFill>
          <a:blip xmlns:r="http://schemas.openxmlformats.org/officeDocument/2006/relationships" r:embed="rId25"/>
          <a:stretch>
            <a:fillRect/>
          </a:stretch>
        </xdr:blipFill>
        <xdr:spPr>
          <a:xfrm>
            <a:off x="2156460" y="2362200"/>
            <a:ext cx="162000" cy="162000"/>
          </a:xfrm>
          <a:prstGeom prst="rect">
            <a:avLst/>
          </a:prstGeom>
        </xdr:spPr>
      </xdr:pic>
      <xdr:pic>
        <xdr:nvPicPr>
          <xdr:cNvPr id="85" name="Picture 84">
            <a:extLst>
              <a:ext uri="{FF2B5EF4-FFF2-40B4-BE49-F238E27FC236}">
                <a16:creationId xmlns:a16="http://schemas.microsoft.com/office/drawing/2014/main" id="{53F7BD8E-80F0-3979-E6C2-D0363AEF046D}"/>
              </a:ext>
            </a:extLst>
          </xdr:cNvPr>
          <xdr:cNvPicPr>
            <a:picLocks noChangeAspect="1"/>
          </xdr:cNvPicPr>
        </xdr:nvPicPr>
        <xdr:blipFill>
          <a:blip xmlns:r="http://schemas.openxmlformats.org/officeDocument/2006/relationships" r:embed="rId25"/>
          <a:stretch>
            <a:fillRect/>
          </a:stretch>
        </xdr:blipFill>
        <xdr:spPr>
          <a:xfrm>
            <a:off x="2156460" y="2689860"/>
            <a:ext cx="162000" cy="162000"/>
          </a:xfrm>
          <a:prstGeom prst="rect">
            <a:avLst/>
          </a:prstGeom>
        </xdr:spPr>
      </xdr:pic>
      <xdr:pic>
        <xdr:nvPicPr>
          <xdr:cNvPr id="86" name="Picture 85">
            <a:extLst>
              <a:ext uri="{FF2B5EF4-FFF2-40B4-BE49-F238E27FC236}">
                <a16:creationId xmlns:a16="http://schemas.microsoft.com/office/drawing/2014/main" id="{DA71F648-C4FD-4153-1C32-9DE457096A81}"/>
              </a:ext>
            </a:extLst>
          </xdr:cNvPr>
          <xdr:cNvPicPr>
            <a:picLocks noChangeAspect="1"/>
          </xdr:cNvPicPr>
        </xdr:nvPicPr>
        <xdr:blipFill>
          <a:blip xmlns:r="http://schemas.openxmlformats.org/officeDocument/2006/relationships" r:embed="rId25"/>
          <a:stretch>
            <a:fillRect/>
          </a:stretch>
        </xdr:blipFill>
        <xdr:spPr>
          <a:xfrm>
            <a:off x="2156460" y="3017520"/>
            <a:ext cx="162000" cy="162000"/>
          </a:xfrm>
          <a:prstGeom prst="rect">
            <a:avLst/>
          </a:prstGeom>
        </xdr:spPr>
      </xdr:pic>
      <xdr:pic>
        <xdr:nvPicPr>
          <xdr:cNvPr id="87" name="Picture 86">
            <a:extLst>
              <a:ext uri="{FF2B5EF4-FFF2-40B4-BE49-F238E27FC236}">
                <a16:creationId xmlns:a16="http://schemas.microsoft.com/office/drawing/2014/main" id="{7824F8EA-463E-1CA8-0C9E-5F3B2250378B}"/>
              </a:ext>
            </a:extLst>
          </xdr:cNvPr>
          <xdr:cNvPicPr>
            <a:picLocks noChangeAspect="1"/>
          </xdr:cNvPicPr>
        </xdr:nvPicPr>
        <xdr:blipFill>
          <a:blip xmlns:r="http://schemas.openxmlformats.org/officeDocument/2006/relationships" r:embed="rId25"/>
          <a:stretch>
            <a:fillRect/>
          </a:stretch>
        </xdr:blipFill>
        <xdr:spPr>
          <a:xfrm>
            <a:off x="2156460" y="3345180"/>
            <a:ext cx="162000" cy="162000"/>
          </a:xfrm>
          <a:prstGeom prst="rect">
            <a:avLst/>
          </a:prstGeom>
        </xdr:spPr>
      </xdr:pic>
      <xdr:pic>
        <xdr:nvPicPr>
          <xdr:cNvPr id="88" name="Picture 87">
            <a:extLst>
              <a:ext uri="{FF2B5EF4-FFF2-40B4-BE49-F238E27FC236}">
                <a16:creationId xmlns:a16="http://schemas.microsoft.com/office/drawing/2014/main" id="{52785F27-BDE2-A6A2-5933-13F98F179D3C}"/>
              </a:ext>
            </a:extLst>
          </xdr:cNvPr>
          <xdr:cNvPicPr>
            <a:picLocks noChangeAspect="1"/>
          </xdr:cNvPicPr>
        </xdr:nvPicPr>
        <xdr:blipFill>
          <a:blip xmlns:r="http://schemas.openxmlformats.org/officeDocument/2006/relationships" r:embed="rId25"/>
          <a:stretch>
            <a:fillRect/>
          </a:stretch>
        </xdr:blipFill>
        <xdr:spPr>
          <a:xfrm>
            <a:off x="2156460" y="3672840"/>
            <a:ext cx="162000" cy="162000"/>
          </a:xfrm>
          <a:prstGeom prst="rect">
            <a:avLst/>
          </a:prstGeom>
        </xdr:spPr>
      </xdr:pic>
      <xdr:pic>
        <xdr:nvPicPr>
          <xdr:cNvPr id="89" name="Picture 88">
            <a:extLst>
              <a:ext uri="{FF2B5EF4-FFF2-40B4-BE49-F238E27FC236}">
                <a16:creationId xmlns:a16="http://schemas.microsoft.com/office/drawing/2014/main" id="{0A6EE7F0-A07F-AB88-C511-40C0203FC5FF}"/>
              </a:ext>
            </a:extLst>
          </xdr:cNvPr>
          <xdr:cNvPicPr>
            <a:picLocks noChangeAspect="1"/>
          </xdr:cNvPicPr>
        </xdr:nvPicPr>
        <xdr:blipFill>
          <a:blip xmlns:r="http://schemas.openxmlformats.org/officeDocument/2006/relationships" r:embed="rId25"/>
          <a:stretch>
            <a:fillRect/>
          </a:stretch>
        </xdr:blipFill>
        <xdr:spPr>
          <a:xfrm>
            <a:off x="2156460" y="4000500"/>
            <a:ext cx="162000" cy="162000"/>
          </a:xfrm>
          <a:prstGeom prst="rect">
            <a:avLst/>
          </a:prstGeom>
        </xdr:spPr>
      </xdr:pic>
      <xdr:pic>
        <xdr:nvPicPr>
          <xdr:cNvPr id="90" name="Picture 89">
            <a:extLst>
              <a:ext uri="{FF2B5EF4-FFF2-40B4-BE49-F238E27FC236}">
                <a16:creationId xmlns:a16="http://schemas.microsoft.com/office/drawing/2014/main" id="{964395EB-CF6B-F4E1-FBE7-A9CF90667448}"/>
              </a:ext>
            </a:extLst>
          </xdr:cNvPr>
          <xdr:cNvPicPr>
            <a:picLocks noChangeAspect="1"/>
          </xdr:cNvPicPr>
        </xdr:nvPicPr>
        <xdr:blipFill>
          <a:blip xmlns:r="http://schemas.openxmlformats.org/officeDocument/2006/relationships" r:embed="rId25"/>
          <a:stretch>
            <a:fillRect/>
          </a:stretch>
        </xdr:blipFill>
        <xdr:spPr>
          <a:xfrm>
            <a:off x="2156460" y="4328160"/>
            <a:ext cx="162000" cy="162000"/>
          </a:xfrm>
          <a:prstGeom prst="rect">
            <a:avLst/>
          </a:prstGeom>
        </xdr:spPr>
      </xdr:pic>
      <xdr:pic>
        <xdr:nvPicPr>
          <xdr:cNvPr id="91" name="Picture 90">
            <a:extLst>
              <a:ext uri="{FF2B5EF4-FFF2-40B4-BE49-F238E27FC236}">
                <a16:creationId xmlns:a16="http://schemas.microsoft.com/office/drawing/2014/main" id="{F14FE75C-C1AA-9960-164C-1192DC32F46E}"/>
              </a:ext>
            </a:extLst>
          </xdr:cNvPr>
          <xdr:cNvPicPr>
            <a:picLocks noChangeAspect="1"/>
          </xdr:cNvPicPr>
        </xdr:nvPicPr>
        <xdr:blipFill>
          <a:blip xmlns:r="http://schemas.openxmlformats.org/officeDocument/2006/relationships" r:embed="rId25"/>
          <a:stretch>
            <a:fillRect/>
          </a:stretch>
        </xdr:blipFill>
        <xdr:spPr>
          <a:xfrm>
            <a:off x="2156460" y="4655820"/>
            <a:ext cx="162000" cy="162000"/>
          </a:xfrm>
          <a:prstGeom prst="rect">
            <a:avLst/>
          </a:prstGeom>
        </xdr:spPr>
      </xdr:pic>
      <xdr:pic>
        <xdr:nvPicPr>
          <xdr:cNvPr id="92" name="Picture 91">
            <a:extLst>
              <a:ext uri="{FF2B5EF4-FFF2-40B4-BE49-F238E27FC236}">
                <a16:creationId xmlns:a16="http://schemas.microsoft.com/office/drawing/2014/main" id="{58C29527-B882-2342-D33B-F5B8B504BFF0}"/>
              </a:ext>
            </a:extLst>
          </xdr:cNvPr>
          <xdr:cNvPicPr>
            <a:picLocks noChangeAspect="1"/>
          </xdr:cNvPicPr>
        </xdr:nvPicPr>
        <xdr:blipFill>
          <a:blip xmlns:r="http://schemas.openxmlformats.org/officeDocument/2006/relationships" r:embed="rId25"/>
          <a:stretch>
            <a:fillRect/>
          </a:stretch>
        </xdr:blipFill>
        <xdr:spPr>
          <a:xfrm>
            <a:off x="2156460" y="4983480"/>
            <a:ext cx="162000" cy="162000"/>
          </a:xfrm>
          <a:prstGeom prst="rect">
            <a:avLst/>
          </a:prstGeom>
        </xdr:spPr>
      </xdr:pic>
      <xdr:pic>
        <xdr:nvPicPr>
          <xdr:cNvPr id="93" name="Picture 92">
            <a:extLst>
              <a:ext uri="{FF2B5EF4-FFF2-40B4-BE49-F238E27FC236}">
                <a16:creationId xmlns:a16="http://schemas.microsoft.com/office/drawing/2014/main" id="{89366240-6040-208A-90E9-9CBF5B0911F3}"/>
              </a:ext>
            </a:extLst>
          </xdr:cNvPr>
          <xdr:cNvPicPr>
            <a:picLocks noChangeAspect="1"/>
          </xdr:cNvPicPr>
        </xdr:nvPicPr>
        <xdr:blipFill>
          <a:blip xmlns:r="http://schemas.openxmlformats.org/officeDocument/2006/relationships" r:embed="rId25"/>
          <a:stretch>
            <a:fillRect/>
          </a:stretch>
        </xdr:blipFill>
        <xdr:spPr>
          <a:xfrm>
            <a:off x="2156460" y="5311140"/>
            <a:ext cx="162000" cy="162000"/>
          </a:xfrm>
          <a:prstGeom prst="rect">
            <a:avLst/>
          </a:prstGeom>
        </xdr:spPr>
      </xdr:pic>
      <xdr:pic>
        <xdr:nvPicPr>
          <xdr:cNvPr id="94" name="Picture 93">
            <a:extLst>
              <a:ext uri="{FF2B5EF4-FFF2-40B4-BE49-F238E27FC236}">
                <a16:creationId xmlns:a16="http://schemas.microsoft.com/office/drawing/2014/main" id="{82975629-4FAA-FE16-A1CD-216B03E73FDD}"/>
              </a:ext>
            </a:extLst>
          </xdr:cNvPr>
          <xdr:cNvPicPr>
            <a:picLocks noChangeAspect="1"/>
          </xdr:cNvPicPr>
        </xdr:nvPicPr>
        <xdr:blipFill>
          <a:blip xmlns:r="http://schemas.openxmlformats.org/officeDocument/2006/relationships" r:embed="rId25"/>
          <a:stretch>
            <a:fillRect/>
          </a:stretch>
        </xdr:blipFill>
        <xdr:spPr>
          <a:xfrm>
            <a:off x="2156460" y="5638800"/>
            <a:ext cx="162000" cy="162000"/>
          </a:xfrm>
          <a:prstGeom prst="rect">
            <a:avLst/>
          </a:prstGeom>
        </xdr:spPr>
      </xdr:pic>
      <xdr:pic>
        <xdr:nvPicPr>
          <xdr:cNvPr id="95" name="Picture 94">
            <a:extLst>
              <a:ext uri="{FF2B5EF4-FFF2-40B4-BE49-F238E27FC236}">
                <a16:creationId xmlns:a16="http://schemas.microsoft.com/office/drawing/2014/main" id="{FC3B39F0-AB1D-AC30-BE53-AFF2204D1740}"/>
              </a:ext>
            </a:extLst>
          </xdr:cNvPr>
          <xdr:cNvPicPr>
            <a:picLocks noChangeAspect="1"/>
          </xdr:cNvPicPr>
        </xdr:nvPicPr>
        <xdr:blipFill>
          <a:blip xmlns:r="http://schemas.openxmlformats.org/officeDocument/2006/relationships" r:embed="rId25"/>
          <a:stretch>
            <a:fillRect/>
          </a:stretch>
        </xdr:blipFill>
        <xdr:spPr>
          <a:xfrm>
            <a:off x="2156460" y="5966460"/>
            <a:ext cx="162000" cy="162000"/>
          </a:xfrm>
          <a:prstGeom prst="rect">
            <a:avLst/>
          </a:prstGeom>
        </xdr:spPr>
      </xdr:pic>
    </xdr:grpSp>
    <xdr:clientData/>
  </xdr:twoCellAnchor>
  <xdr:twoCellAnchor>
    <xdr:from>
      <xdr:col>5</xdr:col>
      <xdr:colOff>365752</xdr:colOff>
      <xdr:row>6</xdr:row>
      <xdr:rowOff>99068</xdr:rowOff>
    </xdr:from>
    <xdr:to>
      <xdr:col>5</xdr:col>
      <xdr:colOff>525335</xdr:colOff>
      <xdr:row>20</xdr:row>
      <xdr:rowOff>1980</xdr:rowOff>
    </xdr:to>
    <xdr:grpSp>
      <xdr:nvGrpSpPr>
        <xdr:cNvPr id="96" name="Group 95">
          <a:extLst>
            <a:ext uri="{FF2B5EF4-FFF2-40B4-BE49-F238E27FC236}">
              <a16:creationId xmlns:a16="http://schemas.microsoft.com/office/drawing/2014/main" id="{B5C67F9D-D890-4C4F-891F-278FE1ED31D4}"/>
            </a:ext>
          </a:extLst>
        </xdr:cNvPr>
        <xdr:cNvGrpSpPr/>
      </xdr:nvGrpSpPr>
      <xdr:grpSpPr>
        <a:xfrm>
          <a:off x="2446012" y="1805948"/>
          <a:ext cx="159583" cy="4490152"/>
          <a:chOff x="2476500" y="1798328"/>
          <a:chExt cx="159583" cy="4421572"/>
        </a:xfrm>
      </xdr:grpSpPr>
      <xdr:pic>
        <xdr:nvPicPr>
          <xdr:cNvPr id="97" name="Picture 96">
            <a:extLst>
              <a:ext uri="{FF2B5EF4-FFF2-40B4-BE49-F238E27FC236}">
                <a16:creationId xmlns:a16="http://schemas.microsoft.com/office/drawing/2014/main" id="{D331978E-EA24-7303-90B5-0020C3E288B6}"/>
              </a:ext>
            </a:extLst>
          </xdr:cNvPr>
          <xdr:cNvPicPr>
            <a:picLocks noChangeAspect="1"/>
          </xdr:cNvPicPr>
        </xdr:nvPicPr>
        <xdr:blipFill>
          <a:blip xmlns:r="http://schemas.openxmlformats.org/officeDocument/2006/relationships" r:embed="rId27"/>
          <a:stretch>
            <a:fillRect/>
          </a:stretch>
        </xdr:blipFill>
        <xdr:spPr>
          <a:xfrm>
            <a:off x="2476501" y="1798328"/>
            <a:ext cx="159582" cy="162000"/>
          </a:xfrm>
          <a:prstGeom prst="rect">
            <a:avLst/>
          </a:prstGeom>
        </xdr:spPr>
      </xdr:pic>
      <xdr:pic>
        <xdr:nvPicPr>
          <xdr:cNvPr id="98" name="Picture 97">
            <a:extLst>
              <a:ext uri="{FF2B5EF4-FFF2-40B4-BE49-F238E27FC236}">
                <a16:creationId xmlns:a16="http://schemas.microsoft.com/office/drawing/2014/main" id="{E0027C17-7A66-AF04-B64F-0E882C6D5D34}"/>
              </a:ext>
            </a:extLst>
          </xdr:cNvPr>
          <xdr:cNvPicPr>
            <a:picLocks noChangeAspect="1"/>
          </xdr:cNvPicPr>
        </xdr:nvPicPr>
        <xdr:blipFill>
          <a:blip xmlns:r="http://schemas.openxmlformats.org/officeDocument/2006/relationships" r:embed="rId27"/>
          <a:stretch>
            <a:fillRect/>
          </a:stretch>
        </xdr:blipFill>
        <xdr:spPr>
          <a:xfrm>
            <a:off x="2476500" y="2125980"/>
            <a:ext cx="159582" cy="162000"/>
          </a:xfrm>
          <a:prstGeom prst="rect">
            <a:avLst/>
          </a:prstGeom>
        </xdr:spPr>
      </xdr:pic>
      <xdr:pic>
        <xdr:nvPicPr>
          <xdr:cNvPr id="99" name="Picture 98">
            <a:extLst>
              <a:ext uri="{FF2B5EF4-FFF2-40B4-BE49-F238E27FC236}">
                <a16:creationId xmlns:a16="http://schemas.microsoft.com/office/drawing/2014/main" id="{D82B3BC1-FF05-8D13-9DD1-75222B24A8FF}"/>
              </a:ext>
            </a:extLst>
          </xdr:cNvPr>
          <xdr:cNvPicPr>
            <a:picLocks noChangeAspect="1"/>
          </xdr:cNvPicPr>
        </xdr:nvPicPr>
        <xdr:blipFill>
          <a:blip xmlns:r="http://schemas.openxmlformats.org/officeDocument/2006/relationships" r:embed="rId27"/>
          <a:stretch>
            <a:fillRect/>
          </a:stretch>
        </xdr:blipFill>
        <xdr:spPr>
          <a:xfrm>
            <a:off x="2476500" y="2453640"/>
            <a:ext cx="159582" cy="162000"/>
          </a:xfrm>
          <a:prstGeom prst="rect">
            <a:avLst/>
          </a:prstGeom>
        </xdr:spPr>
      </xdr:pic>
      <xdr:pic>
        <xdr:nvPicPr>
          <xdr:cNvPr id="100" name="Picture 99">
            <a:extLst>
              <a:ext uri="{FF2B5EF4-FFF2-40B4-BE49-F238E27FC236}">
                <a16:creationId xmlns:a16="http://schemas.microsoft.com/office/drawing/2014/main" id="{70DD122C-A274-264E-7A6D-C1C49C99A4E3}"/>
              </a:ext>
            </a:extLst>
          </xdr:cNvPr>
          <xdr:cNvPicPr>
            <a:picLocks noChangeAspect="1"/>
          </xdr:cNvPicPr>
        </xdr:nvPicPr>
        <xdr:blipFill>
          <a:blip xmlns:r="http://schemas.openxmlformats.org/officeDocument/2006/relationships" r:embed="rId27"/>
          <a:stretch>
            <a:fillRect/>
          </a:stretch>
        </xdr:blipFill>
        <xdr:spPr>
          <a:xfrm>
            <a:off x="2476500" y="2781300"/>
            <a:ext cx="159582" cy="162000"/>
          </a:xfrm>
          <a:prstGeom prst="rect">
            <a:avLst/>
          </a:prstGeom>
        </xdr:spPr>
      </xdr:pic>
      <xdr:pic>
        <xdr:nvPicPr>
          <xdr:cNvPr id="101" name="Picture 100">
            <a:extLst>
              <a:ext uri="{FF2B5EF4-FFF2-40B4-BE49-F238E27FC236}">
                <a16:creationId xmlns:a16="http://schemas.microsoft.com/office/drawing/2014/main" id="{A43650ED-B704-B872-E194-954EEA5E11F0}"/>
              </a:ext>
            </a:extLst>
          </xdr:cNvPr>
          <xdr:cNvPicPr>
            <a:picLocks noChangeAspect="1"/>
          </xdr:cNvPicPr>
        </xdr:nvPicPr>
        <xdr:blipFill>
          <a:blip xmlns:r="http://schemas.openxmlformats.org/officeDocument/2006/relationships" r:embed="rId27"/>
          <a:stretch>
            <a:fillRect/>
          </a:stretch>
        </xdr:blipFill>
        <xdr:spPr>
          <a:xfrm>
            <a:off x="2476500" y="3108960"/>
            <a:ext cx="159582" cy="162000"/>
          </a:xfrm>
          <a:prstGeom prst="rect">
            <a:avLst/>
          </a:prstGeom>
        </xdr:spPr>
      </xdr:pic>
      <xdr:pic>
        <xdr:nvPicPr>
          <xdr:cNvPr id="102" name="Picture 101">
            <a:extLst>
              <a:ext uri="{FF2B5EF4-FFF2-40B4-BE49-F238E27FC236}">
                <a16:creationId xmlns:a16="http://schemas.microsoft.com/office/drawing/2014/main" id="{DEC328CA-9062-13DE-78C9-D55086EAAFF6}"/>
              </a:ext>
            </a:extLst>
          </xdr:cNvPr>
          <xdr:cNvPicPr>
            <a:picLocks noChangeAspect="1"/>
          </xdr:cNvPicPr>
        </xdr:nvPicPr>
        <xdr:blipFill>
          <a:blip xmlns:r="http://schemas.openxmlformats.org/officeDocument/2006/relationships" r:embed="rId27"/>
          <a:stretch>
            <a:fillRect/>
          </a:stretch>
        </xdr:blipFill>
        <xdr:spPr>
          <a:xfrm>
            <a:off x="2476500" y="3436620"/>
            <a:ext cx="159582" cy="162000"/>
          </a:xfrm>
          <a:prstGeom prst="rect">
            <a:avLst/>
          </a:prstGeom>
        </xdr:spPr>
      </xdr:pic>
      <xdr:pic>
        <xdr:nvPicPr>
          <xdr:cNvPr id="103" name="Picture 102">
            <a:extLst>
              <a:ext uri="{FF2B5EF4-FFF2-40B4-BE49-F238E27FC236}">
                <a16:creationId xmlns:a16="http://schemas.microsoft.com/office/drawing/2014/main" id="{9DC50685-0CE4-6080-474A-DC1C1C6A18A1}"/>
              </a:ext>
            </a:extLst>
          </xdr:cNvPr>
          <xdr:cNvPicPr>
            <a:picLocks noChangeAspect="1"/>
          </xdr:cNvPicPr>
        </xdr:nvPicPr>
        <xdr:blipFill>
          <a:blip xmlns:r="http://schemas.openxmlformats.org/officeDocument/2006/relationships" r:embed="rId27"/>
          <a:stretch>
            <a:fillRect/>
          </a:stretch>
        </xdr:blipFill>
        <xdr:spPr>
          <a:xfrm>
            <a:off x="2476500" y="3764280"/>
            <a:ext cx="159582" cy="162000"/>
          </a:xfrm>
          <a:prstGeom prst="rect">
            <a:avLst/>
          </a:prstGeom>
        </xdr:spPr>
      </xdr:pic>
      <xdr:pic>
        <xdr:nvPicPr>
          <xdr:cNvPr id="104" name="Picture 103">
            <a:extLst>
              <a:ext uri="{FF2B5EF4-FFF2-40B4-BE49-F238E27FC236}">
                <a16:creationId xmlns:a16="http://schemas.microsoft.com/office/drawing/2014/main" id="{F189657A-B28D-F931-0938-FAF9DDA9D50E}"/>
              </a:ext>
            </a:extLst>
          </xdr:cNvPr>
          <xdr:cNvPicPr>
            <a:picLocks noChangeAspect="1"/>
          </xdr:cNvPicPr>
        </xdr:nvPicPr>
        <xdr:blipFill>
          <a:blip xmlns:r="http://schemas.openxmlformats.org/officeDocument/2006/relationships" r:embed="rId27"/>
          <a:stretch>
            <a:fillRect/>
          </a:stretch>
        </xdr:blipFill>
        <xdr:spPr>
          <a:xfrm>
            <a:off x="2476500" y="4091940"/>
            <a:ext cx="159582" cy="162000"/>
          </a:xfrm>
          <a:prstGeom prst="rect">
            <a:avLst/>
          </a:prstGeom>
        </xdr:spPr>
      </xdr:pic>
      <xdr:pic>
        <xdr:nvPicPr>
          <xdr:cNvPr id="105" name="Picture 104">
            <a:extLst>
              <a:ext uri="{FF2B5EF4-FFF2-40B4-BE49-F238E27FC236}">
                <a16:creationId xmlns:a16="http://schemas.microsoft.com/office/drawing/2014/main" id="{03A6E46E-9ADE-F9B9-1313-CA34349A6D11}"/>
              </a:ext>
            </a:extLst>
          </xdr:cNvPr>
          <xdr:cNvPicPr>
            <a:picLocks noChangeAspect="1"/>
          </xdr:cNvPicPr>
        </xdr:nvPicPr>
        <xdr:blipFill>
          <a:blip xmlns:r="http://schemas.openxmlformats.org/officeDocument/2006/relationships" r:embed="rId27"/>
          <a:stretch>
            <a:fillRect/>
          </a:stretch>
        </xdr:blipFill>
        <xdr:spPr>
          <a:xfrm>
            <a:off x="2476500" y="4419600"/>
            <a:ext cx="159582" cy="162000"/>
          </a:xfrm>
          <a:prstGeom prst="rect">
            <a:avLst/>
          </a:prstGeom>
        </xdr:spPr>
      </xdr:pic>
      <xdr:pic>
        <xdr:nvPicPr>
          <xdr:cNvPr id="106" name="Picture 105">
            <a:extLst>
              <a:ext uri="{FF2B5EF4-FFF2-40B4-BE49-F238E27FC236}">
                <a16:creationId xmlns:a16="http://schemas.microsoft.com/office/drawing/2014/main" id="{C807A0A4-31A4-AD80-4A8B-3CFC7029DF9C}"/>
              </a:ext>
            </a:extLst>
          </xdr:cNvPr>
          <xdr:cNvPicPr>
            <a:picLocks noChangeAspect="1"/>
          </xdr:cNvPicPr>
        </xdr:nvPicPr>
        <xdr:blipFill>
          <a:blip xmlns:r="http://schemas.openxmlformats.org/officeDocument/2006/relationships" r:embed="rId27"/>
          <a:stretch>
            <a:fillRect/>
          </a:stretch>
        </xdr:blipFill>
        <xdr:spPr>
          <a:xfrm>
            <a:off x="2476500" y="4747260"/>
            <a:ext cx="159582" cy="162000"/>
          </a:xfrm>
          <a:prstGeom prst="rect">
            <a:avLst/>
          </a:prstGeom>
        </xdr:spPr>
      </xdr:pic>
      <xdr:pic>
        <xdr:nvPicPr>
          <xdr:cNvPr id="107" name="Picture 106">
            <a:extLst>
              <a:ext uri="{FF2B5EF4-FFF2-40B4-BE49-F238E27FC236}">
                <a16:creationId xmlns:a16="http://schemas.microsoft.com/office/drawing/2014/main" id="{786AC53A-2247-1DFB-AF8A-8685464E590A}"/>
              </a:ext>
            </a:extLst>
          </xdr:cNvPr>
          <xdr:cNvPicPr>
            <a:picLocks noChangeAspect="1"/>
          </xdr:cNvPicPr>
        </xdr:nvPicPr>
        <xdr:blipFill>
          <a:blip xmlns:r="http://schemas.openxmlformats.org/officeDocument/2006/relationships" r:embed="rId27"/>
          <a:stretch>
            <a:fillRect/>
          </a:stretch>
        </xdr:blipFill>
        <xdr:spPr>
          <a:xfrm>
            <a:off x="2476500" y="5074920"/>
            <a:ext cx="159582" cy="162000"/>
          </a:xfrm>
          <a:prstGeom prst="rect">
            <a:avLst/>
          </a:prstGeom>
        </xdr:spPr>
      </xdr:pic>
      <xdr:pic>
        <xdr:nvPicPr>
          <xdr:cNvPr id="108" name="Picture 107">
            <a:extLst>
              <a:ext uri="{FF2B5EF4-FFF2-40B4-BE49-F238E27FC236}">
                <a16:creationId xmlns:a16="http://schemas.microsoft.com/office/drawing/2014/main" id="{044AF9B1-D658-C549-CA93-A240E83DCF3D}"/>
              </a:ext>
            </a:extLst>
          </xdr:cNvPr>
          <xdr:cNvPicPr>
            <a:picLocks noChangeAspect="1"/>
          </xdr:cNvPicPr>
        </xdr:nvPicPr>
        <xdr:blipFill>
          <a:blip xmlns:r="http://schemas.openxmlformats.org/officeDocument/2006/relationships" r:embed="rId27"/>
          <a:stretch>
            <a:fillRect/>
          </a:stretch>
        </xdr:blipFill>
        <xdr:spPr>
          <a:xfrm>
            <a:off x="2476500" y="5402580"/>
            <a:ext cx="159582" cy="162000"/>
          </a:xfrm>
          <a:prstGeom prst="rect">
            <a:avLst/>
          </a:prstGeom>
        </xdr:spPr>
      </xdr:pic>
      <xdr:pic>
        <xdr:nvPicPr>
          <xdr:cNvPr id="109" name="Picture 108">
            <a:extLst>
              <a:ext uri="{FF2B5EF4-FFF2-40B4-BE49-F238E27FC236}">
                <a16:creationId xmlns:a16="http://schemas.microsoft.com/office/drawing/2014/main" id="{19AC75F3-7794-FDEF-C21B-ED389DF651A7}"/>
              </a:ext>
            </a:extLst>
          </xdr:cNvPr>
          <xdr:cNvPicPr>
            <a:picLocks noChangeAspect="1"/>
          </xdr:cNvPicPr>
        </xdr:nvPicPr>
        <xdr:blipFill>
          <a:blip xmlns:r="http://schemas.openxmlformats.org/officeDocument/2006/relationships" r:embed="rId27"/>
          <a:stretch>
            <a:fillRect/>
          </a:stretch>
        </xdr:blipFill>
        <xdr:spPr>
          <a:xfrm>
            <a:off x="2476500" y="5730240"/>
            <a:ext cx="159582" cy="162000"/>
          </a:xfrm>
          <a:prstGeom prst="rect">
            <a:avLst/>
          </a:prstGeom>
        </xdr:spPr>
      </xdr:pic>
      <xdr:pic>
        <xdr:nvPicPr>
          <xdr:cNvPr id="110" name="Picture 109">
            <a:extLst>
              <a:ext uri="{FF2B5EF4-FFF2-40B4-BE49-F238E27FC236}">
                <a16:creationId xmlns:a16="http://schemas.microsoft.com/office/drawing/2014/main" id="{55D401A7-E3D9-A32A-8D86-E81567DA1A4B}"/>
              </a:ext>
            </a:extLst>
          </xdr:cNvPr>
          <xdr:cNvPicPr>
            <a:picLocks noChangeAspect="1"/>
          </xdr:cNvPicPr>
        </xdr:nvPicPr>
        <xdr:blipFill>
          <a:blip xmlns:r="http://schemas.openxmlformats.org/officeDocument/2006/relationships" r:embed="rId27"/>
          <a:stretch>
            <a:fillRect/>
          </a:stretch>
        </xdr:blipFill>
        <xdr:spPr>
          <a:xfrm>
            <a:off x="2476500" y="6057900"/>
            <a:ext cx="159582" cy="162000"/>
          </a:xfrm>
          <a:prstGeom prst="rect">
            <a:avLst/>
          </a:prstGeom>
        </xdr:spPr>
      </xdr:pic>
    </xdr:grpSp>
    <xdr:clientData/>
  </xdr:twoCellAnchor>
  <xdr:twoCellAnchor>
    <xdr:from>
      <xdr:col>5</xdr:col>
      <xdr:colOff>609592</xdr:colOff>
      <xdr:row>6</xdr:row>
      <xdr:rowOff>83820</xdr:rowOff>
    </xdr:from>
    <xdr:to>
      <xdr:col>5</xdr:col>
      <xdr:colOff>609592</xdr:colOff>
      <xdr:row>19</xdr:row>
      <xdr:rowOff>180000</xdr:rowOff>
    </xdr:to>
    <xdr:grpSp>
      <xdr:nvGrpSpPr>
        <xdr:cNvPr id="111" name="Group 110">
          <a:extLst>
            <a:ext uri="{FF2B5EF4-FFF2-40B4-BE49-F238E27FC236}">
              <a16:creationId xmlns:a16="http://schemas.microsoft.com/office/drawing/2014/main" id="{56184CA9-3DF1-4B84-A874-3E51660884A4}"/>
            </a:ext>
          </a:extLst>
        </xdr:cNvPr>
        <xdr:cNvGrpSpPr/>
      </xdr:nvGrpSpPr>
      <xdr:grpSpPr>
        <a:xfrm>
          <a:off x="2689852" y="1790700"/>
          <a:ext cx="0" cy="4355760"/>
          <a:chOff x="2781300" y="1851660"/>
          <a:chExt cx="136363" cy="4439580"/>
        </a:xfrm>
      </xdr:grpSpPr>
      <xdr:pic>
        <xdr:nvPicPr>
          <xdr:cNvPr id="112" name="Picture 111">
            <a:extLst>
              <a:ext uri="{FF2B5EF4-FFF2-40B4-BE49-F238E27FC236}">
                <a16:creationId xmlns:a16="http://schemas.microsoft.com/office/drawing/2014/main" id="{9A0E2C45-3595-55F7-B965-7D1BC29A892D}"/>
              </a:ext>
            </a:extLst>
          </xdr:cNvPr>
          <xdr:cNvPicPr>
            <a:picLocks noChangeAspect="1"/>
          </xdr:cNvPicPr>
        </xdr:nvPicPr>
        <xdr:blipFill>
          <a:blip xmlns:r="http://schemas.openxmlformats.org/officeDocument/2006/relationships" r:embed="rId28"/>
          <a:stretch>
            <a:fillRect/>
          </a:stretch>
        </xdr:blipFill>
        <xdr:spPr>
          <a:xfrm>
            <a:off x="2781300" y="1851660"/>
            <a:ext cx="136363" cy="180000"/>
          </a:xfrm>
          <a:prstGeom prst="rect">
            <a:avLst/>
          </a:prstGeom>
        </xdr:spPr>
      </xdr:pic>
      <xdr:pic>
        <xdr:nvPicPr>
          <xdr:cNvPr id="113" name="Picture 112">
            <a:extLst>
              <a:ext uri="{FF2B5EF4-FFF2-40B4-BE49-F238E27FC236}">
                <a16:creationId xmlns:a16="http://schemas.microsoft.com/office/drawing/2014/main" id="{C03A0141-6DC8-A273-3130-4C6C70245D72}"/>
              </a:ext>
            </a:extLst>
          </xdr:cNvPr>
          <xdr:cNvPicPr>
            <a:picLocks noChangeAspect="1"/>
          </xdr:cNvPicPr>
        </xdr:nvPicPr>
        <xdr:blipFill>
          <a:blip xmlns:r="http://schemas.openxmlformats.org/officeDocument/2006/relationships" r:embed="rId28"/>
          <a:stretch>
            <a:fillRect/>
          </a:stretch>
        </xdr:blipFill>
        <xdr:spPr>
          <a:xfrm>
            <a:off x="2781300" y="2179320"/>
            <a:ext cx="136363" cy="180000"/>
          </a:xfrm>
          <a:prstGeom prst="rect">
            <a:avLst/>
          </a:prstGeom>
        </xdr:spPr>
      </xdr:pic>
      <xdr:pic>
        <xdr:nvPicPr>
          <xdr:cNvPr id="114" name="Picture 113">
            <a:extLst>
              <a:ext uri="{FF2B5EF4-FFF2-40B4-BE49-F238E27FC236}">
                <a16:creationId xmlns:a16="http://schemas.microsoft.com/office/drawing/2014/main" id="{2552BCCD-C95D-F2E0-708F-5603D6D72125}"/>
              </a:ext>
            </a:extLst>
          </xdr:cNvPr>
          <xdr:cNvPicPr>
            <a:picLocks noChangeAspect="1"/>
          </xdr:cNvPicPr>
        </xdr:nvPicPr>
        <xdr:blipFill>
          <a:blip xmlns:r="http://schemas.openxmlformats.org/officeDocument/2006/relationships" r:embed="rId28"/>
          <a:stretch>
            <a:fillRect/>
          </a:stretch>
        </xdr:blipFill>
        <xdr:spPr>
          <a:xfrm>
            <a:off x="2781300" y="4800600"/>
            <a:ext cx="136363" cy="180000"/>
          </a:xfrm>
          <a:prstGeom prst="rect">
            <a:avLst/>
          </a:prstGeom>
        </xdr:spPr>
      </xdr:pic>
      <xdr:pic>
        <xdr:nvPicPr>
          <xdr:cNvPr id="115" name="Picture 114">
            <a:extLst>
              <a:ext uri="{FF2B5EF4-FFF2-40B4-BE49-F238E27FC236}">
                <a16:creationId xmlns:a16="http://schemas.microsoft.com/office/drawing/2014/main" id="{0189CFC4-D9A3-A40F-A28B-814A6F971315}"/>
              </a:ext>
            </a:extLst>
          </xdr:cNvPr>
          <xdr:cNvPicPr>
            <a:picLocks noChangeAspect="1"/>
          </xdr:cNvPicPr>
        </xdr:nvPicPr>
        <xdr:blipFill>
          <a:blip xmlns:r="http://schemas.openxmlformats.org/officeDocument/2006/relationships" r:embed="rId28"/>
          <a:stretch>
            <a:fillRect/>
          </a:stretch>
        </xdr:blipFill>
        <xdr:spPr>
          <a:xfrm>
            <a:off x="2781300" y="4472940"/>
            <a:ext cx="136363" cy="180000"/>
          </a:xfrm>
          <a:prstGeom prst="rect">
            <a:avLst/>
          </a:prstGeom>
        </xdr:spPr>
      </xdr:pic>
      <xdr:pic>
        <xdr:nvPicPr>
          <xdr:cNvPr id="116" name="Picture 115">
            <a:extLst>
              <a:ext uri="{FF2B5EF4-FFF2-40B4-BE49-F238E27FC236}">
                <a16:creationId xmlns:a16="http://schemas.microsoft.com/office/drawing/2014/main" id="{543B137B-8687-2D3A-A02E-941AD6D8B8FE}"/>
              </a:ext>
            </a:extLst>
          </xdr:cNvPr>
          <xdr:cNvPicPr>
            <a:picLocks noChangeAspect="1"/>
          </xdr:cNvPicPr>
        </xdr:nvPicPr>
        <xdr:blipFill>
          <a:blip xmlns:r="http://schemas.openxmlformats.org/officeDocument/2006/relationships" r:embed="rId28"/>
          <a:stretch>
            <a:fillRect/>
          </a:stretch>
        </xdr:blipFill>
        <xdr:spPr>
          <a:xfrm>
            <a:off x="2781300" y="4145280"/>
            <a:ext cx="136363" cy="180000"/>
          </a:xfrm>
          <a:prstGeom prst="rect">
            <a:avLst/>
          </a:prstGeom>
        </xdr:spPr>
      </xdr:pic>
      <xdr:pic>
        <xdr:nvPicPr>
          <xdr:cNvPr id="117" name="Picture 116">
            <a:extLst>
              <a:ext uri="{FF2B5EF4-FFF2-40B4-BE49-F238E27FC236}">
                <a16:creationId xmlns:a16="http://schemas.microsoft.com/office/drawing/2014/main" id="{D2D2CB46-BE4F-D4FC-5BDF-04BDB820B51A}"/>
              </a:ext>
            </a:extLst>
          </xdr:cNvPr>
          <xdr:cNvPicPr>
            <a:picLocks noChangeAspect="1"/>
          </xdr:cNvPicPr>
        </xdr:nvPicPr>
        <xdr:blipFill>
          <a:blip xmlns:r="http://schemas.openxmlformats.org/officeDocument/2006/relationships" r:embed="rId28"/>
          <a:stretch>
            <a:fillRect/>
          </a:stretch>
        </xdr:blipFill>
        <xdr:spPr>
          <a:xfrm>
            <a:off x="2781300" y="3817620"/>
            <a:ext cx="136363" cy="180000"/>
          </a:xfrm>
          <a:prstGeom prst="rect">
            <a:avLst/>
          </a:prstGeom>
        </xdr:spPr>
      </xdr:pic>
      <xdr:pic>
        <xdr:nvPicPr>
          <xdr:cNvPr id="118" name="Picture 117">
            <a:extLst>
              <a:ext uri="{FF2B5EF4-FFF2-40B4-BE49-F238E27FC236}">
                <a16:creationId xmlns:a16="http://schemas.microsoft.com/office/drawing/2014/main" id="{7D682AAD-826C-0F1E-ED32-E55A5A161CB9}"/>
              </a:ext>
            </a:extLst>
          </xdr:cNvPr>
          <xdr:cNvPicPr>
            <a:picLocks noChangeAspect="1"/>
          </xdr:cNvPicPr>
        </xdr:nvPicPr>
        <xdr:blipFill>
          <a:blip xmlns:r="http://schemas.openxmlformats.org/officeDocument/2006/relationships" r:embed="rId28"/>
          <a:stretch>
            <a:fillRect/>
          </a:stretch>
        </xdr:blipFill>
        <xdr:spPr>
          <a:xfrm>
            <a:off x="2781300" y="3489960"/>
            <a:ext cx="136363" cy="180000"/>
          </a:xfrm>
          <a:prstGeom prst="rect">
            <a:avLst/>
          </a:prstGeom>
        </xdr:spPr>
      </xdr:pic>
      <xdr:pic>
        <xdr:nvPicPr>
          <xdr:cNvPr id="119" name="Picture 118">
            <a:extLst>
              <a:ext uri="{FF2B5EF4-FFF2-40B4-BE49-F238E27FC236}">
                <a16:creationId xmlns:a16="http://schemas.microsoft.com/office/drawing/2014/main" id="{8CE4C571-A77C-2212-C141-4AEE0241D96D}"/>
              </a:ext>
            </a:extLst>
          </xdr:cNvPr>
          <xdr:cNvPicPr>
            <a:picLocks noChangeAspect="1"/>
          </xdr:cNvPicPr>
        </xdr:nvPicPr>
        <xdr:blipFill>
          <a:blip xmlns:r="http://schemas.openxmlformats.org/officeDocument/2006/relationships" r:embed="rId28"/>
          <a:stretch>
            <a:fillRect/>
          </a:stretch>
        </xdr:blipFill>
        <xdr:spPr>
          <a:xfrm>
            <a:off x="2781300" y="3162300"/>
            <a:ext cx="136363" cy="180000"/>
          </a:xfrm>
          <a:prstGeom prst="rect">
            <a:avLst/>
          </a:prstGeom>
        </xdr:spPr>
      </xdr:pic>
      <xdr:pic>
        <xdr:nvPicPr>
          <xdr:cNvPr id="120" name="Picture 119">
            <a:extLst>
              <a:ext uri="{FF2B5EF4-FFF2-40B4-BE49-F238E27FC236}">
                <a16:creationId xmlns:a16="http://schemas.microsoft.com/office/drawing/2014/main" id="{67E63527-A7CF-25E5-2E05-BC75138B0A1C}"/>
              </a:ext>
            </a:extLst>
          </xdr:cNvPr>
          <xdr:cNvPicPr>
            <a:picLocks noChangeAspect="1"/>
          </xdr:cNvPicPr>
        </xdr:nvPicPr>
        <xdr:blipFill>
          <a:blip xmlns:r="http://schemas.openxmlformats.org/officeDocument/2006/relationships" r:embed="rId28"/>
          <a:stretch>
            <a:fillRect/>
          </a:stretch>
        </xdr:blipFill>
        <xdr:spPr>
          <a:xfrm>
            <a:off x="2781300" y="2834640"/>
            <a:ext cx="136363" cy="180000"/>
          </a:xfrm>
          <a:prstGeom prst="rect">
            <a:avLst/>
          </a:prstGeom>
        </xdr:spPr>
      </xdr:pic>
      <xdr:pic>
        <xdr:nvPicPr>
          <xdr:cNvPr id="121" name="Picture 120">
            <a:extLst>
              <a:ext uri="{FF2B5EF4-FFF2-40B4-BE49-F238E27FC236}">
                <a16:creationId xmlns:a16="http://schemas.microsoft.com/office/drawing/2014/main" id="{48BDB3F2-1F26-A3C9-042A-B708B3305F68}"/>
              </a:ext>
            </a:extLst>
          </xdr:cNvPr>
          <xdr:cNvPicPr>
            <a:picLocks noChangeAspect="1"/>
          </xdr:cNvPicPr>
        </xdr:nvPicPr>
        <xdr:blipFill>
          <a:blip xmlns:r="http://schemas.openxmlformats.org/officeDocument/2006/relationships" r:embed="rId28"/>
          <a:stretch>
            <a:fillRect/>
          </a:stretch>
        </xdr:blipFill>
        <xdr:spPr>
          <a:xfrm>
            <a:off x="2781300" y="2506980"/>
            <a:ext cx="136363" cy="180000"/>
          </a:xfrm>
          <a:prstGeom prst="rect">
            <a:avLst/>
          </a:prstGeom>
        </xdr:spPr>
      </xdr:pic>
      <xdr:pic>
        <xdr:nvPicPr>
          <xdr:cNvPr id="122" name="Picture 121">
            <a:extLst>
              <a:ext uri="{FF2B5EF4-FFF2-40B4-BE49-F238E27FC236}">
                <a16:creationId xmlns:a16="http://schemas.microsoft.com/office/drawing/2014/main" id="{C9249078-7845-1E9F-8BF3-CBA1529AC469}"/>
              </a:ext>
            </a:extLst>
          </xdr:cNvPr>
          <xdr:cNvPicPr>
            <a:picLocks noChangeAspect="1"/>
          </xdr:cNvPicPr>
        </xdr:nvPicPr>
        <xdr:blipFill>
          <a:blip xmlns:r="http://schemas.openxmlformats.org/officeDocument/2006/relationships" r:embed="rId28"/>
          <a:stretch>
            <a:fillRect/>
          </a:stretch>
        </xdr:blipFill>
        <xdr:spPr>
          <a:xfrm>
            <a:off x="2781300" y="6111240"/>
            <a:ext cx="136363" cy="180000"/>
          </a:xfrm>
          <a:prstGeom prst="rect">
            <a:avLst/>
          </a:prstGeom>
        </xdr:spPr>
      </xdr:pic>
      <xdr:pic>
        <xdr:nvPicPr>
          <xdr:cNvPr id="123" name="Picture 122">
            <a:extLst>
              <a:ext uri="{FF2B5EF4-FFF2-40B4-BE49-F238E27FC236}">
                <a16:creationId xmlns:a16="http://schemas.microsoft.com/office/drawing/2014/main" id="{DF745777-C0FF-D2F7-11BB-7D3A8F0F4AC5}"/>
              </a:ext>
            </a:extLst>
          </xdr:cNvPr>
          <xdr:cNvPicPr>
            <a:picLocks noChangeAspect="1"/>
          </xdr:cNvPicPr>
        </xdr:nvPicPr>
        <xdr:blipFill>
          <a:blip xmlns:r="http://schemas.openxmlformats.org/officeDocument/2006/relationships" r:embed="rId28"/>
          <a:stretch>
            <a:fillRect/>
          </a:stretch>
        </xdr:blipFill>
        <xdr:spPr>
          <a:xfrm>
            <a:off x="2781300" y="5783580"/>
            <a:ext cx="136363" cy="180000"/>
          </a:xfrm>
          <a:prstGeom prst="rect">
            <a:avLst/>
          </a:prstGeom>
        </xdr:spPr>
      </xdr:pic>
      <xdr:pic>
        <xdr:nvPicPr>
          <xdr:cNvPr id="124" name="Picture 123">
            <a:extLst>
              <a:ext uri="{FF2B5EF4-FFF2-40B4-BE49-F238E27FC236}">
                <a16:creationId xmlns:a16="http://schemas.microsoft.com/office/drawing/2014/main" id="{63E8E3FA-3953-7A50-716E-DB0D41E7D21E}"/>
              </a:ext>
            </a:extLst>
          </xdr:cNvPr>
          <xdr:cNvPicPr>
            <a:picLocks noChangeAspect="1"/>
          </xdr:cNvPicPr>
        </xdr:nvPicPr>
        <xdr:blipFill>
          <a:blip xmlns:r="http://schemas.openxmlformats.org/officeDocument/2006/relationships" r:embed="rId28"/>
          <a:stretch>
            <a:fillRect/>
          </a:stretch>
        </xdr:blipFill>
        <xdr:spPr>
          <a:xfrm>
            <a:off x="2781300" y="5455920"/>
            <a:ext cx="136363" cy="180000"/>
          </a:xfrm>
          <a:prstGeom prst="rect">
            <a:avLst/>
          </a:prstGeom>
        </xdr:spPr>
      </xdr:pic>
      <xdr:pic>
        <xdr:nvPicPr>
          <xdr:cNvPr id="125" name="Picture 124">
            <a:extLst>
              <a:ext uri="{FF2B5EF4-FFF2-40B4-BE49-F238E27FC236}">
                <a16:creationId xmlns:a16="http://schemas.microsoft.com/office/drawing/2014/main" id="{D58DCE30-9D3E-1064-FC42-42A652FF96C3}"/>
              </a:ext>
            </a:extLst>
          </xdr:cNvPr>
          <xdr:cNvPicPr>
            <a:picLocks noChangeAspect="1"/>
          </xdr:cNvPicPr>
        </xdr:nvPicPr>
        <xdr:blipFill>
          <a:blip xmlns:r="http://schemas.openxmlformats.org/officeDocument/2006/relationships" r:embed="rId28"/>
          <a:stretch>
            <a:fillRect/>
          </a:stretch>
        </xdr:blipFill>
        <xdr:spPr>
          <a:xfrm>
            <a:off x="2781300" y="5128260"/>
            <a:ext cx="136363" cy="180000"/>
          </a:xfrm>
          <a:prstGeom prst="rect">
            <a:avLst/>
          </a:prstGeom>
        </xdr:spPr>
      </xdr:pic>
    </xdr:grpSp>
    <xdr:clientData/>
  </xdr:twoCellAnchor>
  <xdr:twoCellAnchor>
    <xdr:from>
      <xdr:col>4</xdr:col>
      <xdr:colOff>106680</xdr:colOff>
      <xdr:row>6</xdr:row>
      <xdr:rowOff>106680</xdr:rowOff>
    </xdr:from>
    <xdr:to>
      <xdr:col>4</xdr:col>
      <xdr:colOff>250680</xdr:colOff>
      <xdr:row>19</xdr:row>
      <xdr:rowOff>182100</xdr:rowOff>
    </xdr:to>
    <xdr:grpSp>
      <xdr:nvGrpSpPr>
        <xdr:cNvPr id="126" name="Group 125">
          <a:extLst>
            <a:ext uri="{FF2B5EF4-FFF2-40B4-BE49-F238E27FC236}">
              <a16:creationId xmlns:a16="http://schemas.microsoft.com/office/drawing/2014/main" id="{B499B137-8119-48BC-83E6-42F176B2E1CB}"/>
            </a:ext>
          </a:extLst>
        </xdr:cNvPr>
        <xdr:cNvGrpSpPr/>
      </xdr:nvGrpSpPr>
      <xdr:grpSpPr>
        <a:xfrm>
          <a:off x="1821180" y="1813560"/>
          <a:ext cx="144000" cy="4335000"/>
          <a:chOff x="1805940" y="1798320"/>
          <a:chExt cx="144000" cy="4388340"/>
        </a:xfrm>
      </xdr:grpSpPr>
      <xdr:sp macro="" textlink="">
        <xdr:nvSpPr>
          <xdr:cNvPr id="127" name="Oval 126">
            <a:extLst>
              <a:ext uri="{FF2B5EF4-FFF2-40B4-BE49-F238E27FC236}">
                <a16:creationId xmlns:a16="http://schemas.microsoft.com/office/drawing/2014/main" id="{972EDB90-6F11-9691-F9B2-B20741163549}"/>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28" name="Oval 127">
            <a:extLst>
              <a:ext uri="{FF2B5EF4-FFF2-40B4-BE49-F238E27FC236}">
                <a16:creationId xmlns:a16="http://schemas.microsoft.com/office/drawing/2014/main" id="{756C752F-5EF3-6B5B-A546-5E4C577BB39E}"/>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29" name="Oval 128">
            <a:extLst>
              <a:ext uri="{FF2B5EF4-FFF2-40B4-BE49-F238E27FC236}">
                <a16:creationId xmlns:a16="http://schemas.microsoft.com/office/drawing/2014/main" id="{E6030931-8796-DC03-9A8D-ECC1BBE10E12}"/>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0" name="Oval 129">
            <a:extLst>
              <a:ext uri="{FF2B5EF4-FFF2-40B4-BE49-F238E27FC236}">
                <a16:creationId xmlns:a16="http://schemas.microsoft.com/office/drawing/2014/main" id="{E4C5F13F-6E5A-A5F0-6EA0-01207E195B58}"/>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1" name="Oval 130">
            <a:extLst>
              <a:ext uri="{FF2B5EF4-FFF2-40B4-BE49-F238E27FC236}">
                <a16:creationId xmlns:a16="http://schemas.microsoft.com/office/drawing/2014/main" id="{852D4600-9E18-C643-7AA6-CBF9F0FBA584}"/>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2" name="Oval 131">
            <a:extLst>
              <a:ext uri="{FF2B5EF4-FFF2-40B4-BE49-F238E27FC236}">
                <a16:creationId xmlns:a16="http://schemas.microsoft.com/office/drawing/2014/main" id="{79EE106F-8EF3-62A1-DF00-DC987DEDA72C}"/>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3" name="Oval 132">
            <a:extLst>
              <a:ext uri="{FF2B5EF4-FFF2-40B4-BE49-F238E27FC236}">
                <a16:creationId xmlns:a16="http://schemas.microsoft.com/office/drawing/2014/main" id="{5712A355-86E7-F12A-9A9B-025355B021BC}"/>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4" name="Oval 133">
            <a:extLst>
              <a:ext uri="{FF2B5EF4-FFF2-40B4-BE49-F238E27FC236}">
                <a16:creationId xmlns:a16="http://schemas.microsoft.com/office/drawing/2014/main" id="{DAAE449A-4968-03AE-8258-1E0009309D82}"/>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5" name="Oval 134">
            <a:extLst>
              <a:ext uri="{FF2B5EF4-FFF2-40B4-BE49-F238E27FC236}">
                <a16:creationId xmlns:a16="http://schemas.microsoft.com/office/drawing/2014/main" id="{71C25DDB-EC64-EF6B-8025-32D3DB04EC69}"/>
              </a:ext>
            </a:extLst>
          </xdr:cNvPr>
          <xdr:cNvSpPr>
            <a:spLocks noChangeAspect="1"/>
          </xdr:cNvSpPr>
        </xdr:nvSpPr>
        <xdr:spPr>
          <a:xfrm>
            <a:off x="1805940" y="3093720"/>
            <a:ext cx="144000" cy="144000"/>
          </a:xfrm>
          <a:prstGeom prst="ellipse">
            <a:avLst/>
          </a:prstGeom>
          <a:solidFill>
            <a:srgbClr val="FC9E04"/>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6" name="Oval 135">
            <a:extLst>
              <a:ext uri="{FF2B5EF4-FFF2-40B4-BE49-F238E27FC236}">
                <a16:creationId xmlns:a16="http://schemas.microsoft.com/office/drawing/2014/main" id="{3DAAC081-B843-2BD6-C3A7-6C9E45E17ECB}"/>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7" name="Oval 136">
            <a:extLst>
              <a:ext uri="{FF2B5EF4-FFF2-40B4-BE49-F238E27FC236}">
                <a16:creationId xmlns:a16="http://schemas.microsoft.com/office/drawing/2014/main" id="{DCD1A394-FF5B-B42C-F6A3-E31582F06D9F}"/>
              </a:ext>
            </a:extLst>
          </xdr:cNvPr>
          <xdr:cNvSpPr>
            <a:spLocks noChangeAspect="1"/>
          </xdr:cNvSpPr>
        </xdr:nvSpPr>
        <xdr:spPr>
          <a:xfrm>
            <a:off x="1805940" y="60426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8" name="Oval 137">
            <a:extLst>
              <a:ext uri="{FF2B5EF4-FFF2-40B4-BE49-F238E27FC236}">
                <a16:creationId xmlns:a16="http://schemas.microsoft.com/office/drawing/2014/main" id="{C271148B-DC1D-5756-7FA9-30F484F661A2}"/>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9" name="Oval 138">
            <a:extLst>
              <a:ext uri="{FF2B5EF4-FFF2-40B4-BE49-F238E27FC236}">
                <a16:creationId xmlns:a16="http://schemas.microsoft.com/office/drawing/2014/main" id="{5AD8C44B-9110-4698-B574-1C5A3861930A}"/>
              </a:ext>
            </a:extLst>
          </xdr:cNvPr>
          <xdr:cNvSpPr>
            <a:spLocks noChangeAspect="1"/>
          </xdr:cNvSpPr>
        </xdr:nvSpPr>
        <xdr:spPr>
          <a:xfrm>
            <a:off x="1805940" y="5387340"/>
            <a:ext cx="144000" cy="144000"/>
          </a:xfrm>
          <a:prstGeom prst="ellipse">
            <a:avLst/>
          </a:prstGeom>
          <a:solidFill>
            <a:srgbClr val="FC9E04"/>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40" name="Oval 139">
            <a:extLst>
              <a:ext uri="{FF2B5EF4-FFF2-40B4-BE49-F238E27FC236}">
                <a16:creationId xmlns:a16="http://schemas.microsoft.com/office/drawing/2014/main" id="{9766395E-E1EE-F1A7-C205-5B725EE58B7E}"/>
              </a:ext>
            </a:extLst>
          </xdr:cNvPr>
          <xdr:cNvSpPr>
            <a:spLocks noChangeAspect="1"/>
          </xdr:cNvSpPr>
        </xdr:nvSpPr>
        <xdr:spPr>
          <a:xfrm>
            <a:off x="1805940" y="50596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13</xdr:col>
      <xdr:colOff>167640</xdr:colOff>
      <xdr:row>6</xdr:row>
      <xdr:rowOff>76200</xdr:rowOff>
    </xdr:from>
    <xdr:to>
      <xdr:col>13</xdr:col>
      <xdr:colOff>329640</xdr:colOff>
      <xdr:row>6</xdr:row>
      <xdr:rowOff>238200</xdr:rowOff>
    </xdr:to>
    <xdr:sp macro="" textlink="">
      <xdr:nvSpPr>
        <xdr:cNvPr id="141" name="TextBox 140">
          <a:extLst>
            <a:ext uri="{FF2B5EF4-FFF2-40B4-BE49-F238E27FC236}">
              <a16:creationId xmlns:a16="http://schemas.microsoft.com/office/drawing/2014/main" id="{3BB4341E-7FF0-40B4-AA8B-7F3DFB0DC762}"/>
            </a:ext>
          </a:extLst>
        </xdr:cNvPr>
        <xdr:cNvSpPr txBox="1">
          <a:spLocks noChangeAspect="1"/>
        </xdr:cNvSpPr>
      </xdr:nvSpPr>
      <xdr:spPr>
        <a:xfrm>
          <a:off x="8625840" y="178308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7</xdr:row>
      <xdr:rowOff>91440</xdr:rowOff>
    </xdr:from>
    <xdr:to>
      <xdr:col>13</xdr:col>
      <xdr:colOff>329640</xdr:colOff>
      <xdr:row>7</xdr:row>
      <xdr:rowOff>253440</xdr:rowOff>
    </xdr:to>
    <xdr:sp macro="" textlink="">
      <xdr:nvSpPr>
        <xdr:cNvPr id="142" name="TextBox 141">
          <a:extLst>
            <a:ext uri="{FF2B5EF4-FFF2-40B4-BE49-F238E27FC236}">
              <a16:creationId xmlns:a16="http://schemas.microsoft.com/office/drawing/2014/main" id="{BAA34020-7F05-451F-9CEF-9FEB4A21AC2D}"/>
            </a:ext>
          </a:extLst>
        </xdr:cNvPr>
        <xdr:cNvSpPr txBox="1">
          <a:spLocks noChangeAspect="1"/>
        </xdr:cNvSpPr>
      </xdr:nvSpPr>
      <xdr:spPr>
        <a:xfrm>
          <a:off x="8625840" y="212598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10</xdr:row>
      <xdr:rowOff>91440</xdr:rowOff>
    </xdr:from>
    <xdr:to>
      <xdr:col>13</xdr:col>
      <xdr:colOff>329640</xdr:colOff>
      <xdr:row>10</xdr:row>
      <xdr:rowOff>253440</xdr:rowOff>
    </xdr:to>
    <xdr:sp macro="" textlink="">
      <xdr:nvSpPr>
        <xdr:cNvPr id="143" name="TextBox 142">
          <a:extLst>
            <a:ext uri="{FF2B5EF4-FFF2-40B4-BE49-F238E27FC236}">
              <a16:creationId xmlns:a16="http://schemas.microsoft.com/office/drawing/2014/main" id="{8EE1B93C-21AD-44E0-8A54-AC4389CC8E03}"/>
            </a:ext>
          </a:extLst>
        </xdr:cNvPr>
        <xdr:cNvSpPr txBox="1">
          <a:spLocks noChangeAspect="1"/>
        </xdr:cNvSpPr>
      </xdr:nvSpPr>
      <xdr:spPr>
        <a:xfrm>
          <a:off x="8625840" y="310896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8</xdr:row>
      <xdr:rowOff>91440</xdr:rowOff>
    </xdr:from>
    <xdr:to>
      <xdr:col>13</xdr:col>
      <xdr:colOff>329640</xdr:colOff>
      <xdr:row>8</xdr:row>
      <xdr:rowOff>253440</xdr:rowOff>
    </xdr:to>
    <xdr:sp macro="" textlink="">
      <xdr:nvSpPr>
        <xdr:cNvPr id="144" name="TextBox 143">
          <a:extLst>
            <a:ext uri="{FF2B5EF4-FFF2-40B4-BE49-F238E27FC236}">
              <a16:creationId xmlns:a16="http://schemas.microsoft.com/office/drawing/2014/main" id="{E5183C70-1A40-489A-8CB4-A9F72302FF06}"/>
            </a:ext>
          </a:extLst>
        </xdr:cNvPr>
        <xdr:cNvSpPr txBox="1">
          <a:spLocks noChangeAspect="1"/>
        </xdr:cNvSpPr>
      </xdr:nvSpPr>
      <xdr:spPr>
        <a:xfrm>
          <a:off x="8625840" y="245364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9</xdr:row>
      <xdr:rowOff>91440</xdr:rowOff>
    </xdr:from>
    <xdr:to>
      <xdr:col>13</xdr:col>
      <xdr:colOff>329640</xdr:colOff>
      <xdr:row>9</xdr:row>
      <xdr:rowOff>253440</xdr:rowOff>
    </xdr:to>
    <xdr:sp macro="" textlink="">
      <xdr:nvSpPr>
        <xdr:cNvPr id="145" name="TextBox 144">
          <a:extLst>
            <a:ext uri="{FF2B5EF4-FFF2-40B4-BE49-F238E27FC236}">
              <a16:creationId xmlns:a16="http://schemas.microsoft.com/office/drawing/2014/main" id="{7E5F3645-2383-44BC-93BB-F21B42F21467}"/>
            </a:ext>
          </a:extLst>
        </xdr:cNvPr>
        <xdr:cNvSpPr txBox="1">
          <a:spLocks noChangeAspect="1"/>
        </xdr:cNvSpPr>
      </xdr:nvSpPr>
      <xdr:spPr>
        <a:xfrm>
          <a:off x="8625840" y="278130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11</xdr:row>
      <xdr:rowOff>91440</xdr:rowOff>
    </xdr:from>
    <xdr:to>
      <xdr:col>13</xdr:col>
      <xdr:colOff>329640</xdr:colOff>
      <xdr:row>11</xdr:row>
      <xdr:rowOff>253440</xdr:rowOff>
    </xdr:to>
    <xdr:sp macro="" textlink="">
      <xdr:nvSpPr>
        <xdr:cNvPr id="146" name="TextBox 145">
          <a:extLst>
            <a:ext uri="{FF2B5EF4-FFF2-40B4-BE49-F238E27FC236}">
              <a16:creationId xmlns:a16="http://schemas.microsoft.com/office/drawing/2014/main" id="{F46D129F-DCCE-48A2-A99B-04B1D3F75E20}"/>
            </a:ext>
          </a:extLst>
        </xdr:cNvPr>
        <xdr:cNvSpPr txBox="1">
          <a:spLocks noChangeAspect="1"/>
        </xdr:cNvSpPr>
      </xdr:nvSpPr>
      <xdr:spPr>
        <a:xfrm>
          <a:off x="8625840" y="343662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12</xdr:row>
      <xdr:rowOff>91440</xdr:rowOff>
    </xdr:from>
    <xdr:to>
      <xdr:col>13</xdr:col>
      <xdr:colOff>329640</xdr:colOff>
      <xdr:row>12</xdr:row>
      <xdr:rowOff>253440</xdr:rowOff>
    </xdr:to>
    <xdr:sp macro="" textlink="">
      <xdr:nvSpPr>
        <xdr:cNvPr id="147" name="TextBox 146">
          <a:extLst>
            <a:ext uri="{FF2B5EF4-FFF2-40B4-BE49-F238E27FC236}">
              <a16:creationId xmlns:a16="http://schemas.microsoft.com/office/drawing/2014/main" id="{1E4534AD-9279-4FB0-98C2-5312EB8D916E}"/>
            </a:ext>
          </a:extLst>
        </xdr:cNvPr>
        <xdr:cNvSpPr txBox="1">
          <a:spLocks noChangeAspect="1"/>
        </xdr:cNvSpPr>
      </xdr:nvSpPr>
      <xdr:spPr>
        <a:xfrm>
          <a:off x="8625840" y="376428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13</xdr:row>
      <xdr:rowOff>91440</xdr:rowOff>
    </xdr:from>
    <xdr:to>
      <xdr:col>13</xdr:col>
      <xdr:colOff>329640</xdr:colOff>
      <xdr:row>13</xdr:row>
      <xdr:rowOff>253440</xdr:rowOff>
    </xdr:to>
    <xdr:sp macro="" textlink="">
      <xdr:nvSpPr>
        <xdr:cNvPr id="148" name="TextBox 147">
          <a:extLst>
            <a:ext uri="{FF2B5EF4-FFF2-40B4-BE49-F238E27FC236}">
              <a16:creationId xmlns:a16="http://schemas.microsoft.com/office/drawing/2014/main" id="{0536C35C-8C85-4080-88C9-23CDC13FDD40}"/>
            </a:ext>
          </a:extLst>
        </xdr:cNvPr>
        <xdr:cNvSpPr txBox="1">
          <a:spLocks noChangeAspect="1"/>
        </xdr:cNvSpPr>
      </xdr:nvSpPr>
      <xdr:spPr>
        <a:xfrm>
          <a:off x="8625840" y="409194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14</xdr:row>
      <xdr:rowOff>91440</xdr:rowOff>
    </xdr:from>
    <xdr:to>
      <xdr:col>13</xdr:col>
      <xdr:colOff>329640</xdr:colOff>
      <xdr:row>14</xdr:row>
      <xdr:rowOff>253440</xdr:rowOff>
    </xdr:to>
    <xdr:sp macro="" textlink="">
      <xdr:nvSpPr>
        <xdr:cNvPr id="149" name="TextBox 148">
          <a:extLst>
            <a:ext uri="{FF2B5EF4-FFF2-40B4-BE49-F238E27FC236}">
              <a16:creationId xmlns:a16="http://schemas.microsoft.com/office/drawing/2014/main" id="{618C7ECC-4D9F-4890-B48D-4046D07A696E}"/>
            </a:ext>
          </a:extLst>
        </xdr:cNvPr>
        <xdr:cNvSpPr txBox="1">
          <a:spLocks noChangeAspect="1"/>
        </xdr:cNvSpPr>
      </xdr:nvSpPr>
      <xdr:spPr>
        <a:xfrm>
          <a:off x="8625840" y="441960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15</xdr:row>
      <xdr:rowOff>91440</xdr:rowOff>
    </xdr:from>
    <xdr:to>
      <xdr:col>13</xdr:col>
      <xdr:colOff>329640</xdr:colOff>
      <xdr:row>15</xdr:row>
      <xdr:rowOff>253440</xdr:rowOff>
    </xdr:to>
    <xdr:sp macro="" textlink="">
      <xdr:nvSpPr>
        <xdr:cNvPr id="150" name="TextBox 149">
          <a:extLst>
            <a:ext uri="{FF2B5EF4-FFF2-40B4-BE49-F238E27FC236}">
              <a16:creationId xmlns:a16="http://schemas.microsoft.com/office/drawing/2014/main" id="{AC802C4F-F175-428D-81D2-E2897A7FDD90}"/>
            </a:ext>
          </a:extLst>
        </xdr:cNvPr>
        <xdr:cNvSpPr txBox="1">
          <a:spLocks noChangeAspect="1"/>
        </xdr:cNvSpPr>
      </xdr:nvSpPr>
      <xdr:spPr>
        <a:xfrm>
          <a:off x="8625840" y="474726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16</xdr:row>
      <xdr:rowOff>91440</xdr:rowOff>
    </xdr:from>
    <xdr:to>
      <xdr:col>13</xdr:col>
      <xdr:colOff>329640</xdr:colOff>
      <xdr:row>16</xdr:row>
      <xdr:rowOff>253440</xdr:rowOff>
    </xdr:to>
    <xdr:sp macro="" textlink="">
      <xdr:nvSpPr>
        <xdr:cNvPr id="151" name="TextBox 150">
          <a:extLst>
            <a:ext uri="{FF2B5EF4-FFF2-40B4-BE49-F238E27FC236}">
              <a16:creationId xmlns:a16="http://schemas.microsoft.com/office/drawing/2014/main" id="{C93315C6-036C-494A-938E-65575DFB9D46}"/>
            </a:ext>
          </a:extLst>
        </xdr:cNvPr>
        <xdr:cNvSpPr txBox="1">
          <a:spLocks noChangeAspect="1"/>
        </xdr:cNvSpPr>
      </xdr:nvSpPr>
      <xdr:spPr>
        <a:xfrm>
          <a:off x="8625840" y="507492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17</xdr:row>
      <xdr:rowOff>91440</xdr:rowOff>
    </xdr:from>
    <xdr:to>
      <xdr:col>13</xdr:col>
      <xdr:colOff>329640</xdr:colOff>
      <xdr:row>17</xdr:row>
      <xdr:rowOff>253440</xdr:rowOff>
    </xdr:to>
    <xdr:sp macro="" textlink="">
      <xdr:nvSpPr>
        <xdr:cNvPr id="152" name="TextBox 151">
          <a:extLst>
            <a:ext uri="{FF2B5EF4-FFF2-40B4-BE49-F238E27FC236}">
              <a16:creationId xmlns:a16="http://schemas.microsoft.com/office/drawing/2014/main" id="{9D4623AA-CD8D-4DB4-AE1C-10C3E0D1EB4A}"/>
            </a:ext>
          </a:extLst>
        </xdr:cNvPr>
        <xdr:cNvSpPr txBox="1">
          <a:spLocks noChangeAspect="1"/>
        </xdr:cNvSpPr>
      </xdr:nvSpPr>
      <xdr:spPr>
        <a:xfrm>
          <a:off x="8625840" y="540258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18</xdr:row>
      <xdr:rowOff>91440</xdr:rowOff>
    </xdr:from>
    <xdr:to>
      <xdr:col>13</xdr:col>
      <xdr:colOff>329640</xdr:colOff>
      <xdr:row>18</xdr:row>
      <xdr:rowOff>253440</xdr:rowOff>
    </xdr:to>
    <xdr:sp macro="" textlink="">
      <xdr:nvSpPr>
        <xdr:cNvPr id="153" name="TextBox 152">
          <a:extLst>
            <a:ext uri="{FF2B5EF4-FFF2-40B4-BE49-F238E27FC236}">
              <a16:creationId xmlns:a16="http://schemas.microsoft.com/office/drawing/2014/main" id="{6A0288D6-905B-49EB-A9F9-5FD0E5A0AAAA}"/>
            </a:ext>
          </a:extLst>
        </xdr:cNvPr>
        <xdr:cNvSpPr txBox="1">
          <a:spLocks noChangeAspect="1"/>
        </xdr:cNvSpPr>
      </xdr:nvSpPr>
      <xdr:spPr>
        <a:xfrm>
          <a:off x="8625840" y="573024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13</xdr:col>
      <xdr:colOff>167640</xdr:colOff>
      <xdr:row>19</xdr:row>
      <xdr:rowOff>91440</xdr:rowOff>
    </xdr:from>
    <xdr:to>
      <xdr:col>13</xdr:col>
      <xdr:colOff>329640</xdr:colOff>
      <xdr:row>19</xdr:row>
      <xdr:rowOff>253440</xdr:rowOff>
    </xdr:to>
    <xdr:sp macro="" textlink="">
      <xdr:nvSpPr>
        <xdr:cNvPr id="154" name="TextBox 153">
          <a:extLst>
            <a:ext uri="{FF2B5EF4-FFF2-40B4-BE49-F238E27FC236}">
              <a16:creationId xmlns:a16="http://schemas.microsoft.com/office/drawing/2014/main" id="{BA8ACC5D-60C1-4AF9-BFD7-B904AB4F4265}"/>
            </a:ext>
          </a:extLst>
        </xdr:cNvPr>
        <xdr:cNvSpPr txBox="1">
          <a:spLocks noChangeAspect="1"/>
        </xdr:cNvSpPr>
      </xdr:nvSpPr>
      <xdr:spPr>
        <a:xfrm>
          <a:off x="8625840" y="605790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editAs="oneCell">
    <xdr:from>
      <xdr:col>13</xdr:col>
      <xdr:colOff>167640</xdr:colOff>
      <xdr:row>6</xdr:row>
      <xdr:rowOff>76200</xdr:rowOff>
    </xdr:from>
    <xdr:to>
      <xdr:col>13</xdr:col>
      <xdr:colOff>347640</xdr:colOff>
      <xdr:row>6</xdr:row>
      <xdr:rowOff>256200</xdr:rowOff>
    </xdr:to>
    <xdr:pic>
      <xdr:nvPicPr>
        <xdr:cNvPr id="155" name="Picture 154">
          <a:extLst>
            <a:ext uri="{FF2B5EF4-FFF2-40B4-BE49-F238E27FC236}">
              <a16:creationId xmlns:a16="http://schemas.microsoft.com/office/drawing/2014/main" id="{F1B5A743-BB08-42C1-90DE-742F6F658A90}"/>
            </a:ext>
          </a:extLst>
        </xdr:cNvPr>
        <xdr:cNvPicPr>
          <a:picLocks/>
        </xdr:cNvPicPr>
      </xdr:nvPicPr>
      <xdr:blipFill>
        <a:blip xmlns:r="http://schemas.openxmlformats.org/officeDocument/2006/relationships" r:embed="rId29"/>
        <a:stretch>
          <a:fillRect/>
        </a:stretch>
      </xdr:blipFill>
      <xdr:spPr>
        <a:xfrm>
          <a:off x="8625840" y="1783080"/>
          <a:ext cx="180000" cy="180000"/>
        </a:xfrm>
        <a:prstGeom prst="rect">
          <a:avLst/>
        </a:prstGeom>
      </xdr:spPr>
    </xdr:pic>
    <xdr:clientData/>
  </xdr:twoCellAnchor>
  <xdr:twoCellAnchor editAs="oneCell">
    <xdr:from>
      <xdr:col>13</xdr:col>
      <xdr:colOff>167640</xdr:colOff>
      <xdr:row>10</xdr:row>
      <xdr:rowOff>91440</xdr:rowOff>
    </xdr:from>
    <xdr:to>
      <xdr:col>13</xdr:col>
      <xdr:colOff>347640</xdr:colOff>
      <xdr:row>10</xdr:row>
      <xdr:rowOff>271440</xdr:rowOff>
    </xdr:to>
    <xdr:pic>
      <xdr:nvPicPr>
        <xdr:cNvPr id="156" name="Picture 155">
          <a:extLst>
            <a:ext uri="{FF2B5EF4-FFF2-40B4-BE49-F238E27FC236}">
              <a16:creationId xmlns:a16="http://schemas.microsoft.com/office/drawing/2014/main" id="{72FFF1F8-AE4B-4C74-9BE8-C279D03E9596}"/>
            </a:ext>
          </a:extLst>
        </xdr:cNvPr>
        <xdr:cNvPicPr>
          <a:picLocks/>
        </xdr:cNvPicPr>
      </xdr:nvPicPr>
      <xdr:blipFill>
        <a:blip xmlns:r="http://schemas.openxmlformats.org/officeDocument/2006/relationships" r:embed="rId29"/>
        <a:stretch>
          <a:fillRect/>
        </a:stretch>
      </xdr:blipFill>
      <xdr:spPr>
        <a:xfrm>
          <a:off x="8625840" y="3108960"/>
          <a:ext cx="180000" cy="180000"/>
        </a:xfrm>
        <a:prstGeom prst="rect">
          <a:avLst/>
        </a:prstGeom>
      </xdr:spPr>
    </xdr:pic>
    <xdr:clientData/>
  </xdr:twoCellAnchor>
  <xdr:twoCellAnchor editAs="oneCell">
    <xdr:from>
      <xdr:col>13</xdr:col>
      <xdr:colOff>167640</xdr:colOff>
      <xdr:row>15</xdr:row>
      <xdr:rowOff>91440</xdr:rowOff>
    </xdr:from>
    <xdr:to>
      <xdr:col>13</xdr:col>
      <xdr:colOff>347640</xdr:colOff>
      <xdr:row>15</xdr:row>
      <xdr:rowOff>271440</xdr:rowOff>
    </xdr:to>
    <xdr:pic>
      <xdr:nvPicPr>
        <xdr:cNvPr id="157" name="Picture 156">
          <a:extLst>
            <a:ext uri="{FF2B5EF4-FFF2-40B4-BE49-F238E27FC236}">
              <a16:creationId xmlns:a16="http://schemas.microsoft.com/office/drawing/2014/main" id="{885E3373-0FE9-4BEC-872D-856C320BCF43}"/>
            </a:ext>
          </a:extLst>
        </xdr:cNvPr>
        <xdr:cNvPicPr>
          <a:picLocks/>
        </xdr:cNvPicPr>
      </xdr:nvPicPr>
      <xdr:blipFill>
        <a:blip xmlns:r="http://schemas.openxmlformats.org/officeDocument/2006/relationships" r:embed="rId29"/>
        <a:stretch>
          <a:fillRect/>
        </a:stretch>
      </xdr:blipFill>
      <xdr:spPr>
        <a:xfrm>
          <a:off x="8625840" y="4747260"/>
          <a:ext cx="180000" cy="180000"/>
        </a:xfrm>
        <a:prstGeom prst="rect">
          <a:avLst/>
        </a:prstGeom>
      </xdr:spPr>
    </xdr:pic>
    <xdr:clientData/>
  </xdr:twoCellAnchor>
  <xdr:twoCellAnchor editAs="oneCell">
    <xdr:from>
      <xdr:col>13</xdr:col>
      <xdr:colOff>167640</xdr:colOff>
      <xdr:row>12</xdr:row>
      <xdr:rowOff>91440</xdr:rowOff>
    </xdr:from>
    <xdr:to>
      <xdr:col>13</xdr:col>
      <xdr:colOff>347640</xdr:colOff>
      <xdr:row>12</xdr:row>
      <xdr:rowOff>271440</xdr:rowOff>
    </xdr:to>
    <xdr:pic>
      <xdr:nvPicPr>
        <xdr:cNvPr id="158" name="Picture 157">
          <a:extLst>
            <a:ext uri="{FF2B5EF4-FFF2-40B4-BE49-F238E27FC236}">
              <a16:creationId xmlns:a16="http://schemas.microsoft.com/office/drawing/2014/main" id="{AE0952F9-C3F3-483B-AD0C-571512BDD387}"/>
            </a:ext>
          </a:extLst>
        </xdr:cNvPr>
        <xdr:cNvPicPr>
          <a:picLocks/>
        </xdr:cNvPicPr>
      </xdr:nvPicPr>
      <xdr:blipFill>
        <a:blip xmlns:r="http://schemas.openxmlformats.org/officeDocument/2006/relationships" r:embed="rId29"/>
        <a:stretch>
          <a:fillRect/>
        </a:stretch>
      </xdr:blipFill>
      <xdr:spPr>
        <a:xfrm>
          <a:off x="8625840" y="3764280"/>
          <a:ext cx="180000" cy="180000"/>
        </a:xfrm>
        <a:prstGeom prst="rect">
          <a:avLst/>
        </a:prstGeom>
      </xdr:spPr>
    </xdr:pic>
    <xdr:clientData/>
  </xdr:twoCellAnchor>
  <xdr:twoCellAnchor>
    <xdr:from>
      <xdr:col>14</xdr:col>
      <xdr:colOff>571500</xdr:colOff>
      <xdr:row>0</xdr:row>
      <xdr:rowOff>0</xdr:rowOff>
    </xdr:from>
    <xdr:to>
      <xdr:col>19</xdr:col>
      <xdr:colOff>62280</xdr:colOff>
      <xdr:row>22</xdr:row>
      <xdr:rowOff>20100</xdr:rowOff>
    </xdr:to>
    <xdr:grpSp>
      <xdr:nvGrpSpPr>
        <xdr:cNvPr id="159" name="Group 158">
          <a:extLst>
            <a:ext uri="{FF2B5EF4-FFF2-40B4-BE49-F238E27FC236}">
              <a16:creationId xmlns:a16="http://schemas.microsoft.com/office/drawing/2014/main" id="{22CBA92F-1A05-4380-8486-7EAF70FF5A43}"/>
            </a:ext>
          </a:extLst>
        </xdr:cNvPr>
        <xdr:cNvGrpSpPr/>
      </xdr:nvGrpSpPr>
      <xdr:grpSpPr>
        <a:xfrm>
          <a:off x="9494520" y="0"/>
          <a:ext cx="4680000" cy="6840000"/>
          <a:chOff x="9502140" y="0"/>
          <a:chExt cx="4680000" cy="6840000"/>
        </a:xfrm>
      </xdr:grpSpPr>
      <xdr:sp macro="" textlink="">
        <xdr:nvSpPr>
          <xdr:cNvPr id="160" name="Rectangle: Rounded Corners 159">
            <a:extLst>
              <a:ext uri="{FF2B5EF4-FFF2-40B4-BE49-F238E27FC236}">
                <a16:creationId xmlns:a16="http://schemas.microsoft.com/office/drawing/2014/main" id="{A78DB1C7-37FA-AEC3-FD35-9E409E00C281}"/>
              </a:ext>
            </a:extLst>
          </xdr:cNvPr>
          <xdr:cNvSpPr/>
        </xdr:nvSpPr>
        <xdr:spPr>
          <a:xfrm>
            <a:off x="9502140" y="0"/>
            <a:ext cx="4680000" cy="6840000"/>
          </a:xfrm>
          <a:prstGeom prst="roundRect">
            <a:avLst>
              <a:gd name="adj" fmla="val 0"/>
            </a:avLst>
          </a:prstGeom>
          <a:solidFill>
            <a:schemeClr val="bg1"/>
          </a:solidFill>
          <a:ln w="127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61" name="TextBox 160">
            <a:extLst>
              <a:ext uri="{FF2B5EF4-FFF2-40B4-BE49-F238E27FC236}">
                <a16:creationId xmlns:a16="http://schemas.microsoft.com/office/drawing/2014/main" id="{47275983-0E0F-03C8-5651-EB055522EA54}"/>
              </a:ext>
            </a:extLst>
          </xdr:cNvPr>
          <xdr:cNvSpPr txBox="1"/>
        </xdr:nvSpPr>
        <xdr:spPr>
          <a:xfrm>
            <a:off x="9838567" y="260629"/>
            <a:ext cx="1736213" cy="321752"/>
          </a:xfrm>
          <a:prstGeom prst="rect">
            <a:avLst/>
          </a:prstGeom>
          <a:solidFill>
            <a:schemeClr val="lt1">
              <a:alpha val="0"/>
            </a:schemeClr>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Add</a:t>
            </a:r>
            <a:r>
              <a:rPr lang="en-US" sz="1600" b="1" baseline="0">
                <a:solidFill>
                  <a:sysClr val="windowText" lastClr="000000"/>
                </a:solidFill>
              </a:rPr>
              <a:t> </a:t>
            </a:r>
            <a:r>
              <a:rPr lang="en-US" sz="1600" b="1">
                <a:solidFill>
                  <a:sysClr val="windowText" lastClr="000000"/>
                </a:solidFill>
              </a:rPr>
              <a:t>Follow Up </a:t>
            </a:r>
            <a:endParaRPr lang="en-SC" sz="1600" b="1">
              <a:solidFill>
                <a:sysClr val="windowText" lastClr="000000"/>
              </a:solidFill>
            </a:endParaRPr>
          </a:p>
        </xdr:txBody>
      </xdr:sp>
      <xdr:sp macro="" textlink="">
        <xdr:nvSpPr>
          <xdr:cNvPr id="162" name="Rectangle: Rounded Corners 161">
            <a:hlinkClick xmlns:r="http://schemas.openxmlformats.org/officeDocument/2006/relationships" r:id="rId13"/>
            <a:extLst>
              <a:ext uri="{FF2B5EF4-FFF2-40B4-BE49-F238E27FC236}">
                <a16:creationId xmlns:a16="http://schemas.microsoft.com/office/drawing/2014/main" id="{BA58B1C1-A90C-AFF9-78C5-E8A8D8AAD546}"/>
              </a:ext>
            </a:extLst>
          </xdr:cNvPr>
          <xdr:cNvSpPr/>
        </xdr:nvSpPr>
        <xdr:spPr>
          <a:xfrm>
            <a:off x="12523787" y="285734"/>
            <a:ext cx="64800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163" name="Rectangle: Rounded Corners 162">
            <a:extLst>
              <a:ext uri="{FF2B5EF4-FFF2-40B4-BE49-F238E27FC236}">
                <a16:creationId xmlns:a16="http://schemas.microsoft.com/office/drawing/2014/main" id="{F54AE720-B0FF-23C9-A815-9E4F28A2CB33}"/>
              </a:ext>
            </a:extLst>
          </xdr:cNvPr>
          <xdr:cNvSpPr/>
        </xdr:nvSpPr>
        <xdr:spPr>
          <a:xfrm>
            <a:off x="11722464" y="1070754"/>
            <a:ext cx="1800000" cy="217156"/>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25-Aug-25</a:t>
            </a:r>
            <a:endParaRPr lang="en-SC" sz="1100"/>
          </a:p>
        </xdr:txBody>
      </xdr:sp>
      <xdr:sp macro="" textlink="">
        <xdr:nvSpPr>
          <xdr:cNvPr id="164" name="Rectangle: Rounded Corners 163">
            <a:extLst>
              <a:ext uri="{FF2B5EF4-FFF2-40B4-BE49-F238E27FC236}">
                <a16:creationId xmlns:a16="http://schemas.microsoft.com/office/drawing/2014/main" id="{7400D30D-6B57-6D79-603E-C2D27D69A670}"/>
              </a:ext>
            </a:extLst>
          </xdr:cNvPr>
          <xdr:cNvSpPr/>
        </xdr:nvSpPr>
        <xdr:spPr>
          <a:xfrm>
            <a:off x="10092733" y="1070754"/>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a:t>
            </a:r>
            <a:endParaRPr lang="en-SC" sz="1200"/>
          </a:p>
        </xdr:txBody>
      </xdr:sp>
      <xdr:sp macro="" textlink="">
        <xdr:nvSpPr>
          <xdr:cNvPr id="165" name="Rectangle: Rounded Corners 164">
            <a:extLst>
              <a:ext uri="{FF2B5EF4-FFF2-40B4-BE49-F238E27FC236}">
                <a16:creationId xmlns:a16="http://schemas.microsoft.com/office/drawing/2014/main" id="{C6876BB7-401F-1C6C-AFA4-7D4ABAEDAA46}"/>
              </a:ext>
            </a:extLst>
          </xdr:cNvPr>
          <xdr:cNvSpPr/>
        </xdr:nvSpPr>
        <xdr:spPr>
          <a:xfrm>
            <a:off x="11722464" y="1377186"/>
            <a:ext cx="1800000" cy="217156"/>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latin typeface="Arial" panose="020B0604020202020204" pitchFamily="34" charset="0"/>
              <a:cs typeface="Arial" panose="020B0604020202020204" pitchFamily="34" charset="0"/>
            </a:endParaRPr>
          </a:p>
        </xdr:txBody>
      </xdr:sp>
      <xdr:sp macro="" textlink="">
        <xdr:nvSpPr>
          <xdr:cNvPr id="166" name="Rectangle: Rounded Corners 165">
            <a:extLst>
              <a:ext uri="{FF2B5EF4-FFF2-40B4-BE49-F238E27FC236}">
                <a16:creationId xmlns:a16="http://schemas.microsoft.com/office/drawing/2014/main" id="{DEC9D96B-65DF-F918-0C9B-8DC25AC62665}"/>
              </a:ext>
            </a:extLst>
          </xdr:cNvPr>
          <xdr:cNvSpPr/>
        </xdr:nvSpPr>
        <xdr:spPr>
          <a:xfrm>
            <a:off x="10092733" y="1377186"/>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Time</a:t>
            </a:r>
            <a:endParaRPr lang="en-SC" sz="1200"/>
          </a:p>
        </xdr:txBody>
      </xdr:sp>
      <xdr:sp macro="" textlink="">
        <xdr:nvSpPr>
          <xdr:cNvPr id="167" name="Rectangle: Rounded Corners 166">
            <a:extLst>
              <a:ext uri="{FF2B5EF4-FFF2-40B4-BE49-F238E27FC236}">
                <a16:creationId xmlns:a16="http://schemas.microsoft.com/office/drawing/2014/main" id="{D89E6C53-7958-3730-8C14-C85EACA59D72}"/>
              </a:ext>
            </a:extLst>
          </xdr:cNvPr>
          <xdr:cNvSpPr/>
        </xdr:nvSpPr>
        <xdr:spPr>
          <a:xfrm>
            <a:off x="11722464" y="2028352"/>
            <a:ext cx="1800000" cy="217156"/>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Mandy</a:t>
            </a:r>
            <a:endParaRPr lang="en-SC" sz="1100"/>
          </a:p>
        </xdr:txBody>
      </xdr:sp>
      <xdr:sp macro="" textlink="">
        <xdr:nvSpPr>
          <xdr:cNvPr id="168" name="Rectangle: Rounded Corners 167">
            <a:extLst>
              <a:ext uri="{FF2B5EF4-FFF2-40B4-BE49-F238E27FC236}">
                <a16:creationId xmlns:a16="http://schemas.microsoft.com/office/drawing/2014/main" id="{03AC7ADF-C691-250D-D51B-15E6633B0DAA}"/>
              </a:ext>
            </a:extLst>
          </xdr:cNvPr>
          <xdr:cNvSpPr/>
        </xdr:nvSpPr>
        <xdr:spPr>
          <a:xfrm>
            <a:off x="10092733" y="2028352"/>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Assigned to</a:t>
            </a:r>
            <a:endParaRPr lang="en-SC" sz="1200"/>
          </a:p>
        </xdr:txBody>
      </xdr:sp>
      <xdr:sp macro="" textlink="">
        <xdr:nvSpPr>
          <xdr:cNvPr id="169" name="Rectangle: Rounded Corners 168">
            <a:extLst>
              <a:ext uri="{FF2B5EF4-FFF2-40B4-BE49-F238E27FC236}">
                <a16:creationId xmlns:a16="http://schemas.microsoft.com/office/drawing/2014/main" id="{436B9328-95C2-A5D2-BD0A-207D63D8CCE2}"/>
              </a:ext>
            </a:extLst>
          </xdr:cNvPr>
          <xdr:cNvSpPr/>
        </xdr:nvSpPr>
        <xdr:spPr>
          <a:xfrm>
            <a:off x="11722464" y="2334782"/>
            <a:ext cx="1800000" cy="217156"/>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Not Done</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70" name="Rectangle: Rounded Corners 169">
            <a:extLst>
              <a:ext uri="{FF2B5EF4-FFF2-40B4-BE49-F238E27FC236}">
                <a16:creationId xmlns:a16="http://schemas.microsoft.com/office/drawing/2014/main" id="{2F1CC76B-6A2D-CE26-C9C8-29E0A954A963}"/>
              </a:ext>
            </a:extLst>
          </xdr:cNvPr>
          <xdr:cNvSpPr/>
        </xdr:nvSpPr>
        <xdr:spPr>
          <a:xfrm>
            <a:off x="10092733" y="2334782"/>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Status</a:t>
            </a:r>
            <a:endParaRPr lang="en-SC" sz="1200"/>
          </a:p>
        </xdr:txBody>
      </xdr:sp>
      <xdr:sp macro="" textlink="">
        <xdr:nvSpPr>
          <xdr:cNvPr id="173" name="Rectangle: Rounded Corners 172">
            <a:extLst>
              <a:ext uri="{FF2B5EF4-FFF2-40B4-BE49-F238E27FC236}">
                <a16:creationId xmlns:a16="http://schemas.microsoft.com/office/drawing/2014/main" id="{A58840DC-A4F3-ABBF-066C-55FA2E622004}"/>
              </a:ext>
            </a:extLst>
          </xdr:cNvPr>
          <xdr:cNvSpPr/>
        </xdr:nvSpPr>
        <xdr:spPr>
          <a:xfrm>
            <a:off x="10092733" y="4708027"/>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a:t>
            </a:r>
            <a:r>
              <a:rPr lang="en-US" sz="1200" baseline="0">
                <a:solidFill>
                  <a:sysClr val="windowText" lastClr="000000"/>
                </a:solidFill>
              </a:rPr>
              <a:t> / Frequency</a:t>
            </a:r>
            <a:endParaRPr lang="en-SC" sz="1200">
              <a:solidFill>
                <a:sysClr val="windowText" lastClr="000000"/>
              </a:solidFill>
            </a:endParaRPr>
          </a:p>
        </xdr:txBody>
      </xdr:sp>
      <xdr:sp macro="" textlink="">
        <xdr:nvSpPr>
          <xdr:cNvPr id="174" name="Rectangle: Rounded Corners 173">
            <a:extLst>
              <a:ext uri="{FF2B5EF4-FFF2-40B4-BE49-F238E27FC236}">
                <a16:creationId xmlns:a16="http://schemas.microsoft.com/office/drawing/2014/main" id="{CB4088AC-27C4-6691-8101-D9F3F7661BEF}"/>
              </a:ext>
            </a:extLst>
          </xdr:cNvPr>
          <xdr:cNvSpPr/>
        </xdr:nvSpPr>
        <xdr:spPr>
          <a:xfrm>
            <a:off x="11714844" y="1683697"/>
            <a:ext cx="1800000" cy="217156"/>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Call</a:t>
            </a:r>
            <a:r>
              <a:rPr lang="en-US" sz="1100"/>
              <a:t>l</a:t>
            </a:r>
            <a:endParaRPr lang="en-SC" sz="1100"/>
          </a:p>
        </xdr:txBody>
      </xdr:sp>
      <xdr:sp macro="" textlink="">
        <xdr:nvSpPr>
          <xdr:cNvPr id="175" name="Rectangle: Rounded Corners 174">
            <a:extLst>
              <a:ext uri="{FF2B5EF4-FFF2-40B4-BE49-F238E27FC236}">
                <a16:creationId xmlns:a16="http://schemas.microsoft.com/office/drawing/2014/main" id="{81DF53E4-7BB7-2BF1-BA43-5AD96A1057A7}"/>
              </a:ext>
            </a:extLst>
          </xdr:cNvPr>
          <xdr:cNvSpPr/>
        </xdr:nvSpPr>
        <xdr:spPr>
          <a:xfrm>
            <a:off x="10092733" y="1698937"/>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Type</a:t>
            </a:r>
            <a:endParaRPr lang="en-SC" sz="1200"/>
          </a:p>
        </xdr:txBody>
      </xdr:sp>
      <xdr:sp macro="" textlink="">
        <xdr:nvSpPr>
          <xdr:cNvPr id="176" name="Rectangle: Rounded Corners 175">
            <a:extLst>
              <a:ext uri="{FF2B5EF4-FFF2-40B4-BE49-F238E27FC236}">
                <a16:creationId xmlns:a16="http://schemas.microsoft.com/office/drawing/2014/main" id="{65EE72EA-673D-90FA-0B99-213709E342CE}"/>
              </a:ext>
            </a:extLst>
          </xdr:cNvPr>
          <xdr:cNvSpPr/>
        </xdr:nvSpPr>
        <xdr:spPr>
          <a:xfrm>
            <a:off x="10092733" y="3007834"/>
            <a:ext cx="1712038" cy="217156"/>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Follow Up Notes</a:t>
            </a:r>
            <a:endParaRPr lang="en-SC" sz="1200"/>
          </a:p>
        </xdr:txBody>
      </xdr:sp>
      <xdr:sp macro="" textlink="">
        <xdr:nvSpPr>
          <xdr:cNvPr id="177" name="Rectangle: Rounded Corners 176">
            <a:extLst>
              <a:ext uri="{FF2B5EF4-FFF2-40B4-BE49-F238E27FC236}">
                <a16:creationId xmlns:a16="http://schemas.microsoft.com/office/drawing/2014/main" id="{E1AC0371-B921-E397-AADC-43A533CCB8D7}"/>
              </a:ext>
            </a:extLst>
          </xdr:cNvPr>
          <xdr:cNvSpPr/>
        </xdr:nvSpPr>
        <xdr:spPr>
          <a:xfrm>
            <a:off x="11722464" y="5006797"/>
            <a:ext cx="1800000" cy="217156"/>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78" name="Rectangle: Rounded Corners 177">
            <a:extLst>
              <a:ext uri="{FF2B5EF4-FFF2-40B4-BE49-F238E27FC236}">
                <a16:creationId xmlns:a16="http://schemas.microsoft.com/office/drawing/2014/main" id="{07E921CD-E385-FAAA-E4BA-1A96FA768C30}"/>
              </a:ext>
            </a:extLst>
          </xdr:cNvPr>
          <xdr:cNvSpPr/>
        </xdr:nvSpPr>
        <xdr:spPr>
          <a:xfrm>
            <a:off x="10092733" y="5006797"/>
            <a:ext cx="1464312" cy="211627"/>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Stop Date</a:t>
            </a:r>
            <a:endParaRPr lang="en-SC" sz="1200">
              <a:solidFill>
                <a:sysClr val="windowText" lastClr="000000"/>
              </a:solidFill>
            </a:endParaRPr>
          </a:p>
        </xdr:txBody>
      </xdr:sp>
      <xdr:sp macro="" textlink="">
        <xdr:nvSpPr>
          <xdr:cNvPr id="179" name="Rectangle: Rounded Corners 178">
            <a:extLst>
              <a:ext uri="{FF2B5EF4-FFF2-40B4-BE49-F238E27FC236}">
                <a16:creationId xmlns:a16="http://schemas.microsoft.com/office/drawing/2014/main" id="{37A593C5-38CF-AC66-5419-C9A2485E56B1}"/>
              </a:ext>
            </a:extLst>
          </xdr:cNvPr>
          <xdr:cNvSpPr/>
        </xdr:nvSpPr>
        <xdr:spPr>
          <a:xfrm>
            <a:off x="11722464" y="2669170"/>
            <a:ext cx="1800000" cy="214502"/>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80" name="Rectangle: Rounded Corners 179">
            <a:extLst>
              <a:ext uri="{FF2B5EF4-FFF2-40B4-BE49-F238E27FC236}">
                <a16:creationId xmlns:a16="http://schemas.microsoft.com/office/drawing/2014/main" id="{18259D85-A1B6-F857-454B-66C50B2780D1}"/>
              </a:ext>
            </a:extLst>
          </xdr:cNvPr>
          <xdr:cNvSpPr/>
        </xdr:nvSpPr>
        <xdr:spPr>
          <a:xfrm>
            <a:off x="10092733" y="2669170"/>
            <a:ext cx="1464312" cy="209041"/>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Close Date</a:t>
            </a:r>
            <a:endParaRPr lang="en-SC" sz="1200">
              <a:solidFill>
                <a:sysClr val="windowText" lastClr="000000"/>
              </a:solidFill>
            </a:endParaRPr>
          </a:p>
        </xdr:txBody>
      </xdr:sp>
      <xdr:sp macro="" textlink="">
        <xdr:nvSpPr>
          <xdr:cNvPr id="181" name="Rectangle: Rounded Corners 180">
            <a:hlinkClick xmlns:r="http://schemas.openxmlformats.org/officeDocument/2006/relationships" r:id="rId13"/>
            <a:extLst>
              <a:ext uri="{FF2B5EF4-FFF2-40B4-BE49-F238E27FC236}">
                <a16:creationId xmlns:a16="http://schemas.microsoft.com/office/drawing/2014/main" id="{154D0817-5841-12E9-6DEC-E5DB46AC4483}"/>
              </a:ext>
            </a:extLst>
          </xdr:cNvPr>
          <xdr:cNvSpPr/>
        </xdr:nvSpPr>
        <xdr:spPr>
          <a:xfrm>
            <a:off x="13267258" y="281940"/>
            <a:ext cx="648001" cy="252000"/>
          </a:xfrm>
          <a:prstGeom prst="roundRect">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182" name="TextBox 181">
            <a:extLst>
              <a:ext uri="{FF2B5EF4-FFF2-40B4-BE49-F238E27FC236}">
                <a16:creationId xmlns:a16="http://schemas.microsoft.com/office/drawing/2014/main" id="{87A07AB2-19CF-0A9D-9705-CCCB3870B709}"/>
              </a:ext>
            </a:extLst>
          </xdr:cNvPr>
          <xdr:cNvSpPr txBox="1"/>
        </xdr:nvSpPr>
        <xdr:spPr>
          <a:xfrm>
            <a:off x="10172700" y="3299012"/>
            <a:ext cx="3337560" cy="800240"/>
          </a:xfrm>
          <a:prstGeom prst="rect">
            <a:avLst/>
          </a:prstGeom>
          <a:solidFill>
            <a:schemeClr val="lt1"/>
          </a:solidFill>
          <a:ln w="317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Obtain</a:t>
            </a:r>
            <a:r>
              <a:rPr lang="en-US" sz="1100" baseline="0"/>
              <a:t> VRC for update</a:t>
            </a:r>
            <a:endParaRPr lang="en-SC" sz="1100"/>
          </a:p>
        </xdr:txBody>
      </xdr:sp>
      <xdr:sp macro="" textlink="">
        <xdr:nvSpPr>
          <xdr:cNvPr id="183" name="Rectangle: Rounded Corners 182">
            <a:extLst>
              <a:ext uri="{FF2B5EF4-FFF2-40B4-BE49-F238E27FC236}">
                <a16:creationId xmlns:a16="http://schemas.microsoft.com/office/drawing/2014/main" id="{88F1D63A-EF7A-6FB5-C2E2-C3F54C7095CF}"/>
              </a:ext>
            </a:extLst>
          </xdr:cNvPr>
          <xdr:cNvSpPr/>
        </xdr:nvSpPr>
        <xdr:spPr>
          <a:xfrm>
            <a:off x="12080604" y="4700821"/>
            <a:ext cx="1440000" cy="213397"/>
          </a:xfrm>
          <a:prstGeom prst="roundRect">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Annually</a:t>
            </a:r>
            <a:endParaRPr lang="en-SC" sz="1100">
              <a:solidFill>
                <a:sysClr val="windowText" lastClr="000000"/>
              </a:solidFill>
            </a:endParaRPr>
          </a:p>
        </xdr:txBody>
      </xdr:sp>
    </xdr:grpSp>
    <xdr:clientData/>
  </xdr:twoCellAnchor>
  <xdr:twoCellAnchor>
    <xdr:from>
      <xdr:col>2</xdr:col>
      <xdr:colOff>7620</xdr:colOff>
      <xdr:row>0</xdr:row>
      <xdr:rowOff>0</xdr:rowOff>
    </xdr:from>
    <xdr:to>
      <xdr:col>14</xdr:col>
      <xdr:colOff>594360</xdr:colOff>
      <xdr:row>28</xdr:row>
      <xdr:rowOff>91440</xdr:rowOff>
    </xdr:to>
    <xdr:sp macro="" textlink="">
      <xdr:nvSpPr>
        <xdr:cNvPr id="185" name="Rectangle 184">
          <a:extLst>
            <a:ext uri="{FF2B5EF4-FFF2-40B4-BE49-F238E27FC236}">
              <a16:creationId xmlns:a16="http://schemas.microsoft.com/office/drawing/2014/main" id="{01AEAFFE-4602-4BCE-8E2E-ED30B55014E7}"/>
            </a:ext>
          </a:extLst>
        </xdr:cNvPr>
        <xdr:cNvSpPr/>
      </xdr:nvSpPr>
      <xdr:spPr>
        <a:xfrm>
          <a:off x="1478280" y="0"/>
          <a:ext cx="803910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editAs="oneCell">
    <xdr:from>
      <xdr:col>15</xdr:col>
      <xdr:colOff>1242060</xdr:colOff>
      <xdr:row>15</xdr:row>
      <xdr:rowOff>60960</xdr:rowOff>
    </xdr:from>
    <xdr:to>
      <xdr:col>15</xdr:col>
      <xdr:colOff>1422060</xdr:colOff>
      <xdr:row>15</xdr:row>
      <xdr:rowOff>240960</xdr:rowOff>
    </xdr:to>
    <xdr:pic>
      <xdr:nvPicPr>
        <xdr:cNvPr id="172" name="Picture 171">
          <a:extLst>
            <a:ext uri="{FF2B5EF4-FFF2-40B4-BE49-F238E27FC236}">
              <a16:creationId xmlns:a16="http://schemas.microsoft.com/office/drawing/2014/main" id="{B1072C02-DDF7-4DBE-8167-AF5C09267C2D}"/>
            </a:ext>
          </a:extLst>
        </xdr:cNvPr>
        <xdr:cNvPicPr>
          <a:picLocks/>
        </xdr:cNvPicPr>
      </xdr:nvPicPr>
      <xdr:blipFill>
        <a:blip xmlns:r="http://schemas.openxmlformats.org/officeDocument/2006/relationships" r:embed="rId29"/>
        <a:stretch>
          <a:fillRect/>
        </a:stretch>
      </xdr:blipFill>
      <xdr:spPr>
        <a:xfrm>
          <a:off x="11711940" y="4716780"/>
          <a:ext cx="180000" cy="1800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8</xdr:col>
      <xdr:colOff>480060</xdr:colOff>
      <xdr:row>20</xdr:row>
      <xdr:rowOff>76200</xdr:rowOff>
    </xdr:from>
    <xdr:to>
      <xdr:col>11</xdr:col>
      <xdr:colOff>1054080</xdr:colOff>
      <xdr:row>20</xdr:row>
      <xdr:rowOff>328200</xdr:rowOff>
    </xdr:to>
    <xdr:grpSp>
      <xdr:nvGrpSpPr>
        <xdr:cNvPr id="2" name="Group 1">
          <a:extLst>
            <a:ext uri="{FF2B5EF4-FFF2-40B4-BE49-F238E27FC236}">
              <a16:creationId xmlns:a16="http://schemas.microsoft.com/office/drawing/2014/main" id="{19987A05-5879-4CC3-AFEC-906359FBC4EE}"/>
            </a:ext>
          </a:extLst>
        </xdr:cNvPr>
        <xdr:cNvGrpSpPr/>
      </xdr:nvGrpSpPr>
      <xdr:grpSpPr>
        <a:xfrm>
          <a:off x="5996940" y="637032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DC1335C0-E180-EE19-2F06-C83FE692B38F}"/>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82D705DE-9751-F23F-B65D-7E83C4462B7A}"/>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291A64D9-0F96-8B5F-F65B-A70AD2D45AA8}"/>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0</xdr:col>
      <xdr:colOff>0</xdr:colOff>
      <xdr:row>0</xdr:row>
      <xdr:rowOff>0</xdr:rowOff>
    </xdr:from>
    <xdr:to>
      <xdr:col>2</xdr:col>
      <xdr:colOff>3471</xdr:colOff>
      <xdr:row>22</xdr:row>
      <xdr:rowOff>20100</xdr:rowOff>
    </xdr:to>
    <xdr:grpSp>
      <xdr:nvGrpSpPr>
        <xdr:cNvPr id="7" name="Group 6">
          <a:extLst>
            <a:ext uri="{FF2B5EF4-FFF2-40B4-BE49-F238E27FC236}">
              <a16:creationId xmlns:a16="http://schemas.microsoft.com/office/drawing/2014/main" id="{6D9264BC-19E3-4F67-A2E7-344A9F76A4B9}"/>
            </a:ext>
          </a:extLst>
        </xdr:cNvPr>
        <xdr:cNvGrpSpPr/>
      </xdr:nvGrpSpPr>
      <xdr:grpSpPr>
        <a:xfrm>
          <a:off x="0" y="0"/>
          <a:ext cx="1474131" cy="6840000"/>
          <a:chOff x="0" y="0"/>
          <a:chExt cx="1470321" cy="6184990"/>
        </a:xfrm>
      </xdr:grpSpPr>
      <xdr:grpSp>
        <xdr:nvGrpSpPr>
          <xdr:cNvPr id="8" name="Group 7">
            <a:extLst>
              <a:ext uri="{FF2B5EF4-FFF2-40B4-BE49-F238E27FC236}">
                <a16:creationId xmlns:a16="http://schemas.microsoft.com/office/drawing/2014/main" id="{B767A178-5F9F-CB9D-F98C-C1EEE5073D04}"/>
              </a:ext>
            </a:extLst>
          </xdr:cNvPr>
          <xdr:cNvGrpSpPr/>
        </xdr:nvGrpSpPr>
        <xdr:grpSpPr>
          <a:xfrm>
            <a:off x="0" y="0"/>
            <a:ext cx="1470321" cy="6184990"/>
            <a:chOff x="0" y="0"/>
            <a:chExt cx="1470321" cy="6184990"/>
          </a:xfrm>
        </xdr:grpSpPr>
        <xdr:grpSp>
          <xdr:nvGrpSpPr>
            <xdr:cNvPr id="10" name="Group 9">
              <a:extLst>
                <a:ext uri="{FF2B5EF4-FFF2-40B4-BE49-F238E27FC236}">
                  <a16:creationId xmlns:a16="http://schemas.microsoft.com/office/drawing/2014/main" id="{5083742D-BA00-F301-08DE-09F520795E96}"/>
                </a:ext>
              </a:extLst>
            </xdr:cNvPr>
            <xdr:cNvGrpSpPr/>
          </xdr:nvGrpSpPr>
          <xdr:grpSpPr>
            <a:xfrm>
              <a:off x="0" y="0"/>
              <a:ext cx="1470321" cy="6184990"/>
              <a:chOff x="0" y="-291307"/>
              <a:chExt cx="1474131" cy="6350725"/>
            </a:xfrm>
            <a:solidFill>
              <a:schemeClr val="bg1"/>
            </a:solidFill>
          </xdr:grpSpPr>
          <xdr:grpSp>
            <xdr:nvGrpSpPr>
              <xdr:cNvPr id="12" name="Group 11">
                <a:extLst>
                  <a:ext uri="{FF2B5EF4-FFF2-40B4-BE49-F238E27FC236}">
                    <a16:creationId xmlns:a16="http://schemas.microsoft.com/office/drawing/2014/main" id="{7CCCB26B-2030-63E7-395B-2DAA25150CC1}"/>
                  </a:ext>
                </a:extLst>
              </xdr:cNvPr>
              <xdr:cNvGrpSpPr/>
            </xdr:nvGrpSpPr>
            <xdr:grpSpPr>
              <a:xfrm>
                <a:off x="0" y="-291307"/>
                <a:ext cx="1474131" cy="6350725"/>
                <a:chOff x="0" y="-291307"/>
                <a:chExt cx="1474131" cy="6350725"/>
              </a:xfrm>
              <a:grpFill/>
            </xdr:grpSpPr>
            <xdr:grpSp>
              <xdr:nvGrpSpPr>
                <xdr:cNvPr id="15" name="Group 14">
                  <a:extLst>
                    <a:ext uri="{FF2B5EF4-FFF2-40B4-BE49-F238E27FC236}">
                      <a16:creationId xmlns:a16="http://schemas.microsoft.com/office/drawing/2014/main" id="{F8D21CF2-6E36-2705-EB05-D0221EC73CAA}"/>
                    </a:ext>
                  </a:extLst>
                </xdr:cNvPr>
                <xdr:cNvGrpSpPr/>
              </xdr:nvGrpSpPr>
              <xdr:grpSpPr>
                <a:xfrm>
                  <a:off x="0" y="-291307"/>
                  <a:ext cx="1474131" cy="6350725"/>
                  <a:chOff x="0" y="-276870"/>
                  <a:chExt cx="1476165" cy="6035993"/>
                </a:xfrm>
                <a:grpFill/>
              </xdr:grpSpPr>
              <xdr:sp macro="" textlink="">
                <xdr:nvSpPr>
                  <xdr:cNvPr id="17" name="Rectangle 16">
                    <a:extLst>
                      <a:ext uri="{FF2B5EF4-FFF2-40B4-BE49-F238E27FC236}">
                        <a16:creationId xmlns:a16="http://schemas.microsoft.com/office/drawing/2014/main" id="{EA549D2E-DB8E-0862-0B4D-2337A336D2F3}"/>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8" name="Group 17">
                    <a:extLst>
                      <a:ext uri="{FF2B5EF4-FFF2-40B4-BE49-F238E27FC236}">
                        <a16:creationId xmlns:a16="http://schemas.microsoft.com/office/drawing/2014/main" id="{744AB188-2016-3068-6C29-7FAF0C0B0614}"/>
                      </a:ext>
                    </a:extLst>
                  </xdr:cNvPr>
                  <xdr:cNvGrpSpPr/>
                </xdr:nvGrpSpPr>
                <xdr:grpSpPr>
                  <a:xfrm>
                    <a:off x="2080" y="531339"/>
                    <a:ext cx="1457616" cy="4278031"/>
                    <a:chOff x="2080" y="531339"/>
                    <a:chExt cx="1457616" cy="4278031"/>
                  </a:xfrm>
                  <a:grpFill/>
                </xdr:grpSpPr>
                <xdr:sp macro="" textlink="">
                  <xdr:nvSpPr>
                    <xdr:cNvPr id="19" name="TextBox 18">
                      <a:hlinkClick xmlns:r="http://schemas.openxmlformats.org/officeDocument/2006/relationships" r:id="rId2"/>
                      <a:extLst>
                        <a:ext uri="{FF2B5EF4-FFF2-40B4-BE49-F238E27FC236}">
                          <a16:creationId xmlns:a16="http://schemas.microsoft.com/office/drawing/2014/main" id="{AD2A857D-FC34-98C1-9E72-347592D4C4BF}"/>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3"/>
                      <a:extLst>
                        <a:ext uri="{FF2B5EF4-FFF2-40B4-BE49-F238E27FC236}">
                          <a16:creationId xmlns:a16="http://schemas.microsoft.com/office/drawing/2014/main" id="{8F51126F-BC92-305B-704C-5E344D051425}"/>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4"/>
                      <a:extLst>
                        <a:ext uri="{FF2B5EF4-FFF2-40B4-BE49-F238E27FC236}">
                          <a16:creationId xmlns:a16="http://schemas.microsoft.com/office/drawing/2014/main" id="{7FDA3146-33A3-4A4F-17AE-8BF88EC747A5}"/>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5"/>
                      <a:extLst>
                        <a:ext uri="{FF2B5EF4-FFF2-40B4-BE49-F238E27FC236}">
                          <a16:creationId xmlns:a16="http://schemas.microsoft.com/office/drawing/2014/main" id="{037ADFB7-93BC-F54A-D6AA-FD0019078EB4}"/>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6"/>
                      <a:extLst>
                        <a:ext uri="{FF2B5EF4-FFF2-40B4-BE49-F238E27FC236}">
                          <a16:creationId xmlns:a16="http://schemas.microsoft.com/office/drawing/2014/main" id="{05DC6C52-B254-D22F-0B39-B1726F912790}"/>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7"/>
                      <a:extLst>
                        <a:ext uri="{FF2B5EF4-FFF2-40B4-BE49-F238E27FC236}">
                          <a16:creationId xmlns:a16="http://schemas.microsoft.com/office/drawing/2014/main" id="{1E59DB6F-C7CF-A489-8DDD-F49756672B5F}"/>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93F87477-FE34-36EE-9F9A-F49CF0338BE1}"/>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9"/>
                      <a:extLst>
                        <a:ext uri="{FF2B5EF4-FFF2-40B4-BE49-F238E27FC236}">
                          <a16:creationId xmlns:a16="http://schemas.microsoft.com/office/drawing/2014/main" id="{490C64CC-FD5F-D894-091E-5DADED8B543A}"/>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0"/>
                      <a:extLst>
                        <a:ext uri="{FF2B5EF4-FFF2-40B4-BE49-F238E27FC236}">
                          <a16:creationId xmlns:a16="http://schemas.microsoft.com/office/drawing/2014/main" id="{28627368-40B3-BF67-FECE-4EDB054B0060}"/>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1"/>
                      <a:extLst>
                        <a:ext uri="{FF2B5EF4-FFF2-40B4-BE49-F238E27FC236}">
                          <a16:creationId xmlns:a16="http://schemas.microsoft.com/office/drawing/2014/main" id="{40B10408-F467-D10C-B208-7A9344736823}"/>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2"/>
                      <a:extLst>
                        <a:ext uri="{FF2B5EF4-FFF2-40B4-BE49-F238E27FC236}">
                          <a16:creationId xmlns:a16="http://schemas.microsoft.com/office/drawing/2014/main" id="{257E7687-F7C9-D4B2-2C98-9102D3797DBB}"/>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9"/>
                      <a:extLst>
                        <a:ext uri="{FF2B5EF4-FFF2-40B4-BE49-F238E27FC236}">
                          <a16:creationId xmlns:a16="http://schemas.microsoft.com/office/drawing/2014/main" id="{62EC09A9-3C6F-4EB5-B761-037A10C6BB54}"/>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3"/>
                      <a:extLst>
                        <a:ext uri="{FF2B5EF4-FFF2-40B4-BE49-F238E27FC236}">
                          <a16:creationId xmlns:a16="http://schemas.microsoft.com/office/drawing/2014/main" id="{A09EBF13-2410-004E-F35E-E190DC62DD5A}"/>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4"/>
                      <a:extLst>
                        <a:ext uri="{FF2B5EF4-FFF2-40B4-BE49-F238E27FC236}">
                          <a16:creationId xmlns:a16="http://schemas.microsoft.com/office/drawing/2014/main" id="{B0AF15D3-D6D2-8EB7-420F-9505EA693944}"/>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6" name="TextBox 15">
                  <a:hlinkClick xmlns:r="http://schemas.openxmlformats.org/officeDocument/2006/relationships" r:id="rId15"/>
                  <a:extLst>
                    <a:ext uri="{FF2B5EF4-FFF2-40B4-BE49-F238E27FC236}">
                      <a16:creationId xmlns:a16="http://schemas.microsoft.com/office/drawing/2014/main" id="{64B4DD17-41B5-29B8-4497-3744007B4C3C}"/>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 name="TextBox 12">
                <a:extLst>
                  <a:ext uri="{FF2B5EF4-FFF2-40B4-BE49-F238E27FC236}">
                    <a16:creationId xmlns:a16="http://schemas.microsoft.com/office/drawing/2014/main" id="{E997EAA7-F00C-2683-087C-076A3036318D}"/>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4" name="TextBox 13">
                <a:extLst>
                  <a:ext uri="{FF2B5EF4-FFF2-40B4-BE49-F238E27FC236}">
                    <a16:creationId xmlns:a16="http://schemas.microsoft.com/office/drawing/2014/main" id="{45BAF030-8E51-0C46-0529-196D58F5B025}"/>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1" name="TextBox 10">
              <a:hlinkClick xmlns:r="http://schemas.openxmlformats.org/officeDocument/2006/relationships" r:id="rId16"/>
              <a:extLst>
                <a:ext uri="{FF2B5EF4-FFF2-40B4-BE49-F238E27FC236}">
                  <a16:creationId xmlns:a16="http://schemas.microsoft.com/office/drawing/2014/main" id="{06FE0432-20A1-704F-8DA0-48C40FDE8AAF}"/>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 name="Picture 8">
            <a:extLst>
              <a:ext uri="{FF2B5EF4-FFF2-40B4-BE49-F238E27FC236}">
                <a16:creationId xmlns:a16="http://schemas.microsoft.com/office/drawing/2014/main" id="{C279C985-BF8B-DDF9-E0EA-5BF7A3012E2D}"/>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xdr:spPr>
      </xdr:pic>
    </xdr:grpSp>
    <xdr:clientData/>
  </xdr:twoCellAnchor>
  <xdr:twoCellAnchor>
    <xdr:from>
      <xdr:col>5</xdr:col>
      <xdr:colOff>419100</xdr:colOff>
      <xdr:row>20</xdr:row>
      <xdr:rowOff>114300</xdr:rowOff>
    </xdr:from>
    <xdr:to>
      <xdr:col>5</xdr:col>
      <xdr:colOff>1103100</xdr:colOff>
      <xdr:row>20</xdr:row>
      <xdr:rowOff>348300</xdr:rowOff>
    </xdr:to>
    <xdr:sp macro="" textlink="">
      <xdr:nvSpPr>
        <xdr:cNvPr id="34" name="Rectangle: Rounded Corners 33">
          <a:extLst>
            <a:ext uri="{FF2B5EF4-FFF2-40B4-BE49-F238E27FC236}">
              <a16:creationId xmlns:a16="http://schemas.microsoft.com/office/drawing/2014/main" id="{B707D463-EB51-4E49-B50C-27F343A74141}"/>
            </a:ext>
          </a:extLst>
        </xdr:cNvPr>
        <xdr:cNvSpPr/>
      </xdr:nvSpPr>
      <xdr:spPr>
        <a:xfrm>
          <a:off x="249936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15240</xdr:colOff>
      <xdr:row>20</xdr:row>
      <xdr:rowOff>106680</xdr:rowOff>
    </xdr:from>
    <xdr:to>
      <xdr:col>5</xdr:col>
      <xdr:colOff>333480</xdr:colOff>
      <xdr:row>20</xdr:row>
      <xdr:rowOff>340680</xdr:rowOff>
    </xdr:to>
    <xdr:sp macro="" textlink="">
      <xdr:nvSpPr>
        <xdr:cNvPr id="79" name="Rectangle: Rounded Corners 78">
          <a:extLst>
            <a:ext uri="{FF2B5EF4-FFF2-40B4-BE49-F238E27FC236}">
              <a16:creationId xmlns:a16="http://schemas.microsoft.com/office/drawing/2014/main" id="{A71CC85C-DCD1-40D3-9FFA-B79678DEB64A}"/>
            </a:ext>
          </a:extLst>
        </xdr:cNvPr>
        <xdr:cNvSpPr/>
      </xdr:nvSpPr>
      <xdr:spPr>
        <a:xfrm>
          <a:off x="172974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99060</xdr:colOff>
      <xdr:row>5</xdr:row>
      <xdr:rowOff>76200</xdr:rowOff>
    </xdr:from>
    <xdr:to>
      <xdr:col>4</xdr:col>
      <xdr:colOff>267541</xdr:colOff>
      <xdr:row>5</xdr:row>
      <xdr:rowOff>256200</xdr:rowOff>
    </xdr:to>
    <xdr:pic>
      <xdr:nvPicPr>
        <xdr:cNvPr id="80" name="Picture 79">
          <a:extLst>
            <a:ext uri="{FF2B5EF4-FFF2-40B4-BE49-F238E27FC236}">
              <a16:creationId xmlns:a16="http://schemas.microsoft.com/office/drawing/2014/main" id="{50119347-C99A-4AB9-9413-7AD6F3003D3B}"/>
            </a:ext>
          </a:extLst>
        </xdr:cNvPr>
        <xdr:cNvPicPr>
          <a:picLocks/>
        </xdr:cNvPicPr>
      </xdr:nvPicPr>
      <xdr:blipFill>
        <a:blip xmlns:r="http://schemas.openxmlformats.org/officeDocument/2006/relationships" r:embed="rId18"/>
        <a:stretch>
          <a:fillRect/>
        </a:stretch>
      </xdr:blipFill>
      <xdr:spPr>
        <a:xfrm>
          <a:off x="1813560" y="1455420"/>
          <a:ext cx="168481" cy="180000"/>
        </a:xfrm>
        <a:prstGeom prst="rect">
          <a:avLst/>
        </a:prstGeom>
        <a:solidFill>
          <a:schemeClr val="accent4">
            <a:lumMod val="75000"/>
          </a:schemeClr>
        </a:solidFill>
      </xdr:spPr>
    </xdr:pic>
    <xdr:clientData/>
  </xdr:twoCellAnchor>
  <xdr:twoCellAnchor>
    <xdr:from>
      <xdr:col>4</xdr:col>
      <xdr:colOff>106680</xdr:colOff>
      <xdr:row>6</xdr:row>
      <xdr:rowOff>106683</xdr:rowOff>
    </xdr:from>
    <xdr:to>
      <xdr:col>4</xdr:col>
      <xdr:colOff>250680</xdr:colOff>
      <xdr:row>6</xdr:row>
      <xdr:rowOff>248933</xdr:rowOff>
    </xdr:to>
    <xdr:sp macro="" textlink="">
      <xdr:nvSpPr>
        <xdr:cNvPr id="127" name="Oval 126">
          <a:extLst>
            <a:ext uri="{FF2B5EF4-FFF2-40B4-BE49-F238E27FC236}">
              <a16:creationId xmlns:a16="http://schemas.microsoft.com/office/drawing/2014/main" id="{5DB0C363-E3F4-E084-8BBD-F1EAD711D45A}"/>
            </a:ext>
          </a:extLst>
        </xdr:cNvPr>
        <xdr:cNvSpPr>
          <a:spLocks noChangeAspect="1"/>
        </xdr:cNvSpPr>
      </xdr:nvSpPr>
      <xdr:spPr>
        <a:xfrm>
          <a:off x="1821180" y="1813563"/>
          <a:ext cx="144000" cy="14225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clientData/>
  </xdr:twoCellAnchor>
  <xdr:twoCellAnchor>
    <xdr:from>
      <xdr:col>9</xdr:col>
      <xdr:colOff>137160</xdr:colOff>
      <xdr:row>6</xdr:row>
      <xdr:rowOff>68580</xdr:rowOff>
    </xdr:from>
    <xdr:to>
      <xdr:col>9</xdr:col>
      <xdr:colOff>317160</xdr:colOff>
      <xdr:row>6</xdr:row>
      <xdr:rowOff>248580</xdr:rowOff>
    </xdr:to>
    <xdr:sp macro="" textlink="">
      <xdr:nvSpPr>
        <xdr:cNvPr id="141" name="TextBox 140">
          <a:extLst>
            <a:ext uri="{FF2B5EF4-FFF2-40B4-BE49-F238E27FC236}">
              <a16:creationId xmlns:a16="http://schemas.microsoft.com/office/drawing/2014/main" id="{9DA46A72-0B8B-4AE6-B2B2-5D8B35A9EF36}"/>
            </a:ext>
          </a:extLst>
        </xdr:cNvPr>
        <xdr:cNvSpPr txBox="1">
          <a:spLocks noChangeAspect="1"/>
        </xdr:cNvSpPr>
      </xdr:nvSpPr>
      <xdr:spPr>
        <a:xfrm>
          <a:off x="6553200" y="17754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9</xdr:col>
      <xdr:colOff>137160</xdr:colOff>
      <xdr:row>7</xdr:row>
      <xdr:rowOff>68580</xdr:rowOff>
    </xdr:from>
    <xdr:to>
      <xdr:col>9</xdr:col>
      <xdr:colOff>317160</xdr:colOff>
      <xdr:row>7</xdr:row>
      <xdr:rowOff>248580</xdr:rowOff>
    </xdr:to>
    <xdr:sp macro="" textlink="">
      <xdr:nvSpPr>
        <xdr:cNvPr id="142" name="TextBox 141">
          <a:extLst>
            <a:ext uri="{FF2B5EF4-FFF2-40B4-BE49-F238E27FC236}">
              <a16:creationId xmlns:a16="http://schemas.microsoft.com/office/drawing/2014/main" id="{02E58506-670E-4E8D-9955-AE2CA5A5F901}"/>
            </a:ext>
          </a:extLst>
        </xdr:cNvPr>
        <xdr:cNvSpPr txBox="1">
          <a:spLocks noChangeAspect="1"/>
        </xdr:cNvSpPr>
      </xdr:nvSpPr>
      <xdr:spPr>
        <a:xfrm>
          <a:off x="6553200" y="21031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14</xdr:col>
      <xdr:colOff>175260</xdr:colOff>
      <xdr:row>6</xdr:row>
      <xdr:rowOff>68580</xdr:rowOff>
    </xdr:from>
    <xdr:to>
      <xdr:col>14</xdr:col>
      <xdr:colOff>355260</xdr:colOff>
      <xdr:row>6</xdr:row>
      <xdr:rowOff>248580</xdr:rowOff>
    </xdr:to>
    <xdr:sp macro="" textlink="">
      <xdr:nvSpPr>
        <xdr:cNvPr id="143" name="TextBox 142">
          <a:extLst>
            <a:ext uri="{FF2B5EF4-FFF2-40B4-BE49-F238E27FC236}">
              <a16:creationId xmlns:a16="http://schemas.microsoft.com/office/drawing/2014/main" id="{4C1557E9-A9C5-45E8-AFDD-62837A9958A5}"/>
            </a:ext>
          </a:extLst>
        </xdr:cNvPr>
        <xdr:cNvSpPr txBox="1">
          <a:spLocks noChangeAspect="1"/>
        </xdr:cNvSpPr>
      </xdr:nvSpPr>
      <xdr:spPr>
        <a:xfrm>
          <a:off x="13746480" y="17754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14</xdr:col>
      <xdr:colOff>175260</xdr:colOff>
      <xdr:row>7</xdr:row>
      <xdr:rowOff>76200</xdr:rowOff>
    </xdr:from>
    <xdr:to>
      <xdr:col>14</xdr:col>
      <xdr:colOff>355260</xdr:colOff>
      <xdr:row>7</xdr:row>
      <xdr:rowOff>256200</xdr:rowOff>
    </xdr:to>
    <xdr:sp macro="" textlink="">
      <xdr:nvSpPr>
        <xdr:cNvPr id="144" name="TextBox 143">
          <a:extLst>
            <a:ext uri="{FF2B5EF4-FFF2-40B4-BE49-F238E27FC236}">
              <a16:creationId xmlns:a16="http://schemas.microsoft.com/office/drawing/2014/main" id="{C9289947-D7BD-43D6-8461-7F1E63404C77}"/>
            </a:ext>
          </a:extLst>
        </xdr:cNvPr>
        <xdr:cNvSpPr txBox="1">
          <a:spLocks noChangeAspect="1"/>
        </xdr:cNvSpPr>
      </xdr:nvSpPr>
      <xdr:spPr>
        <a:xfrm>
          <a:off x="13746480" y="211074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editAs="oneCell">
    <xdr:from>
      <xdr:col>14</xdr:col>
      <xdr:colOff>198120</xdr:colOff>
      <xdr:row>6</xdr:row>
      <xdr:rowOff>83820</xdr:rowOff>
    </xdr:from>
    <xdr:to>
      <xdr:col>14</xdr:col>
      <xdr:colOff>342120</xdr:colOff>
      <xdr:row>6</xdr:row>
      <xdr:rowOff>227820</xdr:rowOff>
    </xdr:to>
    <xdr:pic>
      <xdr:nvPicPr>
        <xdr:cNvPr id="6" name="Picture 5">
          <a:extLst>
            <a:ext uri="{FF2B5EF4-FFF2-40B4-BE49-F238E27FC236}">
              <a16:creationId xmlns:a16="http://schemas.microsoft.com/office/drawing/2014/main" id="{F6ED0BA6-7182-4647-96D3-D6DB9332CB08}"/>
            </a:ext>
          </a:extLst>
        </xdr:cNvPr>
        <xdr:cNvPicPr>
          <a:picLocks noChangeAspect="1"/>
        </xdr:cNvPicPr>
      </xdr:nvPicPr>
      <xdr:blipFill>
        <a:blip xmlns:r="http://schemas.openxmlformats.org/officeDocument/2006/relationships" r:embed="rId19"/>
        <a:stretch>
          <a:fillRect/>
        </a:stretch>
      </xdr:blipFill>
      <xdr:spPr>
        <a:xfrm>
          <a:off x="12672060" y="1790700"/>
          <a:ext cx="144000" cy="144000"/>
        </a:xfrm>
        <a:prstGeom prst="rect">
          <a:avLst/>
        </a:prstGeom>
      </xdr:spPr>
    </xdr:pic>
    <xdr:clientData/>
  </xdr:twoCellAnchor>
  <xdr:twoCellAnchor>
    <xdr:from>
      <xdr:col>15</xdr:col>
      <xdr:colOff>365760</xdr:colOff>
      <xdr:row>3</xdr:row>
      <xdr:rowOff>114300</xdr:rowOff>
    </xdr:from>
    <xdr:to>
      <xdr:col>15</xdr:col>
      <xdr:colOff>1026900</xdr:colOff>
      <xdr:row>3</xdr:row>
      <xdr:rowOff>366300</xdr:rowOff>
    </xdr:to>
    <xdr:sp macro="" textlink="">
      <xdr:nvSpPr>
        <xdr:cNvPr id="33" name="Rectangle: Rounded Corners 32">
          <a:hlinkClick xmlns:r="http://schemas.openxmlformats.org/officeDocument/2006/relationships" r:id="rId2"/>
          <a:extLst>
            <a:ext uri="{FF2B5EF4-FFF2-40B4-BE49-F238E27FC236}">
              <a16:creationId xmlns:a16="http://schemas.microsoft.com/office/drawing/2014/main" id="{1B297491-DC1B-49DC-B392-28B5FD79F69C}"/>
            </a:ext>
          </a:extLst>
        </xdr:cNvPr>
        <xdr:cNvSpPr/>
      </xdr:nvSpPr>
      <xdr:spPr>
        <a:xfrm>
          <a:off x="13449300" y="929640"/>
          <a:ext cx="6611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26</xdr:col>
      <xdr:colOff>861060</xdr:colOff>
      <xdr:row>3</xdr:row>
      <xdr:rowOff>106680</xdr:rowOff>
    </xdr:from>
    <xdr:to>
      <xdr:col>28</xdr:col>
      <xdr:colOff>363960</xdr:colOff>
      <xdr:row>3</xdr:row>
      <xdr:rowOff>358680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57BA147-41A6-4022-8A69-A78BD0947389}"/>
            </a:ext>
          </a:extLst>
        </xdr:cNvPr>
        <xdr:cNvSpPr/>
      </xdr:nvSpPr>
      <xdr:spPr>
        <a:xfrm>
          <a:off x="13418820" y="92202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26</xdr:col>
      <xdr:colOff>91440</xdr:colOff>
      <xdr:row>3</xdr:row>
      <xdr:rowOff>106680</xdr:rowOff>
    </xdr:from>
    <xdr:to>
      <xdr:col>26</xdr:col>
      <xdr:colOff>775440</xdr:colOff>
      <xdr:row>3</xdr:row>
      <xdr:rowOff>358680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4D9A9805-AEAE-4B68-84E8-F59C48C02668}"/>
            </a:ext>
          </a:extLst>
        </xdr:cNvPr>
        <xdr:cNvSpPr/>
      </xdr:nvSpPr>
      <xdr:spPr>
        <a:xfrm>
          <a:off x="1264920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17</xdr:col>
      <xdr:colOff>1356360</xdr:colOff>
      <xdr:row>1</xdr:row>
      <xdr:rowOff>91440</xdr:rowOff>
    </xdr:from>
    <xdr:to>
      <xdr:col>17</xdr:col>
      <xdr:colOff>2025120</xdr:colOff>
      <xdr:row>1</xdr:row>
      <xdr:rowOff>343440</xdr:rowOff>
    </xdr:to>
    <xdr:sp macro="" textlink="">
      <xdr:nvSpPr>
        <xdr:cNvPr id="168" name="Rectangle: Rounded Corners 167">
          <a:hlinkClick xmlns:r="http://schemas.openxmlformats.org/officeDocument/2006/relationships" r:id="rId1"/>
          <a:extLst>
            <a:ext uri="{FF2B5EF4-FFF2-40B4-BE49-F238E27FC236}">
              <a16:creationId xmlns:a16="http://schemas.microsoft.com/office/drawing/2014/main" id="{9360C469-62BC-40FB-9C80-B1C9B76BD5E8}"/>
            </a:ext>
          </a:extLst>
        </xdr:cNvPr>
        <xdr:cNvSpPr/>
      </xdr:nvSpPr>
      <xdr:spPr>
        <a:xfrm>
          <a:off x="13403580" y="274320"/>
          <a:ext cx="66876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17</xdr:col>
      <xdr:colOff>586740</xdr:colOff>
      <xdr:row>1</xdr:row>
      <xdr:rowOff>91440</xdr:rowOff>
    </xdr:from>
    <xdr:to>
      <xdr:col>17</xdr:col>
      <xdr:colOff>1270740</xdr:colOff>
      <xdr:row>1</xdr:row>
      <xdr:rowOff>343440</xdr:rowOff>
    </xdr:to>
    <xdr:sp macro="" textlink="">
      <xdr:nvSpPr>
        <xdr:cNvPr id="169" name="Rectangle: Rounded Corners 168">
          <a:hlinkClick xmlns:r="http://schemas.openxmlformats.org/officeDocument/2006/relationships" r:id="rId2"/>
          <a:extLst>
            <a:ext uri="{FF2B5EF4-FFF2-40B4-BE49-F238E27FC236}">
              <a16:creationId xmlns:a16="http://schemas.microsoft.com/office/drawing/2014/main" id="{7D851EC0-85B0-40BA-BA36-5043EC662203}"/>
            </a:ext>
          </a:extLst>
        </xdr:cNvPr>
        <xdr:cNvSpPr/>
      </xdr:nvSpPr>
      <xdr:spPr>
        <a:xfrm>
          <a:off x="12633960" y="2743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7</xdr:col>
      <xdr:colOff>30480</xdr:colOff>
      <xdr:row>12</xdr:row>
      <xdr:rowOff>38100</xdr:rowOff>
    </xdr:from>
    <xdr:to>
      <xdr:col>7</xdr:col>
      <xdr:colOff>210480</xdr:colOff>
      <xdr:row>12</xdr:row>
      <xdr:rowOff>218100</xdr:rowOff>
    </xdr:to>
    <xdr:pic>
      <xdr:nvPicPr>
        <xdr:cNvPr id="171" name="Picture 170">
          <a:extLst>
            <a:ext uri="{FF2B5EF4-FFF2-40B4-BE49-F238E27FC236}">
              <a16:creationId xmlns:a16="http://schemas.microsoft.com/office/drawing/2014/main" id="{D6B571F9-353D-4BC5-BF05-D4E57CEB2249}"/>
            </a:ext>
          </a:extLst>
        </xdr:cNvPr>
        <xdr:cNvPicPr>
          <a:picLocks noChangeAspect="1"/>
        </xdr:cNvPicPr>
      </xdr:nvPicPr>
      <xdr:blipFill>
        <a:blip xmlns:r="http://schemas.openxmlformats.org/officeDocument/2006/relationships" r:embed="rId3"/>
        <a:stretch>
          <a:fillRect/>
        </a:stretch>
      </xdr:blipFill>
      <xdr:spPr>
        <a:xfrm>
          <a:off x="4411980" y="3177540"/>
          <a:ext cx="180000" cy="180000"/>
        </a:xfrm>
        <a:prstGeom prst="rect">
          <a:avLst/>
        </a:prstGeom>
      </xdr:spPr>
    </xdr:pic>
    <xdr:clientData/>
  </xdr:twoCellAnchor>
  <xdr:twoCellAnchor>
    <xdr:from>
      <xdr:col>17</xdr:col>
      <xdr:colOff>807720</xdr:colOff>
      <xdr:row>21</xdr:row>
      <xdr:rowOff>106680</xdr:rowOff>
    </xdr:from>
    <xdr:to>
      <xdr:col>18</xdr:col>
      <xdr:colOff>25560</xdr:colOff>
      <xdr:row>21</xdr:row>
      <xdr:rowOff>358680</xdr:rowOff>
    </xdr:to>
    <xdr:sp macro="" textlink="">
      <xdr:nvSpPr>
        <xdr:cNvPr id="172" name="Rectangle: Rounded Corners 171">
          <a:extLst>
            <a:ext uri="{FF2B5EF4-FFF2-40B4-BE49-F238E27FC236}">
              <a16:creationId xmlns:a16="http://schemas.microsoft.com/office/drawing/2014/main" id="{A61BA05C-8163-4CE3-B00A-AF8E6607017B}"/>
            </a:ext>
          </a:extLst>
        </xdr:cNvPr>
        <xdr:cNvSpPr/>
      </xdr:nvSpPr>
      <xdr:spPr>
        <a:xfrm>
          <a:off x="12854940" y="5463540"/>
          <a:ext cx="1260000" cy="252000"/>
        </a:xfrm>
        <a:prstGeom prst="roundRect">
          <a:avLst/>
        </a:prstGeom>
        <a:solidFill>
          <a:srgbClr val="EA7C3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0</xdr:col>
      <xdr:colOff>1474131</xdr:colOff>
      <xdr:row>28</xdr:row>
      <xdr:rowOff>4860</xdr:rowOff>
    </xdr:to>
    <xdr:grpSp>
      <xdr:nvGrpSpPr>
        <xdr:cNvPr id="199" name="Group 198">
          <a:extLst>
            <a:ext uri="{FF2B5EF4-FFF2-40B4-BE49-F238E27FC236}">
              <a16:creationId xmlns:a16="http://schemas.microsoft.com/office/drawing/2014/main" id="{1ECA3648-CB87-40CE-AA35-79B49FE6B022}"/>
            </a:ext>
          </a:extLst>
        </xdr:cNvPr>
        <xdr:cNvGrpSpPr/>
      </xdr:nvGrpSpPr>
      <xdr:grpSpPr>
        <a:xfrm>
          <a:off x="0" y="0"/>
          <a:ext cx="1474131" cy="6756180"/>
          <a:chOff x="0" y="0"/>
          <a:chExt cx="1470321" cy="6184990"/>
        </a:xfrm>
      </xdr:grpSpPr>
      <xdr:grpSp>
        <xdr:nvGrpSpPr>
          <xdr:cNvPr id="200" name="Group 199">
            <a:extLst>
              <a:ext uri="{FF2B5EF4-FFF2-40B4-BE49-F238E27FC236}">
                <a16:creationId xmlns:a16="http://schemas.microsoft.com/office/drawing/2014/main" id="{CA2B6BD4-607C-157E-D10C-839ED40B93B4}"/>
              </a:ext>
            </a:extLst>
          </xdr:cNvPr>
          <xdr:cNvGrpSpPr/>
        </xdr:nvGrpSpPr>
        <xdr:grpSpPr>
          <a:xfrm>
            <a:off x="0" y="0"/>
            <a:ext cx="1470321" cy="6184990"/>
            <a:chOff x="0" y="0"/>
            <a:chExt cx="1470321" cy="6184990"/>
          </a:xfrm>
        </xdr:grpSpPr>
        <xdr:grpSp>
          <xdr:nvGrpSpPr>
            <xdr:cNvPr id="202" name="Group 201">
              <a:extLst>
                <a:ext uri="{FF2B5EF4-FFF2-40B4-BE49-F238E27FC236}">
                  <a16:creationId xmlns:a16="http://schemas.microsoft.com/office/drawing/2014/main" id="{635E098F-C19D-70FE-06CA-54EA5DED27BC}"/>
                </a:ext>
              </a:extLst>
            </xdr:cNvPr>
            <xdr:cNvGrpSpPr/>
          </xdr:nvGrpSpPr>
          <xdr:grpSpPr>
            <a:xfrm>
              <a:off x="0" y="0"/>
              <a:ext cx="1470321" cy="6184990"/>
              <a:chOff x="0" y="-291307"/>
              <a:chExt cx="1474131" cy="6350725"/>
            </a:xfrm>
            <a:solidFill>
              <a:schemeClr val="bg1"/>
            </a:solidFill>
          </xdr:grpSpPr>
          <xdr:grpSp>
            <xdr:nvGrpSpPr>
              <xdr:cNvPr id="204" name="Group 203">
                <a:extLst>
                  <a:ext uri="{FF2B5EF4-FFF2-40B4-BE49-F238E27FC236}">
                    <a16:creationId xmlns:a16="http://schemas.microsoft.com/office/drawing/2014/main" id="{A3542B77-0A6E-B71B-627E-2E9B96AE7C60}"/>
                  </a:ext>
                </a:extLst>
              </xdr:cNvPr>
              <xdr:cNvGrpSpPr/>
            </xdr:nvGrpSpPr>
            <xdr:grpSpPr>
              <a:xfrm>
                <a:off x="0" y="-291307"/>
                <a:ext cx="1474131" cy="6350725"/>
                <a:chOff x="0" y="-291307"/>
                <a:chExt cx="1474131" cy="6350725"/>
              </a:xfrm>
              <a:grpFill/>
            </xdr:grpSpPr>
            <xdr:grpSp>
              <xdr:nvGrpSpPr>
                <xdr:cNvPr id="207" name="Group 206">
                  <a:extLst>
                    <a:ext uri="{FF2B5EF4-FFF2-40B4-BE49-F238E27FC236}">
                      <a16:creationId xmlns:a16="http://schemas.microsoft.com/office/drawing/2014/main" id="{41514C17-1CCC-D281-1A4D-6248867843E1}"/>
                    </a:ext>
                  </a:extLst>
                </xdr:cNvPr>
                <xdr:cNvGrpSpPr/>
              </xdr:nvGrpSpPr>
              <xdr:grpSpPr>
                <a:xfrm>
                  <a:off x="0" y="-291307"/>
                  <a:ext cx="1474131" cy="6350725"/>
                  <a:chOff x="0" y="-276870"/>
                  <a:chExt cx="1476165" cy="6035993"/>
                </a:xfrm>
                <a:grpFill/>
              </xdr:grpSpPr>
              <xdr:sp macro="" textlink="">
                <xdr:nvSpPr>
                  <xdr:cNvPr id="209" name="Rectangle 208">
                    <a:extLst>
                      <a:ext uri="{FF2B5EF4-FFF2-40B4-BE49-F238E27FC236}">
                        <a16:creationId xmlns:a16="http://schemas.microsoft.com/office/drawing/2014/main" id="{3632CDD1-4B61-6CB1-8B03-AA62C532D995}"/>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10" name="Group 209">
                    <a:extLst>
                      <a:ext uri="{FF2B5EF4-FFF2-40B4-BE49-F238E27FC236}">
                        <a16:creationId xmlns:a16="http://schemas.microsoft.com/office/drawing/2014/main" id="{9383BD2E-4806-4F2C-F32F-6ECF17192CC2}"/>
                      </a:ext>
                    </a:extLst>
                  </xdr:cNvPr>
                  <xdr:cNvGrpSpPr/>
                </xdr:nvGrpSpPr>
                <xdr:grpSpPr>
                  <a:xfrm>
                    <a:off x="2080" y="531339"/>
                    <a:ext cx="1457616" cy="4278031"/>
                    <a:chOff x="2080" y="531339"/>
                    <a:chExt cx="1457616" cy="4278031"/>
                  </a:xfrm>
                  <a:grpFill/>
                </xdr:grpSpPr>
                <xdr:sp macro="" textlink="">
                  <xdr:nvSpPr>
                    <xdr:cNvPr id="211" name="TextBox 210">
                      <a:hlinkClick xmlns:r="http://schemas.openxmlformats.org/officeDocument/2006/relationships" r:id="rId4"/>
                      <a:extLst>
                        <a:ext uri="{FF2B5EF4-FFF2-40B4-BE49-F238E27FC236}">
                          <a16:creationId xmlns:a16="http://schemas.microsoft.com/office/drawing/2014/main" id="{92C9C6EA-0271-CFC4-9F6B-40B461E4A21E}"/>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2" name="TextBox 211">
                      <a:hlinkClick xmlns:r="http://schemas.openxmlformats.org/officeDocument/2006/relationships" r:id="rId5"/>
                      <a:extLst>
                        <a:ext uri="{FF2B5EF4-FFF2-40B4-BE49-F238E27FC236}">
                          <a16:creationId xmlns:a16="http://schemas.microsoft.com/office/drawing/2014/main" id="{1BCC6ECA-515A-25BF-B992-DA52B69C0CD4}"/>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3" name="TextBox 212">
                      <a:hlinkClick xmlns:r="http://schemas.openxmlformats.org/officeDocument/2006/relationships" r:id="rId6"/>
                      <a:extLst>
                        <a:ext uri="{FF2B5EF4-FFF2-40B4-BE49-F238E27FC236}">
                          <a16:creationId xmlns:a16="http://schemas.microsoft.com/office/drawing/2014/main" id="{B965FC23-72C1-1590-718D-8B3B8F6FA6DF}"/>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4" name="TextBox 213">
                      <a:hlinkClick xmlns:r="http://schemas.openxmlformats.org/officeDocument/2006/relationships" r:id="rId7"/>
                      <a:extLst>
                        <a:ext uri="{FF2B5EF4-FFF2-40B4-BE49-F238E27FC236}">
                          <a16:creationId xmlns:a16="http://schemas.microsoft.com/office/drawing/2014/main" id="{2CC0BB13-6ADC-4B2E-5D1B-AA8BA49FB489}"/>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5" name="TextBox 214">
                      <a:hlinkClick xmlns:r="http://schemas.openxmlformats.org/officeDocument/2006/relationships" r:id="rId8"/>
                      <a:extLst>
                        <a:ext uri="{FF2B5EF4-FFF2-40B4-BE49-F238E27FC236}">
                          <a16:creationId xmlns:a16="http://schemas.microsoft.com/office/drawing/2014/main" id="{95660060-6C81-8347-0563-E279D0517CBB}"/>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6" name="TextBox 215">
                      <a:hlinkClick xmlns:r="http://schemas.openxmlformats.org/officeDocument/2006/relationships" r:id="rId9"/>
                      <a:extLst>
                        <a:ext uri="{FF2B5EF4-FFF2-40B4-BE49-F238E27FC236}">
                          <a16:creationId xmlns:a16="http://schemas.microsoft.com/office/drawing/2014/main" id="{E5B8196C-DD68-EBE1-A328-0F898CA1CC47}"/>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7" name="TextBox 216">
                      <a:hlinkClick xmlns:r="http://schemas.openxmlformats.org/officeDocument/2006/relationships" r:id="rId10"/>
                      <a:extLst>
                        <a:ext uri="{FF2B5EF4-FFF2-40B4-BE49-F238E27FC236}">
                          <a16:creationId xmlns:a16="http://schemas.microsoft.com/office/drawing/2014/main" id="{9276043E-F4B0-F24B-5137-67AFF6CF8278}"/>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8" name="TextBox 217">
                      <a:hlinkClick xmlns:r="http://schemas.openxmlformats.org/officeDocument/2006/relationships" r:id="rId11"/>
                      <a:extLst>
                        <a:ext uri="{FF2B5EF4-FFF2-40B4-BE49-F238E27FC236}">
                          <a16:creationId xmlns:a16="http://schemas.microsoft.com/office/drawing/2014/main" id="{5DB1871D-02CD-F092-7C5E-4825008D17E8}"/>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9" name="TextBox 218">
                      <a:hlinkClick xmlns:r="http://schemas.openxmlformats.org/officeDocument/2006/relationships" r:id="rId12"/>
                      <a:extLst>
                        <a:ext uri="{FF2B5EF4-FFF2-40B4-BE49-F238E27FC236}">
                          <a16:creationId xmlns:a16="http://schemas.microsoft.com/office/drawing/2014/main" id="{026AB44B-5C95-BE3F-0E79-9BF836A23F52}"/>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0" name="TextBox 219">
                      <a:hlinkClick xmlns:r="http://schemas.openxmlformats.org/officeDocument/2006/relationships" r:id="rId13"/>
                      <a:extLst>
                        <a:ext uri="{FF2B5EF4-FFF2-40B4-BE49-F238E27FC236}">
                          <a16:creationId xmlns:a16="http://schemas.microsoft.com/office/drawing/2014/main" id="{9A60A832-6EFF-BDFB-3259-60BCD73E9C12}"/>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1" name="TextBox 220">
                      <a:hlinkClick xmlns:r="http://schemas.openxmlformats.org/officeDocument/2006/relationships" r:id="rId1"/>
                      <a:extLst>
                        <a:ext uri="{FF2B5EF4-FFF2-40B4-BE49-F238E27FC236}">
                          <a16:creationId xmlns:a16="http://schemas.microsoft.com/office/drawing/2014/main" id="{8E30B154-7177-4038-4E2B-0C5BA21F433B}"/>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222" name="TextBox 221">
                      <a:hlinkClick xmlns:r="http://schemas.openxmlformats.org/officeDocument/2006/relationships" r:id="rId11"/>
                      <a:extLst>
                        <a:ext uri="{FF2B5EF4-FFF2-40B4-BE49-F238E27FC236}">
                          <a16:creationId xmlns:a16="http://schemas.microsoft.com/office/drawing/2014/main" id="{2E515B10-483D-EC8F-487F-6575D9A2D4B9}"/>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3" name="TextBox 222">
                      <a:hlinkClick xmlns:r="http://schemas.openxmlformats.org/officeDocument/2006/relationships" r:id="rId14"/>
                      <a:extLst>
                        <a:ext uri="{FF2B5EF4-FFF2-40B4-BE49-F238E27FC236}">
                          <a16:creationId xmlns:a16="http://schemas.microsoft.com/office/drawing/2014/main" id="{2BBF0515-0BC4-9670-921B-2D06ED62B0F6}"/>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4" name="TextBox 223">
                      <a:hlinkClick xmlns:r="http://schemas.openxmlformats.org/officeDocument/2006/relationships" r:id="rId15"/>
                      <a:extLst>
                        <a:ext uri="{FF2B5EF4-FFF2-40B4-BE49-F238E27FC236}">
                          <a16:creationId xmlns:a16="http://schemas.microsoft.com/office/drawing/2014/main" id="{F566CEDE-D8B8-7393-424A-A4A2BDFE3FF6}"/>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08" name="TextBox 207">
                  <a:hlinkClick xmlns:r="http://schemas.openxmlformats.org/officeDocument/2006/relationships" r:id="rId16"/>
                  <a:extLst>
                    <a:ext uri="{FF2B5EF4-FFF2-40B4-BE49-F238E27FC236}">
                      <a16:creationId xmlns:a16="http://schemas.microsoft.com/office/drawing/2014/main" id="{C1C86A81-87A8-A68B-30F4-B8FE1090DD81}"/>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05" name="TextBox 204">
                <a:extLst>
                  <a:ext uri="{FF2B5EF4-FFF2-40B4-BE49-F238E27FC236}">
                    <a16:creationId xmlns:a16="http://schemas.microsoft.com/office/drawing/2014/main" id="{7F4DB7ED-BA2C-0708-3A7A-EAABC5A44086}"/>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06" name="TextBox 205">
                <a:extLst>
                  <a:ext uri="{FF2B5EF4-FFF2-40B4-BE49-F238E27FC236}">
                    <a16:creationId xmlns:a16="http://schemas.microsoft.com/office/drawing/2014/main" id="{5FC65E80-2DFA-520E-C2BA-901E7D9982EE}"/>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03" name="TextBox 202">
              <a:hlinkClick xmlns:r="http://schemas.openxmlformats.org/officeDocument/2006/relationships" r:id="rId17"/>
              <a:extLst>
                <a:ext uri="{FF2B5EF4-FFF2-40B4-BE49-F238E27FC236}">
                  <a16:creationId xmlns:a16="http://schemas.microsoft.com/office/drawing/2014/main" id="{5826E85D-9B4D-3791-A9F6-48F4E24DC60D}"/>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201" name="Picture 200">
            <a:extLst>
              <a:ext uri="{FF2B5EF4-FFF2-40B4-BE49-F238E27FC236}">
                <a16:creationId xmlns:a16="http://schemas.microsoft.com/office/drawing/2014/main" id="{3FA57BF5-0F41-B906-04E7-846B58025F7D}"/>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16</xdr:col>
      <xdr:colOff>45720</xdr:colOff>
      <xdr:row>21</xdr:row>
      <xdr:rowOff>114300</xdr:rowOff>
    </xdr:from>
    <xdr:to>
      <xdr:col>17</xdr:col>
      <xdr:colOff>764160</xdr:colOff>
      <xdr:row>21</xdr:row>
      <xdr:rowOff>366300</xdr:rowOff>
    </xdr:to>
    <xdr:sp macro="" textlink="">
      <xdr:nvSpPr>
        <xdr:cNvPr id="225" name="Rectangle: Rounded Corners 224">
          <a:extLst>
            <a:ext uri="{FF2B5EF4-FFF2-40B4-BE49-F238E27FC236}">
              <a16:creationId xmlns:a16="http://schemas.microsoft.com/office/drawing/2014/main" id="{A5C65362-E18A-48B4-B9E7-72BC22AAE378}"/>
            </a:ext>
          </a:extLst>
        </xdr:cNvPr>
        <xdr:cNvSpPr/>
      </xdr:nvSpPr>
      <xdr:spPr>
        <a:xfrm>
          <a:off x="11696700" y="5471160"/>
          <a:ext cx="1114680" cy="252000"/>
        </a:xfrm>
        <a:prstGeom prst="roundRect">
          <a:avLst/>
        </a:prstGeom>
        <a:solidFill>
          <a:srgbClr val="FF6600"/>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Photo</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152400</xdr:colOff>
      <xdr:row>18</xdr:row>
      <xdr:rowOff>30480</xdr:rowOff>
    </xdr:from>
    <xdr:to>
      <xdr:col>5</xdr:col>
      <xdr:colOff>332400</xdr:colOff>
      <xdr:row>18</xdr:row>
      <xdr:rowOff>210480</xdr:rowOff>
    </xdr:to>
    <xdr:pic>
      <xdr:nvPicPr>
        <xdr:cNvPr id="4" name="Picture 3">
          <a:extLst>
            <a:ext uri="{FF2B5EF4-FFF2-40B4-BE49-F238E27FC236}">
              <a16:creationId xmlns:a16="http://schemas.microsoft.com/office/drawing/2014/main" id="{D1B02E94-37E9-4AF9-B0C9-82DA332E5414}"/>
            </a:ext>
          </a:extLst>
        </xdr:cNvPr>
        <xdr:cNvPicPr>
          <a:picLocks noChangeAspect="1"/>
        </xdr:cNvPicPr>
      </xdr:nvPicPr>
      <xdr:blipFill>
        <a:blip xmlns:r="http://schemas.openxmlformats.org/officeDocument/2006/relationships" r:embed="rId3"/>
        <a:stretch>
          <a:fillRect/>
        </a:stretch>
      </xdr:blipFill>
      <xdr:spPr>
        <a:xfrm>
          <a:off x="3855720" y="5684520"/>
          <a:ext cx="180000" cy="180000"/>
        </a:xfrm>
        <a:prstGeom prst="rect">
          <a:avLst/>
        </a:prstGeom>
      </xdr:spPr>
    </xdr:pic>
    <xdr:clientData/>
  </xdr:twoCellAnchor>
  <xdr:twoCellAnchor editAs="oneCell">
    <xdr:from>
      <xdr:col>7</xdr:col>
      <xdr:colOff>22860</xdr:colOff>
      <xdr:row>18</xdr:row>
      <xdr:rowOff>22860</xdr:rowOff>
    </xdr:from>
    <xdr:to>
      <xdr:col>7</xdr:col>
      <xdr:colOff>202860</xdr:colOff>
      <xdr:row>18</xdr:row>
      <xdr:rowOff>202860</xdr:rowOff>
    </xdr:to>
    <xdr:pic>
      <xdr:nvPicPr>
        <xdr:cNvPr id="5" name="Picture 4">
          <a:extLst>
            <a:ext uri="{FF2B5EF4-FFF2-40B4-BE49-F238E27FC236}">
              <a16:creationId xmlns:a16="http://schemas.microsoft.com/office/drawing/2014/main" id="{67783818-06BA-4E63-A822-58F24839BE3E}"/>
            </a:ext>
          </a:extLst>
        </xdr:cNvPr>
        <xdr:cNvPicPr>
          <a:picLocks noChangeAspect="1"/>
        </xdr:cNvPicPr>
      </xdr:nvPicPr>
      <xdr:blipFill>
        <a:blip xmlns:r="http://schemas.openxmlformats.org/officeDocument/2006/relationships" r:embed="rId3"/>
        <a:stretch>
          <a:fillRect/>
        </a:stretch>
      </xdr:blipFill>
      <xdr:spPr>
        <a:xfrm>
          <a:off x="4404360" y="6446520"/>
          <a:ext cx="180000" cy="180000"/>
        </a:xfrm>
        <a:prstGeom prst="rect">
          <a:avLst/>
        </a:prstGeom>
      </xdr:spPr>
    </xdr:pic>
    <xdr:clientData/>
  </xdr:twoCellAnchor>
  <xdr:twoCellAnchor editAs="oneCell">
    <xdr:from>
      <xdr:col>7</xdr:col>
      <xdr:colOff>1021080</xdr:colOff>
      <xdr:row>18</xdr:row>
      <xdr:rowOff>15240</xdr:rowOff>
    </xdr:from>
    <xdr:to>
      <xdr:col>7</xdr:col>
      <xdr:colOff>1201080</xdr:colOff>
      <xdr:row>18</xdr:row>
      <xdr:rowOff>195240</xdr:rowOff>
    </xdr:to>
    <xdr:pic>
      <xdr:nvPicPr>
        <xdr:cNvPr id="6" name="Picture 5">
          <a:extLst>
            <a:ext uri="{FF2B5EF4-FFF2-40B4-BE49-F238E27FC236}">
              <a16:creationId xmlns:a16="http://schemas.microsoft.com/office/drawing/2014/main" id="{F9BD36D7-F4D5-4F4A-9C4C-588069780D1F}"/>
            </a:ext>
          </a:extLst>
        </xdr:cNvPr>
        <xdr:cNvPicPr>
          <a:picLocks noChangeAspect="1"/>
        </xdr:cNvPicPr>
      </xdr:nvPicPr>
      <xdr:blipFill>
        <a:blip xmlns:r="http://schemas.openxmlformats.org/officeDocument/2006/relationships" r:embed="rId3"/>
        <a:stretch>
          <a:fillRect/>
        </a:stretch>
      </xdr:blipFill>
      <xdr:spPr>
        <a:xfrm>
          <a:off x="5402580" y="6438900"/>
          <a:ext cx="180000" cy="180000"/>
        </a:xfrm>
        <a:prstGeom prst="rect">
          <a:avLst/>
        </a:prstGeom>
      </xdr:spPr>
    </xdr:pic>
    <xdr:clientData/>
  </xdr:twoCellAnchor>
  <xdr:twoCellAnchor editAs="oneCell">
    <xdr:from>
      <xdr:col>9</xdr:col>
      <xdr:colOff>114300</xdr:colOff>
      <xdr:row>18</xdr:row>
      <xdr:rowOff>22860</xdr:rowOff>
    </xdr:from>
    <xdr:to>
      <xdr:col>9</xdr:col>
      <xdr:colOff>294300</xdr:colOff>
      <xdr:row>18</xdr:row>
      <xdr:rowOff>202860</xdr:rowOff>
    </xdr:to>
    <xdr:pic>
      <xdr:nvPicPr>
        <xdr:cNvPr id="7" name="Picture 6">
          <a:extLst>
            <a:ext uri="{FF2B5EF4-FFF2-40B4-BE49-F238E27FC236}">
              <a16:creationId xmlns:a16="http://schemas.microsoft.com/office/drawing/2014/main" id="{C509C22D-52E4-49E5-B986-C0C33CDFD3FE}"/>
            </a:ext>
          </a:extLst>
        </xdr:cNvPr>
        <xdr:cNvPicPr>
          <a:picLocks noChangeAspect="1"/>
        </xdr:cNvPicPr>
      </xdr:nvPicPr>
      <xdr:blipFill>
        <a:blip xmlns:r="http://schemas.openxmlformats.org/officeDocument/2006/relationships" r:embed="rId3"/>
        <a:stretch>
          <a:fillRect/>
        </a:stretch>
      </xdr:blipFill>
      <xdr:spPr>
        <a:xfrm>
          <a:off x="6385560" y="4671060"/>
          <a:ext cx="180000" cy="180000"/>
        </a:xfrm>
        <a:prstGeom prst="rect">
          <a:avLst/>
        </a:prstGeom>
      </xdr:spPr>
    </xdr:pic>
    <xdr:clientData/>
  </xdr:twoCellAnchor>
  <xdr:twoCellAnchor>
    <xdr:from>
      <xdr:col>17</xdr:col>
      <xdr:colOff>1562100</xdr:colOff>
      <xdr:row>10</xdr:row>
      <xdr:rowOff>15240</xdr:rowOff>
    </xdr:from>
    <xdr:to>
      <xdr:col>17</xdr:col>
      <xdr:colOff>1562100</xdr:colOff>
      <xdr:row>10</xdr:row>
      <xdr:rowOff>231240</xdr:rowOff>
    </xdr:to>
    <xdr:cxnSp macro="">
      <xdr:nvCxnSpPr>
        <xdr:cNvPr id="9" name="Straight Connector 8">
          <a:extLst>
            <a:ext uri="{FF2B5EF4-FFF2-40B4-BE49-F238E27FC236}">
              <a16:creationId xmlns:a16="http://schemas.microsoft.com/office/drawing/2014/main" id="{191F842C-ECCE-6CBF-3599-8567B4F1837A}"/>
            </a:ext>
          </a:extLst>
        </xdr:cNvPr>
        <xdr:cNvCxnSpPr/>
      </xdr:nvCxnSpPr>
      <xdr:spPr>
        <a:xfrm flipV="1">
          <a:off x="13609320" y="2651760"/>
          <a:ext cx="0" cy="216000"/>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34</xdr:col>
      <xdr:colOff>861060</xdr:colOff>
      <xdr:row>3</xdr:row>
      <xdr:rowOff>106680</xdr:rowOff>
    </xdr:from>
    <xdr:to>
      <xdr:col>36</xdr:col>
      <xdr:colOff>363960</xdr:colOff>
      <xdr:row>3</xdr:row>
      <xdr:rowOff>358680</xdr:rowOff>
    </xdr:to>
    <xdr:sp macro="" textlink="">
      <xdr:nvSpPr>
        <xdr:cNvPr id="40" name="Rectangle: Rounded Corners 39">
          <a:hlinkClick xmlns:r="http://schemas.openxmlformats.org/officeDocument/2006/relationships" r:id="rId1"/>
          <a:extLst>
            <a:ext uri="{FF2B5EF4-FFF2-40B4-BE49-F238E27FC236}">
              <a16:creationId xmlns:a16="http://schemas.microsoft.com/office/drawing/2014/main" id="{23417E82-EC47-4E65-B7CB-0094E7F48384}"/>
            </a:ext>
          </a:extLst>
        </xdr:cNvPr>
        <xdr:cNvSpPr/>
      </xdr:nvSpPr>
      <xdr:spPr>
        <a:xfrm>
          <a:off x="19110960" y="922020"/>
          <a:ext cx="973560" cy="20628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34</xdr:col>
      <xdr:colOff>91440</xdr:colOff>
      <xdr:row>3</xdr:row>
      <xdr:rowOff>106680</xdr:rowOff>
    </xdr:from>
    <xdr:to>
      <xdr:col>34</xdr:col>
      <xdr:colOff>775440</xdr:colOff>
      <xdr:row>3</xdr:row>
      <xdr:rowOff>358680</xdr:rowOff>
    </xdr:to>
    <xdr:sp macro="" textlink="">
      <xdr:nvSpPr>
        <xdr:cNvPr id="41" name="Rectangle: Rounded Corners 40">
          <a:hlinkClick xmlns:r="http://schemas.openxmlformats.org/officeDocument/2006/relationships" r:id="rId2"/>
          <a:extLst>
            <a:ext uri="{FF2B5EF4-FFF2-40B4-BE49-F238E27FC236}">
              <a16:creationId xmlns:a16="http://schemas.microsoft.com/office/drawing/2014/main" id="{C6EC9F1E-9C85-46D2-85E7-24E50FF30818}"/>
            </a:ext>
          </a:extLst>
        </xdr:cNvPr>
        <xdr:cNvSpPr/>
      </xdr:nvSpPr>
      <xdr:spPr>
        <a:xfrm>
          <a:off x="18592800" y="922020"/>
          <a:ext cx="516360" cy="20628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1356360</xdr:colOff>
      <xdr:row>1</xdr:row>
      <xdr:rowOff>91440</xdr:rowOff>
    </xdr:from>
    <xdr:to>
      <xdr:col>19</xdr:col>
      <xdr:colOff>2025120</xdr:colOff>
      <xdr:row>1</xdr:row>
      <xdr:rowOff>343440</xdr:rowOff>
    </xdr:to>
    <xdr:sp macro="" textlink="">
      <xdr:nvSpPr>
        <xdr:cNvPr id="42" name="Rectangle: Rounded Corners 41">
          <a:hlinkClick xmlns:r="http://schemas.openxmlformats.org/officeDocument/2006/relationships" r:id="rId1"/>
          <a:extLst>
            <a:ext uri="{FF2B5EF4-FFF2-40B4-BE49-F238E27FC236}">
              <a16:creationId xmlns:a16="http://schemas.microsoft.com/office/drawing/2014/main" id="{B45C1DC4-9A1E-48E0-9D31-9843601437F5}"/>
            </a:ext>
          </a:extLst>
        </xdr:cNvPr>
        <xdr:cNvSpPr/>
      </xdr:nvSpPr>
      <xdr:spPr>
        <a:xfrm>
          <a:off x="13403580" y="274320"/>
          <a:ext cx="66876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24</xdr:col>
      <xdr:colOff>470640</xdr:colOff>
      <xdr:row>1</xdr:row>
      <xdr:rowOff>91440</xdr:rowOff>
    </xdr:from>
    <xdr:to>
      <xdr:col>26</xdr:col>
      <xdr:colOff>19260</xdr:colOff>
      <xdr:row>1</xdr:row>
      <xdr:rowOff>343440</xdr:rowOff>
    </xdr:to>
    <xdr:sp macro="" textlink="">
      <xdr:nvSpPr>
        <xdr:cNvPr id="43" name="Rectangle: Rounded Corners 42">
          <a:hlinkClick xmlns:r="http://schemas.openxmlformats.org/officeDocument/2006/relationships" r:id="rId2"/>
          <a:extLst>
            <a:ext uri="{FF2B5EF4-FFF2-40B4-BE49-F238E27FC236}">
              <a16:creationId xmlns:a16="http://schemas.microsoft.com/office/drawing/2014/main" id="{B50AF2A8-8924-4283-8AEB-CA7ED726EE4A}"/>
            </a:ext>
          </a:extLst>
        </xdr:cNvPr>
        <xdr:cNvSpPr/>
      </xdr:nvSpPr>
      <xdr:spPr>
        <a:xfrm flipH="1">
          <a:off x="13439880" y="2743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7</xdr:col>
      <xdr:colOff>30480</xdr:colOff>
      <xdr:row>12</xdr:row>
      <xdr:rowOff>38100</xdr:rowOff>
    </xdr:from>
    <xdr:to>
      <xdr:col>7</xdr:col>
      <xdr:colOff>210480</xdr:colOff>
      <xdr:row>12</xdr:row>
      <xdr:rowOff>218100</xdr:rowOff>
    </xdr:to>
    <xdr:pic>
      <xdr:nvPicPr>
        <xdr:cNvPr id="44" name="Picture 43">
          <a:extLst>
            <a:ext uri="{FF2B5EF4-FFF2-40B4-BE49-F238E27FC236}">
              <a16:creationId xmlns:a16="http://schemas.microsoft.com/office/drawing/2014/main" id="{7E126CE7-0D6B-4B8D-B2E2-09DE22F58B30}"/>
            </a:ext>
          </a:extLst>
        </xdr:cNvPr>
        <xdr:cNvPicPr>
          <a:picLocks/>
        </xdr:cNvPicPr>
      </xdr:nvPicPr>
      <xdr:blipFill>
        <a:blip xmlns:r="http://schemas.openxmlformats.org/officeDocument/2006/relationships" r:embed="rId3"/>
        <a:stretch>
          <a:fillRect/>
        </a:stretch>
      </xdr:blipFill>
      <xdr:spPr>
        <a:xfrm>
          <a:off x="3931920" y="3177540"/>
          <a:ext cx="180000" cy="180000"/>
        </a:xfrm>
        <a:prstGeom prst="rect">
          <a:avLst/>
        </a:prstGeom>
      </xdr:spPr>
    </xdr:pic>
    <xdr:clientData/>
  </xdr:twoCellAnchor>
  <xdr:twoCellAnchor>
    <xdr:from>
      <xdr:col>23</xdr:col>
      <xdr:colOff>502920</xdr:colOff>
      <xdr:row>21</xdr:row>
      <xdr:rowOff>106680</xdr:rowOff>
    </xdr:from>
    <xdr:to>
      <xdr:col>25</xdr:col>
      <xdr:colOff>522960</xdr:colOff>
      <xdr:row>21</xdr:row>
      <xdr:rowOff>358680</xdr:rowOff>
    </xdr:to>
    <xdr:sp macro="" textlink="">
      <xdr:nvSpPr>
        <xdr:cNvPr id="45" name="Rectangle: Rounded Corners 44">
          <a:extLst>
            <a:ext uri="{FF2B5EF4-FFF2-40B4-BE49-F238E27FC236}">
              <a16:creationId xmlns:a16="http://schemas.microsoft.com/office/drawing/2014/main" id="{84DF5272-D999-4A59-B86A-56AB37709B0F}"/>
            </a:ext>
          </a:extLst>
        </xdr:cNvPr>
        <xdr:cNvSpPr/>
      </xdr:nvSpPr>
      <xdr:spPr>
        <a:xfrm>
          <a:off x="12870180" y="5463540"/>
          <a:ext cx="1224000" cy="252000"/>
        </a:xfrm>
        <a:prstGeom prst="roundRect">
          <a:avLst/>
        </a:prstGeom>
        <a:solidFill>
          <a:srgbClr val="EA7C3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1</xdr:col>
      <xdr:colOff>3471</xdr:colOff>
      <xdr:row>28</xdr:row>
      <xdr:rowOff>4860</xdr:rowOff>
    </xdr:to>
    <xdr:grpSp>
      <xdr:nvGrpSpPr>
        <xdr:cNvPr id="46" name="Group 45">
          <a:extLst>
            <a:ext uri="{FF2B5EF4-FFF2-40B4-BE49-F238E27FC236}">
              <a16:creationId xmlns:a16="http://schemas.microsoft.com/office/drawing/2014/main" id="{02C4DE90-8FB4-4DD2-988E-30619C8D8E10}"/>
            </a:ext>
          </a:extLst>
        </xdr:cNvPr>
        <xdr:cNvGrpSpPr/>
      </xdr:nvGrpSpPr>
      <xdr:grpSpPr>
        <a:xfrm>
          <a:off x="0" y="0"/>
          <a:ext cx="1481751" cy="6840000"/>
          <a:chOff x="0" y="0"/>
          <a:chExt cx="1470321" cy="6184990"/>
        </a:xfrm>
      </xdr:grpSpPr>
      <xdr:grpSp>
        <xdr:nvGrpSpPr>
          <xdr:cNvPr id="47" name="Group 46">
            <a:extLst>
              <a:ext uri="{FF2B5EF4-FFF2-40B4-BE49-F238E27FC236}">
                <a16:creationId xmlns:a16="http://schemas.microsoft.com/office/drawing/2014/main" id="{EA39FF47-D725-1E58-223C-DEC0667241C7}"/>
              </a:ext>
            </a:extLst>
          </xdr:cNvPr>
          <xdr:cNvGrpSpPr/>
        </xdr:nvGrpSpPr>
        <xdr:grpSpPr>
          <a:xfrm>
            <a:off x="0" y="0"/>
            <a:ext cx="1470321" cy="6184990"/>
            <a:chOff x="0" y="0"/>
            <a:chExt cx="1470321" cy="6184990"/>
          </a:xfrm>
        </xdr:grpSpPr>
        <xdr:grpSp>
          <xdr:nvGrpSpPr>
            <xdr:cNvPr id="49" name="Group 48">
              <a:extLst>
                <a:ext uri="{FF2B5EF4-FFF2-40B4-BE49-F238E27FC236}">
                  <a16:creationId xmlns:a16="http://schemas.microsoft.com/office/drawing/2014/main" id="{3F326315-0CBF-A5D4-7BD5-ED9076551BA0}"/>
                </a:ext>
              </a:extLst>
            </xdr:cNvPr>
            <xdr:cNvGrpSpPr/>
          </xdr:nvGrpSpPr>
          <xdr:grpSpPr>
            <a:xfrm>
              <a:off x="0" y="0"/>
              <a:ext cx="1470321" cy="6184990"/>
              <a:chOff x="0" y="-291307"/>
              <a:chExt cx="1474131" cy="6350725"/>
            </a:xfrm>
            <a:solidFill>
              <a:schemeClr val="bg1"/>
            </a:solidFill>
          </xdr:grpSpPr>
          <xdr:grpSp>
            <xdr:nvGrpSpPr>
              <xdr:cNvPr id="51" name="Group 50">
                <a:extLst>
                  <a:ext uri="{FF2B5EF4-FFF2-40B4-BE49-F238E27FC236}">
                    <a16:creationId xmlns:a16="http://schemas.microsoft.com/office/drawing/2014/main" id="{54F1A65F-8E5D-F633-74E1-22A8CBBD383D}"/>
                  </a:ext>
                </a:extLst>
              </xdr:cNvPr>
              <xdr:cNvGrpSpPr/>
            </xdr:nvGrpSpPr>
            <xdr:grpSpPr>
              <a:xfrm>
                <a:off x="0" y="-291307"/>
                <a:ext cx="1474131" cy="6350725"/>
                <a:chOff x="0" y="-291307"/>
                <a:chExt cx="1474131" cy="6350725"/>
              </a:xfrm>
              <a:grpFill/>
            </xdr:grpSpPr>
            <xdr:grpSp>
              <xdr:nvGrpSpPr>
                <xdr:cNvPr id="54" name="Group 53">
                  <a:extLst>
                    <a:ext uri="{FF2B5EF4-FFF2-40B4-BE49-F238E27FC236}">
                      <a16:creationId xmlns:a16="http://schemas.microsoft.com/office/drawing/2014/main" id="{C1F7EDDA-727A-6A1F-C880-B9C20E7B6A95}"/>
                    </a:ext>
                  </a:extLst>
                </xdr:cNvPr>
                <xdr:cNvGrpSpPr/>
              </xdr:nvGrpSpPr>
              <xdr:grpSpPr>
                <a:xfrm>
                  <a:off x="0" y="-291307"/>
                  <a:ext cx="1474131" cy="6350725"/>
                  <a:chOff x="0" y="-276870"/>
                  <a:chExt cx="1476165" cy="6035993"/>
                </a:xfrm>
                <a:grpFill/>
              </xdr:grpSpPr>
              <xdr:sp macro="" textlink="">
                <xdr:nvSpPr>
                  <xdr:cNvPr id="56" name="Rectangle 55">
                    <a:extLst>
                      <a:ext uri="{FF2B5EF4-FFF2-40B4-BE49-F238E27FC236}">
                        <a16:creationId xmlns:a16="http://schemas.microsoft.com/office/drawing/2014/main" id="{9770BC03-DF3F-26F9-AE5E-2A070055E03D}"/>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57" name="Group 56">
                    <a:extLst>
                      <a:ext uri="{FF2B5EF4-FFF2-40B4-BE49-F238E27FC236}">
                        <a16:creationId xmlns:a16="http://schemas.microsoft.com/office/drawing/2014/main" id="{A6586E9E-B690-B5B0-1425-A226E84071E4}"/>
                      </a:ext>
                    </a:extLst>
                  </xdr:cNvPr>
                  <xdr:cNvGrpSpPr/>
                </xdr:nvGrpSpPr>
                <xdr:grpSpPr>
                  <a:xfrm>
                    <a:off x="2080" y="531339"/>
                    <a:ext cx="1457616" cy="4278031"/>
                    <a:chOff x="2080" y="531339"/>
                    <a:chExt cx="1457616" cy="4278031"/>
                  </a:xfrm>
                  <a:grpFill/>
                </xdr:grpSpPr>
                <xdr:sp macro="" textlink="">
                  <xdr:nvSpPr>
                    <xdr:cNvPr id="58" name="TextBox 57">
                      <a:hlinkClick xmlns:r="http://schemas.openxmlformats.org/officeDocument/2006/relationships" r:id="rId4"/>
                      <a:extLst>
                        <a:ext uri="{FF2B5EF4-FFF2-40B4-BE49-F238E27FC236}">
                          <a16:creationId xmlns:a16="http://schemas.microsoft.com/office/drawing/2014/main" id="{84619A71-6ECD-BAEF-1F26-E3AB7B5D11A1}"/>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9" name="TextBox 58">
                      <a:hlinkClick xmlns:r="http://schemas.openxmlformats.org/officeDocument/2006/relationships" r:id="rId5"/>
                      <a:extLst>
                        <a:ext uri="{FF2B5EF4-FFF2-40B4-BE49-F238E27FC236}">
                          <a16:creationId xmlns:a16="http://schemas.microsoft.com/office/drawing/2014/main" id="{124D08AF-931B-D58A-E570-7832B6DA825A}"/>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0" name="TextBox 59">
                      <a:hlinkClick xmlns:r="http://schemas.openxmlformats.org/officeDocument/2006/relationships" r:id="rId6"/>
                      <a:extLst>
                        <a:ext uri="{FF2B5EF4-FFF2-40B4-BE49-F238E27FC236}">
                          <a16:creationId xmlns:a16="http://schemas.microsoft.com/office/drawing/2014/main" id="{FDEB0133-6C6F-44BB-D349-79C88BD68AB8}"/>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1" name="TextBox 60">
                      <a:hlinkClick xmlns:r="http://schemas.openxmlformats.org/officeDocument/2006/relationships" r:id="rId7"/>
                      <a:extLst>
                        <a:ext uri="{FF2B5EF4-FFF2-40B4-BE49-F238E27FC236}">
                          <a16:creationId xmlns:a16="http://schemas.microsoft.com/office/drawing/2014/main" id="{E3FE5B99-2FF0-8EAD-9E6F-7C7976E2F14D}"/>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2" name="TextBox 61">
                      <a:hlinkClick xmlns:r="http://schemas.openxmlformats.org/officeDocument/2006/relationships" r:id="rId8"/>
                      <a:extLst>
                        <a:ext uri="{FF2B5EF4-FFF2-40B4-BE49-F238E27FC236}">
                          <a16:creationId xmlns:a16="http://schemas.microsoft.com/office/drawing/2014/main" id="{A9F64880-E8A5-AEA1-9B3A-9C32F786B368}"/>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3" name="TextBox 62">
                      <a:hlinkClick xmlns:r="http://schemas.openxmlformats.org/officeDocument/2006/relationships" r:id="rId9"/>
                      <a:extLst>
                        <a:ext uri="{FF2B5EF4-FFF2-40B4-BE49-F238E27FC236}">
                          <a16:creationId xmlns:a16="http://schemas.microsoft.com/office/drawing/2014/main" id="{4F756133-84BA-79FC-8B04-7CD11C5EEC15}"/>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4" name="TextBox 63">
                      <a:hlinkClick xmlns:r="http://schemas.openxmlformats.org/officeDocument/2006/relationships" r:id="rId10"/>
                      <a:extLst>
                        <a:ext uri="{FF2B5EF4-FFF2-40B4-BE49-F238E27FC236}">
                          <a16:creationId xmlns:a16="http://schemas.microsoft.com/office/drawing/2014/main" id="{58C60821-9491-FC00-F555-F96722185393}"/>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5" name="TextBox 64">
                      <a:hlinkClick xmlns:r="http://schemas.openxmlformats.org/officeDocument/2006/relationships" r:id="rId11"/>
                      <a:extLst>
                        <a:ext uri="{FF2B5EF4-FFF2-40B4-BE49-F238E27FC236}">
                          <a16:creationId xmlns:a16="http://schemas.microsoft.com/office/drawing/2014/main" id="{5EEF1E68-3300-4502-A2AE-BBCC61C89837}"/>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12"/>
                      <a:extLst>
                        <a:ext uri="{FF2B5EF4-FFF2-40B4-BE49-F238E27FC236}">
                          <a16:creationId xmlns:a16="http://schemas.microsoft.com/office/drawing/2014/main" id="{9652E4FF-2DB4-F1D7-D327-7443F7742C29}"/>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13"/>
                      <a:extLst>
                        <a:ext uri="{FF2B5EF4-FFF2-40B4-BE49-F238E27FC236}">
                          <a16:creationId xmlns:a16="http://schemas.microsoft.com/office/drawing/2014/main" id="{3CA219A5-9E21-120F-85D1-7AC0D73A9BE5}"/>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1"/>
                      <a:extLst>
                        <a:ext uri="{FF2B5EF4-FFF2-40B4-BE49-F238E27FC236}">
                          <a16:creationId xmlns:a16="http://schemas.microsoft.com/office/drawing/2014/main" id="{67755A39-B504-39D3-BBE1-64B11C8D6927}"/>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11"/>
                      <a:extLst>
                        <a:ext uri="{FF2B5EF4-FFF2-40B4-BE49-F238E27FC236}">
                          <a16:creationId xmlns:a16="http://schemas.microsoft.com/office/drawing/2014/main" id="{ECD0CB35-11D0-24C1-0CB2-1AECF88FCD13}"/>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14"/>
                      <a:extLst>
                        <a:ext uri="{FF2B5EF4-FFF2-40B4-BE49-F238E27FC236}">
                          <a16:creationId xmlns:a16="http://schemas.microsoft.com/office/drawing/2014/main" id="{115DDF11-A589-C271-40A0-A44FE02BE864}"/>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15"/>
                      <a:extLst>
                        <a:ext uri="{FF2B5EF4-FFF2-40B4-BE49-F238E27FC236}">
                          <a16:creationId xmlns:a16="http://schemas.microsoft.com/office/drawing/2014/main" id="{7F510BCD-30C1-1535-3790-807442E8FE5A}"/>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55" name="TextBox 54">
                  <a:hlinkClick xmlns:r="http://schemas.openxmlformats.org/officeDocument/2006/relationships" r:id="rId16"/>
                  <a:extLst>
                    <a:ext uri="{FF2B5EF4-FFF2-40B4-BE49-F238E27FC236}">
                      <a16:creationId xmlns:a16="http://schemas.microsoft.com/office/drawing/2014/main" id="{AEEC7C9E-3477-09D8-F2A8-65D1A3173102}"/>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2" name="TextBox 51">
                <a:extLst>
                  <a:ext uri="{FF2B5EF4-FFF2-40B4-BE49-F238E27FC236}">
                    <a16:creationId xmlns:a16="http://schemas.microsoft.com/office/drawing/2014/main" id="{B41617D0-4A59-70CC-8F4C-00A7AB081D63}"/>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3" name="TextBox 52">
                <a:extLst>
                  <a:ext uri="{FF2B5EF4-FFF2-40B4-BE49-F238E27FC236}">
                    <a16:creationId xmlns:a16="http://schemas.microsoft.com/office/drawing/2014/main" id="{F9FDA160-8930-A47F-2FB7-9451DE319A5A}"/>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0" name="TextBox 49">
              <a:hlinkClick xmlns:r="http://schemas.openxmlformats.org/officeDocument/2006/relationships" r:id="rId17"/>
              <a:extLst>
                <a:ext uri="{FF2B5EF4-FFF2-40B4-BE49-F238E27FC236}">
                  <a16:creationId xmlns:a16="http://schemas.microsoft.com/office/drawing/2014/main" id="{3A30AACA-A33F-B4FB-867E-260E32B0E804}"/>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48" name="Picture 47">
            <a:extLst>
              <a:ext uri="{FF2B5EF4-FFF2-40B4-BE49-F238E27FC236}">
                <a16:creationId xmlns:a16="http://schemas.microsoft.com/office/drawing/2014/main" id="{B20573E9-22AB-71F0-9A9F-6E1A79A6297D}"/>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23</xdr:col>
      <xdr:colOff>45720</xdr:colOff>
      <xdr:row>1</xdr:row>
      <xdr:rowOff>91440</xdr:rowOff>
    </xdr:from>
    <xdr:to>
      <xdr:col>24</xdr:col>
      <xdr:colOff>421260</xdr:colOff>
      <xdr:row>1</xdr:row>
      <xdr:rowOff>343440</xdr:rowOff>
    </xdr:to>
    <xdr:sp macro="" textlink="">
      <xdr:nvSpPr>
        <xdr:cNvPr id="72" name="Rectangle: Rounded Corners 71">
          <a:extLst>
            <a:ext uri="{FF2B5EF4-FFF2-40B4-BE49-F238E27FC236}">
              <a16:creationId xmlns:a16="http://schemas.microsoft.com/office/drawing/2014/main" id="{EB7CFD2A-729A-423F-B43C-41222468A793}"/>
            </a:ext>
          </a:extLst>
        </xdr:cNvPr>
        <xdr:cNvSpPr/>
      </xdr:nvSpPr>
      <xdr:spPr>
        <a:xfrm>
          <a:off x="12412980" y="274320"/>
          <a:ext cx="977520" cy="252000"/>
        </a:xfrm>
        <a:prstGeom prst="roundRect">
          <a:avLst/>
        </a:prstGeom>
        <a:solidFill>
          <a:srgbClr val="FF6600"/>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Photo</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518160</xdr:colOff>
      <xdr:row>18</xdr:row>
      <xdr:rowOff>30480</xdr:rowOff>
    </xdr:from>
    <xdr:to>
      <xdr:col>6</xdr:col>
      <xdr:colOff>96180</xdr:colOff>
      <xdr:row>18</xdr:row>
      <xdr:rowOff>210480</xdr:rowOff>
    </xdr:to>
    <xdr:pic>
      <xdr:nvPicPr>
        <xdr:cNvPr id="73" name="Picture 72">
          <a:extLst>
            <a:ext uri="{FF2B5EF4-FFF2-40B4-BE49-F238E27FC236}">
              <a16:creationId xmlns:a16="http://schemas.microsoft.com/office/drawing/2014/main" id="{055F97C2-1D35-4281-9308-94EB89492702}"/>
            </a:ext>
          </a:extLst>
        </xdr:cNvPr>
        <xdr:cNvPicPr>
          <a:picLocks/>
        </xdr:cNvPicPr>
      </xdr:nvPicPr>
      <xdr:blipFill>
        <a:blip xmlns:r="http://schemas.openxmlformats.org/officeDocument/2006/relationships" r:embed="rId3"/>
        <a:stretch>
          <a:fillRect/>
        </a:stretch>
      </xdr:blipFill>
      <xdr:spPr>
        <a:xfrm>
          <a:off x="3489960" y="4762500"/>
          <a:ext cx="180000" cy="180000"/>
        </a:xfrm>
        <a:prstGeom prst="rect">
          <a:avLst/>
        </a:prstGeom>
      </xdr:spPr>
    </xdr:pic>
    <xdr:clientData/>
  </xdr:twoCellAnchor>
  <xdr:twoCellAnchor editAs="oneCell">
    <xdr:from>
      <xdr:col>7</xdr:col>
      <xdr:colOff>502920</xdr:colOff>
      <xdr:row>18</xdr:row>
      <xdr:rowOff>22860</xdr:rowOff>
    </xdr:from>
    <xdr:to>
      <xdr:col>8</xdr:col>
      <xdr:colOff>80940</xdr:colOff>
      <xdr:row>18</xdr:row>
      <xdr:rowOff>202860</xdr:rowOff>
    </xdr:to>
    <xdr:pic>
      <xdr:nvPicPr>
        <xdr:cNvPr id="74" name="Picture 73">
          <a:extLst>
            <a:ext uri="{FF2B5EF4-FFF2-40B4-BE49-F238E27FC236}">
              <a16:creationId xmlns:a16="http://schemas.microsoft.com/office/drawing/2014/main" id="{2C9C8AAD-E7AC-4323-884E-70255E2BB096}"/>
            </a:ext>
          </a:extLst>
        </xdr:cNvPr>
        <xdr:cNvPicPr>
          <a:picLocks/>
        </xdr:cNvPicPr>
      </xdr:nvPicPr>
      <xdr:blipFill>
        <a:blip xmlns:r="http://schemas.openxmlformats.org/officeDocument/2006/relationships" r:embed="rId3"/>
        <a:stretch>
          <a:fillRect/>
        </a:stretch>
      </xdr:blipFill>
      <xdr:spPr>
        <a:xfrm>
          <a:off x="4404360" y="4754880"/>
          <a:ext cx="180000" cy="180000"/>
        </a:xfrm>
        <a:prstGeom prst="rect">
          <a:avLst/>
        </a:prstGeom>
      </xdr:spPr>
    </xdr:pic>
    <xdr:clientData/>
  </xdr:twoCellAnchor>
  <xdr:twoCellAnchor editAs="oneCell">
    <xdr:from>
      <xdr:col>9</xdr:col>
      <xdr:colOff>266700</xdr:colOff>
      <xdr:row>18</xdr:row>
      <xdr:rowOff>15240</xdr:rowOff>
    </xdr:from>
    <xdr:to>
      <xdr:col>9</xdr:col>
      <xdr:colOff>446700</xdr:colOff>
      <xdr:row>18</xdr:row>
      <xdr:rowOff>195240</xdr:rowOff>
    </xdr:to>
    <xdr:pic>
      <xdr:nvPicPr>
        <xdr:cNvPr id="75" name="Picture 74">
          <a:extLst>
            <a:ext uri="{FF2B5EF4-FFF2-40B4-BE49-F238E27FC236}">
              <a16:creationId xmlns:a16="http://schemas.microsoft.com/office/drawing/2014/main" id="{C22BD503-C262-442C-B161-4F102EC5643F}"/>
            </a:ext>
          </a:extLst>
        </xdr:cNvPr>
        <xdr:cNvPicPr>
          <a:picLocks/>
        </xdr:cNvPicPr>
      </xdr:nvPicPr>
      <xdr:blipFill>
        <a:blip xmlns:r="http://schemas.openxmlformats.org/officeDocument/2006/relationships" r:embed="rId3"/>
        <a:stretch>
          <a:fillRect/>
        </a:stretch>
      </xdr:blipFill>
      <xdr:spPr>
        <a:xfrm>
          <a:off x="5372100" y="4747260"/>
          <a:ext cx="180000" cy="180000"/>
        </a:xfrm>
        <a:prstGeom prst="rect">
          <a:avLst/>
        </a:prstGeom>
      </xdr:spPr>
    </xdr:pic>
    <xdr:clientData/>
  </xdr:twoCellAnchor>
  <xdr:twoCellAnchor editAs="oneCell">
    <xdr:from>
      <xdr:col>11</xdr:col>
      <xdr:colOff>342900</xdr:colOff>
      <xdr:row>18</xdr:row>
      <xdr:rowOff>22860</xdr:rowOff>
    </xdr:from>
    <xdr:to>
      <xdr:col>11</xdr:col>
      <xdr:colOff>522900</xdr:colOff>
      <xdr:row>18</xdr:row>
      <xdr:rowOff>202860</xdr:rowOff>
    </xdr:to>
    <xdr:pic>
      <xdr:nvPicPr>
        <xdr:cNvPr id="76" name="Picture 75">
          <a:extLst>
            <a:ext uri="{FF2B5EF4-FFF2-40B4-BE49-F238E27FC236}">
              <a16:creationId xmlns:a16="http://schemas.microsoft.com/office/drawing/2014/main" id="{6EDC92B6-2B20-49A4-B99C-6E854873B266}"/>
            </a:ext>
          </a:extLst>
        </xdr:cNvPr>
        <xdr:cNvPicPr>
          <a:picLocks/>
        </xdr:cNvPicPr>
      </xdr:nvPicPr>
      <xdr:blipFill>
        <a:blip xmlns:r="http://schemas.openxmlformats.org/officeDocument/2006/relationships" r:embed="rId3"/>
        <a:stretch>
          <a:fillRect/>
        </a:stretch>
      </xdr:blipFill>
      <xdr:spPr>
        <a:xfrm>
          <a:off x="6377940" y="4754880"/>
          <a:ext cx="180000" cy="180000"/>
        </a:xfrm>
        <a:prstGeom prst="rect">
          <a:avLst/>
        </a:prstGeom>
      </xdr:spPr>
    </xdr:pic>
    <xdr:clientData/>
  </xdr:twoCellAnchor>
  <xdr:twoCellAnchor editAs="oneCell">
    <xdr:from>
      <xdr:col>3</xdr:col>
      <xdr:colOff>45720</xdr:colOff>
      <xdr:row>10</xdr:row>
      <xdr:rowOff>30480</xdr:rowOff>
    </xdr:from>
    <xdr:to>
      <xdr:col>3</xdr:col>
      <xdr:colOff>225720</xdr:colOff>
      <xdr:row>10</xdr:row>
      <xdr:rowOff>210480</xdr:rowOff>
    </xdr:to>
    <xdr:pic>
      <xdr:nvPicPr>
        <xdr:cNvPr id="79" name="Picture 78">
          <a:extLst>
            <a:ext uri="{FF2B5EF4-FFF2-40B4-BE49-F238E27FC236}">
              <a16:creationId xmlns:a16="http://schemas.microsoft.com/office/drawing/2014/main" id="{AACAA768-7B35-4A32-8604-D19B969016C3}"/>
            </a:ext>
          </a:extLst>
        </xdr:cNvPr>
        <xdr:cNvPicPr>
          <a:picLocks/>
        </xdr:cNvPicPr>
      </xdr:nvPicPr>
      <xdr:blipFill>
        <a:blip xmlns:r="http://schemas.openxmlformats.org/officeDocument/2006/relationships" r:embed="rId3"/>
        <a:stretch>
          <a:fillRect/>
        </a:stretch>
      </xdr:blipFill>
      <xdr:spPr>
        <a:xfrm>
          <a:off x="1813560" y="2667000"/>
          <a:ext cx="180000" cy="1800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28</xdr:col>
      <xdr:colOff>861060</xdr:colOff>
      <xdr:row>3</xdr:row>
      <xdr:rowOff>106680</xdr:rowOff>
    </xdr:from>
    <xdr:to>
      <xdr:col>30</xdr:col>
      <xdr:colOff>363960</xdr:colOff>
      <xdr:row>3</xdr:row>
      <xdr:rowOff>358680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7A244E8-8361-43C5-9B8D-13543706E2D6}"/>
            </a:ext>
          </a:extLst>
        </xdr:cNvPr>
        <xdr:cNvSpPr/>
      </xdr:nvSpPr>
      <xdr:spPr>
        <a:xfrm>
          <a:off x="19088100" y="922020"/>
          <a:ext cx="97356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28</xdr:col>
      <xdr:colOff>91440</xdr:colOff>
      <xdr:row>3</xdr:row>
      <xdr:rowOff>106680</xdr:rowOff>
    </xdr:from>
    <xdr:to>
      <xdr:col>28</xdr:col>
      <xdr:colOff>775440</xdr:colOff>
      <xdr:row>3</xdr:row>
      <xdr:rowOff>358680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30D16CFA-2F49-4130-91A7-9CEDA59A0E75}"/>
            </a:ext>
          </a:extLst>
        </xdr:cNvPr>
        <xdr:cNvSpPr/>
      </xdr:nvSpPr>
      <xdr:spPr>
        <a:xfrm>
          <a:off x="18569940" y="922020"/>
          <a:ext cx="51636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18</xdr:col>
      <xdr:colOff>68580</xdr:colOff>
      <xdr:row>1</xdr:row>
      <xdr:rowOff>83820</xdr:rowOff>
    </xdr:from>
    <xdr:to>
      <xdr:col>20</xdr:col>
      <xdr:colOff>13440</xdr:colOff>
      <xdr:row>1</xdr:row>
      <xdr:rowOff>335820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7062E0F5-DF1A-45AA-B626-DB01396A62ED}"/>
            </a:ext>
          </a:extLst>
        </xdr:cNvPr>
        <xdr:cNvSpPr/>
      </xdr:nvSpPr>
      <xdr:spPr>
        <a:xfrm>
          <a:off x="13403580" y="266700"/>
          <a:ext cx="66876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17</xdr:col>
      <xdr:colOff>723900</xdr:colOff>
      <xdr:row>1</xdr:row>
      <xdr:rowOff>83820</xdr:rowOff>
    </xdr:from>
    <xdr:to>
      <xdr:col>17</xdr:col>
      <xdr:colOff>1407900</xdr:colOff>
      <xdr:row>1</xdr:row>
      <xdr:rowOff>335820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E2639FBD-07A1-4AD8-AD76-9DD118A42A65}"/>
            </a:ext>
          </a:extLst>
        </xdr:cNvPr>
        <xdr:cNvSpPr/>
      </xdr:nvSpPr>
      <xdr:spPr>
        <a:xfrm>
          <a:off x="12633960" y="26670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17</xdr:col>
      <xdr:colOff>60960</xdr:colOff>
      <xdr:row>16</xdr:row>
      <xdr:rowOff>114300</xdr:rowOff>
    </xdr:from>
    <xdr:to>
      <xdr:col>17</xdr:col>
      <xdr:colOff>1320960</xdr:colOff>
      <xdr:row>16</xdr:row>
      <xdr:rowOff>366300</xdr:rowOff>
    </xdr:to>
    <xdr:sp macro="" textlink="">
      <xdr:nvSpPr>
        <xdr:cNvPr id="7" name="Rectangle: Rounded Corners 6">
          <a:extLst>
            <a:ext uri="{FF2B5EF4-FFF2-40B4-BE49-F238E27FC236}">
              <a16:creationId xmlns:a16="http://schemas.microsoft.com/office/drawing/2014/main" id="{071A49DA-475F-41CD-9A9C-C67D52189C79}"/>
            </a:ext>
          </a:extLst>
        </xdr:cNvPr>
        <xdr:cNvSpPr/>
      </xdr:nvSpPr>
      <xdr:spPr>
        <a:xfrm>
          <a:off x="11971020" y="4198620"/>
          <a:ext cx="1260000" cy="252000"/>
        </a:xfrm>
        <a:prstGeom prst="roundRect">
          <a:avLst/>
        </a:prstGeom>
        <a:solidFill>
          <a:schemeClr val="tx1"/>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oneCellAnchor>
    <xdr:from>
      <xdr:col>7</xdr:col>
      <xdr:colOff>7620</xdr:colOff>
      <xdr:row>6</xdr:row>
      <xdr:rowOff>45720</xdr:rowOff>
    </xdr:from>
    <xdr:ext cx="180000" cy="180000"/>
    <xdr:pic>
      <xdr:nvPicPr>
        <xdr:cNvPr id="9" name="Picture 8">
          <a:extLst>
            <a:ext uri="{FF2B5EF4-FFF2-40B4-BE49-F238E27FC236}">
              <a16:creationId xmlns:a16="http://schemas.microsoft.com/office/drawing/2014/main" id="{656427C4-BC7B-4A1A-9D69-BBB6B9EE6B20}"/>
            </a:ext>
          </a:extLst>
        </xdr:cNvPr>
        <xdr:cNvPicPr>
          <a:picLocks/>
        </xdr:cNvPicPr>
      </xdr:nvPicPr>
      <xdr:blipFill>
        <a:blip xmlns:r="http://schemas.openxmlformats.org/officeDocument/2006/relationships" r:embed="rId4"/>
        <a:stretch>
          <a:fillRect/>
        </a:stretch>
      </xdr:blipFill>
      <xdr:spPr>
        <a:xfrm>
          <a:off x="4389120" y="1676400"/>
          <a:ext cx="180000" cy="180000"/>
        </a:xfrm>
        <a:prstGeom prst="rect">
          <a:avLst/>
        </a:prstGeom>
      </xdr:spPr>
    </xdr:pic>
    <xdr:clientData/>
  </xdr:oneCellAnchor>
  <xdr:twoCellAnchor>
    <xdr:from>
      <xdr:col>17</xdr:col>
      <xdr:colOff>1379220</xdr:colOff>
      <xdr:row>16</xdr:row>
      <xdr:rowOff>114300</xdr:rowOff>
    </xdr:from>
    <xdr:to>
      <xdr:col>20</xdr:col>
      <xdr:colOff>22380</xdr:colOff>
      <xdr:row>16</xdr:row>
      <xdr:rowOff>366300</xdr:rowOff>
    </xdr:to>
    <xdr:sp macro="" textlink="">
      <xdr:nvSpPr>
        <xdr:cNvPr id="6" name="Rectangle: Rounded Corners 5">
          <a:extLst>
            <a:ext uri="{FF2B5EF4-FFF2-40B4-BE49-F238E27FC236}">
              <a16:creationId xmlns:a16="http://schemas.microsoft.com/office/drawing/2014/main" id="{13D50831-9BA0-4932-85FD-EA9F76A5B75D}"/>
            </a:ext>
          </a:extLst>
        </xdr:cNvPr>
        <xdr:cNvSpPr/>
      </xdr:nvSpPr>
      <xdr:spPr>
        <a:xfrm>
          <a:off x="13289280" y="4198620"/>
          <a:ext cx="792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Next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144780</xdr:colOff>
      <xdr:row>12</xdr:row>
      <xdr:rowOff>38100</xdr:rowOff>
    </xdr:from>
    <xdr:to>
      <xdr:col>5</xdr:col>
      <xdr:colOff>324780</xdr:colOff>
      <xdr:row>12</xdr:row>
      <xdr:rowOff>218100</xdr:rowOff>
    </xdr:to>
    <xdr:pic>
      <xdr:nvPicPr>
        <xdr:cNvPr id="8" name="Picture 7">
          <a:extLst>
            <a:ext uri="{FF2B5EF4-FFF2-40B4-BE49-F238E27FC236}">
              <a16:creationId xmlns:a16="http://schemas.microsoft.com/office/drawing/2014/main" id="{03E0EDB6-2F1C-45BC-850B-EB936D1D6301}"/>
            </a:ext>
          </a:extLst>
        </xdr:cNvPr>
        <xdr:cNvPicPr>
          <a:picLocks noChangeAspect="1"/>
        </xdr:cNvPicPr>
      </xdr:nvPicPr>
      <xdr:blipFill>
        <a:blip xmlns:r="http://schemas.openxmlformats.org/officeDocument/2006/relationships" r:embed="rId4"/>
        <a:stretch>
          <a:fillRect/>
        </a:stretch>
      </xdr:blipFill>
      <xdr:spPr>
        <a:xfrm>
          <a:off x="3528060" y="3177540"/>
          <a:ext cx="180000" cy="180000"/>
        </a:xfrm>
        <a:prstGeom prst="rect">
          <a:avLst/>
        </a:prstGeom>
      </xdr:spPr>
    </xdr:pic>
    <xdr:clientData/>
  </xdr:twoCellAnchor>
  <xdr:twoCellAnchor editAs="oneCell">
    <xdr:from>
      <xdr:col>7</xdr:col>
      <xdr:colOff>22860</xdr:colOff>
      <xdr:row>12</xdr:row>
      <xdr:rowOff>38100</xdr:rowOff>
    </xdr:from>
    <xdr:to>
      <xdr:col>7</xdr:col>
      <xdr:colOff>202860</xdr:colOff>
      <xdr:row>12</xdr:row>
      <xdr:rowOff>218100</xdr:rowOff>
    </xdr:to>
    <xdr:pic>
      <xdr:nvPicPr>
        <xdr:cNvPr id="10" name="Picture 9">
          <a:extLst>
            <a:ext uri="{FF2B5EF4-FFF2-40B4-BE49-F238E27FC236}">
              <a16:creationId xmlns:a16="http://schemas.microsoft.com/office/drawing/2014/main" id="{F738CF95-4CFD-40E4-A41C-52E11A53823E}"/>
            </a:ext>
          </a:extLst>
        </xdr:cNvPr>
        <xdr:cNvPicPr>
          <a:picLocks noChangeAspect="1"/>
        </xdr:cNvPicPr>
      </xdr:nvPicPr>
      <xdr:blipFill>
        <a:blip xmlns:r="http://schemas.openxmlformats.org/officeDocument/2006/relationships" r:embed="rId4"/>
        <a:stretch>
          <a:fillRect/>
        </a:stretch>
      </xdr:blipFill>
      <xdr:spPr>
        <a:xfrm>
          <a:off x="4404360" y="3177540"/>
          <a:ext cx="180000" cy="180000"/>
        </a:xfrm>
        <a:prstGeom prst="rect">
          <a:avLst/>
        </a:prstGeom>
      </xdr:spPr>
    </xdr:pic>
    <xdr:clientData/>
  </xdr:twoCellAnchor>
  <xdr:twoCellAnchor editAs="oneCell">
    <xdr:from>
      <xdr:col>7</xdr:col>
      <xdr:colOff>1005840</xdr:colOff>
      <xdr:row>12</xdr:row>
      <xdr:rowOff>38100</xdr:rowOff>
    </xdr:from>
    <xdr:to>
      <xdr:col>7</xdr:col>
      <xdr:colOff>1185840</xdr:colOff>
      <xdr:row>12</xdr:row>
      <xdr:rowOff>218100</xdr:rowOff>
    </xdr:to>
    <xdr:pic>
      <xdr:nvPicPr>
        <xdr:cNvPr id="11" name="Picture 10">
          <a:extLst>
            <a:ext uri="{FF2B5EF4-FFF2-40B4-BE49-F238E27FC236}">
              <a16:creationId xmlns:a16="http://schemas.microsoft.com/office/drawing/2014/main" id="{9599FC11-CF67-4452-B607-2FEE3EB3DADA}"/>
            </a:ext>
          </a:extLst>
        </xdr:cNvPr>
        <xdr:cNvPicPr>
          <a:picLocks noChangeAspect="1"/>
        </xdr:cNvPicPr>
      </xdr:nvPicPr>
      <xdr:blipFill>
        <a:blip xmlns:r="http://schemas.openxmlformats.org/officeDocument/2006/relationships" r:embed="rId4"/>
        <a:stretch>
          <a:fillRect/>
        </a:stretch>
      </xdr:blipFill>
      <xdr:spPr>
        <a:xfrm>
          <a:off x="5387340" y="3177540"/>
          <a:ext cx="180000" cy="180000"/>
        </a:xfrm>
        <a:prstGeom prst="rect">
          <a:avLst/>
        </a:prstGeom>
      </xdr:spPr>
    </xdr:pic>
    <xdr:clientData/>
  </xdr:twoCellAnchor>
  <xdr:twoCellAnchor>
    <xdr:from>
      <xdr:col>0</xdr:col>
      <xdr:colOff>1584</xdr:colOff>
      <xdr:row>0</xdr:row>
      <xdr:rowOff>1585</xdr:rowOff>
    </xdr:from>
    <xdr:to>
      <xdr:col>0</xdr:col>
      <xdr:colOff>1475715</xdr:colOff>
      <xdr:row>26</xdr:row>
      <xdr:rowOff>105505</xdr:rowOff>
    </xdr:to>
    <xdr:grpSp>
      <xdr:nvGrpSpPr>
        <xdr:cNvPr id="90" name="Group 89">
          <a:extLst>
            <a:ext uri="{FF2B5EF4-FFF2-40B4-BE49-F238E27FC236}">
              <a16:creationId xmlns:a16="http://schemas.microsoft.com/office/drawing/2014/main" id="{1D664DDE-1A74-465B-BE22-FDB504938BC3}"/>
            </a:ext>
          </a:extLst>
        </xdr:cNvPr>
        <xdr:cNvGrpSpPr/>
      </xdr:nvGrpSpPr>
      <xdr:grpSpPr>
        <a:xfrm>
          <a:off x="1584" y="1585"/>
          <a:ext cx="1474131" cy="6840000"/>
          <a:chOff x="0" y="0"/>
          <a:chExt cx="1470321" cy="6184990"/>
        </a:xfrm>
      </xdr:grpSpPr>
      <xdr:grpSp>
        <xdr:nvGrpSpPr>
          <xdr:cNvPr id="91" name="Group 90">
            <a:extLst>
              <a:ext uri="{FF2B5EF4-FFF2-40B4-BE49-F238E27FC236}">
                <a16:creationId xmlns:a16="http://schemas.microsoft.com/office/drawing/2014/main" id="{544193F7-A68F-7CAC-F41C-21B4306C4AA2}"/>
              </a:ext>
            </a:extLst>
          </xdr:cNvPr>
          <xdr:cNvGrpSpPr/>
        </xdr:nvGrpSpPr>
        <xdr:grpSpPr>
          <a:xfrm>
            <a:off x="0" y="0"/>
            <a:ext cx="1470321" cy="6184990"/>
            <a:chOff x="0" y="0"/>
            <a:chExt cx="1470321" cy="6184990"/>
          </a:xfrm>
        </xdr:grpSpPr>
        <xdr:grpSp>
          <xdr:nvGrpSpPr>
            <xdr:cNvPr id="93" name="Group 92">
              <a:extLst>
                <a:ext uri="{FF2B5EF4-FFF2-40B4-BE49-F238E27FC236}">
                  <a16:creationId xmlns:a16="http://schemas.microsoft.com/office/drawing/2014/main" id="{8D445F5D-7784-1F5C-88C4-58EE33B73BB0}"/>
                </a:ext>
              </a:extLst>
            </xdr:cNvPr>
            <xdr:cNvGrpSpPr/>
          </xdr:nvGrpSpPr>
          <xdr:grpSpPr>
            <a:xfrm>
              <a:off x="0" y="0"/>
              <a:ext cx="1470321" cy="6184990"/>
              <a:chOff x="0" y="-291307"/>
              <a:chExt cx="1474131" cy="6350725"/>
            </a:xfrm>
            <a:solidFill>
              <a:schemeClr val="bg1"/>
            </a:solidFill>
          </xdr:grpSpPr>
          <xdr:grpSp>
            <xdr:nvGrpSpPr>
              <xdr:cNvPr id="95" name="Group 94">
                <a:extLst>
                  <a:ext uri="{FF2B5EF4-FFF2-40B4-BE49-F238E27FC236}">
                    <a16:creationId xmlns:a16="http://schemas.microsoft.com/office/drawing/2014/main" id="{A6580249-B2C5-ECBB-F95A-1BD11F3373B6}"/>
                  </a:ext>
                </a:extLst>
              </xdr:cNvPr>
              <xdr:cNvGrpSpPr/>
            </xdr:nvGrpSpPr>
            <xdr:grpSpPr>
              <a:xfrm>
                <a:off x="0" y="-291307"/>
                <a:ext cx="1474131" cy="6350725"/>
                <a:chOff x="0" y="-291307"/>
                <a:chExt cx="1474131" cy="6350725"/>
              </a:xfrm>
              <a:grpFill/>
            </xdr:grpSpPr>
            <xdr:grpSp>
              <xdr:nvGrpSpPr>
                <xdr:cNvPr id="98" name="Group 97">
                  <a:extLst>
                    <a:ext uri="{FF2B5EF4-FFF2-40B4-BE49-F238E27FC236}">
                      <a16:creationId xmlns:a16="http://schemas.microsoft.com/office/drawing/2014/main" id="{E1E6EBAE-5660-8749-F0AA-242CFC626373}"/>
                    </a:ext>
                  </a:extLst>
                </xdr:cNvPr>
                <xdr:cNvGrpSpPr/>
              </xdr:nvGrpSpPr>
              <xdr:grpSpPr>
                <a:xfrm>
                  <a:off x="0" y="-291307"/>
                  <a:ext cx="1474131" cy="6350725"/>
                  <a:chOff x="0" y="-276870"/>
                  <a:chExt cx="1476165" cy="6035993"/>
                </a:xfrm>
                <a:grpFill/>
              </xdr:grpSpPr>
              <xdr:sp macro="" textlink="">
                <xdr:nvSpPr>
                  <xdr:cNvPr id="100" name="Rectangle 99">
                    <a:extLst>
                      <a:ext uri="{FF2B5EF4-FFF2-40B4-BE49-F238E27FC236}">
                        <a16:creationId xmlns:a16="http://schemas.microsoft.com/office/drawing/2014/main" id="{85DBA349-248B-392D-342E-3F70E70C6F4A}"/>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01" name="Group 100">
                    <a:extLst>
                      <a:ext uri="{FF2B5EF4-FFF2-40B4-BE49-F238E27FC236}">
                        <a16:creationId xmlns:a16="http://schemas.microsoft.com/office/drawing/2014/main" id="{1FCBD4BF-7CDF-7198-77F2-C56034A30DF9}"/>
                      </a:ext>
                    </a:extLst>
                  </xdr:cNvPr>
                  <xdr:cNvGrpSpPr/>
                </xdr:nvGrpSpPr>
                <xdr:grpSpPr>
                  <a:xfrm>
                    <a:off x="2080" y="531339"/>
                    <a:ext cx="1457616" cy="4278031"/>
                    <a:chOff x="2080" y="531339"/>
                    <a:chExt cx="1457616" cy="4278031"/>
                  </a:xfrm>
                  <a:grpFill/>
                </xdr:grpSpPr>
                <xdr:sp macro="" textlink="">
                  <xdr:nvSpPr>
                    <xdr:cNvPr id="102" name="TextBox 101">
                      <a:hlinkClick xmlns:r="http://schemas.openxmlformats.org/officeDocument/2006/relationships" r:id="rId5"/>
                      <a:extLst>
                        <a:ext uri="{FF2B5EF4-FFF2-40B4-BE49-F238E27FC236}">
                          <a16:creationId xmlns:a16="http://schemas.microsoft.com/office/drawing/2014/main" id="{7CF13F87-029D-B70E-C0EA-D3301EA1C271}"/>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3" name="TextBox 102">
                      <a:hlinkClick xmlns:r="http://schemas.openxmlformats.org/officeDocument/2006/relationships" r:id="rId6"/>
                      <a:extLst>
                        <a:ext uri="{FF2B5EF4-FFF2-40B4-BE49-F238E27FC236}">
                          <a16:creationId xmlns:a16="http://schemas.microsoft.com/office/drawing/2014/main" id="{706010E9-ED39-B131-310E-1D9E030E0F81}"/>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4" name="TextBox 103">
                      <a:hlinkClick xmlns:r="http://schemas.openxmlformats.org/officeDocument/2006/relationships" r:id="rId7"/>
                      <a:extLst>
                        <a:ext uri="{FF2B5EF4-FFF2-40B4-BE49-F238E27FC236}">
                          <a16:creationId xmlns:a16="http://schemas.microsoft.com/office/drawing/2014/main" id="{564F0454-EB66-F0CA-A929-6E2FE579DEAF}"/>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5" name="TextBox 104">
                      <a:hlinkClick xmlns:r="http://schemas.openxmlformats.org/officeDocument/2006/relationships" r:id="rId8"/>
                      <a:extLst>
                        <a:ext uri="{FF2B5EF4-FFF2-40B4-BE49-F238E27FC236}">
                          <a16:creationId xmlns:a16="http://schemas.microsoft.com/office/drawing/2014/main" id="{55AE82AE-8034-288D-77D9-C7F28D611D26}"/>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6" name="TextBox 105">
                      <a:hlinkClick xmlns:r="http://schemas.openxmlformats.org/officeDocument/2006/relationships" r:id="rId9"/>
                      <a:extLst>
                        <a:ext uri="{FF2B5EF4-FFF2-40B4-BE49-F238E27FC236}">
                          <a16:creationId xmlns:a16="http://schemas.microsoft.com/office/drawing/2014/main" id="{8C625879-6B13-1F11-DA5E-5BC3769E9D78}"/>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7" name="TextBox 106">
                      <a:hlinkClick xmlns:r="http://schemas.openxmlformats.org/officeDocument/2006/relationships" r:id="rId10"/>
                      <a:extLst>
                        <a:ext uri="{FF2B5EF4-FFF2-40B4-BE49-F238E27FC236}">
                          <a16:creationId xmlns:a16="http://schemas.microsoft.com/office/drawing/2014/main" id="{75116CE0-C3B0-EFDF-2C5E-3D7D820486CC}"/>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8" name="TextBox 107">
                      <a:hlinkClick xmlns:r="http://schemas.openxmlformats.org/officeDocument/2006/relationships" r:id="rId11"/>
                      <a:extLst>
                        <a:ext uri="{FF2B5EF4-FFF2-40B4-BE49-F238E27FC236}">
                          <a16:creationId xmlns:a16="http://schemas.microsoft.com/office/drawing/2014/main" id="{BE2A240E-8289-113B-B852-71BCA44CEF76}"/>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9" name="TextBox 108">
                      <a:hlinkClick xmlns:r="http://schemas.openxmlformats.org/officeDocument/2006/relationships" r:id="rId12"/>
                      <a:extLst>
                        <a:ext uri="{FF2B5EF4-FFF2-40B4-BE49-F238E27FC236}">
                          <a16:creationId xmlns:a16="http://schemas.microsoft.com/office/drawing/2014/main" id="{EE14BD9B-B4F4-F81C-E31A-4B9D1C2CBDC5}"/>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0" name="TextBox 109">
                      <a:hlinkClick xmlns:r="http://schemas.openxmlformats.org/officeDocument/2006/relationships" r:id="rId13"/>
                      <a:extLst>
                        <a:ext uri="{FF2B5EF4-FFF2-40B4-BE49-F238E27FC236}">
                          <a16:creationId xmlns:a16="http://schemas.microsoft.com/office/drawing/2014/main" id="{689498BB-6FCF-E442-C913-ED2D5C7DBC1B}"/>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1" name="TextBox 110">
                      <a:hlinkClick xmlns:r="http://schemas.openxmlformats.org/officeDocument/2006/relationships" r:id="rId14"/>
                      <a:extLst>
                        <a:ext uri="{FF2B5EF4-FFF2-40B4-BE49-F238E27FC236}">
                          <a16:creationId xmlns:a16="http://schemas.microsoft.com/office/drawing/2014/main" id="{4316845F-8D3C-3DD6-0C8F-23C64FA13970}"/>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2" name="TextBox 111">
                      <a:hlinkClick xmlns:r="http://schemas.openxmlformats.org/officeDocument/2006/relationships" r:id="rId1"/>
                      <a:extLst>
                        <a:ext uri="{FF2B5EF4-FFF2-40B4-BE49-F238E27FC236}">
                          <a16:creationId xmlns:a16="http://schemas.microsoft.com/office/drawing/2014/main" id="{203657E6-5848-746A-08BA-0C68A0E96996}"/>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13" name="TextBox 112">
                      <a:hlinkClick xmlns:r="http://schemas.openxmlformats.org/officeDocument/2006/relationships" r:id="rId12"/>
                      <a:extLst>
                        <a:ext uri="{FF2B5EF4-FFF2-40B4-BE49-F238E27FC236}">
                          <a16:creationId xmlns:a16="http://schemas.microsoft.com/office/drawing/2014/main" id="{22535E54-6E5E-A042-54A1-E47A252DE738}"/>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4" name="TextBox 113">
                      <a:hlinkClick xmlns:r="http://schemas.openxmlformats.org/officeDocument/2006/relationships" r:id="rId15"/>
                      <a:extLst>
                        <a:ext uri="{FF2B5EF4-FFF2-40B4-BE49-F238E27FC236}">
                          <a16:creationId xmlns:a16="http://schemas.microsoft.com/office/drawing/2014/main" id="{8F61F9E5-BB19-30E7-9790-5E8C350A64CC}"/>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5" name="TextBox 114">
                      <a:hlinkClick xmlns:r="http://schemas.openxmlformats.org/officeDocument/2006/relationships" r:id="rId16"/>
                      <a:extLst>
                        <a:ext uri="{FF2B5EF4-FFF2-40B4-BE49-F238E27FC236}">
                          <a16:creationId xmlns:a16="http://schemas.microsoft.com/office/drawing/2014/main" id="{20B3C78A-FDBD-C141-3197-B4BD0D3F384D}"/>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99" name="TextBox 98">
                  <a:hlinkClick xmlns:r="http://schemas.openxmlformats.org/officeDocument/2006/relationships" r:id="rId17"/>
                  <a:extLst>
                    <a:ext uri="{FF2B5EF4-FFF2-40B4-BE49-F238E27FC236}">
                      <a16:creationId xmlns:a16="http://schemas.microsoft.com/office/drawing/2014/main" id="{736F7DDC-205B-090F-255C-70A67BBBAD85}"/>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96" name="TextBox 95">
                <a:extLst>
                  <a:ext uri="{FF2B5EF4-FFF2-40B4-BE49-F238E27FC236}">
                    <a16:creationId xmlns:a16="http://schemas.microsoft.com/office/drawing/2014/main" id="{C1BEB303-7806-09F2-FC0C-5A1DB4CE99DC}"/>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97" name="TextBox 96">
                <a:extLst>
                  <a:ext uri="{FF2B5EF4-FFF2-40B4-BE49-F238E27FC236}">
                    <a16:creationId xmlns:a16="http://schemas.microsoft.com/office/drawing/2014/main" id="{B6E3F9B1-D5BF-F06C-233F-E1A8D164649E}"/>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94" name="TextBox 93">
              <a:hlinkClick xmlns:r="http://schemas.openxmlformats.org/officeDocument/2006/relationships" r:id="rId18"/>
              <a:extLst>
                <a:ext uri="{FF2B5EF4-FFF2-40B4-BE49-F238E27FC236}">
                  <a16:creationId xmlns:a16="http://schemas.microsoft.com/office/drawing/2014/main" id="{CC5099E0-FDBD-158B-6591-38726E27B54C}"/>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2" name="Picture 91">
            <a:extLst>
              <a:ext uri="{FF2B5EF4-FFF2-40B4-BE49-F238E27FC236}">
                <a16:creationId xmlns:a16="http://schemas.microsoft.com/office/drawing/2014/main" id="{CB56C9A6-750F-8173-13F0-1D9E675D1733}"/>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xdr:spPr>
      </xdr:pic>
    </xdr:grpSp>
    <xdr:clientData/>
  </xdr:twoCellAnchor>
  <xdr:twoCellAnchor editAs="oneCell">
    <xdr:from>
      <xdr:col>9</xdr:col>
      <xdr:colOff>281940</xdr:colOff>
      <xdr:row>12</xdr:row>
      <xdr:rowOff>38100</xdr:rowOff>
    </xdr:from>
    <xdr:to>
      <xdr:col>9</xdr:col>
      <xdr:colOff>461940</xdr:colOff>
      <xdr:row>12</xdr:row>
      <xdr:rowOff>218100</xdr:rowOff>
    </xdr:to>
    <xdr:pic>
      <xdr:nvPicPr>
        <xdr:cNvPr id="116" name="Picture 115">
          <a:extLst>
            <a:ext uri="{FF2B5EF4-FFF2-40B4-BE49-F238E27FC236}">
              <a16:creationId xmlns:a16="http://schemas.microsoft.com/office/drawing/2014/main" id="{DE1903AD-D088-4A50-875B-32D70C6DE680}"/>
            </a:ext>
          </a:extLst>
        </xdr:cNvPr>
        <xdr:cNvPicPr>
          <a:picLocks noChangeAspect="1"/>
        </xdr:cNvPicPr>
      </xdr:nvPicPr>
      <xdr:blipFill>
        <a:blip xmlns:r="http://schemas.openxmlformats.org/officeDocument/2006/relationships" r:embed="rId4"/>
        <a:stretch>
          <a:fillRect/>
        </a:stretch>
      </xdr:blipFill>
      <xdr:spPr>
        <a:xfrm>
          <a:off x="6210300" y="3177540"/>
          <a:ext cx="180000" cy="1800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4</xdr:col>
      <xdr:colOff>7620</xdr:colOff>
      <xdr:row>19</xdr:row>
      <xdr:rowOff>198120</xdr:rowOff>
    </xdr:from>
    <xdr:to>
      <xdr:col>4</xdr:col>
      <xdr:colOff>299425</xdr:colOff>
      <xdr:row>21</xdr:row>
      <xdr:rowOff>60960</xdr:rowOff>
    </xdr:to>
    <xdr:pic>
      <xdr:nvPicPr>
        <xdr:cNvPr id="22" name="Picture 21">
          <a:extLst>
            <a:ext uri="{FF2B5EF4-FFF2-40B4-BE49-F238E27FC236}">
              <a16:creationId xmlns:a16="http://schemas.microsoft.com/office/drawing/2014/main" id="{32498C31-332C-472C-B6AE-C12A0D031662}"/>
            </a:ext>
          </a:extLst>
        </xdr:cNvPr>
        <xdr:cNvPicPr>
          <a:picLocks noChangeAspect="1"/>
        </xdr:cNvPicPr>
      </xdr:nvPicPr>
      <xdr:blipFill>
        <a:blip xmlns:r="http://schemas.openxmlformats.org/officeDocument/2006/relationships" r:embed="rId1"/>
        <a:stretch>
          <a:fillRect/>
        </a:stretch>
      </xdr:blipFill>
      <xdr:spPr>
        <a:xfrm>
          <a:off x="1722120" y="4130040"/>
          <a:ext cx="291805" cy="365760"/>
        </a:xfrm>
        <a:prstGeom prst="rect">
          <a:avLst/>
        </a:prstGeom>
      </xdr:spPr>
    </xdr:pic>
    <xdr:clientData/>
  </xdr:twoCellAnchor>
  <xdr:twoCellAnchor editAs="oneCell">
    <xdr:from>
      <xdr:col>5</xdr:col>
      <xdr:colOff>327660</xdr:colOff>
      <xdr:row>19</xdr:row>
      <xdr:rowOff>198120</xdr:rowOff>
    </xdr:from>
    <xdr:to>
      <xdr:col>6</xdr:col>
      <xdr:colOff>268945</xdr:colOff>
      <xdr:row>21</xdr:row>
      <xdr:rowOff>60960</xdr:rowOff>
    </xdr:to>
    <xdr:pic>
      <xdr:nvPicPr>
        <xdr:cNvPr id="60" name="Picture 59">
          <a:extLst>
            <a:ext uri="{FF2B5EF4-FFF2-40B4-BE49-F238E27FC236}">
              <a16:creationId xmlns:a16="http://schemas.microsoft.com/office/drawing/2014/main" id="{C8C31CBF-DE14-44C8-9F0A-EB96AD1A44B7}"/>
            </a:ext>
          </a:extLst>
        </xdr:cNvPr>
        <xdr:cNvPicPr>
          <a:picLocks noChangeAspect="1"/>
        </xdr:cNvPicPr>
      </xdr:nvPicPr>
      <xdr:blipFill>
        <a:blip xmlns:r="http://schemas.openxmlformats.org/officeDocument/2006/relationships" r:embed="rId1"/>
        <a:stretch>
          <a:fillRect/>
        </a:stretch>
      </xdr:blipFill>
      <xdr:spPr>
        <a:xfrm>
          <a:off x="2407920" y="4130040"/>
          <a:ext cx="291805" cy="365760"/>
        </a:xfrm>
        <a:prstGeom prst="rect">
          <a:avLst/>
        </a:prstGeom>
      </xdr:spPr>
    </xdr:pic>
    <xdr:clientData/>
  </xdr:twoCellAnchor>
  <xdr:twoCellAnchor editAs="oneCell">
    <xdr:from>
      <xdr:col>7</xdr:col>
      <xdr:colOff>289560</xdr:colOff>
      <xdr:row>19</xdr:row>
      <xdr:rowOff>198120</xdr:rowOff>
    </xdr:from>
    <xdr:to>
      <xdr:col>7</xdr:col>
      <xdr:colOff>581365</xdr:colOff>
      <xdr:row>21</xdr:row>
      <xdr:rowOff>60960</xdr:rowOff>
    </xdr:to>
    <xdr:pic>
      <xdr:nvPicPr>
        <xdr:cNvPr id="62" name="Picture 61">
          <a:extLst>
            <a:ext uri="{FF2B5EF4-FFF2-40B4-BE49-F238E27FC236}">
              <a16:creationId xmlns:a16="http://schemas.microsoft.com/office/drawing/2014/main" id="{150E6152-E0B1-4F00-B66B-B1AAAB598BE6}"/>
            </a:ext>
          </a:extLst>
        </xdr:cNvPr>
        <xdr:cNvPicPr>
          <a:picLocks noChangeAspect="1"/>
        </xdr:cNvPicPr>
      </xdr:nvPicPr>
      <xdr:blipFill>
        <a:blip xmlns:r="http://schemas.openxmlformats.org/officeDocument/2006/relationships" r:embed="rId1"/>
        <a:stretch>
          <a:fillRect/>
        </a:stretch>
      </xdr:blipFill>
      <xdr:spPr>
        <a:xfrm>
          <a:off x="3070860" y="4130040"/>
          <a:ext cx="291805" cy="365760"/>
        </a:xfrm>
        <a:prstGeom prst="rect">
          <a:avLst/>
        </a:prstGeom>
      </xdr:spPr>
    </xdr:pic>
    <xdr:clientData/>
  </xdr:twoCellAnchor>
  <xdr:twoCellAnchor editAs="oneCell">
    <xdr:from>
      <xdr:col>8</xdr:col>
      <xdr:colOff>312420</xdr:colOff>
      <xdr:row>19</xdr:row>
      <xdr:rowOff>198120</xdr:rowOff>
    </xdr:from>
    <xdr:to>
      <xdr:col>9</xdr:col>
      <xdr:colOff>185125</xdr:colOff>
      <xdr:row>21</xdr:row>
      <xdr:rowOff>60960</xdr:rowOff>
    </xdr:to>
    <xdr:pic>
      <xdr:nvPicPr>
        <xdr:cNvPr id="65" name="Picture 64">
          <a:extLst>
            <a:ext uri="{FF2B5EF4-FFF2-40B4-BE49-F238E27FC236}">
              <a16:creationId xmlns:a16="http://schemas.microsoft.com/office/drawing/2014/main" id="{81DFFBFB-9DD4-434C-81BD-14E0E5AE5B34}"/>
            </a:ext>
          </a:extLst>
        </xdr:cNvPr>
        <xdr:cNvPicPr>
          <a:picLocks noChangeAspect="1"/>
        </xdr:cNvPicPr>
      </xdr:nvPicPr>
      <xdr:blipFill>
        <a:blip xmlns:r="http://schemas.openxmlformats.org/officeDocument/2006/relationships" r:embed="rId1"/>
        <a:stretch>
          <a:fillRect/>
        </a:stretch>
      </xdr:blipFill>
      <xdr:spPr>
        <a:xfrm>
          <a:off x="3695700" y="4130040"/>
          <a:ext cx="291805" cy="365760"/>
        </a:xfrm>
        <a:prstGeom prst="rect">
          <a:avLst/>
        </a:prstGeom>
      </xdr:spPr>
    </xdr:pic>
    <xdr:clientData/>
  </xdr:twoCellAnchor>
  <xdr:twoCellAnchor editAs="oneCell">
    <xdr:from>
      <xdr:col>10</xdr:col>
      <xdr:colOff>274320</xdr:colOff>
      <xdr:row>19</xdr:row>
      <xdr:rowOff>198120</xdr:rowOff>
    </xdr:from>
    <xdr:to>
      <xdr:col>11</xdr:col>
      <xdr:colOff>169885</xdr:colOff>
      <xdr:row>21</xdr:row>
      <xdr:rowOff>60960</xdr:rowOff>
    </xdr:to>
    <xdr:pic>
      <xdr:nvPicPr>
        <xdr:cNvPr id="66" name="Picture 65">
          <a:extLst>
            <a:ext uri="{FF2B5EF4-FFF2-40B4-BE49-F238E27FC236}">
              <a16:creationId xmlns:a16="http://schemas.microsoft.com/office/drawing/2014/main" id="{7AE2FC2A-AD67-49E3-8C49-2D853C88F939}"/>
            </a:ext>
          </a:extLst>
        </xdr:cNvPr>
        <xdr:cNvPicPr>
          <a:picLocks noChangeAspect="1"/>
        </xdr:cNvPicPr>
      </xdr:nvPicPr>
      <xdr:blipFill>
        <a:blip xmlns:r="http://schemas.openxmlformats.org/officeDocument/2006/relationships" r:embed="rId1"/>
        <a:stretch>
          <a:fillRect/>
        </a:stretch>
      </xdr:blipFill>
      <xdr:spPr>
        <a:xfrm>
          <a:off x="4305300" y="4130040"/>
          <a:ext cx="291805" cy="365760"/>
        </a:xfrm>
        <a:prstGeom prst="rect">
          <a:avLst/>
        </a:prstGeom>
      </xdr:spPr>
    </xdr:pic>
    <xdr:clientData/>
  </xdr:twoCellAnchor>
  <xdr:oneCellAnchor>
    <xdr:from>
      <xdr:col>25</xdr:col>
      <xdr:colOff>480060</xdr:colOff>
      <xdr:row>5</xdr:row>
      <xdr:rowOff>0</xdr:rowOff>
    </xdr:from>
    <xdr:ext cx="184731" cy="264560"/>
    <xdr:sp macro="" textlink="">
      <xdr:nvSpPr>
        <xdr:cNvPr id="3" name="TextBox 2">
          <a:extLst>
            <a:ext uri="{FF2B5EF4-FFF2-40B4-BE49-F238E27FC236}">
              <a16:creationId xmlns:a16="http://schemas.microsoft.com/office/drawing/2014/main" id="{7261C3B7-839B-436F-B26F-3733D1E262F6}"/>
            </a:ext>
          </a:extLst>
        </xdr:cNvPr>
        <xdr:cNvSpPr txBox="1"/>
      </xdr:nvSpPr>
      <xdr:spPr>
        <a:xfrm>
          <a:off x="13037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5" name="TextBox 4">
          <a:extLst>
            <a:ext uri="{FF2B5EF4-FFF2-40B4-BE49-F238E27FC236}">
              <a16:creationId xmlns:a16="http://schemas.microsoft.com/office/drawing/2014/main" id="{9FDDADD4-3284-4933-9504-217C3A8F3ED7}"/>
            </a:ext>
          </a:extLst>
        </xdr:cNvPr>
        <xdr:cNvSpPr txBox="1"/>
      </xdr:nvSpPr>
      <xdr:spPr>
        <a:xfrm>
          <a:off x="13037820" y="5387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5</xdr:row>
      <xdr:rowOff>0</xdr:rowOff>
    </xdr:from>
    <xdr:ext cx="184731" cy="264560"/>
    <xdr:sp macro="" textlink="">
      <xdr:nvSpPr>
        <xdr:cNvPr id="8" name="TextBox 7">
          <a:extLst>
            <a:ext uri="{FF2B5EF4-FFF2-40B4-BE49-F238E27FC236}">
              <a16:creationId xmlns:a16="http://schemas.microsoft.com/office/drawing/2014/main" id="{22A40DF6-D393-400A-8BE0-B00048E461FE}"/>
            </a:ext>
          </a:extLst>
        </xdr:cNvPr>
        <xdr:cNvSpPr txBox="1"/>
      </xdr:nvSpPr>
      <xdr:spPr>
        <a:xfrm>
          <a:off x="1226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26</xdr:col>
      <xdr:colOff>45720</xdr:colOff>
      <xdr:row>3</xdr:row>
      <xdr:rowOff>114300</xdr:rowOff>
    </xdr:from>
    <xdr:to>
      <xdr:col>26</xdr:col>
      <xdr:colOff>729720</xdr:colOff>
      <xdr:row>3</xdr:row>
      <xdr:rowOff>366300</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A35DA7C4-9430-49F8-A1A8-8909255FEBCD}"/>
            </a:ext>
          </a:extLst>
        </xdr:cNvPr>
        <xdr:cNvSpPr/>
      </xdr:nvSpPr>
      <xdr:spPr>
        <a:xfrm>
          <a:off x="13296900" y="92964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25</xdr:col>
      <xdr:colOff>38100</xdr:colOff>
      <xdr:row>3</xdr:row>
      <xdr:rowOff>114300</xdr:rowOff>
    </xdr:from>
    <xdr:to>
      <xdr:col>25</xdr:col>
      <xdr:colOff>722100</xdr:colOff>
      <xdr:row>3</xdr:row>
      <xdr:rowOff>366300</xdr:rowOff>
    </xdr:to>
    <xdr:sp macro="" textlink="">
      <xdr:nvSpPr>
        <xdr:cNvPr id="11" name="Rectangle: Rounded Corners 10">
          <a:extLst>
            <a:ext uri="{FF2B5EF4-FFF2-40B4-BE49-F238E27FC236}">
              <a16:creationId xmlns:a16="http://schemas.microsoft.com/office/drawing/2014/main" id="{059215E7-A2E5-482F-8917-43A964CB66EB}"/>
            </a:ext>
          </a:extLst>
        </xdr:cNvPr>
        <xdr:cNvSpPr/>
      </xdr:nvSpPr>
      <xdr:spPr>
        <a:xfrm>
          <a:off x="12550140" y="92964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Edit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25</xdr:col>
      <xdr:colOff>335280</xdr:colOff>
      <xdr:row>18</xdr:row>
      <xdr:rowOff>106680</xdr:rowOff>
    </xdr:from>
    <xdr:to>
      <xdr:col>27</xdr:col>
      <xdr:colOff>9000</xdr:colOff>
      <xdr:row>19</xdr:row>
      <xdr:rowOff>107220</xdr:rowOff>
    </xdr:to>
    <xdr:sp macro="" textlink="">
      <xdr:nvSpPr>
        <xdr:cNvPr id="15" name="Rectangle: Rounded Corners 14">
          <a:extLst>
            <a:ext uri="{FF2B5EF4-FFF2-40B4-BE49-F238E27FC236}">
              <a16:creationId xmlns:a16="http://schemas.microsoft.com/office/drawing/2014/main" id="{960D254F-0459-4AB6-AD6E-A06022799E7F}"/>
            </a:ext>
          </a:extLst>
        </xdr:cNvPr>
        <xdr:cNvSpPr/>
      </xdr:nvSpPr>
      <xdr:spPr>
        <a:xfrm>
          <a:off x="12847320" y="3718560"/>
          <a:ext cx="1152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30</xdr:row>
      <xdr:rowOff>58200</xdr:rowOff>
    </xdr:to>
    <xdr:grpSp>
      <xdr:nvGrpSpPr>
        <xdr:cNvPr id="29" name="Group 28">
          <a:extLst>
            <a:ext uri="{FF2B5EF4-FFF2-40B4-BE49-F238E27FC236}">
              <a16:creationId xmlns:a16="http://schemas.microsoft.com/office/drawing/2014/main" id="{D4ED853F-A616-4E92-ADAF-5858F1BD7DF0}"/>
            </a:ext>
          </a:extLst>
        </xdr:cNvPr>
        <xdr:cNvGrpSpPr/>
      </xdr:nvGrpSpPr>
      <xdr:grpSpPr>
        <a:xfrm>
          <a:off x="0" y="0"/>
          <a:ext cx="1474131" cy="6840000"/>
          <a:chOff x="0" y="0"/>
          <a:chExt cx="1470321" cy="6184990"/>
        </a:xfrm>
      </xdr:grpSpPr>
      <xdr:grpSp>
        <xdr:nvGrpSpPr>
          <xdr:cNvPr id="30" name="Group 29">
            <a:extLst>
              <a:ext uri="{FF2B5EF4-FFF2-40B4-BE49-F238E27FC236}">
                <a16:creationId xmlns:a16="http://schemas.microsoft.com/office/drawing/2014/main" id="{78962AFD-F08B-8264-00ED-BF69C62275F9}"/>
              </a:ext>
            </a:extLst>
          </xdr:cNvPr>
          <xdr:cNvGrpSpPr/>
        </xdr:nvGrpSpPr>
        <xdr:grpSpPr>
          <a:xfrm>
            <a:off x="0" y="0"/>
            <a:ext cx="1470321" cy="6184990"/>
            <a:chOff x="0" y="0"/>
            <a:chExt cx="1470321" cy="6184990"/>
          </a:xfrm>
        </xdr:grpSpPr>
        <xdr:grpSp>
          <xdr:nvGrpSpPr>
            <xdr:cNvPr id="32" name="Group 31">
              <a:extLst>
                <a:ext uri="{FF2B5EF4-FFF2-40B4-BE49-F238E27FC236}">
                  <a16:creationId xmlns:a16="http://schemas.microsoft.com/office/drawing/2014/main" id="{AF690B1F-3B35-59B1-1A3B-2BE8739722BB}"/>
                </a:ext>
              </a:extLst>
            </xdr:cNvPr>
            <xdr:cNvGrpSpPr/>
          </xdr:nvGrpSpPr>
          <xdr:grpSpPr>
            <a:xfrm>
              <a:off x="0" y="0"/>
              <a:ext cx="1470321" cy="6184990"/>
              <a:chOff x="0" y="-291307"/>
              <a:chExt cx="1474131" cy="6350725"/>
            </a:xfrm>
            <a:solidFill>
              <a:schemeClr val="bg1"/>
            </a:solidFill>
          </xdr:grpSpPr>
          <xdr:grpSp>
            <xdr:nvGrpSpPr>
              <xdr:cNvPr id="34" name="Group 33">
                <a:extLst>
                  <a:ext uri="{FF2B5EF4-FFF2-40B4-BE49-F238E27FC236}">
                    <a16:creationId xmlns:a16="http://schemas.microsoft.com/office/drawing/2014/main" id="{21A24C56-6D68-3756-BF52-A8480BDF0FF2}"/>
                  </a:ext>
                </a:extLst>
              </xdr:cNvPr>
              <xdr:cNvGrpSpPr/>
            </xdr:nvGrpSpPr>
            <xdr:grpSpPr>
              <a:xfrm>
                <a:off x="0" y="-291307"/>
                <a:ext cx="1474131" cy="6350725"/>
                <a:chOff x="0" y="-291307"/>
                <a:chExt cx="1474131" cy="6350725"/>
              </a:xfrm>
              <a:grpFill/>
            </xdr:grpSpPr>
            <xdr:grpSp>
              <xdr:nvGrpSpPr>
                <xdr:cNvPr id="37" name="Group 36">
                  <a:extLst>
                    <a:ext uri="{FF2B5EF4-FFF2-40B4-BE49-F238E27FC236}">
                      <a16:creationId xmlns:a16="http://schemas.microsoft.com/office/drawing/2014/main" id="{7697A26B-5C73-2608-90E7-F43B635D463A}"/>
                    </a:ext>
                  </a:extLst>
                </xdr:cNvPr>
                <xdr:cNvGrpSpPr/>
              </xdr:nvGrpSpPr>
              <xdr:grpSpPr>
                <a:xfrm>
                  <a:off x="0" y="-291307"/>
                  <a:ext cx="1474131" cy="6350725"/>
                  <a:chOff x="0" y="-276870"/>
                  <a:chExt cx="1476165" cy="6035993"/>
                </a:xfrm>
                <a:grpFill/>
              </xdr:grpSpPr>
              <xdr:sp macro="" textlink="">
                <xdr:nvSpPr>
                  <xdr:cNvPr id="39" name="Rectangle 38">
                    <a:extLst>
                      <a:ext uri="{FF2B5EF4-FFF2-40B4-BE49-F238E27FC236}">
                        <a16:creationId xmlns:a16="http://schemas.microsoft.com/office/drawing/2014/main" id="{68A9479D-7CD3-8543-7F5D-04AF3B63862C}"/>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40" name="Group 39">
                    <a:extLst>
                      <a:ext uri="{FF2B5EF4-FFF2-40B4-BE49-F238E27FC236}">
                        <a16:creationId xmlns:a16="http://schemas.microsoft.com/office/drawing/2014/main" id="{1898D911-771C-BB7C-2E1C-8C4A78894AED}"/>
                      </a:ext>
                    </a:extLst>
                  </xdr:cNvPr>
                  <xdr:cNvGrpSpPr/>
                </xdr:nvGrpSpPr>
                <xdr:grpSpPr>
                  <a:xfrm>
                    <a:off x="2080" y="531339"/>
                    <a:ext cx="1457616" cy="4278031"/>
                    <a:chOff x="2080" y="531339"/>
                    <a:chExt cx="1457616" cy="4278031"/>
                  </a:xfrm>
                  <a:grpFill/>
                </xdr:grpSpPr>
                <xdr:sp macro="" textlink="">
                  <xdr:nvSpPr>
                    <xdr:cNvPr id="41" name="TextBox 40">
                      <a:hlinkClick xmlns:r="http://schemas.openxmlformats.org/officeDocument/2006/relationships" r:id="rId3"/>
                      <a:extLst>
                        <a:ext uri="{FF2B5EF4-FFF2-40B4-BE49-F238E27FC236}">
                          <a16:creationId xmlns:a16="http://schemas.microsoft.com/office/drawing/2014/main" id="{8E774AE4-749D-A8EC-2A85-D994C85698A6}"/>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2" name="TextBox 41">
                      <a:hlinkClick xmlns:r="http://schemas.openxmlformats.org/officeDocument/2006/relationships" r:id="rId4"/>
                      <a:extLst>
                        <a:ext uri="{FF2B5EF4-FFF2-40B4-BE49-F238E27FC236}">
                          <a16:creationId xmlns:a16="http://schemas.microsoft.com/office/drawing/2014/main" id="{FB35B8D2-13EC-571E-7365-7F449AD6CF5F}"/>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3" name="TextBox 42">
                      <a:hlinkClick xmlns:r="http://schemas.openxmlformats.org/officeDocument/2006/relationships" r:id="rId5"/>
                      <a:extLst>
                        <a:ext uri="{FF2B5EF4-FFF2-40B4-BE49-F238E27FC236}">
                          <a16:creationId xmlns:a16="http://schemas.microsoft.com/office/drawing/2014/main" id="{3963BB1B-9B10-EDB3-D161-C3749E2551DF}"/>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4" name="TextBox 43">
                      <a:hlinkClick xmlns:r="http://schemas.openxmlformats.org/officeDocument/2006/relationships" r:id="rId6"/>
                      <a:extLst>
                        <a:ext uri="{FF2B5EF4-FFF2-40B4-BE49-F238E27FC236}">
                          <a16:creationId xmlns:a16="http://schemas.microsoft.com/office/drawing/2014/main" id="{90B1FC46-6412-C52B-B4B8-47C7FC0289F9}"/>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5" name="TextBox 44">
                      <a:hlinkClick xmlns:r="http://schemas.openxmlformats.org/officeDocument/2006/relationships" r:id="rId7"/>
                      <a:extLst>
                        <a:ext uri="{FF2B5EF4-FFF2-40B4-BE49-F238E27FC236}">
                          <a16:creationId xmlns:a16="http://schemas.microsoft.com/office/drawing/2014/main" id="{A49A0B51-66E0-31C7-8FFC-2037B9B3BD26}"/>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6" name="TextBox 45">
                      <a:hlinkClick xmlns:r="http://schemas.openxmlformats.org/officeDocument/2006/relationships" r:id="rId8"/>
                      <a:extLst>
                        <a:ext uri="{FF2B5EF4-FFF2-40B4-BE49-F238E27FC236}">
                          <a16:creationId xmlns:a16="http://schemas.microsoft.com/office/drawing/2014/main" id="{3A2E6DA4-D2A3-D44F-86A4-465CF68C2107}"/>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7" name="TextBox 46">
                      <a:hlinkClick xmlns:r="http://schemas.openxmlformats.org/officeDocument/2006/relationships" r:id="rId9"/>
                      <a:extLst>
                        <a:ext uri="{FF2B5EF4-FFF2-40B4-BE49-F238E27FC236}">
                          <a16:creationId xmlns:a16="http://schemas.microsoft.com/office/drawing/2014/main" id="{2AFF38E5-7936-B8EE-1D0A-885C9AC7D66C}"/>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8" name="TextBox 47">
                      <a:hlinkClick xmlns:r="http://schemas.openxmlformats.org/officeDocument/2006/relationships" r:id="rId10"/>
                      <a:extLst>
                        <a:ext uri="{FF2B5EF4-FFF2-40B4-BE49-F238E27FC236}">
                          <a16:creationId xmlns:a16="http://schemas.microsoft.com/office/drawing/2014/main" id="{8011982C-0403-9A1E-897C-DF618D60F0DE}"/>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9" name="TextBox 48">
                      <a:hlinkClick xmlns:r="http://schemas.openxmlformats.org/officeDocument/2006/relationships" r:id="rId11"/>
                      <a:extLst>
                        <a:ext uri="{FF2B5EF4-FFF2-40B4-BE49-F238E27FC236}">
                          <a16:creationId xmlns:a16="http://schemas.microsoft.com/office/drawing/2014/main" id="{66AF38B8-8EE5-7F95-D104-C77A72267A0B}"/>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0" name="TextBox 49">
                      <a:extLst>
                        <a:ext uri="{FF2B5EF4-FFF2-40B4-BE49-F238E27FC236}">
                          <a16:creationId xmlns:a16="http://schemas.microsoft.com/office/drawing/2014/main" id="{FFD33FA1-8685-CD2C-E97D-ABD29C6DB07A}"/>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1" name="TextBox 50">
                      <a:hlinkClick xmlns:r="http://schemas.openxmlformats.org/officeDocument/2006/relationships" r:id="rId2"/>
                      <a:extLst>
                        <a:ext uri="{FF2B5EF4-FFF2-40B4-BE49-F238E27FC236}">
                          <a16:creationId xmlns:a16="http://schemas.microsoft.com/office/drawing/2014/main" id="{BFF0DF67-2B58-670E-E64B-A13E6415CA06}"/>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52" name="TextBox 51">
                      <a:extLst>
                        <a:ext uri="{FF2B5EF4-FFF2-40B4-BE49-F238E27FC236}">
                          <a16:creationId xmlns:a16="http://schemas.microsoft.com/office/drawing/2014/main" id="{6A1E5FD4-3171-AAB2-6900-9700BEE1820B}"/>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3" name="TextBox 52">
                      <a:hlinkClick xmlns:r="http://schemas.openxmlformats.org/officeDocument/2006/relationships" r:id="rId12"/>
                      <a:extLst>
                        <a:ext uri="{FF2B5EF4-FFF2-40B4-BE49-F238E27FC236}">
                          <a16:creationId xmlns:a16="http://schemas.microsoft.com/office/drawing/2014/main" id="{5606783F-624B-0401-531A-F864E2C86267}"/>
                        </a:ext>
                      </a:extLst>
                    </xdr:cNvPr>
                    <xdr:cNvSpPr txBox="1"/>
                  </xdr:nvSpPr>
                  <xdr:spPr>
                    <a:xfrm>
                      <a:off x="4511" y="3756836"/>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54" name="TextBox 53">
                      <a:extLst>
                        <a:ext uri="{FF2B5EF4-FFF2-40B4-BE49-F238E27FC236}">
                          <a16:creationId xmlns:a16="http://schemas.microsoft.com/office/drawing/2014/main" id="{BEC2A2CA-3BFD-5F10-DB5F-3BD255386FC8}"/>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38" name="TextBox 37">
                  <a:hlinkClick xmlns:r="http://schemas.openxmlformats.org/officeDocument/2006/relationships" r:id="rId13"/>
                  <a:extLst>
                    <a:ext uri="{FF2B5EF4-FFF2-40B4-BE49-F238E27FC236}">
                      <a16:creationId xmlns:a16="http://schemas.microsoft.com/office/drawing/2014/main" id="{88C418C2-BC21-D4DB-D94B-E3AB42480613}"/>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35" name="TextBox 34">
                <a:extLst>
                  <a:ext uri="{FF2B5EF4-FFF2-40B4-BE49-F238E27FC236}">
                    <a16:creationId xmlns:a16="http://schemas.microsoft.com/office/drawing/2014/main" id="{8BB79A32-3BC0-F911-333B-A904A6681BB0}"/>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extLst>
                  <a:ext uri="{FF2B5EF4-FFF2-40B4-BE49-F238E27FC236}">
                    <a16:creationId xmlns:a16="http://schemas.microsoft.com/office/drawing/2014/main" id="{EF51E05D-1B04-2034-087C-C57782B2BE77}"/>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33" name="TextBox 32">
              <a:hlinkClick xmlns:r="http://schemas.openxmlformats.org/officeDocument/2006/relationships" r:id="rId14"/>
              <a:extLst>
                <a:ext uri="{FF2B5EF4-FFF2-40B4-BE49-F238E27FC236}">
                  <a16:creationId xmlns:a16="http://schemas.microsoft.com/office/drawing/2014/main" id="{A677B7E1-FF92-0F1C-B1C9-8501CF5644BA}"/>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31" name="Picture 30">
            <a:extLst>
              <a:ext uri="{FF2B5EF4-FFF2-40B4-BE49-F238E27FC236}">
                <a16:creationId xmlns:a16="http://schemas.microsoft.com/office/drawing/2014/main" id="{19FFD9FB-0202-E8E9-158D-02B8AC28ABEE}"/>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editAs="oneCell">
    <xdr:from>
      <xdr:col>12</xdr:col>
      <xdr:colOff>198119</xdr:colOff>
      <xdr:row>19</xdr:row>
      <xdr:rowOff>182880</xdr:rowOff>
    </xdr:from>
    <xdr:to>
      <xdr:col>12</xdr:col>
      <xdr:colOff>450119</xdr:colOff>
      <xdr:row>21</xdr:row>
      <xdr:rowOff>39960</xdr:rowOff>
    </xdr:to>
    <xdr:pic>
      <xdr:nvPicPr>
        <xdr:cNvPr id="13" name="Picture 12">
          <a:extLst>
            <a:ext uri="{FF2B5EF4-FFF2-40B4-BE49-F238E27FC236}">
              <a16:creationId xmlns:a16="http://schemas.microsoft.com/office/drawing/2014/main" id="{2BB3827A-0F4E-498F-8436-C3A1D53B334B}"/>
            </a:ext>
          </a:extLst>
        </xdr:cNvPr>
        <xdr:cNvPicPr>
          <a:picLocks/>
        </xdr:cNvPicPr>
      </xdr:nvPicPr>
      <xdr:blipFill>
        <a:blip xmlns:r="http://schemas.openxmlformats.org/officeDocument/2006/relationships" r:embed="rId16"/>
        <a:stretch>
          <a:fillRect/>
        </a:stretch>
      </xdr:blipFill>
      <xdr:spPr>
        <a:xfrm>
          <a:off x="5021579" y="4114800"/>
          <a:ext cx="252000" cy="360000"/>
        </a:xfrm>
        <a:prstGeom prst="rect">
          <a:avLst/>
        </a:prstGeom>
      </xdr:spPr>
    </xdr:pic>
    <xdr:clientData/>
  </xdr:twoCellAnchor>
  <xdr:twoCellAnchor editAs="oneCell">
    <xdr:from>
      <xdr:col>13</xdr:col>
      <xdr:colOff>464819</xdr:colOff>
      <xdr:row>19</xdr:row>
      <xdr:rowOff>182880</xdr:rowOff>
    </xdr:from>
    <xdr:to>
      <xdr:col>14</xdr:col>
      <xdr:colOff>46259</xdr:colOff>
      <xdr:row>21</xdr:row>
      <xdr:rowOff>39960</xdr:rowOff>
    </xdr:to>
    <xdr:pic>
      <xdr:nvPicPr>
        <xdr:cNvPr id="57" name="Picture 56">
          <a:extLst>
            <a:ext uri="{FF2B5EF4-FFF2-40B4-BE49-F238E27FC236}">
              <a16:creationId xmlns:a16="http://schemas.microsoft.com/office/drawing/2014/main" id="{9CC1BA6A-EAD5-4B54-A845-257F63C399F7}"/>
            </a:ext>
          </a:extLst>
        </xdr:cNvPr>
        <xdr:cNvPicPr>
          <a:picLocks/>
        </xdr:cNvPicPr>
      </xdr:nvPicPr>
      <xdr:blipFill>
        <a:blip xmlns:r="http://schemas.openxmlformats.org/officeDocument/2006/relationships" r:embed="rId16"/>
        <a:stretch>
          <a:fillRect/>
        </a:stretch>
      </xdr:blipFill>
      <xdr:spPr>
        <a:xfrm>
          <a:off x="5753099" y="4114800"/>
          <a:ext cx="252000" cy="360000"/>
        </a:xfrm>
        <a:prstGeom prst="rect">
          <a:avLst/>
        </a:prstGeom>
      </xdr:spPr>
    </xdr:pic>
    <xdr:clientData/>
  </xdr:twoCellAnchor>
  <xdr:twoCellAnchor editAs="oneCell">
    <xdr:from>
      <xdr:col>14</xdr:col>
      <xdr:colOff>480059</xdr:colOff>
      <xdr:row>19</xdr:row>
      <xdr:rowOff>182880</xdr:rowOff>
    </xdr:from>
    <xdr:to>
      <xdr:col>14</xdr:col>
      <xdr:colOff>732059</xdr:colOff>
      <xdr:row>21</xdr:row>
      <xdr:rowOff>39960</xdr:rowOff>
    </xdr:to>
    <xdr:pic>
      <xdr:nvPicPr>
        <xdr:cNvPr id="58" name="Picture 57">
          <a:extLst>
            <a:ext uri="{FF2B5EF4-FFF2-40B4-BE49-F238E27FC236}">
              <a16:creationId xmlns:a16="http://schemas.microsoft.com/office/drawing/2014/main" id="{ED7492D8-B2B7-4035-8039-8E1C09B9E545}"/>
            </a:ext>
          </a:extLst>
        </xdr:cNvPr>
        <xdr:cNvPicPr>
          <a:picLocks/>
        </xdr:cNvPicPr>
      </xdr:nvPicPr>
      <xdr:blipFill>
        <a:blip xmlns:r="http://schemas.openxmlformats.org/officeDocument/2006/relationships" r:embed="rId16"/>
        <a:stretch>
          <a:fillRect/>
        </a:stretch>
      </xdr:blipFill>
      <xdr:spPr>
        <a:xfrm>
          <a:off x="6438899" y="4114800"/>
          <a:ext cx="252000" cy="360000"/>
        </a:xfrm>
        <a:prstGeom prst="rect">
          <a:avLst/>
        </a:prstGeom>
      </xdr:spPr>
    </xdr:pic>
    <xdr:clientData/>
  </xdr:twoCellAnchor>
  <xdr:twoCellAnchor>
    <xdr:from>
      <xdr:col>4</xdr:col>
      <xdr:colOff>0</xdr:colOff>
      <xdr:row>3</xdr:row>
      <xdr:rowOff>106680</xdr:rowOff>
    </xdr:from>
    <xdr:to>
      <xdr:col>12</xdr:col>
      <xdr:colOff>545603</xdr:colOff>
      <xdr:row>3</xdr:row>
      <xdr:rowOff>358680</xdr:rowOff>
    </xdr:to>
    <xdr:grpSp>
      <xdr:nvGrpSpPr>
        <xdr:cNvPr id="4" name="Group 3">
          <a:extLst>
            <a:ext uri="{FF2B5EF4-FFF2-40B4-BE49-F238E27FC236}">
              <a16:creationId xmlns:a16="http://schemas.microsoft.com/office/drawing/2014/main" id="{E926189C-A10A-45F5-918F-C24D9B668ABA}"/>
            </a:ext>
          </a:extLst>
        </xdr:cNvPr>
        <xdr:cNvGrpSpPr/>
      </xdr:nvGrpSpPr>
      <xdr:grpSpPr>
        <a:xfrm>
          <a:off x="1714500" y="922020"/>
          <a:ext cx="3570743" cy="252000"/>
          <a:chOff x="6543784" y="952500"/>
          <a:chExt cx="3860303" cy="252000"/>
        </a:xfrm>
        <a:solidFill>
          <a:schemeClr val="tx1"/>
        </a:solidFill>
      </xdr:grpSpPr>
      <xdr:grpSp>
        <xdr:nvGrpSpPr>
          <xdr:cNvPr id="6" name="Group 5">
            <a:extLst>
              <a:ext uri="{FF2B5EF4-FFF2-40B4-BE49-F238E27FC236}">
                <a16:creationId xmlns:a16="http://schemas.microsoft.com/office/drawing/2014/main" id="{75F943C7-8FDD-9759-3E6F-3DA6FBD7621B}"/>
              </a:ext>
            </a:extLst>
          </xdr:cNvPr>
          <xdr:cNvGrpSpPr/>
        </xdr:nvGrpSpPr>
        <xdr:grpSpPr>
          <a:xfrm>
            <a:off x="6543784" y="952500"/>
            <a:ext cx="3860303" cy="252000"/>
            <a:chOff x="1710633" y="822960"/>
            <a:chExt cx="4013949" cy="263975"/>
          </a:xfrm>
          <a:grpFill/>
        </xdr:grpSpPr>
        <xdr:sp macro="" textlink="">
          <xdr:nvSpPr>
            <xdr:cNvPr id="14" name="Rectangle: Rounded Corners 13">
              <a:extLst>
                <a:ext uri="{FF2B5EF4-FFF2-40B4-BE49-F238E27FC236}">
                  <a16:creationId xmlns:a16="http://schemas.microsoft.com/office/drawing/2014/main" id="{BEB0E78B-F041-2A01-1F44-0510E6545A72}"/>
                </a:ext>
              </a:extLst>
            </xdr:cNvPr>
            <xdr:cNvSpPr/>
          </xdr:nvSpPr>
          <xdr:spPr>
            <a:xfrm>
              <a:off x="3677509" y="822960"/>
              <a:ext cx="1048121"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Vehicles</a:t>
              </a:r>
              <a:endParaRPr lang="en-SC" sz="1100">
                <a:latin typeface="Arial" panose="020B0604020202020204" pitchFamily="34" charset="0"/>
                <a:cs typeface="Arial" panose="020B0604020202020204" pitchFamily="34" charset="0"/>
              </a:endParaRPr>
            </a:p>
          </xdr:txBody>
        </xdr:sp>
        <xdr:sp macro="" textlink="">
          <xdr:nvSpPr>
            <xdr:cNvPr id="16" name="Rectangle: Rounded Corners 15">
              <a:extLst>
                <a:ext uri="{FF2B5EF4-FFF2-40B4-BE49-F238E27FC236}">
                  <a16:creationId xmlns:a16="http://schemas.microsoft.com/office/drawing/2014/main" id="{255FEEFF-78AF-DE8A-A380-1433528BDCC5}"/>
                </a:ext>
              </a:extLst>
            </xdr:cNvPr>
            <xdr:cNvSpPr/>
          </xdr:nvSpPr>
          <xdr:spPr>
            <a:xfrm>
              <a:off x="4788760" y="822960"/>
              <a:ext cx="935822"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Claims</a:t>
              </a:r>
              <a:endParaRPr lang="en-SC" sz="1100">
                <a:latin typeface="Arial" panose="020B0604020202020204" pitchFamily="34" charset="0"/>
                <a:cs typeface="Arial" panose="020B0604020202020204" pitchFamily="34" charset="0"/>
              </a:endParaRPr>
            </a:p>
          </xdr:txBody>
        </xdr:sp>
        <xdr:sp macro="" textlink="">
          <xdr:nvSpPr>
            <xdr:cNvPr id="17" name="Rectangle: Rounded Corners 16">
              <a:extLst>
                <a:ext uri="{FF2B5EF4-FFF2-40B4-BE49-F238E27FC236}">
                  <a16:creationId xmlns:a16="http://schemas.microsoft.com/office/drawing/2014/main" id="{328A17AD-93B1-66CA-C664-A99E4B99DD19}"/>
                </a:ext>
              </a:extLst>
            </xdr:cNvPr>
            <xdr:cNvSpPr/>
          </xdr:nvSpPr>
          <xdr:spPr>
            <a:xfrm>
              <a:off x="1710633" y="822960"/>
              <a:ext cx="935822"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Policies</a:t>
              </a:r>
              <a:endParaRPr lang="en-SC" sz="1100">
                <a:latin typeface="Arial" panose="020B0604020202020204" pitchFamily="34" charset="0"/>
                <a:cs typeface="Arial" panose="020B0604020202020204" pitchFamily="34" charset="0"/>
              </a:endParaRPr>
            </a:p>
          </xdr:txBody>
        </xdr:sp>
      </xdr:grpSp>
      <xdr:sp macro="" textlink="">
        <xdr:nvSpPr>
          <xdr:cNvPr id="7" name="Rectangle: Rounded Corners 6">
            <a:extLst>
              <a:ext uri="{FF2B5EF4-FFF2-40B4-BE49-F238E27FC236}">
                <a16:creationId xmlns:a16="http://schemas.microsoft.com/office/drawing/2014/main" id="{C4A51521-FA35-E388-6FAA-3D4FF3ACD7DC}"/>
              </a:ext>
            </a:extLst>
          </xdr:cNvPr>
          <xdr:cNvSpPr/>
        </xdr:nvSpPr>
        <xdr:spPr>
          <a:xfrm>
            <a:off x="7490460" y="95250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clientData/>
  </xdr:twoCellAnchor>
  <xdr:twoCellAnchor>
    <xdr:from>
      <xdr:col>13</xdr:col>
      <xdr:colOff>38100</xdr:colOff>
      <xdr:row>3</xdr:row>
      <xdr:rowOff>106680</xdr:rowOff>
    </xdr:from>
    <xdr:to>
      <xdr:col>14</xdr:col>
      <xdr:colOff>389460</xdr:colOff>
      <xdr:row>3</xdr:row>
      <xdr:rowOff>358680</xdr:rowOff>
    </xdr:to>
    <xdr:sp macro="" textlink="">
      <xdr:nvSpPr>
        <xdr:cNvPr id="25" name="Rectangle: Rounded Corners 24">
          <a:extLst>
            <a:ext uri="{FF2B5EF4-FFF2-40B4-BE49-F238E27FC236}">
              <a16:creationId xmlns:a16="http://schemas.microsoft.com/office/drawing/2014/main" id="{4E6D108C-5B38-414B-B360-DBF4B61B1A37}"/>
            </a:ext>
          </a:extLst>
        </xdr:cNvPr>
        <xdr:cNvSpPr/>
      </xdr:nvSpPr>
      <xdr:spPr>
        <a:xfrm>
          <a:off x="5326380" y="922020"/>
          <a:ext cx="102192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Documents</a:t>
          </a:r>
          <a:endParaRPr lang="en-SC" sz="1100">
            <a:latin typeface="Arial" panose="020B0604020202020204" pitchFamily="34" charset="0"/>
            <a:cs typeface="Arial" panose="020B0604020202020204" pitchFamily="34" charset="0"/>
          </a:endParaRPr>
        </a:p>
      </xdr:txBody>
    </xdr:sp>
    <xdr:clientData/>
  </xdr:twoCellAnchor>
  <xdr:twoCellAnchor editAs="oneCell">
    <xdr:from>
      <xdr:col>30</xdr:col>
      <xdr:colOff>152400</xdr:colOff>
      <xdr:row>17</xdr:row>
      <xdr:rowOff>0</xdr:rowOff>
    </xdr:from>
    <xdr:to>
      <xdr:col>30</xdr:col>
      <xdr:colOff>296400</xdr:colOff>
      <xdr:row>17</xdr:row>
      <xdr:rowOff>144000</xdr:rowOff>
    </xdr:to>
    <xdr:pic>
      <xdr:nvPicPr>
        <xdr:cNvPr id="2" name="Picture 1">
          <a:extLst>
            <a:ext uri="{FF2B5EF4-FFF2-40B4-BE49-F238E27FC236}">
              <a16:creationId xmlns:a16="http://schemas.microsoft.com/office/drawing/2014/main" id="{BDDF07C8-DEB2-4BD5-A36A-A6D66769E1CF}"/>
            </a:ext>
          </a:extLst>
        </xdr:cNvPr>
        <xdr:cNvPicPr>
          <a:picLocks noChangeAspect="1"/>
        </xdr:cNvPicPr>
      </xdr:nvPicPr>
      <xdr:blipFill>
        <a:blip xmlns:r="http://schemas.openxmlformats.org/officeDocument/2006/relationships" r:embed="rId17"/>
        <a:stretch>
          <a:fillRect/>
        </a:stretch>
      </xdr:blipFill>
      <xdr:spPr>
        <a:xfrm>
          <a:off x="15224760" y="3779520"/>
          <a:ext cx="144000" cy="144000"/>
        </a:xfrm>
        <a:prstGeom prst="rect">
          <a:avLst/>
        </a:prstGeom>
      </xdr:spPr>
    </xdr:pic>
    <xdr:clientData/>
  </xdr:twoCellAnchor>
  <xdr:twoCellAnchor>
    <xdr:from>
      <xdr:col>14</xdr:col>
      <xdr:colOff>426720</xdr:colOff>
      <xdr:row>3</xdr:row>
      <xdr:rowOff>106680</xdr:rowOff>
    </xdr:from>
    <xdr:to>
      <xdr:col>15</xdr:col>
      <xdr:colOff>587580</xdr:colOff>
      <xdr:row>3</xdr:row>
      <xdr:rowOff>358680</xdr:rowOff>
    </xdr:to>
    <xdr:sp macro="" textlink="">
      <xdr:nvSpPr>
        <xdr:cNvPr id="61" name="Rectangle: Rounded Corners 60">
          <a:hlinkClick xmlns:r="http://schemas.openxmlformats.org/officeDocument/2006/relationships" r:id="rId18"/>
          <a:extLst>
            <a:ext uri="{FF2B5EF4-FFF2-40B4-BE49-F238E27FC236}">
              <a16:creationId xmlns:a16="http://schemas.microsoft.com/office/drawing/2014/main" id="{15EDE39F-DF16-44C2-B6F6-AF33869BBA56}"/>
            </a:ext>
          </a:extLst>
        </xdr:cNvPr>
        <xdr:cNvSpPr/>
      </xdr:nvSpPr>
      <xdr:spPr>
        <a:xfrm>
          <a:off x="6385560" y="922020"/>
          <a:ext cx="900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BOs</a:t>
          </a:r>
          <a:endParaRPr lang="en-SC" sz="1100">
            <a:latin typeface="Arial" panose="020B0604020202020204" pitchFamily="34" charset="0"/>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4</xdr:col>
      <xdr:colOff>7615</xdr:colOff>
      <xdr:row>20</xdr:row>
      <xdr:rowOff>198120</xdr:rowOff>
    </xdr:from>
    <xdr:to>
      <xdr:col>4</xdr:col>
      <xdr:colOff>331615</xdr:colOff>
      <xdr:row>22</xdr:row>
      <xdr:rowOff>55200</xdr:rowOff>
    </xdr:to>
    <xdr:pic>
      <xdr:nvPicPr>
        <xdr:cNvPr id="2" name="Picture 1">
          <a:extLst>
            <a:ext uri="{FF2B5EF4-FFF2-40B4-BE49-F238E27FC236}">
              <a16:creationId xmlns:a16="http://schemas.microsoft.com/office/drawing/2014/main" id="{35CBFD0A-339A-4A0A-9841-938FBDDCAFF4}"/>
            </a:ext>
          </a:extLst>
        </xdr:cNvPr>
        <xdr:cNvPicPr>
          <a:picLocks/>
        </xdr:cNvPicPr>
      </xdr:nvPicPr>
      <xdr:blipFill>
        <a:blip xmlns:r="http://schemas.openxmlformats.org/officeDocument/2006/relationships" r:embed="rId1"/>
        <a:stretch>
          <a:fillRect/>
        </a:stretch>
      </xdr:blipFill>
      <xdr:spPr>
        <a:xfrm>
          <a:off x="1722115" y="4282440"/>
          <a:ext cx="324000" cy="360000"/>
        </a:xfrm>
        <a:prstGeom prst="rect">
          <a:avLst/>
        </a:prstGeom>
      </xdr:spPr>
    </xdr:pic>
    <xdr:clientData/>
  </xdr:twoCellAnchor>
  <xdr:twoCellAnchor editAs="oneCell">
    <xdr:from>
      <xdr:col>5</xdr:col>
      <xdr:colOff>327655</xdr:colOff>
      <xdr:row>20</xdr:row>
      <xdr:rowOff>198120</xdr:rowOff>
    </xdr:from>
    <xdr:to>
      <xdr:col>6</xdr:col>
      <xdr:colOff>301135</xdr:colOff>
      <xdr:row>22</xdr:row>
      <xdr:rowOff>55200</xdr:rowOff>
    </xdr:to>
    <xdr:pic>
      <xdr:nvPicPr>
        <xdr:cNvPr id="3" name="Picture 2">
          <a:extLst>
            <a:ext uri="{FF2B5EF4-FFF2-40B4-BE49-F238E27FC236}">
              <a16:creationId xmlns:a16="http://schemas.microsoft.com/office/drawing/2014/main" id="{1B549CE0-C4CA-44F4-9657-C11A62918401}"/>
            </a:ext>
          </a:extLst>
        </xdr:cNvPr>
        <xdr:cNvPicPr>
          <a:picLocks/>
        </xdr:cNvPicPr>
      </xdr:nvPicPr>
      <xdr:blipFill>
        <a:blip xmlns:r="http://schemas.openxmlformats.org/officeDocument/2006/relationships" r:embed="rId1"/>
        <a:stretch>
          <a:fillRect/>
        </a:stretch>
      </xdr:blipFill>
      <xdr:spPr>
        <a:xfrm>
          <a:off x="2407915" y="4282440"/>
          <a:ext cx="324000" cy="360000"/>
        </a:xfrm>
        <a:prstGeom prst="rect">
          <a:avLst/>
        </a:prstGeom>
      </xdr:spPr>
    </xdr:pic>
    <xdr:clientData/>
  </xdr:twoCellAnchor>
  <xdr:twoCellAnchor editAs="oneCell">
    <xdr:from>
      <xdr:col>7</xdr:col>
      <xdr:colOff>289555</xdr:colOff>
      <xdr:row>20</xdr:row>
      <xdr:rowOff>198120</xdr:rowOff>
    </xdr:from>
    <xdr:to>
      <xdr:col>8</xdr:col>
      <xdr:colOff>11575</xdr:colOff>
      <xdr:row>22</xdr:row>
      <xdr:rowOff>55200</xdr:rowOff>
    </xdr:to>
    <xdr:pic>
      <xdr:nvPicPr>
        <xdr:cNvPr id="4" name="Picture 3">
          <a:extLst>
            <a:ext uri="{FF2B5EF4-FFF2-40B4-BE49-F238E27FC236}">
              <a16:creationId xmlns:a16="http://schemas.microsoft.com/office/drawing/2014/main" id="{8AA9445D-B582-4C74-A355-AF30811046BE}"/>
            </a:ext>
          </a:extLst>
        </xdr:cNvPr>
        <xdr:cNvPicPr>
          <a:picLocks/>
        </xdr:cNvPicPr>
      </xdr:nvPicPr>
      <xdr:blipFill>
        <a:blip xmlns:r="http://schemas.openxmlformats.org/officeDocument/2006/relationships" r:embed="rId1"/>
        <a:stretch>
          <a:fillRect/>
        </a:stretch>
      </xdr:blipFill>
      <xdr:spPr>
        <a:xfrm>
          <a:off x="3070855" y="4282440"/>
          <a:ext cx="324000" cy="360000"/>
        </a:xfrm>
        <a:prstGeom prst="rect">
          <a:avLst/>
        </a:prstGeom>
      </xdr:spPr>
    </xdr:pic>
    <xdr:clientData/>
  </xdr:twoCellAnchor>
  <xdr:twoCellAnchor editAs="oneCell">
    <xdr:from>
      <xdr:col>8</xdr:col>
      <xdr:colOff>312415</xdr:colOff>
      <xdr:row>20</xdr:row>
      <xdr:rowOff>198120</xdr:rowOff>
    </xdr:from>
    <xdr:to>
      <xdr:col>9</xdr:col>
      <xdr:colOff>217315</xdr:colOff>
      <xdr:row>22</xdr:row>
      <xdr:rowOff>55200</xdr:rowOff>
    </xdr:to>
    <xdr:pic>
      <xdr:nvPicPr>
        <xdr:cNvPr id="5" name="Picture 4">
          <a:extLst>
            <a:ext uri="{FF2B5EF4-FFF2-40B4-BE49-F238E27FC236}">
              <a16:creationId xmlns:a16="http://schemas.microsoft.com/office/drawing/2014/main" id="{8E2668C9-40EC-4D98-B667-3451FCC61732}"/>
            </a:ext>
          </a:extLst>
        </xdr:cNvPr>
        <xdr:cNvPicPr>
          <a:picLocks/>
        </xdr:cNvPicPr>
      </xdr:nvPicPr>
      <xdr:blipFill>
        <a:blip xmlns:r="http://schemas.openxmlformats.org/officeDocument/2006/relationships" r:embed="rId1"/>
        <a:stretch>
          <a:fillRect/>
        </a:stretch>
      </xdr:blipFill>
      <xdr:spPr>
        <a:xfrm>
          <a:off x="3695695" y="4282440"/>
          <a:ext cx="324000" cy="360000"/>
        </a:xfrm>
        <a:prstGeom prst="rect">
          <a:avLst/>
        </a:prstGeom>
      </xdr:spPr>
    </xdr:pic>
    <xdr:clientData/>
  </xdr:twoCellAnchor>
  <xdr:twoCellAnchor editAs="oneCell">
    <xdr:from>
      <xdr:col>10</xdr:col>
      <xdr:colOff>274315</xdr:colOff>
      <xdr:row>20</xdr:row>
      <xdr:rowOff>198120</xdr:rowOff>
    </xdr:from>
    <xdr:to>
      <xdr:col>11</xdr:col>
      <xdr:colOff>202075</xdr:colOff>
      <xdr:row>22</xdr:row>
      <xdr:rowOff>55200</xdr:rowOff>
    </xdr:to>
    <xdr:pic>
      <xdr:nvPicPr>
        <xdr:cNvPr id="6" name="Picture 5">
          <a:extLst>
            <a:ext uri="{FF2B5EF4-FFF2-40B4-BE49-F238E27FC236}">
              <a16:creationId xmlns:a16="http://schemas.microsoft.com/office/drawing/2014/main" id="{74A0838C-DB2F-4ECC-B16A-AF7C6FBFCBD6}"/>
            </a:ext>
          </a:extLst>
        </xdr:cNvPr>
        <xdr:cNvPicPr>
          <a:picLocks/>
        </xdr:cNvPicPr>
      </xdr:nvPicPr>
      <xdr:blipFill>
        <a:blip xmlns:r="http://schemas.openxmlformats.org/officeDocument/2006/relationships" r:embed="rId1"/>
        <a:stretch>
          <a:fillRect/>
        </a:stretch>
      </xdr:blipFill>
      <xdr:spPr>
        <a:xfrm>
          <a:off x="4305295" y="4282440"/>
          <a:ext cx="324000" cy="360000"/>
        </a:xfrm>
        <a:prstGeom prst="rect">
          <a:avLst/>
        </a:prstGeom>
      </xdr:spPr>
    </xdr:pic>
    <xdr:clientData/>
  </xdr:twoCellAnchor>
  <xdr:oneCellAnchor>
    <xdr:from>
      <xdr:col>25</xdr:col>
      <xdr:colOff>480060</xdr:colOff>
      <xdr:row>5</xdr:row>
      <xdr:rowOff>0</xdr:rowOff>
    </xdr:from>
    <xdr:ext cx="184731" cy="264560"/>
    <xdr:sp macro="" textlink="">
      <xdr:nvSpPr>
        <xdr:cNvPr id="7" name="TextBox 6">
          <a:extLst>
            <a:ext uri="{FF2B5EF4-FFF2-40B4-BE49-F238E27FC236}">
              <a16:creationId xmlns:a16="http://schemas.microsoft.com/office/drawing/2014/main" id="{27719502-56E4-4C03-9EC8-1027E208E4DB}"/>
            </a:ext>
          </a:extLst>
        </xdr:cNvPr>
        <xdr:cNvSpPr txBox="1"/>
      </xdr:nvSpPr>
      <xdr:spPr>
        <a:xfrm>
          <a:off x="1303020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18</xdr:row>
      <xdr:rowOff>0</xdr:rowOff>
    </xdr:from>
    <xdr:ext cx="184731" cy="264560"/>
    <xdr:sp macro="" textlink="">
      <xdr:nvSpPr>
        <xdr:cNvPr id="8" name="TextBox 7">
          <a:extLst>
            <a:ext uri="{FF2B5EF4-FFF2-40B4-BE49-F238E27FC236}">
              <a16:creationId xmlns:a16="http://schemas.microsoft.com/office/drawing/2014/main" id="{AE8EE1A2-6518-404C-AA28-B0B5A437ED0C}"/>
            </a:ext>
          </a:extLst>
        </xdr:cNvPr>
        <xdr:cNvSpPr txBox="1"/>
      </xdr:nvSpPr>
      <xdr:spPr>
        <a:xfrm>
          <a:off x="13030200" y="3642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5</xdr:row>
      <xdr:rowOff>0</xdr:rowOff>
    </xdr:from>
    <xdr:ext cx="184731" cy="264560"/>
    <xdr:sp macro="" textlink="">
      <xdr:nvSpPr>
        <xdr:cNvPr id="9" name="TextBox 8">
          <a:extLst>
            <a:ext uri="{FF2B5EF4-FFF2-40B4-BE49-F238E27FC236}">
              <a16:creationId xmlns:a16="http://schemas.microsoft.com/office/drawing/2014/main" id="{95CD4560-D869-40FD-B2FD-5155AFBD67DB}"/>
            </a:ext>
          </a:extLst>
        </xdr:cNvPr>
        <xdr:cNvSpPr txBox="1"/>
      </xdr:nvSpPr>
      <xdr:spPr>
        <a:xfrm>
          <a:off x="1226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26</xdr:col>
      <xdr:colOff>45720</xdr:colOff>
      <xdr:row>3</xdr:row>
      <xdr:rowOff>114300</xdr:rowOff>
    </xdr:from>
    <xdr:to>
      <xdr:col>26</xdr:col>
      <xdr:colOff>729720</xdr:colOff>
      <xdr:row>3</xdr:row>
      <xdr:rowOff>366300</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CD4137BD-D09B-4147-A07E-6941E32029F4}"/>
            </a:ext>
          </a:extLst>
        </xdr:cNvPr>
        <xdr:cNvSpPr/>
      </xdr:nvSpPr>
      <xdr:spPr>
        <a:xfrm>
          <a:off x="13335000" y="92964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25</xdr:col>
      <xdr:colOff>38100</xdr:colOff>
      <xdr:row>3</xdr:row>
      <xdr:rowOff>114300</xdr:rowOff>
    </xdr:from>
    <xdr:to>
      <xdr:col>25</xdr:col>
      <xdr:colOff>722100</xdr:colOff>
      <xdr:row>3</xdr:row>
      <xdr:rowOff>366300</xdr:rowOff>
    </xdr:to>
    <xdr:sp macro="" textlink="">
      <xdr:nvSpPr>
        <xdr:cNvPr id="11" name="Rectangle: Rounded Corners 10">
          <a:extLst>
            <a:ext uri="{FF2B5EF4-FFF2-40B4-BE49-F238E27FC236}">
              <a16:creationId xmlns:a16="http://schemas.microsoft.com/office/drawing/2014/main" id="{106AD430-EAF4-478D-8ED4-BA6E26A7D4C6}"/>
            </a:ext>
          </a:extLst>
        </xdr:cNvPr>
        <xdr:cNvSpPr/>
      </xdr:nvSpPr>
      <xdr:spPr>
        <a:xfrm>
          <a:off x="12588240" y="92964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Edit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25</xdr:col>
      <xdr:colOff>335280</xdr:colOff>
      <xdr:row>19</xdr:row>
      <xdr:rowOff>106680</xdr:rowOff>
    </xdr:from>
    <xdr:to>
      <xdr:col>27</xdr:col>
      <xdr:colOff>9000</xdr:colOff>
      <xdr:row>20</xdr:row>
      <xdr:rowOff>107220</xdr:rowOff>
    </xdr:to>
    <xdr:sp macro="" textlink="">
      <xdr:nvSpPr>
        <xdr:cNvPr id="12" name="Rectangle: Rounded Corners 11">
          <a:extLst>
            <a:ext uri="{FF2B5EF4-FFF2-40B4-BE49-F238E27FC236}">
              <a16:creationId xmlns:a16="http://schemas.microsoft.com/office/drawing/2014/main" id="{B41F0411-8BDB-4591-8389-0809EA669E90}"/>
            </a:ext>
          </a:extLst>
        </xdr:cNvPr>
        <xdr:cNvSpPr/>
      </xdr:nvSpPr>
      <xdr:spPr>
        <a:xfrm>
          <a:off x="12885420" y="3939540"/>
          <a:ext cx="1152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31</xdr:row>
      <xdr:rowOff>180120</xdr:rowOff>
    </xdr:to>
    <xdr:grpSp>
      <xdr:nvGrpSpPr>
        <xdr:cNvPr id="13" name="Group 12">
          <a:extLst>
            <a:ext uri="{FF2B5EF4-FFF2-40B4-BE49-F238E27FC236}">
              <a16:creationId xmlns:a16="http://schemas.microsoft.com/office/drawing/2014/main" id="{4BD7B7DF-E813-41B6-913B-3F69F00DABB4}"/>
            </a:ext>
          </a:extLst>
        </xdr:cNvPr>
        <xdr:cNvGrpSpPr/>
      </xdr:nvGrpSpPr>
      <xdr:grpSpPr>
        <a:xfrm>
          <a:off x="0" y="0"/>
          <a:ext cx="1474131" cy="8013480"/>
          <a:chOff x="0" y="0"/>
          <a:chExt cx="1470321" cy="6184990"/>
        </a:xfrm>
      </xdr:grpSpPr>
      <xdr:grpSp>
        <xdr:nvGrpSpPr>
          <xdr:cNvPr id="14" name="Group 13">
            <a:extLst>
              <a:ext uri="{FF2B5EF4-FFF2-40B4-BE49-F238E27FC236}">
                <a16:creationId xmlns:a16="http://schemas.microsoft.com/office/drawing/2014/main" id="{23EE6061-9566-39EE-036A-1B40C1100084}"/>
              </a:ext>
            </a:extLst>
          </xdr:cNvPr>
          <xdr:cNvGrpSpPr/>
        </xdr:nvGrpSpPr>
        <xdr:grpSpPr>
          <a:xfrm>
            <a:off x="0" y="0"/>
            <a:ext cx="1470321" cy="6184990"/>
            <a:chOff x="0" y="0"/>
            <a:chExt cx="1470321" cy="6184990"/>
          </a:xfrm>
        </xdr:grpSpPr>
        <xdr:grpSp>
          <xdr:nvGrpSpPr>
            <xdr:cNvPr id="16" name="Group 15">
              <a:extLst>
                <a:ext uri="{FF2B5EF4-FFF2-40B4-BE49-F238E27FC236}">
                  <a16:creationId xmlns:a16="http://schemas.microsoft.com/office/drawing/2014/main" id="{A9B43DDE-36F1-20E9-779A-7A0C0623D78B}"/>
                </a:ext>
              </a:extLst>
            </xdr:cNvPr>
            <xdr:cNvGrpSpPr/>
          </xdr:nvGrpSpPr>
          <xdr:grpSpPr>
            <a:xfrm>
              <a:off x="0" y="0"/>
              <a:ext cx="1470321" cy="6184990"/>
              <a:chOff x="0" y="-291307"/>
              <a:chExt cx="1474131" cy="6350725"/>
            </a:xfrm>
            <a:solidFill>
              <a:schemeClr val="bg1"/>
            </a:solidFill>
          </xdr:grpSpPr>
          <xdr:grpSp>
            <xdr:nvGrpSpPr>
              <xdr:cNvPr id="18" name="Group 17">
                <a:extLst>
                  <a:ext uri="{FF2B5EF4-FFF2-40B4-BE49-F238E27FC236}">
                    <a16:creationId xmlns:a16="http://schemas.microsoft.com/office/drawing/2014/main" id="{A4C08297-87CE-012D-F40B-B981F8C98C7A}"/>
                  </a:ext>
                </a:extLst>
              </xdr:cNvPr>
              <xdr:cNvGrpSpPr/>
            </xdr:nvGrpSpPr>
            <xdr:grpSpPr>
              <a:xfrm>
                <a:off x="0" y="-291307"/>
                <a:ext cx="1474131" cy="6350725"/>
                <a:chOff x="0" y="-291307"/>
                <a:chExt cx="1474131" cy="6350725"/>
              </a:xfrm>
              <a:grpFill/>
            </xdr:grpSpPr>
            <xdr:grpSp>
              <xdr:nvGrpSpPr>
                <xdr:cNvPr id="21" name="Group 20">
                  <a:extLst>
                    <a:ext uri="{FF2B5EF4-FFF2-40B4-BE49-F238E27FC236}">
                      <a16:creationId xmlns:a16="http://schemas.microsoft.com/office/drawing/2014/main" id="{96C37A1A-A3D5-967A-D5C2-EC6AC30A5CD1}"/>
                    </a:ext>
                  </a:extLst>
                </xdr:cNvPr>
                <xdr:cNvGrpSpPr/>
              </xdr:nvGrpSpPr>
              <xdr:grpSpPr>
                <a:xfrm>
                  <a:off x="0" y="-291307"/>
                  <a:ext cx="1474131" cy="6350725"/>
                  <a:chOff x="0" y="-276870"/>
                  <a:chExt cx="1476165" cy="6035993"/>
                </a:xfrm>
                <a:grpFill/>
              </xdr:grpSpPr>
              <xdr:sp macro="" textlink="">
                <xdr:nvSpPr>
                  <xdr:cNvPr id="23" name="Rectangle 22">
                    <a:extLst>
                      <a:ext uri="{FF2B5EF4-FFF2-40B4-BE49-F238E27FC236}">
                        <a16:creationId xmlns:a16="http://schemas.microsoft.com/office/drawing/2014/main" id="{EACED584-1570-674B-5B79-ACE17AD83354}"/>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4" name="Group 23">
                    <a:extLst>
                      <a:ext uri="{FF2B5EF4-FFF2-40B4-BE49-F238E27FC236}">
                        <a16:creationId xmlns:a16="http://schemas.microsoft.com/office/drawing/2014/main" id="{E26B1613-DA94-D9AF-8083-29C6D819B257}"/>
                      </a:ext>
                    </a:extLst>
                  </xdr:cNvPr>
                  <xdr:cNvGrpSpPr/>
                </xdr:nvGrpSpPr>
                <xdr:grpSpPr>
                  <a:xfrm>
                    <a:off x="2080" y="531339"/>
                    <a:ext cx="1457616" cy="4278031"/>
                    <a:chOff x="2080" y="531339"/>
                    <a:chExt cx="1457616" cy="4278031"/>
                  </a:xfrm>
                  <a:grpFill/>
                </xdr:grpSpPr>
                <xdr:sp macro="" textlink="">
                  <xdr:nvSpPr>
                    <xdr:cNvPr id="25" name="TextBox 24">
                      <a:hlinkClick xmlns:r="http://schemas.openxmlformats.org/officeDocument/2006/relationships" r:id="rId3"/>
                      <a:extLst>
                        <a:ext uri="{FF2B5EF4-FFF2-40B4-BE49-F238E27FC236}">
                          <a16:creationId xmlns:a16="http://schemas.microsoft.com/office/drawing/2014/main" id="{41B053A0-7721-F0F9-B5DD-951C79EAAD08}"/>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4"/>
                      <a:extLst>
                        <a:ext uri="{FF2B5EF4-FFF2-40B4-BE49-F238E27FC236}">
                          <a16:creationId xmlns:a16="http://schemas.microsoft.com/office/drawing/2014/main" id="{C05095CE-132B-D3C1-C939-9B4491205017}"/>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5"/>
                      <a:extLst>
                        <a:ext uri="{FF2B5EF4-FFF2-40B4-BE49-F238E27FC236}">
                          <a16:creationId xmlns:a16="http://schemas.microsoft.com/office/drawing/2014/main" id="{F4A61D4D-67E0-C1F2-A236-F4B35CEA10AB}"/>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6"/>
                      <a:extLst>
                        <a:ext uri="{FF2B5EF4-FFF2-40B4-BE49-F238E27FC236}">
                          <a16:creationId xmlns:a16="http://schemas.microsoft.com/office/drawing/2014/main" id="{DAAD2EDF-FAFB-A5E6-01C4-91BAD52D5828}"/>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7"/>
                      <a:extLst>
                        <a:ext uri="{FF2B5EF4-FFF2-40B4-BE49-F238E27FC236}">
                          <a16:creationId xmlns:a16="http://schemas.microsoft.com/office/drawing/2014/main" id="{4AD1F217-37E3-AD47-9770-ABD3B2045D28}"/>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8"/>
                      <a:extLst>
                        <a:ext uri="{FF2B5EF4-FFF2-40B4-BE49-F238E27FC236}">
                          <a16:creationId xmlns:a16="http://schemas.microsoft.com/office/drawing/2014/main" id="{AF02291E-EB78-221F-27D0-1E73F5EF2660}"/>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9"/>
                      <a:extLst>
                        <a:ext uri="{FF2B5EF4-FFF2-40B4-BE49-F238E27FC236}">
                          <a16:creationId xmlns:a16="http://schemas.microsoft.com/office/drawing/2014/main" id="{F483D93D-6798-1DEE-1C82-ADDEEACC495B}"/>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0"/>
                      <a:extLst>
                        <a:ext uri="{FF2B5EF4-FFF2-40B4-BE49-F238E27FC236}">
                          <a16:creationId xmlns:a16="http://schemas.microsoft.com/office/drawing/2014/main" id="{562C5DAD-0DD6-41AB-8C95-2E35BDDF897D}"/>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11"/>
                      <a:extLst>
                        <a:ext uri="{FF2B5EF4-FFF2-40B4-BE49-F238E27FC236}">
                          <a16:creationId xmlns:a16="http://schemas.microsoft.com/office/drawing/2014/main" id="{38123A66-4651-0978-A1C9-FB1165069C37}"/>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extLst>
                        <a:ext uri="{FF2B5EF4-FFF2-40B4-BE49-F238E27FC236}">
                          <a16:creationId xmlns:a16="http://schemas.microsoft.com/office/drawing/2014/main" id="{DCCB18A3-051D-0E1C-9793-FD830489F14E}"/>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2"/>
                      <a:extLst>
                        <a:ext uri="{FF2B5EF4-FFF2-40B4-BE49-F238E27FC236}">
                          <a16:creationId xmlns:a16="http://schemas.microsoft.com/office/drawing/2014/main" id="{DE774CE2-E6BB-62D6-F727-5055D840FF5B}"/>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36" name="TextBox 35">
                      <a:extLst>
                        <a:ext uri="{FF2B5EF4-FFF2-40B4-BE49-F238E27FC236}">
                          <a16:creationId xmlns:a16="http://schemas.microsoft.com/office/drawing/2014/main" id="{BD6A57F4-0F6E-89B0-5089-FB42F612D256}"/>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12"/>
                      <a:extLst>
                        <a:ext uri="{FF2B5EF4-FFF2-40B4-BE49-F238E27FC236}">
                          <a16:creationId xmlns:a16="http://schemas.microsoft.com/office/drawing/2014/main" id="{322366BB-9286-80D3-DCC7-B0B2E93C6CA8}"/>
                        </a:ext>
                      </a:extLst>
                    </xdr:cNvPr>
                    <xdr:cNvSpPr txBox="1"/>
                  </xdr:nvSpPr>
                  <xdr:spPr>
                    <a:xfrm>
                      <a:off x="4511" y="3756836"/>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38" name="TextBox 37">
                      <a:extLst>
                        <a:ext uri="{FF2B5EF4-FFF2-40B4-BE49-F238E27FC236}">
                          <a16:creationId xmlns:a16="http://schemas.microsoft.com/office/drawing/2014/main" id="{C1423DD1-1E30-DC30-1DBF-00B90B6171B5}"/>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2" name="TextBox 21">
                  <a:hlinkClick xmlns:r="http://schemas.openxmlformats.org/officeDocument/2006/relationships" r:id="rId13"/>
                  <a:extLst>
                    <a:ext uri="{FF2B5EF4-FFF2-40B4-BE49-F238E27FC236}">
                      <a16:creationId xmlns:a16="http://schemas.microsoft.com/office/drawing/2014/main" id="{654EF64E-F535-A212-89D1-2CCACE66428E}"/>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9" name="TextBox 18">
                <a:extLst>
                  <a:ext uri="{FF2B5EF4-FFF2-40B4-BE49-F238E27FC236}">
                    <a16:creationId xmlns:a16="http://schemas.microsoft.com/office/drawing/2014/main" id="{61639C3A-C796-8612-0897-9C712EF90B07}"/>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extLst>
                  <a:ext uri="{FF2B5EF4-FFF2-40B4-BE49-F238E27FC236}">
                    <a16:creationId xmlns:a16="http://schemas.microsoft.com/office/drawing/2014/main" id="{FDF8FFE0-2702-5242-63CD-5B80F8F1E35D}"/>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7" name="TextBox 16">
              <a:hlinkClick xmlns:r="http://schemas.openxmlformats.org/officeDocument/2006/relationships" r:id="rId14"/>
              <a:extLst>
                <a:ext uri="{FF2B5EF4-FFF2-40B4-BE49-F238E27FC236}">
                  <a16:creationId xmlns:a16="http://schemas.microsoft.com/office/drawing/2014/main" id="{5D4A09BD-3501-367F-7E47-AEC5FD5EE975}"/>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5" name="Picture 14">
            <a:extLst>
              <a:ext uri="{FF2B5EF4-FFF2-40B4-BE49-F238E27FC236}">
                <a16:creationId xmlns:a16="http://schemas.microsoft.com/office/drawing/2014/main" id="{91690F54-0A6F-5B06-42C3-A791250FA00E}"/>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editAs="oneCell">
    <xdr:from>
      <xdr:col>12</xdr:col>
      <xdr:colOff>198119</xdr:colOff>
      <xdr:row>20</xdr:row>
      <xdr:rowOff>182880</xdr:rowOff>
    </xdr:from>
    <xdr:to>
      <xdr:col>13</xdr:col>
      <xdr:colOff>57299</xdr:colOff>
      <xdr:row>22</xdr:row>
      <xdr:rowOff>39960</xdr:rowOff>
    </xdr:to>
    <xdr:pic>
      <xdr:nvPicPr>
        <xdr:cNvPr id="39" name="Picture 38">
          <a:extLst>
            <a:ext uri="{FF2B5EF4-FFF2-40B4-BE49-F238E27FC236}">
              <a16:creationId xmlns:a16="http://schemas.microsoft.com/office/drawing/2014/main" id="{3B0C6422-7C1D-4329-A1EC-F81C073E15D2}"/>
            </a:ext>
          </a:extLst>
        </xdr:cNvPr>
        <xdr:cNvPicPr>
          <a:picLocks/>
        </xdr:cNvPicPr>
      </xdr:nvPicPr>
      <xdr:blipFill>
        <a:blip xmlns:r="http://schemas.openxmlformats.org/officeDocument/2006/relationships" r:embed="rId16"/>
        <a:stretch>
          <a:fillRect/>
        </a:stretch>
      </xdr:blipFill>
      <xdr:spPr>
        <a:xfrm>
          <a:off x="5021579" y="4267200"/>
          <a:ext cx="324000" cy="360000"/>
        </a:xfrm>
        <a:prstGeom prst="rect">
          <a:avLst/>
        </a:prstGeom>
      </xdr:spPr>
    </xdr:pic>
    <xdr:clientData/>
  </xdr:twoCellAnchor>
  <xdr:twoCellAnchor editAs="oneCell">
    <xdr:from>
      <xdr:col>13</xdr:col>
      <xdr:colOff>464819</xdr:colOff>
      <xdr:row>20</xdr:row>
      <xdr:rowOff>182880</xdr:rowOff>
    </xdr:from>
    <xdr:to>
      <xdr:col>14</xdr:col>
      <xdr:colOff>118259</xdr:colOff>
      <xdr:row>22</xdr:row>
      <xdr:rowOff>39960</xdr:rowOff>
    </xdr:to>
    <xdr:pic>
      <xdr:nvPicPr>
        <xdr:cNvPr id="40" name="Picture 39">
          <a:extLst>
            <a:ext uri="{FF2B5EF4-FFF2-40B4-BE49-F238E27FC236}">
              <a16:creationId xmlns:a16="http://schemas.microsoft.com/office/drawing/2014/main" id="{C442BCFF-F497-479E-9CE7-EDFD0DCE7B83}"/>
            </a:ext>
          </a:extLst>
        </xdr:cNvPr>
        <xdr:cNvPicPr>
          <a:picLocks/>
        </xdr:cNvPicPr>
      </xdr:nvPicPr>
      <xdr:blipFill>
        <a:blip xmlns:r="http://schemas.openxmlformats.org/officeDocument/2006/relationships" r:embed="rId16"/>
        <a:stretch>
          <a:fillRect/>
        </a:stretch>
      </xdr:blipFill>
      <xdr:spPr>
        <a:xfrm>
          <a:off x="5753099" y="4267200"/>
          <a:ext cx="324000" cy="360000"/>
        </a:xfrm>
        <a:prstGeom prst="rect">
          <a:avLst/>
        </a:prstGeom>
      </xdr:spPr>
    </xdr:pic>
    <xdr:clientData/>
  </xdr:twoCellAnchor>
  <xdr:twoCellAnchor editAs="oneCell">
    <xdr:from>
      <xdr:col>14</xdr:col>
      <xdr:colOff>480059</xdr:colOff>
      <xdr:row>20</xdr:row>
      <xdr:rowOff>182880</xdr:rowOff>
    </xdr:from>
    <xdr:to>
      <xdr:col>15</xdr:col>
      <xdr:colOff>64919</xdr:colOff>
      <xdr:row>22</xdr:row>
      <xdr:rowOff>39960</xdr:rowOff>
    </xdr:to>
    <xdr:pic>
      <xdr:nvPicPr>
        <xdr:cNvPr id="41" name="Picture 40">
          <a:extLst>
            <a:ext uri="{FF2B5EF4-FFF2-40B4-BE49-F238E27FC236}">
              <a16:creationId xmlns:a16="http://schemas.microsoft.com/office/drawing/2014/main" id="{132B2B35-FD5A-4CD2-BD28-7C579A2E9792}"/>
            </a:ext>
          </a:extLst>
        </xdr:cNvPr>
        <xdr:cNvPicPr>
          <a:picLocks/>
        </xdr:cNvPicPr>
      </xdr:nvPicPr>
      <xdr:blipFill>
        <a:blip xmlns:r="http://schemas.openxmlformats.org/officeDocument/2006/relationships" r:embed="rId16"/>
        <a:stretch>
          <a:fillRect/>
        </a:stretch>
      </xdr:blipFill>
      <xdr:spPr>
        <a:xfrm>
          <a:off x="6438899" y="4267200"/>
          <a:ext cx="324000" cy="360000"/>
        </a:xfrm>
        <a:prstGeom prst="rect">
          <a:avLst/>
        </a:prstGeom>
      </xdr:spPr>
    </xdr:pic>
    <xdr:clientData/>
  </xdr:twoCellAnchor>
  <xdr:twoCellAnchor>
    <xdr:from>
      <xdr:col>4</xdr:col>
      <xdr:colOff>0</xdr:colOff>
      <xdr:row>3</xdr:row>
      <xdr:rowOff>106680</xdr:rowOff>
    </xdr:from>
    <xdr:to>
      <xdr:col>12</xdr:col>
      <xdr:colOff>461783</xdr:colOff>
      <xdr:row>3</xdr:row>
      <xdr:rowOff>358680</xdr:rowOff>
    </xdr:to>
    <xdr:grpSp>
      <xdr:nvGrpSpPr>
        <xdr:cNvPr id="42" name="Group 41">
          <a:extLst>
            <a:ext uri="{FF2B5EF4-FFF2-40B4-BE49-F238E27FC236}">
              <a16:creationId xmlns:a16="http://schemas.microsoft.com/office/drawing/2014/main" id="{E33EA4B2-DA95-40BF-802D-D5ADF88661F4}"/>
            </a:ext>
          </a:extLst>
        </xdr:cNvPr>
        <xdr:cNvGrpSpPr/>
      </xdr:nvGrpSpPr>
      <xdr:grpSpPr>
        <a:xfrm>
          <a:off x="1714500" y="922020"/>
          <a:ext cx="3570743" cy="252000"/>
          <a:chOff x="6543784" y="952500"/>
          <a:chExt cx="3860303" cy="252000"/>
        </a:xfrm>
        <a:solidFill>
          <a:schemeClr val="tx1"/>
        </a:solidFill>
      </xdr:grpSpPr>
      <xdr:grpSp>
        <xdr:nvGrpSpPr>
          <xdr:cNvPr id="43" name="Group 42">
            <a:extLst>
              <a:ext uri="{FF2B5EF4-FFF2-40B4-BE49-F238E27FC236}">
                <a16:creationId xmlns:a16="http://schemas.microsoft.com/office/drawing/2014/main" id="{007EA470-02B7-C8BE-030F-7B49818692F7}"/>
              </a:ext>
            </a:extLst>
          </xdr:cNvPr>
          <xdr:cNvGrpSpPr/>
        </xdr:nvGrpSpPr>
        <xdr:grpSpPr>
          <a:xfrm>
            <a:off x="6543784" y="952500"/>
            <a:ext cx="3860303" cy="252000"/>
            <a:chOff x="1710633" y="822960"/>
            <a:chExt cx="4013949" cy="263975"/>
          </a:xfrm>
          <a:grpFill/>
        </xdr:grpSpPr>
        <xdr:sp macro="" textlink="">
          <xdr:nvSpPr>
            <xdr:cNvPr id="45" name="Rectangle: Rounded Corners 44">
              <a:extLst>
                <a:ext uri="{FF2B5EF4-FFF2-40B4-BE49-F238E27FC236}">
                  <a16:creationId xmlns:a16="http://schemas.microsoft.com/office/drawing/2014/main" id="{D4F078CB-A939-AFAB-1EDF-E26F62D4624D}"/>
                </a:ext>
              </a:extLst>
            </xdr:cNvPr>
            <xdr:cNvSpPr/>
          </xdr:nvSpPr>
          <xdr:spPr>
            <a:xfrm>
              <a:off x="3677509" y="822960"/>
              <a:ext cx="1048121"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Vehicles</a:t>
              </a:r>
              <a:endParaRPr lang="en-SC" sz="1100">
                <a:latin typeface="Arial" panose="020B0604020202020204" pitchFamily="34" charset="0"/>
                <a:cs typeface="Arial" panose="020B0604020202020204" pitchFamily="34" charset="0"/>
              </a:endParaRPr>
            </a:p>
          </xdr:txBody>
        </xdr:sp>
        <xdr:sp macro="" textlink="">
          <xdr:nvSpPr>
            <xdr:cNvPr id="46" name="Rectangle: Rounded Corners 45">
              <a:extLst>
                <a:ext uri="{FF2B5EF4-FFF2-40B4-BE49-F238E27FC236}">
                  <a16:creationId xmlns:a16="http://schemas.microsoft.com/office/drawing/2014/main" id="{F6AB08F5-4204-F765-4834-D03D2CF7D67E}"/>
                </a:ext>
              </a:extLst>
            </xdr:cNvPr>
            <xdr:cNvSpPr/>
          </xdr:nvSpPr>
          <xdr:spPr>
            <a:xfrm>
              <a:off x="4788760" y="822960"/>
              <a:ext cx="935822"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Claims</a:t>
              </a:r>
              <a:endParaRPr lang="en-SC" sz="1100">
                <a:latin typeface="Arial" panose="020B0604020202020204" pitchFamily="34" charset="0"/>
                <a:cs typeface="Arial" panose="020B0604020202020204" pitchFamily="34" charset="0"/>
              </a:endParaRPr>
            </a:p>
          </xdr:txBody>
        </xdr:sp>
        <xdr:sp macro="" textlink="">
          <xdr:nvSpPr>
            <xdr:cNvPr id="47" name="Rectangle: Rounded Corners 46">
              <a:extLst>
                <a:ext uri="{FF2B5EF4-FFF2-40B4-BE49-F238E27FC236}">
                  <a16:creationId xmlns:a16="http://schemas.microsoft.com/office/drawing/2014/main" id="{C9F97001-D34E-5EDC-9392-984FD9D64994}"/>
                </a:ext>
              </a:extLst>
            </xdr:cNvPr>
            <xdr:cNvSpPr/>
          </xdr:nvSpPr>
          <xdr:spPr>
            <a:xfrm>
              <a:off x="1710633" y="822960"/>
              <a:ext cx="935822"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Policies</a:t>
              </a:r>
              <a:endParaRPr lang="en-SC" sz="1100">
                <a:latin typeface="Arial" panose="020B0604020202020204" pitchFamily="34" charset="0"/>
                <a:cs typeface="Arial" panose="020B0604020202020204" pitchFamily="34" charset="0"/>
              </a:endParaRPr>
            </a:p>
          </xdr:txBody>
        </xdr:sp>
      </xdr:grpSp>
      <xdr:sp macro="" textlink="">
        <xdr:nvSpPr>
          <xdr:cNvPr id="44" name="Rectangle: Rounded Corners 43">
            <a:extLst>
              <a:ext uri="{FF2B5EF4-FFF2-40B4-BE49-F238E27FC236}">
                <a16:creationId xmlns:a16="http://schemas.microsoft.com/office/drawing/2014/main" id="{9932C8B1-75DA-E576-612F-A954579873BF}"/>
              </a:ext>
            </a:extLst>
          </xdr:cNvPr>
          <xdr:cNvSpPr/>
        </xdr:nvSpPr>
        <xdr:spPr>
          <a:xfrm>
            <a:off x="7490460" y="95250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clientData/>
  </xdr:twoCellAnchor>
  <xdr:twoCellAnchor>
    <xdr:from>
      <xdr:col>13</xdr:col>
      <xdr:colOff>38100</xdr:colOff>
      <xdr:row>3</xdr:row>
      <xdr:rowOff>106680</xdr:rowOff>
    </xdr:from>
    <xdr:to>
      <xdr:col>14</xdr:col>
      <xdr:colOff>389460</xdr:colOff>
      <xdr:row>3</xdr:row>
      <xdr:rowOff>358680</xdr:rowOff>
    </xdr:to>
    <xdr:sp macro="" textlink="">
      <xdr:nvSpPr>
        <xdr:cNvPr id="48" name="Rectangle: Rounded Corners 47">
          <a:extLst>
            <a:ext uri="{FF2B5EF4-FFF2-40B4-BE49-F238E27FC236}">
              <a16:creationId xmlns:a16="http://schemas.microsoft.com/office/drawing/2014/main" id="{E9FED125-E584-400F-8EE1-6A485DF2FAAC}"/>
            </a:ext>
          </a:extLst>
        </xdr:cNvPr>
        <xdr:cNvSpPr/>
      </xdr:nvSpPr>
      <xdr:spPr>
        <a:xfrm>
          <a:off x="5326380" y="922020"/>
          <a:ext cx="102192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Documents</a:t>
          </a:r>
          <a:endParaRPr lang="en-SC" sz="1100">
            <a:latin typeface="Arial" panose="020B0604020202020204" pitchFamily="34" charset="0"/>
            <a:cs typeface="Arial" panose="020B0604020202020204" pitchFamily="34" charset="0"/>
          </a:endParaRPr>
        </a:p>
      </xdr:txBody>
    </xdr:sp>
    <xdr:clientData/>
  </xdr:twoCellAnchor>
  <xdr:twoCellAnchor editAs="oneCell">
    <xdr:from>
      <xdr:col>30</xdr:col>
      <xdr:colOff>152400</xdr:colOff>
      <xdr:row>18</xdr:row>
      <xdr:rowOff>0</xdr:rowOff>
    </xdr:from>
    <xdr:to>
      <xdr:col>30</xdr:col>
      <xdr:colOff>296400</xdr:colOff>
      <xdr:row>18</xdr:row>
      <xdr:rowOff>144000</xdr:rowOff>
    </xdr:to>
    <xdr:pic>
      <xdr:nvPicPr>
        <xdr:cNvPr id="49" name="Picture 48">
          <a:extLst>
            <a:ext uri="{FF2B5EF4-FFF2-40B4-BE49-F238E27FC236}">
              <a16:creationId xmlns:a16="http://schemas.microsoft.com/office/drawing/2014/main" id="{D80A7063-D81E-470D-BF76-57D5D4D095CE}"/>
            </a:ext>
          </a:extLst>
        </xdr:cNvPr>
        <xdr:cNvPicPr>
          <a:picLocks noChangeAspect="1"/>
        </xdr:cNvPicPr>
      </xdr:nvPicPr>
      <xdr:blipFill>
        <a:blip xmlns:r="http://schemas.openxmlformats.org/officeDocument/2006/relationships" r:embed="rId17"/>
        <a:stretch>
          <a:fillRect/>
        </a:stretch>
      </xdr:blipFill>
      <xdr:spPr>
        <a:xfrm>
          <a:off x="15110460" y="3642360"/>
          <a:ext cx="144000" cy="144000"/>
        </a:xfrm>
        <a:prstGeom prst="rect">
          <a:avLst/>
        </a:prstGeom>
      </xdr:spPr>
    </xdr:pic>
    <xdr:clientData/>
  </xdr:twoCellAnchor>
  <xdr:twoCellAnchor>
    <xdr:from>
      <xdr:col>14</xdr:col>
      <xdr:colOff>426720</xdr:colOff>
      <xdr:row>3</xdr:row>
      <xdr:rowOff>106680</xdr:rowOff>
    </xdr:from>
    <xdr:to>
      <xdr:col>15</xdr:col>
      <xdr:colOff>587580</xdr:colOff>
      <xdr:row>3</xdr:row>
      <xdr:rowOff>358680</xdr:rowOff>
    </xdr:to>
    <xdr:sp macro="" textlink="">
      <xdr:nvSpPr>
        <xdr:cNvPr id="50" name="Rectangle: Rounded Corners 49">
          <a:hlinkClick xmlns:r="http://schemas.openxmlformats.org/officeDocument/2006/relationships" r:id="rId18"/>
          <a:extLst>
            <a:ext uri="{FF2B5EF4-FFF2-40B4-BE49-F238E27FC236}">
              <a16:creationId xmlns:a16="http://schemas.microsoft.com/office/drawing/2014/main" id="{8B4478EF-BDD8-46BD-B79D-275EC9B63484}"/>
            </a:ext>
          </a:extLst>
        </xdr:cNvPr>
        <xdr:cNvSpPr/>
      </xdr:nvSpPr>
      <xdr:spPr>
        <a:xfrm>
          <a:off x="6385560" y="922020"/>
          <a:ext cx="900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BOs</a:t>
          </a:r>
          <a:endParaRPr lang="en-SC" sz="1100">
            <a:latin typeface="Arial" panose="020B0604020202020204" pitchFamily="34" charset="0"/>
            <a:cs typeface="Arial" panose="020B0604020202020204" pitchFamily="34" charset="0"/>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8</xdr:col>
      <xdr:colOff>22860</xdr:colOff>
      <xdr:row>19</xdr:row>
      <xdr:rowOff>0</xdr:rowOff>
    </xdr:from>
    <xdr:to>
      <xdr:col>9</xdr:col>
      <xdr:colOff>597</xdr:colOff>
      <xdr:row>21</xdr:row>
      <xdr:rowOff>236220</xdr:rowOff>
    </xdr:to>
    <xdr:pic>
      <xdr:nvPicPr>
        <xdr:cNvPr id="2" name="Picture 1">
          <a:extLst>
            <a:ext uri="{FF2B5EF4-FFF2-40B4-BE49-F238E27FC236}">
              <a16:creationId xmlns:a16="http://schemas.microsoft.com/office/drawing/2014/main" id="{55C194DE-11D3-4527-A4A0-44CFC2D995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9560" y="3931920"/>
          <a:ext cx="533997"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20</xdr:col>
      <xdr:colOff>480060</xdr:colOff>
      <xdr:row>5</xdr:row>
      <xdr:rowOff>0</xdr:rowOff>
    </xdr:from>
    <xdr:ext cx="184731" cy="264560"/>
    <xdr:sp macro="" textlink="">
      <xdr:nvSpPr>
        <xdr:cNvPr id="3" name="TextBox 2">
          <a:extLst>
            <a:ext uri="{FF2B5EF4-FFF2-40B4-BE49-F238E27FC236}">
              <a16:creationId xmlns:a16="http://schemas.microsoft.com/office/drawing/2014/main" id="{C763F945-C2E3-4C63-8A80-67EBA825090F}"/>
            </a:ext>
          </a:extLst>
        </xdr:cNvPr>
        <xdr:cNvSpPr txBox="1"/>
      </xdr:nvSpPr>
      <xdr:spPr>
        <a:xfrm>
          <a:off x="13037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16</xdr:row>
      <xdr:rowOff>0</xdr:rowOff>
    </xdr:from>
    <xdr:ext cx="184731" cy="264560"/>
    <xdr:sp macro="" textlink="">
      <xdr:nvSpPr>
        <xdr:cNvPr id="4" name="TextBox 3">
          <a:extLst>
            <a:ext uri="{FF2B5EF4-FFF2-40B4-BE49-F238E27FC236}">
              <a16:creationId xmlns:a16="http://schemas.microsoft.com/office/drawing/2014/main" id="{D84260B0-BABC-42CA-8818-01D89EEFEA3C}"/>
            </a:ext>
          </a:extLst>
        </xdr:cNvPr>
        <xdr:cNvSpPr txBox="1"/>
      </xdr:nvSpPr>
      <xdr:spPr>
        <a:xfrm>
          <a:off x="13037820" y="3299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32</xdr:row>
      <xdr:rowOff>0</xdr:rowOff>
    </xdr:from>
    <xdr:ext cx="184731" cy="264560"/>
    <xdr:sp macro="" textlink="">
      <xdr:nvSpPr>
        <xdr:cNvPr id="5" name="TextBox 4">
          <a:extLst>
            <a:ext uri="{FF2B5EF4-FFF2-40B4-BE49-F238E27FC236}">
              <a16:creationId xmlns:a16="http://schemas.microsoft.com/office/drawing/2014/main" id="{9CE43681-A1D0-48AF-BAF9-0733D08A119B}"/>
            </a:ext>
          </a:extLst>
        </xdr:cNvPr>
        <xdr:cNvSpPr txBox="1"/>
      </xdr:nvSpPr>
      <xdr:spPr>
        <a:xfrm>
          <a:off x="13037820" y="63779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16</xdr:row>
      <xdr:rowOff>0</xdr:rowOff>
    </xdr:from>
    <xdr:ext cx="184731" cy="264560"/>
    <xdr:sp macro="" textlink="">
      <xdr:nvSpPr>
        <xdr:cNvPr id="6" name="TextBox 5">
          <a:extLst>
            <a:ext uri="{FF2B5EF4-FFF2-40B4-BE49-F238E27FC236}">
              <a16:creationId xmlns:a16="http://schemas.microsoft.com/office/drawing/2014/main" id="{EE6A38BA-6F24-4BC0-A714-156433E2FABE}"/>
            </a:ext>
          </a:extLst>
        </xdr:cNvPr>
        <xdr:cNvSpPr txBox="1"/>
      </xdr:nvSpPr>
      <xdr:spPr>
        <a:xfrm>
          <a:off x="13037820" y="3299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5</xdr:row>
      <xdr:rowOff>0</xdr:rowOff>
    </xdr:from>
    <xdr:ext cx="184731" cy="264560"/>
    <xdr:sp macro="" textlink="">
      <xdr:nvSpPr>
        <xdr:cNvPr id="7" name="TextBox 6">
          <a:extLst>
            <a:ext uri="{FF2B5EF4-FFF2-40B4-BE49-F238E27FC236}">
              <a16:creationId xmlns:a16="http://schemas.microsoft.com/office/drawing/2014/main" id="{DEB9728B-638A-4F6E-86CD-446BC3845669}"/>
            </a:ext>
          </a:extLst>
        </xdr:cNvPr>
        <xdr:cNvSpPr txBox="1"/>
      </xdr:nvSpPr>
      <xdr:spPr>
        <a:xfrm>
          <a:off x="1226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20</xdr:col>
      <xdr:colOff>853440</xdr:colOff>
      <xdr:row>3</xdr:row>
      <xdr:rowOff>106680</xdr:rowOff>
    </xdr:from>
    <xdr:to>
      <xdr:col>22</xdr:col>
      <xdr:colOff>356340</xdr:colOff>
      <xdr:row>3</xdr:row>
      <xdr:rowOff>358680</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BAA0360-6E48-4D71-A1DC-26BB3539CD33}"/>
            </a:ext>
          </a:extLst>
        </xdr:cNvPr>
        <xdr:cNvSpPr/>
      </xdr:nvSpPr>
      <xdr:spPr>
        <a:xfrm>
          <a:off x="13411200" y="92202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20</xdr:col>
      <xdr:colOff>91440</xdr:colOff>
      <xdr:row>3</xdr:row>
      <xdr:rowOff>106680</xdr:rowOff>
    </xdr:from>
    <xdr:to>
      <xdr:col>20</xdr:col>
      <xdr:colOff>775440</xdr:colOff>
      <xdr:row>3</xdr:row>
      <xdr:rowOff>358680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E2976561-9993-4369-8249-5923316558AC}"/>
            </a:ext>
          </a:extLst>
        </xdr:cNvPr>
        <xdr:cNvSpPr/>
      </xdr:nvSpPr>
      <xdr:spPr>
        <a:xfrm>
          <a:off x="1264920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Edit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16</xdr:col>
      <xdr:colOff>0</xdr:colOff>
      <xdr:row>19</xdr:row>
      <xdr:rowOff>22860</xdr:rowOff>
    </xdr:from>
    <xdr:to>
      <xdr:col>16</xdr:col>
      <xdr:colOff>180000</xdr:colOff>
      <xdr:row>19</xdr:row>
      <xdr:rowOff>202860</xdr:rowOff>
    </xdr:to>
    <xdr:pic>
      <xdr:nvPicPr>
        <xdr:cNvPr id="10" name="Picture 9">
          <a:extLst>
            <a:ext uri="{FF2B5EF4-FFF2-40B4-BE49-F238E27FC236}">
              <a16:creationId xmlns:a16="http://schemas.microsoft.com/office/drawing/2014/main" id="{834339A5-9500-4DC2-82C0-FF240BAFBFD3}"/>
            </a:ext>
          </a:extLst>
        </xdr:cNvPr>
        <xdr:cNvPicPr>
          <a:picLocks/>
        </xdr:cNvPicPr>
      </xdr:nvPicPr>
      <xdr:blipFill>
        <a:blip xmlns:r="http://schemas.openxmlformats.org/officeDocument/2006/relationships" r:embed="rId4"/>
        <a:stretch>
          <a:fillRect/>
        </a:stretch>
      </xdr:blipFill>
      <xdr:spPr>
        <a:xfrm>
          <a:off x="9448800" y="3954780"/>
          <a:ext cx="180000" cy="180000"/>
        </a:xfrm>
        <a:prstGeom prst="rect">
          <a:avLst/>
        </a:prstGeom>
      </xdr:spPr>
    </xdr:pic>
    <xdr:clientData/>
  </xdr:twoCellAnchor>
  <xdr:twoCellAnchor editAs="oneCell">
    <xdr:from>
      <xdr:col>16</xdr:col>
      <xdr:colOff>0</xdr:colOff>
      <xdr:row>23</xdr:row>
      <xdr:rowOff>22860</xdr:rowOff>
    </xdr:from>
    <xdr:to>
      <xdr:col>16</xdr:col>
      <xdr:colOff>180000</xdr:colOff>
      <xdr:row>23</xdr:row>
      <xdr:rowOff>202860</xdr:rowOff>
    </xdr:to>
    <xdr:pic>
      <xdr:nvPicPr>
        <xdr:cNvPr id="11" name="Picture 10">
          <a:extLst>
            <a:ext uri="{FF2B5EF4-FFF2-40B4-BE49-F238E27FC236}">
              <a16:creationId xmlns:a16="http://schemas.microsoft.com/office/drawing/2014/main" id="{8DA388EC-5996-4D4B-AD25-BC63A22BD8D0}"/>
            </a:ext>
          </a:extLst>
        </xdr:cNvPr>
        <xdr:cNvPicPr>
          <a:picLocks/>
        </xdr:cNvPicPr>
      </xdr:nvPicPr>
      <xdr:blipFill>
        <a:blip xmlns:r="http://schemas.openxmlformats.org/officeDocument/2006/relationships" r:embed="rId4"/>
        <a:stretch>
          <a:fillRect/>
        </a:stretch>
      </xdr:blipFill>
      <xdr:spPr>
        <a:xfrm>
          <a:off x="9448800" y="4602480"/>
          <a:ext cx="180000" cy="180000"/>
        </a:xfrm>
        <a:prstGeom prst="rect">
          <a:avLst/>
        </a:prstGeom>
      </xdr:spPr>
    </xdr:pic>
    <xdr:clientData/>
  </xdr:twoCellAnchor>
  <xdr:twoCellAnchor editAs="oneCell">
    <xdr:from>
      <xdr:col>18</xdr:col>
      <xdr:colOff>571500</xdr:colOff>
      <xdr:row>19</xdr:row>
      <xdr:rowOff>0</xdr:rowOff>
    </xdr:from>
    <xdr:to>
      <xdr:col>19</xdr:col>
      <xdr:colOff>187620</xdr:colOff>
      <xdr:row>19</xdr:row>
      <xdr:rowOff>180000</xdr:rowOff>
    </xdr:to>
    <xdr:pic>
      <xdr:nvPicPr>
        <xdr:cNvPr id="12" name="Picture 11">
          <a:extLst>
            <a:ext uri="{FF2B5EF4-FFF2-40B4-BE49-F238E27FC236}">
              <a16:creationId xmlns:a16="http://schemas.microsoft.com/office/drawing/2014/main" id="{7E22DA8A-8BF6-4ECF-98B9-BC2B20393D69}"/>
            </a:ext>
          </a:extLst>
        </xdr:cNvPr>
        <xdr:cNvPicPr>
          <a:picLocks noChangeAspect="1"/>
        </xdr:cNvPicPr>
      </xdr:nvPicPr>
      <xdr:blipFill>
        <a:blip xmlns:r="http://schemas.openxmlformats.org/officeDocument/2006/relationships" r:embed="rId4"/>
        <a:stretch>
          <a:fillRect/>
        </a:stretch>
      </xdr:blipFill>
      <xdr:spPr>
        <a:xfrm>
          <a:off x="11978640" y="3931920"/>
          <a:ext cx="180000" cy="180000"/>
        </a:xfrm>
        <a:prstGeom prst="rect">
          <a:avLst/>
        </a:prstGeom>
      </xdr:spPr>
    </xdr:pic>
    <xdr:clientData/>
  </xdr:twoCellAnchor>
  <xdr:twoCellAnchor>
    <xdr:from>
      <xdr:col>20</xdr:col>
      <xdr:colOff>449580</xdr:colOff>
      <xdr:row>30</xdr:row>
      <xdr:rowOff>106680</xdr:rowOff>
    </xdr:from>
    <xdr:to>
      <xdr:col>23</xdr:col>
      <xdr:colOff>3480</xdr:colOff>
      <xdr:row>30</xdr:row>
      <xdr:rowOff>358680</xdr:rowOff>
    </xdr:to>
    <xdr:sp macro="" textlink="">
      <xdr:nvSpPr>
        <xdr:cNvPr id="13" name="Rectangle: Rounded Corners 12">
          <a:extLst>
            <a:ext uri="{FF2B5EF4-FFF2-40B4-BE49-F238E27FC236}">
              <a16:creationId xmlns:a16="http://schemas.microsoft.com/office/drawing/2014/main" id="{63547917-EEB9-4875-B4A1-20DF0D001FD7}"/>
            </a:ext>
          </a:extLst>
        </xdr:cNvPr>
        <xdr:cNvSpPr/>
      </xdr:nvSpPr>
      <xdr:spPr>
        <a:xfrm>
          <a:off x="13007340" y="5920740"/>
          <a:ext cx="110838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4</xdr:col>
      <xdr:colOff>464820</xdr:colOff>
      <xdr:row>31</xdr:row>
      <xdr:rowOff>53340</xdr:rowOff>
    </xdr:from>
    <xdr:to>
      <xdr:col>4</xdr:col>
      <xdr:colOff>751505</xdr:colOff>
      <xdr:row>33</xdr:row>
      <xdr:rowOff>47580</xdr:rowOff>
    </xdr:to>
    <xdr:pic>
      <xdr:nvPicPr>
        <xdr:cNvPr id="14" name="Picture 13">
          <a:extLst>
            <a:ext uri="{FF2B5EF4-FFF2-40B4-BE49-F238E27FC236}">
              <a16:creationId xmlns:a16="http://schemas.microsoft.com/office/drawing/2014/main" id="{400236F3-37F1-481A-AE4A-F9811994EB92}"/>
            </a:ext>
          </a:extLst>
        </xdr:cNvPr>
        <xdr:cNvPicPr>
          <a:picLocks noChangeAspect="1"/>
        </xdr:cNvPicPr>
      </xdr:nvPicPr>
      <xdr:blipFill>
        <a:blip xmlns:r="http://schemas.openxmlformats.org/officeDocument/2006/relationships" r:embed="rId5"/>
        <a:stretch>
          <a:fillRect/>
        </a:stretch>
      </xdr:blipFill>
      <xdr:spPr>
        <a:xfrm>
          <a:off x="2179320" y="6309360"/>
          <a:ext cx="271445" cy="360000"/>
        </a:xfrm>
        <a:prstGeom prst="rect">
          <a:avLst/>
        </a:prstGeom>
      </xdr:spPr>
    </xdr:pic>
    <xdr:clientData/>
  </xdr:twoCellAnchor>
  <xdr:twoCellAnchor editAs="oneCell">
    <xdr:from>
      <xdr:col>5</xdr:col>
      <xdr:colOff>312420</xdr:colOff>
      <xdr:row>31</xdr:row>
      <xdr:rowOff>68580</xdr:rowOff>
    </xdr:from>
    <xdr:to>
      <xdr:col>6</xdr:col>
      <xdr:colOff>119045</xdr:colOff>
      <xdr:row>33</xdr:row>
      <xdr:rowOff>62820</xdr:rowOff>
    </xdr:to>
    <xdr:pic>
      <xdr:nvPicPr>
        <xdr:cNvPr id="15" name="Picture 14">
          <a:extLst>
            <a:ext uri="{FF2B5EF4-FFF2-40B4-BE49-F238E27FC236}">
              <a16:creationId xmlns:a16="http://schemas.microsoft.com/office/drawing/2014/main" id="{121E4F46-36B6-4980-9DC1-93345B65463F}"/>
            </a:ext>
          </a:extLst>
        </xdr:cNvPr>
        <xdr:cNvPicPr>
          <a:picLocks noChangeAspect="1"/>
        </xdr:cNvPicPr>
      </xdr:nvPicPr>
      <xdr:blipFill>
        <a:blip xmlns:r="http://schemas.openxmlformats.org/officeDocument/2006/relationships" r:embed="rId5"/>
        <a:stretch>
          <a:fillRect/>
        </a:stretch>
      </xdr:blipFill>
      <xdr:spPr>
        <a:xfrm>
          <a:off x="3246120" y="6324600"/>
          <a:ext cx="271445" cy="360000"/>
        </a:xfrm>
        <a:prstGeom prst="rect">
          <a:avLst/>
        </a:prstGeom>
      </xdr:spPr>
    </xdr:pic>
    <xdr:clientData/>
  </xdr:twoCellAnchor>
  <xdr:twoCellAnchor>
    <xdr:from>
      <xdr:col>22</xdr:col>
      <xdr:colOff>61265</xdr:colOff>
      <xdr:row>19</xdr:row>
      <xdr:rowOff>1</xdr:rowOff>
    </xdr:from>
    <xdr:to>
      <xdr:col>22</xdr:col>
      <xdr:colOff>241265</xdr:colOff>
      <xdr:row>19</xdr:row>
      <xdr:rowOff>180001</xdr:rowOff>
    </xdr:to>
    <xdr:sp macro="" textlink="">
      <xdr:nvSpPr>
        <xdr:cNvPr id="16" name="TextBox 15">
          <a:extLst>
            <a:ext uri="{FF2B5EF4-FFF2-40B4-BE49-F238E27FC236}">
              <a16:creationId xmlns:a16="http://schemas.microsoft.com/office/drawing/2014/main" id="{3DD9F955-A1C1-4F08-B944-523385751F8B}"/>
            </a:ext>
          </a:extLst>
        </xdr:cNvPr>
        <xdr:cNvSpPr txBox="1">
          <a:spLocks/>
        </xdr:cNvSpPr>
      </xdr:nvSpPr>
      <xdr:spPr>
        <a:xfrm>
          <a:off x="13800125" y="3931921"/>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251460</xdr:colOff>
      <xdr:row>19</xdr:row>
      <xdr:rowOff>0</xdr:rowOff>
    </xdr:from>
    <xdr:to>
      <xdr:col>20</xdr:col>
      <xdr:colOff>431460</xdr:colOff>
      <xdr:row>19</xdr:row>
      <xdr:rowOff>180000</xdr:rowOff>
    </xdr:to>
    <xdr:sp macro="" textlink="">
      <xdr:nvSpPr>
        <xdr:cNvPr id="17" name="TextBox 16">
          <a:extLst>
            <a:ext uri="{FF2B5EF4-FFF2-40B4-BE49-F238E27FC236}">
              <a16:creationId xmlns:a16="http://schemas.microsoft.com/office/drawing/2014/main" id="{9ED3C6B1-2611-41AC-94D2-576914AC815D}"/>
            </a:ext>
          </a:extLst>
        </xdr:cNvPr>
        <xdr:cNvSpPr txBox="1">
          <a:spLocks noChangeAspect="1"/>
        </xdr:cNvSpPr>
      </xdr:nvSpPr>
      <xdr:spPr>
        <a:xfrm>
          <a:off x="12809220" y="39319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32</xdr:row>
      <xdr:rowOff>157260</xdr:rowOff>
    </xdr:to>
    <xdr:grpSp>
      <xdr:nvGrpSpPr>
        <xdr:cNvPr id="18" name="Group 17">
          <a:extLst>
            <a:ext uri="{FF2B5EF4-FFF2-40B4-BE49-F238E27FC236}">
              <a16:creationId xmlns:a16="http://schemas.microsoft.com/office/drawing/2014/main" id="{B5E368B7-D1FC-4945-A972-6560CE67DAEB}"/>
            </a:ext>
          </a:extLst>
        </xdr:cNvPr>
        <xdr:cNvGrpSpPr/>
      </xdr:nvGrpSpPr>
      <xdr:grpSpPr>
        <a:xfrm>
          <a:off x="0" y="0"/>
          <a:ext cx="1474131" cy="6840000"/>
          <a:chOff x="0" y="0"/>
          <a:chExt cx="1470321" cy="6184990"/>
        </a:xfrm>
        <a:noFill/>
      </xdr:grpSpPr>
      <xdr:grpSp>
        <xdr:nvGrpSpPr>
          <xdr:cNvPr id="19" name="Group 18">
            <a:extLst>
              <a:ext uri="{FF2B5EF4-FFF2-40B4-BE49-F238E27FC236}">
                <a16:creationId xmlns:a16="http://schemas.microsoft.com/office/drawing/2014/main" id="{1499BB68-2B1C-FC48-D787-DBA515AD4485}"/>
              </a:ext>
            </a:extLst>
          </xdr:cNvPr>
          <xdr:cNvGrpSpPr/>
        </xdr:nvGrpSpPr>
        <xdr:grpSpPr>
          <a:xfrm>
            <a:off x="0" y="0"/>
            <a:ext cx="1470321" cy="6184990"/>
            <a:chOff x="0" y="0"/>
            <a:chExt cx="1470321" cy="6184990"/>
          </a:xfrm>
          <a:grpFill/>
        </xdr:grpSpPr>
        <xdr:grpSp>
          <xdr:nvGrpSpPr>
            <xdr:cNvPr id="21" name="Group 20">
              <a:extLst>
                <a:ext uri="{FF2B5EF4-FFF2-40B4-BE49-F238E27FC236}">
                  <a16:creationId xmlns:a16="http://schemas.microsoft.com/office/drawing/2014/main" id="{B8085298-51D0-3912-882F-A96BE7737BD0}"/>
                </a:ext>
              </a:extLst>
            </xdr:cNvPr>
            <xdr:cNvGrpSpPr/>
          </xdr:nvGrpSpPr>
          <xdr:grpSpPr>
            <a:xfrm>
              <a:off x="0" y="0"/>
              <a:ext cx="1470321" cy="6184990"/>
              <a:chOff x="0" y="-291307"/>
              <a:chExt cx="1474131" cy="6350725"/>
            </a:xfrm>
            <a:grpFill/>
          </xdr:grpSpPr>
          <xdr:grpSp>
            <xdr:nvGrpSpPr>
              <xdr:cNvPr id="23" name="Group 22">
                <a:extLst>
                  <a:ext uri="{FF2B5EF4-FFF2-40B4-BE49-F238E27FC236}">
                    <a16:creationId xmlns:a16="http://schemas.microsoft.com/office/drawing/2014/main" id="{0DD37820-BC62-82D4-B366-29EBC6FC848A}"/>
                  </a:ext>
                </a:extLst>
              </xdr:cNvPr>
              <xdr:cNvGrpSpPr/>
            </xdr:nvGrpSpPr>
            <xdr:grpSpPr>
              <a:xfrm>
                <a:off x="0" y="-291307"/>
                <a:ext cx="1474131" cy="6350725"/>
                <a:chOff x="0" y="-291307"/>
                <a:chExt cx="1474131" cy="6350725"/>
              </a:xfrm>
              <a:grpFill/>
            </xdr:grpSpPr>
            <xdr:grpSp>
              <xdr:nvGrpSpPr>
                <xdr:cNvPr id="26" name="Group 25">
                  <a:extLst>
                    <a:ext uri="{FF2B5EF4-FFF2-40B4-BE49-F238E27FC236}">
                      <a16:creationId xmlns:a16="http://schemas.microsoft.com/office/drawing/2014/main" id="{D593304E-7829-D8DD-490F-8FB9724E2FF3}"/>
                    </a:ext>
                  </a:extLst>
                </xdr:cNvPr>
                <xdr:cNvGrpSpPr/>
              </xdr:nvGrpSpPr>
              <xdr:grpSpPr>
                <a:xfrm>
                  <a:off x="0" y="-291307"/>
                  <a:ext cx="1474131" cy="6350725"/>
                  <a:chOff x="0" y="-276870"/>
                  <a:chExt cx="1476165" cy="6035993"/>
                </a:xfrm>
                <a:grpFill/>
              </xdr:grpSpPr>
              <xdr:sp macro="" textlink="">
                <xdr:nvSpPr>
                  <xdr:cNvPr id="28" name="Rectangle 27">
                    <a:extLst>
                      <a:ext uri="{FF2B5EF4-FFF2-40B4-BE49-F238E27FC236}">
                        <a16:creationId xmlns:a16="http://schemas.microsoft.com/office/drawing/2014/main" id="{E4A80110-61BD-711A-F6E5-805D4846747E}"/>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9" name="Group 28">
                    <a:extLst>
                      <a:ext uri="{FF2B5EF4-FFF2-40B4-BE49-F238E27FC236}">
                        <a16:creationId xmlns:a16="http://schemas.microsoft.com/office/drawing/2014/main" id="{71738B9B-0CD6-5D42-AA2F-553B1A513684}"/>
                      </a:ext>
                    </a:extLst>
                  </xdr:cNvPr>
                  <xdr:cNvGrpSpPr/>
                </xdr:nvGrpSpPr>
                <xdr:grpSpPr>
                  <a:xfrm>
                    <a:off x="2080" y="531339"/>
                    <a:ext cx="1457616" cy="4278031"/>
                    <a:chOff x="2080" y="531339"/>
                    <a:chExt cx="1457616" cy="4278031"/>
                  </a:xfrm>
                  <a:grpFill/>
                </xdr:grpSpPr>
                <xdr:sp macro="" textlink="">
                  <xdr:nvSpPr>
                    <xdr:cNvPr id="30" name="TextBox 29">
                      <a:hlinkClick xmlns:r="http://schemas.openxmlformats.org/officeDocument/2006/relationships" r:id="rId6"/>
                      <a:extLst>
                        <a:ext uri="{FF2B5EF4-FFF2-40B4-BE49-F238E27FC236}">
                          <a16:creationId xmlns:a16="http://schemas.microsoft.com/office/drawing/2014/main" id="{B973C6E8-229A-8D6E-A874-A867A7FE88D1}"/>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7"/>
                      <a:extLst>
                        <a:ext uri="{FF2B5EF4-FFF2-40B4-BE49-F238E27FC236}">
                          <a16:creationId xmlns:a16="http://schemas.microsoft.com/office/drawing/2014/main" id="{F652B97A-69A5-C41D-9B61-A2070B7753AA}"/>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8"/>
                      <a:extLst>
                        <a:ext uri="{FF2B5EF4-FFF2-40B4-BE49-F238E27FC236}">
                          <a16:creationId xmlns:a16="http://schemas.microsoft.com/office/drawing/2014/main" id="{B3D67962-7A44-F636-9C66-DDCD06794E2B}"/>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9"/>
                      <a:extLst>
                        <a:ext uri="{FF2B5EF4-FFF2-40B4-BE49-F238E27FC236}">
                          <a16:creationId xmlns:a16="http://schemas.microsoft.com/office/drawing/2014/main" id="{3900B31E-1CE9-D246-BCB5-9AECDE9FAA60}"/>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10"/>
                      <a:extLst>
                        <a:ext uri="{FF2B5EF4-FFF2-40B4-BE49-F238E27FC236}">
                          <a16:creationId xmlns:a16="http://schemas.microsoft.com/office/drawing/2014/main" id="{CF5FC4B1-5F97-1B92-23EF-32B5714018A3}"/>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11"/>
                      <a:extLst>
                        <a:ext uri="{FF2B5EF4-FFF2-40B4-BE49-F238E27FC236}">
                          <a16:creationId xmlns:a16="http://schemas.microsoft.com/office/drawing/2014/main" id="{B3A02AA6-F07A-5D81-428C-E807A7643370}"/>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12"/>
                      <a:extLst>
                        <a:ext uri="{FF2B5EF4-FFF2-40B4-BE49-F238E27FC236}">
                          <a16:creationId xmlns:a16="http://schemas.microsoft.com/office/drawing/2014/main" id="{4738A79B-6898-081C-B791-6487ECDDFD78}"/>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13"/>
                      <a:extLst>
                        <a:ext uri="{FF2B5EF4-FFF2-40B4-BE49-F238E27FC236}">
                          <a16:creationId xmlns:a16="http://schemas.microsoft.com/office/drawing/2014/main" id="{30B4E733-63DC-85FC-5C68-8544AB58BDE3}"/>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hlinkClick xmlns:r="http://schemas.openxmlformats.org/officeDocument/2006/relationships" r:id="rId14"/>
                      <a:extLst>
                        <a:ext uri="{FF2B5EF4-FFF2-40B4-BE49-F238E27FC236}">
                          <a16:creationId xmlns:a16="http://schemas.microsoft.com/office/drawing/2014/main" id="{73EEC021-61C7-91E6-650E-4D3FA4A5BA4A}"/>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extLst>
                        <a:ext uri="{FF2B5EF4-FFF2-40B4-BE49-F238E27FC236}">
                          <a16:creationId xmlns:a16="http://schemas.microsoft.com/office/drawing/2014/main" id="{75CD1282-643B-A2CC-7673-1835C0DED3F1}"/>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hlinkClick xmlns:r="http://schemas.openxmlformats.org/officeDocument/2006/relationships" r:id="rId2"/>
                      <a:extLst>
                        <a:ext uri="{FF2B5EF4-FFF2-40B4-BE49-F238E27FC236}">
                          <a16:creationId xmlns:a16="http://schemas.microsoft.com/office/drawing/2014/main" id="{E69DC7FE-65ED-9487-A2B3-58EBFAB6BAD6}"/>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41" name="TextBox 40">
                      <a:hlinkClick xmlns:r="http://schemas.openxmlformats.org/officeDocument/2006/relationships" r:id="rId15"/>
                      <a:extLst>
                        <a:ext uri="{FF2B5EF4-FFF2-40B4-BE49-F238E27FC236}">
                          <a16:creationId xmlns:a16="http://schemas.microsoft.com/office/drawing/2014/main" id="{DDF7CC1F-E608-54A3-9661-8B695212726D}"/>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2" name="TextBox 41">
                      <a:hlinkClick xmlns:r="http://schemas.openxmlformats.org/officeDocument/2006/relationships" r:id="rId16"/>
                      <a:extLst>
                        <a:ext uri="{FF2B5EF4-FFF2-40B4-BE49-F238E27FC236}">
                          <a16:creationId xmlns:a16="http://schemas.microsoft.com/office/drawing/2014/main" id="{97A9634B-B109-1AAA-8CF8-356B5F99C28F}"/>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43" name="TextBox 42">
                      <a:extLst>
                        <a:ext uri="{FF2B5EF4-FFF2-40B4-BE49-F238E27FC236}">
                          <a16:creationId xmlns:a16="http://schemas.microsoft.com/office/drawing/2014/main" id="{38600FD9-426C-53BF-2BC9-60C70C4B8BC1}"/>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7" name="TextBox 26">
                  <a:hlinkClick xmlns:r="http://schemas.openxmlformats.org/officeDocument/2006/relationships" r:id="rId17"/>
                  <a:extLst>
                    <a:ext uri="{FF2B5EF4-FFF2-40B4-BE49-F238E27FC236}">
                      <a16:creationId xmlns:a16="http://schemas.microsoft.com/office/drawing/2014/main" id="{D9BBE283-CB43-FE34-C4A2-4517292C3E01}"/>
                    </a:ext>
                  </a:extLst>
                </xdr:cNvPr>
                <xdr:cNvSpPr txBox="1"/>
              </xdr:nvSpPr>
              <xdr:spPr>
                <a:xfrm>
                  <a:off x="0" y="2248743"/>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4" name="TextBox 23">
                <a:extLst>
                  <a:ext uri="{FF2B5EF4-FFF2-40B4-BE49-F238E27FC236}">
                    <a16:creationId xmlns:a16="http://schemas.microsoft.com/office/drawing/2014/main" id="{0C52710D-C94B-C42A-E787-A0D26DB49D2C}"/>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extLst>
                  <a:ext uri="{FF2B5EF4-FFF2-40B4-BE49-F238E27FC236}">
                    <a16:creationId xmlns:a16="http://schemas.microsoft.com/office/drawing/2014/main" id="{A78D7FA0-706C-C282-883B-37A868C70E50}"/>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2" name="TextBox 21">
              <a:hlinkClick xmlns:r="http://schemas.openxmlformats.org/officeDocument/2006/relationships" r:id="rId18"/>
              <a:extLst>
                <a:ext uri="{FF2B5EF4-FFF2-40B4-BE49-F238E27FC236}">
                  <a16:creationId xmlns:a16="http://schemas.microsoft.com/office/drawing/2014/main" id="{246110B0-524E-D488-4111-2DE24BCF0FE3}"/>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20" name="Picture 19">
            <a:extLst>
              <a:ext uri="{FF2B5EF4-FFF2-40B4-BE49-F238E27FC236}">
                <a16:creationId xmlns:a16="http://schemas.microsoft.com/office/drawing/2014/main" id="{4CE0065E-CB77-FC9A-5FCD-99C7F00FC41F}"/>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a:grpFill/>
        </xdr:spPr>
      </xdr:pic>
    </xdr:grpSp>
    <xdr:clientData/>
  </xdr:twoCellAnchor>
  <xdr:twoCellAnchor>
    <xdr:from>
      <xdr:col>4</xdr:col>
      <xdr:colOff>30480</xdr:colOff>
      <xdr:row>3</xdr:row>
      <xdr:rowOff>106680</xdr:rowOff>
    </xdr:from>
    <xdr:to>
      <xdr:col>12</xdr:col>
      <xdr:colOff>463560</xdr:colOff>
      <xdr:row>3</xdr:row>
      <xdr:rowOff>358680</xdr:rowOff>
    </xdr:to>
    <xdr:grpSp>
      <xdr:nvGrpSpPr>
        <xdr:cNvPr id="44" name="Group 43">
          <a:extLst>
            <a:ext uri="{FF2B5EF4-FFF2-40B4-BE49-F238E27FC236}">
              <a16:creationId xmlns:a16="http://schemas.microsoft.com/office/drawing/2014/main" id="{FD056F8B-B2D3-41B5-8244-956749652CE2}"/>
            </a:ext>
          </a:extLst>
        </xdr:cNvPr>
        <xdr:cNvGrpSpPr/>
      </xdr:nvGrpSpPr>
      <xdr:grpSpPr>
        <a:xfrm>
          <a:off x="1744980" y="922020"/>
          <a:ext cx="5713740" cy="252000"/>
          <a:chOff x="1744980" y="922020"/>
          <a:chExt cx="5713740" cy="252000"/>
        </a:xfrm>
      </xdr:grpSpPr>
      <xdr:grpSp>
        <xdr:nvGrpSpPr>
          <xdr:cNvPr id="45" name="Group 44">
            <a:extLst>
              <a:ext uri="{FF2B5EF4-FFF2-40B4-BE49-F238E27FC236}">
                <a16:creationId xmlns:a16="http://schemas.microsoft.com/office/drawing/2014/main" id="{D1BB6DB5-0BB6-2282-D339-5354248F10D6}"/>
              </a:ext>
            </a:extLst>
          </xdr:cNvPr>
          <xdr:cNvGrpSpPr/>
        </xdr:nvGrpSpPr>
        <xdr:grpSpPr>
          <a:xfrm>
            <a:off x="2735580" y="922020"/>
            <a:ext cx="3738379" cy="252000"/>
            <a:chOff x="6543784" y="952500"/>
            <a:chExt cx="3738379" cy="252000"/>
          </a:xfrm>
          <a:solidFill>
            <a:schemeClr val="tx1"/>
          </a:solidFill>
        </xdr:grpSpPr>
        <xdr:grpSp>
          <xdr:nvGrpSpPr>
            <xdr:cNvPr id="49" name="Group 48">
              <a:extLst>
                <a:ext uri="{FF2B5EF4-FFF2-40B4-BE49-F238E27FC236}">
                  <a16:creationId xmlns:a16="http://schemas.microsoft.com/office/drawing/2014/main" id="{8D0C380A-123D-9A3A-A9DF-65CC994557BE}"/>
                </a:ext>
              </a:extLst>
            </xdr:cNvPr>
            <xdr:cNvGrpSpPr/>
          </xdr:nvGrpSpPr>
          <xdr:grpSpPr>
            <a:xfrm>
              <a:off x="6543784" y="952500"/>
              <a:ext cx="3738379" cy="252000"/>
              <a:chOff x="1710633" y="822960"/>
              <a:chExt cx="3887177" cy="263975"/>
            </a:xfrm>
            <a:grpFill/>
          </xdr:grpSpPr>
          <xdr:sp macro="" textlink="">
            <xdr:nvSpPr>
              <xdr:cNvPr id="51" name="Rectangle: Rounded Corners 50">
                <a:hlinkClick xmlns:r="http://schemas.openxmlformats.org/officeDocument/2006/relationships" r:id="rId20"/>
                <a:extLst>
                  <a:ext uri="{FF2B5EF4-FFF2-40B4-BE49-F238E27FC236}">
                    <a16:creationId xmlns:a16="http://schemas.microsoft.com/office/drawing/2014/main" id="{18ABAA62-85EE-058C-A950-BFCA2051723A}"/>
                  </a:ext>
                </a:extLst>
              </xdr:cNvPr>
              <xdr:cNvSpPr/>
            </xdr:nvSpPr>
            <xdr:spPr>
              <a:xfrm>
                <a:off x="3677509" y="822960"/>
                <a:ext cx="935823"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Vehicles</a:t>
                </a:r>
                <a:endParaRPr lang="en-SC" sz="1100">
                  <a:latin typeface="Arial" panose="020B0604020202020204" pitchFamily="34" charset="0"/>
                  <a:cs typeface="Arial" panose="020B0604020202020204" pitchFamily="34" charset="0"/>
                </a:endParaRPr>
              </a:p>
            </xdr:txBody>
          </xdr:sp>
          <xdr:sp macro="" textlink="">
            <xdr:nvSpPr>
              <xdr:cNvPr id="52" name="Rectangle: Rounded Corners 51">
                <a:hlinkClick xmlns:r="http://schemas.openxmlformats.org/officeDocument/2006/relationships" r:id="rId21"/>
                <a:extLst>
                  <a:ext uri="{FF2B5EF4-FFF2-40B4-BE49-F238E27FC236}">
                    <a16:creationId xmlns:a16="http://schemas.microsoft.com/office/drawing/2014/main" id="{1D826AC6-716B-DAF3-5E69-1F53D25F4AE4}"/>
                  </a:ext>
                </a:extLst>
              </xdr:cNvPr>
              <xdr:cNvSpPr/>
            </xdr:nvSpPr>
            <xdr:spPr>
              <a:xfrm>
                <a:off x="4661987" y="822960"/>
                <a:ext cx="935823"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Claims</a:t>
                </a:r>
                <a:endParaRPr lang="en-SC" sz="1100">
                  <a:latin typeface="Arial" panose="020B0604020202020204" pitchFamily="34" charset="0"/>
                  <a:cs typeface="Arial" panose="020B0604020202020204" pitchFamily="34" charset="0"/>
                </a:endParaRPr>
              </a:p>
            </xdr:txBody>
          </xdr:sp>
          <xdr:sp macro="" textlink="">
            <xdr:nvSpPr>
              <xdr:cNvPr id="53" name="Rectangle: Rounded Corners 52">
                <a:hlinkClick xmlns:r="http://schemas.openxmlformats.org/officeDocument/2006/relationships" r:id="rId22"/>
                <a:extLst>
                  <a:ext uri="{FF2B5EF4-FFF2-40B4-BE49-F238E27FC236}">
                    <a16:creationId xmlns:a16="http://schemas.microsoft.com/office/drawing/2014/main" id="{8E2AC8C8-4B7D-8790-6AE2-F72F6B7A63F7}"/>
                  </a:ext>
                </a:extLst>
              </xdr:cNvPr>
              <xdr:cNvSpPr/>
            </xdr:nvSpPr>
            <xdr:spPr>
              <a:xfrm>
                <a:off x="1710633" y="822960"/>
                <a:ext cx="935822"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Policies</a:t>
                </a:r>
                <a:endParaRPr lang="en-SC" sz="1100">
                  <a:latin typeface="Arial" panose="020B0604020202020204" pitchFamily="34" charset="0"/>
                  <a:cs typeface="Arial" panose="020B0604020202020204" pitchFamily="34" charset="0"/>
                </a:endParaRPr>
              </a:p>
            </xdr:txBody>
          </xdr:sp>
        </xdr:grpSp>
        <xdr:sp macro="" textlink="">
          <xdr:nvSpPr>
            <xdr:cNvPr id="50" name="Rectangle: Rounded Corners 49">
              <a:hlinkClick xmlns:r="http://schemas.openxmlformats.org/officeDocument/2006/relationships" r:id="rId23"/>
              <a:extLst>
                <a:ext uri="{FF2B5EF4-FFF2-40B4-BE49-F238E27FC236}">
                  <a16:creationId xmlns:a16="http://schemas.microsoft.com/office/drawing/2014/main" id="{3C6201AB-D73C-C7F4-28C1-7744220BD7CF}"/>
                </a:ext>
              </a:extLst>
            </xdr:cNvPr>
            <xdr:cNvSpPr/>
          </xdr:nvSpPr>
          <xdr:spPr>
            <a:xfrm>
              <a:off x="7490460" y="95250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sp macro="" textlink="">
        <xdr:nvSpPr>
          <xdr:cNvPr id="47" name="Rectangle: Rounded Corners 46">
            <a:hlinkClick xmlns:r="http://schemas.openxmlformats.org/officeDocument/2006/relationships" r:id="rId24"/>
            <a:extLst>
              <a:ext uri="{FF2B5EF4-FFF2-40B4-BE49-F238E27FC236}">
                <a16:creationId xmlns:a16="http://schemas.microsoft.com/office/drawing/2014/main" id="{07FF7F1B-4FCA-C4E6-05C2-3DAC3CA7D9A0}"/>
              </a:ext>
            </a:extLst>
          </xdr:cNvPr>
          <xdr:cNvSpPr/>
        </xdr:nvSpPr>
        <xdr:spPr>
          <a:xfrm>
            <a:off x="6522720" y="922020"/>
            <a:ext cx="936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Documents</a:t>
            </a:r>
            <a:endParaRPr lang="en-SC" sz="1100">
              <a:latin typeface="Arial" panose="020B0604020202020204" pitchFamily="34" charset="0"/>
              <a:cs typeface="Arial" panose="020B0604020202020204" pitchFamily="34" charset="0"/>
            </a:endParaRPr>
          </a:p>
        </xdr:txBody>
      </xdr:sp>
      <xdr:sp macro="" textlink="">
        <xdr:nvSpPr>
          <xdr:cNvPr id="48" name="Rectangle: Rounded Corners 47">
            <a:extLst>
              <a:ext uri="{FF2B5EF4-FFF2-40B4-BE49-F238E27FC236}">
                <a16:creationId xmlns:a16="http://schemas.microsoft.com/office/drawing/2014/main" id="{F3740062-8A09-C7CE-3431-51ABCE76B324}"/>
              </a:ext>
            </a:extLst>
          </xdr:cNvPr>
          <xdr:cNvSpPr/>
        </xdr:nvSpPr>
        <xdr:spPr>
          <a:xfrm>
            <a:off x="1744980" y="922020"/>
            <a:ext cx="936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Proposals</a:t>
            </a:r>
            <a:endParaRPr lang="en-SC" sz="1100">
              <a:latin typeface="Arial" panose="020B0604020202020204" pitchFamily="34" charset="0"/>
              <a:cs typeface="Arial" panose="020B0604020202020204" pitchFamily="34" charset="0"/>
            </a:endParaRPr>
          </a:p>
        </xdr:txBody>
      </xdr:sp>
    </xdr:grpSp>
    <xdr:clientData/>
  </xdr:twoCellAnchor>
  <xdr:twoCellAnchor editAs="oneCell">
    <xdr:from>
      <xdr:col>11</xdr:col>
      <xdr:colOff>0</xdr:colOff>
      <xdr:row>9</xdr:row>
      <xdr:rowOff>22860</xdr:rowOff>
    </xdr:from>
    <xdr:to>
      <xdr:col>11</xdr:col>
      <xdr:colOff>180000</xdr:colOff>
      <xdr:row>9</xdr:row>
      <xdr:rowOff>202860</xdr:rowOff>
    </xdr:to>
    <xdr:pic>
      <xdr:nvPicPr>
        <xdr:cNvPr id="54" name="Picture 53">
          <a:extLst>
            <a:ext uri="{FF2B5EF4-FFF2-40B4-BE49-F238E27FC236}">
              <a16:creationId xmlns:a16="http://schemas.microsoft.com/office/drawing/2014/main" id="{1358D768-74F2-423D-B9AE-06040B24EF70}"/>
            </a:ext>
          </a:extLst>
        </xdr:cNvPr>
        <xdr:cNvPicPr>
          <a:picLocks/>
        </xdr:cNvPicPr>
      </xdr:nvPicPr>
      <xdr:blipFill>
        <a:blip xmlns:r="http://schemas.openxmlformats.org/officeDocument/2006/relationships" r:embed="rId4"/>
        <a:stretch>
          <a:fillRect/>
        </a:stretch>
      </xdr:blipFill>
      <xdr:spPr>
        <a:xfrm>
          <a:off x="6179820" y="2156460"/>
          <a:ext cx="180000" cy="180000"/>
        </a:xfrm>
        <a:prstGeom prst="rect">
          <a:avLst/>
        </a:prstGeom>
      </xdr:spPr>
    </xdr:pic>
    <xdr:clientData/>
  </xdr:twoCellAnchor>
  <xdr:twoCellAnchor editAs="oneCell">
    <xdr:from>
      <xdr:col>18</xdr:col>
      <xdr:colOff>571500</xdr:colOff>
      <xdr:row>21</xdr:row>
      <xdr:rowOff>68580</xdr:rowOff>
    </xdr:from>
    <xdr:to>
      <xdr:col>19</xdr:col>
      <xdr:colOff>187620</xdr:colOff>
      <xdr:row>21</xdr:row>
      <xdr:rowOff>248580</xdr:rowOff>
    </xdr:to>
    <xdr:pic>
      <xdr:nvPicPr>
        <xdr:cNvPr id="55" name="Picture 54">
          <a:extLst>
            <a:ext uri="{FF2B5EF4-FFF2-40B4-BE49-F238E27FC236}">
              <a16:creationId xmlns:a16="http://schemas.microsoft.com/office/drawing/2014/main" id="{59C0B9EF-B667-4C06-A586-327BB3CD05E5}"/>
            </a:ext>
          </a:extLst>
        </xdr:cNvPr>
        <xdr:cNvPicPr>
          <a:picLocks/>
        </xdr:cNvPicPr>
      </xdr:nvPicPr>
      <xdr:blipFill>
        <a:blip xmlns:r="http://schemas.openxmlformats.org/officeDocument/2006/relationships" r:embed="rId4"/>
        <a:stretch>
          <a:fillRect/>
        </a:stretch>
      </xdr:blipFill>
      <xdr:spPr>
        <a:xfrm>
          <a:off x="11978640" y="4312920"/>
          <a:ext cx="195240" cy="180000"/>
        </a:xfrm>
        <a:prstGeom prst="rect">
          <a:avLst/>
        </a:prstGeom>
      </xdr:spPr>
    </xdr:pic>
    <xdr:clientData/>
  </xdr:twoCellAnchor>
  <xdr:twoCellAnchor>
    <xdr:from>
      <xdr:col>18</xdr:col>
      <xdr:colOff>449580</xdr:colOff>
      <xdr:row>30</xdr:row>
      <xdr:rowOff>106680</xdr:rowOff>
    </xdr:from>
    <xdr:to>
      <xdr:col>20</xdr:col>
      <xdr:colOff>407340</xdr:colOff>
      <xdr:row>30</xdr:row>
      <xdr:rowOff>358680</xdr:rowOff>
    </xdr:to>
    <xdr:sp macro="" textlink="">
      <xdr:nvSpPr>
        <xdr:cNvPr id="56" name="Rectangle: Rounded Corners 55">
          <a:extLst>
            <a:ext uri="{FF2B5EF4-FFF2-40B4-BE49-F238E27FC236}">
              <a16:creationId xmlns:a16="http://schemas.microsoft.com/office/drawing/2014/main" id="{AD93ED80-F645-4E3E-AAE7-7D24DB2FF1B7}"/>
            </a:ext>
          </a:extLst>
        </xdr:cNvPr>
        <xdr:cNvSpPr/>
      </xdr:nvSpPr>
      <xdr:spPr>
        <a:xfrm>
          <a:off x="11856720" y="5920740"/>
          <a:ext cx="1108380" cy="252000"/>
        </a:xfrm>
        <a:prstGeom prst="roundRect">
          <a:avLst/>
        </a:prstGeom>
        <a:solidFill>
          <a:srgbClr val="EA7C3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Photo</a:t>
          </a:r>
          <a:endParaRPr lang="en-SC" sz="10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8</xdr:col>
      <xdr:colOff>22860</xdr:colOff>
      <xdr:row>19</xdr:row>
      <xdr:rowOff>0</xdr:rowOff>
    </xdr:from>
    <xdr:to>
      <xdr:col>9</xdr:col>
      <xdr:colOff>597</xdr:colOff>
      <xdr:row>22</xdr:row>
      <xdr:rowOff>0</xdr:rowOff>
    </xdr:to>
    <xdr:pic>
      <xdr:nvPicPr>
        <xdr:cNvPr id="2" name="Picture 1">
          <a:extLst>
            <a:ext uri="{FF2B5EF4-FFF2-40B4-BE49-F238E27FC236}">
              <a16:creationId xmlns:a16="http://schemas.microsoft.com/office/drawing/2014/main" id="{EC71991F-C40A-4DF5-B5EB-CEF76083E9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9560" y="3931920"/>
          <a:ext cx="533997" cy="586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20</xdr:col>
      <xdr:colOff>480060</xdr:colOff>
      <xdr:row>5</xdr:row>
      <xdr:rowOff>0</xdr:rowOff>
    </xdr:from>
    <xdr:ext cx="184731" cy="264560"/>
    <xdr:sp macro="" textlink="">
      <xdr:nvSpPr>
        <xdr:cNvPr id="3" name="TextBox 2">
          <a:extLst>
            <a:ext uri="{FF2B5EF4-FFF2-40B4-BE49-F238E27FC236}">
              <a16:creationId xmlns:a16="http://schemas.microsoft.com/office/drawing/2014/main" id="{C6E233A9-F05B-4806-B160-8B7E6B259C7B}"/>
            </a:ext>
          </a:extLst>
        </xdr:cNvPr>
        <xdr:cNvSpPr txBox="1"/>
      </xdr:nvSpPr>
      <xdr:spPr>
        <a:xfrm>
          <a:off x="13037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16</xdr:row>
      <xdr:rowOff>0</xdr:rowOff>
    </xdr:from>
    <xdr:ext cx="184731" cy="264560"/>
    <xdr:sp macro="" textlink="">
      <xdr:nvSpPr>
        <xdr:cNvPr id="4" name="TextBox 3">
          <a:extLst>
            <a:ext uri="{FF2B5EF4-FFF2-40B4-BE49-F238E27FC236}">
              <a16:creationId xmlns:a16="http://schemas.microsoft.com/office/drawing/2014/main" id="{8EB7FA27-3E5F-49BE-B008-54AC86F3DC79}"/>
            </a:ext>
          </a:extLst>
        </xdr:cNvPr>
        <xdr:cNvSpPr txBox="1"/>
      </xdr:nvSpPr>
      <xdr:spPr>
        <a:xfrm>
          <a:off x="13037820" y="3299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32</xdr:row>
      <xdr:rowOff>0</xdr:rowOff>
    </xdr:from>
    <xdr:ext cx="184731" cy="264560"/>
    <xdr:sp macro="" textlink="">
      <xdr:nvSpPr>
        <xdr:cNvPr id="5" name="TextBox 4">
          <a:extLst>
            <a:ext uri="{FF2B5EF4-FFF2-40B4-BE49-F238E27FC236}">
              <a16:creationId xmlns:a16="http://schemas.microsoft.com/office/drawing/2014/main" id="{84EC38B7-2820-475E-AB05-96C6113BA41C}"/>
            </a:ext>
          </a:extLst>
        </xdr:cNvPr>
        <xdr:cNvSpPr txBox="1"/>
      </xdr:nvSpPr>
      <xdr:spPr>
        <a:xfrm>
          <a:off x="13037820" y="63779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16</xdr:row>
      <xdr:rowOff>0</xdr:rowOff>
    </xdr:from>
    <xdr:ext cx="184731" cy="264560"/>
    <xdr:sp macro="" textlink="">
      <xdr:nvSpPr>
        <xdr:cNvPr id="6" name="TextBox 5">
          <a:extLst>
            <a:ext uri="{FF2B5EF4-FFF2-40B4-BE49-F238E27FC236}">
              <a16:creationId xmlns:a16="http://schemas.microsoft.com/office/drawing/2014/main" id="{8B6B41FB-7E17-4B9A-A854-D3487CBDC81F}"/>
            </a:ext>
          </a:extLst>
        </xdr:cNvPr>
        <xdr:cNvSpPr txBox="1"/>
      </xdr:nvSpPr>
      <xdr:spPr>
        <a:xfrm>
          <a:off x="13037820" y="3299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5</xdr:row>
      <xdr:rowOff>0</xdr:rowOff>
    </xdr:from>
    <xdr:ext cx="184731" cy="264560"/>
    <xdr:sp macro="" textlink="">
      <xdr:nvSpPr>
        <xdr:cNvPr id="7" name="TextBox 6">
          <a:extLst>
            <a:ext uri="{FF2B5EF4-FFF2-40B4-BE49-F238E27FC236}">
              <a16:creationId xmlns:a16="http://schemas.microsoft.com/office/drawing/2014/main" id="{3F2D9034-012D-4C2D-9AC8-AD9AE7C2037B}"/>
            </a:ext>
          </a:extLst>
        </xdr:cNvPr>
        <xdr:cNvSpPr txBox="1"/>
      </xdr:nvSpPr>
      <xdr:spPr>
        <a:xfrm>
          <a:off x="1226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20</xdr:col>
      <xdr:colOff>853440</xdr:colOff>
      <xdr:row>3</xdr:row>
      <xdr:rowOff>106680</xdr:rowOff>
    </xdr:from>
    <xdr:to>
      <xdr:col>22</xdr:col>
      <xdr:colOff>356340</xdr:colOff>
      <xdr:row>3</xdr:row>
      <xdr:rowOff>358680</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A058ADCD-4988-4E20-A1DE-EF842DDB9D9C}"/>
            </a:ext>
          </a:extLst>
        </xdr:cNvPr>
        <xdr:cNvSpPr/>
      </xdr:nvSpPr>
      <xdr:spPr>
        <a:xfrm>
          <a:off x="13411200" y="92202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20</xdr:col>
      <xdr:colOff>91440</xdr:colOff>
      <xdr:row>3</xdr:row>
      <xdr:rowOff>106680</xdr:rowOff>
    </xdr:from>
    <xdr:to>
      <xdr:col>20</xdr:col>
      <xdr:colOff>775440</xdr:colOff>
      <xdr:row>3</xdr:row>
      <xdr:rowOff>358680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891C5111-6B79-4ACA-AED7-1779BC35CE66}"/>
            </a:ext>
          </a:extLst>
        </xdr:cNvPr>
        <xdr:cNvSpPr/>
      </xdr:nvSpPr>
      <xdr:spPr>
        <a:xfrm>
          <a:off x="1264920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Edit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16</xdr:col>
      <xdr:colOff>0</xdr:colOff>
      <xdr:row>19</xdr:row>
      <xdr:rowOff>22860</xdr:rowOff>
    </xdr:from>
    <xdr:to>
      <xdr:col>16</xdr:col>
      <xdr:colOff>180000</xdr:colOff>
      <xdr:row>19</xdr:row>
      <xdr:rowOff>202860</xdr:rowOff>
    </xdr:to>
    <xdr:pic>
      <xdr:nvPicPr>
        <xdr:cNvPr id="10" name="Picture 9">
          <a:extLst>
            <a:ext uri="{FF2B5EF4-FFF2-40B4-BE49-F238E27FC236}">
              <a16:creationId xmlns:a16="http://schemas.microsoft.com/office/drawing/2014/main" id="{6698DC58-8C33-4789-A7EF-7977442096A1}"/>
            </a:ext>
          </a:extLst>
        </xdr:cNvPr>
        <xdr:cNvPicPr>
          <a:picLocks/>
        </xdr:cNvPicPr>
      </xdr:nvPicPr>
      <xdr:blipFill>
        <a:blip xmlns:r="http://schemas.openxmlformats.org/officeDocument/2006/relationships" r:embed="rId4"/>
        <a:stretch>
          <a:fillRect/>
        </a:stretch>
      </xdr:blipFill>
      <xdr:spPr>
        <a:xfrm>
          <a:off x="9448800" y="3954780"/>
          <a:ext cx="180000" cy="180000"/>
        </a:xfrm>
        <a:prstGeom prst="rect">
          <a:avLst/>
        </a:prstGeom>
      </xdr:spPr>
    </xdr:pic>
    <xdr:clientData/>
  </xdr:twoCellAnchor>
  <xdr:twoCellAnchor editAs="oneCell">
    <xdr:from>
      <xdr:col>16</xdr:col>
      <xdr:colOff>0</xdr:colOff>
      <xdr:row>23</xdr:row>
      <xdr:rowOff>22860</xdr:rowOff>
    </xdr:from>
    <xdr:to>
      <xdr:col>16</xdr:col>
      <xdr:colOff>180000</xdr:colOff>
      <xdr:row>23</xdr:row>
      <xdr:rowOff>202860</xdr:rowOff>
    </xdr:to>
    <xdr:pic>
      <xdr:nvPicPr>
        <xdr:cNvPr id="11" name="Picture 10">
          <a:extLst>
            <a:ext uri="{FF2B5EF4-FFF2-40B4-BE49-F238E27FC236}">
              <a16:creationId xmlns:a16="http://schemas.microsoft.com/office/drawing/2014/main" id="{E80877EF-97FA-4F0E-99F1-B39A84D5A725}"/>
            </a:ext>
          </a:extLst>
        </xdr:cNvPr>
        <xdr:cNvPicPr>
          <a:picLocks/>
        </xdr:cNvPicPr>
      </xdr:nvPicPr>
      <xdr:blipFill>
        <a:blip xmlns:r="http://schemas.openxmlformats.org/officeDocument/2006/relationships" r:embed="rId4"/>
        <a:stretch>
          <a:fillRect/>
        </a:stretch>
      </xdr:blipFill>
      <xdr:spPr>
        <a:xfrm>
          <a:off x="9448800" y="4602480"/>
          <a:ext cx="180000" cy="180000"/>
        </a:xfrm>
        <a:prstGeom prst="rect">
          <a:avLst/>
        </a:prstGeom>
      </xdr:spPr>
    </xdr:pic>
    <xdr:clientData/>
  </xdr:twoCellAnchor>
  <xdr:twoCellAnchor editAs="oneCell">
    <xdr:from>
      <xdr:col>18</xdr:col>
      <xdr:colOff>571500</xdr:colOff>
      <xdr:row>19</xdr:row>
      <xdr:rowOff>0</xdr:rowOff>
    </xdr:from>
    <xdr:to>
      <xdr:col>19</xdr:col>
      <xdr:colOff>172380</xdr:colOff>
      <xdr:row>19</xdr:row>
      <xdr:rowOff>180000</xdr:rowOff>
    </xdr:to>
    <xdr:pic>
      <xdr:nvPicPr>
        <xdr:cNvPr id="12" name="Picture 11">
          <a:extLst>
            <a:ext uri="{FF2B5EF4-FFF2-40B4-BE49-F238E27FC236}">
              <a16:creationId xmlns:a16="http://schemas.microsoft.com/office/drawing/2014/main" id="{21734210-3D4C-4C82-A0DE-494B62005698}"/>
            </a:ext>
          </a:extLst>
        </xdr:cNvPr>
        <xdr:cNvPicPr>
          <a:picLocks/>
        </xdr:cNvPicPr>
      </xdr:nvPicPr>
      <xdr:blipFill>
        <a:blip xmlns:r="http://schemas.openxmlformats.org/officeDocument/2006/relationships" r:embed="rId4"/>
        <a:stretch>
          <a:fillRect/>
        </a:stretch>
      </xdr:blipFill>
      <xdr:spPr>
        <a:xfrm>
          <a:off x="11978640" y="3931920"/>
          <a:ext cx="180000" cy="180000"/>
        </a:xfrm>
        <a:prstGeom prst="rect">
          <a:avLst/>
        </a:prstGeom>
      </xdr:spPr>
    </xdr:pic>
    <xdr:clientData/>
  </xdr:twoCellAnchor>
  <xdr:twoCellAnchor>
    <xdr:from>
      <xdr:col>20</xdr:col>
      <xdr:colOff>449580</xdr:colOff>
      <xdr:row>30</xdr:row>
      <xdr:rowOff>106680</xdr:rowOff>
    </xdr:from>
    <xdr:to>
      <xdr:col>23</xdr:col>
      <xdr:colOff>3480</xdr:colOff>
      <xdr:row>30</xdr:row>
      <xdr:rowOff>358680</xdr:rowOff>
    </xdr:to>
    <xdr:sp macro="" textlink="">
      <xdr:nvSpPr>
        <xdr:cNvPr id="13" name="Rectangle: Rounded Corners 12">
          <a:extLst>
            <a:ext uri="{FF2B5EF4-FFF2-40B4-BE49-F238E27FC236}">
              <a16:creationId xmlns:a16="http://schemas.microsoft.com/office/drawing/2014/main" id="{80CF1AA9-CA04-4478-B284-4CCA301564A9}"/>
            </a:ext>
          </a:extLst>
        </xdr:cNvPr>
        <xdr:cNvSpPr/>
      </xdr:nvSpPr>
      <xdr:spPr>
        <a:xfrm>
          <a:off x="13007340" y="5920740"/>
          <a:ext cx="110838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4</xdr:col>
      <xdr:colOff>464820</xdr:colOff>
      <xdr:row>31</xdr:row>
      <xdr:rowOff>53340</xdr:rowOff>
    </xdr:from>
    <xdr:to>
      <xdr:col>4</xdr:col>
      <xdr:colOff>766745</xdr:colOff>
      <xdr:row>32</xdr:row>
      <xdr:rowOff>169500</xdr:rowOff>
    </xdr:to>
    <xdr:pic>
      <xdr:nvPicPr>
        <xdr:cNvPr id="14" name="Picture 13">
          <a:extLst>
            <a:ext uri="{FF2B5EF4-FFF2-40B4-BE49-F238E27FC236}">
              <a16:creationId xmlns:a16="http://schemas.microsoft.com/office/drawing/2014/main" id="{23003B06-6EE9-4C0E-A776-6C4043BCAC3A}"/>
            </a:ext>
          </a:extLst>
        </xdr:cNvPr>
        <xdr:cNvPicPr>
          <a:picLocks noChangeAspect="1"/>
        </xdr:cNvPicPr>
      </xdr:nvPicPr>
      <xdr:blipFill>
        <a:blip xmlns:r="http://schemas.openxmlformats.org/officeDocument/2006/relationships" r:embed="rId5"/>
        <a:stretch>
          <a:fillRect/>
        </a:stretch>
      </xdr:blipFill>
      <xdr:spPr>
        <a:xfrm>
          <a:off x="2179320" y="6309360"/>
          <a:ext cx="286685" cy="299040"/>
        </a:xfrm>
        <a:prstGeom prst="rect">
          <a:avLst/>
        </a:prstGeom>
      </xdr:spPr>
    </xdr:pic>
    <xdr:clientData/>
  </xdr:twoCellAnchor>
  <xdr:twoCellAnchor editAs="oneCell">
    <xdr:from>
      <xdr:col>5</xdr:col>
      <xdr:colOff>312420</xdr:colOff>
      <xdr:row>31</xdr:row>
      <xdr:rowOff>68580</xdr:rowOff>
    </xdr:from>
    <xdr:to>
      <xdr:col>6</xdr:col>
      <xdr:colOff>119045</xdr:colOff>
      <xdr:row>33</xdr:row>
      <xdr:rowOff>1860</xdr:rowOff>
    </xdr:to>
    <xdr:pic>
      <xdr:nvPicPr>
        <xdr:cNvPr id="15" name="Picture 14">
          <a:extLst>
            <a:ext uri="{FF2B5EF4-FFF2-40B4-BE49-F238E27FC236}">
              <a16:creationId xmlns:a16="http://schemas.microsoft.com/office/drawing/2014/main" id="{BB904A23-BACE-4FFF-862A-6B9F813A5BC0}"/>
            </a:ext>
          </a:extLst>
        </xdr:cNvPr>
        <xdr:cNvPicPr>
          <a:picLocks noChangeAspect="1"/>
        </xdr:cNvPicPr>
      </xdr:nvPicPr>
      <xdr:blipFill>
        <a:blip xmlns:r="http://schemas.openxmlformats.org/officeDocument/2006/relationships" r:embed="rId5"/>
        <a:stretch>
          <a:fillRect/>
        </a:stretch>
      </xdr:blipFill>
      <xdr:spPr>
        <a:xfrm>
          <a:off x="3246120" y="6324600"/>
          <a:ext cx="271445" cy="299040"/>
        </a:xfrm>
        <a:prstGeom prst="rect">
          <a:avLst/>
        </a:prstGeom>
      </xdr:spPr>
    </xdr:pic>
    <xdr:clientData/>
  </xdr:twoCellAnchor>
  <xdr:twoCellAnchor>
    <xdr:from>
      <xdr:col>22</xdr:col>
      <xdr:colOff>61265</xdr:colOff>
      <xdr:row>19</xdr:row>
      <xdr:rowOff>1</xdr:rowOff>
    </xdr:from>
    <xdr:to>
      <xdr:col>22</xdr:col>
      <xdr:colOff>241265</xdr:colOff>
      <xdr:row>19</xdr:row>
      <xdr:rowOff>180001</xdr:rowOff>
    </xdr:to>
    <xdr:sp macro="" textlink="">
      <xdr:nvSpPr>
        <xdr:cNvPr id="16" name="TextBox 15">
          <a:extLst>
            <a:ext uri="{FF2B5EF4-FFF2-40B4-BE49-F238E27FC236}">
              <a16:creationId xmlns:a16="http://schemas.microsoft.com/office/drawing/2014/main" id="{2A653DCC-1FF1-4019-83EC-DC26AC74033F}"/>
            </a:ext>
          </a:extLst>
        </xdr:cNvPr>
        <xdr:cNvSpPr txBox="1">
          <a:spLocks/>
        </xdr:cNvSpPr>
      </xdr:nvSpPr>
      <xdr:spPr>
        <a:xfrm>
          <a:off x="13800125" y="3931921"/>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251460</xdr:colOff>
      <xdr:row>19</xdr:row>
      <xdr:rowOff>0</xdr:rowOff>
    </xdr:from>
    <xdr:to>
      <xdr:col>20</xdr:col>
      <xdr:colOff>431460</xdr:colOff>
      <xdr:row>19</xdr:row>
      <xdr:rowOff>180000</xdr:rowOff>
    </xdr:to>
    <xdr:sp macro="" textlink="">
      <xdr:nvSpPr>
        <xdr:cNvPr id="17" name="TextBox 16">
          <a:extLst>
            <a:ext uri="{FF2B5EF4-FFF2-40B4-BE49-F238E27FC236}">
              <a16:creationId xmlns:a16="http://schemas.microsoft.com/office/drawing/2014/main" id="{A5D1C2A4-E9D1-4E62-9CF6-E7A74B8EE2A2}"/>
            </a:ext>
          </a:extLst>
        </xdr:cNvPr>
        <xdr:cNvSpPr txBox="1">
          <a:spLocks noChangeAspect="1"/>
        </xdr:cNvSpPr>
      </xdr:nvSpPr>
      <xdr:spPr>
        <a:xfrm>
          <a:off x="12809220" y="39319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34</xdr:row>
      <xdr:rowOff>96300</xdr:rowOff>
    </xdr:to>
    <xdr:grpSp>
      <xdr:nvGrpSpPr>
        <xdr:cNvPr id="18" name="Group 17">
          <a:extLst>
            <a:ext uri="{FF2B5EF4-FFF2-40B4-BE49-F238E27FC236}">
              <a16:creationId xmlns:a16="http://schemas.microsoft.com/office/drawing/2014/main" id="{F41B47E3-1B5B-45B8-B68E-63C4638E3B32}"/>
            </a:ext>
          </a:extLst>
        </xdr:cNvPr>
        <xdr:cNvGrpSpPr/>
      </xdr:nvGrpSpPr>
      <xdr:grpSpPr>
        <a:xfrm>
          <a:off x="0" y="0"/>
          <a:ext cx="1474131" cy="7144800"/>
          <a:chOff x="0" y="0"/>
          <a:chExt cx="1470321" cy="6184990"/>
        </a:xfrm>
        <a:noFill/>
      </xdr:grpSpPr>
      <xdr:grpSp>
        <xdr:nvGrpSpPr>
          <xdr:cNvPr id="19" name="Group 18">
            <a:extLst>
              <a:ext uri="{FF2B5EF4-FFF2-40B4-BE49-F238E27FC236}">
                <a16:creationId xmlns:a16="http://schemas.microsoft.com/office/drawing/2014/main" id="{0E113A18-83BE-A1C5-0E38-D9FB52E83773}"/>
              </a:ext>
            </a:extLst>
          </xdr:cNvPr>
          <xdr:cNvGrpSpPr/>
        </xdr:nvGrpSpPr>
        <xdr:grpSpPr>
          <a:xfrm>
            <a:off x="0" y="0"/>
            <a:ext cx="1470321" cy="6184990"/>
            <a:chOff x="0" y="0"/>
            <a:chExt cx="1470321" cy="6184990"/>
          </a:xfrm>
          <a:grpFill/>
        </xdr:grpSpPr>
        <xdr:grpSp>
          <xdr:nvGrpSpPr>
            <xdr:cNvPr id="21" name="Group 20">
              <a:extLst>
                <a:ext uri="{FF2B5EF4-FFF2-40B4-BE49-F238E27FC236}">
                  <a16:creationId xmlns:a16="http://schemas.microsoft.com/office/drawing/2014/main" id="{94C3CAF1-E048-787E-0B92-1AC2D2F8BFDA}"/>
                </a:ext>
              </a:extLst>
            </xdr:cNvPr>
            <xdr:cNvGrpSpPr/>
          </xdr:nvGrpSpPr>
          <xdr:grpSpPr>
            <a:xfrm>
              <a:off x="0" y="0"/>
              <a:ext cx="1470321" cy="6184990"/>
              <a:chOff x="0" y="-291307"/>
              <a:chExt cx="1474131" cy="6350725"/>
            </a:xfrm>
            <a:grpFill/>
          </xdr:grpSpPr>
          <xdr:grpSp>
            <xdr:nvGrpSpPr>
              <xdr:cNvPr id="23" name="Group 22">
                <a:extLst>
                  <a:ext uri="{FF2B5EF4-FFF2-40B4-BE49-F238E27FC236}">
                    <a16:creationId xmlns:a16="http://schemas.microsoft.com/office/drawing/2014/main" id="{7E4A7FEA-FDD9-4D53-B800-0A24538E3801}"/>
                  </a:ext>
                </a:extLst>
              </xdr:cNvPr>
              <xdr:cNvGrpSpPr/>
            </xdr:nvGrpSpPr>
            <xdr:grpSpPr>
              <a:xfrm>
                <a:off x="0" y="-291307"/>
                <a:ext cx="1474131" cy="6350725"/>
                <a:chOff x="0" y="-291307"/>
                <a:chExt cx="1474131" cy="6350725"/>
              </a:xfrm>
              <a:grpFill/>
            </xdr:grpSpPr>
            <xdr:grpSp>
              <xdr:nvGrpSpPr>
                <xdr:cNvPr id="26" name="Group 25">
                  <a:extLst>
                    <a:ext uri="{FF2B5EF4-FFF2-40B4-BE49-F238E27FC236}">
                      <a16:creationId xmlns:a16="http://schemas.microsoft.com/office/drawing/2014/main" id="{80B01FB3-CC98-E0F2-6348-31C68327D51A}"/>
                    </a:ext>
                  </a:extLst>
                </xdr:cNvPr>
                <xdr:cNvGrpSpPr/>
              </xdr:nvGrpSpPr>
              <xdr:grpSpPr>
                <a:xfrm>
                  <a:off x="0" y="-291307"/>
                  <a:ext cx="1474131" cy="6350725"/>
                  <a:chOff x="0" y="-276870"/>
                  <a:chExt cx="1476165" cy="6035993"/>
                </a:xfrm>
                <a:grpFill/>
              </xdr:grpSpPr>
              <xdr:sp macro="" textlink="">
                <xdr:nvSpPr>
                  <xdr:cNvPr id="28" name="Rectangle 27">
                    <a:extLst>
                      <a:ext uri="{FF2B5EF4-FFF2-40B4-BE49-F238E27FC236}">
                        <a16:creationId xmlns:a16="http://schemas.microsoft.com/office/drawing/2014/main" id="{19A2457D-1E26-20DC-D41E-A8BBD701C182}"/>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9" name="Group 28">
                    <a:extLst>
                      <a:ext uri="{FF2B5EF4-FFF2-40B4-BE49-F238E27FC236}">
                        <a16:creationId xmlns:a16="http://schemas.microsoft.com/office/drawing/2014/main" id="{E071C55C-ED1E-9E0E-8324-4274BD056DDB}"/>
                      </a:ext>
                    </a:extLst>
                  </xdr:cNvPr>
                  <xdr:cNvGrpSpPr/>
                </xdr:nvGrpSpPr>
                <xdr:grpSpPr>
                  <a:xfrm>
                    <a:off x="2080" y="531339"/>
                    <a:ext cx="1457616" cy="4278031"/>
                    <a:chOff x="2080" y="531339"/>
                    <a:chExt cx="1457616" cy="4278031"/>
                  </a:xfrm>
                  <a:grpFill/>
                </xdr:grpSpPr>
                <xdr:sp macro="" textlink="">
                  <xdr:nvSpPr>
                    <xdr:cNvPr id="30" name="TextBox 29">
                      <a:hlinkClick xmlns:r="http://schemas.openxmlformats.org/officeDocument/2006/relationships" r:id="rId6"/>
                      <a:extLst>
                        <a:ext uri="{FF2B5EF4-FFF2-40B4-BE49-F238E27FC236}">
                          <a16:creationId xmlns:a16="http://schemas.microsoft.com/office/drawing/2014/main" id="{AD96C136-9A0C-999A-944C-79C56B4ABCA4}"/>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7"/>
                      <a:extLst>
                        <a:ext uri="{FF2B5EF4-FFF2-40B4-BE49-F238E27FC236}">
                          <a16:creationId xmlns:a16="http://schemas.microsoft.com/office/drawing/2014/main" id="{D12CC790-C6D0-E04E-98E8-56786761F713}"/>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8"/>
                      <a:extLst>
                        <a:ext uri="{FF2B5EF4-FFF2-40B4-BE49-F238E27FC236}">
                          <a16:creationId xmlns:a16="http://schemas.microsoft.com/office/drawing/2014/main" id="{1388DD13-87DE-8E33-5AF5-A3209F2B57FD}"/>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9"/>
                      <a:extLst>
                        <a:ext uri="{FF2B5EF4-FFF2-40B4-BE49-F238E27FC236}">
                          <a16:creationId xmlns:a16="http://schemas.microsoft.com/office/drawing/2014/main" id="{DD603A20-9B77-52C7-0EEF-5B436003F764}"/>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10"/>
                      <a:extLst>
                        <a:ext uri="{FF2B5EF4-FFF2-40B4-BE49-F238E27FC236}">
                          <a16:creationId xmlns:a16="http://schemas.microsoft.com/office/drawing/2014/main" id="{EBBBB64A-54D0-7439-13C1-5B15ED1FF41B}"/>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11"/>
                      <a:extLst>
                        <a:ext uri="{FF2B5EF4-FFF2-40B4-BE49-F238E27FC236}">
                          <a16:creationId xmlns:a16="http://schemas.microsoft.com/office/drawing/2014/main" id="{37F2B2EF-DEEE-FA9C-EBC7-AADC3224500F}"/>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12"/>
                      <a:extLst>
                        <a:ext uri="{FF2B5EF4-FFF2-40B4-BE49-F238E27FC236}">
                          <a16:creationId xmlns:a16="http://schemas.microsoft.com/office/drawing/2014/main" id="{E0748693-FA4A-EF38-87A1-F9136825CFDB}"/>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13"/>
                      <a:extLst>
                        <a:ext uri="{FF2B5EF4-FFF2-40B4-BE49-F238E27FC236}">
                          <a16:creationId xmlns:a16="http://schemas.microsoft.com/office/drawing/2014/main" id="{0BDBC173-D5D0-F20D-C405-772835B7EAD8}"/>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hlinkClick xmlns:r="http://schemas.openxmlformats.org/officeDocument/2006/relationships" r:id="rId14"/>
                      <a:extLst>
                        <a:ext uri="{FF2B5EF4-FFF2-40B4-BE49-F238E27FC236}">
                          <a16:creationId xmlns:a16="http://schemas.microsoft.com/office/drawing/2014/main" id="{DFE177C6-790D-D0EB-32EC-6F050C87324E}"/>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extLst>
                        <a:ext uri="{FF2B5EF4-FFF2-40B4-BE49-F238E27FC236}">
                          <a16:creationId xmlns:a16="http://schemas.microsoft.com/office/drawing/2014/main" id="{BEC2C110-3A5B-3D7A-8E65-7C2929372D3A}"/>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hlinkClick xmlns:r="http://schemas.openxmlformats.org/officeDocument/2006/relationships" r:id="rId2"/>
                      <a:extLst>
                        <a:ext uri="{FF2B5EF4-FFF2-40B4-BE49-F238E27FC236}">
                          <a16:creationId xmlns:a16="http://schemas.microsoft.com/office/drawing/2014/main" id="{8CF41C92-D771-F1E1-616C-816412370ECF}"/>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41" name="TextBox 40">
                      <a:hlinkClick xmlns:r="http://schemas.openxmlformats.org/officeDocument/2006/relationships" r:id="rId15"/>
                      <a:extLst>
                        <a:ext uri="{FF2B5EF4-FFF2-40B4-BE49-F238E27FC236}">
                          <a16:creationId xmlns:a16="http://schemas.microsoft.com/office/drawing/2014/main" id="{48A75A53-A0CC-946E-A443-63AF03978728}"/>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2" name="TextBox 41">
                      <a:hlinkClick xmlns:r="http://schemas.openxmlformats.org/officeDocument/2006/relationships" r:id="rId16"/>
                      <a:extLst>
                        <a:ext uri="{FF2B5EF4-FFF2-40B4-BE49-F238E27FC236}">
                          <a16:creationId xmlns:a16="http://schemas.microsoft.com/office/drawing/2014/main" id="{D72EA970-7FD7-840E-05B5-7CEE3BFC92F8}"/>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43" name="TextBox 42">
                      <a:extLst>
                        <a:ext uri="{FF2B5EF4-FFF2-40B4-BE49-F238E27FC236}">
                          <a16:creationId xmlns:a16="http://schemas.microsoft.com/office/drawing/2014/main" id="{562B637D-A215-841A-949D-AACF93C91573}"/>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7" name="TextBox 26">
                  <a:hlinkClick xmlns:r="http://schemas.openxmlformats.org/officeDocument/2006/relationships" r:id="rId17"/>
                  <a:extLst>
                    <a:ext uri="{FF2B5EF4-FFF2-40B4-BE49-F238E27FC236}">
                      <a16:creationId xmlns:a16="http://schemas.microsoft.com/office/drawing/2014/main" id="{DDAECE89-8B7E-8878-023C-E13066F7EDAF}"/>
                    </a:ext>
                  </a:extLst>
                </xdr:cNvPr>
                <xdr:cNvSpPr txBox="1"/>
              </xdr:nvSpPr>
              <xdr:spPr>
                <a:xfrm>
                  <a:off x="0" y="2248743"/>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4" name="TextBox 23">
                <a:extLst>
                  <a:ext uri="{FF2B5EF4-FFF2-40B4-BE49-F238E27FC236}">
                    <a16:creationId xmlns:a16="http://schemas.microsoft.com/office/drawing/2014/main" id="{FE06ABE9-98BB-4F2A-DA22-E368E64C8B6D}"/>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extLst>
                  <a:ext uri="{FF2B5EF4-FFF2-40B4-BE49-F238E27FC236}">
                    <a16:creationId xmlns:a16="http://schemas.microsoft.com/office/drawing/2014/main" id="{DB6A07E6-B4E2-1586-3F3F-8CA43838EFE6}"/>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2" name="TextBox 21">
              <a:hlinkClick xmlns:r="http://schemas.openxmlformats.org/officeDocument/2006/relationships" r:id="rId18"/>
              <a:extLst>
                <a:ext uri="{FF2B5EF4-FFF2-40B4-BE49-F238E27FC236}">
                  <a16:creationId xmlns:a16="http://schemas.microsoft.com/office/drawing/2014/main" id="{B744D76A-CC9D-3356-DC9E-43898B43B3D3}"/>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20" name="Picture 19">
            <a:extLst>
              <a:ext uri="{FF2B5EF4-FFF2-40B4-BE49-F238E27FC236}">
                <a16:creationId xmlns:a16="http://schemas.microsoft.com/office/drawing/2014/main" id="{E02B95B4-2B31-664C-640C-7D1B4945A0DF}"/>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a:grpFill/>
        </xdr:spPr>
      </xdr:pic>
    </xdr:grpSp>
    <xdr:clientData/>
  </xdr:twoCellAnchor>
  <xdr:twoCellAnchor>
    <xdr:from>
      <xdr:col>4</xdr:col>
      <xdr:colOff>30480</xdr:colOff>
      <xdr:row>3</xdr:row>
      <xdr:rowOff>106679</xdr:rowOff>
    </xdr:from>
    <xdr:to>
      <xdr:col>12</xdr:col>
      <xdr:colOff>463560</xdr:colOff>
      <xdr:row>3</xdr:row>
      <xdr:rowOff>358680</xdr:rowOff>
    </xdr:to>
    <xdr:grpSp>
      <xdr:nvGrpSpPr>
        <xdr:cNvPr id="44" name="Group 43">
          <a:extLst>
            <a:ext uri="{FF2B5EF4-FFF2-40B4-BE49-F238E27FC236}">
              <a16:creationId xmlns:a16="http://schemas.microsoft.com/office/drawing/2014/main" id="{973A3922-9979-4A8C-84E8-B7CE24098988}"/>
            </a:ext>
          </a:extLst>
        </xdr:cNvPr>
        <xdr:cNvGrpSpPr/>
      </xdr:nvGrpSpPr>
      <xdr:grpSpPr>
        <a:xfrm>
          <a:off x="1744980" y="922019"/>
          <a:ext cx="5713740" cy="252001"/>
          <a:chOff x="1744980" y="922019"/>
          <a:chExt cx="5713740" cy="252001"/>
        </a:xfrm>
      </xdr:grpSpPr>
      <xdr:grpSp>
        <xdr:nvGrpSpPr>
          <xdr:cNvPr id="45" name="Group 44">
            <a:extLst>
              <a:ext uri="{FF2B5EF4-FFF2-40B4-BE49-F238E27FC236}">
                <a16:creationId xmlns:a16="http://schemas.microsoft.com/office/drawing/2014/main" id="{2CB292B8-43EB-261C-8FE9-F4376C49FBD3}"/>
              </a:ext>
            </a:extLst>
          </xdr:cNvPr>
          <xdr:cNvGrpSpPr/>
        </xdr:nvGrpSpPr>
        <xdr:grpSpPr>
          <a:xfrm>
            <a:off x="2735580" y="922019"/>
            <a:ext cx="3738379" cy="252001"/>
            <a:chOff x="6543784" y="952499"/>
            <a:chExt cx="3738379" cy="252001"/>
          </a:xfrm>
          <a:solidFill>
            <a:schemeClr val="tx1"/>
          </a:solidFill>
        </xdr:grpSpPr>
        <xdr:grpSp>
          <xdr:nvGrpSpPr>
            <xdr:cNvPr id="48" name="Group 47">
              <a:extLst>
                <a:ext uri="{FF2B5EF4-FFF2-40B4-BE49-F238E27FC236}">
                  <a16:creationId xmlns:a16="http://schemas.microsoft.com/office/drawing/2014/main" id="{42CF6D89-BE34-2CF4-846D-B56EB8533FF9}"/>
                </a:ext>
              </a:extLst>
            </xdr:cNvPr>
            <xdr:cNvGrpSpPr/>
          </xdr:nvGrpSpPr>
          <xdr:grpSpPr>
            <a:xfrm>
              <a:off x="6543784" y="952499"/>
              <a:ext cx="3738379" cy="252001"/>
              <a:chOff x="1710633" y="822959"/>
              <a:chExt cx="3887177" cy="263976"/>
            </a:xfrm>
            <a:grpFill/>
          </xdr:grpSpPr>
          <xdr:sp macro="" textlink="">
            <xdr:nvSpPr>
              <xdr:cNvPr id="50" name="Rectangle: Rounded Corners 49">
                <a:hlinkClick xmlns:r="http://schemas.openxmlformats.org/officeDocument/2006/relationships" r:id="rId20"/>
                <a:extLst>
                  <a:ext uri="{FF2B5EF4-FFF2-40B4-BE49-F238E27FC236}">
                    <a16:creationId xmlns:a16="http://schemas.microsoft.com/office/drawing/2014/main" id="{E09E09C7-022D-7617-9F22-8E248D9EBF93}"/>
                  </a:ext>
                </a:extLst>
              </xdr:cNvPr>
              <xdr:cNvSpPr/>
            </xdr:nvSpPr>
            <xdr:spPr>
              <a:xfrm>
                <a:off x="3677509" y="822959"/>
                <a:ext cx="935823"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Vehicles</a:t>
                </a:r>
                <a:endParaRPr lang="en-SC" sz="1100">
                  <a:latin typeface="Arial" panose="020B0604020202020204" pitchFamily="34" charset="0"/>
                  <a:cs typeface="Arial" panose="020B0604020202020204" pitchFamily="34" charset="0"/>
                </a:endParaRPr>
              </a:p>
            </xdr:txBody>
          </xdr:sp>
          <xdr:sp macro="" textlink="">
            <xdr:nvSpPr>
              <xdr:cNvPr id="51" name="Rectangle: Rounded Corners 50">
                <a:hlinkClick xmlns:r="http://schemas.openxmlformats.org/officeDocument/2006/relationships" r:id="rId21"/>
                <a:extLst>
                  <a:ext uri="{FF2B5EF4-FFF2-40B4-BE49-F238E27FC236}">
                    <a16:creationId xmlns:a16="http://schemas.microsoft.com/office/drawing/2014/main" id="{3D0879A9-020C-411F-0F27-47D7C1B270FC}"/>
                  </a:ext>
                </a:extLst>
              </xdr:cNvPr>
              <xdr:cNvSpPr/>
            </xdr:nvSpPr>
            <xdr:spPr>
              <a:xfrm>
                <a:off x="4661987" y="822960"/>
                <a:ext cx="935823"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Claims</a:t>
                </a:r>
                <a:endParaRPr lang="en-SC" sz="1100">
                  <a:latin typeface="Arial" panose="020B0604020202020204" pitchFamily="34" charset="0"/>
                  <a:cs typeface="Arial" panose="020B0604020202020204" pitchFamily="34" charset="0"/>
                </a:endParaRPr>
              </a:p>
            </xdr:txBody>
          </xdr:sp>
          <xdr:sp macro="" textlink="">
            <xdr:nvSpPr>
              <xdr:cNvPr id="52" name="Rectangle: Rounded Corners 51">
                <a:hlinkClick xmlns:r="http://schemas.openxmlformats.org/officeDocument/2006/relationships" r:id="rId22"/>
                <a:extLst>
                  <a:ext uri="{FF2B5EF4-FFF2-40B4-BE49-F238E27FC236}">
                    <a16:creationId xmlns:a16="http://schemas.microsoft.com/office/drawing/2014/main" id="{2D7BB549-3185-FDE2-AB42-D3EB92EDE249}"/>
                  </a:ext>
                </a:extLst>
              </xdr:cNvPr>
              <xdr:cNvSpPr/>
            </xdr:nvSpPr>
            <xdr:spPr>
              <a:xfrm>
                <a:off x="1710633" y="822960"/>
                <a:ext cx="935822"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Policies</a:t>
                </a:r>
                <a:endParaRPr lang="en-SC" sz="1100">
                  <a:latin typeface="Arial" panose="020B0604020202020204" pitchFamily="34" charset="0"/>
                  <a:cs typeface="Arial" panose="020B0604020202020204" pitchFamily="34" charset="0"/>
                </a:endParaRPr>
              </a:p>
            </xdr:txBody>
          </xdr:sp>
        </xdr:grpSp>
        <xdr:sp macro="" textlink="">
          <xdr:nvSpPr>
            <xdr:cNvPr id="49" name="Rectangle: Rounded Corners 48">
              <a:hlinkClick xmlns:r="http://schemas.openxmlformats.org/officeDocument/2006/relationships" r:id="rId23"/>
              <a:extLst>
                <a:ext uri="{FF2B5EF4-FFF2-40B4-BE49-F238E27FC236}">
                  <a16:creationId xmlns:a16="http://schemas.microsoft.com/office/drawing/2014/main" id="{16A2B4EC-B498-AAFD-EF1A-71FC4FCA495B}"/>
                </a:ext>
              </a:extLst>
            </xdr:cNvPr>
            <xdr:cNvSpPr/>
          </xdr:nvSpPr>
          <xdr:spPr>
            <a:xfrm>
              <a:off x="7490460" y="95250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sp macro="" textlink="">
        <xdr:nvSpPr>
          <xdr:cNvPr id="46" name="Rectangle: Rounded Corners 45">
            <a:hlinkClick xmlns:r="http://schemas.openxmlformats.org/officeDocument/2006/relationships" r:id="rId24"/>
            <a:extLst>
              <a:ext uri="{FF2B5EF4-FFF2-40B4-BE49-F238E27FC236}">
                <a16:creationId xmlns:a16="http://schemas.microsoft.com/office/drawing/2014/main" id="{7FF4EC1E-8763-4575-CDF0-C56C53E72971}"/>
              </a:ext>
            </a:extLst>
          </xdr:cNvPr>
          <xdr:cNvSpPr/>
        </xdr:nvSpPr>
        <xdr:spPr>
          <a:xfrm>
            <a:off x="6522720" y="922020"/>
            <a:ext cx="936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Documents</a:t>
            </a:r>
            <a:endParaRPr lang="en-SC" sz="1100">
              <a:latin typeface="Arial" panose="020B0604020202020204" pitchFamily="34" charset="0"/>
              <a:cs typeface="Arial" panose="020B0604020202020204" pitchFamily="34" charset="0"/>
            </a:endParaRPr>
          </a:p>
        </xdr:txBody>
      </xdr:sp>
      <xdr:sp macro="" textlink="">
        <xdr:nvSpPr>
          <xdr:cNvPr id="47" name="Rectangle: Rounded Corners 46">
            <a:extLst>
              <a:ext uri="{FF2B5EF4-FFF2-40B4-BE49-F238E27FC236}">
                <a16:creationId xmlns:a16="http://schemas.microsoft.com/office/drawing/2014/main" id="{9C8D3B7B-E323-4CF1-26C4-279E77DBF989}"/>
              </a:ext>
            </a:extLst>
          </xdr:cNvPr>
          <xdr:cNvSpPr/>
        </xdr:nvSpPr>
        <xdr:spPr>
          <a:xfrm>
            <a:off x="1744980" y="922020"/>
            <a:ext cx="936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Proposals</a:t>
            </a:r>
            <a:endParaRPr lang="en-SC" sz="1100">
              <a:latin typeface="Arial" panose="020B0604020202020204" pitchFamily="34" charset="0"/>
              <a:cs typeface="Arial" panose="020B0604020202020204" pitchFamily="34" charset="0"/>
            </a:endParaRPr>
          </a:p>
        </xdr:txBody>
      </xdr:sp>
    </xdr:grpSp>
    <xdr:clientData/>
  </xdr:twoCellAnchor>
  <xdr:twoCellAnchor editAs="oneCell">
    <xdr:from>
      <xdr:col>11</xdr:col>
      <xdr:colOff>0</xdr:colOff>
      <xdr:row>9</xdr:row>
      <xdr:rowOff>22860</xdr:rowOff>
    </xdr:from>
    <xdr:to>
      <xdr:col>11</xdr:col>
      <xdr:colOff>180000</xdr:colOff>
      <xdr:row>9</xdr:row>
      <xdr:rowOff>202860</xdr:rowOff>
    </xdr:to>
    <xdr:pic>
      <xdr:nvPicPr>
        <xdr:cNvPr id="53" name="Picture 52">
          <a:extLst>
            <a:ext uri="{FF2B5EF4-FFF2-40B4-BE49-F238E27FC236}">
              <a16:creationId xmlns:a16="http://schemas.microsoft.com/office/drawing/2014/main" id="{276241AE-DA0E-4F6D-BE23-686DD526BD30}"/>
            </a:ext>
          </a:extLst>
        </xdr:cNvPr>
        <xdr:cNvPicPr>
          <a:picLocks/>
        </xdr:cNvPicPr>
      </xdr:nvPicPr>
      <xdr:blipFill>
        <a:blip xmlns:r="http://schemas.openxmlformats.org/officeDocument/2006/relationships" r:embed="rId4"/>
        <a:stretch>
          <a:fillRect/>
        </a:stretch>
      </xdr:blipFill>
      <xdr:spPr>
        <a:xfrm>
          <a:off x="6179820" y="2156460"/>
          <a:ext cx="180000" cy="180000"/>
        </a:xfrm>
        <a:prstGeom prst="rect">
          <a:avLst/>
        </a:prstGeom>
      </xdr:spPr>
    </xdr:pic>
    <xdr:clientData/>
  </xdr:twoCellAnchor>
  <xdr:twoCellAnchor editAs="oneCell">
    <xdr:from>
      <xdr:col>18</xdr:col>
      <xdr:colOff>571500</xdr:colOff>
      <xdr:row>21</xdr:row>
      <xdr:rowOff>68580</xdr:rowOff>
    </xdr:from>
    <xdr:to>
      <xdr:col>19</xdr:col>
      <xdr:colOff>172380</xdr:colOff>
      <xdr:row>21</xdr:row>
      <xdr:rowOff>248580</xdr:rowOff>
    </xdr:to>
    <xdr:pic>
      <xdr:nvPicPr>
        <xdr:cNvPr id="54" name="Picture 53">
          <a:extLst>
            <a:ext uri="{FF2B5EF4-FFF2-40B4-BE49-F238E27FC236}">
              <a16:creationId xmlns:a16="http://schemas.microsoft.com/office/drawing/2014/main" id="{BFB41ABB-8F5D-4209-A4D5-14222F9C0A42}"/>
            </a:ext>
          </a:extLst>
        </xdr:cNvPr>
        <xdr:cNvPicPr>
          <a:picLocks/>
        </xdr:cNvPicPr>
      </xdr:nvPicPr>
      <xdr:blipFill>
        <a:blip xmlns:r="http://schemas.openxmlformats.org/officeDocument/2006/relationships" r:embed="rId4"/>
        <a:stretch>
          <a:fillRect/>
        </a:stretch>
      </xdr:blipFill>
      <xdr:spPr>
        <a:xfrm>
          <a:off x="11978640" y="4312920"/>
          <a:ext cx="180000" cy="180000"/>
        </a:xfrm>
        <a:prstGeom prst="rect">
          <a:avLst/>
        </a:prstGeom>
      </xdr:spPr>
    </xdr:pic>
    <xdr:clientData/>
  </xdr:twoCellAnchor>
  <xdr:twoCellAnchor>
    <xdr:from>
      <xdr:col>18</xdr:col>
      <xdr:colOff>449580</xdr:colOff>
      <xdr:row>30</xdr:row>
      <xdr:rowOff>106680</xdr:rowOff>
    </xdr:from>
    <xdr:to>
      <xdr:col>20</xdr:col>
      <xdr:colOff>407340</xdr:colOff>
      <xdr:row>30</xdr:row>
      <xdr:rowOff>358680</xdr:rowOff>
    </xdr:to>
    <xdr:sp macro="" textlink="">
      <xdr:nvSpPr>
        <xdr:cNvPr id="55" name="Rectangle: Rounded Corners 54">
          <a:extLst>
            <a:ext uri="{FF2B5EF4-FFF2-40B4-BE49-F238E27FC236}">
              <a16:creationId xmlns:a16="http://schemas.microsoft.com/office/drawing/2014/main" id="{1A681AC9-9905-4847-AC53-6E13F7F7FDAF}"/>
            </a:ext>
          </a:extLst>
        </xdr:cNvPr>
        <xdr:cNvSpPr/>
      </xdr:nvSpPr>
      <xdr:spPr>
        <a:xfrm>
          <a:off x="11856720" y="5920740"/>
          <a:ext cx="1108380" cy="252000"/>
        </a:xfrm>
        <a:prstGeom prst="roundRect">
          <a:avLst/>
        </a:prstGeom>
        <a:solidFill>
          <a:srgbClr val="EA7C3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Photo</a:t>
          </a:r>
          <a:endParaRPr lang="en-SC" sz="10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20</xdr:col>
      <xdr:colOff>114300</xdr:colOff>
      <xdr:row>3</xdr:row>
      <xdr:rowOff>121920</xdr:rowOff>
    </xdr:from>
    <xdr:to>
      <xdr:col>20</xdr:col>
      <xdr:colOff>798300</xdr:colOff>
      <xdr:row>4</xdr:row>
      <xdr:rowOff>175800</xdr:rowOff>
    </xdr:to>
    <xdr:sp macro="" textlink="">
      <xdr:nvSpPr>
        <xdr:cNvPr id="54" name="Rectangle: Rounded Corners 53">
          <a:hlinkClick xmlns:r="http://schemas.openxmlformats.org/officeDocument/2006/relationships" r:id="rId1"/>
          <a:extLst>
            <a:ext uri="{FF2B5EF4-FFF2-40B4-BE49-F238E27FC236}">
              <a16:creationId xmlns:a16="http://schemas.microsoft.com/office/drawing/2014/main" id="{329787EE-F781-4FDD-AA6F-7AA7670169A4}"/>
            </a:ext>
          </a:extLst>
        </xdr:cNvPr>
        <xdr:cNvSpPr/>
      </xdr:nvSpPr>
      <xdr:spPr>
        <a:xfrm>
          <a:off x="12153900" y="92964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281940</xdr:colOff>
      <xdr:row>20</xdr:row>
      <xdr:rowOff>137160</xdr:rowOff>
    </xdr:from>
    <xdr:to>
      <xdr:col>8</xdr:col>
      <xdr:colOff>463020</xdr:colOff>
      <xdr:row>20</xdr:row>
      <xdr:rowOff>389160</xdr:rowOff>
    </xdr:to>
    <xdr:sp macro="" textlink="">
      <xdr:nvSpPr>
        <xdr:cNvPr id="55" name="Rectangle: Rounded Corners 54">
          <a:extLst>
            <a:ext uri="{FF2B5EF4-FFF2-40B4-BE49-F238E27FC236}">
              <a16:creationId xmlns:a16="http://schemas.microsoft.com/office/drawing/2014/main" id="{DA8628E2-B96B-4270-9D8F-2954B30D4778}"/>
            </a:ext>
          </a:extLst>
        </xdr:cNvPr>
        <xdr:cNvSpPr/>
      </xdr:nvSpPr>
      <xdr:spPr>
        <a:xfrm>
          <a:off x="2362200" y="639318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19</xdr:col>
      <xdr:colOff>152400</xdr:colOff>
      <xdr:row>3</xdr:row>
      <xdr:rowOff>121920</xdr:rowOff>
    </xdr:from>
    <xdr:to>
      <xdr:col>20</xdr:col>
      <xdr:colOff>43920</xdr:colOff>
      <xdr:row>4</xdr:row>
      <xdr:rowOff>175800</xdr:rowOff>
    </xdr:to>
    <xdr:sp macro="" textlink="">
      <xdr:nvSpPr>
        <xdr:cNvPr id="56" name="Rectangle: Rounded Corners 55">
          <a:hlinkClick xmlns:r="http://schemas.openxmlformats.org/officeDocument/2006/relationships" r:id="rId2"/>
          <a:extLst>
            <a:ext uri="{FF2B5EF4-FFF2-40B4-BE49-F238E27FC236}">
              <a16:creationId xmlns:a16="http://schemas.microsoft.com/office/drawing/2014/main" id="{013C31CB-F463-4BCF-A503-60DB8AAB33B0}"/>
            </a:ext>
          </a:extLst>
        </xdr:cNvPr>
        <xdr:cNvSpPr/>
      </xdr:nvSpPr>
      <xdr:spPr>
        <a:xfrm>
          <a:off x="11399520" y="929640"/>
          <a:ext cx="684000" cy="252000"/>
        </a:xfrm>
        <a:prstGeom prst="roundRect">
          <a:avLst/>
        </a:prstGeom>
        <a:solidFill>
          <a:schemeClr val="accent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21</xdr:row>
      <xdr:rowOff>126780</xdr:rowOff>
    </xdr:to>
    <xdr:grpSp>
      <xdr:nvGrpSpPr>
        <xdr:cNvPr id="57" name="Group 56">
          <a:extLst>
            <a:ext uri="{FF2B5EF4-FFF2-40B4-BE49-F238E27FC236}">
              <a16:creationId xmlns:a16="http://schemas.microsoft.com/office/drawing/2014/main" id="{838D92BD-6D67-427A-B329-049E6915575B}"/>
            </a:ext>
          </a:extLst>
        </xdr:cNvPr>
        <xdr:cNvGrpSpPr/>
      </xdr:nvGrpSpPr>
      <xdr:grpSpPr>
        <a:xfrm>
          <a:off x="0" y="0"/>
          <a:ext cx="1474131" cy="6817140"/>
          <a:chOff x="0" y="0"/>
          <a:chExt cx="1470321" cy="6184990"/>
        </a:xfrm>
        <a:noFill/>
      </xdr:grpSpPr>
      <xdr:grpSp>
        <xdr:nvGrpSpPr>
          <xdr:cNvPr id="58" name="Group 57">
            <a:extLst>
              <a:ext uri="{FF2B5EF4-FFF2-40B4-BE49-F238E27FC236}">
                <a16:creationId xmlns:a16="http://schemas.microsoft.com/office/drawing/2014/main" id="{CB0B546F-48AA-4FD5-5320-A1C4311BC313}"/>
              </a:ext>
            </a:extLst>
          </xdr:cNvPr>
          <xdr:cNvGrpSpPr/>
        </xdr:nvGrpSpPr>
        <xdr:grpSpPr>
          <a:xfrm>
            <a:off x="0" y="0"/>
            <a:ext cx="1470321" cy="6184990"/>
            <a:chOff x="0" y="0"/>
            <a:chExt cx="1470321" cy="6184990"/>
          </a:xfrm>
          <a:grpFill/>
        </xdr:grpSpPr>
        <xdr:grpSp>
          <xdr:nvGrpSpPr>
            <xdr:cNvPr id="60" name="Group 59">
              <a:extLst>
                <a:ext uri="{FF2B5EF4-FFF2-40B4-BE49-F238E27FC236}">
                  <a16:creationId xmlns:a16="http://schemas.microsoft.com/office/drawing/2014/main" id="{D47009A7-7C09-3970-6533-AAD698642A3D}"/>
                </a:ext>
              </a:extLst>
            </xdr:cNvPr>
            <xdr:cNvGrpSpPr/>
          </xdr:nvGrpSpPr>
          <xdr:grpSpPr>
            <a:xfrm>
              <a:off x="0" y="0"/>
              <a:ext cx="1470321" cy="6184990"/>
              <a:chOff x="0" y="-291307"/>
              <a:chExt cx="1474131" cy="6350725"/>
            </a:xfrm>
            <a:grpFill/>
          </xdr:grpSpPr>
          <xdr:grpSp>
            <xdr:nvGrpSpPr>
              <xdr:cNvPr id="62" name="Group 61">
                <a:extLst>
                  <a:ext uri="{FF2B5EF4-FFF2-40B4-BE49-F238E27FC236}">
                    <a16:creationId xmlns:a16="http://schemas.microsoft.com/office/drawing/2014/main" id="{1A1CF1EF-85DE-7E5B-B713-4411345D9F8B}"/>
                  </a:ext>
                </a:extLst>
              </xdr:cNvPr>
              <xdr:cNvGrpSpPr/>
            </xdr:nvGrpSpPr>
            <xdr:grpSpPr>
              <a:xfrm>
                <a:off x="0" y="-291307"/>
                <a:ext cx="1474131" cy="6350725"/>
                <a:chOff x="0" y="-291307"/>
                <a:chExt cx="1474131" cy="6350725"/>
              </a:xfrm>
              <a:grpFill/>
            </xdr:grpSpPr>
            <xdr:grpSp>
              <xdr:nvGrpSpPr>
                <xdr:cNvPr id="65" name="Group 64">
                  <a:extLst>
                    <a:ext uri="{FF2B5EF4-FFF2-40B4-BE49-F238E27FC236}">
                      <a16:creationId xmlns:a16="http://schemas.microsoft.com/office/drawing/2014/main" id="{504F85E9-98E3-B1F0-2E1F-6EB33B6E9ADF}"/>
                    </a:ext>
                  </a:extLst>
                </xdr:cNvPr>
                <xdr:cNvGrpSpPr/>
              </xdr:nvGrpSpPr>
              <xdr:grpSpPr>
                <a:xfrm>
                  <a:off x="0" y="-291307"/>
                  <a:ext cx="1474131" cy="6350725"/>
                  <a:chOff x="0" y="-276870"/>
                  <a:chExt cx="1476165" cy="6035993"/>
                </a:xfrm>
                <a:grpFill/>
              </xdr:grpSpPr>
              <xdr:sp macro="" textlink="">
                <xdr:nvSpPr>
                  <xdr:cNvPr id="67" name="Rectangle 66">
                    <a:extLst>
                      <a:ext uri="{FF2B5EF4-FFF2-40B4-BE49-F238E27FC236}">
                        <a16:creationId xmlns:a16="http://schemas.microsoft.com/office/drawing/2014/main" id="{B273498B-C03E-8C4A-6DA9-1BBF28DB7870}"/>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8" name="Group 67">
                    <a:extLst>
                      <a:ext uri="{FF2B5EF4-FFF2-40B4-BE49-F238E27FC236}">
                        <a16:creationId xmlns:a16="http://schemas.microsoft.com/office/drawing/2014/main" id="{72EB1258-895F-7500-911C-61D67E3EC697}"/>
                      </a:ext>
                    </a:extLst>
                  </xdr:cNvPr>
                  <xdr:cNvGrpSpPr/>
                </xdr:nvGrpSpPr>
                <xdr:grpSpPr>
                  <a:xfrm>
                    <a:off x="2080" y="531339"/>
                    <a:ext cx="1457616" cy="4278031"/>
                    <a:chOff x="2080" y="531339"/>
                    <a:chExt cx="1457616" cy="4278031"/>
                  </a:xfrm>
                  <a:grpFill/>
                </xdr:grpSpPr>
                <xdr:sp macro="" textlink="">
                  <xdr:nvSpPr>
                    <xdr:cNvPr id="69" name="TextBox 68">
                      <a:hlinkClick xmlns:r="http://schemas.openxmlformats.org/officeDocument/2006/relationships" r:id="rId3"/>
                      <a:extLst>
                        <a:ext uri="{FF2B5EF4-FFF2-40B4-BE49-F238E27FC236}">
                          <a16:creationId xmlns:a16="http://schemas.microsoft.com/office/drawing/2014/main" id="{7773C19A-1F10-51F2-B2BD-D0C4741102E6}"/>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4"/>
                      <a:extLst>
                        <a:ext uri="{FF2B5EF4-FFF2-40B4-BE49-F238E27FC236}">
                          <a16:creationId xmlns:a16="http://schemas.microsoft.com/office/drawing/2014/main" id="{5B20B0AB-F36E-B439-6230-A345B90444C5}"/>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5"/>
                      <a:extLst>
                        <a:ext uri="{FF2B5EF4-FFF2-40B4-BE49-F238E27FC236}">
                          <a16:creationId xmlns:a16="http://schemas.microsoft.com/office/drawing/2014/main" id="{6DF358F5-30DF-3667-B564-6DA79A5561CB}"/>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6"/>
                      <a:extLst>
                        <a:ext uri="{FF2B5EF4-FFF2-40B4-BE49-F238E27FC236}">
                          <a16:creationId xmlns:a16="http://schemas.microsoft.com/office/drawing/2014/main" id="{7F7D50FA-413F-93C8-07DA-D6BE182589FE}"/>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7"/>
                      <a:extLst>
                        <a:ext uri="{FF2B5EF4-FFF2-40B4-BE49-F238E27FC236}">
                          <a16:creationId xmlns:a16="http://schemas.microsoft.com/office/drawing/2014/main" id="{FCB59E2A-DAFB-5944-649F-226DA3770A04}"/>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8"/>
                      <a:extLst>
                        <a:ext uri="{FF2B5EF4-FFF2-40B4-BE49-F238E27FC236}">
                          <a16:creationId xmlns:a16="http://schemas.microsoft.com/office/drawing/2014/main" id="{3D7CF062-C463-E632-85DB-AF4F69DE23E4}"/>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9"/>
                      <a:extLst>
                        <a:ext uri="{FF2B5EF4-FFF2-40B4-BE49-F238E27FC236}">
                          <a16:creationId xmlns:a16="http://schemas.microsoft.com/office/drawing/2014/main" id="{3D204F73-CCEC-2661-9D71-449D4F4FCA67}"/>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6" name="TextBox 75">
                      <a:hlinkClick xmlns:r="http://schemas.openxmlformats.org/officeDocument/2006/relationships" r:id="rId10"/>
                      <a:extLst>
                        <a:ext uri="{FF2B5EF4-FFF2-40B4-BE49-F238E27FC236}">
                          <a16:creationId xmlns:a16="http://schemas.microsoft.com/office/drawing/2014/main" id="{5B092093-D978-C8DA-92BC-A002D5A16F3A}"/>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7" name="TextBox 76">
                      <a:hlinkClick xmlns:r="http://schemas.openxmlformats.org/officeDocument/2006/relationships" r:id="rId11"/>
                      <a:extLst>
                        <a:ext uri="{FF2B5EF4-FFF2-40B4-BE49-F238E27FC236}">
                          <a16:creationId xmlns:a16="http://schemas.microsoft.com/office/drawing/2014/main" id="{0F15F0E8-2396-D369-3C03-206D463056B0}"/>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8" name="TextBox 77">
                      <a:extLst>
                        <a:ext uri="{FF2B5EF4-FFF2-40B4-BE49-F238E27FC236}">
                          <a16:creationId xmlns:a16="http://schemas.microsoft.com/office/drawing/2014/main" id="{DB155B81-92DE-BECE-3D65-25F06614EF22}"/>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9" name="TextBox 78">
                      <a:hlinkClick xmlns:r="http://schemas.openxmlformats.org/officeDocument/2006/relationships" r:id="rId12"/>
                      <a:extLst>
                        <a:ext uri="{FF2B5EF4-FFF2-40B4-BE49-F238E27FC236}">
                          <a16:creationId xmlns:a16="http://schemas.microsoft.com/office/drawing/2014/main" id="{11766EE3-E023-489E-3267-80B5D93F4F1F}"/>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chemeClr val="bg1"/>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0" name="TextBox 79">
                      <a:extLst>
                        <a:ext uri="{FF2B5EF4-FFF2-40B4-BE49-F238E27FC236}">
                          <a16:creationId xmlns:a16="http://schemas.microsoft.com/office/drawing/2014/main" id="{E6C7321C-BABB-EF8E-BCA7-E20760837045}"/>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Renewals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1" name="TextBox 80">
                      <a:hlinkClick xmlns:r="http://schemas.openxmlformats.org/officeDocument/2006/relationships" r:id="rId13"/>
                      <a:extLst>
                        <a:ext uri="{FF2B5EF4-FFF2-40B4-BE49-F238E27FC236}">
                          <a16:creationId xmlns:a16="http://schemas.microsoft.com/office/drawing/2014/main" id="{F275C456-EFCF-1D77-F166-FBB84AF4D9E4}"/>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2" name="TextBox 81">
                      <a:extLst>
                        <a:ext uri="{FF2B5EF4-FFF2-40B4-BE49-F238E27FC236}">
                          <a16:creationId xmlns:a16="http://schemas.microsoft.com/office/drawing/2014/main" id="{FC22EC60-DAEB-2748-F71A-9175C673344D}"/>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66" name="TextBox 65">
                  <a:hlinkClick xmlns:r="http://schemas.openxmlformats.org/officeDocument/2006/relationships" r:id="rId14"/>
                  <a:extLst>
                    <a:ext uri="{FF2B5EF4-FFF2-40B4-BE49-F238E27FC236}">
                      <a16:creationId xmlns:a16="http://schemas.microsoft.com/office/drawing/2014/main" id="{532791BF-7F39-3F03-3396-FEA0091A86EE}"/>
                    </a:ext>
                  </a:extLst>
                </xdr:cNvPr>
                <xdr:cNvSpPr txBox="1"/>
              </xdr:nvSpPr>
              <xdr:spPr>
                <a:xfrm>
                  <a:off x="0" y="2248743"/>
                  <a:ext cx="1440000" cy="25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3" name="TextBox 62">
                <a:extLst>
                  <a:ext uri="{FF2B5EF4-FFF2-40B4-BE49-F238E27FC236}">
                    <a16:creationId xmlns:a16="http://schemas.microsoft.com/office/drawing/2014/main" id="{43E608B7-4DBD-DFC2-EA04-616DC610CFDF}"/>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64" name="TextBox 63">
                <a:extLst>
                  <a:ext uri="{FF2B5EF4-FFF2-40B4-BE49-F238E27FC236}">
                    <a16:creationId xmlns:a16="http://schemas.microsoft.com/office/drawing/2014/main" id="{00E490EC-B522-B642-7A14-4E09E7A280FD}"/>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1" name="TextBox 60">
              <a:hlinkClick xmlns:r="http://schemas.openxmlformats.org/officeDocument/2006/relationships" r:id="rId15"/>
              <a:extLst>
                <a:ext uri="{FF2B5EF4-FFF2-40B4-BE49-F238E27FC236}">
                  <a16:creationId xmlns:a16="http://schemas.microsoft.com/office/drawing/2014/main" id="{A6CE1E52-5BF8-A3A2-6E9E-4C8FE834ED8D}"/>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9" name="Picture 58">
            <a:extLst>
              <a:ext uri="{FF2B5EF4-FFF2-40B4-BE49-F238E27FC236}">
                <a16:creationId xmlns:a16="http://schemas.microsoft.com/office/drawing/2014/main" id="{51681256-B543-57A3-F9F8-F93F979620EF}"/>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a:grpFill/>
        </xdr:spPr>
      </xdr:pic>
    </xdr:grpSp>
    <xdr:clientData/>
  </xdr:twoCellAnchor>
  <xdr:oneCellAnchor>
    <xdr:from>
      <xdr:col>21</xdr:col>
      <xdr:colOff>480060</xdr:colOff>
      <xdr:row>17</xdr:row>
      <xdr:rowOff>0</xdr:rowOff>
    </xdr:from>
    <xdr:ext cx="184731" cy="264560"/>
    <xdr:sp macro="" textlink="">
      <xdr:nvSpPr>
        <xdr:cNvPr id="83" name="TextBox 82">
          <a:extLst>
            <a:ext uri="{FF2B5EF4-FFF2-40B4-BE49-F238E27FC236}">
              <a16:creationId xmlns:a16="http://schemas.microsoft.com/office/drawing/2014/main" id="{C6ED4979-6915-4FE2-B401-A6C0DCB4EAF8}"/>
            </a:ext>
          </a:extLst>
        </xdr:cNvPr>
        <xdr:cNvSpPr txBox="1"/>
      </xdr:nvSpPr>
      <xdr:spPr>
        <a:xfrm>
          <a:off x="14257020" y="5021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11</xdr:col>
      <xdr:colOff>464820</xdr:colOff>
      <xdr:row>20</xdr:row>
      <xdr:rowOff>137160</xdr:rowOff>
    </xdr:from>
    <xdr:to>
      <xdr:col>13</xdr:col>
      <xdr:colOff>688320</xdr:colOff>
      <xdr:row>21</xdr:row>
      <xdr:rowOff>8160</xdr:rowOff>
    </xdr:to>
    <xdr:grpSp>
      <xdr:nvGrpSpPr>
        <xdr:cNvPr id="84" name="Group 83">
          <a:extLst>
            <a:ext uri="{FF2B5EF4-FFF2-40B4-BE49-F238E27FC236}">
              <a16:creationId xmlns:a16="http://schemas.microsoft.com/office/drawing/2014/main" id="{145422F6-A6EC-4723-B001-7D59297A7810}"/>
            </a:ext>
          </a:extLst>
        </xdr:cNvPr>
        <xdr:cNvGrpSpPr/>
      </xdr:nvGrpSpPr>
      <xdr:grpSpPr>
        <a:xfrm>
          <a:off x="5867400" y="6446520"/>
          <a:ext cx="2700000" cy="252000"/>
          <a:chOff x="5326380" y="922022"/>
          <a:chExt cx="2674920" cy="276157"/>
        </a:xfrm>
      </xdr:grpSpPr>
      <xdr:sp macro="" textlink="">
        <xdr:nvSpPr>
          <xdr:cNvPr id="85" name="Rectangle: Rounded Corners 84">
            <a:extLst>
              <a:ext uri="{FF2B5EF4-FFF2-40B4-BE49-F238E27FC236}">
                <a16:creationId xmlns:a16="http://schemas.microsoft.com/office/drawing/2014/main" id="{F20F6D5C-8397-8B0E-BA8F-59F4B0BC68CB}"/>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86" name="Picture 85">
            <a:extLst>
              <a:ext uri="{FF2B5EF4-FFF2-40B4-BE49-F238E27FC236}">
                <a16:creationId xmlns:a16="http://schemas.microsoft.com/office/drawing/2014/main" id="{FF8E4DA9-54E4-8BA6-862F-894F2870ACA7}"/>
              </a:ext>
            </a:extLst>
          </xdr:cNvPr>
          <xdr:cNvPicPr>
            <a:picLocks noChangeAspect="1"/>
          </xdr:cNvPicPr>
        </xdr:nvPicPr>
        <xdr:blipFill>
          <a:blip xmlns:r="http://schemas.openxmlformats.org/officeDocument/2006/relationships" r:embed="rId17"/>
          <a:stretch>
            <a:fillRect/>
          </a:stretch>
        </xdr:blipFill>
        <xdr:spPr>
          <a:xfrm>
            <a:off x="5326380" y="922022"/>
            <a:ext cx="666000" cy="275998"/>
          </a:xfrm>
          <a:prstGeom prst="rect">
            <a:avLst/>
          </a:prstGeom>
        </xdr:spPr>
      </xdr:pic>
      <xdr:pic>
        <xdr:nvPicPr>
          <xdr:cNvPr id="87" name="Picture 86">
            <a:extLst>
              <a:ext uri="{FF2B5EF4-FFF2-40B4-BE49-F238E27FC236}">
                <a16:creationId xmlns:a16="http://schemas.microsoft.com/office/drawing/2014/main" id="{E67D8921-D6C5-B173-B1BB-BA1C168A420D}"/>
              </a:ext>
            </a:extLst>
          </xdr:cNvPr>
          <xdr:cNvPicPr>
            <a:picLocks noChangeAspect="1"/>
          </xdr:cNvPicPr>
        </xdr:nvPicPr>
        <xdr:blipFill>
          <a:blip xmlns:r="http://schemas.openxmlformats.org/officeDocument/2006/relationships" r:embed="rId17"/>
          <a:stretch>
            <a:fillRect/>
          </a:stretch>
        </xdr:blipFill>
        <xdr:spPr>
          <a:xfrm rot="10800000">
            <a:off x="7335300" y="922181"/>
            <a:ext cx="666000" cy="275998"/>
          </a:xfrm>
          <a:prstGeom prst="rect">
            <a:avLst/>
          </a:prstGeom>
        </xdr:spPr>
      </xdr:pic>
    </xdr:grpSp>
    <xdr:clientData/>
  </xdr:twoCellAnchor>
  <xdr:twoCellAnchor editAs="oneCell">
    <xdr:from>
      <xdr:col>8</xdr:col>
      <xdr:colOff>83820</xdr:colOff>
      <xdr:row>17</xdr:row>
      <xdr:rowOff>114300</xdr:rowOff>
    </xdr:from>
    <xdr:to>
      <xdr:col>8</xdr:col>
      <xdr:colOff>355265</xdr:colOff>
      <xdr:row>18</xdr:row>
      <xdr:rowOff>93300</xdr:rowOff>
    </xdr:to>
    <xdr:pic>
      <xdr:nvPicPr>
        <xdr:cNvPr id="88" name="Picture 87">
          <a:extLst>
            <a:ext uri="{FF2B5EF4-FFF2-40B4-BE49-F238E27FC236}">
              <a16:creationId xmlns:a16="http://schemas.microsoft.com/office/drawing/2014/main" id="{098AF09B-8B0D-4C0C-8D8D-425BD29E27C7}"/>
            </a:ext>
          </a:extLst>
        </xdr:cNvPr>
        <xdr:cNvPicPr>
          <a:picLocks/>
        </xdr:cNvPicPr>
      </xdr:nvPicPr>
      <xdr:blipFill>
        <a:blip xmlns:r="http://schemas.openxmlformats.org/officeDocument/2006/relationships" r:embed="rId18"/>
        <a:stretch>
          <a:fillRect/>
        </a:stretch>
      </xdr:blipFill>
      <xdr:spPr>
        <a:xfrm>
          <a:off x="2667000" y="5280660"/>
          <a:ext cx="271445" cy="360000"/>
        </a:xfrm>
        <a:prstGeom prst="rect">
          <a:avLst/>
        </a:prstGeom>
      </xdr:spPr>
    </xdr:pic>
    <xdr:clientData/>
  </xdr:twoCellAnchor>
  <xdr:twoCellAnchor editAs="oneCell">
    <xdr:from>
      <xdr:col>9</xdr:col>
      <xdr:colOff>60960</xdr:colOff>
      <xdr:row>17</xdr:row>
      <xdr:rowOff>99060</xdr:rowOff>
    </xdr:from>
    <xdr:to>
      <xdr:col>9</xdr:col>
      <xdr:colOff>332405</xdr:colOff>
      <xdr:row>18</xdr:row>
      <xdr:rowOff>78060</xdr:rowOff>
    </xdr:to>
    <xdr:pic>
      <xdr:nvPicPr>
        <xdr:cNvPr id="89" name="Picture 88">
          <a:extLst>
            <a:ext uri="{FF2B5EF4-FFF2-40B4-BE49-F238E27FC236}">
              <a16:creationId xmlns:a16="http://schemas.microsoft.com/office/drawing/2014/main" id="{0777DF7B-499A-435E-818A-7F71ADA03AC9}"/>
            </a:ext>
          </a:extLst>
        </xdr:cNvPr>
        <xdr:cNvPicPr>
          <a:picLocks/>
        </xdr:cNvPicPr>
      </xdr:nvPicPr>
      <xdr:blipFill>
        <a:blip xmlns:r="http://schemas.openxmlformats.org/officeDocument/2006/relationships" r:embed="rId18"/>
        <a:stretch>
          <a:fillRect/>
        </a:stretch>
      </xdr:blipFill>
      <xdr:spPr>
        <a:xfrm>
          <a:off x="4511040" y="5265420"/>
          <a:ext cx="271445" cy="360000"/>
        </a:xfrm>
        <a:prstGeom prst="rect">
          <a:avLst/>
        </a:prstGeom>
      </xdr:spPr>
    </xdr:pic>
    <xdr:clientData/>
  </xdr:twoCellAnchor>
  <xdr:twoCellAnchor editAs="oneCell">
    <xdr:from>
      <xdr:col>8</xdr:col>
      <xdr:colOff>1143000</xdr:colOff>
      <xdr:row>17</xdr:row>
      <xdr:rowOff>114300</xdr:rowOff>
    </xdr:from>
    <xdr:to>
      <xdr:col>8</xdr:col>
      <xdr:colOff>1414445</xdr:colOff>
      <xdr:row>18</xdr:row>
      <xdr:rowOff>93300</xdr:rowOff>
    </xdr:to>
    <xdr:pic>
      <xdr:nvPicPr>
        <xdr:cNvPr id="90" name="Picture 89">
          <a:extLst>
            <a:ext uri="{FF2B5EF4-FFF2-40B4-BE49-F238E27FC236}">
              <a16:creationId xmlns:a16="http://schemas.microsoft.com/office/drawing/2014/main" id="{D7854D9F-3390-43CC-BEF2-25CF8C29B03F}"/>
            </a:ext>
          </a:extLst>
        </xdr:cNvPr>
        <xdr:cNvPicPr>
          <a:picLocks/>
        </xdr:cNvPicPr>
      </xdr:nvPicPr>
      <xdr:blipFill>
        <a:blip xmlns:r="http://schemas.openxmlformats.org/officeDocument/2006/relationships" r:embed="rId18"/>
        <a:stretch>
          <a:fillRect/>
        </a:stretch>
      </xdr:blipFill>
      <xdr:spPr>
        <a:xfrm>
          <a:off x="3726180" y="5280660"/>
          <a:ext cx="271445" cy="360000"/>
        </a:xfrm>
        <a:prstGeom prst="rect">
          <a:avLst/>
        </a:prstGeom>
      </xdr:spPr>
    </xdr:pic>
    <xdr:clientData/>
  </xdr:twoCellAnchor>
  <xdr:twoCellAnchor>
    <xdr:from>
      <xdr:col>4</xdr:col>
      <xdr:colOff>609600</xdr:colOff>
      <xdr:row>20</xdr:row>
      <xdr:rowOff>121920</xdr:rowOff>
    </xdr:from>
    <xdr:to>
      <xdr:col>4</xdr:col>
      <xdr:colOff>1293600</xdr:colOff>
      <xdr:row>20</xdr:row>
      <xdr:rowOff>373920</xdr:rowOff>
    </xdr:to>
    <xdr:sp macro="" textlink="">
      <xdr:nvSpPr>
        <xdr:cNvPr id="91" name="Rectangle: Rounded Corners 90">
          <a:hlinkClick xmlns:r="http://schemas.openxmlformats.org/officeDocument/2006/relationships" r:id="rId19"/>
          <a:extLst>
            <a:ext uri="{FF2B5EF4-FFF2-40B4-BE49-F238E27FC236}">
              <a16:creationId xmlns:a16="http://schemas.microsoft.com/office/drawing/2014/main" id="{7D6BFEF2-D45D-4562-8A96-AA4BB4956F3A}"/>
            </a:ext>
          </a:extLst>
        </xdr:cNvPr>
        <xdr:cNvSpPr/>
      </xdr:nvSpPr>
      <xdr:spPr>
        <a:xfrm>
          <a:off x="2080260" y="6377940"/>
          <a:ext cx="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0</xdr:colOff>
      <xdr:row>20</xdr:row>
      <xdr:rowOff>121920</xdr:rowOff>
    </xdr:from>
    <xdr:to>
      <xdr:col>5</xdr:col>
      <xdr:colOff>0</xdr:colOff>
      <xdr:row>20</xdr:row>
      <xdr:rowOff>373920</xdr:rowOff>
    </xdr:to>
    <xdr:sp macro="" textlink="">
      <xdr:nvSpPr>
        <xdr:cNvPr id="92" name="Rectangle: Rounded Corners 91">
          <a:hlinkClick xmlns:r="http://schemas.openxmlformats.org/officeDocument/2006/relationships" r:id="rId19"/>
          <a:extLst>
            <a:ext uri="{FF2B5EF4-FFF2-40B4-BE49-F238E27FC236}">
              <a16:creationId xmlns:a16="http://schemas.microsoft.com/office/drawing/2014/main" id="{D3B30D5B-C45A-499A-9506-851398EA9F7D}"/>
            </a:ext>
          </a:extLst>
        </xdr:cNvPr>
        <xdr:cNvSpPr/>
      </xdr:nvSpPr>
      <xdr:spPr>
        <a:xfrm>
          <a:off x="2080260" y="6377940"/>
          <a:ext cx="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609600</xdr:colOff>
      <xdr:row>20</xdr:row>
      <xdr:rowOff>121920</xdr:rowOff>
    </xdr:from>
    <xdr:to>
      <xdr:col>5</xdr:col>
      <xdr:colOff>1293600</xdr:colOff>
      <xdr:row>20</xdr:row>
      <xdr:rowOff>373920</xdr:rowOff>
    </xdr:to>
    <xdr:sp macro="" textlink="">
      <xdr:nvSpPr>
        <xdr:cNvPr id="93" name="Rectangle: Rounded Corners 92">
          <a:hlinkClick xmlns:r="http://schemas.openxmlformats.org/officeDocument/2006/relationships" r:id="rId19"/>
          <a:extLst>
            <a:ext uri="{FF2B5EF4-FFF2-40B4-BE49-F238E27FC236}">
              <a16:creationId xmlns:a16="http://schemas.microsoft.com/office/drawing/2014/main" id="{8D5FE19A-05F9-4C03-8A23-7A5F213B6988}"/>
            </a:ext>
          </a:extLst>
        </xdr:cNvPr>
        <xdr:cNvSpPr/>
      </xdr:nvSpPr>
      <xdr:spPr>
        <a:xfrm>
          <a:off x="2583180" y="6377940"/>
          <a:ext cx="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609600</xdr:colOff>
      <xdr:row>20</xdr:row>
      <xdr:rowOff>121920</xdr:rowOff>
    </xdr:from>
    <xdr:to>
      <xdr:col>6</xdr:col>
      <xdr:colOff>1293600</xdr:colOff>
      <xdr:row>20</xdr:row>
      <xdr:rowOff>373920</xdr:rowOff>
    </xdr:to>
    <xdr:sp macro="" textlink="">
      <xdr:nvSpPr>
        <xdr:cNvPr id="94" name="Rectangle: Rounded Corners 93">
          <a:hlinkClick xmlns:r="http://schemas.openxmlformats.org/officeDocument/2006/relationships" r:id="rId19"/>
          <a:extLst>
            <a:ext uri="{FF2B5EF4-FFF2-40B4-BE49-F238E27FC236}">
              <a16:creationId xmlns:a16="http://schemas.microsoft.com/office/drawing/2014/main" id="{E63ADD50-0D10-4C1C-9ABB-161E704F91B3}"/>
            </a:ext>
          </a:extLst>
        </xdr:cNvPr>
        <xdr:cNvSpPr/>
      </xdr:nvSpPr>
      <xdr:spPr>
        <a:xfrm>
          <a:off x="2583180" y="6377940"/>
          <a:ext cx="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609600</xdr:colOff>
      <xdr:row>20</xdr:row>
      <xdr:rowOff>121920</xdr:rowOff>
    </xdr:from>
    <xdr:to>
      <xdr:col>7</xdr:col>
      <xdr:colOff>1293600</xdr:colOff>
      <xdr:row>20</xdr:row>
      <xdr:rowOff>373920</xdr:rowOff>
    </xdr:to>
    <xdr:sp macro="" textlink="">
      <xdr:nvSpPr>
        <xdr:cNvPr id="95" name="Rectangle: Rounded Corners 94">
          <a:hlinkClick xmlns:r="http://schemas.openxmlformats.org/officeDocument/2006/relationships" r:id="rId19"/>
          <a:extLst>
            <a:ext uri="{FF2B5EF4-FFF2-40B4-BE49-F238E27FC236}">
              <a16:creationId xmlns:a16="http://schemas.microsoft.com/office/drawing/2014/main" id="{D3B1960B-7160-4C3F-AE30-882AE8FEC968}"/>
            </a:ext>
          </a:extLst>
        </xdr:cNvPr>
        <xdr:cNvSpPr/>
      </xdr:nvSpPr>
      <xdr:spPr>
        <a:xfrm>
          <a:off x="2583180" y="6377940"/>
          <a:ext cx="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xdr:col>
      <xdr:colOff>0</xdr:colOff>
      <xdr:row>20</xdr:row>
      <xdr:rowOff>144780</xdr:rowOff>
    </xdr:from>
    <xdr:to>
      <xdr:col>5</xdr:col>
      <xdr:colOff>196320</xdr:colOff>
      <xdr:row>20</xdr:row>
      <xdr:rowOff>378780</xdr:rowOff>
    </xdr:to>
    <xdr:sp macro="" textlink="">
      <xdr:nvSpPr>
        <xdr:cNvPr id="96" name="Rectangle: Rounded Corners 95">
          <a:extLst>
            <a:ext uri="{FF2B5EF4-FFF2-40B4-BE49-F238E27FC236}">
              <a16:creationId xmlns:a16="http://schemas.microsoft.com/office/drawing/2014/main" id="{FF1C7395-7A53-484D-A52C-F14F0D222854}"/>
            </a:ext>
          </a:extLst>
        </xdr:cNvPr>
        <xdr:cNvSpPr/>
      </xdr:nvSpPr>
      <xdr:spPr>
        <a:xfrm>
          <a:off x="159258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83819</xdr:colOff>
      <xdr:row>5</xdr:row>
      <xdr:rowOff>76200</xdr:rowOff>
    </xdr:from>
    <xdr:to>
      <xdr:col>4</xdr:col>
      <xdr:colOff>263819</xdr:colOff>
      <xdr:row>5</xdr:row>
      <xdr:rowOff>256200</xdr:rowOff>
    </xdr:to>
    <xdr:pic>
      <xdr:nvPicPr>
        <xdr:cNvPr id="97" name="Picture 96">
          <a:extLst>
            <a:ext uri="{FF2B5EF4-FFF2-40B4-BE49-F238E27FC236}">
              <a16:creationId xmlns:a16="http://schemas.microsoft.com/office/drawing/2014/main" id="{0E9FC66A-94AE-409B-A965-5C3C71C14DBD}"/>
            </a:ext>
          </a:extLst>
        </xdr:cNvPr>
        <xdr:cNvPicPr>
          <a:picLocks/>
        </xdr:cNvPicPr>
      </xdr:nvPicPr>
      <xdr:blipFill>
        <a:blip xmlns:r="http://schemas.openxmlformats.org/officeDocument/2006/relationships" r:embed="rId20"/>
        <a:stretch>
          <a:fillRect/>
        </a:stretch>
      </xdr:blipFill>
      <xdr:spPr>
        <a:xfrm>
          <a:off x="1798319" y="1463040"/>
          <a:ext cx="180000" cy="180000"/>
        </a:xfrm>
        <a:prstGeom prst="rect">
          <a:avLst/>
        </a:prstGeom>
      </xdr:spPr>
    </xdr:pic>
    <xdr:clientData/>
  </xdr:twoCellAnchor>
  <xdr:twoCellAnchor>
    <xdr:from>
      <xdr:col>5</xdr:col>
      <xdr:colOff>76200</xdr:colOff>
      <xdr:row>6</xdr:row>
      <xdr:rowOff>121920</xdr:rowOff>
    </xdr:from>
    <xdr:to>
      <xdr:col>5</xdr:col>
      <xdr:colOff>242959</xdr:colOff>
      <xdr:row>8</xdr:row>
      <xdr:rowOff>259920</xdr:rowOff>
    </xdr:to>
    <xdr:grpSp>
      <xdr:nvGrpSpPr>
        <xdr:cNvPr id="98" name="Group 97">
          <a:extLst>
            <a:ext uri="{FF2B5EF4-FFF2-40B4-BE49-F238E27FC236}">
              <a16:creationId xmlns:a16="http://schemas.microsoft.com/office/drawing/2014/main" id="{68B0BDE4-5A53-4241-AAB3-E6DA5EF23DED}"/>
            </a:ext>
          </a:extLst>
        </xdr:cNvPr>
        <xdr:cNvGrpSpPr/>
      </xdr:nvGrpSpPr>
      <xdr:grpSpPr>
        <a:xfrm>
          <a:off x="2156460" y="1836420"/>
          <a:ext cx="166759" cy="793320"/>
          <a:chOff x="2156460" y="1706880"/>
          <a:chExt cx="162001" cy="817320"/>
        </a:xfrm>
      </xdr:grpSpPr>
      <xdr:pic>
        <xdr:nvPicPr>
          <xdr:cNvPr id="99" name="Picture 98">
            <a:hlinkClick xmlns:r="http://schemas.openxmlformats.org/officeDocument/2006/relationships" r:id="rId21"/>
            <a:extLst>
              <a:ext uri="{FF2B5EF4-FFF2-40B4-BE49-F238E27FC236}">
                <a16:creationId xmlns:a16="http://schemas.microsoft.com/office/drawing/2014/main" id="{099EA37F-FBEB-81F7-D5E7-2B3BCD12183D}"/>
              </a:ext>
            </a:extLst>
          </xdr:cNvPr>
          <xdr:cNvPicPr>
            <a:picLocks noChangeAspect="1"/>
          </xdr:cNvPicPr>
        </xdr:nvPicPr>
        <xdr:blipFill>
          <a:blip xmlns:r="http://schemas.openxmlformats.org/officeDocument/2006/relationships" r:embed="rId22"/>
          <a:stretch>
            <a:fillRect/>
          </a:stretch>
        </xdr:blipFill>
        <xdr:spPr>
          <a:xfrm>
            <a:off x="2156460" y="2034540"/>
            <a:ext cx="162001" cy="162000"/>
          </a:xfrm>
          <a:prstGeom prst="rect">
            <a:avLst/>
          </a:prstGeom>
        </xdr:spPr>
      </xdr:pic>
      <xdr:pic>
        <xdr:nvPicPr>
          <xdr:cNvPr id="100" name="Picture 99">
            <a:hlinkClick xmlns:r="http://schemas.openxmlformats.org/officeDocument/2006/relationships" r:id="rId23"/>
            <a:extLst>
              <a:ext uri="{FF2B5EF4-FFF2-40B4-BE49-F238E27FC236}">
                <a16:creationId xmlns:a16="http://schemas.microsoft.com/office/drawing/2014/main" id="{DE579E81-C1B0-7496-E456-E101F0FD8E23}"/>
              </a:ext>
            </a:extLst>
          </xdr:cNvPr>
          <xdr:cNvPicPr>
            <a:picLocks noChangeAspect="1"/>
          </xdr:cNvPicPr>
        </xdr:nvPicPr>
        <xdr:blipFill>
          <a:blip xmlns:r="http://schemas.openxmlformats.org/officeDocument/2006/relationships" r:embed="rId22"/>
          <a:stretch>
            <a:fillRect/>
          </a:stretch>
        </xdr:blipFill>
        <xdr:spPr>
          <a:xfrm>
            <a:off x="2156460" y="1706880"/>
            <a:ext cx="162000" cy="162000"/>
          </a:xfrm>
          <a:prstGeom prst="rect">
            <a:avLst/>
          </a:prstGeom>
        </xdr:spPr>
      </xdr:pic>
      <xdr:pic>
        <xdr:nvPicPr>
          <xdr:cNvPr id="101" name="Picture 100">
            <a:extLst>
              <a:ext uri="{FF2B5EF4-FFF2-40B4-BE49-F238E27FC236}">
                <a16:creationId xmlns:a16="http://schemas.microsoft.com/office/drawing/2014/main" id="{7B300408-7C9C-BA2B-05DF-04D834340B55}"/>
              </a:ext>
            </a:extLst>
          </xdr:cNvPr>
          <xdr:cNvPicPr>
            <a:picLocks noChangeAspect="1"/>
          </xdr:cNvPicPr>
        </xdr:nvPicPr>
        <xdr:blipFill>
          <a:blip xmlns:r="http://schemas.openxmlformats.org/officeDocument/2006/relationships" r:embed="rId22"/>
          <a:stretch>
            <a:fillRect/>
          </a:stretch>
        </xdr:blipFill>
        <xdr:spPr>
          <a:xfrm>
            <a:off x="2156460" y="2362200"/>
            <a:ext cx="162000" cy="162000"/>
          </a:xfrm>
          <a:prstGeom prst="rect">
            <a:avLst/>
          </a:prstGeom>
        </xdr:spPr>
      </xdr:pic>
    </xdr:grpSp>
    <xdr:clientData/>
  </xdr:twoCellAnchor>
  <xdr:twoCellAnchor>
    <xdr:from>
      <xdr:col>4</xdr:col>
      <xdr:colOff>99060</xdr:colOff>
      <xdr:row>6</xdr:row>
      <xdr:rowOff>114300</xdr:rowOff>
    </xdr:from>
    <xdr:to>
      <xdr:col>4</xdr:col>
      <xdr:colOff>243060</xdr:colOff>
      <xdr:row>8</xdr:row>
      <xdr:rowOff>250980</xdr:rowOff>
    </xdr:to>
    <xdr:grpSp>
      <xdr:nvGrpSpPr>
        <xdr:cNvPr id="102" name="Group 101">
          <a:extLst>
            <a:ext uri="{FF2B5EF4-FFF2-40B4-BE49-F238E27FC236}">
              <a16:creationId xmlns:a16="http://schemas.microsoft.com/office/drawing/2014/main" id="{02365760-9D5F-4237-B208-ACC6D8BAE801}"/>
            </a:ext>
          </a:extLst>
        </xdr:cNvPr>
        <xdr:cNvGrpSpPr/>
      </xdr:nvGrpSpPr>
      <xdr:grpSpPr>
        <a:xfrm>
          <a:off x="1813560" y="1828800"/>
          <a:ext cx="144000" cy="792000"/>
          <a:chOff x="1805940" y="1798320"/>
          <a:chExt cx="144000" cy="784080"/>
        </a:xfrm>
      </xdr:grpSpPr>
      <xdr:sp macro="" textlink="">
        <xdr:nvSpPr>
          <xdr:cNvPr id="103" name="Oval 102">
            <a:extLst>
              <a:ext uri="{FF2B5EF4-FFF2-40B4-BE49-F238E27FC236}">
                <a16:creationId xmlns:a16="http://schemas.microsoft.com/office/drawing/2014/main" id="{024DEEAE-C92A-33E6-9676-72E6DBF7682F}"/>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4" name="Oval 103">
            <a:extLst>
              <a:ext uri="{FF2B5EF4-FFF2-40B4-BE49-F238E27FC236}">
                <a16:creationId xmlns:a16="http://schemas.microsoft.com/office/drawing/2014/main" id="{847DBCA8-0BEF-9E05-4ABB-3D787B3FE1A2}"/>
              </a:ext>
            </a:extLst>
          </xdr:cNvPr>
          <xdr:cNvSpPr>
            <a:spLocks noChangeAspect="1"/>
          </xdr:cNvSpPr>
        </xdr:nvSpPr>
        <xdr:spPr>
          <a:xfrm>
            <a:off x="1805940" y="2110740"/>
            <a:ext cx="144000" cy="144000"/>
          </a:xfrm>
          <a:prstGeom prst="ellipse">
            <a:avLst/>
          </a:prstGeom>
          <a:solidFill>
            <a:schemeClr val="bg1"/>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5" name="Oval 104">
            <a:extLst>
              <a:ext uri="{FF2B5EF4-FFF2-40B4-BE49-F238E27FC236}">
                <a16:creationId xmlns:a16="http://schemas.microsoft.com/office/drawing/2014/main" id="{ADDEFF82-D518-921E-1A1B-03CEDD3919BE}"/>
              </a:ext>
            </a:extLst>
          </xdr:cNvPr>
          <xdr:cNvSpPr>
            <a:spLocks noChangeAspect="1"/>
          </xdr:cNvSpPr>
        </xdr:nvSpPr>
        <xdr:spPr>
          <a:xfrm>
            <a:off x="1805940" y="2438400"/>
            <a:ext cx="144000" cy="144000"/>
          </a:xfrm>
          <a:prstGeom prst="ellipse">
            <a:avLst/>
          </a:prstGeom>
          <a:solidFill>
            <a:schemeClr val="bg1"/>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19</xdr:col>
      <xdr:colOff>411480</xdr:colOff>
      <xdr:row>16</xdr:row>
      <xdr:rowOff>137160</xdr:rowOff>
    </xdr:from>
    <xdr:to>
      <xdr:col>20</xdr:col>
      <xdr:colOff>727380</xdr:colOff>
      <xdr:row>17</xdr:row>
      <xdr:rowOff>8160</xdr:rowOff>
    </xdr:to>
    <xdr:sp macro="" textlink="">
      <xdr:nvSpPr>
        <xdr:cNvPr id="106" name="Rectangle: Rounded Corners 105">
          <a:extLst>
            <a:ext uri="{FF2B5EF4-FFF2-40B4-BE49-F238E27FC236}">
              <a16:creationId xmlns:a16="http://schemas.microsoft.com/office/drawing/2014/main" id="{BBDE34D4-0E72-4DB4-BBBE-F819EFD41FEE}"/>
            </a:ext>
          </a:extLst>
        </xdr:cNvPr>
        <xdr:cNvSpPr/>
      </xdr:nvSpPr>
      <xdr:spPr>
        <a:xfrm>
          <a:off x="12999720" y="4922520"/>
          <a:ext cx="110838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45.xml><?xml version="1.0" encoding="utf-8"?>
<xdr:wsDr xmlns:xdr="http://schemas.openxmlformats.org/drawingml/2006/spreadsheetDrawing" xmlns:a="http://schemas.openxmlformats.org/drawingml/2006/main">
  <xdr:oneCellAnchor>
    <xdr:from>
      <xdr:col>25</xdr:col>
      <xdr:colOff>480060</xdr:colOff>
      <xdr:row>5</xdr:row>
      <xdr:rowOff>0</xdr:rowOff>
    </xdr:from>
    <xdr:ext cx="184731" cy="264560"/>
    <xdr:sp macro="" textlink="">
      <xdr:nvSpPr>
        <xdr:cNvPr id="2" name="TextBox 1">
          <a:extLst>
            <a:ext uri="{FF2B5EF4-FFF2-40B4-BE49-F238E27FC236}">
              <a16:creationId xmlns:a16="http://schemas.microsoft.com/office/drawing/2014/main" id="{92995186-1FE0-48D7-A0F5-BF59C5E39233}"/>
            </a:ext>
          </a:extLst>
        </xdr:cNvPr>
        <xdr:cNvSpPr txBox="1"/>
      </xdr:nvSpPr>
      <xdr:spPr>
        <a:xfrm>
          <a:off x="1299210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3" name="TextBox 2">
          <a:extLst>
            <a:ext uri="{FF2B5EF4-FFF2-40B4-BE49-F238E27FC236}">
              <a16:creationId xmlns:a16="http://schemas.microsoft.com/office/drawing/2014/main" id="{E2AF05B4-3420-41A0-9836-EABCB038F8E5}"/>
            </a:ext>
          </a:extLst>
        </xdr:cNvPr>
        <xdr:cNvSpPr txBox="1"/>
      </xdr:nvSpPr>
      <xdr:spPr>
        <a:xfrm>
          <a:off x="12992100" y="3489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5</xdr:row>
      <xdr:rowOff>0</xdr:rowOff>
    </xdr:from>
    <xdr:ext cx="184731" cy="264560"/>
    <xdr:sp macro="" textlink="">
      <xdr:nvSpPr>
        <xdr:cNvPr id="4" name="TextBox 3">
          <a:extLst>
            <a:ext uri="{FF2B5EF4-FFF2-40B4-BE49-F238E27FC236}">
              <a16:creationId xmlns:a16="http://schemas.microsoft.com/office/drawing/2014/main" id="{77E35674-C588-4270-959E-F76DC9344603}"/>
            </a:ext>
          </a:extLst>
        </xdr:cNvPr>
        <xdr:cNvSpPr txBox="1"/>
      </xdr:nvSpPr>
      <xdr:spPr>
        <a:xfrm>
          <a:off x="1226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26</xdr:col>
      <xdr:colOff>45720</xdr:colOff>
      <xdr:row>3</xdr:row>
      <xdr:rowOff>114300</xdr:rowOff>
    </xdr:from>
    <xdr:to>
      <xdr:col>26</xdr:col>
      <xdr:colOff>729720</xdr:colOff>
      <xdr:row>3</xdr:row>
      <xdr:rowOff>366300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52AC87F6-62C6-4B85-A470-79342DA4F656}"/>
            </a:ext>
          </a:extLst>
        </xdr:cNvPr>
        <xdr:cNvSpPr/>
      </xdr:nvSpPr>
      <xdr:spPr>
        <a:xfrm>
          <a:off x="13296900" y="92964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25</xdr:col>
      <xdr:colOff>160020</xdr:colOff>
      <xdr:row>3</xdr:row>
      <xdr:rowOff>114300</xdr:rowOff>
    </xdr:from>
    <xdr:to>
      <xdr:col>25</xdr:col>
      <xdr:colOff>844020</xdr:colOff>
      <xdr:row>3</xdr:row>
      <xdr:rowOff>366300</xdr:rowOff>
    </xdr:to>
    <xdr:sp macro="" textlink="">
      <xdr:nvSpPr>
        <xdr:cNvPr id="6" name="Rectangle: Rounded Corners 5">
          <a:extLst>
            <a:ext uri="{FF2B5EF4-FFF2-40B4-BE49-F238E27FC236}">
              <a16:creationId xmlns:a16="http://schemas.microsoft.com/office/drawing/2014/main" id="{A08F2838-B11C-430D-BB7D-EC11FF1FDC65}"/>
            </a:ext>
          </a:extLst>
        </xdr:cNvPr>
        <xdr:cNvSpPr/>
      </xdr:nvSpPr>
      <xdr:spPr>
        <a:xfrm>
          <a:off x="12672060" y="929640"/>
          <a:ext cx="57732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Edit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25</xdr:col>
      <xdr:colOff>335280</xdr:colOff>
      <xdr:row>18</xdr:row>
      <xdr:rowOff>106680</xdr:rowOff>
    </xdr:from>
    <xdr:to>
      <xdr:col>27</xdr:col>
      <xdr:colOff>9000</xdr:colOff>
      <xdr:row>19</xdr:row>
      <xdr:rowOff>107220</xdr:rowOff>
    </xdr:to>
    <xdr:sp macro="" textlink="">
      <xdr:nvSpPr>
        <xdr:cNvPr id="7" name="Rectangle: Rounded Corners 6">
          <a:extLst>
            <a:ext uri="{FF2B5EF4-FFF2-40B4-BE49-F238E27FC236}">
              <a16:creationId xmlns:a16="http://schemas.microsoft.com/office/drawing/2014/main" id="{E411B953-D781-49F1-838E-E9E92BE1AF15}"/>
            </a:ext>
          </a:extLst>
        </xdr:cNvPr>
        <xdr:cNvSpPr/>
      </xdr:nvSpPr>
      <xdr:spPr>
        <a:xfrm>
          <a:off x="12847320" y="3718560"/>
          <a:ext cx="1152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30</xdr:row>
      <xdr:rowOff>210600</xdr:rowOff>
    </xdr:to>
    <xdr:grpSp>
      <xdr:nvGrpSpPr>
        <xdr:cNvPr id="8" name="Group 7">
          <a:extLst>
            <a:ext uri="{FF2B5EF4-FFF2-40B4-BE49-F238E27FC236}">
              <a16:creationId xmlns:a16="http://schemas.microsoft.com/office/drawing/2014/main" id="{308E46A3-2E34-42CB-9875-2E6C68BE8141}"/>
            </a:ext>
          </a:extLst>
        </xdr:cNvPr>
        <xdr:cNvGrpSpPr/>
      </xdr:nvGrpSpPr>
      <xdr:grpSpPr>
        <a:xfrm>
          <a:off x="0" y="0"/>
          <a:ext cx="1474131" cy="6840000"/>
          <a:chOff x="0" y="0"/>
          <a:chExt cx="1470321" cy="6184990"/>
        </a:xfrm>
      </xdr:grpSpPr>
      <xdr:grpSp>
        <xdr:nvGrpSpPr>
          <xdr:cNvPr id="9" name="Group 8">
            <a:extLst>
              <a:ext uri="{FF2B5EF4-FFF2-40B4-BE49-F238E27FC236}">
                <a16:creationId xmlns:a16="http://schemas.microsoft.com/office/drawing/2014/main" id="{07535057-C578-3C3B-ED6F-B56126A76842}"/>
              </a:ext>
            </a:extLst>
          </xdr:cNvPr>
          <xdr:cNvGrpSpPr/>
        </xdr:nvGrpSpPr>
        <xdr:grpSpPr>
          <a:xfrm>
            <a:off x="0" y="0"/>
            <a:ext cx="1470321" cy="6184990"/>
            <a:chOff x="0" y="0"/>
            <a:chExt cx="1470321" cy="6184990"/>
          </a:xfrm>
        </xdr:grpSpPr>
        <xdr:grpSp>
          <xdr:nvGrpSpPr>
            <xdr:cNvPr id="11" name="Group 10">
              <a:extLst>
                <a:ext uri="{FF2B5EF4-FFF2-40B4-BE49-F238E27FC236}">
                  <a16:creationId xmlns:a16="http://schemas.microsoft.com/office/drawing/2014/main" id="{A09107FE-9476-E848-5954-DD3091C945F8}"/>
                </a:ext>
              </a:extLst>
            </xdr:cNvPr>
            <xdr:cNvGrpSpPr/>
          </xdr:nvGrpSpPr>
          <xdr:grpSpPr>
            <a:xfrm>
              <a:off x="0" y="0"/>
              <a:ext cx="1470321" cy="6184990"/>
              <a:chOff x="0" y="-291307"/>
              <a:chExt cx="1474131" cy="6350725"/>
            </a:xfrm>
            <a:solidFill>
              <a:schemeClr val="bg1"/>
            </a:solidFill>
          </xdr:grpSpPr>
          <xdr:grpSp>
            <xdr:nvGrpSpPr>
              <xdr:cNvPr id="13" name="Group 12">
                <a:extLst>
                  <a:ext uri="{FF2B5EF4-FFF2-40B4-BE49-F238E27FC236}">
                    <a16:creationId xmlns:a16="http://schemas.microsoft.com/office/drawing/2014/main" id="{6E95B94C-4097-F205-A6AB-17E209A5DB6B}"/>
                  </a:ext>
                </a:extLst>
              </xdr:cNvPr>
              <xdr:cNvGrpSpPr/>
            </xdr:nvGrpSpPr>
            <xdr:grpSpPr>
              <a:xfrm>
                <a:off x="0" y="-291307"/>
                <a:ext cx="1474131" cy="6350725"/>
                <a:chOff x="0" y="-291307"/>
                <a:chExt cx="1474131" cy="6350725"/>
              </a:xfrm>
              <a:grpFill/>
            </xdr:grpSpPr>
            <xdr:grpSp>
              <xdr:nvGrpSpPr>
                <xdr:cNvPr id="16" name="Group 15">
                  <a:extLst>
                    <a:ext uri="{FF2B5EF4-FFF2-40B4-BE49-F238E27FC236}">
                      <a16:creationId xmlns:a16="http://schemas.microsoft.com/office/drawing/2014/main" id="{9859D64F-8579-FE6F-7B91-F4C05884ECAD}"/>
                    </a:ext>
                  </a:extLst>
                </xdr:cNvPr>
                <xdr:cNvGrpSpPr/>
              </xdr:nvGrpSpPr>
              <xdr:grpSpPr>
                <a:xfrm>
                  <a:off x="0" y="-291307"/>
                  <a:ext cx="1474131" cy="6350725"/>
                  <a:chOff x="0" y="-276870"/>
                  <a:chExt cx="1476165" cy="6035993"/>
                </a:xfrm>
                <a:grpFill/>
              </xdr:grpSpPr>
              <xdr:sp macro="" textlink="">
                <xdr:nvSpPr>
                  <xdr:cNvPr id="18" name="Rectangle 17">
                    <a:extLst>
                      <a:ext uri="{FF2B5EF4-FFF2-40B4-BE49-F238E27FC236}">
                        <a16:creationId xmlns:a16="http://schemas.microsoft.com/office/drawing/2014/main" id="{7C89C1A8-3C10-8A70-5D00-D0D293B80D89}"/>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9" name="Group 18">
                    <a:extLst>
                      <a:ext uri="{FF2B5EF4-FFF2-40B4-BE49-F238E27FC236}">
                        <a16:creationId xmlns:a16="http://schemas.microsoft.com/office/drawing/2014/main" id="{79582E0E-B63D-3480-A127-D28E92B44F6C}"/>
                      </a:ext>
                    </a:extLst>
                  </xdr:cNvPr>
                  <xdr:cNvGrpSpPr/>
                </xdr:nvGrpSpPr>
                <xdr:grpSpPr>
                  <a:xfrm>
                    <a:off x="2080" y="531339"/>
                    <a:ext cx="1457616" cy="4278031"/>
                    <a:chOff x="2080" y="531339"/>
                    <a:chExt cx="1457616" cy="4278031"/>
                  </a:xfrm>
                  <a:grpFill/>
                </xdr:grpSpPr>
                <xdr:sp macro="" textlink="">
                  <xdr:nvSpPr>
                    <xdr:cNvPr id="20" name="TextBox 19">
                      <a:hlinkClick xmlns:r="http://schemas.openxmlformats.org/officeDocument/2006/relationships" r:id="rId2"/>
                      <a:extLst>
                        <a:ext uri="{FF2B5EF4-FFF2-40B4-BE49-F238E27FC236}">
                          <a16:creationId xmlns:a16="http://schemas.microsoft.com/office/drawing/2014/main" id="{5AD9A441-879C-1FDD-B823-2D85E4ABAB4E}"/>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3"/>
                      <a:extLst>
                        <a:ext uri="{FF2B5EF4-FFF2-40B4-BE49-F238E27FC236}">
                          <a16:creationId xmlns:a16="http://schemas.microsoft.com/office/drawing/2014/main" id="{63FF9234-DFC7-2D76-EFA4-5235D471CAFC}"/>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4"/>
                      <a:extLst>
                        <a:ext uri="{FF2B5EF4-FFF2-40B4-BE49-F238E27FC236}">
                          <a16:creationId xmlns:a16="http://schemas.microsoft.com/office/drawing/2014/main" id="{AD9C8D2C-5941-768C-E5FF-228AEFDF4541}"/>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5"/>
                      <a:extLst>
                        <a:ext uri="{FF2B5EF4-FFF2-40B4-BE49-F238E27FC236}">
                          <a16:creationId xmlns:a16="http://schemas.microsoft.com/office/drawing/2014/main" id="{DA0D34F6-0B80-A21C-F8D9-17CF9E41AF8F}"/>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6"/>
                      <a:extLst>
                        <a:ext uri="{FF2B5EF4-FFF2-40B4-BE49-F238E27FC236}">
                          <a16:creationId xmlns:a16="http://schemas.microsoft.com/office/drawing/2014/main" id="{A750EC7B-AB03-E592-578B-2CEFF9BE8C19}"/>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7"/>
                      <a:extLst>
                        <a:ext uri="{FF2B5EF4-FFF2-40B4-BE49-F238E27FC236}">
                          <a16:creationId xmlns:a16="http://schemas.microsoft.com/office/drawing/2014/main" id="{656B13AF-5D60-F84C-D534-7BEBC568B960}"/>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8"/>
                      <a:extLst>
                        <a:ext uri="{FF2B5EF4-FFF2-40B4-BE49-F238E27FC236}">
                          <a16:creationId xmlns:a16="http://schemas.microsoft.com/office/drawing/2014/main" id="{430B855A-0DE4-947C-528A-9C76DB8EDB05}"/>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9"/>
                      <a:extLst>
                        <a:ext uri="{FF2B5EF4-FFF2-40B4-BE49-F238E27FC236}">
                          <a16:creationId xmlns:a16="http://schemas.microsoft.com/office/drawing/2014/main" id="{A81A9396-C7D7-8432-88EA-9C054A1FB141}"/>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0"/>
                      <a:extLst>
                        <a:ext uri="{FF2B5EF4-FFF2-40B4-BE49-F238E27FC236}">
                          <a16:creationId xmlns:a16="http://schemas.microsoft.com/office/drawing/2014/main" id="{6284C5D7-8A0E-F3FF-DD94-97A9C6064A8D}"/>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extLst>
                        <a:ext uri="{FF2B5EF4-FFF2-40B4-BE49-F238E27FC236}">
                          <a16:creationId xmlns:a16="http://schemas.microsoft.com/office/drawing/2014/main" id="{1E0FB42B-91C0-2267-2010-0CD0089F959D}"/>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
                      <a:extLst>
                        <a:ext uri="{FF2B5EF4-FFF2-40B4-BE49-F238E27FC236}">
                          <a16:creationId xmlns:a16="http://schemas.microsoft.com/office/drawing/2014/main" id="{42163515-BFBD-837C-0B3D-FB780FA5F2D3}"/>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31" name="TextBox 30">
                      <a:extLst>
                        <a:ext uri="{FF2B5EF4-FFF2-40B4-BE49-F238E27FC236}">
                          <a16:creationId xmlns:a16="http://schemas.microsoft.com/office/drawing/2014/main" id="{61FD6BB5-1F5E-63CB-7630-E0DC5242652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1"/>
                      <a:extLst>
                        <a:ext uri="{FF2B5EF4-FFF2-40B4-BE49-F238E27FC236}">
                          <a16:creationId xmlns:a16="http://schemas.microsoft.com/office/drawing/2014/main" id="{C061A4DD-FECE-36A0-B376-52257C68DE59}"/>
                        </a:ext>
                      </a:extLst>
                    </xdr:cNvPr>
                    <xdr:cNvSpPr txBox="1"/>
                  </xdr:nvSpPr>
                  <xdr:spPr>
                    <a:xfrm>
                      <a:off x="4511" y="3756836"/>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33" name="TextBox 32">
                      <a:extLst>
                        <a:ext uri="{FF2B5EF4-FFF2-40B4-BE49-F238E27FC236}">
                          <a16:creationId xmlns:a16="http://schemas.microsoft.com/office/drawing/2014/main" id="{004A181F-49AB-6E40-7302-5B12B4DE191B}"/>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7" name="TextBox 16">
                  <a:hlinkClick xmlns:r="http://schemas.openxmlformats.org/officeDocument/2006/relationships" r:id="rId12"/>
                  <a:extLst>
                    <a:ext uri="{FF2B5EF4-FFF2-40B4-BE49-F238E27FC236}">
                      <a16:creationId xmlns:a16="http://schemas.microsoft.com/office/drawing/2014/main" id="{0A5E17E5-0954-FC0D-0745-3CBAA1421FEC}"/>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4" name="TextBox 13">
                <a:extLst>
                  <a:ext uri="{FF2B5EF4-FFF2-40B4-BE49-F238E27FC236}">
                    <a16:creationId xmlns:a16="http://schemas.microsoft.com/office/drawing/2014/main" id="{9D848FDC-D85B-0048-44DC-2B633CC66F50}"/>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5" name="TextBox 14">
                <a:extLst>
                  <a:ext uri="{FF2B5EF4-FFF2-40B4-BE49-F238E27FC236}">
                    <a16:creationId xmlns:a16="http://schemas.microsoft.com/office/drawing/2014/main" id="{4B8677CD-A59B-3182-7D2A-D36BA8783792}"/>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 name="TextBox 11">
              <a:hlinkClick xmlns:r="http://schemas.openxmlformats.org/officeDocument/2006/relationships" r:id="rId13"/>
              <a:extLst>
                <a:ext uri="{FF2B5EF4-FFF2-40B4-BE49-F238E27FC236}">
                  <a16:creationId xmlns:a16="http://schemas.microsoft.com/office/drawing/2014/main" id="{D75BFA0F-2319-5EB1-13BD-2E44B3F9FA92}"/>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0" name="Picture 9">
            <a:extLst>
              <a:ext uri="{FF2B5EF4-FFF2-40B4-BE49-F238E27FC236}">
                <a16:creationId xmlns:a16="http://schemas.microsoft.com/office/drawing/2014/main" id="{B3423499-F15D-3A43-A4DE-3F6BD25F842F}"/>
              </a:ext>
            </a:extLst>
          </xdr:cNvPr>
          <xdr:cNvPicPr>
            <a:picLocks noChangeAspect="1"/>
          </xdr:cNvPicPr>
        </xdr:nvPicPr>
        <xdr:blipFill>
          <a:blip xmlns:r="http://schemas.openxmlformats.org/officeDocument/2006/relationships" r:embed="rId14"/>
          <a:stretch>
            <a:fillRect/>
          </a:stretch>
        </xdr:blipFill>
        <xdr:spPr>
          <a:xfrm>
            <a:off x="243840" y="175260"/>
            <a:ext cx="1021080" cy="439850"/>
          </a:xfrm>
          <a:prstGeom prst="rect">
            <a:avLst/>
          </a:prstGeom>
        </xdr:spPr>
      </xdr:pic>
    </xdr:grpSp>
    <xdr:clientData/>
  </xdr:twoCellAnchor>
  <xdr:twoCellAnchor editAs="oneCell">
    <xdr:from>
      <xdr:col>8</xdr:col>
      <xdr:colOff>182880</xdr:colOff>
      <xdr:row>20</xdr:row>
      <xdr:rowOff>7620</xdr:rowOff>
    </xdr:from>
    <xdr:to>
      <xdr:col>9</xdr:col>
      <xdr:colOff>35225</xdr:colOff>
      <xdr:row>21</xdr:row>
      <xdr:rowOff>123780</xdr:rowOff>
    </xdr:to>
    <xdr:pic>
      <xdr:nvPicPr>
        <xdr:cNvPr id="34" name="Picture 33">
          <a:extLst>
            <a:ext uri="{FF2B5EF4-FFF2-40B4-BE49-F238E27FC236}">
              <a16:creationId xmlns:a16="http://schemas.microsoft.com/office/drawing/2014/main" id="{D038882A-F2DA-44D5-85BD-C28370DD38C0}"/>
            </a:ext>
          </a:extLst>
        </xdr:cNvPr>
        <xdr:cNvPicPr>
          <a:picLocks noChangeAspect="1"/>
        </xdr:cNvPicPr>
      </xdr:nvPicPr>
      <xdr:blipFill>
        <a:blip xmlns:r="http://schemas.openxmlformats.org/officeDocument/2006/relationships" r:embed="rId15"/>
        <a:stretch>
          <a:fillRect/>
        </a:stretch>
      </xdr:blipFill>
      <xdr:spPr>
        <a:xfrm>
          <a:off x="3566160" y="4122420"/>
          <a:ext cx="271445" cy="299040"/>
        </a:xfrm>
        <a:prstGeom prst="rect">
          <a:avLst/>
        </a:prstGeom>
      </xdr:spPr>
    </xdr:pic>
    <xdr:clientData/>
  </xdr:twoCellAnchor>
  <xdr:twoCellAnchor editAs="oneCell">
    <xdr:from>
      <xdr:col>12</xdr:col>
      <xdr:colOff>182880</xdr:colOff>
      <xdr:row>20</xdr:row>
      <xdr:rowOff>7620</xdr:rowOff>
    </xdr:from>
    <xdr:to>
      <xdr:col>12</xdr:col>
      <xdr:colOff>454325</xdr:colOff>
      <xdr:row>21</xdr:row>
      <xdr:rowOff>123780</xdr:rowOff>
    </xdr:to>
    <xdr:pic>
      <xdr:nvPicPr>
        <xdr:cNvPr id="35" name="Picture 34">
          <a:extLst>
            <a:ext uri="{FF2B5EF4-FFF2-40B4-BE49-F238E27FC236}">
              <a16:creationId xmlns:a16="http://schemas.microsoft.com/office/drawing/2014/main" id="{3FA98E48-E569-4635-A6CA-0CCB2A252397}"/>
            </a:ext>
          </a:extLst>
        </xdr:cNvPr>
        <xdr:cNvPicPr>
          <a:picLocks noChangeAspect="1"/>
        </xdr:cNvPicPr>
      </xdr:nvPicPr>
      <xdr:blipFill>
        <a:blip xmlns:r="http://schemas.openxmlformats.org/officeDocument/2006/relationships" r:embed="rId15"/>
        <a:stretch>
          <a:fillRect/>
        </a:stretch>
      </xdr:blipFill>
      <xdr:spPr>
        <a:xfrm>
          <a:off x="5006340" y="4122420"/>
          <a:ext cx="271445" cy="299040"/>
        </a:xfrm>
        <a:prstGeom prst="rect">
          <a:avLst/>
        </a:prstGeom>
      </xdr:spPr>
    </xdr:pic>
    <xdr:clientData/>
  </xdr:twoCellAnchor>
  <xdr:twoCellAnchor editAs="oneCell">
    <xdr:from>
      <xdr:col>4</xdr:col>
      <xdr:colOff>30480</xdr:colOff>
      <xdr:row>20</xdr:row>
      <xdr:rowOff>7620</xdr:rowOff>
    </xdr:from>
    <xdr:to>
      <xdr:col>4</xdr:col>
      <xdr:colOff>301925</xdr:colOff>
      <xdr:row>21</xdr:row>
      <xdr:rowOff>123780</xdr:rowOff>
    </xdr:to>
    <xdr:pic>
      <xdr:nvPicPr>
        <xdr:cNvPr id="36" name="Picture 35">
          <a:extLst>
            <a:ext uri="{FF2B5EF4-FFF2-40B4-BE49-F238E27FC236}">
              <a16:creationId xmlns:a16="http://schemas.microsoft.com/office/drawing/2014/main" id="{45CBC5CF-6172-4317-A60A-B8DEE6B6118F}"/>
            </a:ext>
          </a:extLst>
        </xdr:cNvPr>
        <xdr:cNvPicPr>
          <a:picLocks noChangeAspect="1"/>
        </xdr:cNvPicPr>
      </xdr:nvPicPr>
      <xdr:blipFill>
        <a:blip xmlns:r="http://schemas.openxmlformats.org/officeDocument/2006/relationships" r:embed="rId15"/>
        <a:stretch>
          <a:fillRect/>
        </a:stretch>
      </xdr:blipFill>
      <xdr:spPr>
        <a:xfrm>
          <a:off x="1744980" y="4122420"/>
          <a:ext cx="271445" cy="299040"/>
        </a:xfrm>
        <a:prstGeom prst="rect">
          <a:avLst/>
        </a:prstGeom>
      </xdr:spPr>
    </xdr:pic>
    <xdr:clientData/>
  </xdr:twoCellAnchor>
  <xdr:twoCellAnchor editAs="oneCell">
    <xdr:from>
      <xdr:col>5</xdr:col>
      <xdr:colOff>266700</xdr:colOff>
      <xdr:row>20</xdr:row>
      <xdr:rowOff>7620</xdr:rowOff>
    </xdr:from>
    <xdr:to>
      <xdr:col>6</xdr:col>
      <xdr:colOff>187625</xdr:colOff>
      <xdr:row>21</xdr:row>
      <xdr:rowOff>123780</xdr:rowOff>
    </xdr:to>
    <xdr:pic>
      <xdr:nvPicPr>
        <xdr:cNvPr id="37" name="Picture 36">
          <a:extLst>
            <a:ext uri="{FF2B5EF4-FFF2-40B4-BE49-F238E27FC236}">
              <a16:creationId xmlns:a16="http://schemas.microsoft.com/office/drawing/2014/main" id="{BC3F88E3-B6DE-43AD-9C9F-76EA6F634261}"/>
            </a:ext>
          </a:extLst>
        </xdr:cNvPr>
        <xdr:cNvPicPr>
          <a:picLocks noChangeAspect="1"/>
        </xdr:cNvPicPr>
      </xdr:nvPicPr>
      <xdr:blipFill>
        <a:blip xmlns:r="http://schemas.openxmlformats.org/officeDocument/2006/relationships" r:embed="rId15"/>
        <a:stretch>
          <a:fillRect/>
        </a:stretch>
      </xdr:blipFill>
      <xdr:spPr>
        <a:xfrm>
          <a:off x="2346960" y="4122420"/>
          <a:ext cx="271445" cy="299040"/>
        </a:xfrm>
        <a:prstGeom prst="rect">
          <a:avLst/>
        </a:prstGeom>
      </xdr:spPr>
    </xdr:pic>
    <xdr:clientData/>
  </xdr:twoCellAnchor>
  <xdr:twoCellAnchor editAs="oneCell">
    <xdr:from>
      <xdr:col>7</xdr:col>
      <xdr:colOff>30480</xdr:colOff>
      <xdr:row>20</xdr:row>
      <xdr:rowOff>7620</xdr:rowOff>
    </xdr:from>
    <xdr:to>
      <xdr:col>7</xdr:col>
      <xdr:colOff>301925</xdr:colOff>
      <xdr:row>21</xdr:row>
      <xdr:rowOff>123780</xdr:rowOff>
    </xdr:to>
    <xdr:pic>
      <xdr:nvPicPr>
        <xdr:cNvPr id="38" name="Picture 37">
          <a:extLst>
            <a:ext uri="{FF2B5EF4-FFF2-40B4-BE49-F238E27FC236}">
              <a16:creationId xmlns:a16="http://schemas.microsoft.com/office/drawing/2014/main" id="{7894A9A8-A279-4BB9-A90B-1276CA70223A}"/>
            </a:ext>
          </a:extLst>
        </xdr:cNvPr>
        <xdr:cNvPicPr>
          <a:picLocks noChangeAspect="1"/>
        </xdr:cNvPicPr>
      </xdr:nvPicPr>
      <xdr:blipFill>
        <a:blip xmlns:r="http://schemas.openxmlformats.org/officeDocument/2006/relationships" r:embed="rId15"/>
        <a:stretch>
          <a:fillRect/>
        </a:stretch>
      </xdr:blipFill>
      <xdr:spPr>
        <a:xfrm>
          <a:off x="2811780" y="4122420"/>
          <a:ext cx="271445" cy="299040"/>
        </a:xfrm>
        <a:prstGeom prst="rect">
          <a:avLst/>
        </a:prstGeom>
      </xdr:spPr>
    </xdr:pic>
    <xdr:clientData/>
  </xdr:twoCellAnchor>
  <xdr:twoCellAnchor editAs="oneCell">
    <xdr:from>
      <xdr:col>10</xdr:col>
      <xdr:colOff>160020</xdr:colOff>
      <xdr:row>20</xdr:row>
      <xdr:rowOff>7620</xdr:rowOff>
    </xdr:from>
    <xdr:to>
      <xdr:col>11</xdr:col>
      <xdr:colOff>35225</xdr:colOff>
      <xdr:row>21</xdr:row>
      <xdr:rowOff>123780</xdr:rowOff>
    </xdr:to>
    <xdr:pic>
      <xdr:nvPicPr>
        <xdr:cNvPr id="39" name="Picture 38">
          <a:extLst>
            <a:ext uri="{FF2B5EF4-FFF2-40B4-BE49-F238E27FC236}">
              <a16:creationId xmlns:a16="http://schemas.microsoft.com/office/drawing/2014/main" id="{E344A86D-5657-4D76-9C00-1FB3357AFA2C}"/>
            </a:ext>
          </a:extLst>
        </xdr:cNvPr>
        <xdr:cNvPicPr>
          <a:picLocks noChangeAspect="1"/>
        </xdr:cNvPicPr>
      </xdr:nvPicPr>
      <xdr:blipFill>
        <a:blip xmlns:r="http://schemas.openxmlformats.org/officeDocument/2006/relationships" r:embed="rId15"/>
        <a:stretch>
          <a:fillRect/>
        </a:stretch>
      </xdr:blipFill>
      <xdr:spPr>
        <a:xfrm>
          <a:off x="4191000" y="4122420"/>
          <a:ext cx="271445" cy="299040"/>
        </a:xfrm>
        <a:prstGeom prst="rect">
          <a:avLst/>
        </a:prstGeom>
      </xdr:spPr>
    </xdr:pic>
    <xdr:clientData/>
  </xdr:twoCellAnchor>
  <xdr:twoCellAnchor editAs="oneCell">
    <xdr:from>
      <xdr:col>14</xdr:col>
      <xdr:colOff>0</xdr:colOff>
      <xdr:row>20</xdr:row>
      <xdr:rowOff>7620</xdr:rowOff>
    </xdr:from>
    <xdr:to>
      <xdr:col>14</xdr:col>
      <xdr:colOff>271445</xdr:colOff>
      <xdr:row>21</xdr:row>
      <xdr:rowOff>123780</xdr:rowOff>
    </xdr:to>
    <xdr:pic>
      <xdr:nvPicPr>
        <xdr:cNvPr id="40" name="Picture 39">
          <a:extLst>
            <a:ext uri="{FF2B5EF4-FFF2-40B4-BE49-F238E27FC236}">
              <a16:creationId xmlns:a16="http://schemas.microsoft.com/office/drawing/2014/main" id="{D626AFE1-3BDD-42FF-A528-D8C212B58309}"/>
            </a:ext>
          </a:extLst>
        </xdr:cNvPr>
        <xdr:cNvPicPr>
          <a:picLocks noChangeAspect="1"/>
        </xdr:cNvPicPr>
      </xdr:nvPicPr>
      <xdr:blipFill>
        <a:blip xmlns:r="http://schemas.openxmlformats.org/officeDocument/2006/relationships" r:embed="rId15"/>
        <a:stretch>
          <a:fillRect/>
        </a:stretch>
      </xdr:blipFill>
      <xdr:spPr>
        <a:xfrm>
          <a:off x="5958840" y="4122420"/>
          <a:ext cx="271445" cy="299040"/>
        </a:xfrm>
        <a:prstGeom prst="rect">
          <a:avLst/>
        </a:prstGeom>
      </xdr:spPr>
    </xdr:pic>
    <xdr:clientData/>
  </xdr:twoCellAnchor>
  <xdr:twoCellAnchor editAs="oneCell">
    <xdr:from>
      <xdr:col>15</xdr:col>
      <xdr:colOff>0</xdr:colOff>
      <xdr:row>20</xdr:row>
      <xdr:rowOff>7620</xdr:rowOff>
    </xdr:from>
    <xdr:to>
      <xdr:col>15</xdr:col>
      <xdr:colOff>271445</xdr:colOff>
      <xdr:row>21</xdr:row>
      <xdr:rowOff>123780</xdr:rowOff>
    </xdr:to>
    <xdr:pic>
      <xdr:nvPicPr>
        <xdr:cNvPr id="41" name="Picture 40">
          <a:extLst>
            <a:ext uri="{FF2B5EF4-FFF2-40B4-BE49-F238E27FC236}">
              <a16:creationId xmlns:a16="http://schemas.microsoft.com/office/drawing/2014/main" id="{33A5C123-32CA-44F2-831B-B081FD74F7EC}"/>
            </a:ext>
          </a:extLst>
        </xdr:cNvPr>
        <xdr:cNvPicPr>
          <a:picLocks noChangeAspect="1"/>
        </xdr:cNvPicPr>
      </xdr:nvPicPr>
      <xdr:blipFill>
        <a:blip xmlns:r="http://schemas.openxmlformats.org/officeDocument/2006/relationships" r:embed="rId15"/>
        <a:stretch>
          <a:fillRect/>
        </a:stretch>
      </xdr:blipFill>
      <xdr:spPr>
        <a:xfrm>
          <a:off x="6697980" y="4122420"/>
          <a:ext cx="271445" cy="299040"/>
        </a:xfrm>
        <a:prstGeom prst="rect">
          <a:avLst/>
        </a:prstGeom>
      </xdr:spPr>
    </xdr:pic>
    <xdr:clientData/>
  </xdr:twoCellAnchor>
  <xdr:twoCellAnchor>
    <xdr:from>
      <xdr:col>4</xdr:col>
      <xdr:colOff>0</xdr:colOff>
      <xdr:row>3</xdr:row>
      <xdr:rowOff>106680</xdr:rowOff>
    </xdr:from>
    <xdr:to>
      <xdr:col>12</xdr:col>
      <xdr:colOff>461783</xdr:colOff>
      <xdr:row>3</xdr:row>
      <xdr:rowOff>358680</xdr:rowOff>
    </xdr:to>
    <xdr:grpSp>
      <xdr:nvGrpSpPr>
        <xdr:cNvPr id="42" name="Group 41">
          <a:extLst>
            <a:ext uri="{FF2B5EF4-FFF2-40B4-BE49-F238E27FC236}">
              <a16:creationId xmlns:a16="http://schemas.microsoft.com/office/drawing/2014/main" id="{84262403-476A-4AA3-95FC-5C150C3ECA5D}"/>
            </a:ext>
          </a:extLst>
        </xdr:cNvPr>
        <xdr:cNvGrpSpPr/>
      </xdr:nvGrpSpPr>
      <xdr:grpSpPr>
        <a:xfrm>
          <a:off x="1714500" y="922020"/>
          <a:ext cx="3570743" cy="252000"/>
          <a:chOff x="6543784" y="952500"/>
          <a:chExt cx="3860303" cy="252000"/>
        </a:xfrm>
        <a:solidFill>
          <a:schemeClr val="tx1"/>
        </a:solidFill>
      </xdr:grpSpPr>
      <xdr:grpSp>
        <xdr:nvGrpSpPr>
          <xdr:cNvPr id="43" name="Group 42">
            <a:extLst>
              <a:ext uri="{FF2B5EF4-FFF2-40B4-BE49-F238E27FC236}">
                <a16:creationId xmlns:a16="http://schemas.microsoft.com/office/drawing/2014/main" id="{4641E3D2-0633-9D80-5A57-8D66DF4F8020}"/>
              </a:ext>
            </a:extLst>
          </xdr:cNvPr>
          <xdr:cNvGrpSpPr/>
        </xdr:nvGrpSpPr>
        <xdr:grpSpPr>
          <a:xfrm>
            <a:off x="6543784" y="952500"/>
            <a:ext cx="3860303" cy="252000"/>
            <a:chOff x="1710633" y="822960"/>
            <a:chExt cx="4013949" cy="263975"/>
          </a:xfrm>
          <a:grpFill/>
        </xdr:grpSpPr>
        <xdr:sp macro="" textlink="">
          <xdr:nvSpPr>
            <xdr:cNvPr id="45" name="Rectangle: Rounded Corners 44">
              <a:extLst>
                <a:ext uri="{FF2B5EF4-FFF2-40B4-BE49-F238E27FC236}">
                  <a16:creationId xmlns:a16="http://schemas.microsoft.com/office/drawing/2014/main" id="{FC2571F9-14B9-DE91-4997-70EBDB08AF62}"/>
                </a:ext>
              </a:extLst>
            </xdr:cNvPr>
            <xdr:cNvSpPr/>
          </xdr:nvSpPr>
          <xdr:spPr>
            <a:xfrm>
              <a:off x="3677509" y="822960"/>
              <a:ext cx="1048121"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Vehicles</a:t>
              </a:r>
              <a:endParaRPr lang="en-SC" sz="1100">
                <a:latin typeface="Arial" panose="020B0604020202020204" pitchFamily="34" charset="0"/>
                <a:cs typeface="Arial" panose="020B0604020202020204" pitchFamily="34" charset="0"/>
              </a:endParaRPr>
            </a:p>
          </xdr:txBody>
        </xdr:sp>
        <xdr:sp macro="" textlink="">
          <xdr:nvSpPr>
            <xdr:cNvPr id="46" name="Rectangle: Rounded Corners 45">
              <a:extLst>
                <a:ext uri="{FF2B5EF4-FFF2-40B4-BE49-F238E27FC236}">
                  <a16:creationId xmlns:a16="http://schemas.microsoft.com/office/drawing/2014/main" id="{DCE2E289-93AA-7400-C5D3-45DACE3A2B9D}"/>
                </a:ext>
              </a:extLst>
            </xdr:cNvPr>
            <xdr:cNvSpPr/>
          </xdr:nvSpPr>
          <xdr:spPr>
            <a:xfrm>
              <a:off x="4788760" y="822960"/>
              <a:ext cx="935822"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Claims</a:t>
              </a:r>
              <a:endParaRPr lang="en-SC" sz="1100">
                <a:latin typeface="Arial" panose="020B0604020202020204" pitchFamily="34" charset="0"/>
                <a:cs typeface="Arial" panose="020B0604020202020204" pitchFamily="34" charset="0"/>
              </a:endParaRPr>
            </a:p>
          </xdr:txBody>
        </xdr:sp>
        <xdr:sp macro="" textlink="">
          <xdr:nvSpPr>
            <xdr:cNvPr id="47" name="Rectangle: Rounded Corners 46">
              <a:extLst>
                <a:ext uri="{FF2B5EF4-FFF2-40B4-BE49-F238E27FC236}">
                  <a16:creationId xmlns:a16="http://schemas.microsoft.com/office/drawing/2014/main" id="{EAA64C9D-DE90-75B7-112A-D060252FA10D}"/>
                </a:ext>
              </a:extLst>
            </xdr:cNvPr>
            <xdr:cNvSpPr/>
          </xdr:nvSpPr>
          <xdr:spPr>
            <a:xfrm>
              <a:off x="1710633" y="822960"/>
              <a:ext cx="935822"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Policies</a:t>
              </a:r>
              <a:endParaRPr lang="en-SC" sz="1100">
                <a:latin typeface="Arial" panose="020B0604020202020204" pitchFamily="34" charset="0"/>
                <a:cs typeface="Arial" panose="020B0604020202020204" pitchFamily="34" charset="0"/>
              </a:endParaRPr>
            </a:p>
          </xdr:txBody>
        </xdr:sp>
      </xdr:grpSp>
      <xdr:sp macro="" textlink="">
        <xdr:nvSpPr>
          <xdr:cNvPr id="44" name="Rectangle: Rounded Corners 43">
            <a:extLst>
              <a:ext uri="{FF2B5EF4-FFF2-40B4-BE49-F238E27FC236}">
                <a16:creationId xmlns:a16="http://schemas.microsoft.com/office/drawing/2014/main" id="{A429D071-EFBD-956E-579F-BC4269F03F10}"/>
              </a:ext>
            </a:extLst>
          </xdr:cNvPr>
          <xdr:cNvSpPr/>
        </xdr:nvSpPr>
        <xdr:spPr>
          <a:xfrm>
            <a:off x="7490460" y="95250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clientData/>
  </xdr:twoCellAnchor>
  <xdr:twoCellAnchor>
    <xdr:from>
      <xdr:col>13</xdr:col>
      <xdr:colOff>53340</xdr:colOff>
      <xdr:row>3</xdr:row>
      <xdr:rowOff>106680</xdr:rowOff>
    </xdr:from>
    <xdr:to>
      <xdr:col>14</xdr:col>
      <xdr:colOff>404700</xdr:colOff>
      <xdr:row>3</xdr:row>
      <xdr:rowOff>358680</xdr:rowOff>
    </xdr:to>
    <xdr:sp macro="" textlink="">
      <xdr:nvSpPr>
        <xdr:cNvPr id="48" name="Rectangle: Rounded Corners 47">
          <a:hlinkClick xmlns:r="http://schemas.openxmlformats.org/officeDocument/2006/relationships" r:id="rId16"/>
          <a:extLst>
            <a:ext uri="{FF2B5EF4-FFF2-40B4-BE49-F238E27FC236}">
              <a16:creationId xmlns:a16="http://schemas.microsoft.com/office/drawing/2014/main" id="{B9C8456E-E832-4EC7-A395-2BFF35B9564A}"/>
            </a:ext>
          </a:extLst>
        </xdr:cNvPr>
        <xdr:cNvSpPr/>
      </xdr:nvSpPr>
      <xdr:spPr>
        <a:xfrm>
          <a:off x="5341620" y="922020"/>
          <a:ext cx="102192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Documents</a:t>
          </a:r>
          <a:endParaRPr lang="en-SC" sz="1100">
            <a:latin typeface="Arial" panose="020B0604020202020204" pitchFamily="34" charset="0"/>
            <a:cs typeface="Arial" panose="020B0604020202020204" pitchFamily="34" charset="0"/>
          </a:endParaRPr>
        </a:p>
      </xdr:txBody>
    </xdr:sp>
    <xdr:clientData/>
  </xdr:twoCellAnchor>
  <xdr:twoCellAnchor editAs="oneCell">
    <xdr:from>
      <xdr:col>30</xdr:col>
      <xdr:colOff>152400</xdr:colOff>
      <xdr:row>17</xdr:row>
      <xdr:rowOff>0</xdr:rowOff>
    </xdr:from>
    <xdr:to>
      <xdr:col>30</xdr:col>
      <xdr:colOff>296400</xdr:colOff>
      <xdr:row>17</xdr:row>
      <xdr:rowOff>121140</xdr:rowOff>
    </xdr:to>
    <xdr:pic>
      <xdr:nvPicPr>
        <xdr:cNvPr id="49" name="Picture 48">
          <a:extLst>
            <a:ext uri="{FF2B5EF4-FFF2-40B4-BE49-F238E27FC236}">
              <a16:creationId xmlns:a16="http://schemas.microsoft.com/office/drawing/2014/main" id="{BB6A6A92-070C-4309-8A00-9EF1453BB6CB}"/>
            </a:ext>
          </a:extLst>
        </xdr:cNvPr>
        <xdr:cNvPicPr>
          <a:picLocks noChangeAspect="1"/>
        </xdr:cNvPicPr>
      </xdr:nvPicPr>
      <xdr:blipFill>
        <a:blip xmlns:r="http://schemas.openxmlformats.org/officeDocument/2006/relationships" r:embed="rId17"/>
        <a:stretch>
          <a:fillRect/>
        </a:stretch>
      </xdr:blipFill>
      <xdr:spPr>
        <a:xfrm>
          <a:off x="15072360" y="3489960"/>
          <a:ext cx="144000" cy="144000"/>
        </a:xfrm>
        <a:prstGeom prst="rect">
          <a:avLst/>
        </a:prstGeom>
      </xdr:spPr>
    </xdr:pic>
    <xdr:clientData/>
  </xdr:twoCellAnchor>
  <xdr:twoCellAnchor>
    <xdr:from>
      <xdr:col>14</xdr:col>
      <xdr:colOff>449580</xdr:colOff>
      <xdr:row>3</xdr:row>
      <xdr:rowOff>106680</xdr:rowOff>
    </xdr:from>
    <xdr:to>
      <xdr:col>15</xdr:col>
      <xdr:colOff>610440</xdr:colOff>
      <xdr:row>3</xdr:row>
      <xdr:rowOff>358680</xdr:rowOff>
    </xdr:to>
    <xdr:sp macro="" textlink="">
      <xdr:nvSpPr>
        <xdr:cNvPr id="50" name="Rectangle: Rounded Corners 49">
          <a:hlinkClick xmlns:r="http://schemas.openxmlformats.org/officeDocument/2006/relationships" r:id="rId18"/>
          <a:extLst>
            <a:ext uri="{FF2B5EF4-FFF2-40B4-BE49-F238E27FC236}">
              <a16:creationId xmlns:a16="http://schemas.microsoft.com/office/drawing/2014/main" id="{0021728E-6714-48DB-8DD5-ABBBBC5F44A9}"/>
            </a:ext>
          </a:extLst>
        </xdr:cNvPr>
        <xdr:cNvSpPr/>
      </xdr:nvSpPr>
      <xdr:spPr>
        <a:xfrm>
          <a:off x="6408420" y="922020"/>
          <a:ext cx="900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BOs</a:t>
          </a:r>
          <a:endParaRPr lang="en-SC" sz="1100">
            <a:latin typeface="Arial" panose="020B0604020202020204" pitchFamily="34" charset="0"/>
            <a:cs typeface="Arial" panose="020B0604020202020204" pitchFamily="34" charset="0"/>
          </a:endParaRPr>
        </a:p>
      </xdr:txBody>
    </xdr:sp>
    <xdr:clientData/>
  </xdr:twoCellAnchor>
  <xdr:twoCellAnchor>
    <xdr:from>
      <xdr:col>2</xdr:col>
      <xdr:colOff>0</xdr:colOff>
      <xdr:row>0</xdr:row>
      <xdr:rowOff>0</xdr:rowOff>
    </xdr:from>
    <xdr:to>
      <xdr:col>19</xdr:col>
      <xdr:colOff>342900</xdr:colOff>
      <xdr:row>39</xdr:row>
      <xdr:rowOff>22860</xdr:rowOff>
    </xdr:to>
    <xdr:sp macro="" textlink="">
      <xdr:nvSpPr>
        <xdr:cNvPr id="51" name="Rectangle 50">
          <a:extLst>
            <a:ext uri="{FF2B5EF4-FFF2-40B4-BE49-F238E27FC236}">
              <a16:creationId xmlns:a16="http://schemas.microsoft.com/office/drawing/2014/main" id="{7C10303E-6777-4396-B662-F9A0BB045400}"/>
            </a:ext>
          </a:extLst>
        </xdr:cNvPr>
        <xdr:cNvSpPr/>
      </xdr:nvSpPr>
      <xdr:spPr>
        <a:xfrm>
          <a:off x="1470660" y="0"/>
          <a:ext cx="8016240" cy="843534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19</xdr:col>
      <xdr:colOff>350520</xdr:colOff>
      <xdr:row>0</xdr:row>
      <xdr:rowOff>0</xdr:rowOff>
    </xdr:from>
    <xdr:to>
      <xdr:col>28</xdr:col>
      <xdr:colOff>62280</xdr:colOff>
      <xdr:row>30</xdr:row>
      <xdr:rowOff>225840</xdr:rowOff>
    </xdr:to>
    <xdr:grpSp>
      <xdr:nvGrpSpPr>
        <xdr:cNvPr id="52" name="Group 51">
          <a:extLst>
            <a:ext uri="{FF2B5EF4-FFF2-40B4-BE49-F238E27FC236}">
              <a16:creationId xmlns:a16="http://schemas.microsoft.com/office/drawing/2014/main" id="{15B21407-5900-45FD-A080-545DB9A4A29A}"/>
            </a:ext>
          </a:extLst>
        </xdr:cNvPr>
        <xdr:cNvGrpSpPr/>
      </xdr:nvGrpSpPr>
      <xdr:grpSpPr>
        <a:xfrm>
          <a:off x="9494520" y="0"/>
          <a:ext cx="4680000" cy="6855240"/>
          <a:chOff x="9486900" y="0"/>
          <a:chExt cx="4680000" cy="6855240"/>
        </a:xfrm>
      </xdr:grpSpPr>
      <xdr:grpSp>
        <xdr:nvGrpSpPr>
          <xdr:cNvPr id="53" name="Group 52">
            <a:extLst>
              <a:ext uri="{FF2B5EF4-FFF2-40B4-BE49-F238E27FC236}">
                <a16:creationId xmlns:a16="http://schemas.microsoft.com/office/drawing/2014/main" id="{FDA90BF2-4292-A37A-A0D5-BC8B48D0AB87}"/>
              </a:ext>
            </a:extLst>
          </xdr:cNvPr>
          <xdr:cNvGrpSpPr/>
        </xdr:nvGrpSpPr>
        <xdr:grpSpPr>
          <a:xfrm>
            <a:off x="9486900" y="0"/>
            <a:ext cx="4680000" cy="6855240"/>
            <a:chOff x="9486900" y="0"/>
            <a:chExt cx="4680000" cy="6855240"/>
          </a:xfrm>
        </xdr:grpSpPr>
        <xdr:grpSp>
          <xdr:nvGrpSpPr>
            <xdr:cNvPr id="55" name="Group 54">
              <a:extLst>
                <a:ext uri="{FF2B5EF4-FFF2-40B4-BE49-F238E27FC236}">
                  <a16:creationId xmlns:a16="http://schemas.microsoft.com/office/drawing/2014/main" id="{0A080942-FC89-F5D4-2438-478568251341}"/>
                </a:ext>
              </a:extLst>
            </xdr:cNvPr>
            <xdr:cNvGrpSpPr/>
          </xdr:nvGrpSpPr>
          <xdr:grpSpPr>
            <a:xfrm>
              <a:off x="9486900" y="0"/>
              <a:ext cx="4680000" cy="6855240"/>
              <a:chOff x="9486900" y="0"/>
              <a:chExt cx="4680000" cy="6840000"/>
            </a:xfrm>
          </xdr:grpSpPr>
          <xdr:sp macro="" textlink="">
            <xdr:nvSpPr>
              <xdr:cNvPr id="66" name="Rectangle: Rounded Corners 65">
                <a:extLst>
                  <a:ext uri="{FF2B5EF4-FFF2-40B4-BE49-F238E27FC236}">
                    <a16:creationId xmlns:a16="http://schemas.microsoft.com/office/drawing/2014/main" id="{003FC742-651A-A356-F594-D010A81C3959}"/>
                  </a:ext>
                </a:extLst>
              </xdr:cNvPr>
              <xdr:cNvSpPr/>
            </xdr:nvSpPr>
            <xdr:spPr>
              <a:xfrm>
                <a:off x="9486900" y="0"/>
                <a:ext cx="4680000" cy="6840000"/>
              </a:xfrm>
              <a:prstGeom prst="roundRect">
                <a:avLst>
                  <a:gd name="adj" fmla="val 0"/>
                </a:avLst>
              </a:prstGeom>
              <a:solidFill>
                <a:schemeClr val="bg1"/>
              </a:solidFill>
              <a:ln w="127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67" name="TextBox 66">
                <a:extLst>
                  <a:ext uri="{FF2B5EF4-FFF2-40B4-BE49-F238E27FC236}">
                    <a16:creationId xmlns:a16="http://schemas.microsoft.com/office/drawing/2014/main" id="{9CC88EF8-4AB9-F10E-16DA-418D3A297BCC}"/>
                  </a:ext>
                </a:extLst>
              </xdr:cNvPr>
              <xdr:cNvSpPr txBox="1"/>
            </xdr:nvSpPr>
            <xdr:spPr>
              <a:xfrm>
                <a:off x="9875520" y="259080"/>
                <a:ext cx="2209800" cy="321752"/>
              </a:xfrm>
              <a:prstGeom prst="rect">
                <a:avLst/>
              </a:prstGeom>
              <a:solidFill>
                <a:schemeClr val="lt1">
                  <a:alpha val="0"/>
                </a:schemeClr>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Add</a:t>
                </a:r>
                <a:r>
                  <a:rPr lang="en-US" sz="1600" b="1" baseline="0">
                    <a:solidFill>
                      <a:sysClr val="windowText" lastClr="000000"/>
                    </a:solidFill>
                  </a:rPr>
                  <a:t> </a:t>
                </a:r>
                <a:r>
                  <a:rPr lang="en-US" sz="1600" b="1">
                    <a:solidFill>
                      <a:sysClr val="windowText" lastClr="000000"/>
                    </a:solidFill>
                  </a:rPr>
                  <a:t>Beneficial Owner</a:t>
                </a:r>
                <a:endParaRPr lang="en-SC" sz="1600" b="1">
                  <a:solidFill>
                    <a:sysClr val="windowText" lastClr="000000"/>
                  </a:solidFill>
                </a:endParaRPr>
              </a:p>
            </xdr:txBody>
          </xdr:sp>
          <xdr:sp macro="" textlink="">
            <xdr:nvSpPr>
              <xdr:cNvPr id="68" name="Rectangle: Rounded Corners 67">
                <a:hlinkClick xmlns:r="http://schemas.openxmlformats.org/officeDocument/2006/relationships" r:id="rId18"/>
                <a:extLst>
                  <a:ext uri="{FF2B5EF4-FFF2-40B4-BE49-F238E27FC236}">
                    <a16:creationId xmlns:a16="http://schemas.microsoft.com/office/drawing/2014/main" id="{8F0BFE5E-CC73-3F5A-3191-51904B920927}"/>
                  </a:ext>
                </a:extLst>
              </xdr:cNvPr>
              <xdr:cNvSpPr/>
            </xdr:nvSpPr>
            <xdr:spPr>
              <a:xfrm>
                <a:off x="12560740" y="284185"/>
                <a:ext cx="64800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69" name="Rectangle: Rounded Corners 68">
                <a:extLst>
                  <a:ext uri="{FF2B5EF4-FFF2-40B4-BE49-F238E27FC236}">
                    <a16:creationId xmlns:a16="http://schemas.microsoft.com/office/drawing/2014/main" id="{8B2482D5-AF19-EEEE-31D4-14BBFFDF8370}"/>
                  </a:ext>
                </a:extLst>
              </xdr:cNvPr>
              <xdr:cNvSpPr/>
            </xdr:nvSpPr>
            <xdr:spPr>
              <a:xfrm>
                <a:off x="11660357" y="1069205"/>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p>
            </xdr:txBody>
          </xdr:sp>
          <xdr:sp macro="" textlink="">
            <xdr:nvSpPr>
              <xdr:cNvPr id="70" name="Rectangle: Rounded Corners 69">
                <a:extLst>
                  <a:ext uri="{FF2B5EF4-FFF2-40B4-BE49-F238E27FC236}">
                    <a16:creationId xmlns:a16="http://schemas.microsoft.com/office/drawing/2014/main" id="{9BD699BC-E5CD-DF32-B804-2B0ABBB50E67}"/>
                  </a:ext>
                </a:extLst>
              </xdr:cNvPr>
              <xdr:cNvSpPr/>
            </xdr:nvSpPr>
            <xdr:spPr>
              <a:xfrm>
                <a:off x="10015386" y="1069205"/>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Full Name</a:t>
                </a:r>
                <a:endParaRPr lang="en-SC" sz="1200"/>
              </a:p>
            </xdr:txBody>
          </xdr:sp>
          <xdr:sp macro="" textlink="">
            <xdr:nvSpPr>
              <xdr:cNvPr id="71" name="Rectangle: Rounded Corners 70">
                <a:extLst>
                  <a:ext uri="{FF2B5EF4-FFF2-40B4-BE49-F238E27FC236}">
                    <a16:creationId xmlns:a16="http://schemas.microsoft.com/office/drawing/2014/main" id="{960F92BB-D9A2-6B67-8628-8C690680FD3B}"/>
                  </a:ext>
                </a:extLst>
              </xdr:cNvPr>
              <xdr:cNvSpPr/>
            </xdr:nvSpPr>
            <xdr:spPr>
              <a:xfrm>
                <a:off x="11660357" y="1375637"/>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latin typeface="Arial" panose="020B0604020202020204" pitchFamily="34" charset="0"/>
                  <a:cs typeface="Arial" panose="020B0604020202020204" pitchFamily="34" charset="0"/>
                </a:endParaRPr>
              </a:p>
            </xdr:txBody>
          </xdr:sp>
          <xdr:sp macro="" textlink="">
            <xdr:nvSpPr>
              <xdr:cNvPr id="72" name="Rectangle: Rounded Corners 71">
                <a:extLst>
                  <a:ext uri="{FF2B5EF4-FFF2-40B4-BE49-F238E27FC236}">
                    <a16:creationId xmlns:a16="http://schemas.microsoft.com/office/drawing/2014/main" id="{A9D09B22-F73C-AA4D-AA16-58396CBC9B59}"/>
                  </a:ext>
                </a:extLst>
              </xdr:cNvPr>
              <xdr:cNvSpPr/>
            </xdr:nvSpPr>
            <xdr:spPr>
              <a:xfrm>
                <a:off x="10015386" y="1375637"/>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Of Birth</a:t>
                </a:r>
                <a:endParaRPr lang="en-SC" sz="1200"/>
              </a:p>
            </xdr:txBody>
          </xdr:sp>
          <xdr:sp macro="" textlink="">
            <xdr:nvSpPr>
              <xdr:cNvPr id="73" name="Rectangle: Rounded Corners 72">
                <a:extLst>
                  <a:ext uri="{FF2B5EF4-FFF2-40B4-BE49-F238E27FC236}">
                    <a16:creationId xmlns:a16="http://schemas.microsoft.com/office/drawing/2014/main" id="{BB5D413D-A233-E411-446C-A9BE45A386EE}"/>
                  </a:ext>
                </a:extLst>
              </xdr:cNvPr>
              <xdr:cNvSpPr/>
            </xdr:nvSpPr>
            <xdr:spPr>
              <a:xfrm>
                <a:off x="11660357" y="202680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74" name="Rectangle: Rounded Corners 73">
                <a:extLst>
                  <a:ext uri="{FF2B5EF4-FFF2-40B4-BE49-F238E27FC236}">
                    <a16:creationId xmlns:a16="http://schemas.microsoft.com/office/drawing/2014/main" id="{6C97E5FE-2D9A-B295-B155-05849C9E0FAA}"/>
                  </a:ext>
                </a:extLst>
              </xdr:cNvPr>
              <xdr:cNvSpPr/>
            </xdr:nvSpPr>
            <xdr:spPr>
              <a:xfrm>
                <a:off x="10015386" y="202680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Expiry Date</a:t>
                </a:r>
                <a:endParaRPr lang="en-SC" sz="1200"/>
              </a:p>
            </xdr:txBody>
          </xdr:sp>
          <xdr:sp macro="" textlink="">
            <xdr:nvSpPr>
              <xdr:cNvPr id="75" name="Rectangle: Rounded Corners 74">
                <a:extLst>
                  <a:ext uri="{FF2B5EF4-FFF2-40B4-BE49-F238E27FC236}">
                    <a16:creationId xmlns:a16="http://schemas.microsoft.com/office/drawing/2014/main" id="{1EEE5CD4-5DD5-5538-FFD8-908A92428318}"/>
                  </a:ext>
                </a:extLst>
              </xdr:cNvPr>
              <xdr:cNvSpPr/>
            </xdr:nvSpPr>
            <xdr:spPr>
              <a:xfrm>
                <a:off x="11660357" y="233323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latin typeface="Arial" panose="020B0604020202020204" pitchFamily="34" charset="0"/>
                  <a:cs typeface="Arial" panose="020B0604020202020204" pitchFamily="34" charset="0"/>
                </a:endParaRPr>
              </a:p>
            </xdr:txBody>
          </xdr:sp>
          <xdr:sp macro="" textlink="">
            <xdr:nvSpPr>
              <xdr:cNvPr id="76" name="Rectangle: Rounded Corners 75">
                <a:extLst>
                  <a:ext uri="{FF2B5EF4-FFF2-40B4-BE49-F238E27FC236}">
                    <a16:creationId xmlns:a16="http://schemas.microsoft.com/office/drawing/2014/main" id="{64EDB758-2AC8-09A2-05D6-99D979C9BF9F}"/>
                  </a:ext>
                </a:extLst>
              </xdr:cNvPr>
              <xdr:cNvSpPr/>
            </xdr:nvSpPr>
            <xdr:spPr>
              <a:xfrm>
                <a:off x="10015386" y="233323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Country</a:t>
                </a:r>
                <a:endParaRPr lang="en-SC" sz="1200"/>
              </a:p>
            </xdr:txBody>
          </xdr:sp>
          <xdr:sp macro="" textlink="">
            <xdr:nvSpPr>
              <xdr:cNvPr id="77" name="Rectangle: Rounded Corners 76">
                <a:extLst>
                  <a:ext uri="{FF2B5EF4-FFF2-40B4-BE49-F238E27FC236}">
                    <a16:creationId xmlns:a16="http://schemas.microsoft.com/office/drawing/2014/main" id="{9A789606-DD8E-B332-7193-3BEF2A2EB411}"/>
                  </a:ext>
                </a:extLst>
              </xdr:cNvPr>
              <xdr:cNvSpPr/>
            </xdr:nvSpPr>
            <xdr:spPr>
              <a:xfrm>
                <a:off x="11660357" y="2654986"/>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78" name="Rectangle: Rounded Corners 77">
                <a:extLst>
                  <a:ext uri="{FF2B5EF4-FFF2-40B4-BE49-F238E27FC236}">
                    <a16:creationId xmlns:a16="http://schemas.microsoft.com/office/drawing/2014/main" id="{97F282A0-41D6-0289-BD7E-3A02063FFE1C}"/>
                  </a:ext>
                </a:extLst>
              </xdr:cNvPr>
              <xdr:cNvSpPr/>
            </xdr:nvSpPr>
            <xdr:spPr>
              <a:xfrm>
                <a:off x="10015386" y="2654986"/>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Interest</a:t>
                </a:r>
                <a:endParaRPr lang="en-SC" sz="1200"/>
              </a:p>
            </xdr:txBody>
          </xdr:sp>
          <xdr:sp macro="" textlink="">
            <xdr:nvSpPr>
              <xdr:cNvPr id="79" name="Rectangle: Rounded Corners 78">
                <a:extLst>
                  <a:ext uri="{FF2B5EF4-FFF2-40B4-BE49-F238E27FC236}">
                    <a16:creationId xmlns:a16="http://schemas.microsoft.com/office/drawing/2014/main" id="{AA097A9D-9158-1D1F-038F-93B7039A2074}"/>
                  </a:ext>
                </a:extLst>
              </xdr:cNvPr>
              <xdr:cNvSpPr/>
            </xdr:nvSpPr>
            <xdr:spPr>
              <a:xfrm>
                <a:off x="11660357" y="1697388"/>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80" name="Rectangle: Rounded Corners 79">
                <a:extLst>
                  <a:ext uri="{FF2B5EF4-FFF2-40B4-BE49-F238E27FC236}">
                    <a16:creationId xmlns:a16="http://schemas.microsoft.com/office/drawing/2014/main" id="{2391EB7C-9115-0259-FED9-65342AA9285E}"/>
                  </a:ext>
                </a:extLst>
              </xdr:cNvPr>
              <xdr:cNvSpPr/>
            </xdr:nvSpPr>
            <xdr:spPr>
              <a:xfrm>
                <a:off x="10015386" y="169738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NIN/Passport No</a:t>
                </a:r>
                <a:endParaRPr lang="en-SC" sz="1200"/>
              </a:p>
            </xdr:txBody>
          </xdr:sp>
          <xdr:sp macro="" textlink="">
            <xdr:nvSpPr>
              <xdr:cNvPr id="81" name="Rectangle: Rounded Corners 80">
                <a:extLst>
                  <a:ext uri="{FF2B5EF4-FFF2-40B4-BE49-F238E27FC236}">
                    <a16:creationId xmlns:a16="http://schemas.microsoft.com/office/drawing/2014/main" id="{836FF6A0-A773-8878-6B92-5DC415DFDD13}"/>
                  </a:ext>
                </a:extLst>
              </xdr:cNvPr>
              <xdr:cNvSpPr/>
            </xdr:nvSpPr>
            <xdr:spPr>
              <a:xfrm>
                <a:off x="10015386" y="4548355"/>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Notes</a:t>
                </a:r>
                <a:endParaRPr lang="en-SC" sz="1200">
                  <a:solidFill>
                    <a:sysClr val="windowText" lastClr="000000"/>
                  </a:solidFill>
                </a:endParaRPr>
              </a:p>
            </xdr:txBody>
          </xdr:sp>
          <xdr:sp macro="" textlink="">
            <xdr:nvSpPr>
              <xdr:cNvPr id="82" name="Rectangle: Rounded Corners 81">
                <a:hlinkClick xmlns:r="http://schemas.openxmlformats.org/officeDocument/2006/relationships" r:id="rId19"/>
                <a:extLst>
                  <a:ext uri="{FF2B5EF4-FFF2-40B4-BE49-F238E27FC236}">
                    <a16:creationId xmlns:a16="http://schemas.microsoft.com/office/drawing/2014/main" id="{A27821B8-2A1C-FEC6-21EE-368B2BF36AD6}"/>
                  </a:ext>
                </a:extLst>
              </xdr:cNvPr>
              <xdr:cNvSpPr/>
            </xdr:nvSpPr>
            <xdr:spPr>
              <a:xfrm>
                <a:off x="13304211" y="280391"/>
                <a:ext cx="648001" cy="252000"/>
              </a:xfrm>
              <a:prstGeom prst="roundRect">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83" name="TextBox 82">
                <a:extLst>
                  <a:ext uri="{FF2B5EF4-FFF2-40B4-BE49-F238E27FC236}">
                    <a16:creationId xmlns:a16="http://schemas.microsoft.com/office/drawing/2014/main" id="{3C8B91C9-5485-5AB7-8C14-874C8AF6DE40}"/>
                  </a:ext>
                </a:extLst>
              </xdr:cNvPr>
              <xdr:cNvSpPr txBox="1"/>
            </xdr:nvSpPr>
            <xdr:spPr>
              <a:xfrm>
                <a:off x="10126980" y="4842917"/>
                <a:ext cx="3459480" cy="687797"/>
              </a:xfrm>
              <a:prstGeom prst="rect">
                <a:avLst/>
              </a:prstGeom>
              <a:solidFill>
                <a:schemeClr val="lt1"/>
              </a:solidFill>
              <a:ln w="317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grpSp>
        <xdr:sp macro="" textlink="">
          <xdr:nvSpPr>
            <xdr:cNvPr id="56" name="Rectangle: Rounded Corners 55">
              <a:extLst>
                <a:ext uri="{FF2B5EF4-FFF2-40B4-BE49-F238E27FC236}">
                  <a16:creationId xmlns:a16="http://schemas.microsoft.com/office/drawing/2014/main" id="{4D570432-8859-B67B-C9B1-AB1707318E0D}"/>
                </a:ext>
              </a:extLst>
            </xdr:cNvPr>
            <xdr:cNvSpPr/>
          </xdr:nvSpPr>
          <xdr:spPr>
            <a:xfrm>
              <a:off x="11665271" y="2979420"/>
              <a:ext cx="1944000" cy="216481"/>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p>
          </xdr:txBody>
        </xdr:sp>
        <xdr:sp macro="" textlink="">
          <xdr:nvSpPr>
            <xdr:cNvPr id="57" name="Rectangle: Rounded Corners 56">
              <a:extLst>
                <a:ext uri="{FF2B5EF4-FFF2-40B4-BE49-F238E27FC236}">
                  <a16:creationId xmlns:a16="http://schemas.microsoft.com/office/drawing/2014/main" id="{A36364D2-C067-5FB7-0368-977CAE81891E}"/>
                </a:ext>
              </a:extLst>
            </xdr:cNvPr>
            <xdr:cNvSpPr/>
          </xdr:nvSpPr>
          <xdr:spPr>
            <a:xfrm>
              <a:off x="10020300" y="2979420"/>
              <a:ext cx="1332000" cy="216481"/>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Shares</a:t>
              </a:r>
              <a:endParaRPr lang="en-SC" sz="1200"/>
            </a:p>
          </xdr:txBody>
        </xdr:sp>
        <xdr:sp macro="" textlink="">
          <xdr:nvSpPr>
            <xdr:cNvPr id="58" name="Rectangle: Rounded Corners 57">
              <a:extLst>
                <a:ext uri="{FF2B5EF4-FFF2-40B4-BE49-F238E27FC236}">
                  <a16:creationId xmlns:a16="http://schemas.microsoft.com/office/drawing/2014/main" id="{36C791AF-3F59-71A8-9A9E-3B3EE5751061}"/>
                </a:ext>
              </a:extLst>
            </xdr:cNvPr>
            <xdr:cNvSpPr/>
          </xdr:nvSpPr>
          <xdr:spPr>
            <a:xfrm>
              <a:off x="11665271" y="3286535"/>
              <a:ext cx="1944000" cy="216481"/>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latin typeface="Arial" panose="020B0604020202020204" pitchFamily="34" charset="0"/>
                <a:cs typeface="Arial" panose="020B0604020202020204" pitchFamily="34" charset="0"/>
              </a:endParaRPr>
            </a:p>
          </xdr:txBody>
        </xdr:sp>
        <xdr:sp macro="" textlink="">
          <xdr:nvSpPr>
            <xdr:cNvPr id="59" name="Rectangle: Rounded Corners 58">
              <a:extLst>
                <a:ext uri="{FF2B5EF4-FFF2-40B4-BE49-F238E27FC236}">
                  <a16:creationId xmlns:a16="http://schemas.microsoft.com/office/drawing/2014/main" id="{7082AF99-BEB7-63A3-1865-A16468C9078C}"/>
                </a:ext>
              </a:extLst>
            </xdr:cNvPr>
            <xdr:cNvSpPr/>
          </xdr:nvSpPr>
          <xdr:spPr>
            <a:xfrm>
              <a:off x="10020300" y="3286535"/>
              <a:ext cx="1332000" cy="216481"/>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PEP</a:t>
              </a:r>
              <a:endParaRPr lang="en-SC" sz="1200"/>
            </a:p>
          </xdr:txBody>
        </xdr:sp>
        <xdr:sp macro="" textlink="">
          <xdr:nvSpPr>
            <xdr:cNvPr id="60" name="Rectangle: Rounded Corners 59">
              <a:extLst>
                <a:ext uri="{FF2B5EF4-FFF2-40B4-BE49-F238E27FC236}">
                  <a16:creationId xmlns:a16="http://schemas.microsoft.com/office/drawing/2014/main" id="{C1CD508E-726E-2D4A-BE95-2381A220B2ED}"/>
                </a:ext>
              </a:extLst>
            </xdr:cNvPr>
            <xdr:cNvSpPr/>
          </xdr:nvSpPr>
          <xdr:spPr>
            <a:xfrm>
              <a:off x="11665271" y="3939152"/>
              <a:ext cx="1944000" cy="216481"/>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61" name="Rectangle: Rounded Corners 60">
              <a:extLst>
                <a:ext uri="{FF2B5EF4-FFF2-40B4-BE49-F238E27FC236}">
                  <a16:creationId xmlns:a16="http://schemas.microsoft.com/office/drawing/2014/main" id="{70E5F385-964B-2C7A-D6FE-69BF50FDB870}"/>
                </a:ext>
              </a:extLst>
            </xdr:cNvPr>
            <xdr:cNvSpPr/>
          </xdr:nvSpPr>
          <xdr:spPr>
            <a:xfrm>
              <a:off x="10020300" y="3939152"/>
              <a:ext cx="1332000" cy="216481"/>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Added</a:t>
              </a:r>
              <a:endParaRPr lang="en-SC" sz="1200"/>
            </a:p>
          </xdr:txBody>
        </xdr:sp>
        <xdr:sp macro="" textlink="">
          <xdr:nvSpPr>
            <xdr:cNvPr id="62" name="Rectangle: Rounded Corners 61">
              <a:extLst>
                <a:ext uri="{FF2B5EF4-FFF2-40B4-BE49-F238E27FC236}">
                  <a16:creationId xmlns:a16="http://schemas.microsoft.com/office/drawing/2014/main" id="{07D0C28F-6C27-6BD1-D452-BBF4ACC24B60}"/>
                </a:ext>
              </a:extLst>
            </xdr:cNvPr>
            <xdr:cNvSpPr/>
          </xdr:nvSpPr>
          <xdr:spPr>
            <a:xfrm>
              <a:off x="11665271" y="4246265"/>
              <a:ext cx="1944000" cy="216481"/>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latin typeface="Arial" panose="020B0604020202020204" pitchFamily="34" charset="0"/>
                <a:cs typeface="Arial" panose="020B0604020202020204" pitchFamily="34" charset="0"/>
              </a:endParaRPr>
            </a:p>
          </xdr:txBody>
        </xdr:sp>
        <xdr:sp macro="" textlink="">
          <xdr:nvSpPr>
            <xdr:cNvPr id="63" name="Rectangle: Rounded Corners 62">
              <a:extLst>
                <a:ext uri="{FF2B5EF4-FFF2-40B4-BE49-F238E27FC236}">
                  <a16:creationId xmlns:a16="http://schemas.microsoft.com/office/drawing/2014/main" id="{AACACD64-8515-75C0-349A-7A886A79AF60}"/>
                </a:ext>
              </a:extLst>
            </xdr:cNvPr>
            <xdr:cNvSpPr/>
          </xdr:nvSpPr>
          <xdr:spPr>
            <a:xfrm>
              <a:off x="10020300" y="4246265"/>
              <a:ext cx="1332000" cy="216481"/>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a:t>
              </a:r>
              <a:r>
                <a:rPr lang="en-US" sz="1200" baseline="0">
                  <a:solidFill>
                    <a:sysClr val="windowText" lastClr="000000"/>
                  </a:solidFill>
                </a:rPr>
                <a:t> Removed</a:t>
              </a:r>
              <a:endParaRPr lang="en-SC" sz="1200"/>
            </a:p>
          </xdr:txBody>
        </xdr:sp>
        <xdr:sp macro="" textlink="">
          <xdr:nvSpPr>
            <xdr:cNvPr id="64" name="Rectangle: Rounded Corners 63">
              <a:extLst>
                <a:ext uri="{FF2B5EF4-FFF2-40B4-BE49-F238E27FC236}">
                  <a16:creationId xmlns:a16="http://schemas.microsoft.com/office/drawing/2014/main" id="{29F4AA79-0403-3502-19A4-59B343E3B8E7}"/>
                </a:ext>
              </a:extLst>
            </xdr:cNvPr>
            <xdr:cNvSpPr/>
          </xdr:nvSpPr>
          <xdr:spPr>
            <a:xfrm>
              <a:off x="11665271" y="3609003"/>
              <a:ext cx="1944000" cy="216481"/>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65" name="Rectangle: Rounded Corners 64">
              <a:extLst>
                <a:ext uri="{FF2B5EF4-FFF2-40B4-BE49-F238E27FC236}">
                  <a16:creationId xmlns:a16="http://schemas.microsoft.com/office/drawing/2014/main" id="{AC2B5783-B9BD-B3C5-1567-80E6F100C585}"/>
                </a:ext>
              </a:extLst>
            </xdr:cNvPr>
            <xdr:cNvSpPr/>
          </xdr:nvSpPr>
          <xdr:spPr>
            <a:xfrm>
              <a:off x="10020300" y="3609003"/>
              <a:ext cx="1332000" cy="216481"/>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PEP Details</a:t>
              </a:r>
              <a:endParaRPr lang="en-SC" sz="1200"/>
            </a:p>
          </xdr:txBody>
        </xdr:sp>
      </xdr:grpSp>
      <xdr:sp macro="" textlink="">
        <xdr:nvSpPr>
          <xdr:cNvPr id="54" name="Rectangle: Rounded Corners 53">
            <a:extLst>
              <a:ext uri="{FF2B5EF4-FFF2-40B4-BE49-F238E27FC236}">
                <a16:creationId xmlns:a16="http://schemas.microsoft.com/office/drawing/2014/main" id="{BB7E408C-D93B-D98F-B44E-ACD9F95E1C75}"/>
              </a:ext>
            </a:extLst>
          </xdr:cNvPr>
          <xdr:cNvSpPr/>
        </xdr:nvSpPr>
        <xdr:spPr>
          <a:xfrm>
            <a:off x="11452860" y="5783580"/>
            <a:ext cx="1082040" cy="23676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Upload ID</a:t>
            </a:r>
            <a:endParaRPr lang="en-SC" sz="1100"/>
          </a:p>
        </xdr:txBody>
      </xdr:sp>
    </xdr:grpSp>
    <xdr:clientData/>
  </xdr:twoCellAnchor>
</xdr:wsDr>
</file>

<file path=xl/drawings/drawing46.xml><?xml version="1.0" encoding="utf-8"?>
<xdr:wsDr xmlns:xdr="http://schemas.openxmlformats.org/drawingml/2006/spreadsheetDrawing" xmlns:a="http://schemas.openxmlformats.org/drawingml/2006/main">
  <xdr:twoCellAnchor editAs="oneCell">
    <xdr:from>
      <xdr:col>8</xdr:col>
      <xdr:colOff>22860</xdr:colOff>
      <xdr:row>19</xdr:row>
      <xdr:rowOff>0</xdr:rowOff>
    </xdr:from>
    <xdr:to>
      <xdr:col>9</xdr:col>
      <xdr:colOff>597</xdr:colOff>
      <xdr:row>21</xdr:row>
      <xdr:rowOff>236220</xdr:rowOff>
    </xdr:to>
    <xdr:pic>
      <xdr:nvPicPr>
        <xdr:cNvPr id="2" name="Picture 1">
          <a:extLst>
            <a:ext uri="{FF2B5EF4-FFF2-40B4-BE49-F238E27FC236}">
              <a16:creationId xmlns:a16="http://schemas.microsoft.com/office/drawing/2014/main" id="{B523EF93-DBF4-48F8-8E0F-2187D66321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9560" y="3954780"/>
          <a:ext cx="533997"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19</xdr:col>
      <xdr:colOff>480060</xdr:colOff>
      <xdr:row>5</xdr:row>
      <xdr:rowOff>0</xdr:rowOff>
    </xdr:from>
    <xdr:ext cx="184731" cy="264560"/>
    <xdr:sp macro="" textlink="">
      <xdr:nvSpPr>
        <xdr:cNvPr id="3" name="TextBox 2">
          <a:extLst>
            <a:ext uri="{FF2B5EF4-FFF2-40B4-BE49-F238E27FC236}">
              <a16:creationId xmlns:a16="http://schemas.microsoft.com/office/drawing/2014/main" id="{129C3118-CB61-4597-86E3-E216D502F44E}"/>
            </a:ext>
          </a:extLst>
        </xdr:cNvPr>
        <xdr:cNvSpPr txBox="1"/>
      </xdr:nvSpPr>
      <xdr:spPr>
        <a:xfrm>
          <a:off x="13037820" y="1447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19</xdr:col>
      <xdr:colOff>480060</xdr:colOff>
      <xdr:row>28</xdr:row>
      <xdr:rowOff>0</xdr:rowOff>
    </xdr:from>
    <xdr:ext cx="184731" cy="264560"/>
    <xdr:sp macro="" textlink="">
      <xdr:nvSpPr>
        <xdr:cNvPr id="5" name="TextBox 4">
          <a:extLst>
            <a:ext uri="{FF2B5EF4-FFF2-40B4-BE49-F238E27FC236}">
              <a16:creationId xmlns:a16="http://schemas.microsoft.com/office/drawing/2014/main" id="{8A828542-A199-41AD-A558-C4E64135E9D5}"/>
            </a:ext>
          </a:extLst>
        </xdr:cNvPr>
        <xdr:cNvSpPr txBox="1"/>
      </xdr:nvSpPr>
      <xdr:spPr>
        <a:xfrm>
          <a:off x="13037820" y="5455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5</xdr:row>
      <xdr:rowOff>0</xdr:rowOff>
    </xdr:from>
    <xdr:ext cx="184731" cy="264560"/>
    <xdr:sp macro="" textlink="">
      <xdr:nvSpPr>
        <xdr:cNvPr id="8" name="TextBox 7">
          <a:extLst>
            <a:ext uri="{FF2B5EF4-FFF2-40B4-BE49-F238E27FC236}">
              <a16:creationId xmlns:a16="http://schemas.microsoft.com/office/drawing/2014/main" id="{F15B250F-EB0F-4A79-9592-F2A1C4C13025}"/>
            </a:ext>
          </a:extLst>
        </xdr:cNvPr>
        <xdr:cNvSpPr txBox="1"/>
      </xdr:nvSpPr>
      <xdr:spPr>
        <a:xfrm>
          <a:off x="1226820" y="1447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20</xdr:col>
      <xdr:colOff>868680</xdr:colOff>
      <xdr:row>3</xdr:row>
      <xdr:rowOff>106680</xdr:rowOff>
    </xdr:from>
    <xdr:to>
      <xdr:col>22</xdr:col>
      <xdr:colOff>371580</xdr:colOff>
      <xdr:row>3</xdr:row>
      <xdr:rowOff>358680</xdr:rowOff>
    </xdr:to>
    <xdr:sp macro="" textlink="">
      <xdr:nvSpPr>
        <xdr:cNvPr id="36" name="Rectangle: Rounded Corners 35">
          <a:hlinkClick xmlns:r="http://schemas.openxmlformats.org/officeDocument/2006/relationships" r:id="rId2"/>
          <a:extLst>
            <a:ext uri="{FF2B5EF4-FFF2-40B4-BE49-F238E27FC236}">
              <a16:creationId xmlns:a16="http://schemas.microsoft.com/office/drawing/2014/main" id="{4134C7B4-697B-40CD-9FB9-D98F1AE5D51D}"/>
            </a:ext>
          </a:extLst>
        </xdr:cNvPr>
        <xdr:cNvSpPr/>
      </xdr:nvSpPr>
      <xdr:spPr>
        <a:xfrm>
          <a:off x="13426440" y="92202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20</xdr:col>
      <xdr:colOff>99060</xdr:colOff>
      <xdr:row>3</xdr:row>
      <xdr:rowOff>106680</xdr:rowOff>
    </xdr:from>
    <xdr:to>
      <xdr:col>20</xdr:col>
      <xdr:colOff>783060</xdr:colOff>
      <xdr:row>3</xdr:row>
      <xdr:rowOff>358680</xdr:rowOff>
    </xdr:to>
    <xdr:sp macro="" textlink="">
      <xdr:nvSpPr>
        <xdr:cNvPr id="37" name="Rectangle: Rounded Corners 36">
          <a:hlinkClick xmlns:r="http://schemas.openxmlformats.org/officeDocument/2006/relationships" r:id="rId3"/>
          <a:extLst>
            <a:ext uri="{FF2B5EF4-FFF2-40B4-BE49-F238E27FC236}">
              <a16:creationId xmlns:a16="http://schemas.microsoft.com/office/drawing/2014/main" id="{33C8045B-EE88-4152-9B6D-CD1E5D2DC35C}"/>
            </a:ext>
          </a:extLst>
        </xdr:cNvPr>
        <xdr:cNvSpPr/>
      </xdr:nvSpPr>
      <xdr:spPr>
        <a:xfrm>
          <a:off x="1265682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18</xdr:col>
      <xdr:colOff>472440</xdr:colOff>
      <xdr:row>3</xdr:row>
      <xdr:rowOff>106680</xdr:rowOff>
    </xdr:from>
    <xdr:to>
      <xdr:col>20</xdr:col>
      <xdr:colOff>5820</xdr:colOff>
      <xdr:row>3</xdr:row>
      <xdr:rowOff>358680</xdr:rowOff>
    </xdr:to>
    <xdr:sp macro="" textlink="">
      <xdr:nvSpPr>
        <xdr:cNvPr id="43" name="Rectangle: Rounded Corners 42">
          <a:extLst>
            <a:ext uri="{FF2B5EF4-FFF2-40B4-BE49-F238E27FC236}">
              <a16:creationId xmlns:a16="http://schemas.microsoft.com/office/drawing/2014/main" id="{7457AB1D-82BB-456B-89AC-5ACBDBD4F5F9}"/>
            </a:ext>
          </a:extLst>
        </xdr:cNvPr>
        <xdr:cNvSpPr/>
      </xdr:nvSpPr>
      <xdr:spPr>
        <a:xfrm>
          <a:off x="1187958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Delete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32</xdr:row>
      <xdr:rowOff>157260</xdr:rowOff>
    </xdr:to>
    <xdr:grpSp>
      <xdr:nvGrpSpPr>
        <xdr:cNvPr id="125" name="Group 124">
          <a:extLst>
            <a:ext uri="{FF2B5EF4-FFF2-40B4-BE49-F238E27FC236}">
              <a16:creationId xmlns:a16="http://schemas.microsoft.com/office/drawing/2014/main" id="{50AF21F7-F6A3-437B-87C0-5277683B69E0}"/>
            </a:ext>
          </a:extLst>
        </xdr:cNvPr>
        <xdr:cNvGrpSpPr/>
      </xdr:nvGrpSpPr>
      <xdr:grpSpPr>
        <a:xfrm>
          <a:off x="0" y="0"/>
          <a:ext cx="1474131" cy="6840000"/>
          <a:chOff x="0" y="0"/>
          <a:chExt cx="1470321" cy="6184990"/>
        </a:xfrm>
      </xdr:grpSpPr>
      <xdr:grpSp>
        <xdr:nvGrpSpPr>
          <xdr:cNvPr id="126" name="Group 125">
            <a:extLst>
              <a:ext uri="{FF2B5EF4-FFF2-40B4-BE49-F238E27FC236}">
                <a16:creationId xmlns:a16="http://schemas.microsoft.com/office/drawing/2014/main" id="{BE7179A8-4746-1DEB-2F03-58B32F80B692}"/>
              </a:ext>
            </a:extLst>
          </xdr:cNvPr>
          <xdr:cNvGrpSpPr/>
        </xdr:nvGrpSpPr>
        <xdr:grpSpPr>
          <a:xfrm>
            <a:off x="0" y="0"/>
            <a:ext cx="1470321" cy="6184990"/>
            <a:chOff x="0" y="0"/>
            <a:chExt cx="1470321" cy="6184990"/>
          </a:xfrm>
        </xdr:grpSpPr>
        <xdr:grpSp>
          <xdr:nvGrpSpPr>
            <xdr:cNvPr id="128" name="Group 127">
              <a:extLst>
                <a:ext uri="{FF2B5EF4-FFF2-40B4-BE49-F238E27FC236}">
                  <a16:creationId xmlns:a16="http://schemas.microsoft.com/office/drawing/2014/main" id="{DF05CE9D-ABAD-7BD1-A490-63AD96A155D8}"/>
                </a:ext>
              </a:extLst>
            </xdr:cNvPr>
            <xdr:cNvGrpSpPr/>
          </xdr:nvGrpSpPr>
          <xdr:grpSpPr>
            <a:xfrm>
              <a:off x="0" y="0"/>
              <a:ext cx="1470321" cy="6184990"/>
              <a:chOff x="0" y="-291307"/>
              <a:chExt cx="1474131" cy="6350725"/>
            </a:xfrm>
            <a:solidFill>
              <a:schemeClr val="bg1"/>
            </a:solidFill>
          </xdr:grpSpPr>
          <xdr:grpSp>
            <xdr:nvGrpSpPr>
              <xdr:cNvPr id="130" name="Group 129">
                <a:extLst>
                  <a:ext uri="{FF2B5EF4-FFF2-40B4-BE49-F238E27FC236}">
                    <a16:creationId xmlns:a16="http://schemas.microsoft.com/office/drawing/2014/main" id="{7DAB2B0E-79C4-8666-16DA-81974273ED24}"/>
                  </a:ext>
                </a:extLst>
              </xdr:cNvPr>
              <xdr:cNvGrpSpPr/>
            </xdr:nvGrpSpPr>
            <xdr:grpSpPr>
              <a:xfrm>
                <a:off x="0" y="-291307"/>
                <a:ext cx="1474131" cy="6350725"/>
                <a:chOff x="0" y="-291307"/>
                <a:chExt cx="1474131" cy="6350725"/>
              </a:xfrm>
              <a:grpFill/>
            </xdr:grpSpPr>
            <xdr:grpSp>
              <xdr:nvGrpSpPr>
                <xdr:cNvPr id="133" name="Group 132">
                  <a:extLst>
                    <a:ext uri="{FF2B5EF4-FFF2-40B4-BE49-F238E27FC236}">
                      <a16:creationId xmlns:a16="http://schemas.microsoft.com/office/drawing/2014/main" id="{A92A8D24-FB31-E994-3089-756744F2E668}"/>
                    </a:ext>
                  </a:extLst>
                </xdr:cNvPr>
                <xdr:cNvGrpSpPr/>
              </xdr:nvGrpSpPr>
              <xdr:grpSpPr>
                <a:xfrm>
                  <a:off x="0" y="-291307"/>
                  <a:ext cx="1474131" cy="6350725"/>
                  <a:chOff x="0" y="-276870"/>
                  <a:chExt cx="1476165" cy="6035993"/>
                </a:xfrm>
                <a:grpFill/>
              </xdr:grpSpPr>
              <xdr:sp macro="" textlink="">
                <xdr:nvSpPr>
                  <xdr:cNvPr id="135" name="Rectangle 134">
                    <a:extLst>
                      <a:ext uri="{FF2B5EF4-FFF2-40B4-BE49-F238E27FC236}">
                        <a16:creationId xmlns:a16="http://schemas.microsoft.com/office/drawing/2014/main" id="{776BC6E3-AD92-D2C9-61A8-4C0FD8AAD0A2}"/>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36" name="Group 135">
                    <a:extLst>
                      <a:ext uri="{FF2B5EF4-FFF2-40B4-BE49-F238E27FC236}">
                        <a16:creationId xmlns:a16="http://schemas.microsoft.com/office/drawing/2014/main" id="{A05EA4B8-C53E-59FE-2350-125FE4B124F2}"/>
                      </a:ext>
                    </a:extLst>
                  </xdr:cNvPr>
                  <xdr:cNvGrpSpPr/>
                </xdr:nvGrpSpPr>
                <xdr:grpSpPr>
                  <a:xfrm>
                    <a:off x="2080" y="531339"/>
                    <a:ext cx="1457616" cy="4278031"/>
                    <a:chOff x="2080" y="531339"/>
                    <a:chExt cx="1457616" cy="4278031"/>
                  </a:xfrm>
                  <a:grpFill/>
                </xdr:grpSpPr>
                <xdr:sp macro="" textlink="">
                  <xdr:nvSpPr>
                    <xdr:cNvPr id="137" name="TextBox 136">
                      <a:hlinkClick xmlns:r="http://schemas.openxmlformats.org/officeDocument/2006/relationships" r:id="rId4"/>
                      <a:extLst>
                        <a:ext uri="{FF2B5EF4-FFF2-40B4-BE49-F238E27FC236}">
                          <a16:creationId xmlns:a16="http://schemas.microsoft.com/office/drawing/2014/main" id="{F914F210-4293-A0A9-E9D4-EE6E56F7D389}"/>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8" name="TextBox 137">
                      <a:hlinkClick xmlns:r="http://schemas.openxmlformats.org/officeDocument/2006/relationships" r:id="rId5"/>
                      <a:extLst>
                        <a:ext uri="{FF2B5EF4-FFF2-40B4-BE49-F238E27FC236}">
                          <a16:creationId xmlns:a16="http://schemas.microsoft.com/office/drawing/2014/main" id="{6A34F918-D6F6-9EC2-5A45-5853A91EE405}"/>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9" name="TextBox 138">
                      <a:hlinkClick xmlns:r="http://schemas.openxmlformats.org/officeDocument/2006/relationships" r:id="rId6"/>
                      <a:extLst>
                        <a:ext uri="{FF2B5EF4-FFF2-40B4-BE49-F238E27FC236}">
                          <a16:creationId xmlns:a16="http://schemas.microsoft.com/office/drawing/2014/main" id="{AC43432D-6F86-706D-F092-F2298E0FE5C6}"/>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0" name="TextBox 139">
                      <a:hlinkClick xmlns:r="http://schemas.openxmlformats.org/officeDocument/2006/relationships" r:id="rId7"/>
                      <a:extLst>
                        <a:ext uri="{FF2B5EF4-FFF2-40B4-BE49-F238E27FC236}">
                          <a16:creationId xmlns:a16="http://schemas.microsoft.com/office/drawing/2014/main" id="{1B4C4131-A48B-8186-BB30-9017B3DEADB8}"/>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1" name="TextBox 140">
                      <a:hlinkClick xmlns:r="http://schemas.openxmlformats.org/officeDocument/2006/relationships" r:id="rId8"/>
                      <a:extLst>
                        <a:ext uri="{FF2B5EF4-FFF2-40B4-BE49-F238E27FC236}">
                          <a16:creationId xmlns:a16="http://schemas.microsoft.com/office/drawing/2014/main" id="{7CA667CD-EB77-8456-C97F-4ADCD8ECD00E}"/>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2" name="TextBox 141">
                      <a:hlinkClick xmlns:r="http://schemas.openxmlformats.org/officeDocument/2006/relationships" r:id="rId9"/>
                      <a:extLst>
                        <a:ext uri="{FF2B5EF4-FFF2-40B4-BE49-F238E27FC236}">
                          <a16:creationId xmlns:a16="http://schemas.microsoft.com/office/drawing/2014/main" id="{EFBE2E07-457C-33B8-8F6A-F69716635D5B}"/>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3" name="TextBox 142">
                      <a:hlinkClick xmlns:r="http://schemas.openxmlformats.org/officeDocument/2006/relationships" r:id="rId10"/>
                      <a:extLst>
                        <a:ext uri="{FF2B5EF4-FFF2-40B4-BE49-F238E27FC236}">
                          <a16:creationId xmlns:a16="http://schemas.microsoft.com/office/drawing/2014/main" id="{1B05750E-BE0A-CB6B-87F7-8C9569A659A2}"/>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4" name="TextBox 143">
                      <a:hlinkClick xmlns:r="http://schemas.openxmlformats.org/officeDocument/2006/relationships" r:id="rId11"/>
                      <a:extLst>
                        <a:ext uri="{FF2B5EF4-FFF2-40B4-BE49-F238E27FC236}">
                          <a16:creationId xmlns:a16="http://schemas.microsoft.com/office/drawing/2014/main" id="{2B80DB49-E196-7630-713C-1FCCCFC616C4}"/>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5" name="TextBox 144">
                      <a:hlinkClick xmlns:r="http://schemas.openxmlformats.org/officeDocument/2006/relationships" r:id="rId12"/>
                      <a:extLst>
                        <a:ext uri="{FF2B5EF4-FFF2-40B4-BE49-F238E27FC236}">
                          <a16:creationId xmlns:a16="http://schemas.microsoft.com/office/drawing/2014/main" id="{4F63FE37-0145-89D9-552B-D7FF7F557031}"/>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46" name="TextBox 145">
                      <a:extLst>
                        <a:ext uri="{FF2B5EF4-FFF2-40B4-BE49-F238E27FC236}">
                          <a16:creationId xmlns:a16="http://schemas.microsoft.com/office/drawing/2014/main" id="{3EFD2E02-205B-4E5D-1395-2059E968AABE}"/>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7" name="TextBox 146">
                      <a:hlinkClick xmlns:r="http://schemas.openxmlformats.org/officeDocument/2006/relationships" r:id="rId2"/>
                      <a:extLst>
                        <a:ext uri="{FF2B5EF4-FFF2-40B4-BE49-F238E27FC236}">
                          <a16:creationId xmlns:a16="http://schemas.microsoft.com/office/drawing/2014/main" id="{059FE85A-DF56-B768-A315-028D668FB73C}"/>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48" name="TextBox 147">
                      <a:extLst>
                        <a:ext uri="{FF2B5EF4-FFF2-40B4-BE49-F238E27FC236}">
                          <a16:creationId xmlns:a16="http://schemas.microsoft.com/office/drawing/2014/main" id="{334B0BDA-D7E3-C50B-B499-679DB490A7CA}"/>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9" name="TextBox 148">
                      <a:hlinkClick xmlns:r="http://schemas.openxmlformats.org/officeDocument/2006/relationships" r:id="rId13"/>
                      <a:extLst>
                        <a:ext uri="{FF2B5EF4-FFF2-40B4-BE49-F238E27FC236}">
                          <a16:creationId xmlns:a16="http://schemas.microsoft.com/office/drawing/2014/main" id="{FB3B6BD2-CA6C-C537-563D-FBCCD2928AC0}"/>
                        </a:ext>
                      </a:extLst>
                    </xdr:cNvPr>
                    <xdr:cNvSpPr txBox="1"/>
                  </xdr:nvSpPr>
                  <xdr:spPr>
                    <a:xfrm>
                      <a:off x="4511" y="3756836"/>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150" name="TextBox 149">
                      <a:extLst>
                        <a:ext uri="{FF2B5EF4-FFF2-40B4-BE49-F238E27FC236}">
                          <a16:creationId xmlns:a16="http://schemas.microsoft.com/office/drawing/2014/main" id="{A9A6DD6F-2348-EAF2-5E77-6B3C67D4E12D}"/>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34" name="TextBox 133">
                  <a:hlinkClick xmlns:r="http://schemas.openxmlformats.org/officeDocument/2006/relationships" r:id="rId14"/>
                  <a:extLst>
                    <a:ext uri="{FF2B5EF4-FFF2-40B4-BE49-F238E27FC236}">
                      <a16:creationId xmlns:a16="http://schemas.microsoft.com/office/drawing/2014/main" id="{35C5C5BF-5AE7-D036-717B-3812BF20D95E}"/>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1" name="TextBox 130">
                <a:extLst>
                  <a:ext uri="{FF2B5EF4-FFF2-40B4-BE49-F238E27FC236}">
                    <a16:creationId xmlns:a16="http://schemas.microsoft.com/office/drawing/2014/main" id="{C64395DF-7570-0B3B-67D3-6DFBFD5DD74D}"/>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32" name="TextBox 131">
                <a:extLst>
                  <a:ext uri="{FF2B5EF4-FFF2-40B4-BE49-F238E27FC236}">
                    <a16:creationId xmlns:a16="http://schemas.microsoft.com/office/drawing/2014/main" id="{B7D2FCB7-0045-0C14-F3FB-EA18C522AEAE}"/>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9" name="TextBox 128">
              <a:hlinkClick xmlns:r="http://schemas.openxmlformats.org/officeDocument/2006/relationships" r:id="rId15"/>
              <a:extLst>
                <a:ext uri="{FF2B5EF4-FFF2-40B4-BE49-F238E27FC236}">
                  <a16:creationId xmlns:a16="http://schemas.microsoft.com/office/drawing/2014/main" id="{1BDBDC29-0ED1-267A-64D0-0D57E6C5ADDF}"/>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27" name="Picture 126">
            <a:extLst>
              <a:ext uri="{FF2B5EF4-FFF2-40B4-BE49-F238E27FC236}">
                <a16:creationId xmlns:a16="http://schemas.microsoft.com/office/drawing/2014/main" id="{D555AA76-A1B8-DF44-1293-87FCBEA5FFAD}"/>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xdr:spPr>
      </xdr:pic>
    </xdr:grpSp>
    <xdr:clientData/>
  </xdr:twoCellAnchor>
  <xdr:twoCellAnchor editAs="oneCell">
    <xdr:from>
      <xdr:col>8</xdr:col>
      <xdr:colOff>22860</xdr:colOff>
      <xdr:row>19</xdr:row>
      <xdr:rowOff>0</xdr:rowOff>
    </xdr:from>
    <xdr:to>
      <xdr:col>9</xdr:col>
      <xdr:colOff>597</xdr:colOff>
      <xdr:row>21</xdr:row>
      <xdr:rowOff>220980</xdr:rowOff>
    </xdr:to>
    <xdr:pic>
      <xdr:nvPicPr>
        <xdr:cNvPr id="6" name="Picture 5">
          <a:extLst>
            <a:ext uri="{FF2B5EF4-FFF2-40B4-BE49-F238E27FC236}">
              <a16:creationId xmlns:a16="http://schemas.microsoft.com/office/drawing/2014/main" id="{336B2361-8249-4927-832F-33B4C1B418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9560" y="3931920"/>
          <a:ext cx="533997"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20</xdr:col>
      <xdr:colOff>480060</xdr:colOff>
      <xdr:row>5</xdr:row>
      <xdr:rowOff>0</xdr:rowOff>
    </xdr:from>
    <xdr:ext cx="184731" cy="264560"/>
    <xdr:sp macro="" textlink="">
      <xdr:nvSpPr>
        <xdr:cNvPr id="9" name="TextBox 8">
          <a:extLst>
            <a:ext uri="{FF2B5EF4-FFF2-40B4-BE49-F238E27FC236}">
              <a16:creationId xmlns:a16="http://schemas.microsoft.com/office/drawing/2014/main" id="{74884074-60F4-4031-BEF1-868CF0A37E6A}"/>
            </a:ext>
          </a:extLst>
        </xdr:cNvPr>
        <xdr:cNvSpPr txBox="1"/>
      </xdr:nvSpPr>
      <xdr:spPr>
        <a:xfrm>
          <a:off x="13037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16</xdr:row>
      <xdr:rowOff>0</xdr:rowOff>
    </xdr:from>
    <xdr:ext cx="184731" cy="264560"/>
    <xdr:sp macro="" textlink="">
      <xdr:nvSpPr>
        <xdr:cNvPr id="10" name="TextBox 9">
          <a:extLst>
            <a:ext uri="{FF2B5EF4-FFF2-40B4-BE49-F238E27FC236}">
              <a16:creationId xmlns:a16="http://schemas.microsoft.com/office/drawing/2014/main" id="{4A236FBA-11CD-4CC0-8EFB-985FC2640F1D}"/>
            </a:ext>
          </a:extLst>
        </xdr:cNvPr>
        <xdr:cNvSpPr txBox="1"/>
      </xdr:nvSpPr>
      <xdr:spPr>
        <a:xfrm>
          <a:off x="13037820" y="3299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32</xdr:row>
      <xdr:rowOff>0</xdr:rowOff>
    </xdr:from>
    <xdr:ext cx="184731" cy="264560"/>
    <xdr:sp macro="" textlink="">
      <xdr:nvSpPr>
        <xdr:cNvPr id="11" name="TextBox 10">
          <a:extLst>
            <a:ext uri="{FF2B5EF4-FFF2-40B4-BE49-F238E27FC236}">
              <a16:creationId xmlns:a16="http://schemas.microsoft.com/office/drawing/2014/main" id="{EE6F9AC1-9C82-4C83-AE3B-B68AA9ACEDD0}"/>
            </a:ext>
          </a:extLst>
        </xdr:cNvPr>
        <xdr:cNvSpPr txBox="1"/>
      </xdr:nvSpPr>
      <xdr:spPr>
        <a:xfrm>
          <a:off x="13037820" y="63779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16</xdr:row>
      <xdr:rowOff>0</xdr:rowOff>
    </xdr:from>
    <xdr:ext cx="184731" cy="264560"/>
    <xdr:sp macro="" textlink="">
      <xdr:nvSpPr>
        <xdr:cNvPr id="12" name="TextBox 11">
          <a:extLst>
            <a:ext uri="{FF2B5EF4-FFF2-40B4-BE49-F238E27FC236}">
              <a16:creationId xmlns:a16="http://schemas.microsoft.com/office/drawing/2014/main" id="{60EECB55-98B6-494A-AD12-9976778473E5}"/>
            </a:ext>
          </a:extLst>
        </xdr:cNvPr>
        <xdr:cNvSpPr txBox="1"/>
      </xdr:nvSpPr>
      <xdr:spPr>
        <a:xfrm>
          <a:off x="13037820" y="3299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20</xdr:col>
      <xdr:colOff>449580</xdr:colOff>
      <xdr:row>30</xdr:row>
      <xdr:rowOff>106680</xdr:rowOff>
    </xdr:from>
    <xdr:to>
      <xdr:col>23</xdr:col>
      <xdr:colOff>3480</xdr:colOff>
      <xdr:row>30</xdr:row>
      <xdr:rowOff>358680</xdr:rowOff>
    </xdr:to>
    <xdr:sp macro="" textlink="">
      <xdr:nvSpPr>
        <xdr:cNvPr id="16" name="Rectangle: Rounded Corners 15">
          <a:extLst>
            <a:ext uri="{FF2B5EF4-FFF2-40B4-BE49-F238E27FC236}">
              <a16:creationId xmlns:a16="http://schemas.microsoft.com/office/drawing/2014/main" id="{5E6CC4E5-E31E-4532-B132-855BBDA963F0}"/>
            </a:ext>
          </a:extLst>
        </xdr:cNvPr>
        <xdr:cNvSpPr/>
      </xdr:nvSpPr>
      <xdr:spPr>
        <a:xfrm>
          <a:off x="13007340" y="5920740"/>
          <a:ext cx="110838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11</xdr:col>
      <xdr:colOff>0</xdr:colOff>
      <xdr:row>9</xdr:row>
      <xdr:rowOff>22860</xdr:rowOff>
    </xdr:from>
    <xdr:to>
      <xdr:col>11</xdr:col>
      <xdr:colOff>180000</xdr:colOff>
      <xdr:row>9</xdr:row>
      <xdr:rowOff>202860</xdr:rowOff>
    </xdr:to>
    <xdr:pic>
      <xdr:nvPicPr>
        <xdr:cNvPr id="21" name="Picture 20">
          <a:extLst>
            <a:ext uri="{FF2B5EF4-FFF2-40B4-BE49-F238E27FC236}">
              <a16:creationId xmlns:a16="http://schemas.microsoft.com/office/drawing/2014/main" id="{751F179F-D225-4C11-8C5A-D6F76D0340FF}"/>
            </a:ext>
          </a:extLst>
        </xdr:cNvPr>
        <xdr:cNvPicPr>
          <a:picLocks noChangeAspect="1"/>
        </xdr:cNvPicPr>
      </xdr:nvPicPr>
      <xdr:blipFill>
        <a:blip xmlns:r="http://schemas.openxmlformats.org/officeDocument/2006/relationships" r:embed="rId17"/>
        <a:stretch>
          <a:fillRect/>
        </a:stretch>
      </xdr:blipFill>
      <xdr:spPr>
        <a:xfrm>
          <a:off x="6179820" y="2156460"/>
          <a:ext cx="180000" cy="180000"/>
        </a:xfrm>
        <a:prstGeom prst="rect">
          <a:avLst/>
        </a:prstGeom>
      </xdr:spPr>
    </xdr:pic>
    <xdr:clientData/>
  </xdr:twoCellAnchor>
  <xdr:twoCellAnchor editAs="oneCell">
    <xdr:from>
      <xdr:col>16</xdr:col>
      <xdr:colOff>0</xdr:colOff>
      <xdr:row>19</xdr:row>
      <xdr:rowOff>22860</xdr:rowOff>
    </xdr:from>
    <xdr:to>
      <xdr:col>16</xdr:col>
      <xdr:colOff>180000</xdr:colOff>
      <xdr:row>19</xdr:row>
      <xdr:rowOff>202860</xdr:rowOff>
    </xdr:to>
    <xdr:pic>
      <xdr:nvPicPr>
        <xdr:cNvPr id="13" name="Picture 12">
          <a:extLst>
            <a:ext uri="{FF2B5EF4-FFF2-40B4-BE49-F238E27FC236}">
              <a16:creationId xmlns:a16="http://schemas.microsoft.com/office/drawing/2014/main" id="{23D26AAD-6A5D-4D80-812C-E1203D740937}"/>
            </a:ext>
          </a:extLst>
        </xdr:cNvPr>
        <xdr:cNvPicPr>
          <a:picLocks noChangeAspect="1"/>
        </xdr:cNvPicPr>
      </xdr:nvPicPr>
      <xdr:blipFill>
        <a:blip xmlns:r="http://schemas.openxmlformats.org/officeDocument/2006/relationships" r:embed="rId17"/>
        <a:stretch>
          <a:fillRect/>
        </a:stretch>
      </xdr:blipFill>
      <xdr:spPr>
        <a:xfrm>
          <a:off x="9448800" y="3954780"/>
          <a:ext cx="180000" cy="180000"/>
        </a:xfrm>
        <a:prstGeom prst="rect">
          <a:avLst/>
        </a:prstGeom>
      </xdr:spPr>
    </xdr:pic>
    <xdr:clientData/>
  </xdr:twoCellAnchor>
  <xdr:twoCellAnchor editAs="oneCell">
    <xdr:from>
      <xdr:col>16</xdr:col>
      <xdr:colOff>0</xdr:colOff>
      <xdr:row>23</xdr:row>
      <xdr:rowOff>22860</xdr:rowOff>
    </xdr:from>
    <xdr:to>
      <xdr:col>16</xdr:col>
      <xdr:colOff>180000</xdr:colOff>
      <xdr:row>23</xdr:row>
      <xdr:rowOff>202860</xdr:rowOff>
    </xdr:to>
    <xdr:pic>
      <xdr:nvPicPr>
        <xdr:cNvPr id="14" name="Picture 13">
          <a:extLst>
            <a:ext uri="{FF2B5EF4-FFF2-40B4-BE49-F238E27FC236}">
              <a16:creationId xmlns:a16="http://schemas.microsoft.com/office/drawing/2014/main" id="{26F55284-49D9-438B-B00E-3C131837C17A}"/>
            </a:ext>
          </a:extLst>
        </xdr:cNvPr>
        <xdr:cNvPicPr>
          <a:picLocks noChangeAspect="1"/>
        </xdr:cNvPicPr>
      </xdr:nvPicPr>
      <xdr:blipFill>
        <a:blip xmlns:r="http://schemas.openxmlformats.org/officeDocument/2006/relationships" r:embed="rId17"/>
        <a:stretch>
          <a:fillRect/>
        </a:stretch>
      </xdr:blipFill>
      <xdr:spPr>
        <a:xfrm>
          <a:off x="9448800" y="4602480"/>
          <a:ext cx="180000" cy="180000"/>
        </a:xfrm>
        <a:prstGeom prst="rect">
          <a:avLst/>
        </a:prstGeom>
      </xdr:spPr>
    </xdr:pic>
    <xdr:clientData/>
  </xdr:twoCellAnchor>
  <xdr:twoCellAnchor editAs="oneCell">
    <xdr:from>
      <xdr:col>18</xdr:col>
      <xdr:colOff>571500</xdr:colOff>
      <xdr:row>19</xdr:row>
      <xdr:rowOff>0</xdr:rowOff>
    </xdr:from>
    <xdr:to>
      <xdr:col>19</xdr:col>
      <xdr:colOff>172380</xdr:colOff>
      <xdr:row>19</xdr:row>
      <xdr:rowOff>180000</xdr:rowOff>
    </xdr:to>
    <xdr:pic>
      <xdr:nvPicPr>
        <xdr:cNvPr id="15" name="Picture 14">
          <a:extLst>
            <a:ext uri="{FF2B5EF4-FFF2-40B4-BE49-F238E27FC236}">
              <a16:creationId xmlns:a16="http://schemas.microsoft.com/office/drawing/2014/main" id="{D03173D9-A3B9-4DF2-A7A4-94D6D8CAB995}"/>
            </a:ext>
          </a:extLst>
        </xdr:cNvPr>
        <xdr:cNvPicPr>
          <a:picLocks noChangeAspect="1"/>
        </xdr:cNvPicPr>
      </xdr:nvPicPr>
      <xdr:blipFill>
        <a:blip xmlns:r="http://schemas.openxmlformats.org/officeDocument/2006/relationships" r:embed="rId17"/>
        <a:stretch>
          <a:fillRect/>
        </a:stretch>
      </xdr:blipFill>
      <xdr:spPr>
        <a:xfrm>
          <a:off x="11978640" y="3931920"/>
          <a:ext cx="180000" cy="180000"/>
        </a:xfrm>
        <a:prstGeom prst="rect">
          <a:avLst/>
        </a:prstGeom>
      </xdr:spPr>
    </xdr:pic>
    <xdr:clientData/>
  </xdr:twoCellAnchor>
  <xdr:twoCellAnchor>
    <xdr:from>
      <xdr:col>22</xdr:col>
      <xdr:colOff>61265</xdr:colOff>
      <xdr:row>19</xdr:row>
      <xdr:rowOff>1</xdr:rowOff>
    </xdr:from>
    <xdr:to>
      <xdr:col>22</xdr:col>
      <xdr:colOff>241265</xdr:colOff>
      <xdr:row>19</xdr:row>
      <xdr:rowOff>180001</xdr:rowOff>
    </xdr:to>
    <xdr:sp macro="" textlink="">
      <xdr:nvSpPr>
        <xdr:cNvPr id="20" name="TextBox 19">
          <a:extLst>
            <a:ext uri="{FF2B5EF4-FFF2-40B4-BE49-F238E27FC236}">
              <a16:creationId xmlns:a16="http://schemas.microsoft.com/office/drawing/2014/main" id="{B06727CE-26CD-4073-B16B-836E7C93C008}"/>
            </a:ext>
          </a:extLst>
        </xdr:cNvPr>
        <xdr:cNvSpPr txBox="1">
          <a:spLocks/>
        </xdr:cNvSpPr>
      </xdr:nvSpPr>
      <xdr:spPr>
        <a:xfrm>
          <a:off x="13800125" y="3931921"/>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251460</xdr:colOff>
      <xdr:row>19</xdr:row>
      <xdr:rowOff>0</xdr:rowOff>
    </xdr:from>
    <xdr:to>
      <xdr:col>20</xdr:col>
      <xdr:colOff>431460</xdr:colOff>
      <xdr:row>19</xdr:row>
      <xdr:rowOff>180000</xdr:rowOff>
    </xdr:to>
    <xdr:sp macro="" textlink="">
      <xdr:nvSpPr>
        <xdr:cNvPr id="22" name="TextBox 21">
          <a:extLst>
            <a:ext uri="{FF2B5EF4-FFF2-40B4-BE49-F238E27FC236}">
              <a16:creationId xmlns:a16="http://schemas.microsoft.com/office/drawing/2014/main" id="{13806271-F49A-46F8-8375-341223619775}"/>
            </a:ext>
          </a:extLst>
        </xdr:cNvPr>
        <xdr:cNvSpPr txBox="1">
          <a:spLocks noChangeAspect="1"/>
        </xdr:cNvSpPr>
      </xdr:nvSpPr>
      <xdr:spPr>
        <a:xfrm>
          <a:off x="12809220" y="39319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editAs="oneCell">
    <xdr:from>
      <xdr:col>18</xdr:col>
      <xdr:colOff>571500</xdr:colOff>
      <xdr:row>21</xdr:row>
      <xdr:rowOff>68580</xdr:rowOff>
    </xdr:from>
    <xdr:to>
      <xdr:col>19</xdr:col>
      <xdr:colOff>172380</xdr:colOff>
      <xdr:row>21</xdr:row>
      <xdr:rowOff>248580</xdr:rowOff>
    </xdr:to>
    <xdr:pic>
      <xdr:nvPicPr>
        <xdr:cNvPr id="23" name="Picture 22">
          <a:extLst>
            <a:ext uri="{FF2B5EF4-FFF2-40B4-BE49-F238E27FC236}">
              <a16:creationId xmlns:a16="http://schemas.microsoft.com/office/drawing/2014/main" id="{089F29EF-3586-4B09-A9D0-0693E13BA774}"/>
            </a:ext>
          </a:extLst>
        </xdr:cNvPr>
        <xdr:cNvPicPr>
          <a:picLocks/>
        </xdr:cNvPicPr>
      </xdr:nvPicPr>
      <xdr:blipFill>
        <a:blip xmlns:r="http://schemas.openxmlformats.org/officeDocument/2006/relationships" r:embed="rId17"/>
        <a:stretch>
          <a:fillRect/>
        </a:stretch>
      </xdr:blipFill>
      <xdr:spPr>
        <a:xfrm>
          <a:off x="11978640" y="4312920"/>
          <a:ext cx="180000" cy="180000"/>
        </a:xfrm>
        <a:prstGeom prst="rect">
          <a:avLst/>
        </a:prstGeom>
      </xdr:spPr>
    </xdr:pic>
    <xdr:clientData/>
  </xdr:twoCellAnchor>
  <xdr:twoCellAnchor>
    <xdr:from>
      <xdr:col>18</xdr:col>
      <xdr:colOff>449580</xdr:colOff>
      <xdr:row>30</xdr:row>
      <xdr:rowOff>106680</xdr:rowOff>
    </xdr:from>
    <xdr:to>
      <xdr:col>20</xdr:col>
      <xdr:colOff>407340</xdr:colOff>
      <xdr:row>30</xdr:row>
      <xdr:rowOff>358680</xdr:rowOff>
    </xdr:to>
    <xdr:sp macro="" textlink="">
      <xdr:nvSpPr>
        <xdr:cNvPr id="7" name="Rectangle: Rounded Corners 6">
          <a:extLst>
            <a:ext uri="{FF2B5EF4-FFF2-40B4-BE49-F238E27FC236}">
              <a16:creationId xmlns:a16="http://schemas.microsoft.com/office/drawing/2014/main" id="{C41608C8-C5CD-45A5-8544-3203181233F9}"/>
            </a:ext>
          </a:extLst>
        </xdr:cNvPr>
        <xdr:cNvSpPr/>
      </xdr:nvSpPr>
      <xdr:spPr>
        <a:xfrm>
          <a:off x="11856720" y="5920740"/>
          <a:ext cx="1108380" cy="252000"/>
        </a:xfrm>
        <a:prstGeom prst="roundRect">
          <a:avLst/>
        </a:prstGeom>
        <a:solidFill>
          <a:srgbClr val="EA7C3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Photo</a:t>
          </a:r>
          <a:endParaRPr lang="en-SC" sz="1000">
            <a:solidFill>
              <a:schemeClr val="bg1"/>
            </a:solidFill>
            <a:latin typeface="Arial" panose="020B0604020202020204" pitchFamily="34" charset="0"/>
            <a:cs typeface="Arial" panose="020B0604020202020204" pitchFamily="34" charset="0"/>
          </a:endParaRPr>
        </a:p>
      </xdr:txBody>
    </xdr:sp>
    <xdr:clientData/>
  </xdr:twoCellAnchor>
  <xdr:oneCellAnchor>
    <xdr:from>
      <xdr:col>20</xdr:col>
      <xdr:colOff>480060</xdr:colOff>
      <xdr:row>5</xdr:row>
      <xdr:rowOff>0</xdr:rowOff>
    </xdr:from>
    <xdr:ext cx="184731" cy="264560"/>
    <xdr:sp macro="" textlink="">
      <xdr:nvSpPr>
        <xdr:cNvPr id="4" name="TextBox 3">
          <a:extLst>
            <a:ext uri="{FF2B5EF4-FFF2-40B4-BE49-F238E27FC236}">
              <a16:creationId xmlns:a16="http://schemas.microsoft.com/office/drawing/2014/main" id="{3D7796D0-041C-45F4-BB3D-EEFB1FDBDCEF}"/>
            </a:ext>
          </a:extLst>
        </xdr:cNvPr>
        <xdr:cNvSpPr txBox="1"/>
      </xdr:nvSpPr>
      <xdr:spPr>
        <a:xfrm>
          <a:off x="13037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5</xdr:row>
      <xdr:rowOff>0</xdr:rowOff>
    </xdr:from>
    <xdr:ext cx="184731" cy="264560"/>
    <xdr:sp macro="" textlink="">
      <xdr:nvSpPr>
        <xdr:cNvPr id="17" name="TextBox 16">
          <a:extLst>
            <a:ext uri="{FF2B5EF4-FFF2-40B4-BE49-F238E27FC236}">
              <a16:creationId xmlns:a16="http://schemas.microsoft.com/office/drawing/2014/main" id="{256BF644-FCAC-4E63-9405-6C89CCC35347}"/>
            </a:ext>
          </a:extLst>
        </xdr:cNvPr>
        <xdr:cNvSpPr txBox="1"/>
      </xdr:nvSpPr>
      <xdr:spPr>
        <a:xfrm>
          <a:off x="1226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16</xdr:row>
      <xdr:rowOff>0</xdr:rowOff>
    </xdr:from>
    <xdr:ext cx="184731" cy="264560"/>
    <xdr:sp macro="" textlink="">
      <xdr:nvSpPr>
        <xdr:cNvPr id="18" name="TextBox 17">
          <a:extLst>
            <a:ext uri="{FF2B5EF4-FFF2-40B4-BE49-F238E27FC236}">
              <a16:creationId xmlns:a16="http://schemas.microsoft.com/office/drawing/2014/main" id="{37BCC7F8-DB97-454D-B1D0-8547A4B8363A}"/>
            </a:ext>
          </a:extLst>
        </xdr:cNvPr>
        <xdr:cNvSpPr txBox="1"/>
      </xdr:nvSpPr>
      <xdr:spPr>
        <a:xfrm>
          <a:off x="13037820" y="3299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16</xdr:row>
      <xdr:rowOff>0</xdr:rowOff>
    </xdr:from>
    <xdr:ext cx="184731" cy="264560"/>
    <xdr:sp macro="" textlink="">
      <xdr:nvSpPr>
        <xdr:cNvPr id="19" name="TextBox 18">
          <a:extLst>
            <a:ext uri="{FF2B5EF4-FFF2-40B4-BE49-F238E27FC236}">
              <a16:creationId xmlns:a16="http://schemas.microsoft.com/office/drawing/2014/main" id="{DAD3E92C-0A82-454D-AD09-3B5837516004}"/>
            </a:ext>
          </a:extLst>
        </xdr:cNvPr>
        <xdr:cNvSpPr txBox="1"/>
      </xdr:nvSpPr>
      <xdr:spPr>
        <a:xfrm>
          <a:off x="13037820" y="3299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wsDr>
</file>

<file path=xl/drawings/drawing47.xml><?xml version="1.0" encoding="utf-8"?>
<xdr:wsDr xmlns:xdr="http://schemas.openxmlformats.org/drawingml/2006/spreadsheetDrawing" xmlns:a="http://schemas.openxmlformats.org/drawingml/2006/main">
  <xdr:twoCellAnchor>
    <xdr:from>
      <xdr:col>30</xdr:col>
      <xdr:colOff>861060</xdr:colOff>
      <xdr:row>4</xdr:row>
      <xdr:rowOff>106680</xdr:rowOff>
    </xdr:from>
    <xdr:to>
      <xdr:col>32</xdr:col>
      <xdr:colOff>363960</xdr:colOff>
      <xdr:row>4</xdr:row>
      <xdr:rowOff>358680</xdr:rowOff>
    </xdr:to>
    <xdr:sp macro="" textlink="">
      <xdr:nvSpPr>
        <xdr:cNvPr id="40" name="Rectangle: Rounded Corners 39">
          <a:hlinkClick xmlns:r="http://schemas.openxmlformats.org/officeDocument/2006/relationships" r:id="rId1"/>
          <a:extLst>
            <a:ext uri="{FF2B5EF4-FFF2-40B4-BE49-F238E27FC236}">
              <a16:creationId xmlns:a16="http://schemas.microsoft.com/office/drawing/2014/main" id="{342EFDEB-1D6A-465B-B62C-0C2F9213F97D}"/>
            </a:ext>
          </a:extLst>
        </xdr:cNvPr>
        <xdr:cNvSpPr/>
      </xdr:nvSpPr>
      <xdr:spPr>
        <a:xfrm>
          <a:off x="19110960" y="922020"/>
          <a:ext cx="973560" cy="20628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30</xdr:col>
      <xdr:colOff>91440</xdr:colOff>
      <xdr:row>4</xdr:row>
      <xdr:rowOff>106680</xdr:rowOff>
    </xdr:from>
    <xdr:to>
      <xdr:col>30</xdr:col>
      <xdr:colOff>775440</xdr:colOff>
      <xdr:row>4</xdr:row>
      <xdr:rowOff>358680</xdr:rowOff>
    </xdr:to>
    <xdr:sp macro="" textlink="">
      <xdr:nvSpPr>
        <xdr:cNvPr id="41" name="Rectangle: Rounded Corners 40">
          <a:hlinkClick xmlns:r="http://schemas.openxmlformats.org/officeDocument/2006/relationships" r:id="rId2"/>
          <a:extLst>
            <a:ext uri="{FF2B5EF4-FFF2-40B4-BE49-F238E27FC236}">
              <a16:creationId xmlns:a16="http://schemas.microsoft.com/office/drawing/2014/main" id="{B2A97484-9E9D-426D-99AF-C14B9737927B}"/>
            </a:ext>
          </a:extLst>
        </xdr:cNvPr>
        <xdr:cNvSpPr/>
      </xdr:nvSpPr>
      <xdr:spPr>
        <a:xfrm>
          <a:off x="18592800" y="922020"/>
          <a:ext cx="516360" cy="20628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1257300</xdr:colOff>
      <xdr:row>1</xdr:row>
      <xdr:rowOff>91440</xdr:rowOff>
    </xdr:from>
    <xdr:to>
      <xdr:col>22</xdr:col>
      <xdr:colOff>5820</xdr:colOff>
      <xdr:row>1</xdr:row>
      <xdr:rowOff>343440</xdr:rowOff>
    </xdr:to>
    <xdr:sp macro="" textlink="">
      <xdr:nvSpPr>
        <xdr:cNvPr id="42" name="Rectangle: Rounded Corners 41">
          <a:hlinkClick xmlns:r="http://schemas.openxmlformats.org/officeDocument/2006/relationships" r:id="rId1"/>
          <a:extLst>
            <a:ext uri="{FF2B5EF4-FFF2-40B4-BE49-F238E27FC236}">
              <a16:creationId xmlns:a16="http://schemas.microsoft.com/office/drawing/2014/main" id="{C12AE309-0D5D-48AB-88B3-BC58303E200F}"/>
            </a:ext>
          </a:extLst>
        </xdr:cNvPr>
        <xdr:cNvSpPr/>
      </xdr:nvSpPr>
      <xdr:spPr>
        <a:xfrm>
          <a:off x="13205460" y="274320"/>
          <a:ext cx="89736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19</xdr:col>
      <xdr:colOff>487680</xdr:colOff>
      <xdr:row>1</xdr:row>
      <xdr:rowOff>91440</xdr:rowOff>
    </xdr:from>
    <xdr:to>
      <xdr:col>19</xdr:col>
      <xdr:colOff>1171680</xdr:colOff>
      <xdr:row>1</xdr:row>
      <xdr:rowOff>343440</xdr:rowOff>
    </xdr:to>
    <xdr:sp macro="" textlink="">
      <xdr:nvSpPr>
        <xdr:cNvPr id="43" name="Rectangle: Rounded Corners 42">
          <a:hlinkClick xmlns:r="http://schemas.openxmlformats.org/officeDocument/2006/relationships" r:id="rId2"/>
          <a:extLst>
            <a:ext uri="{FF2B5EF4-FFF2-40B4-BE49-F238E27FC236}">
              <a16:creationId xmlns:a16="http://schemas.microsoft.com/office/drawing/2014/main" id="{33377391-E527-45D5-952F-D9D319CF99D9}"/>
            </a:ext>
          </a:extLst>
        </xdr:cNvPr>
        <xdr:cNvSpPr/>
      </xdr:nvSpPr>
      <xdr:spPr>
        <a:xfrm>
          <a:off x="12435840" y="2743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236220</xdr:colOff>
      <xdr:row>10</xdr:row>
      <xdr:rowOff>38100</xdr:rowOff>
    </xdr:from>
    <xdr:to>
      <xdr:col>5</xdr:col>
      <xdr:colOff>416220</xdr:colOff>
      <xdr:row>10</xdr:row>
      <xdr:rowOff>218100</xdr:rowOff>
    </xdr:to>
    <xdr:pic>
      <xdr:nvPicPr>
        <xdr:cNvPr id="44" name="Picture 43">
          <a:extLst>
            <a:ext uri="{FF2B5EF4-FFF2-40B4-BE49-F238E27FC236}">
              <a16:creationId xmlns:a16="http://schemas.microsoft.com/office/drawing/2014/main" id="{C9584578-7AED-49D3-9763-F9E9F50DD7DE}"/>
            </a:ext>
          </a:extLst>
        </xdr:cNvPr>
        <xdr:cNvPicPr>
          <a:picLocks/>
        </xdr:cNvPicPr>
      </xdr:nvPicPr>
      <xdr:blipFill>
        <a:blip xmlns:r="http://schemas.openxmlformats.org/officeDocument/2006/relationships" r:embed="rId3"/>
        <a:stretch>
          <a:fillRect/>
        </a:stretch>
      </xdr:blipFill>
      <xdr:spPr>
        <a:xfrm>
          <a:off x="3619500" y="2522220"/>
          <a:ext cx="180000" cy="180000"/>
        </a:xfrm>
        <a:prstGeom prst="rect">
          <a:avLst/>
        </a:prstGeom>
      </xdr:spPr>
    </xdr:pic>
    <xdr:clientData/>
  </xdr:twoCellAnchor>
  <xdr:twoCellAnchor>
    <xdr:from>
      <xdr:col>19</xdr:col>
      <xdr:colOff>807720</xdr:colOff>
      <xdr:row>26</xdr:row>
      <xdr:rowOff>106680</xdr:rowOff>
    </xdr:from>
    <xdr:to>
      <xdr:col>22</xdr:col>
      <xdr:colOff>25560</xdr:colOff>
      <xdr:row>26</xdr:row>
      <xdr:rowOff>358680</xdr:rowOff>
    </xdr:to>
    <xdr:sp macro="" textlink="">
      <xdr:nvSpPr>
        <xdr:cNvPr id="45" name="Rectangle: Rounded Corners 44">
          <a:extLst>
            <a:ext uri="{FF2B5EF4-FFF2-40B4-BE49-F238E27FC236}">
              <a16:creationId xmlns:a16="http://schemas.microsoft.com/office/drawing/2014/main" id="{5120BD2F-DB1C-4ADC-AF07-4FC3E3511ECA}"/>
            </a:ext>
          </a:extLst>
        </xdr:cNvPr>
        <xdr:cNvSpPr/>
      </xdr:nvSpPr>
      <xdr:spPr>
        <a:xfrm>
          <a:off x="12854940" y="5463540"/>
          <a:ext cx="1260000" cy="252000"/>
        </a:xfrm>
        <a:prstGeom prst="roundRect">
          <a:avLst/>
        </a:prstGeom>
        <a:solidFill>
          <a:schemeClr val="tx1"/>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1</xdr:col>
      <xdr:colOff>3471</xdr:colOff>
      <xdr:row>25</xdr:row>
      <xdr:rowOff>58200</xdr:rowOff>
    </xdr:to>
    <xdr:grpSp>
      <xdr:nvGrpSpPr>
        <xdr:cNvPr id="46" name="Group 45">
          <a:extLst>
            <a:ext uri="{FF2B5EF4-FFF2-40B4-BE49-F238E27FC236}">
              <a16:creationId xmlns:a16="http://schemas.microsoft.com/office/drawing/2014/main" id="{8AF629E5-AA24-46A5-A832-FBE894A92CA1}"/>
            </a:ext>
          </a:extLst>
        </xdr:cNvPr>
        <xdr:cNvGrpSpPr/>
      </xdr:nvGrpSpPr>
      <xdr:grpSpPr>
        <a:xfrm>
          <a:off x="0" y="0"/>
          <a:ext cx="1481751" cy="6840000"/>
          <a:chOff x="0" y="0"/>
          <a:chExt cx="1470321" cy="6184990"/>
        </a:xfrm>
      </xdr:grpSpPr>
      <xdr:grpSp>
        <xdr:nvGrpSpPr>
          <xdr:cNvPr id="47" name="Group 46">
            <a:extLst>
              <a:ext uri="{FF2B5EF4-FFF2-40B4-BE49-F238E27FC236}">
                <a16:creationId xmlns:a16="http://schemas.microsoft.com/office/drawing/2014/main" id="{E2067386-0197-FF10-1D30-88EFED8546B4}"/>
              </a:ext>
            </a:extLst>
          </xdr:cNvPr>
          <xdr:cNvGrpSpPr/>
        </xdr:nvGrpSpPr>
        <xdr:grpSpPr>
          <a:xfrm>
            <a:off x="0" y="0"/>
            <a:ext cx="1470321" cy="6184990"/>
            <a:chOff x="0" y="0"/>
            <a:chExt cx="1470321" cy="6184990"/>
          </a:xfrm>
        </xdr:grpSpPr>
        <xdr:grpSp>
          <xdr:nvGrpSpPr>
            <xdr:cNvPr id="49" name="Group 48">
              <a:extLst>
                <a:ext uri="{FF2B5EF4-FFF2-40B4-BE49-F238E27FC236}">
                  <a16:creationId xmlns:a16="http://schemas.microsoft.com/office/drawing/2014/main" id="{6FCCDDC2-024D-5DA3-2760-6C9335835242}"/>
                </a:ext>
              </a:extLst>
            </xdr:cNvPr>
            <xdr:cNvGrpSpPr/>
          </xdr:nvGrpSpPr>
          <xdr:grpSpPr>
            <a:xfrm>
              <a:off x="0" y="0"/>
              <a:ext cx="1470321" cy="6184990"/>
              <a:chOff x="0" y="-291307"/>
              <a:chExt cx="1474131" cy="6350725"/>
            </a:xfrm>
            <a:solidFill>
              <a:schemeClr val="bg1"/>
            </a:solidFill>
          </xdr:grpSpPr>
          <xdr:grpSp>
            <xdr:nvGrpSpPr>
              <xdr:cNvPr id="51" name="Group 50">
                <a:extLst>
                  <a:ext uri="{FF2B5EF4-FFF2-40B4-BE49-F238E27FC236}">
                    <a16:creationId xmlns:a16="http://schemas.microsoft.com/office/drawing/2014/main" id="{7F780B2A-0F93-81CC-B0CE-15BAD3C1AA6F}"/>
                  </a:ext>
                </a:extLst>
              </xdr:cNvPr>
              <xdr:cNvGrpSpPr/>
            </xdr:nvGrpSpPr>
            <xdr:grpSpPr>
              <a:xfrm>
                <a:off x="0" y="-291307"/>
                <a:ext cx="1474131" cy="6350725"/>
                <a:chOff x="0" y="-291307"/>
                <a:chExt cx="1474131" cy="6350725"/>
              </a:xfrm>
              <a:grpFill/>
            </xdr:grpSpPr>
            <xdr:grpSp>
              <xdr:nvGrpSpPr>
                <xdr:cNvPr id="54" name="Group 53">
                  <a:extLst>
                    <a:ext uri="{FF2B5EF4-FFF2-40B4-BE49-F238E27FC236}">
                      <a16:creationId xmlns:a16="http://schemas.microsoft.com/office/drawing/2014/main" id="{6197ECA6-128A-B624-DEB5-94E3C6ADF231}"/>
                    </a:ext>
                  </a:extLst>
                </xdr:cNvPr>
                <xdr:cNvGrpSpPr/>
              </xdr:nvGrpSpPr>
              <xdr:grpSpPr>
                <a:xfrm>
                  <a:off x="0" y="-291307"/>
                  <a:ext cx="1474131" cy="6350725"/>
                  <a:chOff x="0" y="-276870"/>
                  <a:chExt cx="1476165" cy="6035993"/>
                </a:xfrm>
                <a:grpFill/>
              </xdr:grpSpPr>
              <xdr:sp macro="" textlink="">
                <xdr:nvSpPr>
                  <xdr:cNvPr id="56" name="Rectangle 55">
                    <a:extLst>
                      <a:ext uri="{FF2B5EF4-FFF2-40B4-BE49-F238E27FC236}">
                        <a16:creationId xmlns:a16="http://schemas.microsoft.com/office/drawing/2014/main" id="{8273271C-BCCE-0220-BF2A-5EE177DB630A}"/>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57" name="Group 56">
                    <a:extLst>
                      <a:ext uri="{FF2B5EF4-FFF2-40B4-BE49-F238E27FC236}">
                        <a16:creationId xmlns:a16="http://schemas.microsoft.com/office/drawing/2014/main" id="{C2D207CD-5BE0-6119-2D2F-AFE33A46643F}"/>
                      </a:ext>
                    </a:extLst>
                  </xdr:cNvPr>
                  <xdr:cNvGrpSpPr/>
                </xdr:nvGrpSpPr>
                <xdr:grpSpPr>
                  <a:xfrm>
                    <a:off x="2080" y="531339"/>
                    <a:ext cx="1457616" cy="4278031"/>
                    <a:chOff x="2080" y="531339"/>
                    <a:chExt cx="1457616" cy="4278031"/>
                  </a:xfrm>
                  <a:grpFill/>
                </xdr:grpSpPr>
                <xdr:sp macro="" textlink="">
                  <xdr:nvSpPr>
                    <xdr:cNvPr id="58" name="TextBox 57">
                      <a:hlinkClick xmlns:r="http://schemas.openxmlformats.org/officeDocument/2006/relationships" r:id="rId4"/>
                      <a:extLst>
                        <a:ext uri="{FF2B5EF4-FFF2-40B4-BE49-F238E27FC236}">
                          <a16:creationId xmlns:a16="http://schemas.microsoft.com/office/drawing/2014/main" id="{93B52BFA-FD6E-E03C-84E8-9B943D190135}"/>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9" name="TextBox 58">
                      <a:hlinkClick xmlns:r="http://schemas.openxmlformats.org/officeDocument/2006/relationships" r:id="rId5"/>
                      <a:extLst>
                        <a:ext uri="{FF2B5EF4-FFF2-40B4-BE49-F238E27FC236}">
                          <a16:creationId xmlns:a16="http://schemas.microsoft.com/office/drawing/2014/main" id="{855BE154-4928-819E-D61C-48857F792BB8}"/>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0" name="TextBox 59">
                      <a:hlinkClick xmlns:r="http://schemas.openxmlformats.org/officeDocument/2006/relationships" r:id="rId6"/>
                      <a:extLst>
                        <a:ext uri="{FF2B5EF4-FFF2-40B4-BE49-F238E27FC236}">
                          <a16:creationId xmlns:a16="http://schemas.microsoft.com/office/drawing/2014/main" id="{C6A3983E-8B0E-6857-DD0D-696B379D0697}"/>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1" name="TextBox 60">
                      <a:hlinkClick xmlns:r="http://schemas.openxmlformats.org/officeDocument/2006/relationships" r:id="rId7"/>
                      <a:extLst>
                        <a:ext uri="{FF2B5EF4-FFF2-40B4-BE49-F238E27FC236}">
                          <a16:creationId xmlns:a16="http://schemas.microsoft.com/office/drawing/2014/main" id="{F5B110DC-CB06-ABAB-4553-94D7160E1C1F}"/>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2" name="TextBox 61">
                      <a:hlinkClick xmlns:r="http://schemas.openxmlformats.org/officeDocument/2006/relationships" r:id="rId8"/>
                      <a:extLst>
                        <a:ext uri="{FF2B5EF4-FFF2-40B4-BE49-F238E27FC236}">
                          <a16:creationId xmlns:a16="http://schemas.microsoft.com/office/drawing/2014/main" id="{28DCDA5D-DB53-687D-79F3-796F95CB3F63}"/>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3" name="TextBox 62">
                      <a:hlinkClick xmlns:r="http://schemas.openxmlformats.org/officeDocument/2006/relationships" r:id="rId9"/>
                      <a:extLst>
                        <a:ext uri="{FF2B5EF4-FFF2-40B4-BE49-F238E27FC236}">
                          <a16:creationId xmlns:a16="http://schemas.microsoft.com/office/drawing/2014/main" id="{F86082CF-70E0-9431-1727-55FF6A6F72F5}"/>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4" name="TextBox 63">
                      <a:hlinkClick xmlns:r="http://schemas.openxmlformats.org/officeDocument/2006/relationships" r:id="rId10"/>
                      <a:extLst>
                        <a:ext uri="{FF2B5EF4-FFF2-40B4-BE49-F238E27FC236}">
                          <a16:creationId xmlns:a16="http://schemas.microsoft.com/office/drawing/2014/main" id="{CBA61EFD-537F-EFED-94F4-0F6C1B1D026D}"/>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5" name="TextBox 64">
                      <a:hlinkClick xmlns:r="http://schemas.openxmlformats.org/officeDocument/2006/relationships" r:id="rId11"/>
                      <a:extLst>
                        <a:ext uri="{FF2B5EF4-FFF2-40B4-BE49-F238E27FC236}">
                          <a16:creationId xmlns:a16="http://schemas.microsoft.com/office/drawing/2014/main" id="{31457598-19C4-D6C9-843E-CD6D41026D9F}"/>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12"/>
                      <a:extLst>
                        <a:ext uri="{FF2B5EF4-FFF2-40B4-BE49-F238E27FC236}">
                          <a16:creationId xmlns:a16="http://schemas.microsoft.com/office/drawing/2014/main" id="{575E4093-1CA8-1CD7-51A7-6C68776CA843}"/>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13"/>
                      <a:extLst>
                        <a:ext uri="{FF2B5EF4-FFF2-40B4-BE49-F238E27FC236}">
                          <a16:creationId xmlns:a16="http://schemas.microsoft.com/office/drawing/2014/main" id="{60D04095-47E5-8B3E-D5DE-A71B7D8ECF72}"/>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1"/>
                      <a:extLst>
                        <a:ext uri="{FF2B5EF4-FFF2-40B4-BE49-F238E27FC236}">
                          <a16:creationId xmlns:a16="http://schemas.microsoft.com/office/drawing/2014/main" id="{86A0C755-9E2D-F2FD-FE31-7E101219C4E2}"/>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11"/>
                      <a:extLst>
                        <a:ext uri="{FF2B5EF4-FFF2-40B4-BE49-F238E27FC236}">
                          <a16:creationId xmlns:a16="http://schemas.microsoft.com/office/drawing/2014/main" id="{36AA7162-C511-2282-5C53-6A329A3CCC4D}"/>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14"/>
                      <a:extLst>
                        <a:ext uri="{FF2B5EF4-FFF2-40B4-BE49-F238E27FC236}">
                          <a16:creationId xmlns:a16="http://schemas.microsoft.com/office/drawing/2014/main" id="{5CABA0CE-9A6E-87A4-D645-5EB823B490A4}"/>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15"/>
                      <a:extLst>
                        <a:ext uri="{FF2B5EF4-FFF2-40B4-BE49-F238E27FC236}">
                          <a16:creationId xmlns:a16="http://schemas.microsoft.com/office/drawing/2014/main" id="{BA5F1A7A-E923-BC01-725D-B0A6FA18F16B}"/>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55" name="TextBox 54">
                  <a:hlinkClick xmlns:r="http://schemas.openxmlformats.org/officeDocument/2006/relationships" r:id="rId16"/>
                  <a:extLst>
                    <a:ext uri="{FF2B5EF4-FFF2-40B4-BE49-F238E27FC236}">
                      <a16:creationId xmlns:a16="http://schemas.microsoft.com/office/drawing/2014/main" id="{8971E160-AC33-48B6-386A-EEF0A4ED1589}"/>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2" name="TextBox 51">
                <a:extLst>
                  <a:ext uri="{FF2B5EF4-FFF2-40B4-BE49-F238E27FC236}">
                    <a16:creationId xmlns:a16="http://schemas.microsoft.com/office/drawing/2014/main" id="{C939574B-99A3-3E64-52BA-918872C5B4CA}"/>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3" name="TextBox 52">
                <a:extLst>
                  <a:ext uri="{FF2B5EF4-FFF2-40B4-BE49-F238E27FC236}">
                    <a16:creationId xmlns:a16="http://schemas.microsoft.com/office/drawing/2014/main" id="{DADCFCCA-FC95-2E98-FFF3-CC3D05C07BDF}"/>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0" name="TextBox 49">
              <a:hlinkClick xmlns:r="http://schemas.openxmlformats.org/officeDocument/2006/relationships" r:id="rId17"/>
              <a:extLst>
                <a:ext uri="{FF2B5EF4-FFF2-40B4-BE49-F238E27FC236}">
                  <a16:creationId xmlns:a16="http://schemas.microsoft.com/office/drawing/2014/main" id="{046B5CED-45E9-0B27-BCE9-C94C1CC16498}"/>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48" name="Picture 47">
            <a:extLst>
              <a:ext uri="{FF2B5EF4-FFF2-40B4-BE49-F238E27FC236}">
                <a16:creationId xmlns:a16="http://schemas.microsoft.com/office/drawing/2014/main" id="{4D4EFA06-B0D6-A3D5-034C-2FD0F94AEA30}"/>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17</xdr:col>
      <xdr:colOff>205740</xdr:colOff>
      <xdr:row>1</xdr:row>
      <xdr:rowOff>91440</xdr:rowOff>
    </xdr:from>
    <xdr:to>
      <xdr:col>19</xdr:col>
      <xdr:colOff>428880</xdr:colOff>
      <xdr:row>1</xdr:row>
      <xdr:rowOff>343440</xdr:rowOff>
    </xdr:to>
    <xdr:sp macro="" textlink="">
      <xdr:nvSpPr>
        <xdr:cNvPr id="72" name="Rectangle: Rounded Corners 71">
          <a:extLst>
            <a:ext uri="{FF2B5EF4-FFF2-40B4-BE49-F238E27FC236}">
              <a16:creationId xmlns:a16="http://schemas.microsoft.com/office/drawing/2014/main" id="{48DD38A0-9C12-4BC1-8D14-DFCA8F90700D}"/>
            </a:ext>
          </a:extLst>
        </xdr:cNvPr>
        <xdr:cNvSpPr/>
      </xdr:nvSpPr>
      <xdr:spPr>
        <a:xfrm>
          <a:off x="11155680" y="274320"/>
          <a:ext cx="1221360" cy="252000"/>
        </a:xfrm>
        <a:prstGeom prst="roundRect">
          <a:avLst/>
        </a:prstGeom>
        <a:solidFill>
          <a:schemeClr val="tx1"/>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Photo</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342900</xdr:colOff>
      <xdr:row>19</xdr:row>
      <xdr:rowOff>30480</xdr:rowOff>
    </xdr:from>
    <xdr:to>
      <xdr:col>5</xdr:col>
      <xdr:colOff>522900</xdr:colOff>
      <xdr:row>19</xdr:row>
      <xdr:rowOff>210480</xdr:rowOff>
    </xdr:to>
    <xdr:pic>
      <xdr:nvPicPr>
        <xdr:cNvPr id="73" name="Picture 72">
          <a:extLst>
            <a:ext uri="{FF2B5EF4-FFF2-40B4-BE49-F238E27FC236}">
              <a16:creationId xmlns:a16="http://schemas.microsoft.com/office/drawing/2014/main" id="{D28F8E78-A96B-4D56-8DCE-419C22168817}"/>
            </a:ext>
          </a:extLst>
        </xdr:cNvPr>
        <xdr:cNvPicPr>
          <a:picLocks/>
        </xdr:cNvPicPr>
      </xdr:nvPicPr>
      <xdr:blipFill>
        <a:blip xmlns:r="http://schemas.openxmlformats.org/officeDocument/2006/relationships" r:embed="rId3"/>
        <a:stretch>
          <a:fillRect/>
        </a:stretch>
      </xdr:blipFill>
      <xdr:spPr>
        <a:xfrm>
          <a:off x="3863340" y="5288280"/>
          <a:ext cx="180000" cy="180000"/>
        </a:xfrm>
        <a:prstGeom prst="rect">
          <a:avLst/>
        </a:prstGeom>
      </xdr:spPr>
    </xdr:pic>
    <xdr:clientData/>
  </xdr:twoCellAnchor>
  <xdr:twoCellAnchor editAs="oneCell">
    <xdr:from>
      <xdr:col>7</xdr:col>
      <xdr:colOff>243840</xdr:colOff>
      <xdr:row>19</xdr:row>
      <xdr:rowOff>30480</xdr:rowOff>
    </xdr:from>
    <xdr:to>
      <xdr:col>7</xdr:col>
      <xdr:colOff>423840</xdr:colOff>
      <xdr:row>19</xdr:row>
      <xdr:rowOff>210480</xdr:rowOff>
    </xdr:to>
    <xdr:pic>
      <xdr:nvPicPr>
        <xdr:cNvPr id="74" name="Picture 73">
          <a:extLst>
            <a:ext uri="{FF2B5EF4-FFF2-40B4-BE49-F238E27FC236}">
              <a16:creationId xmlns:a16="http://schemas.microsoft.com/office/drawing/2014/main" id="{61A9190A-E5F8-4429-920D-BA6CCD42998A}"/>
            </a:ext>
          </a:extLst>
        </xdr:cNvPr>
        <xdr:cNvPicPr>
          <a:picLocks/>
        </xdr:cNvPicPr>
      </xdr:nvPicPr>
      <xdr:blipFill>
        <a:blip xmlns:r="http://schemas.openxmlformats.org/officeDocument/2006/relationships" r:embed="rId3"/>
        <a:stretch>
          <a:fillRect/>
        </a:stretch>
      </xdr:blipFill>
      <xdr:spPr>
        <a:xfrm>
          <a:off x="4716780" y="5288280"/>
          <a:ext cx="180000" cy="180000"/>
        </a:xfrm>
        <a:prstGeom prst="rect">
          <a:avLst/>
        </a:prstGeom>
      </xdr:spPr>
    </xdr:pic>
    <xdr:clientData/>
  </xdr:twoCellAnchor>
  <xdr:twoCellAnchor editAs="oneCell">
    <xdr:from>
      <xdr:col>8</xdr:col>
      <xdr:colOff>533400</xdr:colOff>
      <xdr:row>19</xdr:row>
      <xdr:rowOff>30480</xdr:rowOff>
    </xdr:from>
    <xdr:to>
      <xdr:col>9</xdr:col>
      <xdr:colOff>180000</xdr:colOff>
      <xdr:row>19</xdr:row>
      <xdr:rowOff>210480</xdr:rowOff>
    </xdr:to>
    <xdr:pic>
      <xdr:nvPicPr>
        <xdr:cNvPr id="75" name="Picture 74">
          <a:extLst>
            <a:ext uri="{FF2B5EF4-FFF2-40B4-BE49-F238E27FC236}">
              <a16:creationId xmlns:a16="http://schemas.microsoft.com/office/drawing/2014/main" id="{4815818A-5B0C-4E34-AA71-6D19DFACF5CC}"/>
            </a:ext>
          </a:extLst>
        </xdr:cNvPr>
        <xdr:cNvPicPr>
          <a:picLocks/>
        </xdr:cNvPicPr>
      </xdr:nvPicPr>
      <xdr:blipFill>
        <a:blip xmlns:r="http://schemas.openxmlformats.org/officeDocument/2006/relationships" r:embed="rId3"/>
        <a:stretch>
          <a:fillRect/>
        </a:stretch>
      </xdr:blipFill>
      <xdr:spPr>
        <a:xfrm>
          <a:off x="5775960" y="5288280"/>
          <a:ext cx="180000" cy="180000"/>
        </a:xfrm>
        <a:prstGeom prst="rect">
          <a:avLst/>
        </a:prstGeom>
      </xdr:spPr>
    </xdr:pic>
    <xdr:clientData/>
  </xdr:twoCellAnchor>
  <xdr:twoCellAnchor editAs="oneCell">
    <xdr:from>
      <xdr:col>9</xdr:col>
      <xdr:colOff>693420</xdr:colOff>
      <xdr:row>19</xdr:row>
      <xdr:rowOff>30480</xdr:rowOff>
    </xdr:from>
    <xdr:to>
      <xdr:col>10</xdr:col>
      <xdr:colOff>180000</xdr:colOff>
      <xdr:row>19</xdr:row>
      <xdr:rowOff>210480</xdr:rowOff>
    </xdr:to>
    <xdr:pic>
      <xdr:nvPicPr>
        <xdr:cNvPr id="76" name="Picture 75">
          <a:extLst>
            <a:ext uri="{FF2B5EF4-FFF2-40B4-BE49-F238E27FC236}">
              <a16:creationId xmlns:a16="http://schemas.microsoft.com/office/drawing/2014/main" id="{FAA969DE-85D9-4CAD-8CE4-8B2CA5E3C34C}"/>
            </a:ext>
          </a:extLst>
        </xdr:cNvPr>
        <xdr:cNvPicPr>
          <a:picLocks/>
        </xdr:cNvPicPr>
      </xdr:nvPicPr>
      <xdr:blipFill>
        <a:blip xmlns:r="http://schemas.openxmlformats.org/officeDocument/2006/relationships" r:embed="rId3"/>
        <a:stretch>
          <a:fillRect/>
        </a:stretch>
      </xdr:blipFill>
      <xdr:spPr>
        <a:xfrm>
          <a:off x="6675120" y="5288280"/>
          <a:ext cx="180000" cy="180000"/>
        </a:xfrm>
        <a:prstGeom prst="rect">
          <a:avLst/>
        </a:prstGeom>
      </xdr:spPr>
    </xdr:pic>
    <xdr:clientData/>
  </xdr:twoCellAnchor>
  <xdr:twoCellAnchor>
    <xdr:from>
      <xdr:col>19</xdr:col>
      <xdr:colOff>1562100</xdr:colOff>
      <xdr:row>7</xdr:row>
      <xdr:rowOff>15240</xdr:rowOff>
    </xdr:from>
    <xdr:to>
      <xdr:col>19</xdr:col>
      <xdr:colOff>1562100</xdr:colOff>
      <xdr:row>7</xdr:row>
      <xdr:rowOff>231240</xdr:rowOff>
    </xdr:to>
    <xdr:cxnSp macro="">
      <xdr:nvCxnSpPr>
        <xdr:cNvPr id="77" name="Straight Connector 76">
          <a:extLst>
            <a:ext uri="{FF2B5EF4-FFF2-40B4-BE49-F238E27FC236}">
              <a16:creationId xmlns:a16="http://schemas.microsoft.com/office/drawing/2014/main" id="{DCD41E1A-442F-433B-9D55-F70AE8FDFB70}"/>
            </a:ext>
          </a:extLst>
        </xdr:cNvPr>
        <xdr:cNvCxnSpPr/>
      </xdr:nvCxnSpPr>
      <xdr:spPr>
        <a:xfrm flipV="1">
          <a:off x="13609320" y="2651760"/>
          <a:ext cx="0" cy="216000"/>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160020</xdr:colOff>
      <xdr:row>3</xdr:row>
      <xdr:rowOff>160020</xdr:rowOff>
    </xdr:from>
    <xdr:to>
      <xdr:col>11</xdr:col>
      <xdr:colOff>1334340</xdr:colOff>
      <xdr:row>3</xdr:row>
      <xdr:rowOff>412020</xdr:rowOff>
    </xdr:to>
    <xdr:grpSp>
      <xdr:nvGrpSpPr>
        <xdr:cNvPr id="78" name="Group 77">
          <a:extLst>
            <a:ext uri="{FF2B5EF4-FFF2-40B4-BE49-F238E27FC236}">
              <a16:creationId xmlns:a16="http://schemas.microsoft.com/office/drawing/2014/main" id="{4CC4BE65-19DC-4F8E-AD12-7AD989FAF205}"/>
            </a:ext>
          </a:extLst>
        </xdr:cNvPr>
        <xdr:cNvGrpSpPr/>
      </xdr:nvGrpSpPr>
      <xdr:grpSpPr>
        <a:xfrm>
          <a:off x="1760220" y="975360"/>
          <a:ext cx="6432120" cy="252000"/>
          <a:chOff x="1744980" y="922020"/>
          <a:chExt cx="6660720" cy="252000"/>
        </a:xfrm>
      </xdr:grpSpPr>
      <xdr:grpSp>
        <xdr:nvGrpSpPr>
          <xdr:cNvPr id="79" name="Group 78">
            <a:extLst>
              <a:ext uri="{FF2B5EF4-FFF2-40B4-BE49-F238E27FC236}">
                <a16:creationId xmlns:a16="http://schemas.microsoft.com/office/drawing/2014/main" id="{A21A2694-7AF7-76DD-DA2A-A08CB5597482}"/>
              </a:ext>
            </a:extLst>
          </xdr:cNvPr>
          <xdr:cNvGrpSpPr/>
        </xdr:nvGrpSpPr>
        <xdr:grpSpPr>
          <a:xfrm>
            <a:off x="2735580" y="922020"/>
            <a:ext cx="3738379" cy="252000"/>
            <a:chOff x="6543784" y="952500"/>
            <a:chExt cx="3738379" cy="252000"/>
          </a:xfrm>
          <a:solidFill>
            <a:schemeClr val="tx1"/>
          </a:solidFill>
        </xdr:grpSpPr>
        <xdr:grpSp>
          <xdr:nvGrpSpPr>
            <xdr:cNvPr id="83" name="Group 82">
              <a:extLst>
                <a:ext uri="{FF2B5EF4-FFF2-40B4-BE49-F238E27FC236}">
                  <a16:creationId xmlns:a16="http://schemas.microsoft.com/office/drawing/2014/main" id="{E577AB23-135B-39D0-1E56-28E8329258C1}"/>
                </a:ext>
              </a:extLst>
            </xdr:cNvPr>
            <xdr:cNvGrpSpPr/>
          </xdr:nvGrpSpPr>
          <xdr:grpSpPr>
            <a:xfrm>
              <a:off x="6543784" y="952500"/>
              <a:ext cx="3738379" cy="252000"/>
              <a:chOff x="1710633" y="822960"/>
              <a:chExt cx="3887177" cy="263975"/>
            </a:xfrm>
            <a:grpFill/>
          </xdr:grpSpPr>
          <xdr:sp macro="" textlink="">
            <xdr:nvSpPr>
              <xdr:cNvPr id="85" name="Rectangle: Rounded Corners 84">
                <a:hlinkClick xmlns:r="http://schemas.openxmlformats.org/officeDocument/2006/relationships" r:id="rId19"/>
                <a:extLst>
                  <a:ext uri="{FF2B5EF4-FFF2-40B4-BE49-F238E27FC236}">
                    <a16:creationId xmlns:a16="http://schemas.microsoft.com/office/drawing/2014/main" id="{DE336DE0-CBCB-21DE-C5DF-86A11E6AB946}"/>
                  </a:ext>
                </a:extLst>
              </xdr:cNvPr>
              <xdr:cNvSpPr/>
            </xdr:nvSpPr>
            <xdr:spPr>
              <a:xfrm>
                <a:off x="3677509" y="822960"/>
                <a:ext cx="935823"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Vehicles</a:t>
                </a:r>
                <a:endParaRPr lang="en-SC" sz="1100">
                  <a:latin typeface="Arial" panose="020B0604020202020204" pitchFamily="34" charset="0"/>
                  <a:cs typeface="Arial" panose="020B0604020202020204" pitchFamily="34" charset="0"/>
                </a:endParaRPr>
              </a:p>
            </xdr:txBody>
          </xdr:sp>
          <xdr:sp macro="" textlink="">
            <xdr:nvSpPr>
              <xdr:cNvPr id="86" name="Rectangle: Rounded Corners 85">
                <a:hlinkClick xmlns:r="http://schemas.openxmlformats.org/officeDocument/2006/relationships" r:id="rId20"/>
                <a:extLst>
                  <a:ext uri="{FF2B5EF4-FFF2-40B4-BE49-F238E27FC236}">
                    <a16:creationId xmlns:a16="http://schemas.microsoft.com/office/drawing/2014/main" id="{0E750EBC-06FE-AECA-9264-4EF4C4F98566}"/>
                  </a:ext>
                </a:extLst>
              </xdr:cNvPr>
              <xdr:cNvSpPr/>
            </xdr:nvSpPr>
            <xdr:spPr>
              <a:xfrm>
                <a:off x="4661987" y="822960"/>
                <a:ext cx="935823"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Claims</a:t>
                </a:r>
                <a:endParaRPr lang="en-SC" sz="1100">
                  <a:latin typeface="Arial" panose="020B0604020202020204" pitchFamily="34" charset="0"/>
                  <a:cs typeface="Arial" panose="020B0604020202020204" pitchFamily="34" charset="0"/>
                </a:endParaRPr>
              </a:p>
            </xdr:txBody>
          </xdr:sp>
          <xdr:sp macro="" textlink="">
            <xdr:nvSpPr>
              <xdr:cNvPr id="87" name="Rectangle: Rounded Corners 86">
                <a:hlinkClick xmlns:r="http://schemas.openxmlformats.org/officeDocument/2006/relationships" r:id="rId21"/>
                <a:extLst>
                  <a:ext uri="{FF2B5EF4-FFF2-40B4-BE49-F238E27FC236}">
                    <a16:creationId xmlns:a16="http://schemas.microsoft.com/office/drawing/2014/main" id="{AF2BA280-F423-22FF-F864-56F7FE2133F1}"/>
                  </a:ext>
                </a:extLst>
              </xdr:cNvPr>
              <xdr:cNvSpPr/>
            </xdr:nvSpPr>
            <xdr:spPr>
              <a:xfrm>
                <a:off x="1710633" y="822960"/>
                <a:ext cx="935822"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Policies</a:t>
                </a:r>
                <a:endParaRPr lang="en-SC" sz="1100">
                  <a:latin typeface="Arial" panose="020B0604020202020204" pitchFamily="34" charset="0"/>
                  <a:cs typeface="Arial" panose="020B0604020202020204" pitchFamily="34" charset="0"/>
                </a:endParaRPr>
              </a:p>
            </xdr:txBody>
          </xdr:sp>
        </xdr:grpSp>
        <xdr:sp macro="" textlink="">
          <xdr:nvSpPr>
            <xdr:cNvPr id="84" name="Rectangle: Rounded Corners 83">
              <a:hlinkClick xmlns:r="http://schemas.openxmlformats.org/officeDocument/2006/relationships" r:id="rId22"/>
              <a:extLst>
                <a:ext uri="{FF2B5EF4-FFF2-40B4-BE49-F238E27FC236}">
                  <a16:creationId xmlns:a16="http://schemas.microsoft.com/office/drawing/2014/main" id="{55C83BED-83AC-A802-1C6C-2CA94FCAF656}"/>
                </a:ext>
              </a:extLst>
            </xdr:cNvPr>
            <xdr:cNvSpPr/>
          </xdr:nvSpPr>
          <xdr:spPr>
            <a:xfrm>
              <a:off x="7490460" y="95250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sp macro="" textlink="">
        <xdr:nvSpPr>
          <xdr:cNvPr id="80" name="Rectangle: Rounded Corners 79">
            <a:hlinkClick xmlns:r="http://schemas.openxmlformats.org/officeDocument/2006/relationships" r:id="rId23"/>
            <a:extLst>
              <a:ext uri="{FF2B5EF4-FFF2-40B4-BE49-F238E27FC236}">
                <a16:creationId xmlns:a16="http://schemas.microsoft.com/office/drawing/2014/main" id="{888DC924-6F2C-72A6-C6BD-F69BD9D5E01A}"/>
              </a:ext>
            </a:extLst>
          </xdr:cNvPr>
          <xdr:cNvSpPr/>
        </xdr:nvSpPr>
        <xdr:spPr>
          <a:xfrm>
            <a:off x="7505700" y="922020"/>
            <a:ext cx="900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BOs</a:t>
            </a:r>
            <a:endParaRPr lang="en-SC" sz="1100">
              <a:latin typeface="Arial" panose="020B0604020202020204" pitchFamily="34" charset="0"/>
              <a:cs typeface="Arial" panose="020B0604020202020204" pitchFamily="34" charset="0"/>
            </a:endParaRPr>
          </a:p>
        </xdr:txBody>
      </xdr:sp>
      <xdr:sp macro="" textlink="">
        <xdr:nvSpPr>
          <xdr:cNvPr id="81" name="Rectangle: Rounded Corners 80">
            <a:hlinkClick xmlns:r="http://schemas.openxmlformats.org/officeDocument/2006/relationships" r:id="rId24"/>
            <a:extLst>
              <a:ext uri="{FF2B5EF4-FFF2-40B4-BE49-F238E27FC236}">
                <a16:creationId xmlns:a16="http://schemas.microsoft.com/office/drawing/2014/main" id="{7B475914-33C8-3594-2246-0DA4D612EA9E}"/>
              </a:ext>
            </a:extLst>
          </xdr:cNvPr>
          <xdr:cNvSpPr/>
        </xdr:nvSpPr>
        <xdr:spPr>
          <a:xfrm>
            <a:off x="6522720" y="922020"/>
            <a:ext cx="936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Documents</a:t>
            </a:r>
            <a:endParaRPr lang="en-SC" sz="1100">
              <a:latin typeface="Arial" panose="020B0604020202020204" pitchFamily="34" charset="0"/>
              <a:cs typeface="Arial" panose="020B0604020202020204" pitchFamily="34" charset="0"/>
            </a:endParaRPr>
          </a:p>
        </xdr:txBody>
      </xdr:sp>
      <xdr:sp macro="" textlink="">
        <xdr:nvSpPr>
          <xdr:cNvPr id="82" name="Rectangle: Rounded Corners 81">
            <a:extLst>
              <a:ext uri="{FF2B5EF4-FFF2-40B4-BE49-F238E27FC236}">
                <a16:creationId xmlns:a16="http://schemas.microsoft.com/office/drawing/2014/main" id="{5A5DF65A-1CD4-8C18-FEDF-2966BCD2E272}"/>
              </a:ext>
            </a:extLst>
          </xdr:cNvPr>
          <xdr:cNvSpPr/>
        </xdr:nvSpPr>
        <xdr:spPr>
          <a:xfrm>
            <a:off x="1744980" y="922020"/>
            <a:ext cx="936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Proposals</a:t>
            </a:r>
            <a:endParaRPr lang="en-SC" sz="1100">
              <a:latin typeface="Arial" panose="020B0604020202020204" pitchFamily="34" charset="0"/>
              <a:cs typeface="Arial" panose="020B0604020202020204" pitchFamily="34" charset="0"/>
            </a:endParaRPr>
          </a:p>
        </xdr:txBody>
      </xdr:sp>
    </xdr:grpSp>
    <xdr:clientData/>
  </xdr:twoCellAnchor>
</xdr:wsDr>
</file>

<file path=xl/drawings/drawing48.xml><?xml version="1.0" encoding="utf-8"?>
<xdr:wsDr xmlns:xdr="http://schemas.openxmlformats.org/drawingml/2006/spreadsheetDrawing" xmlns:a="http://schemas.openxmlformats.org/drawingml/2006/main">
  <xdr:twoCellAnchor editAs="oneCell">
    <xdr:from>
      <xdr:col>14</xdr:col>
      <xdr:colOff>68580</xdr:colOff>
      <xdr:row>3</xdr:row>
      <xdr:rowOff>38100</xdr:rowOff>
    </xdr:from>
    <xdr:to>
      <xdr:col>14</xdr:col>
      <xdr:colOff>248580</xdr:colOff>
      <xdr:row>3</xdr:row>
      <xdr:rowOff>218100</xdr:rowOff>
    </xdr:to>
    <xdr:pic>
      <xdr:nvPicPr>
        <xdr:cNvPr id="2" name="Picture 1">
          <a:extLst>
            <a:ext uri="{FF2B5EF4-FFF2-40B4-BE49-F238E27FC236}">
              <a16:creationId xmlns:a16="http://schemas.microsoft.com/office/drawing/2014/main" id="{D693B175-8627-4575-9E5E-51C5B04A2FBD}"/>
            </a:ext>
          </a:extLst>
        </xdr:cNvPr>
        <xdr:cNvPicPr>
          <a:picLocks noChangeAspect="1"/>
        </xdr:cNvPicPr>
      </xdr:nvPicPr>
      <xdr:blipFill>
        <a:blip xmlns:r="http://schemas.openxmlformats.org/officeDocument/2006/relationships" r:embed="rId1"/>
        <a:stretch>
          <a:fillRect/>
        </a:stretch>
      </xdr:blipFill>
      <xdr:spPr>
        <a:xfrm>
          <a:off x="12999720" y="586740"/>
          <a:ext cx="180000" cy="180000"/>
        </a:xfrm>
        <a:prstGeom prst="rect">
          <a:avLst/>
        </a:prstGeom>
      </xdr:spPr>
    </xdr:pic>
    <xdr:clientData/>
  </xdr:twoCellAnchor>
  <xdr:twoCellAnchor>
    <xdr:from>
      <xdr:col>1</xdr:col>
      <xdr:colOff>99060</xdr:colOff>
      <xdr:row>4</xdr:row>
      <xdr:rowOff>83820</xdr:rowOff>
    </xdr:from>
    <xdr:to>
      <xdr:col>1</xdr:col>
      <xdr:colOff>262189</xdr:colOff>
      <xdr:row>4</xdr:row>
      <xdr:rowOff>245997</xdr:rowOff>
    </xdr:to>
    <xdr:pic>
      <xdr:nvPicPr>
        <xdr:cNvPr id="3" name="Picture 2">
          <a:extLst>
            <a:ext uri="{FF2B5EF4-FFF2-40B4-BE49-F238E27FC236}">
              <a16:creationId xmlns:a16="http://schemas.microsoft.com/office/drawing/2014/main" id="{ED01A4F2-FA52-4E96-B801-FCA27B2C376F}"/>
            </a:ext>
          </a:extLst>
        </xdr:cNvPr>
        <xdr:cNvPicPr>
          <a:picLocks noChangeAspect="1"/>
        </xdr:cNvPicPr>
      </xdr:nvPicPr>
      <xdr:blipFill>
        <a:blip xmlns:r="http://schemas.openxmlformats.org/officeDocument/2006/relationships" r:embed="rId2"/>
        <a:stretch>
          <a:fillRect/>
        </a:stretch>
      </xdr:blipFill>
      <xdr:spPr>
        <a:xfrm>
          <a:off x="708660" y="883920"/>
          <a:ext cx="163129" cy="162177"/>
        </a:xfrm>
        <a:prstGeom prst="rect">
          <a:avLst/>
        </a:prstGeom>
      </xdr:spPr>
    </xdr:pic>
    <xdr:clientData/>
  </xdr:twoCellAnchor>
  <xdr:twoCellAnchor>
    <xdr:from>
      <xdr:col>1</xdr:col>
      <xdr:colOff>99060</xdr:colOff>
      <xdr:row>5</xdr:row>
      <xdr:rowOff>83820</xdr:rowOff>
    </xdr:from>
    <xdr:to>
      <xdr:col>1</xdr:col>
      <xdr:colOff>262189</xdr:colOff>
      <xdr:row>5</xdr:row>
      <xdr:rowOff>245997</xdr:rowOff>
    </xdr:to>
    <xdr:pic>
      <xdr:nvPicPr>
        <xdr:cNvPr id="4" name="Picture 3">
          <a:extLst>
            <a:ext uri="{FF2B5EF4-FFF2-40B4-BE49-F238E27FC236}">
              <a16:creationId xmlns:a16="http://schemas.microsoft.com/office/drawing/2014/main" id="{94A8F502-A155-4C7F-9A95-34B9B0F3E488}"/>
            </a:ext>
          </a:extLst>
        </xdr:cNvPr>
        <xdr:cNvPicPr>
          <a:picLocks noChangeAspect="1"/>
        </xdr:cNvPicPr>
      </xdr:nvPicPr>
      <xdr:blipFill>
        <a:blip xmlns:r="http://schemas.openxmlformats.org/officeDocument/2006/relationships" r:embed="rId2"/>
        <a:stretch>
          <a:fillRect/>
        </a:stretch>
      </xdr:blipFill>
      <xdr:spPr>
        <a:xfrm>
          <a:off x="708660" y="1211580"/>
          <a:ext cx="163129" cy="162177"/>
        </a:xfrm>
        <a:prstGeom prst="rect">
          <a:avLst/>
        </a:prstGeom>
      </xdr:spPr>
    </xdr:pic>
    <xdr:clientData/>
  </xdr:twoCellAnchor>
  <xdr:twoCellAnchor>
    <xdr:from>
      <xdr:col>1</xdr:col>
      <xdr:colOff>99060</xdr:colOff>
      <xdr:row>6</xdr:row>
      <xdr:rowOff>83820</xdr:rowOff>
    </xdr:from>
    <xdr:to>
      <xdr:col>1</xdr:col>
      <xdr:colOff>262189</xdr:colOff>
      <xdr:row>6</xdr:row>
      <xdr:rowOff>245997</xdr:rowOff>
    </xdr:to>
    <xdr:pic>
      <xdr:nvPicPr>
        <xdr:cNvPr id="5" name="Picture 4">
          <a:extLst>
            <a:ext uri="{FF2B5EF4-FFF2-40B4-BE49-F238E27FC236}">
              <a16:creationId xmlns:a16="http://schemas.microsoft.com/office/drawing/2014/main" id="{C8FA8877-2DBE-4814-933D-02B3D2900FC7}"/>
            </a:ext>
          </a:extLst>
        </xdr:cNvPr>
        <xdr:cNvPicPr>
          <a:picLocks noChangeAspect="1"/>
        </xdr:cNvPicPr>
      </xdr:nvPicPr>
      <xdr:blipFill>
        <a:blip xmlns:r="http://schemas.openxmlformats.org/officeDocument/2006/relationships" r:embed="rId2"/>
        <a:stretch>
          <a:fillRect/>
        </a:stretch>
      </xdr:blipFill>
      <xdr:spPr>
        <a:xfrm>
          <a:off x="708660" y="1539240"/>
          <a:ext cx="163129" cy="162177"/>
        </a:xfrm>
        <a:prstGeom prst="rect">
          <a:avLst/>
        </a:prstGeom>
      </xdr:spPr>
    </xdr:pic>
    <xdr:clientData/>
  </xdr:twoCellAnchor>
  <xdr:twoCellAnchor>
    <xdr:from>
      <xdr:col>1</xdr:col>
      <xdr:colOff>99060</xdr:colOff>
      <xdr:row>7</xdr:row>
      <xdr:rowOff>83820</xdr:rowOff>
    </xdr:from>
    <xdr:to>
      <xdr:col>1</xdr:col>
      <xdr:colOff>262189</xdr:colOff>
      <xdr:row>7</xdr:row>
      <xdr:rowOff>245997</xdr:rowOff>
    </xdr:to>
    <xdr:pic>
      <xdr:nvPicPr>
        <xdr:cNvPr id="6" name="Picture 5">
          <a:extLst>
            <a:ext uri="{FF2B5EF4-FFF2-40B4-BE49-F238E27FC236}">
              <a16:creationId xmlns:a16="http://schemas.microsoft.com/office/drawing/2014/main" id="{53D00C5D-4025-40DC-900F-F716E24A1734}"/>
            </a:ext>
          </a:extLst>
        </xdr:cNvPr>
        <xdr:cNvPicPr>
          <a:picLocks noChangeAspect="1"/>
        </xdr:cNvPicPr>
      </xdr:nvPicPr>
      <xdr:blipFill>
        <a:blip xmlns:r="http://schemas.openxmlformats.org/officeDocument/2006/relationships" r:embed="rId2"/>
        <a:stretch>
          <a:fillRect/>
        </a:stretch>
      </xdr:blipFill>
      <xdr:spPr>
        <a:xfrm>
          <a:off x="708660" y="1866900"/>
          <a:ext cx="163129" cy="162177"/>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oneCellAnchor>
    <xdr:from>
      <xdr:col>23</xdr:col>
      <xdr:colOff>480060</xdr:colOff>
      <xdr:row>5</xdr:row>
      <xdr:rowOff>0</xdr:rowOff>
    </xdr:from>
    <xdr:ext cx="184731" cy="264560"/>
    <xdr:sp macro="" textlink="">
      <xdr:nvSpPr>
        <xdr:cNvPr id="2" name="TextBox 1">
          <a:extLst>
            <a:ext uri="{FF2B5EF4-FFF2-40B4-BE49-F238E27FC236}">
              <a16:creationId xmlns:a16="http://schemas.microsoft.com/office/drawing/2014/main" id="{48D4D8EB-1C1F-4398-BDF2-5BE18FE3762E}"/>
            </a:ext>
          </a:extLst>
        </xdr:cNvPr>
        <xdr:cNvSpPr txBox="1"/>
      </xdr:nvSpPr>
      <xdr:spPr>
        <a:xfrm>
          <a:off x="13037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23</xdr:col>
      <xdr:colOff>480060</xdr:colOff>
      <xdr:row>17</xdr:row>
      <xdr:rowOff>0</xdr:rowOff>
    </xdr:from>
    <xdr:ext cx="184731" cy="264560"/>
    <xdr:sp macro="" textlink="">
      <xdr:nvSpPr>
        <xdr:cNvPr id="3" name="TextBox 2">
          <a:extLst>
            <a:ext uri="{FF2B5EF4-FFF2-40B4-BE49-F238E27FC236}">
              <a16:creationId xmlns:a16="http://schemas.microsoft.com/office/drawing/2014/main" id="{F7C55E76-A40A-4C1B-9F54-CCFC954A3E96}"/>
            </a:ext>
          </a:extLst>
        </xdr:cNvPr>
        <xdr:cNvSpPr txBox="1"/>
      </xdr:nvSpPr>
      <xdr:spPr>
        <a:xfrm>
          <a:off x="13037820" y="3489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5</xdr:row>
      <xdr:rowOff>0</xdr:rowOff>
    </xdr:from>
    <xdr:ext cx="184731" cy="264560"/>
    <xdr:sp macro="" textlink="">
      <xdr:nvSpPr>
        <xdr:cNvPr id="4" name="TextBox 3">
          <a:extLst>
            <a:ext uri="{FF2B5EF4-FFF2-40B4-BE49-F238E27FC236}">
              <a16:creationId xmlns:a16="http://schemas.microsoft.com/office/drawing/2014/main" id="{DC019DE9-ECD1-4C55-A9A0-4770169CB672}"/>
            </a:ext>
          </a:extLst>
        </xdr:cNvPr>
        <xdr:cNvSpPr txBox="1"/>
      </xdr:nvSpPr>
      <xdr:spPr>
        <a:xfrm>
          <a:off x="1226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23</xdr:col>
      <xdr:colOff>861060</xdr:colOff>
      <xdr:row>3</xdr:row>
      <xdr:rowOff>114300</xdr:rowOff>
    </xdr:from>
    <xdr:to>
      <xdr:col>24</xdr:col>
      <xdr:colOff>363960</xdr:colOff>
      <xdr:row>3</xdr:row>
      <xdr:rowOff>366300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32A169D8-FE33-4ABB-8693-EC03193A6E83}"/>
            </a:ext>
          </a:extLst>
        </xdr:cNvPr>
        <xdr:cNvSpPr/>
      </xdr:nvSpPr>
      <xdr:spPr>
        <a:xfrm>
          <a:off x="13418820" y="92964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23</xdr:col>
      <xdr:colOff>91440</xdr:colOff>
      <xdr:row>3</xdr:row>
      <xdr:rowOff>114300</xdr:rowOff>
    </xdr:from>
    <xdr:to>
      <xdr:col>23</xdr:col>
      <xdr:colOff>775440</xdr:colOff>
      <xdr:row>3</xdr:row>
      <xdr:rowOff>366300</xdr:rowOff>
    </xdr:to>
    <xdr:sp macro="" textlink="">
      <xdr:nvSpPr>
        <xdr:cNvPr id="6" name="Rectangle: Rounded Corners 5">
          <a:extLst>
            <a:ext uri="{FF2B5EF4-FFF2-40B4-BE49-F238E27FC236}">
              <a16:creationId xmlns:a16="http://schemas.microsoft.com/office/drawing/2014/main" id="{1EB16E98-CB42-47BC-A72A-786CA3832B29}"/>
            </a:ext>
          </a:extLst>
        </xdr:cNvPr>
        <xdr:cNvSpPr/>
      </xdr:nvSpPr>
      <xdr:spPr>
        <a:xfrm>
          <a:off x="12649200" y="92964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Edit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23</xdr:col>
      <xdr:colOff>449580</xdr:colOff>
      <xdr:row>29</xdr:row>
      <xdr:rowOff>106680</xdr:rowOff>
    </xdr:from>
    <xdr:to>
      <xdr:col>25</xdr:col>
      <xdr:colOff>3480</xdr:colOff>
      <xdr:row>29</xdr:row>
      <xdr:rowOff>358680</xdr:rowOff>
    </xdr:to>
    <xdr:sp macro="" textlink="">
      <xdr:nvSpPr>
        <xdr:cNvPr id="7" name="Rectangle: Rounded Corners 6">
          <a:extLst>
            <a:ext uri="{FF2B5EF4-FFF2-40B4-BE49-F238E27FC236}">
              <a16:creationId xmlns:a16="http://schemas.microsoft.com/office/drawing/2014/main" id="{C84D9A7A-560C-4937-B21E-2E326319FD2A}"/>
            </a:ext>
          </a:extLst>
        </xdr:cNvPr>
        <xdr:cNvSpPr/>
      </xdr:nvSpPr>
      <xdr:spPr>
        <a:xfrm>
          <a:off x="13007340" y="5996940"/>
          <a:ext cx="113124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33</xdr:row>
      <xdr:rowOff>20100</xdr:rowOff>
    </xdr:to>
    <xdr:grpSp>
      <xdr:nvGrpSpPr>
        <xdr:cNvPr id="8" name="Group 7">
          <a:extLst>
            <a:ext uri="{FF2B5EF4-FFF2-40B4-BE49-F238E27FC236}">
              <a16:creationId xmlns:a16="http://schemas.microsoft.com/office/drawing/2014/main" id="{6CD2BA5A-146B-4EEE-984A-F63238B82F44}"/>
            </a:ext>
          </a:extLst>
        </xdr:cNvPr>
        <xdr:cNvGrpSpPr/>
      </xdr:nvGrpSpPr>
      <xdr:grpSpPr>
        <a:xfrm>
          <a:off x="0" y="0"/>
          <a:ext cx="1474131" cy="6840000"/>
          <a:chOff x="0" y="0"/>
          <a:chExt cx="1470321" cy="6184990"/>
        </a:xfrm>
      </xdr:grpSpPr>
      <xdr:grpSp>
        <xdr:nvGrpSpPr>
          <xdr:cNvPr id="9" name="Group 8">
            <a:extLst>
              <a:ext uri="{FF2B5EF4-FFF2-40B4-BE49-F238E27FC236}">
                <a16:creationId xmlns:a16="http://schemas.microsoft.com/office/drawing/2014/main" id="{C763BBF5-EB83-FF3A-D476-9158E8D0D41F}"/>
              </a:ext>
            </a:extLst>
          </xdr:cNvPr>
          <xdr:cNvGrpSpPr/>
        </xdr:nvGrpSpPr>
        <xdr:grpSpPr>
          <a:xfrm>
            <a:off x="0" y="0"/>
            <a:ext cx="1470321" cy="6184990"/>
            <a:chOff x="0" y="0"/>
            <a:chExt cx="1470321" cy="6184990"/>
          </a:xfrm>
        </xdr:grpSpPr>
        <xdr:grpSp>
          <xdr:nvGrpSpPr>
            <xdr:cNvPr id="11" name="Group 10">
              <a:extLst>
                <a:ext uri="{FF2B5EF4-FFF2-40B4-BE49-F238E27FC236}">
                  <a16:creationId xmlns:a16="http://schemas.microsoft.com/office/drawing/2014/main" id="{978A60ED-6508-85C4-2516-3F73DE7752EB}"/>
                </a:ext>
              </a:extLst>
            </xdr:cNvPr>
            <xdr:cNvGrpSpPr/>
          </xdr:nvGrpSpPr>
          <xdr:grpSpPr>
            <a:xfrm>
              <a:off x="0" y="0"/>
              <a:ext cx="1470321" cy="6184990"/>
              <a:chOff x="0" y="-291307"/>
              <a:chExt cx="1474131" cy="6350725"/>
            </a:xfrm>
            <a:solidFill>
              <a:schemeClr val="bg1"/>
            </a:solidFill>
          </xdr:grpSpPr>
          <xdr:grpSp>
            <xdr:nvGrpSpPr>
              <xdr:cNvPr id="13" name="Group 12">
                <a:extLst>
                  <a:ext uri="{FF2B5EF4-FFF2-40B4-BE49-F238E27FC236}">
                    <a16:creationId xmlns:a16="http://schemas.microsoft.com/office/drawing/2014/main" id="{D314AB52-A0A5-DCDA-33D2-31A4E139DD2D}"/>
                  </a:ext>
                </a:extLst>
              </xdr:cNvPr>
              <xdr:cNvGrpSpPr/>
            </xdr:nvGrpSpPr>
            <xdr:grpSpPr>
              <a:xfrm>
                <a:off x="0" y="-291307"/>
                <a:ext cx="1474131" cy="6350725"/>
                <a:chOff x="0" y="-291307"/>
                <a:chExt cx="1474131" cy="6350725"/>
              </a:xfrm>
              <a:grpFill/>
            </xdr:grpSpPr>
            <xdr:grpSp>
              <xdr:nvGrpSpPr>
                <xdr:cNvPr id="16" name="Group 15">
                  <a:extLst>
                    <a:ext uri="{FF2B5EF4-FFF2-40B4-BE49-F238E27FC236}">
                      <a16:creationId xmlns:a16="http://schemas.microsoft.com/office/drawing/2014/main" id="{9E30AF3B-87B5-BE4F-71BD-004E63345C11}"/>
                    </a:ext>
                  </a:extLst>
                </xdr:cNvPr>
                <xdr:cNvGrpSpPr/>
              </xdr:nvGrpSpPr>
              <xdr:grpSpPr>
                <a:xfrm>
                  <a:off x="0" y="-291307"/>
                  <a:ext cx="1474131" cy="6350725"/>
                  <a:chOff x="0" y="-276870"/>
                  <a:chExt cx="1476165" cy="6035993"/>
                </a:xfrm>
                <a:grpFill/>
              </xdr:grpSpPr>
              <xdr:sp macro="" textlink="">
                <xdr:nvSpPr>
                  <xdr:cNvPr id="18" name="Rectangle 17">
                    <a:extLst>
                      <a:ext uri="{FF2B5EF4-FFF2-40B4-BE49-F238E27FC236}">
                        <a16:creationId xmlns:a16="http://schemas.microsoft.com/office/drawing/2014/main" id="{2974BB02-33D1-F56E-89D8-005F0AA1B4EE}"/>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9" name="Group 18">
                    <a:extLst>
                      <a:ext uri="{FF2B5EF4-FFF2-40B4-BE49-F238E27FC236}">
                        <a16:creationId xmlns:a16="http://schemas.microsoft.com/office/drawing/2014/main" id="{6E167454-E527-7794-EFB5-5A73401287E1}"/>
                      </a:ext>
                    </a:extLst>
                  </xdr:cNvPr>
                  <xdr:cNvGrpSpPr/>
                </xdr:nvGrpSpPr>
                <xdr:grpSpPr>
                  <a:xfrm>
                    <a:off x="2080" y="531339"/>
                    <a:ext cx="1457616" cy="4278031"/>
                    <a:chOff x="2080" y="531339"/>
                    <a:chExt cx="1457616" cy="4278031"/>
                  </a:xfrm>
                  <a:grpFill/>
                </xdr:grpSpPr>
                <xdr:sp macro="" textlink="">
                  <xdr:nvSpPr>
                    <xdr:cNvPr id="20" name="TextBox 19">
                      <a:hlinkClick xmlns:r="http://schemas.openxmlformats.org/officeDocument/2006/relationships" r:id="rId2"/>
                      <a:extLst>
                        <a:ext uri="{FF2B5EF4-FFF2-40B4-BE49-F238E27FC236}">
                          <a16:creationId xmlns:a16="http://schemas.microsoft.com/office/drawing/2014/main" id="{AED74432-3B66-F408-C15C-12DB3ACB795F}"/>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3"/>
                      <a:extLst>
                        <a:ext uri="{FF2B5EF4-FFF2-40B4-BE49-F238E27FC236}">
                          <a16:creationId xmlns:a16="http://schemas.microsoft.com/office/drawing/2014/main" id="{FC225E34-158C-A377-D3AB-104EDABC9341}"/>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4"/>
                      <a:extLst>
                        <a:ext uri="{FF2B5EF4-FFF2-40B4-BE49-F238E27FC236}">
                          <a16:creationId xmlns:a16="http://schemas.microsoft.com/office/drawing/2014/main" id="{47E7DFD9-38D3-0F7C-B218-F7F5F9A86919}"/>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5"/>
                      <a:extLst>
                        <a:ext uri="{FF2B5EF4-FFF2-40B4-BE49-F238E27FC236}">
                          <a16:creationId xmlns:a16="http://schemas.microsoft.com/office/drawing/2014/main" id="{0FC7E506-2FC2-5107-0A02-DF09A999638B}"/>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6"/>
                      <a:extLst>
                        <a:ext uri="{FF2B5EF4-FFF2-40B4-BE49-F238E27FC236}">
                          <a16:creationId xmlns:a16="http://schemas.microsoft.com/office/drawing/2014/main" id="{25E08A88-E9F3-883B-2AB2-683602F191C6}"/>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7"/>
                      <a:extLst>
                        <a:ext uri="{FF2B5EF4-FFF2-40B4-BE49-F238E27FC236}">
                          <a16:creationId xmlns:a16="http://schemas.microsoft.com/office/drawing/2014/main" id="{BCDDC664-4328-7EEE-C227-ADF7CCC70344}"/>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8"/>
                      <a:extLst>
                        <a:ext uri="{FF2B5EF4-FFF2-40B4-BE49-F238E27FC236}">
                          <a16:creationId xmlns:a16="http://schemas.microsoft.com/office/drawing/2014/main" id="{CEC0C46C-A804-22DF-2915-60013CADBAA5}"/>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9"/>
                      <a:extLst>
                        <a:ext uri="{FF2B5EF4-FFF2-40B4-BE49-F238E27FC236}">
                          <a16:creationId xmlns:a16="http://schemas.microsoft.com/office/drawing/2014/main" id="{9C38CB6A-F048-E688-CF5B-2E4C8D777976}"/>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0"/>
                      <a:extLst>
                        <a:ext uri="{FF2B5EF4-FFF2-40B4-BE49-F238E27FC236}">
                          <a16:creationId xmlns:a16="http://schemas.microsoft.com/office/drawing/2014/main" id="{BE08B48A-B9D1-43E7-7CD6-A83A8504D374}"/>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extLst>
                        <a:ext uri="{FF2B5EF4-FFF2-40B4-BE49-F238E27FC236}">
                          <a16:creationId xmlns:a16="http://schemas.microsoft.com/office/drawing/2014/main" id="{A766EE31-4D0C-7C6A-7C22-1BFAFB01C592}"/>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
                      <a:extLst>
                        <a:ext uri="{FF2B5EF4-FFF2-40B4-BE49-F238E27FC236}">
                          <a16:creationId xmlns:a16="http://schemas.microsoft.com/office/drawing/2014/main" id="{E067D513-D3C2-03BC-5736-EE9513B9F985}"/>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31" name="TextBox 30">
                      <a:extLst>
                        <a:ext uri="{FF2B5EF4-FFF2-40B4-BE49-F238E27FC236}">
                          <a16:creationId xmlns:a16="http://schemas.microsoft.com/office/drawing/2014/main" id="{7E8C3358-C760-DED2-E973-7D6A45A911F5}"/>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1"/>
                      <a:extLst>
                        <a:ext uri="{FF2B5EF4-FFF2-40B4-BE49-F238E27FC236}">
                          <a16:creationId xmlns:a16="http://schemas.microsoft.com/office/drawing/2014/main" id="{421E29A0-9C86-D2EB-A06E-9F3084CFEDF0}"/>
                        </a:ext>
                      </a:extLst>
                    </xdr:cNvPr>
                    <xdr:cNvSpPr txBox="1"/>
                  </xdr:nvSpPr>
                  <xdr:spPr>
                    <a:xfrm>
                      <a:off x="4511" y="3756836"/>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33" name="TextBox 32">
                      <a:extLst>
                        <a:ext uri="{FF2B5EF4-FFF2-40B4-BE49-F238E27FC236}">
                          <a16:creationId xmlns:a16="http://schemas.microsoft.com/office/drawing/2014/main" id="{1204331F-1908-F5EC-CB23-E74D9D5FC4B5}"/>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7" name="TextBox 16">
                  <a:hlinkClick xmlns:r="http://schemas.openxmlformats.org/officeDocument/2006/relationships" r:id="rId12"/>
                  <a:extLst>
                    <a:ext uri="{FF2B5EF4-FFF2-40B4-BE49-F238E27FC236}">
                      <a16:creationId xmlns:a16="http://schemas.microsoft.com/office/drawing/2014/main" id="{0F9455A7-54CD-FD6B-65C6-9AD6518A8067}"/>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4" name="TextBox 13">
                <a:extLst>
                  <a:ext uri="{FF2B5EF4-FFF2-40B4-BE49-F238E27FC236}">
                    <a16:creationId xmlns:a16="http://schemas.microsoft.com/office/drawing/2014/main" id="{883CA21D-BD47-0464-EFC3-839ECC301B66}"/>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5" name="TextBox 14">
                <a:extLst>
                  <a:ext uri="{FF2B5EF4-FFF2-40B4-BE49-F238E27FC236}">
                    <a16:creationId xmlns:a16="http://schemas.microsoft.com/office/drawing/2014/main" id="{A2E71DEA-24B0-47E4-0795-8EBE513A4340}"/>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 name="TextBox 11">
              <a:hlinkClick xmlns:r="http://schemas.openxmlformats.org/officeDocument/2006/relationships" r:id="rId13"/>
              <a:extLst>
                <a:ext uri="{FF2B5EF4-FFF2-40B4-BE49-F238E27FC236}">
                  <a16:creationId xmlns:a16="http://schemas.microsoft.com/office/drawing/2014/main" id="{9F38A0B6-C64A-EB12-215D-42BD080C603B}"/>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0" name="Picture 9">
            <a:extLst>
              <a:ext uri="{FF2B5EF4-FFF2-40B4-BE49-F238E27FC236}">
                <a16:creationId xmlns:a16="http://schemas.microsoft.com/office/drawing/2014/main" id="{1B101771-11E6-8697-9B77-CED53383F242}"/>
              </a:ext>
            </a:extLst>
          </xdr:cNvPr>
          <xdr:cNvPicPr>
            <a:picLocks noChangeAspect="1"/>
          </xdr:cNvPicPr>
        </xdr:nvPicPr>
        <xdr:blipFill>
          <a:blip xmlns:r="http://schemas.openxmlformats.org/officeDocument/2006/relationships" r:embed="rId14"/>
          <a:stretch>
            <a:fillRect/>
          </a:stretch>
        </xdr:blipFill>
        <xdr:spPr>
          <a:xfrm>
            <a:off x="243840" y="175260"/>
            <a:ext cx="1021080" cy="439850"/>
          </a:xfrm>
          <a:prstGeom prst="rect">
            <a:avLst/>
          </a:prstGeom>
        </xdr:spPr>
      </xdr:pic>
    </xdr:grpSp>
    <xdr:clientData/>
  </xdr:twoCellAnchor>
  <xdr:twoCellAnchor editAs="oneCell">
    <xdr:from>
      <xdr:col>7</xdr:col>
      <xdr:colOff>182880</xdr:colOff>
      <xdr:row>31</xdr:row>
      <xdr:rowOff>7620</xdr:rowOff>
    </xdr:from>
    <xdr:to>
      <xdr:col>8</xdr:col>
      <xdr:colOff>80945</xdr:colOff>
      <xdr:row>32</xdr:row>
      <xdr:rowOff>123780</xdr:rowOff>
    </xdr:to>
    <xdr:pic>
      <xdr:nvPicPr>
        <xdr:cNvPr id="34" name="Picture 33">
          <a:extLst>
            <a:ext uri="{FF2B5EF4-FFF2-40B4-BE49-F238E27FC236}">
              <a16:creationId xmlns:a16="http://schemas.microsoft.com/office/drawing/2014/main" id="{630C45DC-66E1-43C4-A91F-C4FB8CB9E7FA}"/>
            </a:ext>
          </a:extLst>
        </xdr:cNvPr>
        <xdr:cNvPicPr>
          <a:picLocks noChangeAspect="1"/>
        </xdr:cNvPicPr>
      </xdr:nvPicPr>
      <xdr:blipFill>
        <a:blip xmlns:r="http://schemas.openxmlformats.org/officeDocument/2006/relationships" r:embed="rId15"/>
        <a:stretch>
          <a:fillRect/>
        </a:stretch>
      </xdr:blipFill>
      <xdr:spPr>
        <a:xfrm>
          <a:off x="3688080" y="6461760"/>
          <a:ext cx="271445" cy="299040"/>
        </a:xfrm>
        <a:prstGeom prst="rect">
          <a:avLst/>
        </a:prstGeom>
      </xdr:spPr>
    </xdr:pic>
    <xdr:clientData/>
  </xdr:twoCellAnchor>
  <xdr:twoCellAnchor editAs="oneCell">
    <xdr:from>
      <xdr:col>11</xdr:col>
      <xdr:colOff>182880</xdr:colOff>
      <xdr:row>31</xdr:row>
      <xdr:rowOff>7620</xdr:rowOff>
    </xdr:from>
    <xdr:to>
      <xdr:col>11</xdr:col>
      <xdr:colOff>454325</xdr:colOff>
      <xdr:row>32</xdr:row>
      <xdr:rowOff>123780</xdr:rowOff>
    </xdr:to>
    <xdr:pic>
      <xdr:nvPicPr>
        <xdr:cNvPr id="35" name="Picture 34">
          <a:extLst>
            <a:ext uri="{FF2B5EF4-FFF2-40B4-BE49-F238E27FC236}">
              <a16:creationId xmlns:a16="http://schemas.microsoft.com/office/drawing/2014/main" id="{B81F93AC-D2EB-4C6D-9600-72F2197CD362}"/>
            </a:ext>
          </a:extLst>
        </xdr:cNvPr>
        <xdr:cNvPicPr>
          <a:picLocks noChangeAspect="1"/>
        </xdr:cNvPicPr>
      </xdr:nvPicPr>
      <xdr:blipFill>
        <a:blip xmlns:r="http://schemas.openxmlformats.org/officeDocument/2006/relationships" r:embed="rId15"/>
        <a:stretch>
          <a:fillRect/>
        </a:stretch>
      </xdr:blipFill>
      <xdr:spPr>
        <a:xfrm>
          <a:off x="5173980" y="6461760"/>
          <a:ext cx="271445" cy="299040"/>
        </a:xfrm>
        <a:prstGeom prst="rect">
          <a:avLst/>
        </a:prstGeom>
      </xdr:spPr>
    </xdr:pic>
    <xdr:clientData/>
  </xdr:twoCellAnchor>
  <xdr:twoCellAnchor editAs="oneCell">
    <xdr:from>
      <xdr:col>4</xdr:col>
      <xdr:colOff>30480</xdr:colOff>
      <xdr:row>31</xdr:row>
      <xdr:rowOff>7620</xdr:rowOff>
    </xdr:from>
    <xdr:to>
      <xdr:col>4</xdr:col>
      <xdr:colOff>301925</xdr:colOff>
      <xdr:row>32</xdr:row>
      <xdr:rowOff>123780</xdr:rowOff>
    </xdr:to>
    <xdr:pic>
      <xdr:nvPicPr>
        <xdr:cNvPr id="36" name="Picture 35">
          <a:extLst>
            <a:ext uri="{FF2B5EF4-FFF2-40B4-BE49-F238E27FC236}">
              <a16:creationId xmlns:a16="http://schemas.microsoft.com/office/drawing/2014/main" id="{E60C92B2-DFA3-4E94-B057-C1B07A308ABC}"/>
            </a:ext>
          </a:extLst>
        </xdr:cNvPr>
        <xdr:cNvPicPr>
          <a:picLocks noChangeAspect="1"/>
        </xdr:cNvPicPr>
      </xdr:nvPicPr>
      <xdr:blipFill>
        <a:blip xmlns:r="http://schemas.openxmlformats.org/officeDocument/2006/relationships" r:embed="rId15"/>
        <a:stretch>
          <a:fillRect/>
        </a:stretch>
      </xdr:blipFill>
      <xdr:spPr>
        <a:xfrm>
          <a:off x="1744980" y="6461760"/>
          <a:ext cx="271445" cy="299040"/>
        </a:xfrm>
        <a:prstGeom prst="rect">
          <a:avLst/>
        </a:prstGeom>
      </xdr:spPr>
    </xdr:pic>
    <xdr:clientData/>
  </xdr:twoCellAnchor>
  <xdr:twoCellAnchor editAs="oneCell">
    <xdr:from>
      <xdr:col>5</xdr:col>
      <xdr:colOff>266700</xdr:colOff>
      <xdr:row>31</xdr:row>
      <xdr:rowOff>7620</xdr:rowOff>
    </xdr:from>
    <xdr:to>
      <xdr:col>5</xdr:col>
      <xdr:colOff>538145</xdr:colOff>
      <xdr:row>32</xdr:row>
      <xdr:rowOff>123780</xdr:rowOff>
    </xdr:to>
    <xdr:pic>
      <xdr:nvPicPr>
        <xdr:cNvPr id="37" name="Picture 36">
          <a:extLst>
            <a:ext uri="{FF2B5EF4-FFF2-40B4-BE49-F238E27FC236}">
              <a16:creationId xmlns:a16="http://schemas.microsoft.com/office/drawing/2014/main" id="{EA374AAF-2FBB-4C55-AAFB-64BDE9B8DF1B}"/>
            </a:ext>
          </a:extLst>
        </xdr:cNvPr>
        <xdr:cNvPicPr>
          <a:picLocks noChangeAspect="1"/>
        </xdr:cNvPicPr>
      </xdr:nvPicPr>
      <xdr:blipFill>
        <a:blip xmlns:r="http://schemas.openxmlformats.org/officeDocument/2006/relationships" r:embed="rId15"/>
        <a:stretch>
          <a:fillRect/>
        </a:stretch>
      </xdr:blipFill>
      <xdr:spPr>
        <a:xfrm>
          <a:off x="2346960" y="6461760"/>
          <a:ext cx="271445" cy="299040"/>
        </a:xfrm>
        <a:prstGeom prst="rect">
          <a:avLst/>
        </a:prstGeom>
      </xdr:spPr>
    </xdr:pic>
    <xdr:clientData/>
  </xdr:twoCellAnchor>
  <xdr:twoCellAnchor editAs="oneCell">
    <xdr:from>
      <xdr:col>6</xdr:col>
      <xdr:colOff>30480</xdr:colOff>
      <xdr:row>31</xdr:row>
      <xdr:rowOff>7620</xdr:rowOff>
    </xdr:from>
    <xdr:to>
      <xdr:col>6</xdr:col>
      <xdr:colOff>301925</xdr:colOff>
      <xdr:row>32</xdr:row>
      <xdr:rowOff>123780</xdr:rowOff>
    </xdr:to>
    <xdr:pic>
      <xdr:nvPicPr>
        <xdr:cNvPr id="38" name="Picture 37">
          <a:extLst>
            <a:ext uri="{FF2B5EF4-FFF2-40B4-BE49-F238E27FC236}">
              <a16:creationId xmlns:a16="http://schemas.microsoft.com/office/drawing/2014/main" id="{76FB15D4-1ADE-46A6-B23E-7F9D66FAEFB9}"/>
            </a:ext>
          </a:extLst>
        </xdr:cNvPr>
        <xdr:cNvPicPr>
          <a:picLocks noChangeAspect="1"/>
        </xdr:cNvPicPr>
      </xdr:nvPicPr>
      <xdr:blipFill>
        <a:blip xmlns:r="http://schemas.openxmlformats.org/officeDocument/2006/relationships" r:embed="rId15"/>
        <a:stretch>
          <a:fillRect/>
        </a:stretch>
      </xdr:blipFill>
      <xdr:spPr>
        <a:xfrm>
          <a:off x="2933700" y="6461760"/>
          <a:ext cx="271445" cy="299040"/>
        </a:xfrm>
        <a:prstGeom prst="rect">
          <a:avLst/>
        </a:prstGeom>
      </xdr:spPr>
    </xdr:pic>
    <xdr:clientData/>
  </xdr:twoCellAnchor>
  <xdr:twoCellAnchor editAs="oneCell">
    <xdr:from>
      <xdr:col>9</xdr:col>
      <xdr:colOff>160020</xdr:colOff>
      <xdr:row>31</xdr:row>
      <xdr:rowOff>7620</xdr:rowOff>
    </xdr:from>
    <xdr:to>
      <xdr:col>9</xdr:col>
      <xdr:colOff>431465</xdr:colOff>
      <xdr:row>32</xdr:row>
      <xdr:rowOff>123780</xdr:rowOff>
    </xdr:to>
    <xdr:pic>
      <xdr:nvPicPr>
        <xdr:cNvPr id="39" name="Picture 38">
          <a:extLst>
            <a:ext uri="{FF2B5EF4-FFF2-40B4-BE49-F238E27FC236}">
              <a16:creationId xmlns:a16="http://schemas.microsoft.com/office/drawing/2014/main" id="{E7E9E021-AD4B-4DA2-8D70-0A6BD4DCC019}"/>
            </a:ext>
          </a:extLst>
        </xdr:cNvPr>
        <xdr:cNvPicPr>
          <a:picLocks noChangeAspect="1"/>
        </xdr:cNvPicPr>
      </xdr:nvPicPr>
      <xdr:blipFill>
        <a:blip xmlns:r="http://schemas.openxmlformats.org/officeDocument/2006/relationships" r:embed="rId15"/>
        <a:stretch>
          <a:fillRect/>
        </a:stretch>
      </xdr:blipFill>
      <xdr:spPr>
        <a:xfrm>
          <a:off x="4137660" y="6461760"/>
          <a:ext cx="271445" cy="299040"/>
        </a:xfrm>
        <a:prstGeom prst="rect">
          <a:avLst/>
        </a:prstGeom>
      </xdr:spPr>
    </xdr:pic>
    <xdr:clientData/>
  </xdr:twoCellAnchor>
  <xdr:twoCellAnchor editAs="oneCell">
    <xdr:from>
      <xdr:col>13</xdr:col>
      <xdr:colOff>0</xdr:colOff>
      <xdr:row>31</xdr:row>
      <xdr:rowOff>7620</xdr:rowOff>
    </xdr:from>
    <xdr:to>
      <xdr:col>13</xdr:col>
      <xdr:colOff>271445</xdr:colOff>
      <xdr:row>32</xdr:row>
      <xdr:rowOff>123780</xdr:rowOff>
    </xdr:to>
    <xdr:pic>
      <xdr:nvPicPr>
        <xdr:cNvPr id="40" name="Picture 39">
          <a:extLst>
            <a:ext uri="{FF2B5EF4-FFF2-40B4-BE49-F238E27FC236}">
              <a16:creationId xmlns:a16="http://schemas.microsoft.com/office/drawing/2014/main" id="{60C070C1-5003-4873-B034-FC58416EDADD}"/>
            </a:ext>
          </a:extLst>
        </xdr:cNvPr>
        <xdr:cNvPicPr>
          <a:picLocks noChangeAspect="1"/>
        </xdr:cNvPicPr>
      </xdr:nvPicPr>
      <xdr:blipFill>
        <a:blip xmlns:r="http://schemas.openxmlformats.org/officeDocument/2006/relationships" r:embed="rId15"/>
        <a:stretch>
          <a:fillRect/>
        </a:stretch>
      </xdr:blipFill>
      <xdr:spPr>
        <a:xfrm>
          <a:off x="6126480" y="6461760"/>
          <a:ext cx="271445" cy="299040"/>
        </a:xfrm>
        <a:prstGeom prst="rect">
          <a:avLst/>
        </a:prstGeom>
      </xdr:spPr>
    </xdr:pic>
    <xdr:clientData/>
  </xdr:twoCellAnchor>
  <xdr:twoCellAnchor editAs="oneCell">
    <xdr:from>
      <xdr:col>14</xdr:col>
      <xdr:colOff>0</xdr:colOff>
      <xdr:row>31</xdr:row>
      <xdr:rowOff>7620</xdr:rowOff>
    </xdr:from>
    <xdr:to>
      <xdr:col>14</xdr:col>
      <xdr:colOff>271445</xdr:colOff>
      <xdr:row>32</xdr:row>
      <xdr:rowOff>123780</xdr:rowOff>
    </xdr:to>
    <xdr:pic>
      <xdr:nvPicPr>
        <xdr:cNvPr id="41" name="Picture 40">
          <a:extLst>
            <a:ext uri="{FF2B5EF4-FFF2-40B4-BE49-F238E27FC236}">
              <a16:creationId xmlns:a16="http://schemas.microsoft.com/office/drawing/2014/main" id="{8072DF15-C7FF-474B-B066-C3CB00311002}"/>
            </a:ext>
          </a:extLst>
        </xdr:cNvPr>
        <xdr:cNvPicPr>
          <a:picLocks noChangeAspect="1"/>
        </xdr:cNvPicPr>
      </xdr:nvPicPr>
      <xdr:blipFill>
        <a:blip xmlns:r="http://schemas.openxmlformats.org/officeDocument/2006/relationships" r:embed="rId15"/>
        <a:stretch>
          <a:fillRect/>
        </a:stretch>
      </xdr:blipFill>
      <xdr:spPr>
        <a:xfrm>
          <a:off x="6667500" y="6461760"/>
          <a:ext cx="271445" cy="299040"/>
        </a:xfrm>
        <a:prstGeom prst="rect">
          <a:avLst/>
        </a:prstGeom>
      </xdr:spPr>
    </xdr:pic>
    <xdr:clientData/>
  </xdr:twoCellAnchor>
  <xdr:twoCellAnchor>
    <xdr:from>
      <xdr:col>4</xdr:col>
      <xdr:colOff>0</xdr:colOff>
      <xdr:row>3</xdr:row>
      <xdr:rowOff>106680</xdr:rowOff>
    </xdr:from>
    <xdr:to>
      <xdr:col>11</xdr:col>
      <xdr:colOff>461783</xdr:colOff>
      <xdr:row>3</xdr:row>
      <xdr:rowOff>358680</xdr:rowOff>
    </xdr:to>
    <xdr:grpSp>
      <xdr:nvGrpSpPr>
        <xdr:cNvPr id="42" name="Group 41">
          <a:extLst>
            <a:ext uri="{FF2B5EF4-FFF2-40B4-BE49-F238E27FC236}">
              <a16:creationId xmlns:a16="http://schemas.microsoft.com/office/drawing/2014/main" id="{D557FDD6-B75D-426A-AA28-C1E9A951D0BE}"/>
            </a:ext>
          </a:extLst>
        </xdr:cNvPr>
        <xdr:cNvGrpSpPr/>
      </xdr:nvGrpSpPr>
      <xdr:grpSpPr>
        <a:xfrm>
          <a:off x="1714500" y="922020"/>
          <a:ext cx="3738383" cy="252000"/>
          <a:chOff x="6543784" y="952500"/>
          <a:chExt cx="3860303" cy="252000"/>
        </a:xfrm>
        <a:solidFill>
          <a:schemeClr val="tx1"/>
        </a:solidFill>
      </xdr:grpSpPr>
      <xdr:grpSp>
        <xdr:nvGrpSpPr>
          <xdr:cNvPr id="43" name="Group 42">
            <a:extLst>
              <a:ext uri="{FF2B5EF4-FFF2-40B4-BE49-F238E27FC236}">
                <a16:creationId xmlns:a16="http://schemas.microsoft.com/office/drawing/2014/main" id="{D6BE66C1-2213-F52C-2A1C-12B302D33EFE}"/>
              </a:ext>
            </a:extLst>
          </xdr:cNvPr>
          <xdr:cNvGrpSpPr/>
        </xdr:nvGrpSpPr>
        <xdr:grpSpPr>
          <a:xfrm>
            <a:off x="6543784" y="952500"/>
            <a:ext cx="3860303" cy="252000"/>
            <a:chOff x="1710633" y="822960"/>
            <a:chExt cx="4013949" cy="263975"/>
          </a:xfrm>
          <a:grpFill/>
        </xdr:grpSpPr>
        <xdr:sp macro="" textlink="">
          <xdr:nvSpPr>
            <xdr:cNvPr id="45" name="Rectangle: Rounded Corners 44">
              <a:extLst>
                <a:ext uri="{FF2B5EF4-FFF2-40B4-BE49-F238E27FC236}">
                  <a16:creationId xmlns:a16="http://schemas.microsoft.com/office/drawing/2014/main" id="{17B8659C-BB85-17E7-C00C-88CD6826BC87}"/>
                </a:ext>
              </a:extLst>
            </xdr:cNvPr>
            <xdr:cNvSpPr/>
          </xdr:nvSpPr>
          <xdr:spPr>
            <a:xfrm>
              <a:off x="3677509" y="822960"/>
              <a:ext cx="1048121"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Vehicles</a:t>
              </a:r>
              <a:endParaRPr lang="en-SC" sz="1100">
                <a:latin typeface="Arial" panose="020B0604020202020204" pitchFamily="34" charset="0"/>
                <a:cs typeface="Arial" panose="020B0604020202020204" pitchFamily="34" charset="0"/>
              </a:endParaRPr>
            </a:p>
          </xdr:txBody>
        </xdr:sp>
        <xdr:sp macro="" textlink="">
          <xdr:nvSpPr>
            <xdr:cNvPr id="46" name="Rectangle: Rounded Corners 45">
              <a:extLst>
                <a:ext uri="{FF2B5EF4-FFF2-40B4-BE49-F238E27FC236}">
                  <a16:creationId xmlns:a16="http://schemas.microsoft.com/office/drawing/2014/main" id="{B5224788-BF32-9948-508B-40176E7AFDFE}"/>
                </a:ext>
              </a:extLst>
            </xdr:cNvPr>
            <xdr:cNvSpPr/>
          </xdr:nvSpPr>
          <xdr:spPr>
            <a:xfrm>
              <a:off x="4788760" y="822960"/>
              <a:ext cx="935822"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Claims</a:t>
              </a:r>
              <a:endParaRPr lang="en-SC" sz="1100">
                <a:latin typeface="Arial" panose="020B0604020202020204" pitchFamily="34" charset="0"/>
                <a:cs typeface="Arial" panose="020B0604020202020204" pitchFamily="34" charset="0"/>
              </a:endParaRPr>
            </a:p>
          </xdr:txBody>
        </xdr:sp>
        <xdr:sp macro="" textlink="">
          <xdr:nvSpPr>
            <xdr:cNvPr id="47" name="Rectangle: Rounded Corners 46">
              <a:extLst>
                <a:ext uri="{FF2B5EF4-FFF2-40B4-BE49-F238E27FC236}">
                  <a16:creationId xmlns:a16="http://schemas.microsoft.com/office/drawing/2014/main" id="{CC421359-8DE2-AD36-C927-E15BAFD1CF0C}"/>
                </a:ext>
              </a:extLst>
            </xdr:cNvPr>
            <xdr:cNvSpPr/>
          </xdr:nvSpPr>
          <xdr:spPr>
            <a:xfrm>
              <a:off x="1710633" y="822960"/>
              <a:ext cx="935822"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Policies</a:t>
              </a:r>
              <a:endParaRPr lang="en-SC" sz="1100">
                <a:latin typeface="Arial" panose="020B0604020202020204" pitchFamily="34" charset="0"/>
                <a:cs typeface="Arial" panose="020B0604020202020204" pitchFamily="34" charset="0"/>
              </a:endParaRPr>
            </a:p>
          </xdr:txBody>
        </xdr:sp>
      </xdr:grpSp>
      <xdr:sp macro="" textlink="">
        <xdr:nvSpPr>
          <xdr:cNvPr id="44" name="Rectangle: Rounded Corners 43">
            <a:extLst>
              <a:ext uri="{FF2B5EF4-FFF2-40B4-BE49-F238E27FC236}">
                <a16:creationId xmlns:a16="http://schemas.microsoft.com/office/drawing/2014/main" id="{C039465F-930D-57A9-7C2F-F53DA03B7A7A}"/>
              </a:ext>
            </a:extLst>
          </xdr:cNvPr>
          <xdr:cNvSpPr/>
        </xdr:nvSpPr>
        <xdr:spPr>
          <a:xfrm>
            <a:off x="7490460" y="95250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clientData/>
  </xdr:twoCellAnchor>
  <xdr:twoCellAnchor>
    <xdr:from>
      <xdr:col>12</xdr:col>
      <xdr:colOff>53340</xdr:colOff>
      <xdr:row>3</xdr:row>
      <xdr:rowOff>106680</xdr:rowOff>
    </xdr:from>
    <xdr:to>
      <xdr:col>13</xdr:col>
      <xdr:colOff>404700</xdr:colOff>
      <xdr:row>3</xdr:row>
      <xdr:rowOff>358680</xdr:rowOff>
    </xdr:to>
    <xdr:sp macro="" textlink="">
      <xdr:nvSpPr>
        <xdr:cNvPr id="48" name="Rectangle: Rounded Corners 47">
          <a:hlinkClick xmlns:r="http://schemas.openxmlformats.org/officeDocument/2006/relationships" r:id="rId16"/>
          <a:extLst>
            <a:ext uri="{FF2B5EF4-FFF2-40B4-BE49-F238E27FC236}">
              <a16:creationId xmlns:a16="http://schemas.microsoft.com/office/drawing/2014/main" id="{5122369D-3762-4478-B396-DDA3408A278B}"/>
            </a:ext>
          </a:extLst>
        </xdr:cNvPr>
        <xdr:cNvSpPr/>
      </xdr:nvSpPr>
      <xdr:spPr>
        <a:xfrm>
          <a:off x="5509260" y="922020"/>
          <a:ext cx="102192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B-Owners</a:t>
          </a:r>
          <a:endParaRPr lang="en-SC" sz="1100">
            <a:latin typeface="Arial" panose="020B0604020202020204" pitchFamily="34" charset="0"/>
            <a:cs typeface="Arial" panose="020B0604020202020204" pitchFamily="34" charset="0"/>
          </a:endParaRPr>
        </a:p>
      </xdr:txBody>
    </xdr:sp>
    <xdr:clientData/>
  </xdr:twoCellAnchor>
  <xdr:twoCellAnchor editAs="oneCell">
    <xdr:from>
      <xdr:col>28</xdr:col>
      <xdr:colOff>152400</xdr:colOff>
      <xdr:row>17</xdr:row>
      <xdr:rowOff>0</xdr:rowOff>
    </xdr:from>
    <xdr:to>
      <xdr:col>28</xdr:col>
      <xdr:colOff>296400</xdr:colOff>
      <xdr:row>17</xdr:row>
      <xdr:rowOff>121140</xdr:rowOff>
    </xdr:to>
    <xdr:pic>
      <xdr:nvPicPr>
        <xdr:cNvPr id="49" name="Picture 48">
          <a:extLst>
            <a:ext uri="{FF2B5EF4-FFF2-40B4-BE49-F238E27FC236}">
              <a16:creationId xmlns:a16="http://schemas.microsoft.com/office/drawing/2014/main" id="{7605E5F5-AAE7-4D6B-B1ED-CD1A51586C0B}"/>
            </a:ext>
          </a:extLst>
        </xdr:cNvPr>
        <xdr:cNvPicPr>
          <a:picLocks noChangeAspect="1"/>
        </xdr:cNvPicPr>
      </xdr:nvPicPr>
      <xdr:blipFill>
        <a:blip xmlns:r="http://schemas.openxmlformats.org/officeDocument/2006/relationships" r:embed="rId17"/>
        <a:stretch>
          <a:fillRect/>
        </a:stretch>
      </xdr:blipFill>
      <xdr:spPr>
        <a:xfrm>
          <a:off x="15217140" y="3489960"/>
          <a:ext cx="144000" cy="144000"/>
        </a:xfrm>
        <a:prstGeom prst="rect">
          <a:avLst/>
        </a:prstGeom>
      </xdr:spPr>
    </xdr:pic>
    <xdr:clientData/>
  </xdr:twoCellAnchor>
  <xdr:twoCellAnchor editAs="oneCell">
    <xdr:from>
      <xdr:col>4</xdr:col>
      <xdr:colOff>15239</xdr:colOff>
      <xdr:row>18</xdr:row>
      <xdr:rowOff>411480</xdr:rowOff>
    </xdr:from>
    <xdr:to>
      <xdr:col>27</xdr:col>
      <xdr:colOff>20978</xdr:colOff>
      <xdr:row>28</xdr:row>
      <xdr:rowOff>68580</xdr:rowOff>
    </xdr:to>
    <xdr:pic>
      <xdr:nvPicPr>
        <xdr:cNvPr id="50" name="Picture 49">
          <a:extLst>
            <a:ext uri="{FF2B5EF4-FFF2-40B4-BE49-F238E27FC236}">
              <a16:creationId xmlns:a16="http://schemas.microsoft.com/office/drawing/2014/main" id="{2AE50F02-AC4F-46B1-94FB-721016EF64DB}"/>
            </a:ext>
          </a:extLst>
        </xdr:cNvPr>
        <xdr:cNvPicPr>
          <a:picLocks noChangeAspect="1"/>
        </xdr:cNvPicPr>
      </xdr:nvPicPr>
      <xdr:blipFill>
        <a:blip xmlns:r="http://schemas.openxmlformats.org/officeDocument/2006/relationships" r:embed="rId18"/>
        <a:stretch>
          <a:fillRect/>
        </a:stretch>
      </xdr:blipFill>
      <xdr:spPr>
        <a:xfrm>
          <a:off x="1729739" y="4023360"/>
          <a:ext cx="12426339" cy="1714500"/>
        </a:xfrm>
        <a:prstGeom prst="rect">
          <a:avLst/>
        </a:prstGeom>
      </xdr:spPr>
    </xdr:pic>
    <xdr:clientData/>
  </xdr:twoCellAnchor>
  <xdr:twoCellAnchor>
    <xdr:from>
      <xdr:col>23</xdr:col>
      <xdr:colOff>868680</xdr:colOff>
      <xdr:row>18</xdr:row>
      <xdr:rowOff>91440</xdr:rowOff>
    </xdr:from>
    <xdr:to>
      <xdr:col>24</xdr:col>
      <xdr:colOff>371580</xdr:colOff>
      <xdr:row>18</xdr:row>
      <xdr:rowOff>343440</xdr:rowOff>
    </xdr:to>
    <xdr:sp macro="" textlink="">
      <xdr:nvSpPr>
        <xdr:cNvPr id="51" name="Rectangle: Rounded Corners 50">
          <a:hlinkClick xmlns:r="http://schemas.openxmlformats.org/officeDocument/2006/relationships" r:id="rId19"/>
          <a:extLst>
            <a:ext uri="{FF2B5EF4-FFF2-40B4-BE49-F238E27FC236}">
              <a16:creationId xmlns:a16="http://schemas.microsoft.com/office/drawing/2014/main" id="{B0F24670-CEDA-451B-8503-8E5F4FC2433E}"/>
            </a:ext>
          </a:extLst>
        </xdr:cNvPr>
        <xdr:cNvSpPr/>
      </xdr:nvSpPr>
      <xdr:spPr>
        <a:xfrm>
          <a:off x="13426440" y="370332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23</xdr:col>
      <xdr:colOff>114300</xdr:colOff>
      <xdr:row>18</xdr:row>
      <xdr:rowOff>91440</xdr:rowOff>
    </xdr:from>
    <xdr:to>
      <xdr:col>23</xdr:col>
      <xdr:colOff>798300</xdr:colOff>
      <xdr:row>18</xdr:row>
      <xdr:rowOff>343440</xdr:rowOff>
    </xdr:to>
    <xdr:sp macro="" textlink="">
      <xdr:nvSpPr>
        <xdr:cNvPr id="52" name="Rectangle: Rounded Corners 51">
          <a:hlinkClick xmlns:r="http://schemas.openxmlformats.org/officeDocument/2006/relationships" r:id="rId20"/>
          <a:extLst>
            <a:ext uri="{FF2B5EF4-FFF2-40B4-BE49-F238E27FC236}">
              <a16:creationId xmlns:a16="http://schemas.microsoft.com/office/drawing/2014/main" id="{2B3B853F-5441-4200-818D-9B39B72FF054}"/>
            </a:ext>
          </a:extLst>
        </xdr:cNvPr>
        <xdr:cNvSpPr/>
      </xdr:nvSpPr>
      <xdr:spPr>
        <a:xfrm>
          <a:off x="12672060" y="3703320"/>
          <a:ext cx="684000" cy="252000"/>
        </a:xfrm>
        <a:prstGeom prst="roundRect">
          <a:avLst/>
        </a:prstGeom>
        <a:solidFill>
          <a:schemeClr val="accent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0</xdr:colOff>
      <xdr:row>0</xdr:row>
      <xdr:rowOff>0</xdr:rowOff>
    </xdr:from>
    <xdr:to>
      <xdr:col>18</xdr:col>
      <xdr:colOff>83820</xdr:colOff>
      <xdr:row>41</xdr:row>
      <xdr:rowOff>152400</xdr:rowOff>
    </xdr:to>
    <xdr:sp macro="" textlink="">
      <xdr:nvSpPr>
        <xdr:cNvPr id="54" name="Rectangle 53">
          <a:extLst>
            <a:ext uri="{FF2B5EF4-FFF2-40B4-BE49-F238E27FC236}">
              <a16:creationId xmlns:a16="http://schemas.microsoft.com/office/drawing/2014/main" id="{CFCF6AD9-8AE8-45EC-B146-90DDD190F493}"/>
            </a:ext>
          </a:extLst>
        </xdr:cNvPr>
        <xdr:cNvSpPr/>
      </xdr:nvSpPr>
      <xdr:spPr>
        <a:xfrm>
          <a:off x="1470660" y="0"/>
          <a:ext cx="8016240" cy="843534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18</xdr:col>
      <xdr:colOff>91440</xdr:colOff>
      <xdr:row>0</xdr:row>
      <xdr:rowOff>0</xdr:rowOff>
    </xdr:from>
    <xdr:to>
      <xdr:col>25</xdr:col>
      <xdr:colOff>39420</xdr:colOff>
      <xdr:row>33</xdr:row>
      <xdr:rowOff>35340</xdr:rowOff>
    </xdr:to>
    <xdr:grpSp>
      <xdr:nvGrpSpPr>
        <xdr:cNvPr id="74" name="Group 73">
          <a:extLst>
            <a:ext uri="{FF2B5EF4-FFF2-40B4-BE49-F238E27FC236}">
              <a16:creationId xmlns:a16="http://schemas.microsoft.com/office/drawing/2014/main" id="{7638925B-6719-4497-8223-6EDAE12300B0}"/>
            </a:ext>
          </a:extLst>
        </xdr:cNvPr>
        <xdr:cNvGrpSpPr/>
      </xdr:nvGrpSpPr>
      <xdr:grpSpPr>
        <a:xfrm>
          <a:off x="9494520" y="0"/>
          <a:ext cx="4680000" cy="6855240"/>
          <a:chOff x="9486900" y="0"/>
          <a:chExt cx="4680000" cy="6855240"/>
        </a:xfrm>
      </xdr:grpSpPr>
      <xdr:grpSp>
        <xdr:nvGrpSpPr>
          <xdr:cNvPr id="75" name="Group 74">
            <a:extLst>
              <a:ext uri="{FF2B5EF4-FFF2-40B4-BE49-F238E27FC236}">
                <a16:creationId xmlns:a16="http://schemas.microsoft.com/office/drawing/2014/main" id="{6293ECBD-5F03-F27A-70B3-4206141F0A9F}"/>
              </a:ext>
            </a:extLst>
          </xdr:cNvPr>
          <xdr:cNvGrpSpPr/>
        </xdr:nvGrpSpPr>
        <xdr:grpSpPr>
          <a:xfrm>
            <a:off x="9486900" y="0"/>
            <a:ext cx="4680000" cy="6855240"/>
            <a:chOff x="9486900" y="0"/>
            <a:chExt cx="4680000" cy="6840000"/>
          </a:xfrm>
        </xdr:grpSpPr>
        <xdr:sp macro="" textlink="">
          <xdr:nvSpPr>
            <xdr:cNvPr id="86" name="Rectangle: Rounded Corners 85">
              <a:extLst>
                <a:ext uri="{FF2B5EF4-FFF2-40B4-BE49-F238E27FC236}">
                  <a16:creationId xmlns:a16="http://schemas.microsoft.com/office/drawing/2014/main" id="{EC17C27E-9D41-9DD1-6ED0-A0CDBD00D516}"/>
                </a:ext>
              </a:extLst>
            </xdr:cNvPr>
            <xdr:cNvSpPr/>
          </xdr:nvSpPr>
          <xdr:spPr>
            <a:xfrm>
              <a:off x="9486900" y="0"/>
              <a:ext cx="4680000" cy="6840000"/>
            </a:xfrm>
            <a:prstGeom prst="roundRect">
              <a:avLst>
                <a:gd name="adj" fmla="val 0"/>
              </a:avLst>
            </a:prstGeom>
            <a:solidFill>
              <a:schemeClr val="bg1"/>
            </a:solidFill>
            <a:ln w="127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87" name="TextBox 86">
              <a:extLst>
                <a:ext uri="{FF2B5EF4-FFF2-40B4-BE49-F238E27FC236}">
                  <a16:creationId xmlns:a16="http://schemas.microsoft.com/office/drawing/2014/main" id="{B509B9CE-71B7-6F9B-05EB-2233D6C89C48}"/>
                </a:ext>
              </a:extLst>
            </xdr:cNvPr>
            <xdr:cNvSpPr txBox="1"/>
          </xdr:nvSpPr>
          <xdr:spPr>
            <a:xfrm>
              <a:off x="9875520" y="259080"/>
              <a:ext cx="2209800" cy="321752"/>
            </a:xfrm>
            <a:prstGeom prst="rect">
              <a:avLst/>
            </a:prstGeom>
            <a:solidFill>
              <a:schemeClr val="lt1">
                <a:alpha val="0"/>
              </a:schemeClr>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Edit</a:t>
              </a:r>
              <a:r>
                <a:rPr lang="en-US" sz="1600" b="1" baseline="0">
                  <a:solidFill>
                    <a:sysClr val="windowText" lastClr="000000"/>
                  </a:solidFill>
                </a:rPr>
                <a:t> </a:t>
              </a:r>
              <a:r>
                <a:rPr lang="en-US" sz="1600" b="1">
                  <a:solidFill>
                    <a:sysClr val="windowText" lastClr="000000"/>
                  </a:solidFill>
                </a:rPr>
                <a:t>Beneficial Owner</a:t>
              </a:r>
              <a:endParaRPr lang="en-SC" sz="1600" b="1">
                <a:solidFill>
                  <a:sysClr val="windowText" lastClr="000000"/>
                </a:solidFill>
              </a:endParaRPr>
            </a:p>
          </xdr:txBody>
        </xdr:sp>
        <xdr:sp macro="" textlink="">
          <xdr:nvSpPr>
            <xdr:cNvPr id="88" name="Rectangle: Rounded Corners 87">
              <a:hlinkClick xmlns:r="http://schemas.openxmlformats.org/officeDocument/2006/relationships" r:id="rId19"/>
              <a:extLst>
                <a:ext uri="{FF2B5EF4-FFF2-40B4-BE49-F238E27FC236}">
                  <a16:creationId xmlns:a16="http://schemas.microsoft.com/office/drawing/2014/main" id="{2824BDFF-BBD5-89BB-1608-6FBAFB878843}"/>
                </a:ext>
              </a:extLst>
            </xdr:cNvPr>
            <xdr:cNvSpPr/>
          </xdr:nvSpPr>
          <xdr:spPr>
            <a:xfrm>
              <a:off x="12560740" y="284185"/>
              <a:ext cx="64800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89" name="Rectangle: Rounded Corners 88">
              <a:extLst>
                <a:ext uri="{FF2B5EF4-FFF2-40B4-BE49-F238E27FC236}">
                  <a16:creationId xmlns:a16="http://schemas.microsoft.com/office/drawing/2014/main" id="{10100425-7B2E-05C5-F0D3-5C72FB81A1A7}"/>
                </a:ext>
              </a:extLst>
            </xdr:cNvPr>
            <xdr:cNvSpPr/>
          </xdr:nvSpPr>
          <xdr:spPr>
            <a:xfrm>
              <a:off x="11660357" y="1069205"/>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Thomas Scalen</a:t>
              </a:r>
              <a:endParaRPr lang="en-SC" sz="1100">
                <a:solidFill>
                  <a:sysClr val="windowText" lastClr="000000"/>
                </a:solidFill>
              </a:endParaRPr>
            </a:p>
          </xdr:txBody>
        </xdr:sp>
        <xdr:sp macro="" textlink="">
          <xdr:nvSpPr>
            <xdr:cNvPr id="90" name="Rectangle: Rounded Corners 89">
              <a:extLst>
                <a:ext uri="{FF2B5EF4-FFF2-40B4-BE49-F238E27FC236}">
                  <a16:creationId xmlns:a16="http://schemas.microsoft.com/office/drawing/2014/main" id="{3BA54E67-AA2F-D7B7-9AE0-93435B8A34AB}"/>
                </a:ext>
              </a:extLst>
            </xdr:cNvPr>
            <xdr:cNvSpPr/>
          </xdr:nvSpPr>
          <xdr:spPr>
            <a:xfrm>
              <a:off x="10015386" y="1069205"/>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Full Name</a:t>
              </a:r>
              <a:endParaRPr lang="en-SC" sz="1200"/>
            </a:p>
          </xdr:txBody>
        </xdr:sp>
        <xdr:sp macro="" textlink="">
          <xdr:nvSpPr>
            <xdr:cNvPr id="91" name="Rectangle: Rounded Corners 90">
              <a:extLst>
                <a:ext uri="{FF2B5EF4-FFF2-40B4-BE49-F238E27FC236}">
                  <a16:creationId xmlns:a16="http://schemas.microsoft.com/office/drawing/2014/main" id="{0B8744E9-478C-3EC8-47C8-86981B43853F}"/>
                </a:ext>
              </a:extLst>
            </xdr:cNvPr>
            <xdr:cNvSpPr/>
          </xdr:nvSpPr>
          <xdr:spPr>
            <a:xfrm>
              <a:off x="11660357" y="1375637"/>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15-May-1959</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92" name="Rectangle: Rounded Corners 91">
              <a:extLst>
                <a:ext uri="{FF2B5EF4-FFF2-40B4-BE49-F238E27FC236}">
                  <a16:creationId xmlns:a16="http://schemas.microsoft.com/office/drawing/2014/main" id="{B952A473-1092-82B1-BFAD-2E91A8903027}"/>
                </a:ext>
              </a:extLst>
            </xdr:cNvPr>
            <xdr:cNvSpPr/>
          </xdr:nvSpPr>
          <xdr:spPr>
            <a:xfrm>
              <a:off x="10015386" y="1375637"/>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Of Birth</a:t>
              </a:r>
              <a:endParaRPr lang="en-SC" sz="1200"/>
            </a:p>
          </xdr:txBody>
        </xdr:sp>
        <xdr:sp macro="" textlink="">
          <xdr:nvSpPr>
            <xdr:cNvPr id="93" name="Rectangle: Rounded Corners 92">
              <a:extLst>
                <a:ext uri="{FF2B5EF4-FFF2-40B4-BE49-F238E27FC236}">
                  <a16:creationId xmlns:a16="http://schemas.microsoft.com/office/drawing/2014/main" id="{65181E72-4ED5-8D04-EB0C-94CD692F7620}"/>
                </a:ext>
              </a:extLst>
            </xdr:cNvPr>
            <xdr:cNvSpPr/>
          </xdr:nvSpPr>
          <xdr:spPr>
            <a:xfrm>
              <a:off x="11660357" y="202680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14-Dec-2025</a:t>
              </a:r>
              <a:endParaRPr lang="en-SC" sz="1100">
                <a:solidFill>
                  <a:sysClr val="windowText" lastClr="000000"/>
                </a:solidFill>
              </a:endParaRPr>
            </a:p>
          </xdr:txBody>
        </xdr:sp>
        <xdr:sp macro="" textlink="">
          <xdr:nvSpPr>
            <xdr:cNvPr id="94" name="Rectangle: Rounded Corners 93">
              <a:extLst>
                <a:ext uri="{FF2B5EF4-FFF2-40B4-BE49-F238E27FC236}">
                  <a16:creationId xmlns:a16="http://schemas.microsoft.com/office/drawing/2014/main" id="{6E703E13-BB20-A8AB-548E-1DE4B5C7C6A9}"/>
                </a:ext>
              </a:extLst>
            </xdr:cNvPr>
            <xdr:cNvSpPr/>
          </xdr:nvSpPr>
          <xdr:spPr>
            <a:xfrm>
              <a:off x="10015386" y="202680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Expiry Date</a:t>
              </a:r>
              <a:endParaRPr lang="en-SC" sz="1200"/>
            </a:p>
          </xdr:txBody>
        </xdr:sp>
        <xdr:sp macro="" textlink="">
          <xdr:nvSpPr>
            <xdr:cNvPr id="95" name="Rectangle: Rounded Corners 94">
              <a:extLst>
                <a:ext uri="{FF2B5EF4-FFF2-40B4-BE49-F238E27FC236}">
                  <a16:creationId xmlns:a16="http://schemas.microsoft.com/office/drawing/2014/main" id="{F0C7BBEB-6D87-AE0C-8D93-36DB4BC70857}"/>
                </a:ext>
              </a:extLst>
            </xdr:cNvPr>
            <xdr:cNvSpPr/>
          </xdr:nvSpPr>
          <xdr:spPr>
            <a:xfrm>
              <a:off x="11660357" y="233323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Seychelles</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96" name="Rectangle: Rounded Corners 95">
              <a:extLst>
                <a:ext uri="{FF2B5EF4-FFF2-40B4-BE49-F238E27FC236}">
                  <a16:creationId xmlns:a16="http://schemas.microsoft.com/office/drawing/2014/main" id="{EDA37843-0054-FD80-1919-4F7E8A10EF19}"/>
                </a:ext>
              </a:extLst>
            </xdr:cNvPr>
            <xdr:cNvSpPr/>
          </xdr:nvSpPr>
          <xdr:spPr>
            <a:xfrm>
              <a:off x="10015386" y="233323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Country</a:t>
              </a:r>
              <a:endParaRPr lang="en-SC" sz="1200"/>
            </a:p>
          </xdr:txBody>
        </xdr:sp>
        <xdr:sp macro="" textlink="">
          <xdr:nvSpPr>
            <xdr:cNvPr id="97" name="Rectangle: Rounded Corners 96">
              <a:extLst>
                <a:ext uri="{FF2B5EF4-FFF2-40B4-BE49-F238E27FC236}">
                  <a16:creationId xmlns:a16="http://schemas.microsoft.com/office/drawing/2014/main" id="{C53BA86B-5134-FEE9-052C-9E843DC7B1C3}"/>
                </a:ext>
              </a:extLst>
            </xdr:cNvPr>
            <xdr:cNvSpPr/>
          </xdr:nvSpPr>
          <xdr:spPr>
            <a:xfrm>
              <a:off x="11660357" y="2654986"/>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Director/Shareholder</a:t>
              </a:r>
              <a:endParaRPr lang="en-SC" sz="1100">
                <a:solidFill>
                  <a:sysClr val="windowText" lastClr="000000"/>
                </a:solidFill>
              </a:endParaRPr>
            </a:p>
          </xdr:txBody>
        </xdr:sp>
        <xdr:sp macro="" textlink="">
          <xdr:nvSpPr>
            <xdr:cNvPr id="98" name="Rectangle: Rounded Corners 97">
              <a:extLst>
                <a:ext uri="{FF2B5EF4-FFF2-40B4-BE49-F238E27FC236}">
                  <a16:creationId xmlns:a16="http://schemas.microsoft.com/office/drawing/2014/main" id="{3328354E-61F6-9EC9-D764-97F8070C57D2}"/>
                </a:ext>
              </a:extLst>
            </xdr:cNvPr>
            <xdr:cNvSpPr/>
          </xdr:nvSpPr>
          <xdr:spPr>
            <a:xfrm>
              <a:off x="10015386" y="2654986"/>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Interest</a:t>
              </a:r>
              <a:endParaRPr lang="en-SC" sz="1200"/>
            </a:p>
          </xdr:txBody>
        </xdr:sp>
        <xdr:sp macro="" textlink="">
          <xdr:nvSpPr>
            <xdr:cNvPr id="99" name="Rectangle: Rounded Corners 98">
              <a:extLst>
                <a:ext uri="{FF2B5EF4-FFF2-40B4-BE49-F238E27FC236}">
                  <a16:creationId xmlns:a16="http://schemas.microsoft.com/office/drawing/2014/main" id="{FCAE5F77-9F5C-4CFD-A98D-E0F7B3150BB9}"/>
                </a:ext>
              </a:extLst>
            </xdr:cNvPr>
            <xdr:cNvSpPr/>
          </xdr:nvSpPr>
          <xdr:spPr>
            <a:xfrm>
              <a:off x="11660357" y="1697388"/>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959-0001-5-1-88</a:t>
              </a:r>
              <a:endParaRPr lang="en-SC" sz="1100">
                <a:solidFill>
                  <a:sysClr val="windowText" lastClr="000000"/>
                </a:solidFill>
              </a:endParaRPr>
            </a:p>
          </xdr:txBody>
        </xdr:sp>
        <xdr:sp macro="" textlink="">
          <xdr:nvSpPr>
            <xdr:cNvPr id="100" name="Rectangle: Rounded Corners 99">
              <a:extLst>
                <a:ext uri="{FF2B5EF4-FFF2-40B4-BE49-F238E27FC236}">
                  <a16:creationId xmlns:a16="http://schemas.microsoft.com/office/drawing/2014/main" id="{570AC841-B52D-3467-AE2E-B7424EDC62A5}"/>
                </a:ext>
              </a:extLst>
            </xdr:cNvPr>
            <xdr:cNvSpPr/>
          </xdr:nvSpPr>
          <xdr:spPr>
            <a:xfrm>
              <a:off x="10015386" y="169738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NIN/Passport No</a:t>
              </a:r>
              <a:endParaRPr lang="en-SC" sz="1200"/>
            </a:p>
          </xdr:txBody>
        </xdr:sp>
        <xdr:sp macro="" textlink="">
          <xdr:nvSpPr>
            <xdr:cNvPr id="101" name="Rectangle: Rounded Corners 100">
              <a:extLst>
                <a:ext uri="{FF2B5EF4-FFF2-40B4-BE49-F238E27FC236}">
                  <a16:creationId xmlns:a16="http://schemas.microsoft.com/office/drawing/2014/main" id="{F090C2F9-4E01-4240-438D-8536D60EC700}"/>
                </a:ext>
              </a:extLst>
            </xdr:cNvPr>
            <xdr:cNvSpPr/>
          </xdr:nvSpPr>
          <xdr:spPr>
            <a:xfrm>
              <a:off x="10015386" y="4548355"/>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Notes</a:t>
              </a:r>
              <a:endParaRPr lang="en-SC" sz="1200">
                <a:solidFill>
                  <a:sysClr val="windowText" lastClr="000000"/>
                </a:solidFill>
              </a:endParaRPr>
            </a:p>
          </xdr:txBody>
        </xdr:sp>
        <xdr:sp macro="" textlink="">
          <xdr:nvSpPr>
            <xdr:cNvPr id="102" name="Rectangle: Rounded Corners 101">
              <a:hlinkClick xmlns:r="http://schemas.openxmlformats.org/officeDocument/2006/relationships" r:id="rId19"/>
              <a:extLst>
                <a:ext uri="{FF2B5EF4-FFF2-40B4-BE49-F238E27FC236}">
                  <a16:creationId xmlns:a16="http://schemas.microsoft.com/office/drawing/2014/main" id="{1C7A208A-5639-A730-13D5-38505F199AFA}"/>
                </a:ext>
              </a:extLst>
            </xdr:cNvPr>
            <xdr:cNvSpPr/>
          </xdr:nvSpPr>
          <xdr:spPr>
            <a:xfrm>
              <a:off x="13304211" y="280391"/>
              <a:ext cx="648001" cy="252000"/>
            </a:xfrm>
            <a:prstGeom prst="roundRect">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103" name="TextBox 102">
              <a:extLst>
                <a:ext uri="{FF2B5EF4-FFF2-40B4-BE49-F238E27FC236}">
                  <a16:creationId xmlns:a16="http://schemas.microsoft.com/office/drawing/2014/main" id="{2B9BC0F7-1F89-6BF1-00C4-71FAFE499397}"/>
                </a:ext>
              </a:extLst>
            </xdr:cNvPr>
            <xdr:cNvSpPr txBox="1"/>
          </xdr:nvSpPr>
          <xdr:spPr>
            <a:xfrm>
              <a:off x="10126980" y="4842917"/>
              <a:ext cx="3459480" cy="687797"/>
            </a:xfrm>
            <a:prstGeom prst="rect">
              <a:avLst/>
            </a:prstGeom>
            <a:solidFill>
              <a:schemeClr val="lt1"/>
            </a:solidFill>
            <a:ln w="317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grpSp>
      <xdr:sp macro="" textlink="">
        <xdr:nvSpPr>
          <xdr:cNvPr id="76" name="Rectangle: Rounded Corners 75">
            <a:extLst>
              <a:ext uri="{FF2B5EF4-FFF2-40B4-BE49-F238E27FC236}">
                <a16:creationId xmlns:a16="http://schemas.microsoft.com/office/drawing/2014/main" id="{C98491F7-747D-4C12-D831-9B26D2D36A59}"/>
              </a:ext>
            </a:extLst>
          </xdr:cNvPr>
          <xdr:cNvSpPr/>
        </xdr:nvSpPr>
        <xdr:spPr>
          <a:xfrm>
            <a:off x="11665271" y="2979420"/>
            <a:ext cx="1944000" cy="216481"/>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50%</a:t>
            </a:r>
            <a:endParaRPr lang="en-SC" sz="1100">
              <a:solidFill>
                <a:sysClr val="windowText" lastClr="000000"/>
              </a:solidFill>
            </a:endParaRPr>
          </a:p>
        </xdr:txBody>
      </xdr:sp>
      <xdr:sp macro="" textlink="">
        <xdr:nvSpPr>
          <xdr:cNvPr id="77" name="Rectangle: Rounded Corners 76">
            <a:extLst>
              <a:ext uri="{FF2B5EF4-FFF2-40B4-BE49-F238E27FC236}">
                <a16:creationId xmlns:a16="http://schemas.microsoft.com/office/drawing/2014/main" id="{92E44A35-C4CD-F0B4-4108-25B6AF6A8F3C}"/>
              </a:ext>
            </a:extLst>
          </xdr:cNvPr>
          <xdr:cNvSpPr/>
        </xdr:nvSpPr>
        <xdr:spPr>
          <a:xfrm>
            <a:off x="10020300" y="2979420"/>
            <a:ext cx="1332000" cy="216481"/>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Shares</a:t>
            </a:r>
            <a:endParaRPr lang="en-SC" sz="1200"/>
          </a:p>
        </xdr:txBody>
      </xdr:sp>
      <xdr:sp macro="" textlink="">
        <xdr:nvSpPr>
          <xdr:cNvPr id="78" name="Rectangle: Rounded Corners 77">
            <a:extLst>
              <a:ext uri="{FF2B5EF4-FFF2-40B4-BE49-F238E27FC236}">
                <a16:creationId xmlns:a16="http://schemas.microsoft.com/office/drawing/2014/main" id="{87124F88-54E6-BD2C-E20A-39E57C0343D2}"/>
              </a:ext>
            </a:extLst>
          </xdr:cNvPr>
          <xdr:cNvSpPr/>
        </xdr:nvSpPr>
        <xdr:spPr>
          <a:xfrm>
            <a:off x="11665271" y="3286535"/>
            <a:ext cx="1944000" cy="216481"/>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No</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79" name="Rectangle: Rounded Corners 78">
            <a:extLst>
              <a:ext uri="{FF2B5EF4-FFF2-40B4-BE49-F238E27FC236}">
                <a16:creationId xmlns:a16="http://schemas.microsoft.com/office/drawing/2014/main" id="{F195D993-42D5-1F7C-8629-A3A449F6C996}"/>
              </a:ext>
            </a:extLst>
          </xdr:cNvPr>
          <xdr:cNvSpPr/>
        </xdr:nvSpPr>
        <xdr:spPr>
          <a:xfrm>
            <a:off x="10020300" y="3286535"/>
            <a:ext cx="1332000" cy="216481"/>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PEP</a:t>
            </a:r>
            <a:endParaRPr lang="en-SC" sz="1200"/>
          </a:p>
        </xdr:txBody>
      </xdr:sp>
      <xdr:sp macro="" textlink="">
        <xdr:nvSpPr>
          <xdr:cNvPr id="80" name="Rectangle: Rounded Corners 79">
            <a:extLst>
              <a:ext uri="{FF2B5EF4-FFF2-40B4-BE49-F238E27FC236}">
                <a16:creationId xmlns:a16="http://schemas.microsoft.com/office/drawing/2014/main" id="{822F6835-4014-5E77-372E-C04C71D8C9C5}"/>
              </a:ext>
            </a:extLst>
          </xdr:cNvPr>
          <xdr:cNvSpPr/>
        </xdr:nvSpPr>
        <xdr:spPr>
          <a:xfrm>
            <a:off x="11665271" y="3939152"/>
            <a:ext cx="1944000" cy="216481"/>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11-Jan-2004</a:t>
            </a:r>
            <a:endParaRPr lang="en-SC" sz="1100">
              <a:solidFill>
                <a:sysClr val="windowText" lastClr="000000"/>
              </a:solidFill>
            </a:endParaRPr>
          </a:p>
        </xdr:txBody>
      </xdr:sp>
      <xdr:sp macro="" textlink="">
        <xdr:nvSpPr>
          <xdr:cNvPr id="81" name="Rectangle: Rounded Corners 80">
            <a:extLst>
              <a:ext uri="{FF2B5EF4-FFF2-40B4-BE49-F238E27FC236}">
                <a16:creationId xmlns:a16="http://schemas.microsoft.com/office/drawing/2014/main" id="{2BB0B275-10BF-1DF8-C97F-7A04ECC943BF}"/>
              </a:ext>
            </a:extLst>
          </xdr:cNvPr>
          <xdr:cNvSpPr/>
        </xdr:nvSpPr>
        <xdr:spPr>
          <a:xfrm>
            <a:off x="10020300" y="3939152"/>
            <a:ext cx="1332000" cy="216481"/>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Added</a:t>
            </a:r>
            <a:endParaRPr lang="en-SC" sz="1200"/>
          </a:p>
        </xdr:txBody>
      </xdr:sp>
      <xdr:sp macro="" textlink="">
        <xdr:nvSpPr>
          <xdr:cNvPr id="82" name="Rectangle: Rounded Corners 81">
            <a:extLst>
              <a:ext uri="{FF2B5EF4-FFF2-40B4-BE49-F238E27FC236}">
                <a16:creationId xmlns:a16="http://schemas.microsoft.com/office/drawing/2014/main" id="{701AFBE2-A477-4071-6E4C-80056E1585D6}"/>
              </a:ext>
            </a:extLst>
          </xdr:cNvPr>
          <xdr:cNvSpPr/>
        </xdr:nvSpPr>
        <xdr:spPr>
          <a:xfrm>
            <a:off x="11665271" y="4246265"/>
            <a:ext cx="1944000" cy="216481"/>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latin typeface="Arial" panose="020B0604020202020204" pitchFamily="34" charset="0"/>
              <a:cs typeface="Arial" panose="020B0604020202020204" pitchFamily="34" charset="0"/>
            </a:endParaRPr>
          </a:p>
        </xdr:txBody>
      </xdr:sp>
      <xdr:sp macro="" textlink="">
        <xdr:nvSpPr>
          <xdr:cNvPr id="83" name="Rectangle: Rounded Corners 82">
            <a:extLst>
              <a:ext uri="{FF2B5EF4-FFF2-40B4-BE49-F238E27FC236}">
                <a16:creationId xmlns:a16="http://schemas.microsoft.com/office/drawing/2014/main" id="{B71F3054-B5CD-E576-0881-2796DB17C5A6}"/>
              </a:ext>
            </a:extLst>
          </xdr:cNvPr>
          <xdr:cNvSpPr/>
        </xdr:nvSpPr>
        <xdr:spPr>
          <a:xfrm>
            <a:off x="10020300" y="4246265"/>
            <a:ext cx="1332000" cy="216481"/>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a:t>
            </a:r>
            <a:r>
              <a:rPr lang="en-US" sz="1200" baseline="0">
                <a:solidFill>
                  <a:sysClr val="windowText" lastClr="000000"/>
                </a:solidFill>
              </a:rPr>
              <a:t> Removed</a:t>
            </a:r>
            <a:endParaRPr lang="en-SC" sz="1200"/>
          </a:p>
        </xdr:txBody>
      </xdr:sp>
      <xdr:sp macro="" textlink="">
        <xdr:nvSpPr>
          <xdr:cNvPr id="84" name="Rectangle: Rounded Corners 83">
            <a:extLst>
              <a:ext uri="{FF2B5EF4-FFF2-40B4-BE49-F238E27FC236}">
                <a16:creationId xmlns:a16="http://schemas.microsoft.com/office/drawing/2014/main" id="{5CCDD3E5-66E9-59A5-D106-BDC062B15392}"/>
              </a:ext>
            </a:extLst>
          </xdr:cNvPr>
          <xdr:cNvSpPr/>
        </xdr:nvSpPr>
        <xdr:spPr>
          <a:xfrm>
            <a:off x="11665271" y="3609003"/>
            <a:ext cx="1944000" cy="216481"/>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85" name="Rectangle: Rounded Corners 84">
            <a:extLst>
              <a:ext uri="{FF2B5EF4-FFF2-40B4-BE49-F238E27FC236}">
                <a16:creationId xmlns:a16="http://schemas.microsoft.com/office/drawing/2014/main" id="{DD37A698-C2C3-9224-4F49-04FA4D99028A}"/>
              </a:ext>
            </a:extLst>
          </xdr:cNvPr>
          <xdr:cNvSpPr/>
        </xdr:nvSpPr>
        <xdr:spPr>
          <a:xfrm>
            <a:off x="10020300" y="3609003"/>
            <a:ext cx="1332000" cy="216481"/>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PEP Details</a:t>
            </a:r>
            <a:endParaRPr lang="en-SC" sz="1200"/>
          </a:p>
        </xdr:txBody>
      </xdr:sp>
    </xdr:grpSp>
    <xdr:clientData/>
  </xdr:twoCellAnchor>
  <xdr:twoCellAnchor>
    <xdr:from>
      <xdr:col>20</xdr:col>
      <xdr:colOff>457200</xdr:colOff>
      <xdr:row>28</xdr:row>
      <xdr:rowOff>53340</xdr:rowOff>
    </xdr:from>
    <xdr:to>
      <xdr:col>22</xdr:col>
      <xdr:colOff>525780</xdr:colOff>
      <xdr:row>29</xdr:row>
      <xdr:rowOff>168180</xdr:rowOff>
    </xdr:to>
    <xdr:sp macro="" textlink="">
      <xdr:nvSpPr>
        <xdr:cNvPr id="135" name="Rectangle: Rounded Corners 134">
          <a:extLst>
            <a:ext uri="{FF2B5EF4-FFF2-40B4-BE49-F238E27FC236}">
              <a16:creationId xmlns:a16="http://schemas.microsoft.com/office/drawing/2014/main" id="{13006DBF-09DA-41CC-ABF7-E3CFDA7CC641}"/>
            </a:ext>
          </a:extLst>
        </xdr:cNvPr>
        <xdr:cNvSpPr/>
      </xdr:nvSpPr>
      <xdr:spPr>
        <a:xfrm>
          <a:off x="11399520" y="5821680"/>
          <a:ext cx="1082040" cy="23676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Upload ID</a:t>
          </a:r>
          <a:endParaRPr lang="en-SC" sz="1100"/>
        </a:p>
      </xdr:txBody>
    </xdr:sp>
    <xdr:clientData/>
  </xdr:twoCellAnchor>
</xdr:wsDr>
</file>

<file path=xl/drawings/drawing50.xml><?xml version="1.0" encoding="utf-8"?>
<xdr:wsDr xmlns:xdr="http://schemas.openxmlformats.org/drawingml/2006/spreadsheetDrawing" xmlns:a="http://schemas.openxmlformats.org/drawingml/2006/main">
  <xdr:twoCellAnchor editAs="oneCell">
    <xdr:from>
      <xdr:col>9</xdr:col>
      <xdr:colOff>510544</xdr:colOff>
      <xdr:row>3</xdr:row>
      <xdr:rowOff>121920</xdr:rowOff>
    </xdr:from>
    <xdr:to>
      <xdr:col>10</xdr:col>
      <xdr:colOff>35479</xdr:colOff>
      <xdr:row>3</xdr:row>
      <xdr:rowOff>373920</xdr:rowOff>
    </xdr:to>
    <xdr:pic>
      <xdr:nvPicPr>
        <xdr:cNvPr id="139" name="Picture 138">
          <a:hlinkClick xmlns:r="http://schemas.openxmlformats.org/officeDocument/2006/relationships" r:id="rId1"/>
          <a:extLst>
            <a:ext uri="{FF2B5EF4-FFF2-40B4-BE49-F238E27FC236}">
              <a16:creationId xmlns:a16="http://schemas.microsoft.com/office/drawing/2014/main" id="{8D232CEA-604C-51C4-2A48-43FFDEFFF1EE}"/>
            </a:ext>
          </a:extLst>
        </xdr:cNvPr>
        <xdr:cNvPicPr>
          <a:picLocks noChangeAspect="1"/>
        </xdr:cNvPicPr>
      </xdr:nvPicPr>
      <xdr:blipFill>
        <a:blip xmlns:r="http://schemas.openxmlformats.org/officeDocument/2006/relationships" r:embed="rId2"/>
        <a:stretch>
          <a:fillRect/>
        </a:stretch>
      </xdr:blipFill>
      <xdr:spPr>
        <a:xfrm>
          <a:off x="5242564" y="937260"/>
          <a:ext cx="500295" cy="252000"/>
        </a:xfrm>
        <a:prstGeom prst="rect">
          <a:avLst/>
        </a:prstGeom>
      </xdr:spPr>
    </xdr:pic>
    <xdr:clientData/>
  </xdr:twoCellAnchor>
  <xdr:twoCellAnchor>
    <xdr:from>
      <xdr:col>10</xdr:col>
      <xdr:colOff>495300</xdr:colOff>
      <xdr:row>20</xdr:row>
      <xdr:rowOff>106680</xdr:rowOff>
    </xdr:from>
    <xdr:to>
      <xdr:col>12</xdr:col>
      <xdr:colOff>1168380</xdr:colOff>
      <xdr:row>20</xdr:row>
      <xdr:rowOff>358680</xdr:rowOff>
    </xdr:to>
    <xdr:grpSp>
      <xdr:nvGrpSpPr>
        <xdr:cNvPr id="30" name="Group 29">
          <a:extLst>
            <a:ext uri="{FF2B5EF4-FFF2-40B4-BE49-F238E27FC236}">
              <a16:creationId xmlns:a16="http://schemas.microsoft.com/office/drawing/2014/main" id="{C48175C9-4F0D-4FE2-8FA0-B17059FEA256}"/>
            </a:ext>
          </a:extLst>
        </xdr:cNvPr>
        <xdr:cNvGrpSpPr/>
      </xdr:nvGrpSpPr>
      <xdr:grpSpPr>
        <a:xfrm>
          <a:off x="6202680" y="6400800"/>
          <a:ext cx="2700000" cy="252000"/>
          <a:chOff x="5326380" y="922022"/>
          <a:chExt cx="2674920" cy="276157"/>
        </a:xfrm>
      </xdr:grpSpPr>
      <xdr:sp macro="" textlink="">
        <xdr:nvSpPr>
          <xdr:cNvPr id="32" name="Rectangle: Rounded Corners 31">
            <a:extLst>
              <a:ext uri="{FF2B5EF4-FFF2-40B4-BE49-F238E27FC236}">
                <a16:creationId xmlns:a16="http://schemas.microsoft.com/office/drawing/2014/main" id="{1C417CE7-624D-5A3D-0705-1F4DA42FCEF0}"/>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33" name="Picture 32">
            <a:extLst>
              <a:ext uri="{FF2B5EF4-FFF2-40B4-BE49-F238E27FC236}">
                <a16:creationId xmlns:a16="http://schemas.microsoft.com/office/drawing/2014/main" id="{88CF64A6-E8EF-64AA-2F02-23E6CAB88428}"/>
              </a:ext>
            </a:extLst>
          </xdr:cNvPr>
          <xdr:cNvPicPr>
            <a:picLocks noChangeAspect="1"/>
          </xdr:cNvPicPr>
        </xdr:nvPicPr>
        <xdr:blipFill>
          <a:blip xmlns:r="http://schemas.openxmlformats.org/officeDocument/2006/relationships" r:embed="rId3"/>
          <a:stretch>
            <a:fillRect/>
          </a:stretch>
        </xdr:blipFill>
        <xdr:spPr>
          <a:xfrm>
            <a:off x="5326380" y="922022"/>
            <a:ext cx="666000" cy="275998"/>
          </a:xfrm>
          <a:prstGeom prst="rect">
            <a:avLst/>
          </a:prstGeom>
        </xdr:spPr>
      </xdr:pic>
      <xdr:pic>
        <xdr:nvPicPr>
          <xdr:cNvPr id="34" name="Picture 33">
            <a:extLst>
              <a:ext uri="{FF2B5EF4-FFF2-40B4-BE49-F238E27FC236}">
                <a16:creationId xmlns:a16="http://schemas.microsoft.com/office/drawing/2014/main" id="{FF14AAB9-87CF-BBC2-39FE-6EA291546CAC}"/>
              </a:ext>
            </a:extLst>
          </xdr:cNvPr>
          <xdr:cNvPicPr>
            <a:picLocks noChangeAspect="1"/>
          </xdr:cNvPicPr>
        </xdr:nvPicPr>
        <xdr:blipFill>
          <a:blip xmlns:r="http://schemas.openxmlformats.org/officeDocument/2006/relationships" r:embed="rId3"/>
          <a:stretch>
            <a:fillRect/>
          </a:stretch>
        </xdr:blipFill>
        <xdr:spPr>
          <a:xfrm rot="10800000">
            <a:off x="7335300" y="922181"/>
            <a:ext cx="666000" cy="275998"/>
          </a:xfrm>
          <a:prstGeom prst="rect">
            <a:avLst/>
          </a:prstGeom>
        </xdr:spPr>
      </xdr:pic>
    </xdr:grpSp>
    <xdr:clientData/>
  </xdr:twoCellAnchor>
  <xdr:twoCellAnchor>
    <xdr:from>
      <xdr:col>10</xdr:col>
      <xdr:colOff>693420</xdr:colOff>
      <xdr:row>3</xdr:row>
      <xdr:rowOff>121920</xdr:rowOff>
    </xdr:from>
    <xdr:to>
      <xdr:col>11</xdr:col>
      <xdr:colOff>965700</xdr:colOff>
      <xdr:row>3</xdr:row>
      <xdr:rowOff>373920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A13BA88-83CD-4EBE-9079-3C060B83BF68}"/>
            </a:ext>
          </a:extLst>
        </xdr:cNvPr>
        <xdr:cNvSpPr/>
      </xdr:nvSpPr>
      <xdr:spPr>
        <a:xfrm>
          <a:off x="6400800" y="937260"/>
          <a:ext cx="1080000" cy="252000"/>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List ALL </a:t>
          </a:r>
          <a:endParaRPr lang="en-SC" sz="1200"/>
        </a:p>
      </xdr:txBody>
    </xdr:sp>
    <xdr:clientData/>
  </xdr:twoCellAnchor>
  <xdr:twoCellAnchor>
    <xdr:from>
      <xdr:col>0</xdr:col>
      <xdr:colOff>0</xdr:colOff>
      <xdr:row>0</xdr:row>
      <xdr:rowOff>0</xdr:rowOff>
    </xdr:from>
    <xdr:to>
      <xdr:col>2</xdr:col>
      <xdr:colOff>3471</xdr:colOff>
      <xdr:row>22</xdr:row>
      <xdr:rowOff>20100</xdr:rowOff>
    </xdr:to>
    <xdr:grpSp>
      <xdr:nvGrpSpPr>
        <xdr:cNvPr id="3" name="Group 2">
          <a:extLst>
            <a:ext uri="{FF2B5EF4-FFF2-40B4-BE49-F238E27FC236}">
              <a16:creationId xmlns:a16="http://schemas.microsoft.com/office/drawing/2014/main" id="{4E2D40C5-9A6B-4CB7-A157-84DFECF29C1B}"/>
            </a:ext>
          </a:extLst>
        </xdr:cNvPr>
        <xdr:cNvGrpSpPr/>
      </xdr:nvGrpSpPr>
      <xdr:grpSpPr>
        <a:xfrm>
          <a:off x="0" y="0"/>
          <a:ext cx="1474131" cy="6840000"/>
          <a:chOff x="0" y="0"/>
          <a:chExt cx="1470321" cy="6184990"/>
        </a:xfrm>
        <a:noFill/>
      </xdr:grpSpPr>
      <xdr:grpSp>
        <xdr:nvGrpSpPr>
          <xdr:cNvPr id="4" name="Group 3">
            <a:extLst>
              <a:ext uri="{FF2B5EF4-FFF2-40B4-BE49-F238E27FC236}">
                <a16:creationId xmlns:a16="http://schemas.microsoft.com/office/drawing/2014/main" id="{2C5AE1FC-2DD5-3EB3-2BD0-F8D3FF74D1AE}"/>
              </a:ext>
            </a:extLst>
          </xdr:cNvPr>
          <xdr:cNvGrpSpPr/>
        </xdr:nvGrpSpPr>
        <xdr:grpSpPr>
          <a:xfrm>
            <a:off x="0" y="0"/>
            <a:ext cx="1470321" cy="6184990"/>
            <a:chOff x="0" y="0"/>
            <a:chExt cx="1470321" cy="6184990"/>
          </a:xfrm>
          <a:grpFill/>
        </xdr:grpSpPr>
        <xdr:grpSp>
          <xdr:nvGrpSpPr>
            <xdr:cNvPr id="6" name="Group 5">
              <a:extLst>
                <a:ext uri="{FF2B5EF4-FFF2-40B4-BE49-F238E27FC236}">
                  <a16:creationId xmlns:a16="http://schemas.microsoft.com/office/drawing/2014/main" id="{CD14F249-055C-0FED-0FB5-30B7A2696B0C}"/>
                </a:ext>
              </a:extLst>
            </xdr:cNvPr>
            <xdr:cNvGrpSpPr/>
          </xdr:nvGrpSpPr>
          <xdr:grpSpPr>
            <a:xfrm>
              <a:off x="0" y="0"/>
              <a:ext cx="1470321" cy="6184990"/>
              <a:chOff x="0" y="-291307"/>
              <a:chExt cx="1474131" cy="6350725"/>
            </a:xfrm>
            <a:grpFill/>
          </xdr:grpSpPr>
          <xdr:grpSp>
            <xdr:nvGrpSpPr>
              <xdr:cNvPr id="8" name="Group 7">
                <a:extLst>
                  <a:ext uri="{FF2B5EF4-FFF2-40B4-BE49-F238E27FC236}">
                    <a16:creationId xmlns:a16="http://schemas.microsoft.com/office/drawing/2014/main" id="{DDACFB4D-9C4D-3079-EB70-4DA5D57A2B6F}"/>
                  </a:ext>
                </a:extLst>
              </xdr:cNvPr>
              <xdr:cNvGrpSpPr/>
            </xdr:nvGrpSpPr>
            <xdr:grpSpPr>
              <a:xfrm>
                <a:off x="0" y="-291307"/>
                <a:ext cx="1474131" cy="6350725"/>
                <a:chOff x="0" y="-291307"/>
                <a:chExt cx="1474131" cy="6350725"/>
              </a:xfrm>
              <a:grpFill/>
            </xdr:grpSpPr>
            <xdr:grpSp>
              <xdr:nvGrpSpPr>
                <xdr:cNvPr id="11" name="Group 10">
                  <a:extLst>
                    <a:ext uri="{FF2B5EF4-FFF2-40B4-BE49-F238E27FC236}">
                      <a16:creationId xmlns:a16="http://schemas.microsoft.com/office/drawing/2014/main" id="{FB4EF1FA-C895-CA26-70F6-12070F88E3C0}"/>
                    </a:ext>
                  </a:extLst>
                </xdr:cNvPr>
                <xdr:cNvGrpSpPr/>
              </xdr:nvGrpSpPr>
              <xdr:grpSpPr>
                <a:xfrm>
                  <a:off x="0" y="-291307"/>
                  <a:ext cx="1474131" cy="6350725"/>
                  <a:chOff x="0" y="-276870"/>
                  <a:chExt cx="1476165" cy="6035993"/>
                </a:xfrm>
                <a:grpFill/>
              </xdr:grpSpPr>
              <xdr:sp macro="" textlink="">
                <xdr:nvSpPr>
                  <xdr:cNvPr id="13" name="Rectangle 12">
                    <a:extLst>
                      <a:ext uri="{FF2B5EF4-FFF2-40B4-BE49-F238E27FC236}">
                        <a16:creationId xmlns:a16="http://schemas.microsoft.com/office/drawing/2014/main" id="{46E5621C-3EC8-7197-01B1-493671FE33F4}"/>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4" name="Group 13">
                    <a:extLst>
                      <a:ext uri="{FF2B5EF4-FFF2-40B4-BE49-F238E27FC236}">
                        <a16:creationId xmlns:a16="http://schemas.microsoft.com/office/drawing/2014/main" id="{D6DA1D81-303A-40C7-52D8-564CC24FC826}"/>
                      </a:ext>
                    </a:extLst>
                  </xdr:cNvPr>
                  <xdr:cNvGrpSpPr/>
                </xdr:nvGrpSpPr>
                <xdr:grpSpPr>
                  <a:xfrm>
                    <a:off x="2080" y="531339"/>
                    <a:ext cx="1457616" cy="4278031"/>
                    <a:chOff x="2080" y="531339"/>
                    <a:chExt cx="1457616" cy="4278031"/>
                  </a:xfrm>
                  <a:grpFill/>
                </xdr:grpSpPr>
                <xdr:sp macro="" textlink="">
                  <xdr:nvSpPr>
                    <xdr:cNvPr id="15" name="TextBox 14">
                      <a:hlinkClick xmlns:r="http://schemas.openxmlformats.org/officeDocument/2006/relationships" r:id="rId4"/>
                      <a:extLst>
                        <a:ext uri="{FF2B5EF4-FFF2-40B4-BE49-F238E27FC236}">
                          <a16:creationId xmlns:a16="http://schemas.microsoft.com/office/drawing/2014/main" id="{1EF88A76-A4CE-F69C-90A4-614E85A7F6AA}"/>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6" name="TextBox 15">
                      <a:hlinkClick xmlns:r="http://schemas.openxmlformats.org/officeDocument/2006/relationships" r:id="rId5"/>
                      <a:extLst>
                        <a:ext uri="{FF2B5EF4-FFF2-40B4-BE49-F238E27FC236}">
                          <a16:creationId xmlns:a16="http://schemas.microsoft.com/office/drawing/2014/main" id="{EB48CEBE-87A5-CE48-1747-E98A1C17EEFA}"/>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hlinkClick xmlns:r="http://schemas.openxmlformats.org/officeDocument/2006/relationships" r:id="rId6"/>
                      <a:extLst>
                        <a:ext uri="{FF2B5EF4-FFF2-40B4-BE49-F238E27FC236}">
                          <a16:creationId xmlns:a16="http://schemas.microsoft.com/office/drawing/2014/main" id="{B418E976-DA74-6229-8CB2-F7C1B6A2E971}"/>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7"/>
                      <a:extLst>
                        <a:ext uri="{FF2B5EF4-FFF2-40B4-BE49-F238E27FC236}">
                          <a16:creationId xmlns:a16="http://schemas.microsoft.com/office/drawing/2014/main" id="{B2D1BDDB-7829-FC13-3142-ACDD37032B6D}"/>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8"/>
                      <a:extLst>
                        <a:ext uri="{FF2B5EF4-FFF2-40B4-BE49-F238E27FC236}">
                          <a16:creationId xmlns:a16="http://schemas.microsoft.com/office/drawing/2014/main" id="{4431F2CA-F629-8E89-FCA5-AE9C07344911}"/>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9"/>
                      <a:extLst>
                        <a:ext uri="{FF2B5EF4-FFF2-40B4-BE49-F238E27FC236}">
                          <a16:creationId xmlns:a16="http://schemas.microsoft.com/office/drawing/2014/main" id="{9AB737EE-02B4-2CDC-CF38-579C993932F0}"/>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10"/>
                      <a:extLst>
                        <a:ext uri="{FF2B5EF4-FFF2-40B4-BE49-F238E27FC236}">
                          <a16:creationId xmlns:a16="http://schemas.microsoft.com/office/drawing/2014/main" id="{A9EFF7E2-6401-2723-AE6C-490A7040CE14}"/>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11"/>
                      <a:extLst>
                        <a:ext uri="{FF2B5EF4-FFF2-40B4-BE49-F238E27FC236}">
                          <a16:creationId xmlns:a16="http://schemas.microsoft.com/office/drawing/2014/main" id="{44AAA3AD-21E2-789E-4D5A-5B60A0F9F358}"/>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12"/>
                      <a:extLst>
                        <a:ext uri="{FF2B5EF4-FFF2-40B4-BE49-F238E27FC236}">
                          <a16:creationId xmlns:a16="http://schemas.microsoft.com/office/drawing/2014/main" id="{6327B124-6FE5-260E-8B34-8F9B8BDD89F3}"/>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3"/>
                      <a:extLst>
                        <a:ext uri="{FF2B5EF4-FFF2-40B4-BE49-F238E27FC236}">
                          <a16:creationId xmlns:a16="http://schemas.microsoft.com/office/drawing/2014/main" id="{9AF74E86-B7A7-5127-15B7-6AB6181FE76C}"/>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
                      <a:extLst>
                        <a:ext uri="{FF2B5EF4-FFF2-40B4-BE49-F238E27FC236}">
                          <a16:creationId xmlns:a16="http://schemas.microsoft.com/office/drawing/2014/main" id="{FAC656D6-DC24-0CAA-F7BE-B2C2064B5941}"/>
                        </a:ext>
                      </a:extLst>
                    </xdr:cNvPr>
                    <xdr:cNvSpPr txBox="1"/>
                  </xdr:nvSpPr>
                  <xdr:spPr>
                    <a:xfrm>
                      <a:off x="2437" y="1595845"/>
                      <a:ext cx="1441987" cy="240957"/>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1"/>
                      <a:extLst>
                        <a:ext uri="{FF2B5EF4-FFF2-40B4-BE49-F238E27FC236}">
                          <a16:creationId xmlns:a16="http://schemas.microsoft.com/office/drawing/2014/main" id="{3957EBCE-8296-CDA9-A99F-9C049E8ACDC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4"/>
                      <a:extLst>
                        <a:ext uri="{FF2B5EF4-FFF2-40B4-BE49-F238E27FC236}">
                          <a16:creationId xmlns:a16="http://schemas.microsoft.com/office/drawing/2014/main" id="{6AC3E1E8-585B-335A-BCD7-61180F8E3FF1}"/>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9"/>
                      <a:extLst>
                        <a:ext uri="{FF2B5EF4-FFF2-40B4-BE49-F238E27FC236}">
                          <a16:creationId xmlns:a16="http://schemas.microsoft.com/office/drawing/2014/main" id="{29E1A5F5-5D55-CB10-613C-F78B6DD89C8A}"/>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2" name="TextBox 11">
                  <a:hlinkClick xmlns:r="http://schemas.openxmlformats.org/officeDocument/2006/relationships" r:id="rId15"/>
                  <a:extLst>
                    <a:ext uri="{FF2B5EF4-FFF2-40B4-BE49-F238E27FC236}">
                      <a16:creationId xmlns:a16="http://schemas.microsoft.com/office/drawing/2014/main" id="{471F4441-F81D-1B07-A942-74BD003F52DD}"/>
                    </a:ext>
                  </a:extLst>
                </xdr:cNvPr>
                <xdr:cNvSpPr txBox="1"/>
              </xdr:nvSpPr>
              <xdr:spPr>
                <a:xfrm>
                  <a:off x="0" y="2248743"/>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9" name="TextBox 8">
                <a:extLst>
                  <a:ext uri="{FF2B5EF4-FFF2-40B4-BE49-F238E27FC236}">
                    <a16:creationId xmlns:a16="http://schemas.microsoft.com/office/drawing/2014/main" id="{7C4A0191-49B4-50ED-716A-F6A8F101B3FA}"/>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0" name="TextBox 9">
                <a:extLst>
                  <a:ext uri="{FF2B5EF4-FFF2-40B4-BE49-F238E27FC236}">
                    <a16:creationId xmlns:a16="http://schemas.microsoft.com/office/drawing/2014/main" id="{F8F80B18-9DE1-75C3-080D-484874F6971B}"/>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 name="TextBox 6">
              <a:hlinkClick xmlns:r="http://schemas.openxmlformats.org/officeDocument/2006/relationships" r:id="rId16"/>
              <a:extLst>
                <a:ext uri="{FF2B5EF4-FFF2-40B4-BE49-F238E27FC236}">
                  <a16:creationId xmlns:a16="http://schemas.microsoft.com/office/drawing/2014/main" id="{B53BF6F8-DB85-7CBC-748B-148D30CA7C7F}"/>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 name="Picture 4">
            <a:extLst>
              <a:ext uri="{FF2B5EF4-FFF2-40B4-BE49-F238E27FC236}">
                <a16:creationId xmlns:a16="http://schemas.microsoft.com/office/drawing/2014/main" id="{A439DEE5-1A43-F439-0A42-EA280DBDE899}"/>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a:grpFill/>
        </xdr:spPr>
      </xdr:pic>
    </xdr:grpSp>
    <xdr:clientData/>
  </xdr:twoCellAnchor>
  <xdr:twoCellAnchor>
    <xdr:from>
      <xdr:col>7</xdr:col>
      <xdr:colOff>68580</xdr:colOff>
      <xdr:row>7</xdr:row>
      <xdr:rowOff>53340</xdr:rowOff>
    </xdr:from>
    <xdr:to>
      <xdr:col>7</xdr:col>
      <xdr:colOff>536580</xdr:colOff>
      <xdr:row>8</xdr:row>
      <xdr:rowOff>2640</xdr:rowOff>
    </xdr:to>
    <xdr:grpSp>
      <xdr:nvGrpSpPr>
        <xdr:cNvPr id="50" name="Group 49">
          <a:extLst>
            <a:ext uri="{FF2B5EF4-FFF2-40B4-BE49-F238E27FC236}">
              <a16:creationId xmlns:a16="http://schemas.microsoft.com/office/drawing/2014/main" id="{32122F3A-2CD5-40C4-A078-D73B2A755C6F}"/>
            </a:ext>
          </a:extLst>
        </xdr:cNvPr>
        <xdr:cNvGrpSpPr/>
      </xdr:nvGrpSpPr>
      <xdr:grpSpPr>
        <a:xfrm>
          <a:off x="2956560" y="2087880"/>
          <a:ext cx="0" cy="276960"/>
          <a:chOff x="2506980" y="1981200"/>
          <a:chExt cx="502942" cy="228620"/>
        </a:xfrm>
      </xdr:grpSpPr>
      <xdr:pic>
        <xdr:nvPicPr>
          <xdr:cNvPr id="51" name="Picture 50">
            <a:extLst>
              <a:ext uri="{FF2B5EF4-FFF2-40B4-BE49-F238E27FC236}">
                <a16:creationId xmlns:a16="http://schemas.microsoft.com/office/drawing/2014/main" id="{92E18FC9-0563-37F3-4549-6080D75E57CC}"/>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52" name="Picture 51">
            <a:extLst>
              <a:ext uri="{FF2B5EF4-FFF2-40B4-BE49-F238E27FC236}">
                <a16:creationId xmlns:a16="http://schemas.microsoft.com/office/drawing/2014/main" id="{17E2E974-3C31-641E-3DA8-9DE4B0D31364}"/>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8</xdr:row>
      <xdr:rowOff>45720</xdr:rowOff>
    </xdr:from>
    <xdr:to>
      <xdr:col>7</xdr:col>
      <xdr:colOff>544200</xdr:colOff>
      <xdr:row>9</xdr:row>
      <xdr:rowOff>2640</xdr:rowOff>
    </xdr:to>
    <xdr:grpSp>
      <xdr:nvGrpSpPr>
        <xdr:cNvPr id="53" name="Group 52">
          <a:extLst>
            <a:ext uri="{FF2B5EF4-FFF2-40B4-BE49-F238E27FC236}">
              <a16:creationId xmlns:a16="http://schemas.microsoft.com/office/drawing/2014/main" id="{439FA1D2-08FC-4954-B339-A108C1C7B5FF}"/>
            </a:ext>
          </a:extLst>
        </xdr:cNvPr>
        <xdr:cNvGrpSpPr/>
      </xdr:nvGrpSpPr>
      <xdr:grpSpPr>
        <a:xfrm>
          <a:off x="2956560" y="2407920"/>
          <a:ext cx="0" cy="284580"/>
          <a:chOff x="2506980" y="1981200"/>
          <a:chExt cx="502942" cy="228620"/>
        </a:xfrm>
      </xdr:grpSpPr>
      <xdr:pic>
        <xdr:nvPicPr>
          <xdr:cNvPr id="54" name="Picture 53">
            <a:extLst>
              <a:ext uri="{FF2B5EF4-FFF2-40B4-BE49-F238E27FC236}">
                <a16:creationId xmlns:a16="http://schemas.microsoft.com/office/drawing/2014/main" id="{24478CF1-80CD-844C-B85E-D702925A332C}"/>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55" name="Picture 54">
            <a:extLst>
              <a:ext uri="{FF2B5EF4-FFF2-40B4-BE49-F238E27FC236}">
                <a16:creationId xmlns:a16="http://schemas.microsoft.com/office/drawing/2014/main" id="{3EDFAEA8-9E2E-7066-3B51-7545CE0C0049}"/>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9</xdr:row>
      <xdr:rowOff>45720</xdr:rowOff>
    </xdr:from>
    <xdr:to>
      <xdr:col>7</xdr:col>
      <xdr:colOff>544200</xdr:colOff>
      <xdr:row>10</xdr:row>
      <xdr:rowOff>2640</xdr:rowOff>
    </xdr:to>
    <xdr:grpSp>
      <xdr:nvGrpSpPr>
        <xdr:cNvPr id="56" name="Group 55">
          <a:extLst>
            <a:ext uri="{FF2B5EF4-FFF2-40B4-BE49-F238E27FC236}">
              <a16:creationId xmlns:a16="http://schemas.microsoft.com/office/drawing/2014/main" id="{E1DE6C4A-F38F-4C8D-8A29-4D80A23A234B}"/>
            </a:ext>
          </a:extLst>
        </xdr:cNvPr>
        <xdr:cNvGrpSpPr/>
      </xdr:nvGrpSpPr>
      <xdr:grpSpPr>
        <a:xfrm>
          <a:off x="2956560" y="2735580"/>
          <a:ext cx="0" cy="284580"/>
          <a:chOff x="2506980" y="1981200"/>
          <a:chExt cx="502942" cy="228620"/>
        </a:xfrm>
      </xdr:grpSpPr>
      <xdr:pic>
        <xdr:nvPicPr>
          <xdr:cNvPr id="57" name="Picture 56">
            <a:extLst>
              <a:ext uri="{FF2B5EF4-FFF2-40B4-BE49-F238E27FC236}">
                <a16:creationId xmlns:a16="http://schemas.microsoft.com/office/drawing/2014/main" id="{C71C0AAB-7CA5-E5EC-5071-BB34610BD131}"/>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58" name="Picture 57">
            <a:extLst>
              <a:ext uri="{FF2B5EF4-FFF2-40B4-BE49-F238E27FC236}">
                <a16:creationId xmlns:a16="http://schemas.microsoft.com/office/drawing/2014/main" id="{0EA10399-57C7-96AB-3D78-503F82EF427E}"/>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10</xdr:row>
      <xdr:rowOff>45720</xdr:rowOff>
    </xdr:from>
    <xdr:to>
      <xdr:col>7</xdr:col>
      <xdr:colOff>544200</xdr:colOff>
      <xdr:row>11</xdr:row>
      <xdr:rowOff>2640</xdr:rowOff>
    </xdr:to>
    <xdr:grpSp>
      <xdr:nvGrpSpPr>
        <xdr:cNvPr id="59" name="Group 58">
          <a:extLst>
            <a:ext uri="{FF2B5EF4-FFF2-40B4-BE49-F238E27FC236}">
              <a16:creationId xmlns:a16="http://schemas.microsoft.com/office/drawing/2014/main" id="{074250C7-47F6-4BCA-96FB-0D5E00E61C25}"/>
            </a:ext>
          </a:extLst>
        </xdr:cNvPr>
        <xdr:cNvGrpSpPr/>
      </xdr:nvGrpSpPr>
      <xdr:grpSpPr>
        <a:xfrm>
          <a:off x="2956560" y="3063240"/>
          <a:ext cx="0" cy="284580"/>
          <a:chOff x="2506980" y="1981200"/>
          <a:chExt cx="502942" cy="228620"/>
        </a:xfrm>
      </xdr:grpSpPr>
      <xdr:pic>
        <xdr:nvPicPr>
          <xdr:cNvPr id="60" name="Picture 59">
            <a:extLst>
              <a:ext uri="{FF2B5EF4-FFF2-40B4-BE49-F238E27FC236}">
                <a16:creationId xmlns:a16="http://schemas.microsoft.com/office/drawing/2014/main" id="{F1E87418-A702-36CC-9ADB-FDD19CBF47F9}"/>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61" name="Picture 60">
            <a:extLst>
              <a:ext uri="{FF2B5EF4-FFF2-40B4-BE49-F238E27FC236}">
                <a16:creationId xmlns:a16="http://schemas.microsoft.com/office/drawing/2014/main" id="{DDA64DA4-0C6A-25AE-14EC-8D726B23ED18}"/>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11</xdr:row>
      <xdr:rowOff>45720</xdr:rowOff>
    </xdr:from>
    <xdr:to>
      <xdr:col>7</xdr:col>
      <xdr:colOff>544200</xdr:colOff>
      <xdr:row>12</xdr:row>
      <xdr:rowOff>2640</xdr:rowOff>
    </xdr:to>
    <xdr:grpSp>
      <xdr:nvGrpSpPr>
        <xdr:cNvPr id="62" name="Group 61">
          <a:extLst>
            <a:ext uri="{FF2B5EF4-FFF2-40B4-BE49-F238E27FC236}">
              <a16:creationId xmlns:a16="http://schemas.microsoft.com/office/drawing/2014/main" id="{43CE54C5-B961-4B1E-B635-DF64B27DD832}"/>
            </a:ext>
          </a:extLst>
        </xdr:cNvPr>
        <xdr:cNvGrpSpPr/>
      </xdr:nvGrpSpPr>
      <xdr:grpSpPr>
        <a:xfrm>
          <a:off x="2956560" y="3390900"/>
          <a:ext cx="0" cy="284580"/>
          <a:chOff x="2506980" y="1981200"/>
          <a:chExt cx="502942" cy="228620"/>
        </a:xfrm>
      </xdr:grpSpPr>
      <xdr:pic>
        <xdr:nvPicPr>
          <xdr:cNvPr id="63" name="Picture 62">
            <a:extLst>
              <a:ext uri="{FF2B5EF4-FFF2-40B4-BE49-F238E27FC236}">
                <a16:creationId xmlns:a16="http://schemas.microsoft.com/office/drawing/2014/main" id="{66F0CD3E-F8A1-16B2-4654-9D24CBEA1AFB}"/>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64" name="Picture 63">
            <a:extLst>
              <a:ext uri="{FF2B5EF4-FFF2-40B4-BE49-F238E27FC236}">
                <a16:creationId xmlns:a16="http://schemas.microsoft.com/office/drawing/2014/main" id="{78DEDDD5-CB54-E953-E17A-85DDCC32BBB1}"/>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12</xdr:row>
      <xdr:rowOff>45720</xdr:rowOff>
    </xdr:from>
    <xdr:to>
      <xdr:col>7</xdr:col>
      <xdr:colOff>544200</xdr:colOff>
      <xdr:row>13</xdr:row>
      <xdr:rowOff>2640</xdr:rowOff>
    </xdr:to>
    <xdr:grpSp>
      <xdr:nvGrpSpPr>
        <xdr:cNvPr id="65" name="Group 64">
          <a:extLst>
            <a:ext uri="{FF2B5EF4-FFF2-40B4-BE49-F238E27FC236}">
              <a16:creationId xmlns:a16="http://schemas.microsoft.com/office/drawing/2014/main" id="{8FB11277-1416-42BE-8D29-621F649A8021}"/>
            </a:ext>
          </a:extLst>
        </xdr:cNvPr>
        <xdr:cNvGrpSpPr/>
      </xdr:nvGrpSpPr>
      <xdr:grpSpPr>
        <a:xfrm>
          <a:off x="2956560" y="3718560"/>
          <a:ext cx="0" cy="284580"/>
          <a:chOff x="2506980" y="1981200"/>
          <a:chExt cx="502942" cy="228620"/>
        </a:xfrm>
      </xdr:grpSpPr>
      <xdr:pic>
        <xdr:nvPicPr>
          <xdr:cNvPr id="66" name="Picture 65">
            <a:extLst>
              <a:ext uri="{FF2B5EF4-FFF2-40B4-BE49-F238E27FC236}">
                <a16:creationId xmlns:a16="http://schemas.microsoft.com/office/drawing/2014/main" id="{898B42F5-9ACD-0F2F-46DA-8AFD0DB53D2B}"/>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67" name="Picture 66">
            <a:extLst>
              <a:ext uri="{FF2B5EF4-FFF2-40B4-BE49-F238E27FC236}">
                <a16:creationId xmlns:a16="http://schemas.microsoft.com/office/drawing/2014/main" id="{F7CB6DC9-F01E-FBEF-55D6-A69C239091D4}"/>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13</xdr:row>
      <xdr:rowOff>45720</xdr:rowOff>
    </xdr:from>
    <xdr:to>
      <xdr:col>7</xdr:col>
      <xdr:colOff>544200</xdr:colOff>
      <xdr:row>14</xdr:row>
      <xdr:rowOff>2640</xdr:rowOff>
    </xdr:to>
    <xdr:grpSp>
      <xdr:nvGrpSpPr>
        <xdr:cNvPr id="68" name="Group 67">
          <a:extLst>
            <a:ext uri="{FF2B5EF4-FFF2-40B4-BE49-F238E27FC236}">
              <a16:creationId xmlns:a16="http://schemas.microsoft.com/office/drawing/2014/main" id="{1DDB7497-E8C6-4F12-B629-3BC49E0011BE}"/>
            </a:ext>
          </a:extLst>
        </xdr:cNvPr>
        <xdr:cNvGrpSpPr/>
      </xdr:nvGrpSpPr>
      <xdr:grpSpPr>
        <a:xfrm>
          <a:off x="2956560" y="4046220"/>
          <a:ext cx="0" cy="284580"/>
          <a:chOff x="2506980" y="1981200"/>
          <a:chExt cx="502942" cy="228620"/>
        </a:xfrm>
      </xdr:grpSpPr>
      <xdr:pic>
        <xdr:nvPicPr>
          <xdr:cNvPr id="69" name="Picture 68">
            <a:extLst>
              <a:ext uri="{FF2B5EF4-FFF2-40B4-BE49-F238E27FC236}">
                <a16:creationId xmlns:a16="http://schemas.microsoft.com/office/drawing/2014/main" id="{92EA1DD5-9CE2-47B0-3DDB-17F94D6A18FC}"/>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70" name="Picture 69">
            <a:extLst>
              <a:ext uri="{FF2B5EF4-FFF2-40B4-BE49-F238E27FC236}">
                <a16:creationId xmlns:a16="http://schemas.microsoft.com/office/drawing/2014/main" id="{D12BB217-EA9C-D3D4-AA42-82942D1050E7}"/>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14</xdr:row>
      <xdr:rowOff>45720</xdr:rowOff>
    </xdr:from>
    <xdr:to>
      <xdr:col>7</xdr:col>
      <xdr:colOff>544200</xdr:colOff>
      <xdr:row>15</xdr:row>
      <xdr:rowOff>2640</xdr:rowOff>
    </xdr:to>
    <xdr:grpSp>
      <xdr:nvGrpSpPr>
        <xdr:cNvPr id="71" name="Group 70">
          <a:extLst>
            <a:ext uri="{FF2B5EF4-FFF2-40B4-BE49-F238E27FC236}">
              <a16:creationId xmlns:a16="http://schemas.microsoft.com/office/drawing/2014/main" id="{EE330029-16AE-41CC-AF30-454BE8CACD2C}"/>
            </a:ext>
          </a:extLst>
        </xdr:cNvPr>
        <xdr:cNvGrpSpPr/>
      </xdr:nvGrpSpPr>
      <xdr:grpSpPr>
        <a:xfrm>
          <a:off x="2956560" y="4373880"/>
          <a:ext cx="0" cy="284580"/>
          <a:chOff x="2506980" y="1981200"/>
          <a:chExt cx="502942" cy="228620"/>
        </a:xfrm>
      </xdr:grpSpPr>
      <xdr:pic>
        <xdr:nvPicPr>
          <xdr:cNvPr id="72" name="Picture 71">
            <a:extLst>
              <a:ext uri="{FF2B5EF4-FFF2-40B4-BE49-F238E27FC236}">
                <a16:creationId xmlns:a16="http://schemas.microsoft.com/office/drawing/2014/main" id="{844162D5-5DFC-6B0E-1FEE-BF32523FE340}"/>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73" name="Picture 72">
            <a:extLst>
              <a:ext uri="{FF2B5EF4-FFF2-40B4-BE49-F238E27FC236}">
                <a16:creationId xmlns:a16="http://schemas.microsoft.com/office/drawing/2014/main" id="{50FC5CD0-D600-9275-0F4B-EAEDF347EEAE}"/>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15</xdr:row>
      <xdr:rowOff>45720</xdr:rowOff>
    </xdr:from>
    <xdr:to>
      <xdr:col>7</xdr:col>
      <xdr:colOff>544200</xdr:colOff>
      <xdr:row>16</xdr:row>
      <xdr:rowOff>2640</xdr:rowOff>
    </xdr:to>
    <xdr:grpSp>
      <xdr:nvGrpSpPr>
        <xdr:cNvPr id="74" name="Group 73">
          <a:extLst>
            <a:ext uri="{FF2B5EF4-FFF2-40B4-BE49-F238E27FC236}">
              <a16:creationId xmlns:a16="http://schemas.microsoft.com/office/drawing/2014/main" id="{B1CDB79A-0DD1-4612-9F7B-530CC5C17DD1}"/>
            </a:ext>
          </a:extLst>
        </xdr:cNvPr>
        <xdr:cNvGrpSpPr/>
      </xdr:nvGrpSpPr>
      <xdr:grpSpPr>
        <a:xfrm>
          <a:off x="2956560" y="4701540"/>
          <a:ext cx="0" cy="284580"/>
          <a:chOff x="2506980" y="1981200"/>
          <a:chExt cx="502942" cy="228620"/>
        </a:xfrm>
      </xdr:grpSpPr>
      <xdr:pic>
        <xdr:nvPicPr>
          <xdr:cNvPr id="75" name="Picture 74">
            <a:extLst>
              <a:ext uri="{FF2B5EF4-FFF2-40B4-BE49-F238E27FC236}">
                <a16:creationId xmlns:a16="http://schemas.microsoft.com/office/drawing/2014/main" id="{F17B1C2C-DBC6-0939-CDAE-59BFCF50F847}"/>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76" name="Picture 75">
            <a:extLst>
              <a:ext uri="{FF2B5EF4-FFF2-40B4-BE49-F238E27FC236}">
                <a16:creationId xmlns:a16="http://schemas.microsoft.com/office/drawing/2014/main" id="{5D611A4A-3E81-1866-A7AD-B7929D9DE64F}"/>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16</xdr:row>
      <xdr:rowOff>45720</xdr:rowOff>
    </xdr:from>
    <xdr:to>
      <xdr:col>7</xdr:col>
      <xdr:colOff>544200</xdr:colOff>
      <xdr:row>17</xdr:row>
      <xdr:rowOff>2640</xdr:rowOff>
    </xdr:to>
    <xdr:grpSp>
      <xdr:nvGrpSpPr>
        <xdr:cNvPr id="77" name="Group 76">
          <a:extLst>
            <a:ext uri="{FF2B5EF4-FFF2-40B4-BE49-F238E27FC236}">
              <a16:creationId xmlns:a16="http://schemas.microsoft.com/office/drawing/2014/main" id="{0DB4D02C-355C-409D-8E38-808C67FCC37B}"/>
            </a:ext>
          </a:extLst>
        </xdr:cNvPr>
        <xdr:cNvGrpSpPr/>
      </xdr:nvGrpSpPr>
      <xdr:grpSpPr>
        <a:xfrm>
          <a:off x="2956560" y="5029200"/>
          <a:ext cx="0" cy="284580"/>
          <a:chOff x="2506980" y="1981200"/>
          <a:chExt cx="502942" cy="228620"/>
        </a:xfrm>
      </xdr:grpSpPr>
      <xdr:pic>
        <xdr:nvPicPr>
          <xdr:cNvPr id="78" name="Picture 77">
            <a:extLst>
              <a:ext uri="{FF2B5EF4-FFF2-40B4-BE49-F238E27FC236}">
                <a16:creationId xmlns:a16="http://schemas.microsoft.com/office/drawing/2014/main" id="{DE1AFE40-47AC-F0D7-BA45-5FC98BFA30C1}"/>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79" name="Picture 78">
            <a:extLst>
              <a:ext uri="{FF2B5EF4-FFF2-40B4-BE49-F238E27FC236}">
                <a16:creationId xmlns:a16="http://schemas.microsoft.com/office/drawing/2014/main" id="{6921ABC1-0408-9141-C93D-B270F628AA1A}"/>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17</xdr:row>
      <xdr:rowOff>45720</xdr:rowOff>
    </xdr:from>
    <xdr:to>
      <xdr:col>7</xdr:col>
      <xdr:colOff>544200</xdr:colOff>
      <xdr:row>18</xdr:row>
      <xdr:rowOff>2640</xdr:rowOff>
    </xdr:to>
    <xdr:grpSp>
      <xdr:nvGrpSpPr>
        <xdr:cNvPr id="80" name="Group 79">
          <a:extLst>
            <a:ext uri="{FF2B5EF4-FFF2-40B4-BE49-F238E27FC236}">
              <a16:creationId xmlns:a16="http://schemas.microsoft.com/office/drawing/2014/main" id="{AA06D7D3-5781-44A2-8694-A1BF3E5015DE}"/>
            </a:ext>
          </a:extLst>
        </xdr:cNvPr>
        <xdr:cNvGrpSpPr/>
      </xdr:nvGrpSpPr>
      <xdr:grpSpPr>
        <a:xfrm>
          <a:off x="2956560" y="5356860"/>
          <a:ext cx="0" cy="284580"/>
          <a:chOff x="2506980" y="1981200"/>
          <a:chExt cx="502942" cy="228620"/>
        </a:xfrm>
      </xdr:grpSpPr>
      <xdr:pic>
        <xdr:nvPicPr>
          <xdr:cNvPr id="81" name="Picture 80">
            <a:extLst>
              <a:ext uri="{FF2B5EF4-FFF2-40B4-BE49-F238E27FC236}">
                <a16:creationId xmlns:a16="http://schemas.microsoft.com/office/drawing/2014/main" id="{7BC59E72-3C50-B6B2-ECFB-93578741338D}"/>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82" name="Picture 81">
            <a:extLst>
              <a:ext uri="{FF2B5EF4-FFF2-40B4-BE49-F238E27FC236}">
                <a16:creationId xmlns:a16="http://schemas.microsoft.com/office/drawing/2014/main" id="{081E965B-FFFA-E113-1E30-6F5BD2892551}"/>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18</xdr:row>
      <xdr:rowOff>45720</xdr:rowOff>
    </xdr:from>
    <xdr:to>
      <xdr:col>7</xdr:col>
      <xdr:colOff>544200</xdr:colOff>
      <xdr:row>19</xdr:row>
      <xdr:rowOff>2640</xdr:rowOff>
    </xdr:to>
    <xdr:grpSp>
      <xdr:nvGrpSpPr>
        <xdr:cNvPr id="83" name="Group 82">
          <a:extLst>
            <a:ext uri="{FF2B5EF4-FFF2-40B4-BE49-F238E27FC236}">
              <a16:creationId xmlns:a16="http://schemas.microsoft.com/office/drawing/2014/main" id="{168165DA-2A7B-4253-999A-04F9605D817F}"/>
            </a:ext>
          </a:extLst>
        </xdr:cNvPr>
        <xdr:cNvGrpSpPr/>
      </xdr:nvGrpSpPr>
      <xdr:grpSpPr>
        <a:xfrm>
          <a:off x="2956560" y="5684520"/>
          <a:ext cx="0" cy="284580"/>
          <a:chOff x="2506980" y="1981200"/>
          <a:chExt cx="502942" cy="228620"/>
        </a:xfrm>
      </xdr:grpSpPr>
      <xdr:pic>
        <xdr:nvPicPr>
          <xdr:cNvPr id="84" name="Picture 83">
            <a:extLst>
              <a:ext uri="{FF2B5EF4-FFF2-40B4-BE49-F238E27FC236}">
                <a16:creationId xmlns:a16="http://schemas.microsoft.com/office/drawing/2014/main" id="{3D3F4B53-B310-56FD-6E6D-3D19C3704A84}"/>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85" name="Picture 84">
            <a:extLst>
              <a:ext uri="{FF2B5EF4-FFF2-40B4-BE49-F238E27FC236}">
                <a16:creationId xmlns:a16="http://schemas.microsoft.com/office/drawing/2014/main" id="{8B291C5E-6881-D9B7-22D0-8913595949EB}"/>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19</xdr:row>
      <xdr:rowOff>45720</xdr:rowOff>
    </xdr:from>
    <xdr:to>
      <xdr:col>7</xdr:col>
      <xdr:colOff>544200</xdr:colOff>
      <xdr:row>20</xdr:row>
      <xdr:rowOff>2640</xdr:rowOff>
    </xdr:to>
    <xdr:grpSp>
      <xdr:nvGrpSpPr>
        <xdr:cNvPr id="86" name="Group 85">
          <a:extLst>
            <a:ext uri="{FF2B5EF4-FFF2-40B4-BE49-F238E27FC236}">
              <a16:creationId xmlns:a16="http://schemas.microsoft.com/office/drawing/2014/main" id="{C73D8729-F6BD-4210-901D-173401C4C4A6}"/>
            </a:ext>
          </a:extLst>
        </xdr:cNvPr>
        <xdr:cNvGrpSpPr/>
      </xdr:nvGrpSpPr>
      <xdr:grpSpPr>
        <a:xfrm>
          <a:off x="2956560" y="6012180"/>
          <a:ext cx="0" cy="284580"/>
          <a:chOff x="2506980" y="1981200"/>
          <a:chExt cx="502942" cy="228620"/>
        </a:xfrm>
      </xdr:grpSpPr>
      <xdr:pic>
        <xdr:nvPicPr>
          <xdr:cNvPr id="87" name="Picture 86">
            <a:extLst>
              <a:ext uri="{FF2B5EF4-FFF2-40B4-BE49-F238E27FC236}">
                <a16:creationId xmlns:a16="http://schemas.microsoft.com/office/drawing/2014/main" id="{CB8E29D4-0CE0-BA2B-59B8-448C91FB8FA0}"/>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88" name="Picture 87">
            <a:extLst>
              <a:ext uri="{FF2B5EF4-FFF2-40B4-BE49-F238E27FC236}">
                <a16:creationId xmlns:a16="http://schemas.microsoft.com/office/drawing/2014/main" id="{1ECCADCF-D889-560F-F169-9A6C59890DFA}"/>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20</xdr:row>
      <xdr:rowOff>45720</xdr:rowOff>
    </xdr:from>
    <xdr:to>
      <xdr:col>7</xdr:col>
      <xdr:colOff>544200</xdr:colOff>
      <xdr:row>21</xdr:row>
      <xdr:rowOff>2640</xdr:rowOff>
    </xdr:to>
    <xdr:grpSp>
      <xdr:nvGrpSpPr>
        <xdr:cNvPr id="89" name="Group 88">
          <a:extLst>
            <a:ext uri="{FF2B5EF4-FFF2-40B4-BE49-F238E27FC236}">
              <a16:creationId xmlns:a16="http://schemas.microsoft.com/office/drawing/2014/main" id="{104CBE61-E6ED-4338-AD34-C35BA424F097}"/>
            </a:ext>
          </a:extLst>
        </xdr:cNvPr>
        <xdr:cNvGrpSpPr/>
      </xdr:nvGrpSpPr>
      <xdr:grpSpPr>
        <a:xfrm>
          <a:off x="2956560" y="6339840"/>
          <a:ext cx="0" cy="360780"/>
          <a:chOff x="2506980" y="1981200"/>
          <a:chExt cx="502942" cy="228620"/>
        </a:xfrm>
      </xdr:grpSpPr>
      <xdr:pic>
        <xdr:nvPicPr>
          <xdr:cNvPr id="90" name="Picture 89">
            <a:extLst>
              <a:ext uri="{FF2B5EF4-FFF2-40B4-BE49-F238E27FC236}">
                <a16:creationId xmlns:a16="http://schemas.microsoft.com/office/drawing/2014/main" id="{8617BB7B-7E90-D177-C47C-5FAD644319E4}"/>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91" name="Picture 90">
            <a:extLst>
              <a:ext uri="{FF2B5EF4-FFF2-40B4-BE49-F238E27FC236}">
                <a16:creationId xmlns:a16="http://schemas.microsoft.com/office/drawing/2014/main" id="{CB4D66EE-05C1-47C3-1EF2-44154062CEE2}"/>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9</xdr:row>
      <xdr:rowOff>53340</xdr:rowOff>
    </xdr:from>
    <xdr:to>
      <xdr:col>6</xdr:col>
      <xdr:colOff>0</xdr:colOff>
      <xdr:row>10</xdr:row>
      <xdr:rowOff>2640</xdr:rowOff>
    </xdr:to>
    <xdr:grpSp>
      <xdr:nvGrpSpPr>
        <xdr:cNvPr id="35" name="Group 34">
          <a:extLst>
            <a:ext uri="{FF2B5EF4-FFF2-40B4-BE49-F238E27FC236}">
              <a16:creationId xmlns:a16="http://schemas.microsoft.com/office/drawing/2014/main" id="{9E453703-56DD-4513-9889-87D2DFE9389C}"/>
            </a:ext>
          </a:extLst>
        </xdr:cNvPr>
        <xdr:cNvGrpSpPr/>
      </xdr:nvGrpSpPr>
      <xdr:grpSpPr>
        <a:xfrm>
          <a:off x="2956560" y="2743200"/>
          <a:ext cx="0" cy="276960"/>
          <a:chOff x="2506980" y="1981200"/>
          <a:chExt cx="502942" cy="228620"/>
        </a:xfrm>
      </xdr:grpSpPr>
      <xdr:pic>
        <xdr:nvPicPr>
          <xdr:cNvPr id="36" name="Picture 35">
            <a:extLst>
              <a:ext uri="{FF2B5EF4-FFF2-40B4-BE49-F238E27FC236}">
                <a16:creationId xmlns:a16="http://schemas.microsoft.com/office/drawing/2014/main" id="{D4D8D7D6-5949-E150-52E8-C8498DDCD8A6}"/>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37" name="Picture 36">
            <a:extLst>
              <a:ext uri="{FF2B5EF4-FFF2-40B4-BE49-F238E27FC236}">
                <a16:creationId xmlns:a16="http://schemas.microsoft.com/office/drawing/2014/main" id="{70CFCF6E-68C1-280E-3D4A-692AD9EDCD85}"/>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10</xdr:row>
      <xdr:rowOff>45720</xdr:rowOff>
    </xdr:from>
    <xdr:to>
      <xdr:col>6</xdr:col>
      <xdr:colOff>0</xdr:colOff>
      <xdr:row>11</xdr:row>
      <xdr:rowOff>2640</xdr:rowOff>
    </xdr:to>
    <xdr:grpSp>
      <xdr:nvGrpSpPr>
        <xdr:cNvPr id="38" name="Group 37">
          <a:extLst>
            <a:ext uri="{FF2B5EF4-FFF2-40B4-BE49-F238E27FC236}">
              <a16:creationId xmlns:a16="http://schemas.microsoft.com/office/drawing/2014/main" id="{5C764B7E-09F2-4C78-95D3-E670C15AD414}"/>
            </a:ext>
          </a:extLst>
        </xdr:cNvPr>
        <xdr:cNvGrpSpPr/>
      </xdr:nvGrpSpPr>
      <xdr:grpSpPr>
        <a:xfrm>
          <a:off x="2956560" y="3063240"/>
          <a:ext cx="0" cy="284580"/>
          <a:chOff x="2506980" y="1981200"/>
          <a:chExt cx="502942" cy="228620"/>
        </a:xfrm>
      </xdr:grpSpPr>
      <xdr:pic>
        <xdr:nvPicPr>
          <xdr:cNvPr id="39" name="Picture 38">
            <a:extLst>
              <a:ext uri="{FF2B5EF4-FFF2-40B4-BE49-F238E27FC236}">
                <a16:creationId xmlns:a16="http://schemas.microsoft.com/office/drawing/2014/main" id="{A315D990-1E43-29C3-E1DF-C4FEC04968E0}"/>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40" name="Picture 39">
            <a:extLst>
              <a:ext uri="{FF2B5EF4-FFF2-40B4-BE49-F238E27FC236}">
                <a16:creationId xmlns:a16="http://schemas.microsoft.com/office/drawing/2014/main" id="{674EAE73-6C1E-3AD4-3F0B-73516C73BBA9}"/>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11</xdr:row>
      <xdr:rowOff>45720</xdr:rowOff>
    </xdr:from>
    <xdr:to>
      <xdr:col>6</xdr:col>
      <xdr:colOff>0</xdr:colOff>
      <xdr:row>12</xdr:row>
      <xdr:rowOff>2640</xdr:rowOff>
    </xdr:to>
    <xdr:grpSp>
      <xdr:nvGrpSpPr>
        <xdr:cNvPr id="42" name="Group 41">
          <a:extLst>
            <a:ext uri="{FF2B5EF4-FFF2-40B4-BE49-F238E27FC236}">
              <a16:creationId xmlns:a16="http://schemas.microsoft.com/office/drawing/2014/main" id="{B89FE16E-89C4-496E-904C-468464566917}"/>
            </a:ext>
          </a:extLst>
        </xdr:cNvPr>
        <xdr:cNvGrpSpPr/>
      </xdr:nvGrpSpPr>
      <xdr:grpSpPr>
        <a:xfrm>
          <a:off x="2956560" y="3390900"/>
          <a:ext cx="0" cy="284580"/>
          <a:chOff x="2506980" y="1981200"/>
          <a:chExt cx="502942" cy="228620"/>
        </a:xfrm>
      </xdr:grpSpPr>
      <xdr:pic>
        <xdr:nvPicPr>
          <xdr:cNvPr id="43" name="Picture 42">
            <a:extLst>
              <a:ext uri="{FF2B5EF4-FFF2-40B4-BE49-F238E27FC236}">
                <a16:creationId xmlns:a16="http://schemas.microsoft.com/office/drawing/2014/main" id="{F9A820D7-1EA5-1CD5-05FC-D39BFF29B828}"/>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44" name="Picture 43">
            <a:extLst>
              <a:ext uri="{FF2B5EF4-FFF2-40B4-BE49-F238E27FC236}">
                <a16:creationId xmlns:a16="http://schemas.microsoft.com/office/drawing/2014/main" id="{C96499A0-CBE8-5DC3-F66B-B232C56EF298}"/>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11</xdr:row>
      <xdr:rowOff>53340</xdr:rowOff>
    </xdr:from>
    <xdr:to>
      <xdr:col>6</xdr:col>
      <xdr:colOff>0</xdr:colOff>
      <xdr:row>12</xdr:row>
      <xdr:rowOff>2640</xdr:rowOff>
    </xdr:to>
    <xdr:grpSp>
      <xdr:nvGrpSpPr>
        <xdr:cNvPr id="45" name="Group 44">
          <a:extLst>
            <a:ext uri="{FF2B5EF4-FFF2-40B4-BE49-F238E27FC236}">
              <a16:creationId xmlns:a16="http://schemas.microsoft.com/office/drawing/2014/main" id="{322BCE36-1B26-4177-BED3-74386FB2E624}"/>
            </a:ext>
          </a:extLst>
        </xdr:cNvPr>
        <xdr:cNvGrpSpPr/>
      </xdr:nvGrpSpPr>
      <xdr:grpSpPr>
        <a:xfrm>
          <a:off x="2956560" y="3398520"/>
          <a:ext cx="0" cy="276960"/>
          <a:chOff x="2506980" y="1981200"/>
          <a:chExt cx="502942" cy="228620"/>
        </a:xfrm>
      </xdr:grpSpPr>
      <xdr:pic>
        <xdr:nvPicPr>
          <xdr:cNvPr id="46" name="Picture 45">
            <a:extLst>
              <a:ext uri="{FF2B5EF4-FFF2-40B4-BE49-F238E27FC236}">
                <a16:creationId xmlns:a16="http://schemas.microsoft.com/office/drawing/2014/main" id="{6DFF576B-9339-871C-A688-BADEA2D9A04D}"/>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92" name="Picture 91">
            <a:extLst>
              <a:ext uri="{FF2B5EF4-FFF2-40B4-BE49-F238E27FC236}">
                <a16:creationId xmlns:a16="http://schemas.microsoft.com/office/drawing/2014/main" id="{557B1E86-8E40-00FD-5D22-7F652E460C40}"/>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12</xdr:row>
      <xdr:rowOff>45720</xdr:rowOff>
    </xdr:from>
    <xdr:to>
      <xdr:col>6</xdr:col>
      <xdr:colOff>0</xdr:colOff>
      <xdr:row>13</xdr:row>
      <xdr:rowOff>2640</xdr:rowOff>
    </xdr:to>
    <xdr:grpSp>
      <xdr:nvGrpSpPr>
        <xdr:cNvPr id="93" name="Group 92">
          <a:extLst>
            <a:ext uri="{FF2B5EF4-FFF2-40B4-BE49-F238E27FC236}">
              <a16:creationId xmlns:a16="http://schemas.microsoft.com/office/drawing/2014/main" id="{9B1EE589-6B42-4CB8-824B-D9285CB585A1}"/>
            </a:ext>
          </a:extLst>
        </xdr:cNvPr>
        <xdr:cNvGrpSpPr/>
      </xdr:nvGrpSpPr>
      <xdr:grpSpPr>
        <a:xfrm>
          <a:off x="2956560" y="3718560"/>
          <a:ext cx="0" cy="284580"/>
          <a:chOff x="2506980" y="1981200"/>
          <a:chExt cx="502942" cy="228620"/>
        </a:xfrm>
      </xdr:grpSpPr>
      <xdr:pic>
        <xdr:nvPicPr>
          <xdr:cNvPr id="94" name="Picture 93">
            <a:extLst>
              <a:ext uri="{FF2B5EF4-FFF2-40B4-BE49-F238E27FC236}">
                <a16:creationId xmlns:a16="http://schemas.microsoft.com/office/drawing/2014/main" id="{9C459D49-2881-FFE2-2CCC-24F74CE87A4F}"/>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95" name="Picture 94">
            <a:extLst>
              <a:ext uri="{FF2B5EF4-FFF2-40B4-BE49-F238E27FC236}">
                <a16:creationId xmlns:a16="http://schemas.microsoft.com/office/drawing/2014/main" id="{E46FE945-4EE3-1107-B153-74115BBD7520}"/>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13</xdr:row>
      <xdr:rowOff>45720</xdr:rowOff>
    </xdr:from>
    <xdr:to>
      <xdr:col>6</xdr:col>
      <xdr:colOff>0</xdr:colOff>
      <xdr:row>14</xdr:row>
      <xdr:rowOff>2640</xdr:rowOff>
    </xdr:to>
    <xdr:grpSp>
      <xdr:nvGrpSpPr>
        <xdr:cNvPr id="96" name="Group 95">
          <a:extLst>
            <a:ext uri="{FF2B5EF4-FFF2-40B4-BE49-F238E27FC236}">
              <a16:creationId xmlns:a16="http://schemas.microsoft.com/office/drawing/2014/main" id="{512C0CDE-7BB8-4B00-B889-EFF34D2B5D7E}"/>
            </a:ext>
          </a:extLst>
        </xdr:cNvPr>
        <xdr:cNvGrpSpPr/>
      </xdr:nvGrpSpPr>
      <xdr:grpSpPr>
        <a:xfrm>
          <a:off x="2956560" y="4046220"/>
          <a:ext cx="0" cy="284580"/>
          <a:chOff x="2506980" y="1981200"/>
          <a:chExt cx="502942" cy="228620"/>
        </a:xfrm>
      </xdr:grpSpPr>
      <xdr:pic>
        <xdr:nvPicPr>
          <xdr:cNvPr id="97" name="Picture 96">
            <a:extLst>
              <a:ext uri="{FF2B5EF4-FFF2-40B4-BE49-F238E27FC236}">
                <a16:creationId xmlns:a16="http://schemas.microsoft.com/office/drawing/2014/main" id="{BC95A862-8C5C-A997-16FE-87F6354FEA21}"/>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98" name="Picture 97">
            <a:extLst>
              <a:ext uri="{FF2B5EF4-FFF2-40B4-BE49-F238E27FC236}">
                <a16:creationId xmlns:a16="http://schemas.microsoft.com/office/drawing/2014/main" id="{41B1CCC8-8CA4-B7BD-CF5D-D161A0EF19E4}"/>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13</xdr:row>
      <xdr:rowOff>53340</xdr:rowOff>
    </xdr:from>
    <xdr:to>
      <xdr:col>6</xdr:col>
      <xdr:colOff>0</xdr:colOff>
      <xdr:row>14</xdr:row>
      <xdr:rowOff>2640</xdr:rowOff>
    </xdr:to>
    <xdr:grpSp>
      <xdr:nvGrpSpPr>
        <xdr:cNvPr id="99" name="Group 98">
          <a:extLst>
            <a:ext uri="{FF2B5EF4-FFF2-40B4-BE49-F238E27FC236}">
              <a16:creationId xmlns:a16="http://schemas.microsoft.com/office/drawing/2014/main" id="{8252A97F-351F-44F0-8564-E94C412448AD}"/>
            </a:ext>
          </a:extLst>
        </xdr:cNvPr>
        <xdr:cNvGrpSpPr/>
      </xdr:nvGrpSpPr>
      <xdr:grpSpPr>
        <a:xfrm>
          <a:off x="2956560" y="4053840"/>
          <a:ext cx="0" cy="276960"/>
          <a:chOff x="2506980" y="1981200"/>
          <a:chExt cx="502942" cy="228620"/>
        </a:xfrm>
      </xdr:grpSpPr>
      <xdr:pic>
        <xdr:nvPicPr>
          <xdr:cNvPr id="100" name="Picture 99">
            <a:extLst>
              <a:ext uri="{FF2B5EF4-FFF2-40B4-BE49-F238E27FC236}">
                <a16:creationId xmlns:a16="http://schemas.microsoft.com/office/drawing/2014/main" id="{490B6D2F-E1FF-1AF7-03FB-5C89318D5D22}"/>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01" name="Picture 100">
            <a:extLst>
              <a:ext uri="{FF2B5EF4-FFF2-40B4-BE49-F238E27FC236}">
                <a16:creationId xmlns:a16="http://schemas.microsoft.com/office/drawing/2014/main" id="{049F1837-78C8-916D-3442-2CE0B5A8EE59}"/>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13</xdr:row>
      <xdr:rowOff>53340</xdr:rowOff>
    </xdr:from>
    <xdr:to>
      <xdr:col>6</xdr:col>
      <xdr:colOff>0</xdr:colOff>
      <xdr:row>14</xdr:row>
      <xdr:rowOff>2640</xdr:rowOff>
    </xdr:to>
    <xdr:grpSp>
      <xdr:nvGrpSpPr>
        <xdr:cNvPr id="102" name="Group 101">
          <a:extLst>
            <a:ext uri="{FF2B5EF4-FFF2-40B4-BE49-F238E27FC236}">
              <a16:creationId xmlns:a16="http://schemas.microsoft.com/office/drawing/2014/main" id="{404AA7A3-CF7A-40FE-B5A6-13D50A5C85CF}"/>
            </a:ext>
          </a:extLst>
        </xdr:cNvPr>
        <xdr:cNvGrpSpPr/>
      </xdr:nvGrpSpPr>
      <xdr:grpSpPr>
        <a:xfrm>
          <a:off x="2956560" y="4053840"/>
          <a:ext cx="0" cy="276960"/>
          <a:chOff x="2506980" y="1981200"/>
          <a:chExt cx="502942" cy="228620"/>
        </a:xfrm>
      </xdr:grpSpPr>
      <xdr:pic>
        <xdr:nvPicPr>
          <xdr:cNvPr id="103" name="Picture 102">
            <a:extLst>
              <a:ext uri="{FF2B5EF4-FFF2-40B4-BE49-F238E27FC236}">
                <a16:creationId xmlns:a16="http://schemas.microsoft.com/office/drawing/2014/main" id="{366D6655-DAE8-69D9-3E99-9E99B50F6807}"/>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04" name="Picture 103">
            <a:extLst>
              <a:ext uri="{FF2B5EF4-FFF2-40B4-BE49-F238E27FC236}">
                <a16:creationId xmlns:a16="http://schemas.microsoft.com/office/drawing/2014/main" id="{9C8140DE-7DE8-F28E-273C-EF8D7469A007}"/>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14</xdr:row>
      <xdr:rowOff>45720</xdr:rowOff>
    </xdr:from>
    <xdr:to>
      <xdr:col>6</xdr:col>
      <xdr:colOff>0</xdr:colOff>
      <xdr:row>15</xdr:row>
      <xdr:rowOff>2640</xdr:rowOff>
    </xdr:to>
    <xdr:grpSp>
      <xdr:nvGrpSpPr>
        <xdr:cNvPr id="105" name="Group 104">
          <a:extLst>
            <a:ext uri="{FF2B5EF4-FFF2-40B4-BE49-F238E27FC236}">
              <a16:creationId xmlns:a16="http://schemas.microsoft.com/office/drawing/2014/main" id="{1BD86318-B996-4249-9576-E372BB87A725}"/>
            </a:ext>
          </a:extLst>
        </xdr:cNvPr>
        <xdr:cNvGrpSpPr/>
      </xdr:nvGrpSpPr>
      <xdr:grpSpPr>
        <a:xfrm>
          <a:off x="2956560" y="4373880"/>
          <a:ext cx="0" cy="284580"/>
          <a:chOff x="2506980" y="1981200"/>
          <a:chExt cx="502942" cy="228620"/>
        </a:xfrm>
      </xdr:grpSpPr>
      <xdr:pic>
        <xdr:nvPicPr>
          <xdr:cNvPr id="106" name="Picture 105">
            <a:extLst>
              <a:ext uri="{FF2B5EF4-FFF2-40B4-BE49-F238E27FC236}">
                <a16:creationId xmlns:a16="http://schemas.microsoft.com/office/drawing/2014/main" id="{8F2BD9D7-EA84-6B2E-7A56-AAFF3902621F}"/>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07" name="Picture 106">
            <a:extLst>
              <a:ext uri="{FF2B5EF4-FFF2-40B4-BE49-F238E27FC236}">
                <a16:creationId xmlns:a16="http://schemas.microsoft.com/office/drawing/2014/main" id="{241B9461-0238-B1B2-6D16-5AC742F289FC}"/>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15</xdr:row>
      <xdr:rowOff>45720</xdr:rowOff>
    </xdr:from>
    <xdr:to>
      <xdr:col>6</xdr:col>
      <xdr:colOff>0</xdr:colOff>
      <xdr:row>16</xdr:row>
      <xdr:rowOff>2640</xdr:rowOff>
    </xdr:to>
    <xdr:grpSp>
      <xdr:nvGrpSpPr>
        <xdr:cNvPr id="108" name="Group 107">
          <a:extLst>
            <a:ext uri="{FF2B5EF4-FFF2-40B4-BE49-F238E27FC236}">
              <a16:creationId xmlns:a16="http://schemas.microsoft.com/office/drawing/2014/main" id="{3F09CE98-0FB8-4998-9CD5-92E861E29995}"/>
            </a:ext>
          </a:extLst>
        </xdr:cNvPr>
        <xdr:cNvGrpSpPr/>
      </xdr:nvGrpSpPr>
      <xdr:grpSpPr>
        <a:xfrm>
          <a:off x="2956560" y="4701540"/>
          <a:ext cx="0" cy="284580"/>
          <a:chOff x="2506980" y="1981200"/>
          <a:chExt cx="502942" cy="228620"/>
        </a:xfrm>
      </xdr:grpSpPr>
      <xdr:pic>
        <xdr:nvPicPr>
          <xdr:cNvPr id="109" name="Picture 108">
            <a:extLst>
              <a:ext uri="{FF2B5EF4-FFF2-40B4-BE49-F238E27FC236}">
                <a16:creationId xmlns:a16="http://schemas.microsoft.com/office/drawing/2014/main" id="{FD2CCE14-0C72-C62C-66E9-D4A772B77C09}"/>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10" name="Picture 109">
            <a:extLst>
              <a:ext uri="{FF2B5EF4-FFF2-40B4-BE49-F238E27FC236}">
                <a16:creationId xmlns:a16="http://schemas.microsoft.com/office/drawing/2014/main" id="{B141B4B4-9307-C7C6-3159-00C6C394B20B}"/>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15</xdr:row>
      <xdr:rowOff>53340</xdr:rowOff>
    </xdr:from>
    <xdr:to>
      <xdr:col>6</xdr:col>
      <xdr:colOff>0</xdr:colOff>
      <xdr:row>16</xdr:row>
      <xdr:rowOff>2640</xdr:rowOff>
    </xdr:to>
    <xdr:grpSp>
      <xdr:nvGrpSpPr>
        <xdr:cNvPr id="111" name="Group 110">
          <a:extLst>
            <a:ext uri="{FF2B5EF4-FFF2-40B4-BE49-F238E27FC236}">
              <a16:creationId xmlns:a16="http://schemas.microsoft.com/office/drawing/2014/main" id="{5796B924-E666-4DEF-B95E-F1E50A073CD2}"/>
            </a:ext>
          </a:extLst>
        </xdr:cNvPr>
        <xdr:cNvGrpSpPr/>
      </xdr:nvGrpSpPr>
      <xdr:grpSpPr>
        <a:xfrm>
          <a:off x="2956560" y="4709160"/>
          <a:ext cx="0" cy="276960"/>
          <a:chOff x="2506980" y="1981200"/>
          <a:chExt cx="502942" cy="228620"/>
        </a:xfrm>
      </xdr:grpSpPr>
      <xdr:pic>
        <xdr:nvPicPr>
          <xdr:cNvPr id="112" name="Picture 111">
            <a:extLst>
              <a:ext uri="{FF2B5EF4-FFF2-40B4-BE49-F238E27FC236}">
                <a16:creationId xmlns:a16="http://schemas.microsoft.com/office/drawing/2014/main" id="{359AF1B9-6A68-B1E6-B6CA-8C643B076166}"/>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13" name="Picture 112">
            <a:extLst>
              <a:ext uri="{FF2B5EF4-FFF2-40B4-BE49-F238E27FC236}">
                <a16:creationId xmlns:a16="http://schemas.microsoft.com/office/drawing/2014/main" id="{122A68C0-C35C-B242-4B84-050A006692F4}"/>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15</xdr:row>
      <xdr:rowOff>53340</xdr:rowOff>
    </xdr:from>
    <xdr:to>
      <xdr:col>6</xdr:col>
      <xdr:colOff>0</xdr:colOff>
      <xdr:row>16</xdr:row>
      <xdr:rowOff>2640</xdr:rowOff>
    </xdr:to>
    <xdr:grpSp>
      <xdr:nvGrpSpPr>
        <xdr:cNvPr id="114" name="Group 113">
          <a:extLst>
            <a:ext uri="{FF2B5EF4-FFF2-40B4-BE49-F238E27FC236}">
              <a16:creationId xmlns:a16="http://schemas.microsoft.com/office/drawing/2014/main" id="{8055E851-0E85-4B74-B142-357AEE1DAA4F}"/>
            </a:ext>
          </a:extLst>
        </xdr:cNvPr>
        <xdr:cNvGrpSpPr/>
      </xdr:nvGrpSpPr>
      <xdr:grpSpPr>
        <a:xfrm>
          <a:off x="2956560" y="4709160"/>
          <a:ext cx="0" cy="276960"/>
          <a:chOff x="2506980" y="1981200"/>
          <a:chExt cx="502942" cy="228620"/>
        </a:xfrm>
      </xdr:grpSpPr>
      <xdr:pic>
        <xdr:nvPicPr>
          <xdr:cNvPr id="115" name="Picture 114">
            <a:extLst>
              <a:ext uri="{FF2B5EF4-FFF2-40B4-BE49-F238E27FC236}">
                <a16:creationId xmlns:a16="http://schemas.microsoft.com/office/drawing/2014/main" id="{BD3093A5-B80A-F97C-02C6-561DD6E0BDF9}"/>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16" name="Picture 115">
            <a:extLst>
              <a:ext uri="{FF2B5EF4-FFF2-40B4-BE49-F238E27FC236}">
                <a16:creationId xmlns:a16="http://schemas.microsoft.com/office/drawing/2014/main" id="{124829F6-6BD4-F91D-587B-E49F28709F45}"/>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16</xdr:row>
      <xdr:rowOff>45720</xdr:rowOff>
    </xdr:from>
    <xdr:to>
      <xdr:col>6</xdr:col>
      <xdr:colOff>0</xdr:colOff>
      <xdr:row>17</xdr:row>
      <xdr:rowOff>2640</xdr:rowOff>
    </xdr:to>
    <xdr:grpSp>
      <xdr:nvGrpSpPr>
        <xdr:cNvPr id="117" name="Group 116">
          <a:extLst>
            <a:ext uri="{FF2B5EF4-FFF2-40B4-BE49-F238E27FC236}">
              <a16:creationId xmlns:a16="http://schemas.microsoft.com/office/drawing/2014/main" id="{B413FEFA-79F3-44D6-9151-BE243CA21C75}"/>
            </a:ext>
          </a:extLst>
        </xdr:cNvPr>
        <xdr:cNvGrpSpPr/>
      </xdr:nvGrpSpPr>
      <xdr:grpSpPr>
        <a:xfrm>
          <a:off x="2956560" y="5029200"/>
          <a:ext cx="0" cy="284580"/>
          <a:chOff x="2506980" y="1981200"/>
          <a:chExt cx="502942" cy="228620"/>
        </a:xfrm>
      </xdr:grpSpPr>
      <xdr:pic>
        <xdr:nvPicPr>
          <xdr:cNvPr id="118" name="Picture 117">
            <a:extLst>
              <a:ext uri="{FF2B5EF4-FFF2-40B4-BE49-F238E27FC236}">
                <a16:creationId xmlns:a16="http://schemas.microsoft.com/office/drawing/2014/main" id="{B5F76465-F6BA-B326-EC9C-CEB4A7B93ABE}"/>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19" name="Picture 118">
            <a:extLst>
              <a:ext uri="{FF2B5EF4-FFF2-40B4-BE49-F238E27FC236}">
                <a16:creationId xmlns:a16="http://schemas.microsoft.com/office/drawing/2014/main" id="{24EDA909-C8DE-1B51-556D-EF3FA95C5376}"/>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17</xdr:row>
      <xdr:rowOff>45720</xdr:rowOff>
    </xdr:from>
    <xdr:to>
      <xdr:col>6</xdr:col>
      <xdr:colOff>0</xdr:colOff>
      <xdr:row>18</xdr:row>
      <xdr:rowOff>2640</xdr:rowOff>
    </xdr:to>
    <xdr:grpSp>
      <xdr:nvGrpSpPr>
        <xdr:cNvPr id="120" name="Group 119">
          <a:extLst>
            <a:ext uri="{FF2B5EF4-FFF2-40B4-BE49-F238E27FC236}">
              <a16:creationId xmlns:a16="http://schemas.microsoft.com/office/drawing/2014/main" id="{1666769E-68C5-47DF-B9F4-A0205097DA34}"/>
            </a:ext>
          </a:extLst>
        </xdr:cNvPr>
        <xdr:cNvGrpSpPr/>
      </xdr:nvGrpSpPr>
      <xdr:grpSpPr>
        <a:xfrm>
          <a:off x="2956560" y="5356860"/>
          <a:ext cx="0" cy="284580"/>
          <a:chOff x="2506980" y="1981200"/>
          <a:chExt cx="502942" cy="228620"/>
        </a:xfrm>
      </xdr:grpSpPr>
      <xdr:pic>
        <xdr:nvPicPr>
          <xdr:cNvPr id="121" name="Picture 120">
            <a:extLst>
              <a:ext uri="{FF2B5EF4-FFF2-40B4-BE49-F238E27FC236}">
                <a16:creationId xmlns:a16="http://schemas.microsoft.com/office/drawing/2014/main" id="{7EE3DF64-7D19-499C-EB31-DE2BF3C37746}"/>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22" name="Picture 121">
            <a:extLst>
              <a:ext uri="{FF2B5EF4-FFF2-40B4-BE49-F238E27FC236}">
                <a16:creationId xmlns:a16="http://schemas.microsoft.com/office/drawing/2014/main" id="{BC2E95D1-2E27-0FBE-4A3B-1E1406FB53EC}"/>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17</xdr:row>
      <xdr:rowOff>53340</xdr:rowOff>
    </xdr:from>
    <xdr:to>
      <xdr:col>6</xdr:col>
      <xdr:colOff>0</xdr:colOff>
      <xdr:row>18</xdr:row>
      <xdr:rowOff>2640</xdr:rowOff>
    </xdr:to>
    <xdr:grpSp>
      <xdr:nvGrpSpPr>
        <xdr:cNvPr id="123" name="Group 122">
          <a:extLst>
            <a:ext uri="{FF2B5EF4-FFF2-40B4-BE49-F238E27FC236}">
              <a16:creationId xmlns:a16="http://schemas.microsoft.com/office/drawing/2014/main" id="{0FE4762E-7B5C-4AD7-9304-BA91A4C95A47}"/>
            </a:ext>
          </a:extLst>
        </xdr:cNvPr>
        <xdr:cNvGrpSpPr/>
      </xdr:nvGrpSpPr>
      <xdr:grpSpPr>
        <a:xfrm>
          <a:off x="2956560" y="5364480"/>
          <a:ext cx="0" cy="276960"/>
          <a:chOff x="2506980" y="1981200"/>
          <a:chExt cx="502942" cy="228620"/>
        </a:xfrm>
      </xdr:grpSpPr>
      <xdr:pic>
        <xdr:nvPicPr>
          <xdr:cNvPr id="124" name="Picture 123">
            <a:extLst>
              <a:ext uri="{FF2B5EF4-FFF2-40B4-BE49-F238E27FC236}">
                <a16:creationId xmlns:a16="http://schemas.microsoft.com/office/drawing/2014/main" id="{C8A2BDF9-2F18-D902-F908-129DB84D5D09}"/>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25" name="Picture 124">
            <a:extLst>
              <a:ext uri="{FF2B5EF4-FFF2-40B4-BE49-F238E27FC236}">
                <a16:creationId xmlns:a16="http://schemas.microsoft.com/office/drawing/2014/main" id="{DDA05D00-632B-9A5D-ED1B-2C63D176D3F6}"/>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17</xdr:row>
      <xdr:rowOff>53340</xdr:rowOff>
    </xdr:from>
    <xdr:to>
      <xdr:col>6</xdr:col>
      <xdr:colOff>0</xdr:colOff>
      <xdr:row>18</xdr:row>
      <xdr:rowOff>2640</xdr:rowOff>
    </xdr:to>
    <xdr:grpSp>
      <xdr:nvGrpSpPr>
        <xdr:cNvPr id="126" name="Group 125">
          <a:extLst>
            <a:ext uri="{FF2B5EF4-FFF2-40B4-BE49-F238E27FC236}">
              <a16:creationId xmlns:a16="http://schemas.microsoft.com/office/drawing/2014/main" id="{13C26DF2-80B8-4833-B499-2534A46CE280}"/>
            </a:ext>
          </a:extLst>
        </xdr:cNvPr>
        <xdr:cNvGrpSpPr/>
      </xdr:nvGrpSpPr>
      <xdr:grpSpPr>
        <a:xfrm>
          <a:off x="2956560" y="5364480"/>
          <a:ext cx="0" cy="276960"/>
          <a:chOff x="2506980" y="1981200"/>
          <a:chExt cx="502942" cy="228620"/>
        </a:xfrm>
      </xdr:grpSpPr>
      <xdr:pic>
        <xdr:nvPicPr>
          <xdr:cNvPr id="127" name="Picture 126">
            <a:extLst>
              <a:ext uri="{FF2B5EF4-FFF2-40B4-BE49-F238E27FC236}">
                <a16:creationId xmlns:a16="http://schemas.microsoft.com/office/drawing/2014/main" id="{0B77FF3D-4DDA-540E-0018-D1A27ADC1B56}"/>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28" name="Picture 127">
            <a:extLst>
              <a:ext uri="{FF2B5EF4-FFF2-40B4-BE49-F238E27FC236}">
                <a16:creationId xmlns:a16="http://schemas.microsoft.com/office/drawing/2014/main" id="{7571E58A-2BC9-3C4A-2428-C0A80A0B90CD}"/>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18</xdr:row>
      <xdr:rowOff>45720</xdr:rowOff>
    </xdr:from>
    <xdr:to>
      <xdr:col>6</xdr:col>
      <xdr:colOff>0</xdr:colOff>
      <xdr:row>19</xdr:row>
      <xdr:rowOff>2640</xdr:rowOff>
    </xdr:to>
    <xdr:grpSp>
      <xdr:nvGrpSpPr>
        <xdr:cNvPr id="129" name="Group 128">
          <a:extLst>
            <a:ext uri="{FF2B5EF4-FFF2-40B4-BE49-F238E27FC236}">
              <a16:creationId xmlns:a16="http://schemas.microsoft.com/office/drawing/2014/main" id="{379E5353-1277-451A-A973-ABDDA7005B7B}"/>
            </a:ext>
          </a:extLst>
        </xdr:cNvPr>
        <xdr:cNvGrpSpPr/>
      </xdr:nvGrpSpPr>
      <xdr:grpSpPr>
        <a:xfrm>
          <a:off x="2956560" y="5684520"/>
          <a:ext cx="0" cy="284580"/>
          <a:chOff x="2506980" y="1981200"/>
          <a:chExt cx="502942" cy="228620"/>
        </a:xfrm>
      </xdr:grpSpPr>
      <xdr:pic>
        <xdr:nvPicPr>
          <xdr:cNvPr id="130" name="Picture 129">
            <a:extLst>
              <a:ext uri="{FF2B5EF4-FFF2-40B4-BE49-F238E27FC236}">
                <a16:creationId xmlns:a16="http://schemas.microsoft.com/office/drawing/2014/main" id="{90621761-D2B1-930A-1D88-3ACD657513FD}"/>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31" name="Picture 130">
            <a:extLst>
              <a:ext uri="{FF2B5EF4-FFF2-40B4-BE49-F238E27FC236}">
                <a16:creationId xmlns:a16="http://schemas.microsoft.com/office/drawing/2014/main" id="{3E8E4634-9B95-BE15-427B-94E97BBAFD46}"/>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19</xdr:row>
      <xdr:rowOff>45720</xdr:rowOff>
    </xdr:from>
    <xdr:to>
      <xdr:col>6</xdr:col>
      <xdr:colOff>0</xdr:colOff>
      <xdr:row>20</xdr:row>
      <xdr:rowOff>2640</xdr:rowOff>
    </xdr:to>
    <xdr:grpSp>
      <xdr:nvGrpSpPr>
        <xdr:cNvPr id="132" name="Group 131">
          <a:extLst>
            <a:ext uri="{FF2B5EF4-FFF2-40B4-BE49-F238E27FC236}">
              <a16:creationId xmlns:a16="http://schemas.microsoft.com/office/drawing/2014/main" id="{AD886173-F157-4C95-918A-0EF607D94CFC}"/>
            </a:ext>
          </a:extLst>
        </xdr:cNvPr>
        <xdr:cNvGrpSpPr/>
      </xdr:nvGrpSpPr>
      <xdr:grpSpPr>
        <a:xfrm>
          <a:off x="2956560" y="6012180"/>
          <a:ext cx="0" cy="284580"/>
          <a:chOff x="2506980" y="1981200"/>
          <a:chExt cx="502942" cy="228620"/>
        </a:xfrm>
      </xdr:grpSpPr>
      <xdr:pic>
        <xdr:nvPicPr>
          <xdr:cNvPr id="133" name="Picture 132">
            <a:extLst>
              <a:ext uri="{FF2B5EF4-FFF2-40B4-BE49-F238E27FC236}">
                <a16:creationId xmlns:a16="http://schemas.microsoft.com/office/drawing/2014/main" id="{D1CE40A0-432F-4390-1F9C-15D1DDCF6999}"/>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34" name="Picture 133">
            <a:extLst>
              <a:ext uri="{FF2B5EF4-FFF2-40B4-BE49-F238E27FC236}">
                <a16:creationId xmlns:a16="http://schemas.microsoft.com/office/drawing/2014/main" id="{AC91DAD0-2289-9BB6-1627-DBABB9FD5B97}"/>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6</xdr:col>
      <xdr:colOff>0</xdr:colOff>
      <xdr:row>19</xdr:row>
      <xdr:rowOff>53340</xdr:rowOff>
    </xdr:from>
    <xdr:to>
      <xdr:col>6</xdr:col>
      <xdr:colOff>0</xdr:colOff>
      <xdr:row>20</xdr:row>
      <xdr:rowOff>2640</xdr:rowOff>
    </xdr:to>
    <xdr:grpSp>
      <xdr:nvGrpSpPr>
        <xdr:cNvPr id="135" name="Group 134">
          <a:extLst>
            <a:ext uri="{FF2B5EF4-FFF2-40B4-BE49-F238E27FC236}">
              <a16:creationId xmlns:a16="http://schemas.microsoft.com/office/drawing/2014/main" id="{A98BC074-18EB-4B4A-9107-6D0AF4CCA3E1}"/>
            </a:ext>
          </a:extLst>
        </xdr:cNvPr>
        <xdr:cNvGrpSpPr/>
      </xdr:nvGrpSpPr>
      <xdr:grpSpPr>
        <a:xfrm>
          <a:off x="2956560" y="6019800"/>
          <a:ext cx="0" cy="276960"/>
          <a:chOff x="2506980" y="1981200"/>
          <a:chExt cx="502942" cy="228620"/>
        </a:xfrm>
      </xdr:grpSpPr>
      <xdr:pic>
        <xdr:nvPicPr>
          <xdr:cNvPr id="136" name="Picture 135">
            <a:extLst>
              <a:ext uri="{FF2B5EF4-FFF2-40B4-BE49-F238E27FC236}">
                <a16:creationId xmlns:a16="http://schemas.microsoft.com/office/drawing/2014/main" id="{7C682344-B936-3F05-2724-7A13E414ACC5}"/>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137" name="Picture 136">
            <a:extLst>
              <a:ext uri="{FF2B5EF4-FFF2-40B4-BE49-F238E27FC236}">
                <a16:creationId xmlns:a16="http://schemas.microsoft.com/office/drawing/2014/main" id="{DABBD7BF-61D4-A5AA-0525-1045CA32431E}"/>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16</xdr:col>
      <xdr:colOff>45720</xdr:colOff>
      <xdr:row>3</xdr:row>
      <xdr:rowOff>106680</xdr:rowOff>
    </xdr:from>
    <xdr:to>
      <xdr:col>17</xdr:col>
      <xdr:colOff>43920</xdr:colOff>
      <xdr:row>3</xdr:row>
      <xdr:rowOff>358680</xdr:rowOff>
    </xdr:to>
    <xdr:sp macro="" textlink="">
      <xdr:nvSpPr>
        <xdr:cNvPr id="141" name="Rectangle: Rounded Corners 140">
          <a:hlinkClick xmlns:r="http://schemas.openxmlformats.org/officeDocument/2006/relationships" r:id="rId20"/>
          <a:extLst>
            <a:ext uri="{FF2B5EF4-FFF2-40B4-BE49-F238E27FC236}">
              <a16:creationId xmlns:a16="http://schemas.microsoft.com/office/drawing/2014/main" id="{EC03E318-64C2-4859-9C60-BB97301C11EA}"/>
            </a:ext>
          </a:extLst>
        </xdr:cNvPr>
        <xdr:cNvSpPr/>
      </xdr:nvSpPr>
      <xdr:spPr>
        <a:xfrm>
          <a:off x="13411200" y="92202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5</xdr:col>
      <xdr:colOff>403860</xdr:colOff>
      <xdr:row>20</xdr:row>
      <xdr:rowOff>106680</xdr:rowOff>
    </xdr:from>
    <xdr:to>
      <xdr:col>8</xdr:col>
      <xdr:colOff>211560</xdr:colOff>
      <xdr:row>20</xdr:row>
      <xdr:rowOff>340680</xdr:rowOff>
    </xdr:to>
    <xdr:sp macro="" textlink="">
      <xdr:nvSpPr>
        <xdr:cNvPr id="142" name="Rectangle: Rounded Corners 141">
          <a:extLst>
            <a:ext uri="{FF2B5EF4-FFF2-40B4-BE49-F238E27FC236}">
              <a16:creationId xmlns:a16="http://schemas.microsoft.com/office/drawing/2014/main" id="{8DCEED92-D832-42F9-9C5D-8AA4CB8F69F6}"/>
            </a:ext>
          </a:extLst>
        </xdr:cNvPr>
        <xdr:cNvSpPr/>
      </xdr:nvSpPr>
      <xdr:spPr>
        <a:xfrm>
          <a:off x="2484120" y="640080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10</xdr:col>
      <xdr:colOff>45720</xdr:colOff>
      <xdr:row>3</xdr:row>
      <xdr:rowOff>121920</xdr:rowOff>
    </xdr:from>
    <xdr:to>
      <xdr:col>10</xdr:col>
      <xdr:colOff>693720</xdr:colOff>
      <xdr:row>3</xdr:row>
      <xdr:rowOff>373920</xdr:rowOff>
    </xdr:to>
    <xdr:sp macro="" textlink="">
      <xdr:nvSpPr>
        <xdr:cNvPr id="144" name="Rectangle: Rounded Corners 143">
          <a:extLst>
            <a:ext uri="{FF2B5EF4-FFF2-40B4-BE49-F238E27FC236}">
              <a16:creationId xmlns:a16="http://schemas.microsoft.com/office/drawing/2014/main" id="{53D27408-EA3F-484E-851A-2FFF46ED3434}"/>
            </a:ext>
          </a:extLst>
        </xdr:cNvPr>
        <xdr:cNvSpPr/>
      </xdr:nvSpPr>
      <xdr:spPr>
        <a:xfrm>
          <a:off x="5753100" y="93726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7620</xdr:colOff>
      <xdr:row>20</xdr:row>
      <xdr:rowOff>99060</xdr:rowOff>
    </xdr:from>
    <xdr:to>
      <xdr:col>5</xdr:col>
      <xdr:colOff>325860</xdr:colOff>
      <xdr:row>20</xdr:row>
      <xdr:rowOff>333060</xdr:rowOff>
    </xdr:to>
    <xdr:sp macro="" textlink="">
      <xdr:nvSpPr>
        <xdr:cNvPr id="41" name="Rectangle: Rounded Corners 40">
          <a:extLst>
            <a:ext uri="{FF2B5EF4-FFF2-40B4-BE49-F238E27FC236}">
              <a16:creationId xmlns:a16="http://schemas.microsoft.com/office/drawing/2014/main" id="{C02AC132-71A5-4FDD-90DB-795082032728}"/>
            </a:ext>
          </a:extLst>
        </xdr:cNvPr>
        <xdr:cNvSpPr/>
      </xdr:nvSpPr>
      <xdr:spPr>
        <a:xfrm>
          <a:off x="1722120" y="639318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91440</xdr:colOff>
      <xdr:row>5</xdr:row>
      <xdr:rowOff>76200</xdr:rowOff>
    </xdr:from>
    <xdr:to>
      <xdr:col>4</xdr:col>
      <xdr:colOff>259921</xdr:colOff>
      <xdr:row>5</xdr:row>
      <xdr:rowOff>256200</xdr:rowOff>
    </xdr:to>
    <xdr:pic>
      <xdr:nvPicPr>
        <xdr:cNvPr id="140" name="Picture 139">
          <a:extLst>
            <a:ext uri="{FF2B5EF4-FFF2-40B4-BE49-F238E27FC236}">
              <a16:creationId xmlns:a16="http://schemas.microsoft.com/office/drawing/2014/main" id="{DDD324EC-F7A4-4289-830B-6D553549360E}"/>
            </a:ext>
          </a:extLst>
        </xdr:cNvPr>
        <xdr:cNvPicPr>
          <a:picLocks noChangeAspect="1"/>
        </xdr:cNvPicPr>
      </xdr:nvPicPr>
      <xdr:blipFill>
        <a:blip xmlns:r="http://schemas.openxmlformats.org/officeDocument/2006/relationships" r:embed="rId21"/>
        <a:stretch>
          <a:fillRect/>
        </a:stretch>
      </xdr:blipFill>
      <xdr:spPr>
        <a:xfrm>
          <a:off x="1805940" y="1455420"/>
          <a:ext cx="168481" cy="180000"/>
        </a:xfrm>
        <a:prstGeom prst="rect">
          <a:avLst/>
        </a:prstGeom>
      </xdr:spPr>
    </xdr:pic>
    <xdr:clientData/>
  </xdr:twoCellAnchor>
  <xdr:twoCellAnchor>
    <xdr:from>
      <xdr:col>4</xdr:col>
      <xdr:colOff>106680</xdr:colOff>
      <xdr:row>6</xdr:row>
      <xdr:rowOff>99060</xdr:rowOff>
    </xdr:from>
    <xdr:to>
      <xdr:col>4</xdr:col>
      <xdr:colOff>250680</xdr:colOff>
      <xdr:row>7</xdr:row>
      <xdr:rowOff>227820</xdr:rowOff>
    </xdr:to>
    <xdr:grpSp>
      <xdr:nvGrpSpPr>
        <xdr:cNvPr id="159" name="Group 158">
          <a:extLst>
            <a:ext uri="{FF2B5EF4-FFF2-40B4-BE49-F238E27FC236}">
              <a16:creationId xmlns:a16="http://schemas.microsoft.com/office/drawing/2014/main" id="{CA816817-BE03-4B49-8F88-F81FADDCB1D0}"/>
            </a:ext>
          </a:extLst>
        </xdr:cNvPr>
        <xdr:cNvGrpSpPr/>
      </xdr:nvGrpSpPr>
      <xdr:grpSpPr>
        <a:xfrm>
          <a:off x="1821180" y="1805940"/>
          <a:ext cx="144000" cy="456420"/>
          <a:chOff x="1805940" y="1798320"/>
          <a:chExt cx="144000" cy="456420"/>
        </a:xfrm>
      </xdr:grpSpPr>
      <xdr:sp macro="" textlink="">
        <xdr:nvSpPr>
          <xdr:cNvPr id="160" name="Oval 159">
            <a:extLst>
              <a:ext uri="{FF2B5EF4-FFF2-40B4-BE49-F238E27FC236}">
                <a16:creationId xmlns:a16="http://schemas.microsoft.com/office/drawing/2014/main" id="{8BB6B1F9-377A-2310-AA32-B65E9AEC1690}"/>
              </a:ext>
            </a:extLst>
          </xdr:cNvPr>
          <xdr:cNvSpPr>
            <a:spLocks noChangeAspect="1"/>
          </xdr:cNvSpPr>
        </xdr:nvSpPr>
        <xdr:spPr>
          <a:xfrm>
            <a:off x="1805940" y="1798320"/>
            <a:ext cx="144000" cy="144000"/>
          </a:xfrm>
          <a:prstGeom prst="ellipse">
            <a:avLst/>
          </a:prstGeom>
          <a:solidFill>
            <a:srgbClr val="FC9E04"/>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61" name="Oval 160">
            <a:extLst>
              <a:ext uri="{FF2B5EF4-FFF2-40B4-BE49-F238E27FC236}">
                <a16:creationId xmlns:a16="http://schemas.microsoft.com/office/drawing/2014/main" id="{5701DC23-A289-5776-209F-E54AD262FC21}"/>
              </a:ext>
            </a:extLst>
          </xdr:cNvPr>
          <xdr:cNvSpPr>
            <a:spLocks noChangeAspect="1"/>
          </xdr:cNvSpPr>
        </xdr:nvSpPr>
        <xdr:spPr>
          <a:xfrm>
            <a:off x="1805940" y="2110740"/>
            <a:ext cx="144000" cy="144000"/>
          </a:xfrm>
          <a:prstGeom prst="ellipse">
            <a:avLst/>
          </a:prstGeom>
          <a:solidFill>
            <a:srgbClr val="FC9E04"/>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5</xdr:col>
      <xdr:colOff>83820</xdr:colOff>
      <xdr:row>6</xdr:row>
      <xdr:rowOff>99060</xdr:rowOff>
    </xdr:from>
    <xdr:to>
      <xdr:col>5</xdr:col>
      <xdr:colOff>250579</xdr:colOff>
      <xdr:row>7</xdr:row>
      <xdr:rowOff>261060</xdr:rowOff>
    </xdr:to>
    <xdr:grpSp>
      <xdr:nvGrpSpPr>
        <xdr:cNvPr id="174" name="Group 173">
          <a:extLst>
            <a:ext uri="{FF2B5EF4-FFF2-40B4-BE49-F238E27FC236}">
              <a16:creationId xmlns:a16="http://schemas.microsoft.com/office/drawing/2014/main" id="{A716241A-6418-4090-A58D-DA386ECC706F}"/>
            </a:ext>
          </a:extLst>
        </xdr:cNvPr>
        <xdr:cNvGrpSpPr/>
      </xdr:nvGrpSpPr>
      <xdr:grpSpPr>
        <a:xfrm>
          <a:off x="2164080" y="1805940"/>
          <a:ext cx="166759" cy="489660"/>
          <a:chOff x="2156460" y="1706880"/>
          <a:chExt cx="162001" cy="489660"/>
        </a:xfrm>
      </xdr:grpSpPr>
      <xdr:pic>
        <xdr:nvPicPr>
          <xdr:cNvPr id="175" name="Picture 174">
            <a:hlinkClick xmlns:r="http://schemas.openxmlformats.org/officeDocument/2006/relationships" r:id="rId22"/>
            <a:extLst>
              <a:ext uri="{FF2B5EF4-FFF2-40B4-BE49-F238E27FC236}">
                <a16:creationId xmlns:a16="http://schemas.microsoft.com/office/drawing/2014/main" id="{F1BAD4FC-89BA-A0FB-6304-FF85CA51F30D}"/>
              </a:ext>
            </a:extLst>
          </xdr:cNvPr>
          <xdr:cNvPicPr>
            <a:picLocks noChangeAspect="1"/>
          </xdr:cNvPicPr>
        </xdr:nvPicPr>
        <xdr:blipFill>
          <a:blip xmlns:r="http://schemas.openxmlformats.org/officeDocument/2006/relationships" r:embed="rId23"/>
          <a:stretch>
            <a:fillRect/>
          </a:stretch>
        </xdr:blipFill>
        <xdr:spPr>
          <a:xfrm>
            <a:off x="2156460" y="2034540"/>
            <a:ext cx="162001" cy="162000"/>
          </a:xfrm>
          <a:prstGeom prst="rect">
            <a:avLst/>
          </a:prstGeom>
        </xdr:spPr>
      </xdr:pic>
      <xdr:pic>
        <xdr:nvPicPr>
          <xdr:cNvPr id="176" name="Picture 175">
            <a:extLst>
              <a:ext uri="{FF2B5EF4-FFF2-40B4-BE49-F238E27FC236}">
                <a16:creationId xmlns:a16="http://schemas.microsoft.com/office/drawing/2014/main" id="{B4CD16C9-7A0E-F46A-55BB-6F69C15C306B}"/>
              </a:ext>
            </a:extLst>
          </xdr:cNvPr>
          <xdr:cNvPicPr>
            <a:picLocks noChangeAspect="1"/>
          </xdr:cNvPicPr>
        </xdr:nvPicPr>
        <xdr:blipFill>
          <a:blip xmlns:r="http://schemas.openxmlformats.org/officeDocument/2006/relationships" r:embed="rId23"/>
          <a:stretch>
            <a:fillRect/>
          </a:stretch>
        </xdr:blipFill>
        <xdr:spPr>
          <a:xfrm>
            <a:off x="2156460" y="1706880"/>
            <a:ext cx="162000" cy="162000"/>
          </a:xfrm>
          <a:prstGeom prst="rect">
            <a:avLst/>
          </a:prstGeom>
        </xdr:spPr>
      </xdr:pic>
    </xdr:grpSp>
    <xdr:clientData/>
  </xdr:twoCellAnchor>
  <xdr:twoCellAnchor>
    <xdr:from>
      <xdr:col>5</xdr:col>
      <xdr:colOff>373372</xdr:colOff>
      <xdr:row>6</xdr:row>
      <xdr:rowOff>99068</xdr:rowOff>
    </xdr:from>
    <xdr:to>
      <xdr:col>5</xdr:col>
      <xdr:colOff>532955</xdr:colOff>
      <xdr:row>7</xdr:row>
      <xdr:rowOff>261060</xdr:rowOff>
    </xdr:to>
    <xdr:grpSp>
      <xdr:nvGrpSpPr>
        <xdr:cNvPr id="189" name="Group 188">
          <a:extLst>
            <a:ext uri="{FF2B5EF4-FFF2-40B4-BE49-F238E27FC236}">
              <a16:creationId xmlns:a16="http://schemas.microsoft.com/office/drawing/2014/main" id="{1FE63A02-EDBA-4BB4-9779-1D99B145D0B8}"/>
            </a:ext>
          </a:extLst>
        </xdr:cNvPr>
        <xdr:cNvGrpSpPr/>
      </xdr:nvGrpSpPr>
      <xdr:grpSpPr>
        <a:xfrm>
          <a:off x="2453632" y="1805948"/>
          <a:ext cx="159583" cy="489652"/>
          <a:chOff x="2476500" y="1798328"/>
          <a:chExt cx="159583" cy="489652"/>
        </a:xfrm>
      </xdr:grpSpPr>
      <xdr:pic>
        <xdr:nvPicPr>
          <xdr:cNvPr id="190" name="Picture 189">
            <a:extLst>
              <a:ext uri="{FF2B5EF4-FFF2-40B4-BE49-F238E27FC236}">
                <a16:creationId xmlns:a16="http://schemas.microsoft.com/office/drawing/2014/main" id="{F17B7ED1-1158-E2E3-A445-E8C2162956C7}"/>
              </a:ext>
            </a:extLst>
          </xdr:cNvPr>
          <xdr:cNvPicPr>
            <a:picLocks noChangeAspect="1"/>
          </xdr:cNvPicPr>
        </xdr:nvPicPr>
        <xdr:blipFill>
          <a:blip xmlns:r="http://schemas.openxmlformats.org/officeDocument/2006/relationships" r:embed="rId24"/>
          <a:stretch>
            <a:fillRect/>
          </a:stretch>
        </xdr:blipFill>
        <xdr:spPr>
          <a:xfrm>
            <a:off x="2476501" y="1798328"/>
            <a:ext cx="159582" cy="162000"/>
          </a:xfrm>
          <a:prstGeom prst="rect">
            <a:avLst/>
          </a:prstGeom>
        </xdr:spPr>
      </xdr:pic>
      <xdr:pic>
        <xdr:nvPicPr>
          <xdr:cNvPr id="191" name="Picture 190">
            <a:extLst>
              <a:ext uri="{FF2B5EF4-FFF2-40B4-BE49-F238E27FC236}">
                <a16:creationId xmlns:a16="http://schemas.microsoft.com/office/drawing/2014/main" id="{C1EFBF31-4953-3560-8A26-91D06BF7676F}"/>
              </a:ext>
            </a:extLst>
          </xdr:cNvPr>
          <xdr:cNvPicPr>
            <a:picLocks noChangeAspect="1"/>
          </xdr:cNvPicPr>
        </xdr:nvPicPr>
        <xdr:blipFill>
          <a:blip xmlns:r="http://schemas.openxmlformats.org/officeDocument/2006/relationships" r:embed="rId24"/>
          <a:stretch>
            <a:fillRect/>
          </a:stretch>
        </xdr:blipFill>
        <xdr:spPr>
          <a:xfrm>
            <a:off x="2476500" y="2125980"/>
            <a:ext cx="159582" cy="162000"/>
          </a:xfrm>
          <a:prstGeom prst="rect">
            <a:avLst/>
          </a:prstGeom>
        </xdr:spPr>
      </xdr:pic>
    </xdr:grpSp>
    <xdr:clientData/>
  </xdr:twoCellAnchor>
  <xdr:twoCellAnchor>
    <xdr:from>
      <xdr:col>5</xdr:col>
      <xdr:colOff>655312</xdr:colOff>
      <xdr:row>6</xdr:row>
      <xdr:rowOff>83820</xdr:rowOff>
    </xdr:from>
    <xdr:to>
      <xdr:col>5</xdr:col>
      <xdr:colOff>791675</xdr:colOff>
      <xdr:row>7</xdr:row>
      <xdr:rowOff>263820</xdr:rowOff>
    </xdr:to>
    <xdr:grpSp>
      <xdr:nvGrpSpPr>
        <xdr:cNvPr id="204" name="Group 203">
          <a:extLst>
            <a:ext uri="{FF2B5EF4-FFF2-40B4-BE49-F238E27FC236}">
              <a16:creationId xmlns:a16="http://schemas.microsoft.com/office/drawing/2014/main" id="{B4F295C4-3082-4794-ACCC-3516B394BD35}"/>
            </a:ext>
          </a:extLst>
        </xdr:cNvPr>
        <xdr:cNvGrpSpPr/>
      </xdr:nvGrpSpPr>
      <xdr:grpSpPr>
        <a:xfrm>
          <a:off x="2735572" y="1790700"/>
          <a:ext cx="136363" cy="507660"/>
          <a:chOff x="2781300" y="1851660"/>
          <a:chExt cx="136363" cy="507660"/>
        </a:xfrm>
      </xdr:grpSpPr>
      <xdr:pic>
        <xdr:nvPicPr>
          <xdr:cNvPr id="205" name="Picture 204">
            <a:extLst>
              <a:ext uri="{FF2B5EF4-FFF2-40B4-BE49-F238E27FC236}">
                <a16:creationId xmlns:a16="http://schemas.microsoft.com/office/drawing/2014/main" id="{DCD835A6-E51C-E5C6-07C2-C345B2FEEBBB}"/>
              </a:ext>
            </a:extLst>
          </xdr:cNvPr>
          <xdr:cNvPicPr>
            <a:picLocks noChangeAspect="1"/>
          </xdr:cNvPicPr>
        </xdr:nvPicPr>
        <xdr:blipFill>
          <a:blip xmlns:r="http://schemas.openxmlformats.org/officeDocument/2006/relationships" r:embed="rId25"/>
          <a:stretch>
            <a:fillRect/>
          </a:stretch>
        </xdr:blipFill>
        <xdr:spPr>
          <a:xfrm>
            <a:off x="2781300" y="1851660"/>
            <a:ext cx="136363" cy="180000"/>
          </a:xfrm>
          <a:prstGeom prst="rect">
            <a:avLst/>
          </a:prstGeom>
        </xdr:spPr>
      </xdr:pic>
      <xdr:pic>
        <xdr:nvPicPr>
          <xdr:cNvPr id="206" name="Picture 205">
            <a:extLst>
              <a:ext uri="{FF2B5EF4-FFF2-40B4-BE49-F238E27FC236}">
                <a16:creationId xmlns:a16="http://schemas.microsoft.com/office/drawing/2014/main" id="{63FED7C4-B8B0-F9F1-5E07-11C4D4E40D2D}"/>
              </a:ext>
            </a:extLst>
          </xdr:cNvPr>
          <xdr:cNvPicPr>
            <a:picLocks noChangeAspect="1"/>
          </xdr:cNvPicPr>
        </xdr:nvPicPr>
        <xdr:blipFill>
          <a:blip xmlns:r="http://schemas.openxmlformats.org/officeDocument/2006/relationships" r:embed="rId25"/>
          <a:stretch>
            <a:fillRect/>
          </a:stretch>
        </xdr:blipFill>
        <xdr:spPr>
          <a:xfrm>
            <a:off x="2781300" y="2179320"/>
            <a:ext cx="136363" cy="180000"/>
          </a:xfrm>
          <a:prstGeom prst="rect">
            <a:avLst/>
          </a:prstGeom>
        </xdr:spPr>
      </xdr:pic>
    </xdr:grpSp>
    <xdr:clientData/>
  </xdr:twoCellAnchor>
</xdr:wsDr>
</file>

<file path=xl/drawings/drawing51.xml><?xml version="1.0" encoding="utf-8"?>
<xdr:wsDr xmlns:xdr="http://schemas.openxmlformats.org/drawingml/2006/spreadsheetDrawing" xmlns:a="http://schemas.openxmlformats.org/drawingml/2006/main">
  <xdr:twoCellAnchor>
    <xdr:from>
      <xdr:col>11</xdr:col>
      <xdr:colOff>144779</xdr:colOff>
      <xdr:row>20</xdr:row>
      <xdr:rowOff>106680</xdr:rowOff>
    </xdr:from>
    <xdr:to>
      <xdr:col>14</xdr:col>
      <xdr:colOff>474959</xdr:colOff>
      <xdr:row>20</xdr:row>
      <xdr:rowOff>358680</xdr:rowOff>
    </xdr:to>
    <xdr:grpSp>
      <xdr:nvGrpSpPr>
        <xdr:cNvPr id="7" name="Group 6">
          <a:extLst>
            <a:ext uri="{FF2B5EF4-FFF2-40B4-BE49-F238E27FC236}">
              <a16:creationId xmlns:a16="http://schemas.microsoft.com/office/drawing/2014/main" id="{418370F5-0CBF-4953-AD73-1863BB3BCC54}"/>
            </a:ext>
          </a:extLst>
        </xdr:cNvPr>
        <xdr:cNvGrpSpPr/>
      </xdr:nvGrpSpPr>
      <xdr:grpSpPr>
        <a:xfrm>
          <a:off x="6210299" y="6400800"/>
          <a:ext cx="2700000" cy="252000"/>
          <a:chOff x="5326380" y="922022"/>
          <a:chExt cx="2674920" cy="276157"/>
        </a:xfrm>
      </xdr:grpSpPr>
      <xdr:sp macro="" textlink="">
        <xdr:nvSpPr>
          <xdr:cNvPr id="8" name="Rectangle: Rounded Corners 7">
            <a:extLst>
              <a:ext uri="{FF2B5EF4-FFF2-40B4-BE49-F238E27FC236}">
                <a16:creationId xmlns:a16="http://schemas.microsoft.com/office/drawing/2014/main" id="{A63F90D5-9394-818C-92E2-E5494D72FE7A}"/>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9" name="Picture 8">
            <a:extLst>
              <a:ext uri="{FF2B5EF4-FFF2-40B4-BE49-F238E27FC236}">
                <a16:creationId xmlns:a16="http://schemas.microsoft.com/office/drawing/2014/main" id="{6D0BD4CE-BB49-7F6F-3A18-FBF5AE90AB28}"/>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10" name="Picture 9">
            <a:extLst>
              <a:ext uri="{FF2B5EF4-FFF2-40B4-BE49-F238E27FC236}">
                <a16:creationId xmlns:a16="http://schemas.microsoft.com/office/drawing/2014/main" id="{28DA6C27-F7C8-45BE-EA1C-D201A29E415C}"/>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19</xdr:col>
      <xdr:colOff>53340</xdr:colOff>
      <xdr:row>3</xdr:row>
      <xdr:rowOff>91440</xdr:rowOff>
    </xdr:from>
    <xdr:to>
      <xdr:col>20</xdr:col>
      <xdr:colOff>51540</xdr:colOff>
      <xdr:row>3</xdr:row>
      <xdr:rowOff>343440</xdr:rowOff>
    </xdr:to>
    <xdr:sp macro="" textlink="">
      <xdr:nvSpPr>
        <xdr:cNvPr id="40" name="Rectangle: Rounded Corners 39">
          <a:hlinkClick xmlns:r="http://schemas.openxmlformats.org/officeDocument/2006/relationships" r:id="rId2"/>
          <a:extLst>
            <a:ext uri="{FF2B5EF4-FFF2-40B4-BE49-F238E27FC236}">
              <a16:creationId xmlns:a16="http://schemas.microsoft.com/office/drawing/2014/main" id="{25E70B41-6EE1-4702-AC5D-2EC4B05CE247}"/>
            </a:ext>
          </a:extLst>
        </xdr:cNvPr>
        <xdr:cNvSpPr/>
      </xdr:nvSpPr>
      <xdr:spPr>
        <a:xfrm>
          <a:off x="13426440" y="90678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76200</xdr:colOff>
      <xdr:row>7</xdr:row>
      <xdr:rowOff>45720</xdr:rowOff>
    </xdr:from>
    <xdr:to>
      <xdr:col>7</xdr:col>
      <xdr:colOff>544200</xdr:colOff>
      <xdr:row>7</xdr:row>
      <xdr:rowOff>261720</xdr:rowOff>
    </xdr:to>
    <xdr:grpSp>
      <xdr:nvGrpSpPr>
        <xdr:cNvPr id="67" name="Group 66">
          <a:extLst>
            <a:ext uri="{FF2B5EF4-FFF2-40B4-BE49-F238E27FC236}">
              <a16:creationId xmlns:a16="http://schemas.microsoft.com/office/drawing/2014/main" id="{52865813-F10C-4470-88DD-6EF62700E94E}"/>
            </a:ext>
          </a:extLst>
        </xdr:cNvPr>
        <xdr:cNvGrpSpPr/>
      </xdr:nvGrpSpPr>
      <xdr:grpSpPr>
        <a:xfrm>
          <a:off x="2583180" y="2080260"/>
          <a:ext cx="0" cy="216000"/>
          <a:chOff x="2506980" y="1981200"/>
          <a:chExt cx="502942" cy="228620"/>
        </a:xfrm>
      </xdr:grpSpPr>
      <xdr:pic>
        <xdr:nvPicPr>
          <xdr:cNvPr id="68" name="Picture 67">
            <a:extLst>
              <a:ext uri="{FF2B5EF4-FFF2-40B4-BE49-F238E27FC236}">
                <a16:creationId xmlns:a16="http://schemas.microsoft.com/office/drawing/2014/main" id="{676E41DD-8A13-86A8-1E2F-03B804805E88}"/>
              </a:ext>
            </a:extLst>
          </xdr:cNvPr>
          <xdr:cNvPicPr>
            <a:picLocks/>
          </xdr:cNvPicPr>
        </xdr:nvPicPr>
        <xdr:blipFill>
          <a:blip xmlns:r="http://schemas.openxmlformats.org/officeDocument/2006/relationships" r:embed="rId3"/>
          <a:stretch>
            <a:fillRect/>
          </a:stretch>
        </xdr:blipFill>
        <xdr:spPr>
          <a:xfrm>
            <a:off x="2506980" y="1988819"/>
            <a:ext cx="252000" cy="216000"/>
          </a:xfrm>
          <a:prstGeom prst="rect">
            <a:avLst/>
          </a:prstGeom>
        </xdr:spPr>
      </xdr:pic>
      <xdr:pic>
        <xdr:nvPicPr>
          <xdr:cNvPr id="69" name="Picture 68">
            <a:extLst>
              <a:ext uri="{FF2B5EF4-FFF2-40B4-BE49-F238E27FC236}">
                <a16:creationId xmlns:a16="http://schemas.microsoft.com/office/drawing/2014/main" id="{3150EA2B-479D-01B9-D712-354465BB2E2C}"/>
              </a:ext>
            </a:extLst>
          </xdr:cNvPr>
          <xdr:cNvPicPr>
            <a:picLocks noChangeAspect="1"/>
          </xdr:cNvPicPr>
        </xdr:nvPicPr>
        <xdr:blipFill>
          <a:blip xmlns:r="http://schemas.openxmlformats.org/officeDocument/2006/relationships" r:embed="rId4"/>
          <a:stretch>
            <a:fillRect/>
          </a:stretch>
        </xdr:blipFill>
        <xdr:spPr>
          <a:xfrm>
            <a:off x="2758440" y="1981200"/>
            <a:ext cx="251482" cy="228620"/>
          </a:xfrm>
          <a:prstGeom prst="rect">
            <a:avLst/>
          </a:prstGeom>
        </xdr:spPr>
      </xdr:pic>
    </xdr:grpSp>
    <xdr:clientData/>
  </xdr:twoCellAnchor>
  <xdr:twoCellAnchor>
    <xdr:from>
      <xdr:col>7</xdr:col>
      <xdr:colOff>76200</xdr:colOff>
      <xdr:row>8</xdr:row>
      <xdr:rowOff>45720</xdr:rowOff>
    </xdr:from>
    <xdr:to>
      <xdr:col>7</xdr:col>
      <xdr:colOff>544200</xdr:colOff>
      <xdr:row>8</xdr:row>
      <xdr:rowOff>261720</xdr:rowOff>
    </xdr:to>
    <xdr:grpSp>
      <xdr:nvGrpSpPr>
        <xdr:cNvPr id="70" name="Group 69">
          <a:extLst>
            <a:ext uri="{FF2B5EF4-FFF2-40B4-BE49-F238E27FC236}">
              <a16:creationId xmlns:a16="http://schemas.microsoft.com/office/drawing/2014/main" id="{7692DA12-2326-4178-9CE6-AE69A095E58A}"/>
            </a:ext>
          </a:extLst>
        </xdr:cNvPr>
        <xdr:cNvGrpSpPr/>
      </xdr:nvGrpSpPr>
      <xdr:grpSpPr>
        <a:xfrm>
          <a:off x="2583180" y="2407920"/>
          <a:ext cx="0" cy="216000"/>
          <a:chOff x="2506980" y="1981200"/>
          <a:chExt cx="502942" cy="228620"/>
        </a:xfrm>
      </xdr:grpSpPr>
      <xdr:pic>
        <xdr:nvPicPr>
          <xdr:cNvPr id="71" name="Picture 70">
            <a:extLst>
              <a:ext uri="{FF2B5EF4-FFF2-40B4-BE49-F238E27FC236}">
                <a16:creationId xmlns:a16="http://schemas.microsoft.com/office/drawing/2014/main" id="{DF0BABF5-EA80-DAE3-FA02-5E4FC83B4A1F}"/>
              </a:ext>
            </a:extLst>
          </xdr:cNvPr>
          <xdr:cNvPicPr>
            <a:picLocks/>
          </xdr:cNvPicPr>
        </xdr:nvPicPr>
        <xdr:blipFill>
          <a:blip xmlns:r="http://schemas.openxmlformats.org/officeDocument/2006/relationships" r:embed="rId3"/>
          <a:stretch>
            <a:fillRect/>
          </a:stretch>
        </xdr:blipFill>
        <xdr:spPr>
          <a:xfrm>
            <a:off x="2506980" y="1988819"/>
            <a:ext cx="252000" cy="216000"/>
          </a:xfrm>
          <a:prstGeom prst="rect">
            <a:avLst/>
          </a:prstGeom>
        </xdr:spPr>
      </xdr:pic>
      <xdr:pic>
        <xdr:nvPicPr>
          <xdr:cNvPr id="72" name="Picture 71">
            <a:extLst>
              <a:ext uri="{FF2B5EF4-FFF2-40B4-BE49-F238E27FC236}">
                <a16:creationId xmlns:a16="http://schemas.microsoft.com/office/drawing/2014/main" id="{88DE6C84-645E-5D8B-D35B-FFED2A81C074}"/>
              </a:ext>
            </a:extLst>
          </xdr:cNvPr>
          <xdr:cNvPicPr>
            <a:picLocks noChangeAspect="1"/>
          </xdr:cNvPicPr>
        </xdr:nvPicPr>
        <xdr:blipFill>
          <a:blip xmlns:r="http://schemas.openxmlformats.org/officeDocument/2006/relationships" r:embed="rId4"/>
          <a:stretch>
            <a:fillRect/>
          </a:stretch>
        </xdr:blipFill>
        <xdr:spPr>
          <a:xfrm>
            <a:off x="2758440" y="1981200"/>
            <a:ext cx="251482" cy="228620"/>
          </a:xfrm>
          <a:prstGeom prst="rect">
            <a:avLst/>
          </a:prstGeom>
        </xdr:spPr>
      </xdr:pic>
    </xdr:grpSp>
    <xdr:clientData/>
  </xdr:twoCellAnchor>
  <xdr:twoCellAnchor>
    <xdr:from>
      <xdr:col>18</xdr:col>
      <xdr:colOff>632460</xdr:colOff>
      <xdr:row>3</xdr:row>
      <xdr:rowOff>91440</xdr:rowOff>
    </xdr:from>
    <xdr:to>
      <xdr:col>18</xdr:col>
      <xdr:colOff>1316460</xdr:colOff>
      <xdr:row>3</xdr:row>
      <xdr:rowOff>343440</xdr:rowOff>
    </xdr:to>
    <xdr:sp macro="" textlink="">
      <xdr:nvSpPr>
        <xdr:cNvPr id="98" name="Rectangle: Rounded Corners 97">
          <a:hlinkClick xmlns:r="http://schemas.openxmlformats.org/officeDocument/2006/relationships" r:id="rId5"/>
          <a:extLst>
            <a:ext uri="{FF2B5EF4-FFF2-40B4-BE49-F238E27FC236}">
              <a16:creationId xmlns:a16="http://schemas.microsoft.com/office/drawing/2014/main" id="{9ECA8E5D-216F-4DE5-8173-6887E63AC2D7}"/>
            </a:ext>
          </a:extLst>
        </xdr:cNvPr>
        <xdr:cNvSpPr/>
      </xdr:nvSpPr>
      <xdr:spPr>
        <a:xfrm>
          <a:off x="12656820" y="90678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 New</a:t>
          </a:r>
          <a:endParaRPr lang="en-SC" sz="1000">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22</xdr:row>
      <xdr:rowOff>20100</xdr:rowOff>
    </xdr:to>
    <xdr:grpSp>
      <xdr:nvGrpSpPr>
        <xdr:cNvPr id="132" name="Group 131">
          <a:extLst>
            <a:ext uri="{FF2B5EF4-FFF2-40B4-BE49-F238E27FC236}">
              <a16:creationId xmlns:a16="http://schemas.microsoft.com/office/drawing/2014/main" id="{B185687C-0625-4DB9-A5F9-7BC156AE6F1E}"/>
            </a:ext>
          </a:extLst>
        </xdr:cNvPr>
        <xdr:cNvGrpSpPr/>
      </xdr:nvGrpSpPr>
      <xdr:grpSpPr>
        <a:xfrm>
          <a:off x="0" y="0"/>
          <a:ext cx="1474131" cy="6840000"/>
          <a:chOff x="0" y="0"/>
          <a:chExt cx="1470321" cy="6184990"/>
        </a:xfrm>
        <a:noFill/>
      </xdr:grpSpPr>
      <xdr:grpSp>
        <xdr:nvGrpSpPr>
          <xdr:cNvPr id="133" name="Group 132">
            <a:extLst>
              <a:ext uri="{FF2B5EF4-FFF2-40B4-BE49-F238E27FC236}">
                <a16:creationId xmlns:a16="http://schemas.microsoft.com/office/drawing/2014/main" id="{72A70D0B-72D3-3964-9437-3FA193C1555C}"/>
              </a:ext>
            </a:extLst>
          </xdr:cNvPr>
          <xdr:cNvGrpSpPr/>
        </xdr:nvGrpSpPr>
        <xdr:grpSpPr>
          <a:xfrm>
            <a:off x="0" y="0"/>
            <a:ext cx="1470321" cy="6184990"/>
            <a:chOff x="0" y="0"/>
            <a:chExt cx="1470321" cy="6184990"/>
          </a:xfrm>
          <a:grpFill/>
        </xdr:grpSpPr>
        <xdr:grpSp>
          <xdr:nvGrpSpPr>
            <xdr:cNvPr id="135" name="Group 134">
              <a:extLst>
                <a:ext uri="{FF2B5EF4-FFF2-40B4-BE49-F238E27FC236}">
                  <a16:creationId xmlns:a16="http://schemas.microsoft.com/office/drawing/2014/main" id="{9A9D01C7-28C4-85B8-672D-F7F6CCF19704}"/>
                </a:ext>
              </a:extLst>
            </xdr:cNvPr>
            <xdr:cNvGrpSpPr/>
          </xdr:nvGrpSpPr>
          <xdr:grpSpPr>
            <a:xfrm>
              <a:off x="0" y="0"/>
              <a:ext cx="1470321" cy="6184990"/>
              <a:chOff x="0" y="-291307"/>
              <a:chExt cx="1474131" cy="6350725"/>
            </a:xfrm>
            <a:grpFill/>
          </xdr:grpSpPr>
          <xdr:grpSp>
            <xdr:nvGrpSpPr>
              <xdr:cNvPr id="137" name="Group 136">
                <a:extLst>
                  <a:ext uri="{FF2B5EF4-FFF2-40B4-BE49-F238E27FC236}">
                    <a16:creationId xmlns:a16="http://schemas.microsoft.com/office/drawing/2014/main" id="{797BF15D-C65D-8618-F5A1-EB272B4B347F}"/>
                  </a:ext>
                </a:extLst>
              </xdr:cNvPr>
              <xdr:cNvGrpSpPr/>
            </xdr:nvGrpSpPr>
            <xdr:grpSpPr>
              <a:xfrm>
                <a:off x="0" y="-291307"/>
                <a:ext cx="1474131" cy="6350725"/>
                <a:chOff x="0" y="-291307"/>
                <a:chExt cx="1474131" cy="6350725"/>
              </a:xfrm>
              <a:grpFill/>
            </xdr:grpSpPr>
            <xdr:grpSp>
              <xdr:nvGrpSpPr>
                <xdr:cNvPr id="140" name="Group 139">
                  <a:extLst>
                    <a:ext uri="{FF2B5EF4-FFF2-40B4-BE49-F238E27FC236}">
                      <a16:creationId xmlns:a16="http://schemas.microsoft.com/office/drawing/2014/main" id="{F9129318-23C3-D724-A429-EF6884DB3B27}"/>
                    </a:ext>
                  </a:extLst>
                </xdr:cNvPr>
                <xdr:cNvGrpSpPr/>
              </xdr:nvGrpSpPr>
              <xdr:grpSpPr>
                <a:xfrm>
                  <a:off x="0" y="-291307"/>
                  <a:ext cx="1474131" cy="6350725"/>
                  <a:chOff x="0" y="-276870"/>
                  <a:chExt cx="1476165" cy="6035993"/>
                </a:xfrm>
                <a:grpFill/>
              </xdr:grpSpPr>
              <xdr:sp macro="" textlink="">
                <xdr:nvSpPr>
                  <xdr:cNvPr id="142" name="Rectangle 141">
                    <a:extLst>
                      <a:ext uri="{FF2B5EF4-FFF2-40B4-BE49-F238E27FC236}">
                        <a16:creationId xmlns:a16="http://schemas.microsoft.com/office/drawing/2014/main" id="{74602FA5-DE84-86AC-D63B-966E06025ACB}"/>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43" name="Group 142">
                    <a:extLst>
                      <a:ext uri="{FF2B5EF4-FFF2-40B4-BE49-F238E27FC236}">
                        <a16:creationId xmlns:a16="http://schemas.microsoft.com/office/drawing/2014/main" id="{6AF45D2F-D7A6-135F-F506-0C9E468E7603}"/>
                      </a:ext>
                    </a:extLst>
                  </xdr:cNvPr>
                  <xdr:cNvGrpSpPr/>
                </xdr:nvGrpSpPr>
                <xdr:grpSpPr>
                  <a:xfrm>
                    <a:off x="2080" y="531339"/>
                    <a:ext cx="1457616" cy="4278031"/>
                    <a:chOff x="2080" y="531339"/>
                    <a:chExt cx="1457616" cy="4278031"/>
                  </a:xfrm>
                  <a:grpFill/>
                </xdr:grpSpPr>
                <xdr:sp macro="" textlink="">
                  <xdr:nvSpPr>
                    <xdr:cNvPr id="144" name="TextBox 143">
                      <a:hlinkClick xmlns:r="http://schemas.openxmlformats.org/officeDocument/2006/relationships" r:id="rId6"/>
                      <a:extLst>
                        <a:ext uri="{FF2B5EF4-FFF2-40B4-BE49-F238E27FC236}">
                          <a16:creationId xmlns:a16="http://schemas.microsoft.com/office/drawing/2014/main" id="{128EB154-820E-1F8C-EB2D-7562BAF7EA72}"/>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5" name="TextBox 144">
                      <a:hlinkClick xmlns:r="http://schemas.openxmlformats.org/officeDocument/2006/relationships" r:id="rId7"/>
                      <a:extLst>
                        <a:ext uri="{FF2B5EF4-FFF2-40B4-BE49-F238E27FC236}">
                          <a16:creationId xmlns:a16="http://schemas.microsoft.com/office/drawing/2014/main" id="{DC029D52-2DB6-1FD5-B398-0178B4C45BDB}"/>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6" name="TextBox 145">
                      <a:hlinkClick xmlns:r="http://schemas.openxmlformats.org/officeDocument/2006/relationships" r:id="rId8"/>
                      <a:extLst>
                        <a:ext uri="{FF2B5EF4-FFF2-40B4-BE49-F238E27FC236}">
                          <a16:creationId xmlns:a16="http://schemas.microsoft.com/office/drawing/2014/main" id="{D6038988-9B6E-7C9B-C0F0-837F4AF46B31}"/>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7" name="TextBox 146">
                      <a:hlinkClick xmlns:r="http://schemas.openxmlformats.org/officeDocument/2006/relationships" r:id="rId9"/>
                      <a:extLst>
                        <a:ext uri="{FF2B5EF4-FFF2-40B4-BE49-F238E27FC236}">
                          <a16:creationId xmlns:a16="http://schemas.microsoft.com/office/drawing/2014/main" id="{F37D0277-0997-B167-2C60-708D74B177B3}"/>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8" name="TextBox 147">
                      <a:hlinkClick xmlns:r="http://schemas.openxmlformats.org/officeDocument/2006/relationships" r:id="rId10"/>
                      <a:extLst>
                        <a:ext uri="{FF2B5EF4-FFF2-40B4-BE49-F238E27FC236}">
                          <a16:creationId xmlns:a16="http://schemas.microsoft.com/office/drawing/2014/main" id="{1E8BAC5A-7B56-C134-9B4D-AC63FD8F2B8E}"/>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9" name="TextBox 148">
                      <a:hlinkClick xmlns:r="http://schemas.openxmlformats.org/officeDocument/2006/relationships" r:id="rId11"/>
                      <a:extLst>
                        <a:ext uri="{FF2B5EF4-FFF2-40B4-BE49-F238E27FC236}">
                          <a16:creationId xmlns:a16="http://schemas.microsoft.com/office/drawing/2014/main" id="{6EA990C9-F545-DD23-8895-694D24DD9FA2}"/>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0" name="TextBox 149">
                      <a:hlinkClick xmlns:r="http://schemas.openxmlformats.org/officeDocument/2006/relationships" r:id="rId12"/>
                      <a:extLst>
                        <a:ext uri="{FF2B5EF4-FFF2-40B4-BE49-F238E27FC236}">
                          <a16:creationId xmlns:a16="http://schemas.microsoft.com/office/drawing/2014/main" id="{37467C17-B8DB-EB79-0F6D-F42FF63B7633}"/>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1" name="TextBox 150">
                      <a:hlinkClick xmlns:r="http://schemas.openxmlformats.org/officeDocument/2006/relationships" r:id="rId13"/>
                      <a:extLst>
                        <a:ext uri="{FF2B5EF4-FFF2-40B4-BE49-F238E27FC236}">
                          <a16:creationId xmlns:a16="http://schemas.microsoft.com/office/drawing/2014/main" id="{46907B59-D820-25D0-D881-825BC23C6427}"/>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2" name="TextBox 151">
                      <a:hlinkClick xmlns:r="http://schemas.openxmlformats.org/officeDocument/2006/relationships" r:id="rId14"/>
                      <a:extLst>
                        <a:ext uri="{FF2B5EF4-FFF2-40B4-BE49-F238E27FC236}">
                          <a16:creationId xmlns:a16="http://schemas.microsoft.com/office/drawing/2014/main" id="{9825D04A-B8AD-F85A-0F6D-90DD6A488A62}"/>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53" name="TextBox 152">
                      <a:extLst>
                        <a:ext uri="{FF2B5EF4-FFF2-40B4-BE49-F238E27FC236}">
                          <a16:creationId xmlns:a16="http://schemas.microsoft.com/office/drawing/2014/main" id="{855CEA30-FEC4-9907-CFA9-19866EC2D1D2}"/>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4" name="TextBox 153">
                      <a:hlinkClick xmlns:r="http://schemas.openxmlformats.org/officeDocument/2006/relationships" r:id="rId15"/>
                      <a:extLst>
                        <a:ext uri="{FF2B5EF4-FFF2-40B4-BE49-F238E27FC236}">
                          <a16:creationId xmlns:a16="http://schemas.microsoft.com/office/drawing/2014/main" id="{BB54C28D-CD0A-1649-EA3F-4B7F1FE75CB0}"/>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55" name="TextBox 154">
                      <a:extLst>
                        <a:ext uri="{FF2B5EF4-FFF2-40B4-BE49-F238E27FC236}">
                          <a16:creationId xmlns:a16="http://schemas.microsoft.com/office/drawing/2014/main" id="{F5386A2A-B414-1525-8034-1373894B56B1}"/>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6" name="TextBox 155">
                      <a:hlinkClick xmlns:r="http://schemas.openxmlformats.org/officeDocument/2006/relationships" r:id="rId16"/>
                      <a:extLst>
                        <a:ext uri="{FF2B5EF4-FFF2-40B4-BE49-F238E27FC236}">
                          <a16:creationId xmlns:a16="http://schemas.microsoft.com/office/drawing/2014/main" id="{8979A03C-1B53-45C8-0520-0846746D48F7}"/>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157" name="TextBox 156">
                      <a:extLst>
                        <a:ext uri="{FF2B5EF4-FFF2-40B4-BE49-F238E27FC236}">
                          <a16:creationId xmlns:a16="http://schemas.microsoft.com/office/drawing/2014/main" id="{470710D9-9D95-161A-C91F-2073FFCCFBCB}"/>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41" name="TextBox 140">
                  <a:hlinkClick xmlns:r="http://schemas.openxmlformats.org/officeDocument/2006/relationships" r:id="rId17"/>
                  <a:extLst>
                    <a:ext uri="{FF2B5EF4-FFF2-40B4-BE49-F238E27FC236}">
                      <a16:creationId xmlns:a16="http://schemas.microsoft.com/office/drawing/2014/main" id="{BD7479A4-0651-F942-1189-314004AB4CFD}"/>
                    </a:ext>
                  </a:extLst>
                </xdr:cNvPr>
                <xdr:cNvSpPr txBox="1"/>
              </xdr:nvSpPr>
              <xdr:spPr>
                <a:xfrm>
                  <a:off x="0" y="2248743"/>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8" name="TextBox 137">
                <a:extLst>
                  <a:ext uri="{FF2B5EF4-FFF2-40B4-BE49-F238E27FC236}">
                    <a16:creationId xmlns:a16="http://schemas.microsoft.com/office/drawing/2014/main" id="{FF8966EE-AEAB-407A-7A3F-100BC70FBECB}"/>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39" name="TextBox 138">
                <a:extLst>
                  <a:ext uri="{FF2B5EF4-FFF2-40B4-BE49-F238E27FC236}">
                    <a16:creationId xmlns:a16="http://schemas.microsoft.com/office/drawing/2014/main" id="{CD0A434A-B50F-4D3F-2B51-777EAEB44ABE}"/>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6" name="TextBox 135">
              <a:hlinkClick xmlns:r="http://schemas.openxmlformats.org/officeDocument/2006/relationships" r:id="rId18"/>
              <a:extLst>
                <a:ext uri="{FF2B5EF4-FFF2-40B4-BE49-F238E27FC236}">
                  <a16:creationId xmlns:a16="http://schemas.microsoft.com/office/drawing/2014/main" id="{8F5E6E1D-2318-3A7B-ED95-5D5B04F2C6EC}"/>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34" name="Picture 133">
            <a:extLst>
              <a:ext uri="{FF2B5EF4-FFF2-40B4-BE49-F238E27FC236}">
                <a16:creationId xmlns:a16="http://schemas.microsoft.com/office/drawing/2014/main" id="{0F5868F1-4661-9B02-446C-BBB55E65BF2E}"/>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a:grpFill/>
        </xdr:spPr>
      </xdr:pic>
    </xdr:grpSp>
    <xdr:clientData/>
  </xdr:twoCellAnchor>
  <xdr:twoCellAnchor>
    <xdr:from>
      <xdr:col>5</xdr:col>
      <xdr:colOff>396240</xdr:colOff>
      <xdr:row>20</xdr:row>
      <xdr:rowOff>114300</xdr:rowOff>
    </xdr:from>
    <xdr:to>
      <xdr:col>8</xdr:col>
      <xdr:colOff>577320</xdr:colOff>
      <xdr:row>20</xdr:row>
      <xdr:rowOff>348300</xdr:rowOff>
    </xdr:to>
    <xdr:sp macro="" textlink="">
      <xdr:nvSpPr>
        <xdr:cNvPr id="2" name="Rectangle: Rounded Corners 1">
          <a:extLst>
            <a:ext uri="{FF2B5EF4-FFF2-40B4-BE49-F238E27FC236}">
              <a16:creationId xmlns:a16="http://schemas.microsoft.com/office/drawing/2014/main" id="{E3FC409C-DD4A-4178-B162-8868724C291D}"/>
            </a:ext>
          </a:extLst>
        </xdr:cNvPr>
        <xdr:cNvSpPr/>
      </xdr:nvSpPr>
      <xdr:spPr>
        <a:xfrm>
          <a:off x="247650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114300</xdr:rowOff>
    </xdr:from>
    <xdr:to>
      <xdr:col>5</xdr:col>
      <xdr:colOff>318240</xdr:colOff>
      <xdr:row>20</xdr:row>
      <xdr:rowOff>348300</xdr:rowOff>
    </xdr:to>
    <xdr:sp macro="" textlink="">
      <xdr:nvSpPr>
        <xdr:cNvPr id="3" name="Rectangle: Rounded Corners 2">
          <a:extLst>
            <a:ext uri="{FF2B5EF4-FFF2-40B4-BE49-F238E27FC236}">
              <a16:creationId xmlns:a16="http://schemas.microsoft.com/office/drawing/2014/main" id="{9E19204F-7803-48AE-9302-988E4304A103}"/>
            </a:ext>
          </a:extLst>
        </xdr:cNvPr>
        <xdr:cNvSpPr/>
      </xdr:nvSpPr>
      <xdr:spPr>
        <a:xfrm>
          <a:off x="1714500" y="640842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99060</xdr:colOff>
      <xdr:row>5</xdr:row>
      <xdr:rowOff>68580</xdr:rowOff>
    </xdr:from>
    <xdr:to>
      <xdr:col>4</xdr:col>
      <xdr:colOff>267541</xdr:colOff>
      <xdr:row>5</xdr:row>
      <xdr:rowOff>248580</xdr:rowOff>
    </xdr:to>
    <xdr:pic>
      <xdr:nvPicPr>
        <xdr:cNvPr id="5" name="Picture 4">
          <a:extLst>
            <a:ext uri="{FF2B5EF4-FFF2-40B4-BE49-F238E27FC236}">
              <a16:creationId xmlns:a16="http://schemas.microsoft.com/office/drawing/2014/main" id="{33FE63E5-3369-409E-847B-11C48077452F}"/>
            </a:ext>
          </a:extLst>
        </xdr:cNvPr>
        <xdr:cNvPicPr>
          <a:picLocks noChangeAspect="1"/>
        </xdr:cNvPicPr>
      </xdr:nvPicPr>
      <xdr:blipFill>
        <a:blip xmlns:r="http://schemas.openxmlformats.org/officeDocument/2006/relationships" r:embed="rId20"/>
        <a:stretch>
          <a:fillRect/>
        </a:stretch>
      </xdr:blipFill>
      <xdr:spPr>
        <a:xfrm>
          <a:off x="1813560" y="1447800"/>
          <a:ext cx="168481" cy="180000"/>
        </a:xfrm>
        <a:prstGeom prst="rect">
          <a:avLst/>
        </a:prstGeom>
      </xdr:spPr>
    </xdr:pic>
    <xdr:clientData/>
  </xdr:twoCellAnchor>
  <xdr:twoCellAnchor>
    <xdr:from>
      <xdr:col>5</xdr:col>
      <xdr:colOff>91440</xdr:colOff>
      <xdr:row>6</xdr:row>
      <xdr:rowOff>91440</xdr:rowOff>
    </xdr:from>
    <xdr:to>
      <xdr:col>5</xdr:col>
      <xdr:colOff>258199</xdr:colOff>
      <xdr:row>8</xdr:row>
      <xdr:rowOff>253440</xdr:rowOff>
    </xdr:to>
    <xdr:grpSp>
      <xdr:nvGrpSpPr>
        <xdr:cNvPr id="6" name="Group 5">
          <a:extLst>
            <a:ext uri="{FF2B5EF4-FFF2-40B4-BE49-F238E27FC236}">
              <a16:creationId xmlns:a16="http://schemas.microsoft.com/office/drawing/2014/main" id="{562859F2-4581-4D48-BFB6-D411A584709D}"/>
            </a:ext>
          </a:extLst>
        </xdr:cNvPr>
        <xdr:cNvGrpSpPr/>
      </xdr:nvGrpSpPr>
      <xdr:grpSpPr>
        <a:xfrm>
          <a:off x="2171700" y="1798320"/>
          <a:ext cx="166759" cy="817320"/>
          <a:chOff x="2156460" y="1706880"/>
          <a:chExt cx="162001" cy="817320"/>
        </a:xfrm>
      </xdr:grpSpPr>
      <xdr:pic>
        <xdr:nvPicPr>
          <xdr:cNvPr id="11" name="Picture 10">
            <a:hlinkClick xmlns:r="http://schemas.openxmlformats.org/officeDocument/2006/relationships" r:id="rId21"/>
            <a:extLst>
              <a:ext uri="{FF2B5EF4-FFF2-40B4-BE49-F238E27FC236}">
                <a16:creationId xmlns:a16="http://schemas.microsoft.com/office/drawing/2014/main" id="{EDDC8C31-66BE-F37C-700E-9278B1868F87}"/>
              </a:ext>
            </a:extLst>
          </xdr:cNvPr>
          <xdr:cNvPicPr>
            <a:picLocks noChangeAspect="1"/>
          </xdr:cNvPicPr>
        </xdr:nvPicPr>
        <xdr:blipFill>
          <a:blip xmlns:r="http://schemas.openxmlformats.org/officeDocument/2006/relationships" r:embed="rId22"/>
          <a:stretch>
            <a:fillRect/>
          </a:stretch>
        </xdr:blipFill>
        <xdr:spPr>
          <a:xfrm>
            <a:off x="2156460" y="2034540"/>
            <a:ext cx="162001" cy="162000"/>
          </a:xfrm>
          <a:prstGeom prst="rect">
            <a:avLst/>
          </a:prstGeom>
        </xdr:spPr>
      </xdr:pic>
      <xdr:pic>
        <xdr:nvPicPr>
          <xdr:cNvPr id="12" name="Picture 11">
            <a:hlinkClick xmlns:r="http://schemas.openxmlformats.org/officeDocument/2006/relationships" r:id="rId23"/>
            <a:extLst>
              <a:ext uri="{FF2B5EF4-FFF2-40B4-BE49-F238E27FC236}">
                <a16:creationId xmlns:a16="http://schemas.microsoft.com/office/drawing/2014/main" id="{19EF8699-9D31-55C9-E6E0-400CB22A5EE9}"/>
              </a:ext>
            </a:extLst>
          </xdr:cNvPr>
          <xdr:cNvPicPr>
            <a:picLocks noChangeAspect="1"/>
          </xdr:cNvPicPr>
        </xdr:nvPicPr>
        <xdr:blipFill>
          <a:blip xmlns:r="http://schemas.openxmlformats.org/officeDocument/2006/relationships" r:embed="rId22"/>
          <a:stretch>
            <a:fillRect/>
          </a:stretch>
        </xdr:blipFill>
        <xdr:spPr>
          <a:xfrm>
            <a:off x="2156460" y="1706880"/>
            <a:ext cx="162000" cy="162000"/>
          </a:xfrm>
          <a:prstGeom prst="rect">
            <a:avLst/>
          </a:prstGeom>
        </xdr:spPr>
      </xdr:pic>
      <xdr:pic>
        <xdr:nvPicPr>
          <xdr:cNvPr id="13" name="Picture 12">
            <a:extLst>
              <a:ext uri="{FF2B5EF4-FFF2-40B4-BE49-F238E27FC236}">
                <a16:creationId xmlns:a16="http://schemas.microsoft.com/office/drawing/2014/main" id="{9FF0485B-CE6D-99E2-E4DF-5BF922C0CB24}"/>
              </a:ext>
            </a:extLst>
          </xdr:cNvPr>
          <xdr:cNvPicPr>
            <a:picLocks noChangeAspect="1"/>
          </xdr:cNvPicPr>
        </xdr:nvPicPr>
        <xdr:blipFill>
          <a:blip xmlns:r="http://schemas.openxmlformats.org/officeDocument/2006/relationships" r:embed="rId22"/>
          <a:stretch>
            <a:fillRect/>
          </a:stretch>
        </xdr:blipFill>
        <xdr:spPr>
          <a:xfrm>
            <a:off x="2156460" y="2362200"/>
            <a:ext cx="162000" cy="162000"/>
          </a:xfrm>
          <a:prstGeom prst="rect">
            <a:avLst/>
          </a:prstGeom>
        </xdr:spPr>
      </xdr:pic>
    </xdr:grpSp>
    <xdr:clientData/>
  </xdr:twoCellAnchor>
  <xdr:twoCellAnchor>
    <xdr:from>
      <xdr:col>4</xdr:col>
      <xdr:colOff>114300</xdr:colOff>
      <xdr:row>6</xdr:row>
      <xdr:rowOff>99060</xdr:rowOff>
    </xdr:from>
    <xdr:to>
      <xdr:col>4</xdr:col>
      <xdr:colOff>258300</xdr:colOff>
      <xdr:row>8</xdr:row>
      <xdr:rowOff>227820</xdr:rowOff>
    </xdr:to>
    <xdr:grpSp>
      <xdr:nvGrpSpPr>
        <xdr:cNvPr id="15" name="Group 14">
          <a:extLst>
            <a:ext uri="{FF2B5EF4-FFF2-40B4-BE49-F238E27FC236}">
              <a16:creationId xmlns:a16="http://schemas.microsoft.com/office/drawing/2014/main" id="{039A59B5-66E4-45AA-A5BD-F31D625C5136}"/>
            </a:ext>
          </a:extLst>
        </xdr:cNvPr>
        <xdr:cNvGrpSpPr/>
      </xdr:nvGrpSpPr>
      <xdr:grpSpPr>
        <a:xfrm>
          <a:off x="1828800" y="1805940"/>
          <a:ext cx="144000" cy="784080"/>
          <a:chOff x="1805940" y="1798320"/>
          <a:chExt cx="144000" cy="784080"/>
        </a:xfrm>
      </xdr:grpSpPr>
      <xdr:sp macro="" textlink="">
        <xdr:nvSpPr>
          <xdr:cNvPr id="16" name="Oval 15">
            <a:extLst>
              <a:ext uri="{FF2B5EF4-FFF2-40B4-BE49-F238E27FC236}">
                <a16:creationId xmlns:a16="http://schemas.microsoft.com/office/drawing/2014/main" id="{C0B683B6-1A07-1029-CBDF-E85AB5DF101E}"/>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7" name="Oval 16">
            <a:extLst>
              <a:ext uri="{FF2B5EF4-FFF2-40B4-BE49-F238E27FC236}">
                <a16:creationId xmlns:a16="http://schemas.microsoft.com/office/drawing/2014/main" id="{EB964D8D-D362-DF8F-61E6-D63B30F60501}"/>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8" name="Oval 17">
            <a:extLst>
              <a:ext uri="{FF2B5EF4-FFF2-40B4-BE49-F238E27FC236}">
                <a16:creationId xmlns:a16="http://schemas.microsoft.com/office/drawing/2014/main" id="{D2165A21-8820-12E9-F8F3-B17433B895EE}"/>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wsDr>
</file>

<file path=xl/drawings/drawing52.xml><?xml version="1.0" encoding="utf-8"?>
<xdr:wsDr xmlns:xdr="http://schemas.openxmlformats.org/drawingml/2006/spreadsheetDrawing" xmlns:a="http://schemas.openxmlformats.org/drawingml/2006/main">
  <xdr:twoCellAnchor>
    <xdr:from>
      <xdr:col>12</xdr:col>
      <xdr:colOff>76200</xdr:colOff>
      <xdr:row>20</xdr:row>
      <xdr:rowOff>99060</xdr:rowOff>
    </xdr:from>
    <xdr:to>
      <xdr:col>15</xdr:col>
      <xdr:colOff>177780</xdr:colOff>
      <xdr:row>20</xdr:row>
      <xdr:rowOff>351060</xdr:rowOff>
    </xdr:to>
    <xdr:grpSp>
      <xdr:nvGrpSpPr>
        <xdr:cNvPr id="6" name="Group 5">
          <a:extLst>
            <a:ext uri="{FF2B5EF4-FFF2-40B4-BE49-F238E27FC236}">
              <a16:creationId xmlns:a16="http://schemas.microsoft.com/office/drawing/2014/main" id="{C8A1AEE1-489C-4EAB-B272-6FA44B2306B3}"/>
            </a:ext>
          </a:extLst>
        </xdr:cNvPr>
        <xdr:cNvGrpSpPr/>
      </xdr:nvGrpSpPr>
      <xdr:grpSpPr>
        <a:xfrm>
          <a:off x="6202680" y="6393180"/>
          <a:ext cx="2700000" cy="252000"/>
          <a:chOff x="5326380" y="922022"/>
          <a:chExt cx="2674920" cy="276157"/>
        </a:xfrm>
      </xdr:grpSpPr>
      <xdr:sp macro="" textlink="">
        <xdr:nvSpPr>
          <xdr:cNvPr id="7" name="Rectangle: Rounded Corners 6">
            <a:extLst>
              <a:ext uri="{FF2B5EF4-FFF2-40B4-BE49-F238E27FC236}">
                <a16:creationId xmlns:a16="http://schemas.microsoft.com/office/drawing/2014/main" id="{88242E03-B5FA-0EBC-5252-F0E1155131E8}"/>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8" name="Picture 7">
            <a:extLst>
              <a:ext uri="{FF2B5EF4-FFF2-40B4-BE49-F238E27FC236}">
                <a16:creationId xmlns:a16="http://schemas.microsoft.com/office/drawing/2014/main" id="{62783BDB-EB69-A72E-7F24-F5CFD1D220A1}"/>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9" name="Picture 8">
            <a:extLst>
              <a:ext uri="{FF2B5EF4-FFF2-40B4-BE49-F238E27FC236}">
                <a16:creationId xmlns:a16="http://schemas.microsoft.com/office/drawing/2014/main" id="{39AEB6CC-F69F-A67A-5B34-B0A0FDD72AC0}"/>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18</xdr:col>
      <xdr:colOff>1272540</xdr:colOff>
      <xdr:row>3</xdr:row>
      <xdr:rowOff>106680</xdr:rowOff>
    </xdr:from>
    <xdr:to>
      <xdr:col>18</xdr:col>
      <xdr:colOff>1956540</xdr:colOff>
      <xdr:row>3</xdr:row>
      <xdr:rowOff>358680</xdr:rowOff>
    </xdr:to>
    <xdr:sp macro="" textlink="">
      <xdr:nvSpPr>
        <xdr:cNvPr id="32" name="Rectangle: Rounded Corners 31">
          <a:hlinkClick xmlns:r="http://schemas.openxmlformats.org/officeDocument/2006/relationships" r:id="rId2"/>
          <a:extLst>
            <a:ext uri="{FF2B5EF4-FFF2-40B4-BE49-F238E27FC236}">
              <a16:creationId xmlns:a16="http://schemas.microsoft.com/office/drawing/2014/main" id="{7E6FC4A3-97E1-4E3E-A276-42A011AAD004}"/>
            </a:ext>
          </a:extLst>
        </xdr:cNvPr>
        <xdr:cNvSpPr/>
      </xdr:nvSpPr>
      <xdr:spPr>
        <a:xfrm>
          <a:off x="13434060" y="92202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76200</xdr:colOff>
      <xdr:row>6</xdr:row>
      <xdr:rowOff>45720</xdr:rowOff>
    </xdr:from>
    <xdr:to>
      <xdr:col>7</xdr:col>
      <xdr:colOff>544200</xdr:colOff>
      <xdr:row>6</xdr:row>
      <xdr:rowOff>261720</xdr:rowOff>
    </xdr:to>
    <xdr:grpSp>
      <xdr:nvGrpSpPr>
        <xdr:cNvPr id="38" name="Group 37">
          <a:extLst>
            <a:ext uri="{FF2B5EF4-FFF2-40B4-BE49-F238E27FC236}">
              <a16:creationId xmlns:a16="http://schemas.microsoft.com/office/drawing/2014/main" id="{A7564449-9E38-4356-AD6C-FE58A3DD74AA}"/>
            </a:ext>
          </a:extLst>
        </xdr:cNvPr>
        <xdr:cNvGrpSpPr/>
      </xdr:nvGrpSpPr>
      <xdr:grpSpPr>
        <a:xfrm>
          <a:off x="2583180" y="1752600"/>
          <a:ext cx="0" cy="216000"/>
          <a:chOff x="2506980" y="1981200"/>
          <a:chExt cx="502942" cy="228620"/>
        </a:xfrm>
      </xdr:grpSpPr>
      <xdr:pic>
        <xdr:nvPicPr>
          <xdr:cNvPr id="39" name="Picture 38">
            <a:hlinkClick xmlns:r="http://schemas.openxmlformats.org/officeDocument/2006/relationships" r:id="rId3"/>
            <a:extLst>
              <a:ext uri="{FF2B5EF4-FFF2-40B4-BE49-F238E27FC236}">
                <a16:creationId xmlns:a16="http://schemas.microsoft.com/office/drawing/2014/main" id="{0DD5C516-5703-71EF-CA60-A62CA01D4F57}"/>
              </a:ext>
            </a:extLst>
          </xdr:cNvPr>
          <xdr:cNvPicPr>
            <a:picLocks/>
          </xdr:cNvPicPr>
        </xdr:nvPicPr>
        <xdr:blipFill>
          <a:blip xmlns:r="http://schemas.openxmlformats.org/officeDocument/2006/relationships" r:embed="rId4"/>
          <a:stretch>
            <a:fillRect/>
          </a:stretch>
        </xdr:blipFill>
        <xdr:spPr>
          <a:xfrm>
            <a:off x="2506980" y="1988819"/>
            <a:ext cx="252000" cy="216000"/>
          </a:xfrm>
          <a:prstGeom prst="rect">
            <a:avLst/>
          </a:prstGeom>
        </xdr:spPr>
      </xdr:pic>
      <xdr:pic>
        <xdr:nvPicPr>
          <xdr:cNvPr id="40" name="Picture 39">
            <a:extLst>
              <a:ext uri="{FF2B5EF4-FFF2-40B4-BE49-F238E27FC236}">
                <a16:creationId xmlns:a16="http://schemas.microsoft.com/office/drawing/2014/main" id="{45BEA20C-6B18-68AE-CD0E-997714CEF6B1}"/>
              </a:ext>
            </a:extLst>
          </xdr:cNvPr>
          <xdr:cNvPicPr>
            <a:picLocks noChangeAspect="1"/>
          </xdr:cNvPicPr>
        </xdr:nvPicPr>
        <xdr:blipFill>
          <a:blip xmlns:r="http://schemas.openxmlformats.org/officeDocument/2006/relationships" r:embed="rId5"/>
          <a:stretch>
            <a:fillRect/>
          </a:stretch>
        </xdr:blipFill>
        <xdr:spPr>
          <a:xfrm>
            <a:off x="2758440" y="1981200"/>
            <a:ext cx="251482" cy="228620"/>
          </a:xfrm>
          <a:prstGeom prst="rect">
            <a:avLst/>
          </a:prstGeom>
        </xdr:spPr>
      </xdr:pic>
    </xdr:grpSp>
    <xdr:clientData/>
  </xdr:twoCellAnchor>
  <xdr:twoCellAnchor>
    <xdr:from>
      <xdr:col>7</xdr:col>
      <xdr:colOff>76200</xdr:colOff>
      <xdr:row>7</xdr:row>
      <xdr:rowOff>45720</xdr:rowOff>
    </xdr:from>
    <xdr:to>
      <xdr:col>7</xdr:col>
      <xdr:colOff>544200</xdr:colOff>
      <xdr:row>7</xdr:row>
      <xdr:rowOff>261720</xdr:rowOff>
    </xdr:to>
    <xdr:grpSp>
      <xdr:nvGrpSpPr>
        <xdr:cNvPr id="41" name="Group 40">
          <a:extLst>
            <a:ext uri="{FF2B5EF4-FFF2-40B4-BE49-F238E27FC236}">
              <a16:creationId xmlns:a16="http://schemas.microsoft.com/office/drawing/2014/main" id="{02864144-D245-4C52-9947-D2181BF3D0C2}"/>
            </a:ext>
          </a:extLst>
        </xdr:cNvPr>
        <xdr:cNvGrpSpPr/>
      </xdr:nvGrpSpPr>
      <xdr:grpSpPr>
        <a:xfrm>
          <a:off x="2583180" y="2080260"/>
          <a:ext cx="0" cy="216000"/>
          <a:chOff x="2506980" y="1981200"/>
          <a:chExt cx="502942" cy="228620"/>
        </a:xfrm>
      </xdr:grpSpPr>
      <xdr:pic>
        <xdr:nvPicPr>
          <xdr:cNvPr id="42" name="Picture 41">
            <a:extLst>
              <a:ext uri="{FF2B5EF4-FFF2-40B4-BE49-F238E27FC236}">
                <a16:creationId xmlns:a16="http://schemas.microsoft.com/office/drawing/2014/main" id="{B9FA1468-4FE3-ABBE-92A5-48DA4F9687CD}"/>
              </a:ext>
            </a:extLst>
          </xdr:cNvPr>
          <xdr:cNvPicPr>
            <a:picLocks/>
          </xdr:cNvPicPr>
        </xdr:nvPicPr>
        <xdr:blipFill>
          <a:blip xmlns:r="http://schemas.openxmlformats.org/officeDocument/2006/relationships" r:embed="rId4"/>
          <a:stretch>
            <a:fillRect/>
          </a:stretch>
        </xdr:blipFill>
        <xdr:spPr>
          <a:xfrm>
            <a:off x="2506980" y="1988819"/>
            <a:ext cx="252000" cy="216000"/>
          </a:xfrm>
          <a:prstGeom prst="rect">
            <a:avLst/>
          </a:prstGeom>
        </xdr:spPr>
      </xdr:pic>
      <xdr:pic>
        <xdr:nvPicPr>
          <xdr:cNvPr id="43" name="Picture 42">
            <a:extLst>
              <a:ext uri="{FF2B5EF4-FFF2-40B4-BE49-F238E27FC236}">
                <a16:creationId xmlns:a16="http://schemas.microsoft.com/office/drawing/2014/main" id="{438C9D13-2050-AC11-FFB8-38305CFE0C1F}"/>
              </a:ext>
            </a:extLst>
          </xdr:cNvPr>
          <xdr:cNvPicPr>
            <a:picLocks noChangeAspect="1"/>
          </xdr:cNvPicPr>
        </xdr:nvPicPr>
        <xdr:blipFill>
          <a:blip xmlns:r="http://schemas.openxmlformats.org/officeDocument/2006/relationships" r:embed="rId5"/>
          <a:stretch>
            <a:fillRect/>
          </a:stretch>
        </xdr:blipFill>
        <xdr:spPr>
          <a:xfrm>
            <a:off x="2758440" y="1981200"/>
            <a:ext cx="251482" cy="228620"/>
          </a:xfrm>
          <a:prstGeom prst="rect">
            <a:avLst/>
          </a:prstGeom>
        </xdr:spPr>
      </xdr:pic>
    </xdr:grpSp>
    <xdr:clientData/>
  </xdr:twoCellAnchor>
  <xdr:twoCellAnchor>
    <xdr:from>
      <xdr:col>7</xdr:col>
      <xdr:colOff>76200</xdr:colOff>
      <xdr:row>8</xdr:row>
      <xdr:rowOff>45720</xdr:rowOff>
    </xdr:from>
    <xdr:to>
      <xdr:col>7</xdr:col>
      <xdr:colOff>544200</xdr:colOff>
      <xdr:row>8</xdr:row>
      <xdr:rowOff>261720</xdr:rowOff>
    </xdr:to>
    <xdr:grpSp>
      <xdr:nvGrpSpPr>
        <xdr:cNvPr id="44" name="Group 43">
          <a:extLst>
            <a:ext uri="{FF2B5EF4-FFF2-40B4-BE49-F238E27FC236}">
              <a16:creationId xmlns:a16="http://schemas.microsoft.com/office/drawing/2014/main" id="{B951A345-8A76-4799-AD23-2CD6D13E709B}"/>
            </a:ext>
          </a:extLst>
        </xdr:cNvPr>
        <xdr:cNvGrpSpPr/>
      </xdr:nvGrpSpPr>
      <xdr:grpSpPr>
        <a:xfrm>
          <a:off x="2583180" y="2407920"/>
          <a:ext cx="0" cy="216000"/>
          <a:chOff x="2506980" y="1981200"/>
          <a:chExt cx="502942" cy="228620"/>
        </a:xfrm>
      </xdr:grpSpPr>
      <xdr:pic>
        <xdr:nvPicPr>
          <xdr:cNvPr id="45" name="Picture 44">
            <a:extLst>
              <a:ext uri="{FF2B5EF4-FFF2-40B4-BE49-F238E27FC236}">
                <a16:creationId xmlns:a16="http://schemas.microsoft.com/office/drawing/2014/main" id="{5CE7364D-B31C-4E6B-22A9-E8AD75874160}"/>
              </a:ext>
            </a:extLst>
          </xdr:cNvPr>
          <xdr:cNvPicPr>
            <a:picLocks/>
          </xdr:cNvPicPr>
        </xdr:nvPicPr>
        <xdr:blipFill>
          <a:blip xmlns:r="http://schemas.openxmlformats.org/officeDocument/2006/relationships" r:embed="rId4"/>
          <a:stretch>
            <a:fillRect/>
          </a:stretch>
        </xdr:blipFill>
        <xdr:spPr>
          <a:xfrm>
            <a:off x="2506980" y="1988819"/>
            <a:ext cx="252000" cy="216000"/>
          </a:xfrm>
          <a:prstGeom prst="rect">
            <a:avLst/>
          </a:prstGeom>
        </xdr:spPr>
      </xdr:pic>
      <xdr:pic>
        <xdr:nvPicPr>
          <xdr:cNvPr id="46" name="Picture 45">
            <a:extLst>
              <a:ext uri="{FF2B5EF4-FFF2-40B4-BE49-F238E27FC236}">
                <a16:creationId xmlns:a16="http://schemas.microsoft.com/office/drawing/2014/main" id="{7AF4E9ED-3FFD-CBD6-45AC-CE316355F587}"/>
              </a:ext>
            </a:extLst>
          </xdr:cNvPr>
          <xdr:cNvPicPr>
            <a:picLocks noChangeAspect="1"/>
          </xdr:cNvPicPr>
        </xdr:nvPicPr>
        <xdr:blipFill>
          <a:blip xmlns:r="http://schemas.openxmlformats.org/officeDocument/2006/relationships" r:embed="rId5"/>
          <a:stretch>
            <a:fillRect/>
          </a:stretch>
        </xdr:blipFill>
        <xdr:spPr>
          <a:xfrm>
            <a:off x="2758440" y="1981200"/>
            <a:ext cx="251482" cy="228620"/>
          </a:xfrm>
          <a:prstGeom prst="rect">
            <a:avLst/>
          </a:prstGeom>
        </xdr:spPr>
      </xdr:pic>
    </xdr:grpSp>
    <xdr:clientData/>
  </xdr:twoCellAnchor>
  <xdr:twoCellAnchor>
    <xdr:from>
      <xdr:col>7</xdr:col>
      <xdr:colOff>76200</xdr:colOff>
      <xdr:row>9</xdr:row>
      <xdr:rowOff>53340</xdr:rowOff>
    </xdr:from>
    <xdr:to>
      <xdr:col>7</xdr:col>
      <xdr:colOff>544200</xdr:colOff>
      <xdr:row>9</xdr:row>
      <xdr:rowOff>269340</xdr:rowOff>
    </xdr:to>
    <xdr:grpSp>
      <xdr:nvGrpSpPr>
        <xdr:cNvPr id="71" name="Group 70">
          <a:extLst>
            <a:ext uri="{FF2B5EF4-FFF2-40B4-BE49-F238E27FC236}">
              <a16:creationId xmlns:a16="http://schemas.microsoft.com/office/drawing/2014/main" id="{C8AFEF35-FFB1-4658-A9DF-6D4A430D41B2}"/>
            </a:ext>
          </a:extLst>
        </xdr:cNvPr>
        <xdr:cNvGrpSpPr/>
      </xdr:nvGrpSpPr>
      <xdr:grpSpPr>
        <a:xfrm>
          <a:off x="2583180" y="2743200"/>
          <a:ext cx="0" cy="216000"/>
          <a:chOff x="2506980" y="1981200"/>
          <a:chExt cx="502942" cy="228620"/>
        </a:xfrm>
      </xdr:grpSpPr>
      <xdr:pic>
        <xdr:nvPicPr>
          <xdr:cNvPr id="72" name="Picture 71">
            <a:extLst>
              <a:ext uri="{FF2B5EF4-FFF2-40B4-BE49-F238E27FC236}">
                <a16:creationId xmlns:a16="http://schemas.microsoft.com/office/drawing/2014/main" id="{BD94DB33-AF8C-4EBA-D849-4BF7D671F705}"/>
              </a:ext>
            </a:extLst>
          </xdr:cNvPr>
          <xdr:cNvPicPr>
            <a:picLocks/>
          </xdr:cNvPicPr>
        </xdr:nvPicPr>
        <xdr:blipFill>
          <a:blip xmlns:r="http://schemas.openxmlformats.org/officeDocument/2006/relationships" r:embed="rId4"/>
          <a:stretch>
            <a:fillRect/>
          </a:stretch>
        </xdr:blipFill>
        <xdr:spPr>
          <a:xfrm>
            <a:off x="2506980" y="1988819"/>
            <a:ext cx="252000" cy="216000"/>
          </a:xfrm>
          <a:prstGeom prst="rect">
            <a:avLst/>
          </a:prstGeom>
        </xdr:spPr>
      </xdr:pic>
      <xdr:pic>
        <xdr:nvPicPr>
          <xdr:cNvPr id="73" name="Picture 72">
            <a:extLst>
              <a:ext uri="{FF2B5EF4-FFF2-40B4-BE49-F238E27FC236}">
                <a16:creationId xmlns:a16="http://schemas.microsoft.com/office/drawing/2014/main" id="{D59F9409-D1F0-DC50-73B4-303477117178}"/>
              </a:ext>
            </a:extLst>
          </xdr:cNvPr>
          <xdr:cNvPicPr>
            <a:picLocks noChangeAspect="1"/>
          </xdr:cNvPicPr>
        </xdr:nvPicPr>
        <xdr:blipFill>
          <a:blip xmlns:r="http://schemas.openxmlformats.org/officeDocument/2006/relationships" r:embed="rId5"/>
          <a:stretch>
            <a:fillRect/>
          </a:stretch>
        </xdr:blipFill>
        <xdr:spPr>
          <a:xfrm>
            <a:off x="2758440" y="1981200"/>
            <a:ext cx="251482" cy="228620"/>
          </a:xfrm>
          <a:prstGeom prst="rect">
            <a:avLst/>
          </a:prstGeom>
        </xdr:spPr>
      </xdr:pic>
    </xdr:grpSp>
    <xdr:clientData/>
  </xdr:twoCellAnchor>
  <xdr:twoCellAnchor>
    <xdr:from>
      <xdr:col>7</xdr:col>
      <xdr:colOff>76200</xdr:colOff>
      <xdr:row>10</xdr:row>
      <xdr:rowOff>53340</xdr:rowOff>
    </xdr:from>
    <xdr:to>
      <xdr:col>7</xdr:col>
      <xdr:colOff>544200</xdr:colOff>
      <xdr:row>10</xdr:row>
      <xdr:rowOff>269340</xdr:rowOff>
    </xdr:to>
    <xdr:grpSp>
      <xdr:nvGrpSpPr>
        <xdr:cNvPr id="74" name="Group 73">
          <a:extLst>
            <a:ext uri="{FF2B5EF4-FFF2-40B4-BE49-F238E27FC236}">
              <a16:creationId xmlns:a16="http://schemas.microsoft.com/office/drawing/2014/main" id="{94D7A2B2-066E-4704-9971-19A2B6C04C40}"/>
            </a:ext>
          </a:extLst>
        </xdr:cNvPr>
        <xdr:cNvGrpSpPr/>
      </xdr:nvGrpSpPr>
      <xdr:grpSpPr>
        <a:xfrm>
          <a:off x="2583180" y="3070860"/>
          <a:ext cx="0" cy="216000"/>
          <a:chOff x="2506980" y="1981200"/>
          <a:chExt cx="502942" cy="228620"/>
        </a:xfrm>
      </xdr:grpSpPr>
      <xdr:pic>
        <xdr:nvPicPr>
          <xdr:cNvPr id="75" name="Picture 74">
            <a:extLst>
              <a:ext uri="{FF2B5EF4-FFF2-40B4-BE49-F238E27FC236}">
                <a16:creationId xmlns:a16="http://schemas.microsoft.com/office/drawing/2014/main" id="{966F373F-CFC8-3EDD-9E63-E4FD432EA3B7}"/>
              </a:ext>
            </a:extLst>
          </xdr:cNvPr>
          <xdr:cNvPicPr>
            <a:picLocks/>
          </xdr:cNvPicPr>
        </xdr:nvPicPr>
        <xdr:blipFill>
          <a:blip xmlns:r="http://schemas.openxmlformats.org/officeDocument/2006/relationships" r:embed="rId4"/>
          <a:stretch>
            <a:fillRect/>
          </a:stretch>
        </xdr:blipFill>
        <xdr:spPr>
          <a:xfrm>
            <a:off x="2506980" y="1988819"/>
            <a:ext cx="252000" cy="216000"/>
          </a:xfrm>
          <a:prstGeom prst="rect">
            <a:avLst/>
          </a:prstGeom>
        </xdr:spPr>
      </xdr:pic>
      <xdr:pic>
        <xdr:nvPicPr>
          <xdr:cNvPr id="76" name="Picture 75">
            <a:extLst>
              <a:ext uri="{FF2B5EF4-FFF2-40B4-BE49-F238E27FC236}">
                <a16:creationId xmlns:a16="http://schemas.microsoft.com/office/drawing/2014/main" id="{B94A6826-C133-31CB-91F6-C536C23D1C30}"/>
              </a:ext>
            </a:extLst>
          </xdr:cNvPr>
          <xdr:cNvPicPr>
            <a:picLocks noChangeAspect="1"/>
          </xdr:cNvPicPr>
        </xdr:nvPicPr>
        <xdr:blipFill>
          <a:blip xmlns:r="http://schemas.openxmlformats.org/officeDocument/2006/relationships" r:embed="rId5"/>
          <a:stretch>
            <a:fillRect/>
          </a:stretch>
        </xdr:blipFill>
        <xdr:spPr>
          <a:xfrm>
            <a:off x="2758440" y="1981200"/>
            <a:ext cx="251482" cy="228620"/>
          </a:xfrm>
          <a:prstGeom prst="rect">
            <a:avLst/>
          </a:prstGeom>
        </xdr:spPr>
      </xdr:pic>
    </xdr:grpSp>
    <xdr:clientData/>
  </xdr:twoCellAnchor>
  <xdr:twoCellAnchor>
    <xdr:from>
      <xdr:col>7</xdr:col>
      <xdr:colOff>76200</xdr:colOff>
      <xdr:row>11</xdr:row>
      <xdr:rowOff>53340</xdr:rowOff>
    </xdr:from>
    <xdr:to>
      <xdr:col>7</xdr:col>
      <xdr:colOff>544200</xdr:colOff>
      <xdr:row>11</xdr:row>
      <xdr:rowOff>269340</xdr:rowOff>
    </xdr:to>
    <xdr:grpSp>
      <xdr:nvGrpSpPr>
        <xdr:cNvPr id="77" name="Group 76">
          <a:extLst>
            <a:ext uri="{FF2B5EF4-FFF2-40B4-BE49-F238E27FC236}">
              <a16:creationId xmlns:a16="http://schemas.microsoft.com/office/drawing/2014/main" id="{113B3628-76E5-49C7-92B5-4F684B336672}"/>
            </a:ext>
          </a:extLst>
        </xdr:cNvPr>
        <xdr:cNvGrpSpPr/>
      </xdr:nvGrpSpPr>
      <xdr:grpSpPr>
        <a:xfrm>
          <a:off x="2583180" y="3398520"/>
          <a:ext cx="0" cy="216000"/>
          <a:chOff x="2506980" y="1981200"/>
          <a:chExt cx="502942" cy="228620"/>
        </a:xfrm>
      </xdr:grpSpPr>
      <xdr:pic>
        <xdr:nvPicPr>
          <xdr:cNvPr id="78" name="Picture 77">
            <a:extLst>
              <a:ext uri="{FF2B5EF4-FFF2-40B4-BE49-F238E27FC236}">
                <a16:creationId xmlns:a16="http://schemas.microsoft.com/office/drawing/2014/main" id="{7DC55311-C9AF-171F-079D-092E9BD2AE06}"/>
              </a:ext>
            </a:extLst>
          </xdr:cNvPr>
          <xdr:cNvPicPr>
            <a:picLocks/>
          </xdr:cNvPicPr>
        </xdr:nvPicPr>
        <xdr:blipFill>
          <a:blip xmlns:r="http://schemas.openxmlformats.org/officeDocument/2006/relationships" r:embed="rId4"/>
          <a:stretch>
            <a:fillRect/>
          </a:stretch>
        </xdr:blipFill>
        <xdr:spPr>
          <a:xfrm>
            <a:off x="2506980" y="1988819"/>
            <a:ext cx="252000" cy="216000"/>
          </a:xfrm>
          <a:prstGeom prst="rect">
            <a:avLst/>
          </a:prstGeom>
        </xdr:spPr>
      </xdr:pic>
      <xdr:pic>
        <xdr:nvPicPr>
          <xdr:cNvPr id="79" name="Picture 78">
            <a:extLst>
              <a:ext uri="{FF2B5EF4-FFF2-40B4-BE49-F238E27FC236}">
                <a16:creationId xmlns:a16="http://schemas.microsoft.com/office/drawing/2014/main" id="{21AEF0F9-EE66-52B3-DC45-B6353277E69D}"/>
              </a:ext>
            </a:extLst>
          </xdr:cNvPr>
          <xdr:cNvPicPr>
            <a:picLocks noChangeAspect="1"/>
          </xdr:cNvPicPr>
        </xdr:nvPicPr>
        <xdr:blipFill>
          <a:blip xmlns:r="http://schemas.openxmlformats.org/officeDocument/2006/relationships" r:embed="rId5"/>
          <a:stretch>
            <a:fillRect/>
          </a:stretch>
        </xdr:blipFill>
        <xdr:spPr>
          <a:xfrm>
            <a:off x="2758440" y="1981200"/>
            <a:ext cx="251482" cy="228620"/>
          </a:xfrm>
          <a:prstGeom prst="rect">
            <a:avLst/>
          </a:prstGeom>
        </xdr:spPr>
      </xdr:pic>
    </xdr:grpSp>
    <xdr:clientData/>
  </xdr:twoCellAnchor>
  <xdr:twoCellAnchor>
    <xdr:from>
      <xdr:col>7</xdr:col>
      <xdr:colOff>76200</xdr:colOff>
      <xdr:row>12</xdr:row>
      <xdr:rowOff>53340</xdr:rowOff>
    </xdr:from>
    <xdr:to>
      <xdr:col>7</xdr:col>
      <xdr:colOff>544200</xdr:colOff>
      <xdr:row>12</xdr:row>
      <xdr:rowOff>269340</xdr:rowOff>
    </xdr:to>
    <xdr:grpSp>
      <xdr:nvGrpSpPr>
        <xdr:cNvPr id="80" name="Group 79">
          <a:extLst>
            <a:ext uri="{FF2B5EF4-FFF2-40B4-BE49-F238E27FC236}">
              <a16:creationId xmlns:a16="http://schemas.microsoft.com/office/drawing/2014/main" id="{E7198C82-9A98-47D5-A805-E994F8C5962F}"/>
            </a:ext>
          </a:extLst>
        </xdr:cNvPr>
        <xdr:cNvGrpSpPr/>
      </xdr:nvGrpSpPr>
      <xdr:grpSpPr>
        <a:xfrm>
          <a:off x="2583180" y="3726180"/>
          <a:ext cx="0" cy="216000"/>
          <a:chOff x="2506980" y="1981200"/>
          <a:chExt cx="502942" cy="228620"/>
        </a:xfrm>
      </xdr:grpSpPr>
      <xdr:pic>
        <xdr:nvPicPr>
          <xdr:cNvPr id="81" name="Picture 80">
            <a:extLst>
              <a:ext uri="{FF2B5EF4-FFF2-40B4-BE49-F238E27FC236}">
                <a16:creationId xmlns:a16="http://schemas.microsoft.com/office/drawing/2014/main" id="{8E490DFC-52EB-D2D0-A6BB-78CD973353F9}"/>
              </a:ext>
            </a:extLst>
          </xdr:cNvPr>
          <xdr:cNvPicPr>
            <a:picLocks/>
          </xdr:cNvPicPr>
        </xdr:nvPicPr>
        <xdr:blipFill>
          <a:blip xmlns:r="http://schemas.openxmlformats.org/officeDocument/2006/relationships" r:embed="rId4"/>
          <a:stretch>
            <a:fillRect/>
          </a:stretch>
        </xdr:blipFill>
        <xdr:spPr>
          <a:xfrm>
            <a:off x="2506980" y="1988819"/>
            <a:ext cx="252000" cy="216000"/>
          </a:xfrm>
          <a:prstGeom prst="rect">
            <a:avLst/>
          </a:prstGeom>
        </xdr:spPr>
      </xdr:pic>
      <xdr:pic>
        <xdr:nvPicPr>
          <xdr:cNvPr id="82" name="Picture 81">
            <a:extLst>
              <a:ext uri="{FF2B5EF4-FFF2-40B4-BE49-F238E27FC236}">
                <a16:creationId xmlns:a16="http://schemas.microsoft.com/office/drawing/2014/main" id="{2385A50F-8470-D324-A483-492A5EBB25D5}"/>
              </a:ext>
            </a:extLst>
          </xdr:cNvPr>
          <xdr:cNvPicPr>
            <a:picLocks noChangeAspect="1"/>
          </xdr:cNvPicPr>
        </xdr:nvPicPr>
        <xdr:blipFill>
          <a:blip xmlns:r="http://schemas.openxmlformats.org/officeDocument/2006/relationships" r:embed="rId5"/>
          <a:stretch>
            <a:fillRect/>
          </a:stretch>
        </xdr:blipFill>
        <xdr:spPr>
          <a:xfrm>
            <a:off x="2758440" y="1981200"/>
            <a:ext cx="251482" cy="228620"/>
          </a:xfrm>
          <a:prstGeom prst="rect">
            <a:avLst/>
          </a:prstGeom>
        </xdr:spPr>
      </xdr:pic>
    </xdr:grpSp>
    <xdr:clientData/>
  </xdr:twoCellAnchor>
  <xdr:twoCellAnchor>
    <xdr:from>
      <xdr:col>7</xdr:col>
      <xdr:colOff>76200</xdr:colOff>
      <xdr:row>13</xdr:row>
      <xdr:rowOff>53340</xdr:rowOff>
    </xdr:from>
    <xdr:to>
      <xdr:col>7</xdr:col>
      <xdr:colOff>544200</xdr:colOff>
      <xdr:row>13</xdr:row>
      <xdr:rowOff>269340</xdr:rowOff>
    </xdr:to>
    <xdr:grpSp>
      <xdr:nvGrpSpPr>
        <xdr:cNvPr id="83" name="Group 82">
          <a:extLst>
            <a:ext uri="{FF2B5EF4-FFF2-40B4-BE49-F238E27FC236}">
              <a16:creationId xmlns:a16="http://schemas.microsoft.com/office/drawing/2014/main" id="{B58A235F-FC92-4FDC-BC99-98677614D1B7}"/>
            </a:ext>
          </a:extLst>
        </xdr:cNvPr>
        <xdr:cNvGrpSpPr/>
      </xdr:nvGrpSpPr>
      <xdr:grpSpPr>
        <a:xfrm>
          <a:off x="2583180" y="4053840"/>
          <a:ext cx="0" cy="216000"/>
          <a:chOff x="2506980" y="1981200"/>
          <a:chExt cx="502942" cy="228620"/>
        </a:xfrm>
      </xdr:grpSpPr>
      <xdr:pic>
        <xdr:nvPicPr>
          <xdr:cNvPr id="84" name="Picture 83">
            <a:extLst>
              <a:ext uri="{FF2B5EF4-FFF2-40B4-BE49-F238E27FC236}">
                <a16:creationId xmlns:a16="http://schemas.microsoft.com/office/drawing/2014/main" id="{75199D23-25CD-3807-51BE-035FF7FBE226}"/>
              </a:ext>
            </a:extLst>
          </xdr:cNvPr>
          <xdr:cNvPicPr>
            <a:picLocks/>
          </xdr:cNvPicPr>
        </xdr:nvPicPr>
        <xdr:blipFill>
          <a:blip xmlns:r="http://schemas.openxmlformats.org/officeDocument/2006/relationships" r:embed="rId4"/>
          <a:stretch>
            <a:fillRect/>
          </a:stretch>
        </xdr:blipFill>
        <xdr:spPr>
          <a:xfrm>
            <a:off x="2506980" y="1988819"/>
            <a:ext cx="252000" cy="216000"/>
          </a:xfrm>
          <a:prstGeom prst="rect">
            <a:avLst/>
          </a:prstGeom>
        </xdr:spPr>
      </xdr:pic>
      <xdr:pic>
        <xdr:nvPicPr>
          <xdr:cNvPr id="85" name="Picture 84">
            <a:extLst>
              <a:ext uri="{FF2B5EF4-FFF2-40B4-BE49-F238E27FC236}">
                <a16:creationId xmlns:a16="http://schemas.microsoft.com/office/drawing/2014/main" id="{B59FBE88-D8ED-5A50-1838-B7D0D9F255A7}"/>
              </a:ext>
            </a:extLst>
          </xdr:cNvPr>
          <xdr:cNvPicPr>
            <a:picLocks noChangeAspect="1"/>
          </xdr:cNvPicPr>
        </xdr:nvPicPr>
        <xdr:blipFill>
          <a:blip xmlns:r="http://schemas.openxmlformats.org/officeDocument/2006/relationships" r:embed="rId5"/>
          <a:stretch>
            <a:fillRect/>
          </a:stretch>
        </xdr:blipFill>
        <xdr:spPr>
          <a:xfrm>
            <a:off x="2758440" y="1981200"/>
            <a:ext cx="251482" cy="228620"/>
          </a:xfrm>
          <a:prstGeom prst="rect">
            <a:avLst/>
          </a:prstGeom>
        </xdr:spPr>
      </xdr:pic>
    </xdr:grpSp>
    <xdr:clientData/>
  </xdr:twoCellAnchor>
  <xdr:twoCellAnchor>
    <xdr:from>
      <xdr:col>7</xdr:col>
      <xdr:colOff>76200</xdr:colOff>
      <xdr:row>14</xdr:row>
      <xdr:rowOff>53340</xdr:rowOff>
    </xdr:from>
    <xdr:to>
      <xdr:col>7</xdr:col>
      <xdr:colOff>544200</xdr:colOff>
      <xdr:row>14</xdr:row>
      <xdr:rowOff>269340</xdr:rowOff>
    </xdr:to>
    <xdr:grpSp>
      <xdr:nvGrpSpPr>
        <xdr:cNvPr id="86" name="Group 85">
          <a:extLst>
            <a:ext uri="{FF2B5EF4-FFF2-40B4-BE49-F238E27FC236}">
              <a16:creationId xmlns:a16="http://schemas.microsoft.com/office/drawing/2014/main" id="{0D628A0D-A064-495E-AED2-01D9E78604E2}"/>
            </a:ext>
          </a:extLst>
        </xdr:cNvPr>
        <xdr:cNvGrpSpPr/>
      </xdr:nvGrpSpPr>
      <xdr:grpSpPr>
        <a:xfrm>
          <a:off x="2583180" y="4381500"/>
          <a:ext cx="0" cy="216000"/>
          <a:chOff x="2506980" y="1981200"/>
          <a:chExt cx="502942" cy="228620"/>
        </a:xfrm>
      </xdr:grpSpPr>
      <xdr:pic>
        <xdr:nvPicPr>
          <xdr:cNvPr id="87" name="Picture 86">
            <a:extLst>
              <a:ext uri="{FF2B5EF4-FFF2-40B4-BE49-F238E27FC236}">
                <a16:creationId xmlns:a16="http://schemas.microsoft.com/office/drawing/2014/main" id="{BBA71293-94DD-3AF1-0DE1-4581BC49BDBB}"/>
              </a:ext>
            </a:extLst>
          </xdr:cNvPr>
          <xdr:cNvPicPr>
            <a:picLocks/>
          </xdr:cNvPicPr>
        </xdr:nvPicPr>
        <xdr:blipFill>
          <a:blip xmlns:r="http://schemas.openxmlformats.org/officeDocument/2006/relationships" r:embed="rId4"/>
          <a:stretch>
            <a:fillRect/>
          </a:stretch>
        </xdr:blipFill>
        <xdr:spPr>
          <a:xfrm>
            <a:off x="2506980" y="1988819"/>
            <a:ext cx="252000" cy="216000"/>
          </a:xfrm>
          <a:prstGeom prst="rect">
            <a:avLst/>
          </a:prstGeom>
        </xdr:spPr>
      </xdr:pic>
      <xdr:pic>
        <xdr:nvPicPr>
          <xdr:cNvPr id="88" name="Picture 87">
            <a:extLst>
              <a:ext uri="{FF2B5EF4-FFF2-40B4-BE49-F238E27FC236}">
                <a16:creationId xmlns:a16="http://schemas.microsoft.com/office/drawing/2014/main" id="{7DC14FC7-C826-419D-4296-02AB0AB9F01C}"/>
              </a:ext>
            </a:extLst>
          </xdr:cNvPr>
          <xdr:cNvPicPr>
            <a:picLocks noChangeAspect="1"/>
          </xdr:cNvPicPr>
        </xdr:nvPicPr>
        <xdr:blipFill>
          <a:blip xmlns:r="http://schemas.openxmlformats.org/officeDocument/2006/relationships" r:embed="rId5"/>
          <a:stretch>
            <a:fillRect/>
          </a:stretch>
        </xdr:blipFill>
        <xdr:spPr>
          <a:xfrm>
            <a:off x="2758440" y="1981200"/>
            <a:ext cx="251482" cy="228620"/>
          </a:xfrm>
          <a:prstGeom prst="rect">
            <a:avLst/>
          </a:prstGeom>
        </xdr:spPr>
      </xdr:pic>
    </xdr:grpSp>
    <xdr:clientData/>
  </xdr:twoCellAnchor>
  <xdr:twoCellAnchor>
    <xdr:from>
      <xdr:col>7</xdr:col>
      <xdr:colOff>76200</xdr:colOff>
      <xdr:row>15</xdr:row>
      <xdr:rowOff>53340</xdr:rowOff>
    </xdr:from>
    <xdr:to>
      <xdr:col>7</xdr:col>
      <xdr:colOff>544200</xdr:colOff>
      <xdr:row>15</xdr:row>
      <xdr:rowOff>269340</xdr:rowOff>
    </xdr:to>
    <xdr:grpSp>
      <xdr:nvGrpSpPr>
        <xdr:cNvPr id="89" name="Group 88">
          <a:extLst>
            <a:ext uri="{FF2B5EF4-FFF2-40B4-BE49-F238E27FC236}">
              <a16:creationId xmlns:a16="http://schemas.microsoft.com/office/drawing/2014/main" id="{9E6B7C25-6F6C-4EAF-AB29-5ADD0D510DBF}"/>
            </a:ext>
          </a:extLst>
        </xdr:cNvPr>
        <xdr:cNvGrpSpPr/>
      </xdr:nvGrpSpPr>
      <xdr:grpSpPr>
        <a:xfrm>
          <a:off x="2583180" y="4709160"/>
          <a:ext cx="0" cy="216000"/>
          <a:chOff x="2506980" y="1981200"/>
          <a:chExt cx="502942" cy="228620"/>
        </a:xfrm>
      </xdr:grpSpPr>
      <xdr:pic>
        <xdr:nvPicPr>
          <xdr:cNvPr id="90" name="Picture 89">
            <a:extLst>
              <a:ext uri="{FF2B5EF4-FFF2-40B4-BE49-F238E27FC236}">
                <a16:creationId xmlns:a16="http://schemas.microsoft.com/office/drawing/2014/main" id="{C899E843-AE83-B767-3593-9677324D1EF5}"/>
              </a:ext>
            </a:extLst>
          </xdr:cNvPr>
          <xdr:cNvPicPr>
            <a:picLocks/>
          </xdr:cNvPicPr>
        </xdr:nvPicPr>
        <xdr:blipFill>
          <a:blip xmlns:r="http://schemas.openxmlformats.org/officeDocument/2006/relationships" r:embed="rId4"/>
          <a:stretch>
            <a:fillRect/>
          </a:stretch>
        </xdr:blipFill>
        <xdr:spPr>
          <a:xfrm>
            <a:off x="2506980" y="1988819"/>
            <a:ext cx="252000" cy="216000"/>
          </a:xfrm>
          <a:prstGeom prst="rect">
            <a:avLst/>
          </a:prstGeom>
        </xdr:spPr>
      </xdr:pic>
      <xdr:pic>
        <xdr:nvPicPr>
          <xdr:cNvPr id="91" name="Picture 90">
            <a:extLst>
              <a:ext uri="{FF2B5EF4-FFF2-40B4-BE49-F238E27FC236}">
                <a16:creationId xmlns:a16="http://schemas.microsoft.com/office/drawing/2014/main" id="{B2C6083E-9273-AF9E-C420-689202BA6515}"/>
              </a:ext>
            </a:extLst>
          </xdr:cNvPr>
          <xdr:cNvPicPr>
            <a:picLocks noChangeAspect="1"/>
          </xdr:cNvPicPr>
        </xdr:nvPicPr>
        <xdr:blipFill>
          <a:blip xmlns:r="http://schemas.openxmlformats.org/officeDocument/2006/relationships" r:embed="rId5"/>
          <a:stretch>
            <a:fillRect/>
          </a:stretch>
        </xdr:blipFill>
        <xdr:spPr>
          <a:xfrm>
            <a:off x="2758440" y="1981200"/>
            <a:ext cx="251482" cy="228620"/>
          </a:xfrm>
          <a:prstGeom prst="rect">
            <a:avLst/>
          </a:prstGeom>
        </xdr:spPr>
      </xdr:pic>
    </xdr:grpSp>
    <xdr:clientData/>
  </xdr:twoCellAnchor>
  <xdr:twoCellAnchor editAs="oneCell">
    <xdr:from>
      <xdr:col>11</xdr:col>
      <xdr:colOff>396240</xdr:colOff>
      <xdr:row>3</xdr:row>
      <xdr:rowOff>121920</xdr:rowOff>
    </xdr:from>
    <xdr:to>
      <xdr:col>11</xdr:col>
      <xdr:colOff>857721</xdr:colOff>
      <xdr:row>3</xdr:row>
      <xdr:rowOff>373920</xdr:rowOff>
    </xdr:to>
    <xdr:pic>
      <xdr:nvPicPr>
        <xdr:cNvPr id="92" name="Picture 91">
          <a:extLst>
            <a:ext uri="{FF2B5EF4-FFF2-40B4-BE49-F238E27FC236}">
              <a16:creationId xmlns:a16="http://schemas.microsoft.com/office/drawing/2014/main" id="{17459BCA-450D-44F4-87AC-D0F8CA74E21D}"/>
            </a:ext>
          </a:extLst>
        </xdr:cNvPr>
        <xdr:cNvPicPr>
          <a:picLocks noChangeAspect="1"/>
        </xdr:cNvPicPr>
      </xdr:nvPicPr>
      <xdr:blipFill>
        <a:blip xmlns:r="http://schemas.openxmlformats.org/officeDocument/2006/relationships" r:embed="rId6"/>
        <a:stretch>
          <a:fillRect/>
        </a:stretch>
      </xdr:blipFill>
      <xdr:spPr>
        <a:xfrm>
          <a:off x="5181600" y="937260"/>
          <a:ext cx="461481" cy="252000"/>
        </a:xfrm>
        <a:prstGeom prst="rect">
          <a:avLst/>
        </a:prstGeom>
      </xdr:spPr>
    </xdr:pic>
    <xdr:clientData/>
  </xdr:twoCellAnchor>
  <xdr:twoCellAnchor>
    <xdr:from>
      <xdr:col>0</xdr:col>
      <xdr:colOff>0</xdr:colOff>
      <xdr:row>0</xdr:row>
      <xdr:rowOff>0</xdr:rowOff>
    </xdr:from>
    <xdr:to>
      <xdr:col>2</xdr:col>
      <xdr:colOff>3471</xdr:colOff>
      <xdr:row>22</xdr:row>
      <xdr:rowOff>20100</xdr:rowOff>
    </xdr:to>
    <xdr:grpSp>
      <xdr:nvGrpSpPr>
        <xdr:cNvPr id="162" name="Group 161">
          <a:extLst>
            <a:ext uri="{FF2B5EF4-FFF2-40B4-BE49-F238E27FC236}">
              <a16:creationId xmlns:a16="http://schemas.microsoft.com/office/drawing/2014/main" id="{843563C7-98F2-4F71-BF02-FF63A1604651}"/>
            </a:ext>
          </a:extLst>
        </xdr:cNvPr>
        <xdr:cNvGrpSpPr/>
      </xdr:nvGrpSpPr>
      <xdr:grpSpPr>
        <a:xfrm>
          <a:off x="0" y="0"/>
          <a:ext cx="1474131" cy="6840000"/>
          <a:chOff x="0" y="0"/>
          <a:chExt cx="1470321" cy="6184990"/>
        </a:xfrm>
      </xdr:grpSpPr>
      <xdr:grpSp>
        <xdr:nvGrpSpPr>
          <xdr:cNvPr id="163" name="Group 162">
            <a:extLst>
              <a:ext uri="{FF2B5EF4-FFF2-40B4-BE49-F238E27FC236}">
                <a16:creationId xmlns:a16="http://schemas.microsoft.com/office/drawing/2014/main" id="{AA4155BB-BF3B-04F5-E0FC-AFCB8DC72535}"/>
              </a:ext>
            </a:extLst>
          </xdr:cNvPr>
          <xdr:cNvGrpSpPr/>
        </xdr:nvGrpSpPr>
        <xdr:grpSpPr>
          <a:xfrm>
            <a:off x="0" y="0"/>
            <a:ext cx="1470321" cy="6184990"/>
            <a:chOff x="0" y="0"/>
            <a:chExt cx="1470321" cy="6184990"/>
          </a:xfrm>
        </xdr:grpSpPr>
        <xdr:grpSp>
          <xdr:nvGrpSpPr>
            <xdr:cNvPr id="165" name="Group 164">
              <a:extLst>
                <a:ext uri="{FF2B5EF4-FFF2-40B4-BE49-F238E27FC236}">
                  <a16:creationId xmlns:a16="http://schemas.microsoft.com/office/drawing/2014/main" id="{BAC30C3B-9C39-5B2B-C979-13003D7A4E87}"/>
                </a:ext>
              </a:extLst>
            </xdr:cNvPr>
            <xdr:cNvGrpSpPr/>
          </xdr:nvGrpSpPr>
          <xdr:grpSpPr>
            <a:xfrm>
              <a:off x="0" y="0"/>
              <a:ext cx="1470321" cy="6184990"/>
              <a:chOff x="0" y="-291307"/>
              <a:chExt cx="1474131" cy="6350725"/>
            </a:xfrm>
            <a:solidFill>
              <a:schemeClr val="bg1"/>
            </a:solidFill>
          </xdr:grpSpPr>
          <xdr:grpSp>
            <xdr:nvGrpSpPr>
              <xdr:cNvPr id="167" name="Group 166">
                <a:extLst>
                  <a:ext uri="{FF2B5EF4-FFF2-40B4-BE49-F238E27FC236}">
                    <a16:creationId xmlns:a16="http://schemas.microsoft.com/office/drawing/2014/main" id="{A5FC5A8D-B46F-700E-A0C4-02156C70C16C}"/>
                  </a:ext>
                </a:extLst>
              </xdr:cNvPr>
              <xdr:cNvGrpSpPr/>
            </xdr:nvGrpSpPr>
            <xdr:grpSpPr>
              <a:xfrm>
                <a:off x="0" y="-291307"/>
                <a:ext cx="1474131" cy="6350725"/>
                <a:chOff x="0" y="-291307"/>
                <a:chExt cx="1474131" cy="6350725"/>
              </a:xfrm>
              <a:grpFill/>
            </xdr:grpSpPr>
            <xdr:grpSp>
              <xdr:nvGrpSpPr>
                <xdr:cNvPr id="170" name="Group 169">
                  <a:extLst>
                    <a:ext uri="{FF2B5EF4-FFF2-40B4-BE49-F238E27FC236}">
                      <a16:creationId xmlns:a16="http://schemas.microsoft.com/office/drawing/2014/main" id="{2AA23878-F556-12A0-42BA-018E586FEED8}"/>
                    </a:ext>
                  </a:extLst>
                </xdr:cNvPr>
                <xdr:cNvGrpSpPr/>
              </xdr:nvGrpSpPr>
              <xdr:grpSpPr>
                <a:xfrm>
                  <a:off x="0" y="-291307"/>
                  <a:ext cx="1474131" cy="6350725"/>
                  <a:chOff x="0" y="-276870"/>
                  <a:chExt cx="1476165" cy="6035993"/>
                </a:xfrm>
                <a:grpFill/>
              </xdr:grpSpPr>
              <xdr:sp macro="" textlink="">
                <xdr:nvSpPr>
                  <xdr:cNvPr id="172" name="Rectangle 171">
                    <a:extLst>
                      <a:ext uri="{FF2B5EF4-FFF2-40B4-BE49-F238E27FC236}">
                        <a16:creationId xmlns:a16="http://schemas.microsoft.com/office/drawing/2014/main" id="{C988D0DC-4C7F-7FCC-3ED5-F2E48D54A531}"/>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73" name="Group 172">
                    <a:extLst>
                      <a:ext uri="{FF2B5EF4-FFF2-40B4-BE49-F238E27FC236}">
                        <a16:creationId xmlns:a16="http://schemas.microsoft.com/office/drawing/2014/main" id="{AF70D6FC-2203-79C8-A6EE-6B783059EAC1}"/>
                      </a:ext>
                    </a:extLst>
                  </xdr:cNvPr>
                  <xdr:cNvGrpSpPr/>
                </xdr:nvGrpSpPr>
                <xdr:grpSpPr>
                  <a:xfrm>
                    <a:off x="2080" y="531339"/>
                    <a:ext cx="1457616" cy="4278031"/>
                    <a:chOff x="2080" y="531339"/>
                    <a:chExt cx="1457616" cy="4278031"/>
                  </a:xfrm>
                  <a:grpFill/>
                </xdr:grpSpPr>
                <xdr:sp macro="" textlink="">
                  <xdr:nvSpPr>
                    <xdr:cNvPr id="174" name="TextBox 173">
                      <a:hlinkClick xmlns:r="http://schemas.openxmlformats.org/officeDocument/2006/relationships" r:id="rId7"/>
                      <a:extLst>
                        <a:ext uri="{FF2B5EF4-FFF2-40B4-BE49-F238E27FC236}">
                          <a16:creationId xmlns:a16="http://schemas.microsoft.com/office/drawing/2014/main" id="{9F8D19A1-FDA4-09F3-2487-11D3635BBB1F}"/>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5" name="TextBox 174">
                      <a:hlinkClick xmlns:r="http://schemas.openxmlformats.org/officeDocument/2006/relationships" r:id="rId8"/>
                      <a:extLst>
                        <a:ext uri="{FF2B5EF4-FFF2-40B4-BE49-F238E27FC236}">
                          <a16:creationId xmlns:a16="http://schemas.microsoft.com/office/drawing/2014/main" id="{EB64F0DB-899E-A56A-BDF9-635C427D5AA6}"/>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6" name="TextBox 175">
                      <a:hlinkClick xmlns:r="http://schemas.openxmlformats.org/officeDocument/2006/relationships" r:id="rId9"/>
                      <a:extLst>
                        <a:ext uri="{FF2B5EF4-FFF2-40B4-BE49-F238E27FC236}">
                          <a16:creationId xmlns:a16="http://schemas.microsoft.com/office/drawing/2014/main" id="{F0597102-9EF9-4E2B-C67E-F73EC0920209}"/>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7" name="TextBox 176">
                      <a:hlinkClick xmlns:r="http://schemas.openxmlformats.org/officeDocument/2006/relationships" r:id="rId10"/>
                      <a:extLst>
                        <a:ext uri="{FF2B5EF4-FFF2-40B4-BE49-F238E27FC236}">
                          <a16:creationId xmlns:a16="http://schemas.microsoft.com/office/drawing/2014/main" id="{86022D06-BA65-26C1-7C56-C4EFD9DCE682}"/>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8" name="TextBox 177">
                      <a:hlinkClick xmlns:r="http://schemas.openxmlformats.org/officeDocument/2006/relationships" r:id="rId11"/>
                      <a:extLst>
                        <a:ext uri="{FF2B5EF4-FFF2-40B4-BE49-F238E27FC236}">
                          <a16:creationId xmlns:a16="http://schemas.microsoft.com/office/drawing/2014/main" id="{EA8A8371-4440-77DB-D817-5961BE0E2381}"/>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9" name="TextBox 178">
                      <a:hlinkClick xmlns:r="http://schemas.openxmlformats.org/officeDocument/2006/relationships" r:id="rId12"/>
                      <a:extLst>
                        <a:ext uri="{FF2B5EF4-FFF2-40B4-BE49-F238E27FC236}">
                          <a16:creationId xmlns:a16="http://schemas.microsoft.com/office/drawing/2014/main" id="{B91A5B8B-9565-93F1-E269-8EA5C586794A}"/>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0" name="TextBox 179">
                      <a:hlinkClick xmlns:r="http://schemas.openxmlformats.org/officeDocument/2006/relationships" r:id="rId13"/>
                      <a:extLst>
                        <a:ext uri="{FF2B5EF4-FFF2-40B4-BE49-F238E27FC236}">
                          <a16:creationId xmlns:a16="http://schemas.microsoft.com/office/drawing/2014/main" id="{0EAE2458-315F-9F00-B119-445D38016FBA}"/>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1" name="TextBox 180">
                      <a:hlinkClick xmlns:r="http://schemas.openxmlformats.org/officeDocument/2006/relationships" r:id="rId14"/>
                      <a:extLst>
                        <a:ext uri="{FF2B5EF4-FFF2-40B4-BE49-F238E27FC236}">
                          <a16:creationId xmlns:a16="http://schemas.microsoft.com/office/drawing/2014/main" id="{EDDBAFCE-F165-7240-F83D-881E56A090E5}"/>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2" name="TextBox 181">
                      <a:hlinkClick xmlns:r="http://schemas.openxmlformats.org/officeDocument/2006/relationships" r:id="rId15"/>
                      <a:extLst>
                        <a:ext uri="{FF2B5EF4-FFF2-40B4-BE49-F238E27FC236}">
                          <a16:creationId xmlns:a16="http://schemas.microsoft.com/office/drawing/2014/main" id="{92F7F7A8-BC5E-1D3F-D42D-1E5816C6E87D}"/>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83" name="TextBox 182">
                      <a:extLst>
                        <a:ext uri="{FF2B5EF4-FFF2-40B4-BE49-F238E27FC236}">
                          <a16:creationId xmlns:a16="http://schemas.microsoft.com/office/drawing/2014/main" id="{A0B2146A-6C75-B5F7-610F-7E91134EB535}"/>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4" name="TextBox 183">
                      <a:hlinkClick xmlns:r="http://schemas.openxmlformats.org/officeDocument/2006/relationships" r:id="rId16"/>
                      <a:extLst>
                        <a:ext uri="{FF2B5EF4-FFF2-40B4-BE49-F238E27FC236}">
                          <a16:creationId xmlns:a16="http://schemas.microsoft.com/office/drawing/2014/main" id="{6BBCF905-1161-CA38-CD8C-32EA0ECE6703}"/>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85" name="TextBox 184">
                      <a:extLst>
                        <a:ext uri="{FF2B5EF4-FFF2-40B4-BE49-F238E27FC236}">
                          <a16:creationId xmlns:a16="http://schemas.microsoft.com/office/drawing/2014/main" id="{7402CF7A-167E-D667-1D10-282197031F2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6" name="TextBox 185">
                      <a:hlinkClick xmlns:r="http://schemas.openxmlformats.org/officeDocument/2006/relationships" r:id="rId17"/>
                      <a:extLst>
                        <a:ext uri="{FF2B5EF4-FFF2-40B4-BE49-F238E27FC236}">
                          <a16:creationId xmlns:a16="http://schemas.microsoft.com/office/drawing/2014/main" id="{78E51B36-6100-5CC6-7689-F9577F9CAF48}"/>
                        </a:ext>
                      </a:extLst>
                    </xdr:cNvPr>
                    <xdr:cNvSpPr txBox="1"/>
                  </xdr:nvSpPr>
                  <xdr:spPr>
                    <a:xfrm>
                      <a:off x="4511" y="3756836"/>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187" name="TextBox 186">
                      <a:extLst>
                        <a:ext uri="{FF2B5EF4-FFF2-40B4-BE49-F238E27FC236}">
                          <a16:creationId xmlns:a16="http://schemas.microsoft.com/office/drawing/2014/main" id="{B8F0B9A6-7AA9-0DF4-53B8-CCD4E47BF0B4}"/>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71" name="TextBox 170">
                  <a:hlinkClick xmlns:r="http://schemas.openxmlformats.org/officeDocument/2006/relationships" r:id="rId18"/>
                  <a:extLst>
                    <a:ext uri="{FF2B5EF4-FFF2-40B4-BE49-F238E27FC236}">
                      <a16:creationId xmlns:a16="http://schemas.microsoft.com/office/drawing/2014/main" id="{E42C1F9B-719A-5249-2207-E6D8BF66FA8C}"/>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68" name="TextBox 167">
                <a:extLst>
                  <a:ext uri="{FF2B5EF4-FFF2-40B4-BE49-F238E27FC236}">
                    <a16:creationId xmlns:a16="http://schemas.microsoft.com/office/drawing/2014/main" id="{3576C950-5641-9125-31F3-9502F09E2060}"/>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69" name="TextBox 168">
                <a:extLst>
                  <a:ext uri="{FF2B5EF4-FFF2-40B4-BE49-F238E27FC236}">
                    <a16:creationId xmlns:a16="http://schemas.microsoft.com/office/drawing/2014/main" id="{45D3B49E-228E-2850-2BF6-5872518F63F0}"/>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66" name="TextBox 165">
              <a:hlinkClick xmlns:r="http://schemas.openxmlformats.org/officeDocument/2006/relationships" r:id="rId19"/>
              <a:extLst>
                <a:ext uri="{FF2B5EF4-FFF2-40B4-BE49-F238E27FC236}">
                  <a16:creationId xmlns:a16="http://schemas.microsoft.com/office/drawing/2014/main" id="{5392EA9B-16F1-1C92-4204-0D97EF59DFCD}"/>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64" name="Picture 163">
            <a:extLst>
              <a:ext uri="{FF2B5EF4-FFF2-40B4-BE49-F238E27FC236}">
                <a16:creationId xmlns:a16="http://schemas.microsoft.com/office/drawing/2014/main" id="{16B71221-E1FC-76E3-20E0-DF63F8CFF48C}"/>
              </a:ext>
            </a:extLst>
          </xdr:cNvPr>
          <xdr:cNvPicPr>
            <a:picLocks noChangeAspect="1"/>
          </xdr:cNvPicPr>
        </xdr:nvPicPr>
        <xdr:blipFill>
          <a:blip xmlns:r="http://schemas.openxmlformats.org/officeDocument/2006/relationships" r:embed="rId20"/>
          <a:stretch>
            <a:fillRect/>
          </a:stretch>
        </xdr:blipFill>
        <xdr:spPr>
          <a:xfrm>
            <a:off x="243840" y="175260"/>
            <a:ext cx="1021080" cy="439850"/>
          </a:xfrm>
          <a:prstGeom prst="rect">
            <a:avLst/>
          </a:prstGeom>
        </xdr:spPr>
      </xdr:pic>
    </xdr:grpSp>
    <xdr:clientData/>
  </xdr:twoCellAnchor>
  <xdr:twoCellAnchor>
    <xdr:from>
      <xdr:col>12</xdr:col>
      <xdr:colOff>7620</xdr:colOff>
      <xdr:row>3</xdr:row>
      <xdr:rowOff>121920</xdr:rowOff>
    </xdr:from>
    <xdr:to>
      <xdr:col>12</xdr:col>
      <xdr:colOff>587040</xdr:colOff>
      <xdr:row>3</xdr:row>
      <xdr:rowOff>373920</xdr:rowOff>
    </xdr:to>
    <xdr:sp macro="" textlink="">
      <xdr:nvSpPr>
        <xdr:cNvPr id="4" name="Rectangle: Rounded Corners 3">
          <a:extLst>
            <a:ext uri="{FF2B5EF4-FFF2-40B4-BE49-F238E27FC236}">
              <a16:creationId xmlns:a16="http://schemas.microsoft.com/office/drawing/2014/main" id="{8F455A79-5453-4531-B989-EEAC80EDD6B8}"/>
            </a:ext>
          </a:extLst>
        </xdr:cNvPr>
        <xdr:cNvSpPr/>
      </xdr:nvSpPr>
      <xdr:spPr>
        <a:xfrm>
          <a:off x="5669280" y="937260"/>
          <a:ext cx="57942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403860</xdr:colOff>
      <xdr:row>20</xdr:row>
      <xdr:rowOff>106680</xdr:rowOff>
    </xdr:from>
    <xdr:to>
      <xdr:col>8</xdr:col>
      <xdr:colOff>584940</xdr:colOff>
      <xdr:row>20</xdr:row>
      <xdr:rowOff>340680</xdr:rowOff>
    </xdr:to>
    <xdr:sp macro="" textlink="">
      <xdr:nvSpPr>
        <xdr:cNvPr id="2" name="Rectangle: Rounded Corners 1">
          <a:extLst>
            <a:ext uri="{FF2B5EF4-FFF2-40B4-BE49-F238E27FC236}">
              <a16:creationId xmlns:a16="http://schemas.microsoft.com/office/drawing/2014/main" id="{C030EA14-C455-49DA-B8EE-4EB5CA97B970}"/>
            </a:ext>
          </a:extLst>
        </xdr:cNvPr>
        <xdr:cNvSpPr/>
      </xdr:nvSpPr>
      <xdr:spPr>
        <a:xfrm>
          <a:off x="2484120" y="640080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20</xdr:row>
      <xdr:rowOff>340680</xdr:rowOff>
    </xdr:to>
    <xdr:sp macro="" textlink="">
      <xdr:nvSpPr>
        <xdr:cNvPr id="3" name="Rectangle: Rounded Corners 2">
          <a:extLst>
            <a:ext uri="{FF2B5EF4-FFF2-40B4-BE49-F238E27FC236}">
              <a16:creationId xmlns:a16="http://schemas.microsoft.com/office/drawing/2014/main" id="{B0CA748F-7CEB-40C8-864F-A99A075AA433}"/>
            </a:ext>
          </a:extLst>
        </xdr:cNvPr>
        <xdr:cNvSpPr/>
      </xdr:nvSpPr>
      <xdr:spPr>
        <a:xfrm>
          <a:off x="171450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106680</xdr:colOff>
      <xdr:row>6</xdr:row>
      <xdr:rowOff>91440</xdr:rowOff>
    </xdr:from>
    <xdr:to>
      <xdr:col>5</xdr:col>
      <xdr:colOff>286680</xdr:colOff>
      <xdr:row>15</xdr:row>
      <xdr:rowOff>253440</xdr:rowOff>
    </xdr:to>
    <xdr:grpSp>
      <xdr:nvGrpSpPr>
        <xdr:cNvPr id="5" name="Group 4">
          <a:extLst>
            <a:ext uri="{FF2B5EF4-FFF2-40B4-BE49-F238E27FC236}">
              <a16:creationId xmlns:a16="http://schemas.microsoft.com/office/drawing/2014/main" id="{A059AA9E-D0C0-439F-829B-B3D3CAD5CA68}"/>
            </a:ext>
          </a:extLst>
        </xdr:cNvPr>
        <xdr:cNvGrpSpPr/>
      </xdr:nvGrpSpPr>
      <xdr:grpSpPr>
        <a:xfrm>
          <a:off x="2186940" y="1798320"/>
          <a:ext cx="180000" cy="3110940"/>
          <a:chOff x="2156460" y="1706880"/>
          <a:chExt cx="162001" cy="3110940"/>
        </a:xfrm>
      </xdr:grpSpPr>
      <xdr:pic>
        <xdr:nvPicPr>
          <xdr:cNvPr id="10" name="Picture 9">
            <a:hlinkClick xmlns:r="http://schemas.openxmlformats.org/officeDocument/2006/relationships" r:id="rId21"/>
            <a:extLst>
              <a:ext uri="{FF2B5EF4-FFF2-40B4-BE49-F238E27FC236}">
                <a16:creationId xmlns:a16="http://schemas.microsoft.com/office/drawing/2014/main" id="{7A1CF474-9F5B-3BDC-AE30-222C53AF9E45}"/>
              </a:ext>
            </a:extLst>
          </xdr:cNvPr>
          <xdr:cNvPicPr>
            <a:picLocks noChangeAspect="1"/>
          </xdr:cNvPicPr>
        </xdr:nvPicPr>
        <xdr:blipFill>
          <a:blip xmlns:r="http://schemas.openxmlformats.org/officeDocument/2006/relationships" r:embed="rId22"/>
          <a:stretch>
            <a:fillRect/>
          </a:stretch>
        </xdr:blipFill>
        <xdr:spPr>
          <a:xfrm>
            <a:off x="2156460" y="2034540"/>
            <a:ext cx="162001" cy="162000"/>
          </a:xfrm>
          <a:prstGeom prst="rect">
            <a:avLst/>
          </a:prstGeom>
        </xdr:spPr>
      </xdr:pic>
      <xdr:pic>
        <xdr:nvPicPr>
          <xdr:cNvPr id="11" name="Picture 10">
            <a:hlinkClick xmlns:r="http://schemas.openxmlformats.org/officeDocument/2006/relationships" r:id="rId23"/>
            <a:extLst>
              <a:ext uri="{FF2B5EF4-FFF2-40B4-BE49-F238E27FC236}">
                <a16:creationId xmlns:a16="http://schemas.microsoft.com/office/drawing/2014/main" id="{83A80B0D-669D-F53D-3DEA-3558277147CA}"/>
              </a:ext>
            </a:extLst>
          </xdr:cNvPr>
          <xdr:cNvPicPr>
            <a:picLocks noChangeAspect="1"/>
          </xdr:cNvPicPr>
        </xdr:nvPicPr>
        <xdr:blipFill>
          <a:blip xmlns:r="http://schemas.openxmlformats.org/officeDocument/2006/relationships" r:embed="rId22"/>
          <a:stretch>
            <a:fillRect/>
          </a:stretch>
        </xdr:blipFill>
        <xdr:spPr>
          <a:xfrm>
            <a:off x="2156460" y="1706880"/>
            <a:ext cx="162000" cy="162000"/>
          </a:xfrm>
          <a:prstGeom prst="rect">
            <a:avLst/>
          </a:prstGeom>
        </xdr:spPr>
      </xdr:pic>
      <xdr:pic>
        <xdr:nvPicPr>
          <xdr:cNvPr id="13" name="Picture 12">
            <a:extLst>
              <a:ext uri="{FF2B5EF4-FFF2-40B4-BE49-F238E27FC236}">
                <a16:creationId xmlns:a16="http://schemas.microsoft.com/office/drawing/2014/main" id="{CA8CAAD1-B1F8-AA8E-E9F7-30262744F4F1}"/>
              </a:ext>
            </a:extLst>
          </xdr:cNvPr>
          <xdr:cNvPicPr>
            <a:picLocks noChangeAspect="1"/>
          </xdr:cNvPicPr>
        </xdr:nvPicPr>
        <xdr:blipFill>
          <a:blip xmlns:r="http://schemas.openxmlformats.org/officeDocument/2006/relationships" r:embed="rId22"/>
          <a:stretch>
            <a:fillRect/>
          </a:stretch>
        </xdr:blipFill>
        <xdr:spPr>
          <a:xfrm>
            <a:off x="2156460" y="2362200"/>
            <a:ext cx="162000" cy="162000"/>
          </a:xfrm>
          <a:prstGeom prst="rect">
            <a:avLst/>
          </a:prstGeom>
        </xdr:spPr>
      </xdr:pic>
      <xdr:pic>
        <xdr:nvPicPr>
          <xdr:cNvPr id="14" name="Picture 13">
            <a:extLst>
              <a:ext uri="{FF2B5EF4-FFF2-40B4-BE49-F238E27FC236}">
                <a16:creationId xmlns:a16="http://schemas.microsoft.com/office/drawing/2014/main" id="{2EA0F65D-365C-2755-318A-DC7D08E4431E}"/>
              </a:ext>
            </a:extLst>
          </xdr:cNvPr>
          <xdr:cNvPicPr>
            <a:picLocks noChangeAspect="1"/>
          </xdr:cNvPicPr>
        </xdr:nvPicPr>
        <xdr:blipFill>
          <a:blip xmlns:r="http://schemas.openxmlformats.org/officeDocument/2006/relationships" r:embed="rId22"/>
          <a:stretch>
            <a:fillRect/>
          </a:stretch>
        </xdr:blipFill>
        <xdr:spPr>
          <a:xfrm>
            <a:off x="2156460" y="2689860"/>
            <a:ext cx="162000" cy="162000"/>
          </a:xfrm>
          <a:prstGeom prst="rect">
            <a:avLst/>
          </a:prstGeom>
        </xdr:spPr>
      </xdr:pic>
      <xdr:pic>
        <xdr:nvPicPr>
          <xdr:cNvPr id="15" name="Picture 14">
            <a:extLst>
              <a:ext uri="{FF2B5EF4-FFF2-40B4-BE49-F238E27FC236}">
                <a16:creationId xmlns:a16="http://schemas.microsoft.com/office/drawing/2014/main" id="{9C1A34F3-9863-9FB6-A142-EC93431E1751}"/>
              </a:ext>
            </a:extLst>
          </xdr:cNvPr>
          <xdr:cNvPicPr>
            <a:picLocks noChangeAspect="1"/>
          </xdr:cNvPicPr>
        </xdr:nvPicPr>
        <xdr:blipFill>
          <a:blip xmlns:r="http://schemas.openxmlformats.org/officeDocument/2006/relationships" r:embed="rId22"/>
          <a:stretch>
            <a:fillRect/>
          </a:stretch>
        </xdr:blipFill>
        <xdr:spPr>
          <a:xfrm>
            <a:off x="2156460" y="3017520"/>
            <a:ext cx="162000" cy="162000"/>
          </a:xfrm>
          <a:prstGeom prst="rect">
            <a:avLst/>
          </a:prstGeom>
        </xdr:spPr>
      </xdr:pic>
      <xdr:pic>
        <xdr:nvPicPr>
          <xdr:cNvPr id="16" name="Picture 15">
            <a:extLst>
              <a:ext uri="{FF2B5EF4-FFF2-40B4-BE49-F238E27FC236}">
                <a16:creationId xmlns:a16="http://schemas.microsoft.com/office/drawing/2014/main" id="{50C8E6E4-9A48-89A7-1DF4-4461EA20E0F1}"/>
              </a:ext>
            </a:extLst>
          </xdr:cNvPr>
          <xdr:cNvPicPr>
            <a:picLocks noChangeAspect="1"/>
          </xdr:cNvPicPr>
        </xdr:nvPicPr>
        <xdr:blipFill>
          <a:blip xmlns:r="http://schemas.openxmlformats.org/officeDocument/2006/relationships" r:embed="rId22"/>
          <a:stretch>
            <a:fillRect/>
          </a:stretch>
        </xdr:blipFill>
        <xdr:spPr>
          <a:xfrm>
            <a:off x="2156460" y="3345180"/>
            <a:ext cx="162000" cy="162000"/>
          </a:xfrm>
          <a:prstGeom prst="rect">
            <a:avLst/>
          </a:prstGeom>
        </xdr:spPr>
      </xdr:pic>
      <xdr:pic>
        <xdr:nvPicPr>
          <xdr:cNvPr id="17" name="Picture 16">
            <a:extLst>
              <a:ext uri="{FF2B5EF4-FFF2-40B4-BE49-F238E27FC236}">
                <a16:creationId xmlns:a16="http://schemas.microsoft.com/office/drawing/2014/main" id="{D6603271-3B01-ED75-81E4-22D534E1042F}"/>
              </a:ext>
            </a:extLst>
          </xdr:cNvPr>
          <xdr:cNvPicPr>
            <a:picLocks noChangeAspect="1"/>
          </xdr:cNvPicPr>
        </xdr:nvPicPr>
        <xdr:blipFill>
          <a:blip xmlns:r="http://schemas.openxmlformats.org/officeDocument/2006/relationships" r:embed="rId22"/>
          <a:stretch>
            <a:fillRect/>
          </a:stretch>
        </xdr:blipFill>
        <xdr:spPr>
          <a:xfrm>
            <a:off x="2156460" y="3672840"/>
            <a:ext cx="162000" cy="162000"/>
          </a:xfrm>
          <a:prstGeom prst="rect">
            <a:avLst/>
          </a:prstGeom>
        </xdr:spPr>
      </xdr:pic>
      <xdr:pic>
        <xdr:nvPicPr>
          <xdr:cNvPr id="18" name="Picture 17">
            <a:extLst>
              <a:ext uri="{FF2B5EF4-FFF2-40B4-BE49-F238E27FC236}">
                <a16:creationId xmlns:a16="http://schemas.microsoft.com/office/drawing/2014/main" id="{E916D21F-1B66-576F-14AA-BAFCFF8C841F}"/>
              </a:ext>
            </a:extLst>
          </xdr:cNvPr>
          <xdr:cNvPicPr>
            <a:picLocks noChangeAspect="1"/>
          </xdr:cNvPicPr>
        </xdr:nvPicPr>
        <xdr:blipFill>
          <a:blip xmlns:r="http://schemas.openxmlformats.org/officeDocument/2006/relationships" r:embed="rId22"/>
          <a:stretch>
            <a:fillRect/>
          </a:stretch>
        </xdr:blipFill>
        <xdr:spPr>
          <a:xfrm>
            <a:off x="2156460" y="4000500"/>
            <a:ext cx="162000" cy="162000"/>
          </a:xfrm>
          <a:prstGeom prst="rect">
            <a:avLst/>
          </a:prstGeom>
        </xdr:spPr>
      </xdr:pic>
      <xdr:pic>
        <xdr:nvPicPr>
          <xdr:cNvPr id="19" name="Picture 18">
            <a:extLst>
              <a:ext uri="{FF2B5EF4-FFF2-40B4-BE49-F238E27FC236}">
                <a16:creationId xmlns:a16="http://schemas.microsoft.com/office/drawing/2014/main" id="{D9062E18-1AD7-93F0-CCCC-B6CB1A4D6451}"/>
              </a:ext>
            </a:extLst>
          </xdr:cNvPr>
          <xdr:cNvPicPr>
            <a:picLocks noChangeAspect="1"/>
          </xdr:cNvPicPr>
        </xdr:nvPicPr>
        <xdr:blipFill>
          <a:blip xmlns:r="http://schemas.openxmlformats.org/officeDocument/2006/relationships" r:embed="rId22"/>
          <a:stretch>
            <a:fillRect/>
          </a:stretch>
        </xdr:blipFill>
        <xdr:spPr>
          <a:xfrm>
            <a:off x="2156460" y="4328160"/>
            <a:ext cx="162000" cy="162000"/>
          </a:xfrm>
          <a:prstGeom prst="rect">
            <a:avLst/>
          </a:prstGeom>
        </xdr:spPr>
      </xdr:pic>
      <xdr:pic>
        <xdr:nvPicPr>
          <xdr:cNvPr id="20" name="Picture 19">
            <a:extLst>
              <a:ext uri="{FF2B5EF4-FFF2-40B4-BE49-F238E27FC236}">
                <a16:creationId xmlns:a16="http://schemas.microsoft.com/office/drawing/2014/main" id="{1ECDA2A1-4151-9BA4-7636-B601FE992E1F}"/>
              </a:ext>
            </a:extLst>
          </xdr:cNvPr>
          <xdr:cNvPicPr>
            <a:picLocks noChangeAspect="1"/>
          </xdr:cNvPicPr>
        </xdr:nvPicPr>
        <xdr:blipFill>
          <a:blip xmlns:r="http://schemas.openxmlformats.org/officeDocument/2006/relationships" r:embed="rId22"/>
          <a:stretch>
            <a:fillRect/>
          </a:stretch>
        </xdr:blipFill>
        <xdr:spPr>
          <a:xfrm>
            <a:off x="2156460" y="4655820"/>
            <a:ext cx="162000" cy="162000"/>
          </a:xfrm>
          <a:prstGeom prst="rect">
            <a:avLst/>
          </a:prstGeom>
        </xdr:spPr>
      </xdr:pic>
    </xdr:grpSp>
    <xdr:clientData/>
  </xdr:twoCellAnchor>
  <xdr:twoCellAnchor>
    <xdr:from>
      <xdr:col>4</xdr:col>
      <xdr:colOff>91440</xdr:colOff>
      <xdr:row>6</xdr:row>
      <xdr:rowOff>99060</xdr:rowOff>
    </xdr:from>
    <xdr:to>
      <xdr:col>4</xdr:col>
      <xdr:colOff>235440</xdr:colOff>
      <xdr:row>15</xdr:row>
      <xdr:rowOff>227820</xdr:rowOff>
    </xdr:to>
    <xdr:grpSp>
      <xdr:nvGrpSpPr>
        <xdr:cNvPr id="25" name="Group 24">
          <a:extLst>
            <a:ext uri="{FF2B5EF4-FFF2-40B4-BE49-F238E27FC236}">
              <a16:creationId xmlns:a16="http://schemas.microsoft.com/office/drawing/2014/main" id="{9A81D54E-B3D2-42AF-A810-E70AEF679B7E}"/>
            </a:ext>
          </a:extLst>
        </xdr:cNvPr>
        <xdr:cNvGrpSpPr/>
      </xdr:nvGrpSpPr>
      <xdr:grpSpPr>
        <a:xfrm>
          <a:off x="1805940" y="1805940"/>
          <a:ext cx="144000" cy="3077700"/>
          <a:chOff x="1805940" y="1798320"/>
          <a:chExt cx="144000" cy="3077700"/>
        </a:xfrm>
      </xdr:grpSpPr>
      <xdr:sp macro="" textlink="">
        <xdr:nvSpPr>
          <xdr:cNvPr id="26" name="Oval 25">
            <a:extLst>
              <a:ext uri="{FF2B5EF4-FFF2-40B4-BE49-F238E27FC236}">
                <a16:creationId xmlns:a16="http://schemas.microsoft.com/office/drawing/2014/main" id="{9570D854-AAF2-12E4-9601-A908820AD713}"/>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7" name="Oval 26">
            <a:extLst>
              <a:ext uri="{FF2B5EF4-FFF2-40B4-BE49-F238E27FC236}">
                <a16:creationId xmlns:a16="http://schemas.microsoft.com/office/drawing/2014/main" id="{A879143E-9C63-B2B2-404B-2E4CE688B22C}"/>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8" name="Oval 27">
            <a:extLst>
              <a:ext uri="{FF2B5EF4-FFF2-40B4-BE49-F238E27FC236}">
                <a16:creationId xmlns:a16="http://schemas.microsoft.com/office/drawing/2014/main" id="{7E909F26-7C3F-2D7C-BE19-C314FA6D1D77}"/>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3" name="Oval 32">
            <a:extLst>
              <a:ext uri="{FF2B5EF4-FFF2-40B4-BE49-F238E27FC236}">
                <a16:creationId xmlns:a16="http://schemas.microsoft.com/office/drawing/2014/main" id="{365A9200-459F-B21C-945C-E1F7AF34CD42}"/>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4" name="Oval 33">
            <a:extLst>
              <a:ext uri="{FF2B5EF4-FFF2-40B4-BE49-F238E27FC236}">
                <a16:creationId xmlns:a16="http://schemas.microsoft.com/office/drawing/2014/main" id="{0AC9785A-AEC2-3D18-0F28-53A81A983CF1}"/>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7" name="Oval 46">
            <a:extLst>
              <a:ext uri="{FF2B5EF4-FFF2-40B4-BE49-F238E27FC236}">
                <a16:creationId xmlns:a16="http://schemas.microsoft.com/office/drawing/2014/main" id="{6B2B14C2-404A-9FC0-3E5F-DFAEDC26D499}"/>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8" name="Oval 47">
            <a:extLst>
              <a:ext uri="{FF2B5EF4-FFF2-40B4-BE49-F238E27FC236}">
                <a16:creationId xmlns:a16="http://schemas.microsoft.com/office/drawing/2014/main" id="{38997BFB-71BB-D58D-4217-A2F29D9B4375}"/>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9" name="Oval 48">
            <a:extLst>
              <a:ext uri="{FF2B5EF4-FFF2-40B4-BE49-F238E27FC236}">
                <a16:creationId xmlns:a16="http://schemas.microsoft.com/office/drawing/2014/main" id="{53F26478-0410-22B3-10AA-0CB3358F04B3}"/>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0" name="Oval 49">
            <a:extLst>
              <a:ext uri="{FF2B5EF4-FFF2-40B4-BE49-F238E27FC236}">
                <a16:creationId xmlns:a16="http://schemas.microsoft.com/office/drawing/2014/main" id="{CBFDC38A-BC20-61D7-3C2E-861F13941B33}"/>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1" name="Oval 50">
            <a:extLst>
              <a:ext uri="{FF2B5EF4-FFF2-40B4-BE49-F238E27FC236}">
                <a16:creationId xmlns:a16="http://schemas.microsoft.com/office/drawing/2014/main" id="{D20C8327-0226-F1F8-82EC-F9D6DB050D8A}"/>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83820</xdr:colOff>
      <xdr:row>5</xdr:row>
      <xdr:rowOff>68580</xdr:rowOff>
    </xdr:from>
    <xdr:to>
      <xdr:col>4</xdr:col>
      <xdr:colOff>252301</xdr:colOff>
      <xdr:row>5</xdr:row>
      <xdr:rowOff>248580</xdr:rowOff>
    </xdr:to>
    <xdr:pic>
      <xdr:nvPicPr>
        <xdr:cNvPr id="56" name="Picture 55">
          <a:extLst>
            <a:ext uri="{FF2B5EF4-FFF2-40B4-BE49-F238E27FC236}">
              <a16:creationId xmlns:a16="http://schemas.microsoft.com/office/drawing/2014/main" id="{EFD4F7A2-3500-4B4A-8EBD-7549F2CA9A4E}"/>
            </a:ext>
          </a:extLst>
        </xdr:cNvPr>
        <xdr:cNvPicPr>
          <a:picLocks noChangeAspect="1"/>
        </xdr:cNvPicPr>
      </xdr:nvPicPr>
      <xdr:blipFill>
        <a:blip xmlns:r="http://schemas.openxmlformats.org/officeDocument/2006/relationships" r:embed="rId24"/>
        <a:stretch>
          <a:fillRect/>
        </a:stretch>
      </xdr:blipFill>
      <xdr:spPr>
        <a:xfrm>
          <a:off x="1798320" y="1447800"/>
          <a:ext cx="168481" cy="18000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xdr:from>
      <xdr:col>19</xdr:col>
      <xdr:colOff>1249680</xdr:colOff>
      <xdr:row>3</xdr:row>
      <xdr:rowOff>99060</xdr:rowOff>
    </xdr:from>
    <xdr:to>
      <xdr:col>20</xdr:col>
      <xdr:colOff>584940</xdr:colOff>
      <xdr:row>3</xdr:row>
      <xdr:rowOff>351060</xdr:rowOff>
    </xdr:to>
    <xdr:sp macro="" textlink="">
      <xdr:nvSpPr>
        <xdr:cNvPr id="44" name="Rectangle: Rounded Corners 43">
          <a:hlinkClick xmlns:r="http://schemas.openxmlformats.org/officeDocument/2006/relationships" r:id="rId1"/>
          <a:extLst>
            <a:ext uri="{FF2B5EF4-FFF2-40B4-BE49-F238E27FC236}">
              <a16:creationId xmlns:a16="http://schemas.microsoft.com/office/drawing/2014/main" id="{97152B42-0D39-42A9-B33A-518A184A4168}"/>
            </a:ext>
          </a:extLst>
        </xdr:cNvPr>
        <xdr:cNvSpPr/>
      </xdr:nvSpPr>
      <xdr:spPr>
        <a:xfrm>
          <a:off x="13395960" y="91440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11</xdr:col>
      <xdr:colOff>1082040</xdr:colOff>
      <xdr:row>20</xdr:row>
      <xdr:rowOff>106680</xdr:rowOff>
    </xdr:from>
    <xdr:to>
      <xdr:col>15</xdr:col>
      <xdr:colOff>505440</xdr:colOff>
      <xdr:row>20</xdr:row>
      <xdr:rowOff>358680</xdr:rowOff>
    </xdr:to>
    <xdr:grpSp>
      <xdr:nvGrpSpPr>
        <xdr:cNvPr id="6" name="Group 5">
          <a:extLst>
            <a:ext uri="{FF2B5EF4-FFF2-40B4-BE49-F238E27FC236}">
              <a16:creationId xmlns:a16="http://schemas.microsoft.com/office/drawing/2014/main" id="{B748AFDA-2571-4544-978B-508E79D535E1}"/>
            </a:ext>
          </a:extLst>
        </xdr:cNvPr>
        <xdr:cNvGrpSpPr/>
      </xdr:nvGrpSpPr>
      <xdr:grpSpPr>
        <a:xfrm>
          <a:off x="6210300" y="6400800"/>
          <a:ext cx="2700000" cy="252000"/>
          <a:chOff x="5326380" y="922022"/>
          <a:chExt cx="2674920" cy="276157"/>
        </a:xfrm>
      </xdr:grpSpPr>
      <xdr:sp macro="" textlink="">
        <xdr:nvSpPr>
          <xdr:cNvPr id="7" name="Rectangle: Rounded Corners 6">
            <a:extLst>
              <a:ext uri="{FF2B5EF4-FFF2-40B4-BE49-F238E27FC236}">
                <a16:creationId xmlns:a16="http://schemas.microsoft.com/office/drawing/2014/main" id="{4EF5EF84-2401-C808-29D9-27971E4F911C}"/>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8" name="Picture 7">
            <a:extLst>
              <a:ext uri="{FF2B5EF4-FFF2-40B4-BE49-F238E27FC236}">
                <a16:creationId xmlns:a16="http://schemas.microsoft.com/office/drawing/2014/main" id="{7879CD6B-0691-7091-C77F-AF6CCE180077}"/>
              </a:ext>
            </a:extLst>
          </xdr:cNvPr>
          <xdr:cNvPicPr>
            <a:picLocks noChangeAspect="1"/>
          </xdr:cNvPicPr>
        </xdr:nvPicPr>
        <xdr:blipFill>
          <a:blip xmlns:r="http://schemas.openxmlformats.org/officeDocument/2006/relationships" r:embed="rId2"/>
          <a:stretch>
            <a:fillRect/>
          </a:stretch>
        </xdr:blipFill>
        <xdr:spPr>
          <a:xfrm>
            <a:off x="5326380" y="922022"/>
            <a:ext cx="666000" cy="275998"/>
          </a:xfrm>
          <a:prstGeom prst="rect">
            <a:avLst/>
          </a:prstGeom>
        </xdr:spPr>
      </xdr:pic>
      <xdr:pic>
        <xdr:nvPicPr>
          <xdr:cNvPr id="9" name="Picture 8">
            <a:extLst>
              <a:ext uri="{FF2B5EF4-FFF2-40B4-BE49-F238E27FC236}">
                <a16:creationId xmlns:a16="http://schemas.microsoft.com/office/drawing/2014/main" id="{5159A7DB-16F8-8D52-877F-655F6A7061BB}"/>
              </a:ext>
            </a:extLst>
          </xdr:cNvPr>
          <xdr:cNvPicPr>
            <a:picLocks noChangeAspect="1"/>
          </xdr:cNvPicPr>
        </xdr:nvPicPr>
        <xdr:blipFill>
          <a:blip xmlns:r="http://schemas.openxmlformats.org/officeDocument/2006/relationships" r:embed="rId2"/>
          <a:stretch>
            <a:fillRect/>
          </a:stretch>
        </xdr:blipFill>
        <xdr:spPr>
          <a:xfrm rot="10800000">
            <a:off x="7335300" y="922181"/>
            <a:ext cx="666000" cy="275998"/>
          </a:xfrm>
          <a:prstGeom prst="rect">
            <a:avLst/>
          </a:prstGeom>
        </xdr:spPr>
      </xdr:pic>
    </xdr:grpSp>
    <xdr:clientData/>
  </xdr:twoCellAnchor>
  <xdr:twoCellAnchor>
    <xdr:from>
      <xdr:col>7</xdr:col>
      <xdr:colOff>76200</xdr:colOff>
      <xdr:row>6</xdr:row>
      <xdr:rowOff>45720</xdr:rowOff>
    </xdr:from>
    <xdr:to>
      <xdr:col>7</xdr:col>
      <xdr:colOff>544200</xdr:colOff>
      <xdr:row>6</xdr:row>
      <xdr:rowOff>261720</xdr:rowOff>
    </xdr:to>
    <xdr:grpSp>
      <xdr:nvGrpSpPr>
        <xdr:cNvPr id="38" name="Group 37">
          <a:extLst>
            <a:ext uri="{FF2B5EF4-FFF2-40B4-BE49-F238E27FC236}">
              <a16:creationId xmlns:a16="http://schemas.microsoft.com/office/drawing/2014/main" id="{1234E7BD-B5A5-4D49-8549-5298CAB9D5B1}"/>
            </a:ext>
          </a:extLst>
        </xdr:cNvPr>
        <xdr:cNvGrpSpPr/>
      </xdr:nvGrpSpPr>
      <xdr:grpSpPr>
        <a:xfrm>
          <a:off x="2583180" y="1752600"/>
          <a:ext cx="0" cy="216000"/>
          <a:chOff x="2506980" y="1981200"/>
          <a:chExt cx="502942" cy="228620"/>
        </a:xfrm>
      </xdr:grpSpPr>
      <xdr:pic>
        <xdr:nvPicPr>
          <xdr:cNvPr id="39" name="Picture 38">
            <a:hlinkClick xmlns:r="http://schemas.openxmlformats.org/officeDocument/2006/relationships" r:id="rId3"/>
            <a:extLst>
              <a:ext uri="{FF2B5EF4-FFF2-40B4-BE49-F238E27FC236}">
                <a16:creationId xmlns:a16="http://schemas.microsoft.com/office/drawing/2014/main" id="{70D3950E-2C28-6C52-F3BB-9ED935056B37}"/>
              </a:ext>
            </a:extLst>
          </xdr:cNvPr>
          <xdr:cNvPicPr>
            <a:picLocks/>
          </xdr:cNvPicPr>
        </xdr:nvPicPr>
        <xdr:blipFill>
          <a:blip xmlns:r="http://schemas.openxmlformats.org/officeDocument/2006/relationships" r:embed="rId4"/>
          <a:stretch>
            <a:fillRect/>
          </a:stretch>
        </xdr:blipFill>
        <xdr:spPr>
          <a:xfrm>
            <a:off x="2506980" y="1988819"/>
            <a:ext cx="252000" cy="216000"/>
          </a:xfrm>
          <a:prstGeom prst="rect">
            <a:avLst/>
          </a:prstGeom>
        </xdr:spPr>
      </xdr:pic>
      <xdr:pic>
        <xdr:nvPicPr>
          <xdr:cNvPr id="40" name="Picture 39">
            <a:extLst>
              <a:ext uri="{FF2B5EF4-FFF2-40B4-BE49-F238E27FC236}">
                <a16:creationId xmlns:a16="http://schemas.microsoft.com/office/drawing/2014/main" id="{29810186-B498-835F-17FE-ED8D02352C20}"/>
              </a:ext>
            </a:extLst>
          </xdr:cNvPr>
          <xdr:cNvPicPr>
            <a:picLocks noChangeAspect="1"/>
          </xdr:cNvPicPr>
        </xdr:nvPicPr>
        <xdr:blipFill>
          <a:blip xmlns:r="http://schemas.openxmlformats.org/officeDocument/2006/relationships" r:embed="rId5"/>
          <a:stretch>
            <a:fillRect/>
          </a:stretch>
        </xdr:blipFill>
        <xdr:spPr>
          <a:xfrm>
            <a:off x="2758440" y="1981200"/>
            <a:ext cx="251482" cy="228620"/>
          </a:xfrm>
          <a:prstGeom prst="rect">
            <a:avLst/>
          </a:prstGeom>
        </xdr:spPr>
      </xdr:pic>
    </xdr:grpSp>
    <xdr:clientData/>
  </xdr:twoCellAnchor>
  <xdr:twoCellAnchor>
    <xdr:from>
      <xdr:col>7</xdr:col>
      <xdr:colOff>76200</xdr:colOff>
      <xdr:row>7</xdr:row>
      <xdr:rowOff>38100</xdr:rowOff>
    </xdr:from>
    <xdr:to>
      <xdr:col>7</xdr:col>
      <xdr:colOff>544200</xdr:colOff>
      <xdr:row>7</xdr:row>
      <xdr:rowOff>254100</xdr:rowOff>
    </xdr:to>
    <xdr:grpSp>
      <xdr:nvGrpSpPr>
        <xdr:cNvPr id="41" name="Group 40">
          <a:extLst>
            <a:ext uri="{FF2B5EF4-FFF2-40B4-BE49-F238E27FC236}">
              <a16:creationId xmlns:a16="http://schemas.microsoft.com/office/drawing/2014/main" id="{D43F6F4A-D4B2-4945-96FE-3DC29A76918B}"/>
            </a:ext>
          </a:extLst>
        </xdr:cNvPr>
        <xdr:cNvGrpSpPr/>
      </xdr:nvGrpSpPr>
      <xdr:grpSpPr>
        <a:xfrm>
          <a:off x="2583180" y="2072640"/>
          <a:ext cx="0" cy="216000"/>
          <a:chOff x="2506980" y="1981200"/>
          <a:chExt cx="502942" cy="228620"/>
        </a:xfrm>
      </xdr:grpSpPr>
      <xdr:pic>
        <xdr:nvPicPr>
          <xdr:cNvPr id="42" name="Picture 41">
            <a:extLst>
              <a:ext uri="{FF2B5EF4-FFF2-40B4-BE49-F238E27FC236}">
                <a16:creationId xmlns:a16="http://schemas.microsoft.com/office/drawing/2014/main" id="{2CFD8B37-ADF4-53DB-B231-0DF1BA9A9E27}"/>
              </a:ext>
            </a:extLst>
          </xdr:cNvPr>
          <xdr:cNvPicPr>
            <a:picLocks/>
          </xdr:cNvPicPr>
        </xdr:nvPicPr>
        <xdr:blipFill>
          <a:blip xmlns:r="http://schemas.openxmlformats.org/officeDocument/2006/relationships" r:embed="rId4"/>
          <a:stretch>
            <a:fillRect/>
          </a:stretch>
        </xdr:blipFill>
        <xdr:spPr>
          <a:xfrm>
            <a:off x="2506980" y="1988819"/>
            <a:ext cx="252000" cy="216000"/>
          </a:xfrm>
          <a:prstGeom prst="rect">
            <a:avLst/>
          </a:prstGeom>
        </xdr:spPr>
      </xdr:pic>
      <xdr:pic>
        <xdr:nvPicPr>
          <xdr:cNvPr id="43" name="Picture 42">
            <a:extLst>
              <a:ext uri="{FF2B5EF4-FFF2-40B4-BE49-F238E27FC236}">
                <a16:creationId xmlns:a16="http://schemas.microsoft.com/office/drawing/2014/main" id="{9FF666FE-8801-72FD-B3AA-9010C656A815}"/>
              </a:ext>
            </a:extLst>
          </xdr:cNvPr>
          <xdr:cNvPicPr>
            <a:picLocks noChangeAspect="1"/>
          </xdr:cNvPicPr>
        </xdr:nvPicPr>
        <xdr:blipFill>
          <a:blip xmlns:r="http://schemas.openxmlformats.org/officeDocument/2006/relationships" r:embed="rId5"/>
          <a:stretch>
            <a:fillRect/>
          </a:stretch>
        </xdr:blipFill>
        <xdr:spPr>
          <a:xfrm>
            <a:off x="2758440" y="1981200"/>
            <a:ext cx="251482" cy="228620"/>
          </a:xfrm>
          <a:prstGeom prst="rect">
            <a:avLst/>
          </a:prstGeom>
        </xdr:spPr>
      </xdr:pic>
    </xdr:grpSp>
    <xdr:clientData/>
  </xdr:twoCellAnchor>
  <xdr:twoCellAnchor editAs="oneCell">
    <xdr:from>
      <xdr:col>11</xdr:col>
      <xdr:colOff>518160</xdr:colOff>
      <xdr:row>3</xdr:row>
      <xdr:rowOff>121920</xdr:rowOff>
    </xdr:from>
    <xdr:to>
      <xdr:col>11</xdr:col>
      <xdr:colOff>979641</xdr:colOff>
      <xdr:row>3</xdr:row>
      <xdr:rowOff>373920</xdr:rowOff>
    </xdr:to>
    <xdr:pic>
      <xdr:nvPicPr>
        <xdr:cNvPr id="101" name="Picture 100">
          <a:extLst>
            <a:ext uri="{FF2B5EF4-FFF2-40B4-BE49-F238E27FC236}">
              <a16:creationId xmlns:a16="http://schemas.microsoft.com/office/drawing/2014/main" id="{87BF1335-D1E7-4A5E-8602-26BF543FDBDC}"/>
            </a:ext>
          </a:extLst>
        </xdr:cNvPr>
        <xdr:cNvPicPr>
          <a:picLocks noChangeAspect="1"/>
        </xdr:cNvPicPr>
      </xdr:nvPicPr>
      <xdr:blipFill>
        <a:blip xmlns:r="http://schemas.openxmlformats.org/officeDocument/2006/relationships" r:embed="rId6"/>
        <a:stretch>
          <a:fillRect/>
        </a:stretch>
      </xdr:blipFill>
      <xdr:spPr>
        <a:xfrm>
          <a:off x="5204460" y="937260"/>
          <a:ext cx="461481" cy="252000"/>
        </a:xfrm>
        <a:prstGeom prst="rect">
          <a:avLst/>
        </a:prstGeom>
      </xdr:spPr>
    </xdr:pic>
    <xdr:clientData/>
  </xdr:twoCellAnchor>
  <xdr:twoCellAnchor>
    <xdr:from>
      <xdr:col>0</xdr:col>
      <xdr:colOff>0</xdr:colOff>
      <xdr:row>0</xdr:row>
      <xdr:rowOff>0</xdr:rowOff>
    </xdr:from>
    <xdr:to>
      <xdr:col>2</xdr:col>
      <xdr:colOff>3471</xdr:colOff>
      <xdr:row>22</xdr:row>
      <xdr:rowOff>20100</xdr:rowOff>
    </xdr:to>
    <xdr:grpSp>
      <xdr:nvGrpSpPr>
        <xdr:cNvPr id="131" name="Group 130">
          <a:extLst>
            <a:ext uri="{FF2B5EF4-FFF2-40B4-BE49-F238E27FC236}">
              <a16:creationId xmlns:a16="http://schemas.microsoft.com/office/drawing/2014/main" id="{30DDD113-602C-450C-8464-0CD55A6CC582}"/>
            </a:ext>
          </a:extLst>
        </xdr:cNvPr>
        <xdr:cNvGrpSpPr/>
      </xdr:nvGrpSpPr>
      <xdr:grpSpPr>
        <a:xfrm>
          <a:off x="0" y="0"/>
          <a:ext cx="1474131" cy="6840000"/>
          <a:chOff x="0" y="0"/>
          <a:chExt cx="1470321" cy="6184990"/>
        </a:xfrm>
      </xdr:grpSpPr>
      <xdr:grpSp>
        <xdr:nvGrpSpPr>
          <xdr:cNvPr id="132" name="Group 131">
            <a:extLst>
              <a:ext uri="{FF2B5EF4-FFF2-40B4-BE49-F238E27FC236}">
                <a16:creationId xmlns:a16="http://schemas.microsoft.com/office/drawing/2014/main" id="{D0E12469-803E-EDD8-2A57-FB35065A17C3}"/>
              </a:ext>
            </a:extLst>
          </xdr:cNvPr>
          <xdr:cNvGrpSpPr/>
        </xdr:nvGrpSpPr>
        <xdr:grpSpPr>
          <a:xfrm>
            <a:off x="0" y="0"/>
            <a:ext cx="1470321" cy="6184990"/>
            <a:chOff x="0" y="0"/>
            <a:chExt cx="1470321" cy="6184990"/>
          </a:xfrm>
        </xdr:grpSpPr>
        <xdr:grpSp>
          <xdr:nvGrpSpPr>
            <xdr:cNvPr id="134" name="Group 133">
              <a:extLst>
                <a:ext uri="{FF2B5EF4-FFF2-40B4-BE49-F238E27FC236}">
                  <a16:creationId xmlns:a16="http://schemas.microsoft.com/office/drawing/2014/main" id="{D239DE28-7527-8946-AA01-7859607F2F12}"/>
                </a:ext>
              </a:extLst>
            </xdr:cNvPr>
            <xdr:cNvGrpSpPr/>
          </xdr:nvGrpSpPr>
          <xdr:grpSpPr>
            <a:xfrm>
              <a:off x="0" y="0"/>
              <a:ext cx="1470321" cy="6184990"/>
              <a:chOff x="0" y="-291307"/>
              <a:chExt cx="1474131" cy="6350725"/>
            </a:xfrm>
            <a:solidFill>
              <a:schemeClr val="bg1"/>
            </a:solidFill>
          </xdr:grpSpPr>
          <xdr:grpSp>
            <xdr:nvGrpSpPr>
              <xdr:cNvPr id="136" name="Group 135">
                <a:extLst>
                  <a:ext uri="{FF2B5EF4-FFF2-40B4-BE49-F238E27FC236}">
                    <a16:creationId xmlns:a16="http://schemas.microsoft.com/office/drawing/2014/main" id="{7568D64F-C775-133F-A3B7-23D04F0E2E40}"/>
                  </a:ext>
                </a:extLst>
              </xdr:cNvPr>
              <xdr:cNvGrpSpPr/>
            </xdr:nvGrpSpPr>
            <xdr:grpSpPr>
              <a:xfrm>
                <a:off x="0" y="-291307"/>
                <a:ext cx="1474131" cy="6350725"/>
                <a:chOff x="0" y="-291307"/>
                <a:chExt cx="1474131" cy="6350725"/>
              </a:xfrm>
              <a:grpFill/>
            </xdr:grpSpPr>
            <xdr:grpSp>
              <xdr:nvGrpSpPr>
                <xdr:cNvPr id="139" name="Group 138">
                  <a:extLst>
                    <a:ext uri="{FF2B5EF4-FFF2-40B4-BE49-F238E27FC236}">
                      <a16:creationId xmlns:a16="http://schemas.microsoft.com/office/drawing/2014/main" id="{549428AB-7B82-9E64-10BE-B902DA6EF834}"/>
                    </a:ext>
                  </a:extLst>
                </xdr:cNvPr>
                <xdr:cNvGrpSpPr/>
              </xdr:nvGrpSpPr>
              <xdr:grpSpPr>
                <a:xfrm>
                  <a:off x="0" y="-291307"/>
                  <a:ext cx="1474131" cy="6350725"/>
                  <a:chOff x="0" y="-276870"/>
                  <a:chExt cx="1476165" cy="6035993"/>
                </a:xfrm>
                <a:grpFill/>
              </xdr:grpSpPr>
              <xdr:sp macro="" textlink="">
                <xdr:nvSpPr>
                  <xdr:cNvPr id="141" name="Rectangle 140">
                    <a:extLst>
                      <a:ext uri="{FF2B5EF4-FFF2-40B4-BE49-F238E27FC236}">
                        <a16:creationId xmlns:a16="http://schemas.microsoft.com/office/drawing/2014/main" id="{43AE0D71-402C-20F9-A4E5-11A7F935DA80}"/>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42" name="Group 141">
                    <a:extLst>
                      <a:ext uri="{FF2B5EF4-FFF2-40B4-BE49-F238E27FC236}">
                        <a16:creationId xmlns:a16="http://schemas.microsoft.com/office/drawing/2014/main" id="{FFFCE19A-3722-8CB3-3BA5-1CF062342140}"/>
                      </a:ext>
                    </a:extLst>
                  </xdr:cNvPr>
                  <xdr:cNvGrpSpPr/>
                </xdr:nvGrpSpPr>
                <xdr:grpSpPr>
                  <a:xfrm>
                    <a:off x="2080" y="531339"/>
                    <a:ext cx="1457616" cy="4278031"/>
                    <a:chOff x="2080" y="531339"/>
                    <a:chExt cx="1457616" cy="4278031"/>
                  </a:xfrm>
                  <a:grpFill/>
                </xdr:grpSpPr>
                <xdr:sp macro="" textlink="">
                  <xdr:nvSpPr>
                    <xdr:cNvPr id="143" name="TextBox 142">
                      <a:hlinkClick xmlns:r="http://schemas.openxmlformats.org/officeDocument/2006/relationships" r:id="rId7"/>
                      <a:extLst>
                        <a:ext uri="{FF2B5EF4-FFF2-40B4-BE49-F238E27FC236}">
                          <a16:creationId xmlns:a16="http://schemas.microsoft.com/office/drawing/2014/main" id="{6F265D8B-9448-1C05-0C7E-78584FAC01B0}"/>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4" name="TextBox 143">
                      <a:hlinkClick xmlns:r="http://schemas.openxmlformats.org/officeDocument/2006/relationships" r:id="rId8"/>
                      <a:extLst>
                        <a:ext uri="{FF2B5EF4-FFF2-40B4-BE49-F238E27FC236}">
                          <a16:creationId xmlns:a16="http://schemas.microsoft.com/office/drawing/2014/main" id="{52BED958-D6B5-544D-5E6B-EDD1DF1CAF54}"/>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5" name="TextBox 144">
                      <a:hlinkClick xmlns:r="http://schemas.openxmlformats.org/officeDocument/2006/relationships" r:id="rId9"/>
                      <a:extLst>
                        <a:ext uri="{FF2B5EF4-FFF2-40B4-BE49-F238E27FC236}">
                          <a16:creationId xmlns:a16="http://schemas.microsoft.com/office/drawing/2014/main" id="{DAA6E75B-2F0F-5178-DF08-CCF28FCD6206}"/>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6" name="TextBox 145">
                      <a:hlinkClick xmlns:r="http://schemas.openxmlformats.org/officeDocument/2006/relationships" r:id="rId10"/>
                      <a:extLst>
                        <a:ext uri="{FF2B5EF4-FFF2-40B4-BE49-F238E27FC236}">
                          <a16:creationId xmlns:a16="http://schemas.microsoft.com/office/drawing/2014/main" id="{D62EF7C0-0961-4782-D175-C9819C4806FB}"/>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7" name="TextBox 146">
                      <a:hlinkClick xmlns:r="http://schemas.openxmlformats.org/officeDocument/2006/relationships" r:id="rId11"/>
                      <a:extLst>
                        <a:ext uri="{FF2B5EF4-FFF2-40B4-BE49-F238E27FC236}">
                          <a16:creationId xmlns:a16="http://schemas.microsoft.com/office/drawing/2014/main" id="{12698199-6FE5-A1F7-9C2F-E14879D38652}"/>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8" name="TextBox 147">
                      <a:hlinkClick xmlns:r="http://schemas.openxmlformats.org/officeDocument/2006/relationships" r:id="rId12"/>
                      <a:extLst>
                        <a:ext uri="{FF2B5EF4-FFF2-40B4-BE49-F238E27FC236}">
                          <a16:creationId xmlns:a16="http://schemas.microsoft.com/office/drawing/2014/main" id="{1C3D8C58-22A7-2595-4E07-45CCBD849188}"/>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9" name="TextBox 148">
                      <a:hlinkClick xmlns:r="http://schemas.openxmlformats.org/officeDocument/2006/relationships" r:id="rId13"/>
                      <a:extLst>
                        <a:ext uri="{FF2B5EF4-FFF2-40B4-BE49-F238E27FC236}">
                          <a16:creationId xmlns:a16="http://schemas.microsoft.com/office/drawing/2014/main" id="{C6F1B384-E9A7-6798-C369-CC81DA8C303F}"/>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0" name="TextBox 149">
                      <a:hlinkClick xmlns:r="http://schemas.openxmlformats.org/officeDocument/2006/relationships" r:id="rId14"/>
                      <a:extLst>
                        <a:ext uri="{FF2B5EF4-FFF2-40B4-BE49-F238E27FC236}">
                          <a16:creationId xmlns:a16="http://schemas.microsoft.com/office/drawing/2014/main" id="{1A2F7EDB-B64B-34FE-B46F-15DBCB0035E1}"/>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1" name="TextBox 150">
                      <a:hlinkClick xmlns:r="http://schemas.openxmlformats.org/officeDocument/2006/relationships" r:id="rId15"/>
                      <a:extLst>
                        <a:ext uri="{FF2B5EF4-FFF2-40B4-BE49-F238E27FC236}">
                          <a16:creationId xmlns:a16="http://schemas.microsoft.com/office/drawing/2014/main" id="{A42BF842-1B3F-5482-62B7-3CF1D8B56C37}"/>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52" name="TextBox 151">
                      <a:extLst>
                        <a:ext uri="{FF2B5EF4-FFF2-40B4-BE49-F238E27FC236}">
                          <a16:creationId xmlns:a16="http://schemas.microsoft.com/office/drawing/2014/main" id="{CB525206-D8BC-87A7-FEE7-CC22B290970B}"/>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3" name="TextBox 152">
                      <a:hlinkClick xmlns:r="http://schemas.openxmlformats.org/officeDocument/2006/relationships" r:id="rId16"/>
                      <a:extLst>
                        <a:ext uri="{FF2B5EF4-FFF2-40B4-BE49-F238E27FC236}">
                          <a16:creationId xmlns:a16="http://schemas.microsoft.com/office/drawing/2014/main" id="{804795C0-DA1F-B1A2-C590-BB56F6E0D76A}"/>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54" name="TextBox 153">
                      <a:extLst>
                        <a:ext uri="{FF2B5EF4-FFF2-40B4-BE49-F238E27FC236}">
                          <a16:creationId xmlns:a16="http://schemas.microsoft.com/office/drawing/2014/main" id="{B331CCE2-903C-BE22-D6E4-56DA192D592A}"/>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5" name="TextBox 154">
                      <a:hlinkClick xmlns:r="http://schemas.openxmlformats.org/officeDocument/2006/relationships" r:id="rId17"/>
                      <a:extLst>
                        <a:ext uri="{FF2B5EF4-FFF2-40B4-BE49-F238E27FC236}">
                          <a16:creationId xmlns:a16="http://schemas.microsoft.com/office/drawing/2014/main" id="{7F581FA9-8A91-CA0F-AA78-47538A71E774}"/>
                        </a:ext>
                      </a:extLst>
                    </xdr:cNvPr>
                    <xdr:cNvSpPr txBox="1"/>
                  </xdr:nvSpPr>
                  <xdr:spPr>
                    <a:xfrm>
                      <a:off x="4511" y="3756836"/>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156" name="TextBox 155">
                      <a:extLst>
                        <a:ext uri="{FF2B5EF4-FFF2-40B4-BE49-F238E27FC236}">
                          <a16:creationId xmlns:a16="http://schemas.microsoft.com/office/drawing/2014/main" id="{BA178F72-7C67-F2F3-0EDD-FB033EEB53C1}"/>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40" name="TextBox 139">
                  <a:hlinkClick xmlns:r="http://schemas.openxmlformats.org/officeDocument/2006/relationships" r:id="rId18"/>
                  <a:extLst>
                    <a:ext uri="{FF2B5EF4-FFF2-40B4-BE49-F238E27FC236}">
                      <a16:creationId xmlns:a16="http://schemas.microsoft.com/office/drawing/2014/main" id="{FA34BDB4-2A3E-1D5A-1A06-40FF611870F1}"/>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7" name="TextBox 136">
                <a:extLst>
                  <a:ext uri="{FF2B5EF4-FFF2-40B4-BE49-F238E27FC236}">
                    <a16:creationId xmlns:a16="http://schemas.microsoft.com/office/drawing/2014/main" id="{84B21D8D-4BA7-46CD-DD78-5ECBE6FD8CBA}"/>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38" name="TextBox 137">
                <a:extLst>
                  <a:ext uri="{FF2B5EF4-FFF2-40B4-BE49-F238E27FC236}">
                    <a16:creationId xmlns:a16="http://schemas.microsoft.com/office/drawing/2014/main" id="{EACD32E8-A450-0C1A-2A6B-4B6EC80C6931}"/>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5" name="TextBox 134">
              <a:hlinkClick xmlns:r="http://schemas.openxmlformats.org/officeDocument/2006/relationships" r:id="rId19"/>
              <a:extLst>
                <a:ext uri="{FF2B5EF4-FFF2-40B4-BE49-F238E27FC236}">
                  <a16:creationId xmlns:a16="http://schemas.microsoft.com/office/drawing/2014/main" id="{7B78C85A-F506-1D9D-5174-550E87588C0D}"/>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33" name="Picture 132">
            <a:extLst>
              <a:ext uri="{FF2B5EF4-FFF2-40B4-BE49-F238E27FC236}">
                <a16:creationId xmlns:a16="http://schemas.microsoft.com/office/drawing/2014/main" id="{C807DD9D-D7A6-33C2-5EA0-BB55A2FEC7AB}"/>
              </a:ext>
            </a:extLst>
          </xdr:cNvPr>
          <xdr:cNvPicPr>
            <a:picLocks noChangeAspect="1"/>
          </xdr:cNvPicPr>
        </xdr:nvPicPr>
        <xdr:blipFill>
          <a:blip xmlns:r="http://schemas.openxmlformats.org/officeDocument/2006/relationships" r:embed="rId20"/>
          <a:stretch>
            <a:fillRect/>
          </a:stretch>
        </xdr:blipFill>
        <xdr:spPr>
          <a:xfrm>
            <a:off x="243840" y="175260"/>
            <a:ext cx="1021080" cy="439850"/>
          </a:xfrm>
          <a:prstGeom prst="rect">
            <a:avLst/>
          </a:prstGeom>
        </xdr:spPr>
      </xdr:pic>
    </xdr:grpSp>
    <xdr:clientData/>
  </xdr:twoCellAnchor>
  <xdr:twoCellAnchor>
    <xdr:from>
      <xdr:col>11</xdr:col>
      <xdr:colOff>975360</xdr:colOff>
      <xdr:row>3</xdr:row>
      <xdr:rowOff>114300</xdr:rowOff>
    </xdr:from>
    <xdr:to>
      <xdr:col>12</xdr:col>
      <xdr:colOff>419400</xdr:colOff>
      <xdr:row>3</xdr:row>
      <xdr:rowOff>366300</xdr:rowOff>
    </xdr:to>
    <xdr:sp macro="" textlink="">
      <xdr:nvSpPr>
        <xdr:cNvPr id="4" name="Rectangle: Rounded Corners 3">
          <a:extLst>
            <a:ext uri="{FF2B5EF4-FFF2-40B4-BE49-F238E27FC236}">
              <a16:creationId xmlns:a16="http://schemas.microsoft.com/office/drawing/2014/main" id="{E8BBB0DE-3E16-4C3B-8F06-6C9B2D03DA38}"/>
            </a:ext>
          </a:extLst>
        </xdr:cNvPr>
        <xdr:cNvSpPr/>
      </xdr:nvSpPr>
      <xdr:spPr>
        <a:xfrm>
          <a:off x="5661660" y="92964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396240</xdr:colOff>
      <xdr:row>20</xdr:row>
      <xdr:rowOff>106680</xdr:rowOff>
    </xdr:from>
    <xdr:to>
      <xdr:col>8</xdr:col>
      <xdr:colOff>577320</xdr:colOff>
      <xdr:row>20</xdr:row>
      <xdr:rowOff>340680</xdr:rowOff>
    </xdr:to>
    <xdr:sp macro="" textlink="">
      <xdr:nvSpPr>
        <xdr:cNvPr id="2" name="Rectangle: Rounded Corners 1">
          <a:extLst>
            <a:ext uri="{FF2B5EF4-FFF2-40B4-BE49-F238E27FC236}">
              <a16:creationId xmlns:a16="http://schemas.microsoft.com/office/drawing/2014/main" id="{8EDF3057-3BF4-45F2-8D2F-0B38AB7EE2E4}"/>
            </a:ext>
          </a:extLst>
        </xdr:cNvPr>
        <xdr:cNvSpPr/>
      </xdr:nvSpPr>
      <xdr:spPr>
        <a:xfrm>
          <a:off x="2476500" y="640080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20</xdr:row>
      <xdr:rowOff>340680</xdr:rowOff>
    </xdr:to>
    <xdr:sp macro="" textlink="">
      <xdr:nvSpPr>
        <xdr:cNvPr id="3" name="Rectangle: Rounded Corners 2">
          <a:extLst>
            <a:ext uri="{FF2B5EF4-FFF2-40B4-BE49-F238E27FC236}">
              <a16:creationId xmlns:a16="http://schemas.microsoft.com/office/drawing/2014/main" id="{536E58BE-0FC6-43FB-B3E0-5C7B1AC4C283}"/>
            </a:ext>
          </a:extLst>
        </xdr:cNvPr>
        <xdr:cNvSpPr/>
      </xdr:nvSpPr>
      <xdr:spPr>
        <a:xfrm>
          <a:off x="171450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83820</xdr:colOff>
      <xdr:row>6</xdr:row>
      <xdr:rowOff>76200</xdr:rowOff>
    </xdr:from>
    <xdr:to>
      <xdr:col>5</xdr:col>
      <xdr:colOff>250579</xdr:colOff>
      <xdr:row>9</xdr:row>
      <xdr:rowOff>238200</xdr:rowOff>
    </xdr:to>
    <xdr:grpSp>
      <xdr:nvGrpSpPr>
        <xdr:cNvPr id="5" name="Group 4">
          <a:extLst>
            <a:ext uri="{FF2B5EF4-FFF2-40B4-BE49-F238E27FC236}">
              <a16:creationId xmlns:a16="http://schemas.microsoft.com/office/drawing/2014/main" id="{99E34066-AF6C-44C1-8193-A305D18CC609}"/>
            </a:ext>
          </a:extLst>
        </xdr:cNvPr>
        <xdr:cNvGrpSpPr/>
      </xdr:nvGrpSpPr>
      <xdr:grpSpPr>
        <a:xfrm>
          <a:off x="2164080" y="1783080"/>
          <a:ext cx="166759" cy="1144980"/>
          <a:chOff x="2156460" y="1706880"/>
          <a:chExt cx="162001" cy="1144980"/>
        </a:xfrm>
      </xdr:grpSpPr>
      <xdr:pic>
        <xdr:nvPicPr>
          <xdr:cNvPr id="10" name="Picture 9">
            <a:hlinkClick xmlns:r="http://schemas.openxmlformats.org/officeDocument/2006/relationships" r:id="rId21"/>
            <a:extLst>
              <a:ext uri="{FF2B5EF4-FFF2-40B4-BE49-F238E27FC236}">
                <a16:creationId xmlns:a16="http://schemas.microsoft.com/office/drawing/2014/main" id="{748C46EC-5627-4E47-6CFA-E04618FDC19C}"/>
              </a:ext>
            </a:extLst>
          </xdr:cNvPr>
          <xdr:cNvPicPr>
            <a:picLocks noChangeAspect="1"/>
          </xdr:cNvPicPr>
        </xdr:nvPicPr>
        <xdr:blipFill>
          <a:blip xmlns:r="http://schemas.openxmlformats.org/officeDocument/2006/relationships" r:embed="rId22"/>
          <a:stretch>
            <a:fillRect/>
          </a:stretch>
        </xdr:blipFill>
        <xdr:spPr>
          <a:xfrm>
            <a:off x="2156460" y="2034540"/>
            <a:ext cx="162001" cy="162000"/>
          </a:xfrm>
          <a:prstGeom prst="rect">
            <a:avLst/>
          </a:prstGeom>
        </xdr:spPr>
      </xdr:pic>
      <xdr:pic>
        <xdr:nvPicPr>
          <xdr:cNvPr id="11" name="Picture 10">
            <a:hlinkClick xmlns:r="http://schemas.openxmlformats.org/officeDocument/2006/relationships" r:id="rId23"/>
            <a:extLst>
              <a:ext uri="{FF2B5EF4-FFF2-40B4-BE49-F238E27FC236}">
                <a16:creationId xmlns:a16="http://schemas.microsoft.com/office/drawing/2014/main" id="{A5D589D0-2E1B-4389-80D2-D6C2B7B7BB7B}"/>
              </a:ext>
            </a:extLst>
          </xdr:cNvPr>
          <xdr:cNvPicPr>
            <a:picLocks noChangeAspect="1"/>
          </xdr:cNvPicPr>
        </xdr:nvPicPr>
        <xdr:blipFill>
          <a:blip xmlns:r="http://schemas.openxmlformats.org/officeDocument/2006/relationships" r:embed="rId22"/>
          <a:stretch>
            <a:fillRect/>
          </a:stretch>
        </xdr:blipFill>
        <xdr:spPr>
          <a:xfrm>
            <a:off x="2156460" y="1706880"/>
            <a:ext cx="162000" cy="162000"/>
          </a:xfrm>
          <a:prstGeom prst="rect">
            <a:avLst/>
          </a:prstGeom>
        </xdr:spPr>
      </xdr:pic>
      <xdr:pic>
        <xdr:nvPicPr>
          <xdr:cNvPr id="12" name="Picture 11">
            <a:extLst>
              <a:ext uri="{FF2B5EF4-FFF2-40B4-BE49-F238E27FC236}">
                <a16:creationId xmlns:a16="http://schemas.microsoft.com/office/drawing/2014/main" id="{D67D45AF-C728-102D-925F-AB7D514DC91F}"/>
              </a:ext>
            </a:extLst>
          </xdr:cNvPr>
          <xdr:cNvPicPr>
            <a:picLocks noChangeAspect="1"/>
          </xdr:cNvPicPr>
        </xdr:nvPicPr>
        <xdr:blipFill>
          <a:blip xmlns:r="http://schemas.openxmlformats.org/officeDocument/2006/relationships" r:embed="rId22"/>
          <a:stretch>
            <a:fillRect/>
          </a:stretch>
        </xdr:blipFill>
        <xdr:spPr>
          <a:xfrm>
            <a:off x="2156460" y="2362200"/>
            <a:ext cx="162000" cy="162000"/>
          </a:xfrm>
          <a:prstGeom prst="rect">
            <a:avLst/>
          </a:prstGeom>
        </xdr:spPr>
      </xdr:pic>
      <xdr:pic>
        <xdr:nvPicPr>
          <xdr:cNvPr id="13" name="Picture 12">
            <a:extLst>
              <a:ext uri="{FF2B5EF4-FFF2-40B4-BE49-F238E27FC236}">
                <a16:creationId xmlns:a16="http://schemas.microsoft.com/office/drawing/2014/main" id="{584D38E8-BCD2-9085-61CE-AE4EB7C7D06A}"/>
              </a:ext>
            </a:extLst>
          </xdr:cNvPr>
          <xdr:cNvPicPr>
            <a:picLocks noChangeAspect="1"/>
          </xdr:cNvPicPr>
        </xdr:nvPicPr>
        <xdr:blipFill>
          <a:blip xmlns:r="http://schemas.openxmlformats.org/officeDocument/2006/relationships" r:embed="rId22"/>
          <a:stretch>
            <a:fillRect/>
          </a:stretch>
        </xdr:blipFill>
        <xdr:spPr>
          <a:xfrm>
            <a:off x="2156460" y="2689860"/>
            <a:ext cx="162000" cy="162000"/>
          </a:xfrm>
          <a:prstGeom prst="rect">
            <a:avLst/>
          </a:prstGeom>
        </xdr:spPr>
      </xdr:pic>
    </xdr:grpSp>
    <xdr:clientData/>
  </xdr:twoCellAnchor>
  <xdr:twoCellAnchor>
    <xdr:from>
      <xdr:col>4</xdr:col>
      <xdr:colOff>106680</xdr:colOff>
      <xdr:row>6</xdr:row>
      <xdr:rowOff>83820</xdr:rowOff>
    </xdr:from>
    <xdr:to>
      <xdr:col>4</xdr:col>
      <xdr:colOff>250680</xdr:colOff>
      <xdr:row>9</xdr:row>
      <xdr:rowOff>212580</xdr:rowOff>
    </xdr:to>
    <xdr:grpSp>
      <xdr:nvGrpSpPr>
        <xdr:cNvPr id="14" name="Group 13">
          <a:extLst>
            <a:ext uri="{FF2B5EF4-FFF2-40B4-BE49-F238E27FC236}">
              <a16:creationId xmlns:a16="http://schemas.microsoft.com/office/drawing/2014/main" id="{9DF6787B-B2D8-432F-BF99-DFC92647A947}"/>
            </a:ext>
          </a:extLst>
        </xdr:cNvPr>
        <xdr:cNvGrpSpPr/>
      </xdr:nvGrpSpPr>
      <xdr:grpSpPr>
        <a:xfrm>
          <a:off x="1821180" y="1790700"/>
          <a:ext cx="144000" cy="1111740"/>
          <a:chOff x="1805940" y="1798320"/>
          <a:chExt cx="144000" cy="1111740"/>
        </a:xfrm>
      </xdr:grpSpPr>
      <xdr:sp macro="" textlink="">
        <xdr:nvSpPr>
          <xdr:cNvPr id="15" name="Oval 14">
            <a:extLst>
              <a:ext uri="{FF2B5EF4-FFF2-40B4-BE49-F238E27FC236}">
                <a16:creationId xmlns:a16="http://schemas.microsoft.com/office/drawing/2014/main" id="{2FD77BC1-3F68-03CC-CFC6-0B2757E92783}"/>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6" name="Oval 15">
            <a:extLst>
              <a:ext uri="{FF2B5EF4-FFF2-40B4-BE49-F238E27FC236}">
                <a16:creationId xmlns:a16="http://schemas.microsoft.com/office/drawing/2014/main" id="{3AFC35F5-F1A0-61FF-87E4-D6B696BBA491}"/>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7" name="Oval 16">
            <a:extLst>
              <a:ext uri="{FF2B5EF4-FFF2-40B4-BE49-F238E27FC236}">
                <a16:creationId xmlns:a16="http://schemas.microsoft.com/office/drawing/2014/main" id="{4B8E644B-DC9C-5678-F928-BCA013D45641}"/>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8" name="Oval 17">
            <a:extLst>
              <a:ext uri="{FF2B5EF4-FFF2-40B4-BE49-F238E27FC236}">
                <a16:creationId xmlns:a16="http://schemas.microsoft.com/office/drawing/2014/main" id="{6F38FF4A-2259-FCFA-FE34-9962582E9C00}"/>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91440</xdr:colOff>
      <xdr:row>5</xdr:row>
      <xdr:rowOff>68580</xdr:rowOff>
    </xdr:from>
    <xdr:to>
      <xdr:col>4</xdr:col>
      <xdr:colOff>259921</xdr:colOff>
      <xdr:row>5</xdr:row>
      <xdr:rowOff>248580</xdr:rowOff>
    </xdr:to>
    <xdr:pic>
      <xdr:nvPicPr>
        <xdr:cNvPr id="19" name="Picture 18">
          <a:extLst>
            <a:ext uri="{FF2B5EF4-FFF2-40B4-BE49-F238E27FC236}">
              <a16:creationId xmlns:a16="http://schemas.microsoft.com/office/drawing/2014/main" id="{04558B7B-AB31-4D97-AE91-9E2ECFC8C38B}"/>
            </a:ext>
          </a:extLst>
        </xdr:cNvPr>
        <xdr:cNvPicPr>
          <a:picLocks noChangeAspect="1"/>
        </xdr:cNvPicPr>
      </xdr:nvPicPr>
      <xdr:blipFill>
        <a:blip xmlns:r="http://schemas.openxmlformats.org/officeDocument/2006/relationships" r:embed="rId24"/>
        <a:stretch>
          <a:fillRect/>
        </a:stretch>
      </xdr:blipFill>
      <xdr:spPr>
        <a:xfrm>
          <a:off x="1805940" y="1447800"/>
          <a:ext cx="168481" cy="18000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xdr:from>
      <xdr:col>11</xdr:col>
      <xdr:colOff>441961</xdr:colOff>
      <xdr:row>20</xdr:row>
      <xdr:rowOff>106680</xdr:rowOff>
    </xdr:from>
    <xdr:to>
      <xdr:col>14</xdr:col>
      <xdr:colOff>482581</xdr:colOff>
      <xdr:row>20</xdr:row>
      <xdr:rowOff>358680</xdr:rowOff>
    </xdr:to>
    <xdr:grpSp>
      <xdr:nvGrpSpPr>
        <xdr:cNvPr id="6" name="Group 5">
          <a:extLst>
            <a:ext uri="{FF2B5EF4-FFF2-40B4-BE49-F238E27FC236}">
              <a16:creationId xmlns:a16="http://schemas.microsoft.com/office/drawing/2014/main" id="{5733BFDD-FD20-4992-BC12-7F20B8851100}"/>
            </a:ext>
          </a:extLst>
        </xdr:cNvPr>
        <xdr:cNvGrpSpPr/>
      </xdr:nvGrpSpPr>
      <xdr:grpSpPr>
        <a:xfrm>
          <a:off x="6202681" y="6400800"/>
          <a:ext cx="2700000" cy="252000"/>
          <a:chOff x="5326380" y="922022"/>
          <a:chExt cx="2674920" cy="276157"/>
        </a:xfrm>
      </xdr:grpSpPr>
      <xdr:sp macro="" textlink="">
        <xdr:nvSpPr>
          <xdr:cNvPr id="7" name="Rectangle: Rounded Corners 6">
            <a:extLst>
              <a:ext uri="{FF2B5EF4-FFF2-40B4-BE49-F238E27FC236}">
                <a16:creationId xmlns:a16="http://schemas.microsoft.com/office/drawing/2014/main" id="{08004F94-A835-F726-486B-6F40E41210D3}"/>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8" name="Picture 7">
            <a:extLst>
              <a:ext uri="{FF2B5EF4-FFF2-40B4-BE49-F238E27FC236}">
                <a16:creationId xmlns:a16="http://schemas.microsoft.com/office/drawing/2014/main" id="{4D17F44E-96F9-7BAE-AE8C-66AE24BD5151}"/>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9" name="Picture 8">
            <a:extLst>
              <a:ext uri="{FF2B5EF4-FFF2-40B4-BE49-F238E27FC236}">
                <a16:creationId xmlns:a16="http://schemas.microsoft.com/office/drawing/2014/main" id="{484327BF-3DD1-A7CC-7456-9CC891A5E913}"/>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19</xdr:col>
      <xdr:colOff>53340</xdr:colOff>
      <xdr:row>3</xdr:row>
      <xdr:rowOff>91440</xdr:rowOff>
    </xdr:from>
    <xdr:to>
      <xdr:col>19</xdr:col>
      <xdr:colOff>737340</xdr:colOff>
      <xdr:row>3</xdr:row>
      <xdr:rowOff>343440</xdr:rowOff>
    </xdr:to>
    <xdr:sp macro="" textlink="">
      <xdr:nvSpPr>
        <xdr:cNvPr id="32" name="Rectangle: Rounded Corners 31">
          <a:hlinkClick xmlns:r="http://schemas.openxmlformats.org/officeDocument/2006/relationships" r:id="rId2"/>
          <a:extLst>
            <a:ext uri="{FF2B5EF4-FFF2-40B4-BE49-F238E27FC236}">
              <a16:creationId xmlns:a16="http://schemas.microsoft.com/office/drawing/2014/main" id="{FAB3421C-58E7-476F-A87A-BD379BFB72EA}"/>
            </a:ext>
          </a:extLst>
        </xdr:cNvPr>
        <xdr:cNvSpPr/>
      </xdr:nvSpPr>
      <xdr:spPr>
        <a:xfrm>
          <a:off x="13426440" y="90678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76200</xdr:colOff>
      <xdr:row>6</xdr:row>
      <xdr:rowOff>45720</xdr:rowOff>
    </xdr:from>
    <xdr:to>
      <xdr:col>7</xdr:col>
      <xdr:colOff>544200</xdr:colOff>
      <xdr:row>6</xdr:row>
      <xdr:rowOff>297720</xdr:rowOff>
    </xdr:to>
    <xdr:grpSp>
      <xdr:nvGrpSpPr>
        <xdr:cNvPr id="38" name="Group 37">
          <a:extLst>
            <a:ext uri="{FF2B5EF4-FFF2-40B4-BE49-F238E27FC236}">
              <a16:creationId xmlns:a16="http://schemas.microsoft.com/office/drawing/2014/main" id="{E2236513-1A94-4215-AF62-BBF8AB0B3D97}"/>
            </a:ext>
          </a:extLst>
        </xdr:cNvPr>
        <xdr:cNvGrpSpPr/>
      </xdr:nvGrpSpPr>
      <xdr:grpSpPr>
        <a:xfrm>
          <a:off x="2583180" y="1752600"/>
          <a:ext cx="0" cy="252000"/>
          <a:chOff x="2506980" y="1981200"/>
          <a:chExt cx="502942" cy="228620"/>
        </a:xfrm>
      </xdr:grpSpPr>
      <xdr:pic>
        <xdr:nvPicPr>
          <xdr:cNvPr id="39" name="Picture 38">
            <a:hlinkClick xmlns:r="http://schemas.openxmlformats.org/officeDocument/2006/relationships" r:id="rId3"/>
            <a:extLst>
              <a:ext uri="{FF2B5EF4-FFF2-40B4-BE49-F238E27FC236}">
                <a16:creationId xmlns:a16="http://schemas.microsoft.com/office/drawing/2014/main" id="{AA8C0BE2-5847-0F1A-75B0-5E151AD8E758}"/>
              </a:ext>
            </a:extLst>
          </xdr:cNvPr>
          <xdr:cNvPicPr>
            <a:picLocks/>
          </xdr:cNvPicPr>
        </xdr:nvPicPr>
        <xdr:blipFill>
          <a:blip xmlns:r="http://schemas.openxmlformats.org/officeDocument/2006/relationships" r:embed="rId4"/>
          <a:stretch>
            <a:fillRect/>
          </a:stretch>
        </xdr:blipFill>
        <xdr:spPr>
          <a:xfrm>
            <a:off x="2506980" y="1988819"/>
            <a:ext cx="252000" cy="216000"/>
          </a:xfrm>
          <a:prstGeom prst="rect">
            <a:avLst/>
          </a:prstGeom>
        </xdr:spPr>
      </xdr:pic>
      <xdr:pic>
        <xdr:nvPicPr>
          <xdr:cNvPr id="40" name="Picture 39">
            <a:extLst>
              <a:ext uri="{FF2B5EF4-FFF2-40B4-BE49-F238E27FC236}">
                <a16:creationId xmlns:a16="http://schemas.microsoft.com/office/drawing/2014/main" id="{10CC91F0-29DC-0EEB-42FE-C2F8E35C0C6A}"/>
              </a:ext>
            </a:extLst>
          </xdr:cNvPr>
          <xdr:cNvPicPr>
            <a:picLocks noChangeAspect="1"/>
          </xdr:cNvPicPr>
        </xdr:nvPicPr>
        <xdr:blipFill>
          <a:blip xmlns:r="http://schemas.openxmlformats.org/officeDocument/2006/relationships" r:embed="rId5"/>
          <a:stretch>
            <a:fillRect/>
          </a:stretch>
        </xdr:blipFill>
        <xdr:spPr>
          <a:xfrm>
            <a:off x="2758440" y="1981200"/>
            <a:ext cx="251482" cy="228620"/>
          </a:xfrm>
          <a:prstGeom prst="rect">
            <a:avLst/>
          </a:prstGeom>
        </xdr:spPr>
      </xdr:pic>
    </xdr:grpSp>
    <xdr:clientData/>
  </xdr:twoCellAnchor>
  <xdr:twoCellAnchor>
    <xdr:from>
      <xdr:col>7</xdr:col>
      <xdr:colOff>76200</xdr:colOff>
      <xdr:row>7</xdr:row>
      <xdr:rowOff>38100</xdr:rowOff>
    </xdr:from>
    <xdr:to>
      <xdr:col>7</xdr:col>
      <xdr:colOff>544200</xdr:colOff>
      <xdr:row>7</xdr:row>
      <xdr:rowOff>290100</xdr:rowOff>
    </xdr:to>
    <xdr:grpSp>
      <xdr:nvGrpSpPr>
        <xdr:cNvPr id="41" name="Group 40">
          <a:extLst>
            <a:ext uri="{FF2B5EF4-FFF2-40B4-BE49-F238E27FC236}">
              <a16:creationId xmlns:a16="http://schemas.microsoft.com/office/drawing/2014/main" id="{0678E3E2-1B80-4E7A-899B-18F5A9B59455}"/>
            </a:ext>
          </a:extLst>
        </xdr:cNvPr>
        <xdr:cNvGrpSpPr/>
      </xdr:nvGrpSpPr>
      <xdr:grpSpPr>
        <a:xfrm>
          <a:off x="2583180" y="2072640"/>
          <a:ext cx="0" cy="252000"/>
          <a:chOff x="2506980" y="1981200"/>
          <a:chExt cx="502942" cy="228620"/>
        </a:xfrm>
      </xdr:grpSpPr>
      <xdr:pic>
        <xdr:nvPicPr>
          <xdr:cNvPr id="42" name="Picture 41">
            <a:extLst>
              <a:ext uri="{FF2B5EF4-FFF2-40B4-BE49-F238E27FC236}">
                <a16:creationId xmlns:a16="http://schemas.microsoft.com/office/drawing/2014/main" id="{C389B75C-6BDA-DC5C-4A8A-25D200CBA690}"/>
              </a:ext>
            </a:extLst>
          </xdr:cNvPr>
          <xdr:cNvPicPr>
            <a:picLocks/>
          </xdr:cNvPicPr>
        </xdr:nvPicPr>
        <xdr:blipFill>
          <a:blip xmlns:r="http://schemas.openxmlformats.org/officeDocument/2006/relationships" r:embed="rId4"/>
          <a:stretch>
            <a:fillRect/>
          </a:stretch>
        </xdr:blipFill>
        <xdr:spPr>
          <a:xfrm>
            <a:off x="2506980" y="1988819"/>
            <a:ext cx="252000" cy="216000"/>
          </a:xfrm>
          <a:prstGeom prst="rect">
            <a:avLst/>
          </a:prstGeom>
        </xdr:spPr>
      </xdr:pic>
      <xdr:pic>
        <xdr:nvPicPr>
          <xdr:cNvPr id="43" name="Picture 42">
            <a:extLst>
              <a:ext uri="{FF2B5EF4-FFF2-40B4-BE49-F238E27FC236}">
                <a16:creationId xmlns:a16="http://schemas.microsoft.com/office/drawing/2014/main" id="{3850C2E7-0421-F185-A7E0-1FAAEFE013A2}"/>
              </a:ext>
            </a:extLst>
          </xdr:cNvPr>
          <xdr:cNvPicPr>
            <a:picLocks noChangeAspect="1"/>
          </xdr:cNvPicPr>
        </xdr:nvPicPr>
        <xdr:blipFill>
          <a:blip xmlns:r="http://schemas.openxmlformats.org/officeDocument/2006/relationships" r:embed="rId5"/>
          <a:stretch>
            <a:fillRect/>
          </a:stretch>
        </xdr:blipFill>
        <xdr:spPr>
          <a:xfrm>
            <a:off x="2758440" y="1981200"/>
            <a:ext cx="251482" cy="228620"/>
          </a:xfrm>
          <a:prstGeom prst="rect">
            <a:avLst/>
          </a:prstGeom>
        </xdr:spPr>
      </xdr:pic>
    </xdr:grpSp>
    <xdr:clientData/>
  </xdr:twoCellAnchor>
  <xdr:twoCellAnchor editAs="oneCell">
    <xdr:from>
      <xdr:col>10</xdr:col>
      <xdr:colOff>723900</xdr:colOff>
      <xdr:row>3</xdr:row>
      <xdr:rowOff>106680</xdr:rowOff>
    </xdr:from>
    <xdr:to>
      <xdr:col>11</xdr:col>
      <xdr:colOff>339561</xdr:colOff>
      <xdr:row>3</xdr:row>
      <xdr:rowOff>358680</xdr:rowOff>
    </xdr:to>
    <xdr:pic>
      <xdr:nvPicPr>
        <xdr:cNvPr id="64" name="Picture 63">
          <a:extLst>
            <a:ext uri="{FF2B5EF4-FFF2-40B4-BE49-F238E27FC236}">
              <a16:creationId xmlns:a16="http://schemas.microsoft.com/office/drawing/2014/main" id="{DFF322D5-324D-456F-B5EC-E7CA17FD57FB}"/>
            </a:ext>
          </a:extLst>
        </xdr:cNvPr>
        <xdr:cNvPicPr>
          <a:picLocks noChangeAspect="1"/>
        </xdr:cNvPicPr>
      </xdr:nvPicPr>
      <xdr:blipFill>
        <a:blip xmlns:r="http://schemas.openxmlformats.org/officeDocument/2006/relationships" r:embed="rId6"/>
        <a:stretch>
          <a:fillRect/>
        </a:stretch>
      </xdr:blipFill>
      <xdr:spPr>
        <a:xfrm>
          <a:off x="5486400" y="922020"/>
          <a:ext cx="461481" cy="252000"/>
        </a:xfrm>
        <a:prstGeom prst="rect">
          <a:avLst/>
        </a:prstGeom>
      </xdr:spPr>
    </xdr:pic>
    <xdr:clientData/>
  </xdr:twoCellAnchor>
  <xdr:twoCellAnchor>
    <xdr:from>
      <xdr:col>0</xdr:col>
      <xdr:colOff>0</xdr:colOff>
      <xdr:row>0</xdr:row>
      <xdr:rowOff>0</xdr:rowOff>
    </xdr:from>
    <xdr:to>
      <xdr:col>2</xdr:col>
      <xdr:colOff>3471</xdr:colOff>
      <xdr:row>22</xdr:row>
      <xdr:rowOff>20100</xdr:rowOff>
    </xdr:to>
    <xdr:grpSp>
      <xdr:nvGrpSpPr>
        <xdr:cNvPr id="130" name="Group 129">
          <a:extLst>
            <a:ext uri="{FF2B5EF4-FFF2-40B4-BE49-F238E27FC236}">
              <a16:creationId xmlns:a16="http://schemas.microsoft.com/office/drawing/2014/main" id="{A4EB70BD-7EA5-4F2F-96AC-F8857BC535F0}"/>
            </a:ext>
          </a:extLst>
        </xdr:cNvPr>
        <xdr:cNvGrpSpPr/>
      </xdr:nvGrpSpPr>
      <xdr:grpSpPr>
        <a:xfrm>
          <a:off x="0" y="0"/>
          <a:ext cx="1474131" cy="6840000"/>
          <a:chOff x="0" y="0"/>
          <a:chExt cx="1470321" cy="6184990"/>
        </a:xfrm>
      </xdr:grpSpPr>
      <xdr:grpSp>
        <xdr:nvGrpSpPr>
          <xdr:cNvPr id="131" name="Group 130">
            <a:extLst>
              <a:ext uri="{FF2B5EF4-FFF2-40B4-BE49-F238E27FC236}">
                <a16:creationId xmlns:a16="http://schemas.microsoft.com/office/drawing/2014/main" id="{1C341B13-024E-F84E-40DF-20DBDB4E2740}"/>
              </a:ext>
            </a:extLst>
          </xdr:cNvPr>
          <xdr:cNvGrpSpPr/>
        </xdr:nvGrpSpPr>
        <xdr:grpSpPr>
          <a:xfrm>
            <a:off x="0" y="0"/>
            <a:ext cx="1470321" cy="6184990"/>
            <a:chOff x="0" y="0"/>
            <a:chExt cx="1470321" cy="6184990"/>
          </a:xfrm>
        </xdr:grpSpPr>
        <xdr:grpSp>
          <xdr:nvGrpSpPr>
            <xdr:cNvPr id="133" name="Group 132">
              <a:extLst>
                <a:ext uri="{FF2B5EF4-FFF2-40B4-BE49-F238E27FC236}">
                  <a16:creationId xmlns:a16="http://schemas.microsoft.com/office/drawing/2014/main" id="{CD8E42C5-401E-79BD-A521-D2B764ED6A0E}"/>
                </a:ext>
              </a:extLst>
            </xdr:cNvPr>
            <xdr:cNvGrpSpPr/>
          </xdr:nvGrpSpPr>
          <xdr:grpSpPr>
            <a:xfrm>
              <a:off x="0" y="0"/>
              <a:ext cx="1470321" cy="6184990"/>
              <a:chOff x="0" y="-291307"/>
              <a:chExt cx="1474131" cy="6350725"/>
            </a:xfrm>
            <a:solidFill>
              <a:schemeClr val="bg1"/>
            </a:solidFill>
          </xdr:grpSpPr>
          <xdr:grpSp>
            <xdr:nvGrpSpPr>
              <xdr:cNvPr id="135" name="Group 134">
                <a:extLst>
                  <a:ext uri="{FF2B5EF4-FFF2-40B4-BE49-F238E27FC236}">
                    <a16:creationId xmlns:a16="http://schemas.microsoft.com/office/drawing/2014/main" id="{6C812127-7821-D859-0C6D-3595620E932F}"/>
                  </a:ext>
                </a:extLst>
              </xdr:cNvPr>
              <xdr:cNvGrpSpPr/>
            </xdr:nvGrpSpPr>
            <xdr:grpSpPr>
              <a:xfrm>
                <a:off x="0" y="-291307"/>
                <a:ext cx="1474131" cy="6350725"/>
                <a:chOff x="0" y="-291307"/>
                <a:chExt cx="1474131" cy="6350725"/>
              </a:xfrm>
              <a:grpFill/>
            </xdr:grpSpPr>
            <xdr:grpSp>
              <xdr:nvGrpSpPr>
                <xdr:cNvPr id="138" name="Group 137">
                  <a:extLst>
                    <a:ext uri="{FF2B5EF4-FFF2-40B4-BE49-F238E27FC236}">
                      <a16:creationId xmlns:a16="http://schemas.microsoft.com/office/drawing/2014/main" id="{C0C1BFCC-4596-7BB4-B5DB-FEBA44C5509E}"/>
                    </a:ext>
                  </a:extLst>
                </xdr:cNvPr>
                <xdr:cNvGrpSpPr/>
              </xdr:nvGrpSpPr>
              <xdr:grpSpPr>
                <a:xfrm>
                  <a:off x="0" y="-291307"/>
                  <a:ext cx="1474131" cy="6350725"/>
                  <a:chOff x="0" y="-276870"/>
                  <a:chExt cx="1476165" cy="6035993"/>
                </a:xfrm>
                <a:grpFill/>
              </xdr:grpSpPr>
              <xdr:sp macro="" textlink="">
                <xdr:nvSpPr>
                  <xdr:cNvPr id="140" name="Rectangle 139">
                    <a:extLst>
                      <a:ext uri="{FF2B5EF4-FFF2-40B4-BE49-F238E27FC236}">
                        <a16:creationId xmlns:a16="http://schemas.microsoft.com/office/drawing/2014/main" id="{36113F74-09F8-4803-3508-BC5A75133D90}"/>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41" name="Group 140">
                    <a:extLst>
                      <a:ext uri="{FF2B5EF4-FFF2-40B4-BE49-F238E27FC236}">
                        <a16:creationId xmlns:a16="http://schemas.microsoft.com/office/drawing/2014/main" id="{4F9EC7DF-B24B-05E1-37A6-568398601C78}"/>
                      </a:ext>
                    </a:extLst>
                  </xdr:cNvPr>
                  <xdr:cNvGrpSpPr/>
                </xdr:nvGrpSpPr>
                <xdr:grpSpPr>
                  <a:xfrm>
                    <a:off x="2080" y="531339"/>
                    <a:ext cx="1457616" cy="4278031"/>
                    <a:chOff x="2080" y="531339"/>
                    <a:chExt cx="1457616" cy="4278031"/>
                  </a:xfrm>
                  <a:grpFill/>
                </xdr:grpSpPr>
                <xdr:sp macro="" textlink="">
                  <xdr:nvSpPr>
                    <xdr:cNvPr id="142" name="TextBox 141">
                      <a:hlinkClick xmlns:r="http://schemas.openxmlformats.org/officeDocument/2006/relationships" r:id="rId7"/>
                      <a:extLst>
                        <a:ext uri="{FF2B5EF4-FFF2-40B4-BE49-F238E27FC236}">
                          <a16:creationId xmlns:a16="http://schemas.microsoft.com/office/drawing/2014/main" id="{6900E914-5801-9A5A-A4D6-7CF0D2D2F147}"/>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3" name="TextBox 142">
                      <a:hlinkClick xmlns:r="http://schemas.openxmlformats.org/officeDocument/2006/relationships" r:id="rId8"/>
                      <a:extLst>
                        <a:ext uri="{FF2B5EF4-FFF2-40B4-BE49-F238E27FC236}">
                          <a16:creationId xmlns:a16="http://schemas.microsoft.com/office/drawing/2014/main" id="{8DC1A10F-BC97-7964-5FB3-79ED591E7FAB}"/>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4" name="TextBox 143">
                      <a:hlinkClick xmlns:r="http://schemas.openxmlformats.org/officeDocument/2006/relationships" r:id="rId9"/>
                      <a:extLst>
                        <a:ext uri="{FF2B5EF4-FFF2-40B4-BE49-F238E27FC236}">
                          <a16:creationId xmlns:a16="http://schemas.microsoft.com/office/drawing/2014/main" id="{5BB164BA-F79B-487C-AC86-902B413E4E83}"/>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5" name="TextBox 144">
                      <a:hlinkClick xmlns:r="http://schemas.openxmlformats.org/officeDocument/2006/relationships" r:id="rId10"/>
                      <a:extLst>
                        <a:ext uri="{FF2B5EF4-FFF2-40B4-BE49-F238E27FC236}">
                          <a16:creationId xmlns:a16="http://schemas.microsoft.com/office/drawing/2014/main" id="{23855018-9B65-8756-7F6C-418DCE52B132}"/>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6" name="TextBox 145">
                      <a:hlinkClick xmlns:r="http://schemas.openxmlformats.org/officeDocument/2006/relationships" r:id="rId11"/>
                      <a:extLst>
                        <a:ext uri="{FF2B5EF4-FFF2-40B4-BE49-F238E27FC236}">
                          <a16:creationId xmlns:a16="http://schemas.microsoft.com/office/drawing/2014/main" id="{9DF7B734-858C-7916-2159-3ABC6BEEA500}"/>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7" name="TextBox 146">
                      <a:hlinkClick xmlns:r="http://schemas.openxmlformats.org/officeDocument/2006/relationships" r:id="rId12"/>
                      <a:extLst>
                        <a:ext uri="{FF2B5EF4-FFF2-40B4-BE49-F238E27FC236}">
                          <a16:creationId xmlns:a16="http://schemas.microsoft.com/office/drawing/2014/main" id="{189CDDAF-8A28-569B-91A8-8EB9CB39CA1A}"/>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8" name="TextBox 147">
                      <a:hlinkClick xmlns:r="http://schemas.openxmlformats.org/officeDocument/2006/relationships" r:id="rId13"/>
                      <a:extLst>
                        <a:ext uri="{FF2B5EF4-FFF2-40B4-BE49-F238E27FC236}">
                          <a16:creationId xmlns:a16="http://schemas.microsoft.com/office/drawing/2014/main" id="{4822E3DF-F641-F0DA-28A1-F97D202731A4}"/>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9" name="TextBox 148">
                      <a:hlinkClick xmlns:r="http://schemas.openxmlformats.org/officeDocument/2006/relationships" r:id="rId14"/>
                      <a:extLst>
                        <a:ext uri="{FF2B5EF4-FFF2-40B4-BE49-F238E27FC236}">
                          <a16:creationId xmlns:a16="http://schemas.microsoft.com/office/drawing/2014/main" id="{273FBEDD-3EB4-680D-35EB-33531E511ED2}"/>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0" name="TextBox 149">
                      <a:hlinkClick xmlns:r="http://schemas.openxmlformats.org/officeDocument/2006/relationships" r:id="rId15"/>
                      <a:extLst>
                        <a:ext uri="{FF2B5EF4-FFF2-40B4-BE49-F238E27FC236}">
                          <a16:creationId xmlns:a16="http://schemas.microsoft.com/office/drawing/2014/main" id="{6F177777-5314-458C-1EEE-70F7769B5DEE}"/>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51" name="TextBox 150">
                      <a:extLst>
                        <a:ext uri="{FF2B5EF4-FFF2-40B4-BE49-F238E27FC236}">
                          <a16:creationId xmlns:a16="http://schemas.microsoft.com/office/drawing/2014/main" id="{E862898D-9A3F-8AB2-5510-45E5B53EE8EE}"/>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2" name="TextBox 151">
                      <a:hlinkClick xmlns:r="http://schemas.openxmlformats.org/officeDocument/2006/relationships" r:id="rId16"/>
                      <a:extLst>
                        <a:ext uri="{FF2B5EF4-FFF2-40B4-BE49-F238E27FC236}">
                          <a16:creationId xmlns:a16="http://schemas.microsoft.com/office/drawing/2014/main" id="{AC3818A6-EBEB-5C80-E7DE-986577304420}"/>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53" name="TextBox 152">
                      <a:extLst>
                        <a:ext uri="{FF2B5EF4-FFF2-40B4-BE49-F238E27FC236}">
                          <a16:creationId xmlns:a16="http://schemas.microsoft.com/office/drawing/2014/main" id="{9A19B831-388C-4DF9-BC78-D66B6DEB3AF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4" name="TextBox 153">
                      <a:hlinkClick xmlns:r="http://schemas.openxmlformats.org/officeDocument/2006/relationships" r:id="rId17"/>
                      <a:extLst>
                        <a:ext uri="{FF2B5EF4-FFF2-40B4-BE49-F238E27FC236}">
                          <a16:creationId xmlns:a16="http://schemas.microsoft.com/office/drawing/2014/main" id="{029DC76B-FBDE-9AEF-8833-0EE79D925CE1}"/>
                        </a:ext>
                      </a:extLst>
                    </xdr:cNvPr>
                    <xdr:cNvSpPr txBox="1"/>
                  </xdr:nvSpPr>
                  <xdr:spPr>
                    <a:xfrm>
                      <a:off x="4511" y="3756836"/>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155" name="TextBox 154">
                      <a:extLst>
                        <a:ext uri="{FF2B5EF4-FFF2-40B4-BE49-F238E27FC236}">
                          <a16:creationId xmlns:a16="http://schemas.microsoft.com/office/drawing/2014/main" id="{25455767-A5D1-DC68-0F1B-0614716C53F9}"/>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39" name="TextBox 138">
                  <a:hlinkClick xmlns:r="http://schemas.openxmlformats.org/officeDocument/2006/relationships" r:id="rId18"/>
                  <a:extLst>
                    <a:ext uri="{FF2B5EF4-FFF2-40B4-BE49-F238E27FC236}">
                      <a16:creationId xmlns:a16="http://schemas.microsoft.com/office/drawing/2014/main" id="{FBCEAFBE-60F5-9E88-F359-70BAE9F9922A}"/>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6" name="TextBox 135">
                <a:extLst>
                  <a:ext uri="{FF2B5EF4-FFF2-40B4-BE49-F238E27FC236}">
                    <a16:creationId xmlns:a16="http://schemas.microsoft.com/office/drawing/2014/main" id="{DE3C1E42-4DDF-1B1E-F4EE-57BBD50C13FC}"/>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37" name="TextBox 136">
                <a:extLst>
                  <a:ext uri="{FF2B5EF4-FFF2-40B4-BE49-F238E27FC236}">
                    <a16:creationId xmlns:a16="http://schemas.microsoft.com/office/drawing/2014/main" id="{721CA1AE-7F0D-B204-94A2-21157B8504DE}"/>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4" name="TextBox 133">
              <a:hlinkClick xmlns:r="http://schemas.openxmlformats.org/officeDocument/2006/relationships" r:id="rId19"/>
              <a:extLst>
                <a:ext uri="{FF2B5EF4-FFF2-40B4-BE49-F238E27FC236}">
                  <a16:creationId xmlns:a16="http://schemas.microsoft.com/office/drawing/2014/main" id="{F1A3C781-2FD6-D09B-BD25-021E5F7D1575}"/>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32" name="Picture 131">
            <a:extLst>
              <a:ext uri="{FF2B5EF4-FFF2-40B4-BE49-F238E27FC236}">
                <a16:creationId xmlns:a16="http://schemas.microsoft.com/office/drawing/2014/main" id="{4155628A-EEE4-BD54-EE4C-194D2F4FD232}"/>
              </a:ext>
            </a:extLst>
          </xdr:cNvPr>
          <xdr:cNvPicPr>
            <a:picLocks noChangeAspect="1"/>
          </xdr:cNvPicPr>
        </xdr:nvPicPr>
        <xdr:blipFill>
          <a:blip xmlns:r="http://schemas.openxmlformats.org/officeDocument/2006/relationships" r:embed="rId20"/>
          <a:stretch>
            <a:fillRect/>
          </a:stretch>
        </xdr:blipFill>
        <xdr:spPr>
          <a:xfrm>
            <a:off x="243840" y="175260"/>
            <a:ext cx="1021080" cy="439850"/>
          </a:xfrm>
          <a:prstGeom prst="rect">
            <a:avLst/>
          </a:prstGeom>
        </xdr:spPr>
      </xdr:pic>
    </xdr:grpSp>
    <xdr:clientData/>
  </xdr:twoCellAnchor>
  <xdr:twoCellAnchor>
    <xdr:from>
      <xdr:col>11</xdr:col>
      <xdr:colOff>335280</xdr:colOff>
      <xdr:row>3</xdr:row>
      <xdr:rowOff>106680</xdr:rowOff>
    </xdr:from>
    <xdr:to>
      <xdr:col>12</xdr:col>
      <xdr:colOff>251460</xdr:colOff>
      <xdr:row>3</xdr:row>
      <xdr:rowOff>358680</xdr:rowOff>
    </xdr:to>
    <xdr:sp macro="" textlink="">
      <xdr:nvSpPr>
        <xdr:cNvPr id="4" name="Rectangle: Rounded Corners 3">
          <a:extLst>
            <a:ext uri="{FF2B5EF4-FFF2-40B4-BE49-F238E27FC236}">
              <a16:creationId xmlns:a16="http://schemas.microsoft.com/office/drawing/2014/main" id="{7C8B7785-B1DB-4D7D-8149-EF67F6136045}"/>
            </a:ext>
          </a:extLst>
        </xdr:cNvPr>
        <xdr:cNvSpPr/>
      </xdr:nvSpPr>
      <xdr:spPr>
        <a:xfrm>
          <a:off x="5943600" y="922020"/>
          <a:ext cx="762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396240</xdr:colOff>
      <xdr:row>20</xdr:row>
      <xdr:rowOff>83820</xdr:rowOff>
    </xdr:from>
    <xdr:to>
      <xdr:col>8</xdr:col>
      <xdr:colOff>577320</xdr:colOff>
      <xdr:row>20</xdr:row>
      <xdr:rowOff>317820</xdr:rowOff>
    </xdr:to>
    <xdr:sp macro="" textlink="">
      <xdr:nvSpPr>
        <xdr:cNvPr id="2" name="Rectangle: Rounded Corners 1">
          <a:extLst>
            <a:ext uri="{FF2B5EF4-FFF2-40B4-BE49-F238E27FC236}">
              <a16:creationId xmlns:a16="http://schemas.microsoft.com/office/drawing/2014/main" id="{538B9182-BB5D-475B-9DBA-A923A12BBB4F}"/>
            </a:ext>
          </a:extLst>
        </xdr:cNvPr>
        <xdr:cNvSpPr/>
      </xdr:nvSpPr>
      <xdr:spPr>
        <a:xfrm>
          <a:off x="2476500" y="637794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83820</xdr:rowOff>
    </xdr:from>
    <xdr:to>
      <xdr:col>5</xdr:col>
      <xdr:colOff>318240</xdr:colOff>
      <xdr:row>20</xdr:row>
      <xdr:rowOff>317820</xdr:rowOff>
    </xdr:to>
    <xdr:sp macro="" textlink="">
      <xdr:nvSpPr>
        <xdr:cNvPr id="3" name="Rectangle: Rounded Corners 2">
          <a:extLst>
            <a:ext uri="{FF2B5EF4-FFF2-40B4-BE49-F238E27FC236}">
              <a16:creationId xmlns:a16="http://schemas.microsoft.com/office/drawing/2014/main" id="{739DDBF3-D746-4258-8F0E-34F38883C904}"/>
            </a:ext>
          </a:extLst>
        </xdr:cNvPr>
        <xdr:cNvSpPr/>
      </xdr:nvSpPr>
      <xdr:spPr>
        <a:xfrm>
          <a:off x="1714500" y="637794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76200</xdr:colOff>
      <xdr:row>5</xdr:row>
      <xdr:rowOff>68580</xdr:rowOff>
    </xdr:from>
    <xdr:to>
      <xdr:col>4</xdr:col>
      <xdr:colOff>244681</xdr:colOff>
      <xdr:row>5</xdr:row>
      <xdr:rowOff>248580</xdr:rowOff>
    </xdr:to>
    <xdr:pic>
      <xdr:nvPicPr>
        <xdr:cNvPr id="5" name="Picture 4">
          <a:extLst>
            <a:ext uri="{FF2B5EF4-FFF2-40B4-BE49-F238E27FC236}">
              <a16:creationId xmlns:a16="http://schemas.microsoft.com/office/drawing/2014/main" id="{3ADEAAD1-B1ED-4FA1-A03E-E3EF25DC0219}"/>
            </a:ext>
          </a:extLst>
        </xdr:cNvPr>
        <xdr:cNvPicPr>
          <a:picLocks noChangeAspect="1"/>
        </xdr:cNvPicPr>
      </xdr:nvPicPr>
      <xdr:blipFill>
        <a:blip xmlns:r="http://schemas.openxmlformats.org/officeDocument/2006/relationships" r:embed="rId21"/>
        <a:stretch>
          <a:fillRect/>
        </a:stretch>
      </xdr:blipFill>
      <xdr:spPr>
        <a:xfrm>
          <a:off x="1790700" y="1447800"/>
          <a:ext cx="168481" cy="180000"/>
        </a:xfrm>
        <a:prstGeom prst="rect">
          <a:avLst/>
        </a:prstGeom>
      </xdr:spPr>
    </xdr:pic>
    <xdr:clientData/>
  </xdr:twoCellAnchor>
  <xdr:twoCellAnchor>
    <xdr:from>
      <xdr:col>5</xdr:col>
      <xdr:colOff>60960</xdr:colOff>
      <xdr:row>6</xdr:row>
      <xdr:rowOff>106680</xdr:rowOff>
    </xdr:from>
    <xdr:to>
      <xdr:col>5</xdr:col>
      <xdr:colOff>227719</xdr:colOff>
      <xdr:row>7</xdr:row>
      <xdr:rowOff>268680</xdr:rowOff>
    </xdr:to>
    <xdr:grpSp>
      <xdr:nvGrpSpPr>
        <xdr:cNvPr id="11" name="Group 10">
          <a:extLst>
            <a:ext uri="{FF2B5EF4-FFF2-40B4-BE49-F238E27FC236}">
              <a16:creationId xmlns:a16="http://schemas.microsoft.com/office/drawing/2014/main" id="{2E3944C8-FF86-4A77-9284-C096B3F4B503}"/>
            </a:ext>
          </a:extLst>
        </xdr:cNvPr>
        <xdr:cNvGrpSpPr/>
      </xdr:nvGrpSpPr>
      <xdr:grpSpPr>
        <a:xfrm>
          <a:off x="2141220" y="1813560"/>
          <a:ext cx="166759" cy="489660"/>
          <a:chOff x="2156460" y="1706880"/>
          <a:chExt cx="162001" cy="489660"/>
        </a:xfrm>
      </xdr:grpSpPr>
      <xdr:pic>
        <xdr:nvPicPr>
          <xdr:cNvPr id="12" name="Picture 11">
            <a:extLst>
              <a:ext uri="{FF2B5EF4-FFF2-40B4-BE49-F238E27FC236}">
                <a16:creationId xmlns:a16="http://schemas.microsoft.com/office/drawing/2014/main" id="{C38969AB-A81C-1869-0DC9-2681F2C04123}"/>
              </a:ext>
            </a:extLst>
          </xdr:cNvPr>
          <xdr:cNvPicPr>
            <a:picLocks noChangeAspect="1"/>
          </xdr:cNvPicPr>
        </xdr:nvPicPr>
        <xdr:blipFill>
          <a:blip xmlns:r="http://schemas.openxmlformats.org/officeDocument/2006/relationships" r:embed="rId22"/>
          <a:stretch>
            <a:fillRect/>
          </a:stretch>
        </xdr:blipFill>
        <xdr:spPr>
          <a:xfrm>
            <a:off x="2156460" y="2034540"/>
            <a:ext cx="162001" cy="162000"/>
          </a:xfrm>
          <a:prstGeom prst="rect">
            <a:avLst/>
          </a:prstGeom>
        </xdr:spPr>
      </xdr:pic>
      <xdr:pic>
        <xdr:nvPicPr>
          <xdr:cNvPr id="13" name="Picture 12">
            <a:hlinkClick xmlns:r="http://schemas.openxmlformats.org/officeDocument/2006/relationships" r:id="rId23"/>
            <a:extLst>
              <a:ext uri="{FF2B5EF4-FFF2-40B4-BE49-F238E27FC236}">
                <a16:creationId xmlns:a16="http://schemas.microsoft.com/office/drawing/2014/main" id="{6CD04B08-D68D-AD0D-96EC-7862449C0391}"/>
              </a:ext>
            </a:extLst>
          </xdr:cNvPr>
          <xdr:cNvPicPr>
            <a:picLocks noChangeAspect="1"/>
          </xdr:cNvPicPr>
        </xdr:nvPicPr>
        <xdr:blipFill>
          <a:blip xmlns:r="http://schemas.openxmlformats.org/officeDocument/2006/relationships" r:embed="rId22"/>
          <a:stretch>
            <a:fillRect/>
          </a:stretch>
        </xdr:blipFill>
        <xdr:spPr>
          <a:xfrm>
            <a:off x="2156460" y="1706880"/>
            <a:ext cx="162000" cy="162000"/>
          </a:xfrm>
          <a:prstGeom prst="rect">
            <a:avLst/>
          </a:prstGeom>
        </xdr:spPr>
      </xdr:pic>
    </xdr:grpSp>
    <xdr:clientData/>
  </xdr:twoCellAnchor>
  <xdr:twoCellAnchor>
    <xdr:from>
      <xdr:col>4</xdr:col>
      <xdr:colOff>83820</xdr:colOff>
      <xdr:row>6</xdr:row>
      <xdr:rowOff>114300</xdr:rowOff>
    </xdr:from>
    <xdr:to>
      <xdr:col>4</xdr:col>
      <xdr:colOff>227820</xdr:colOff>
      <xdr:row>7</xdr:row>
      <xdr:rowOff>243060</xdr:rowOff>
    </xdr:to>
    <xdr:grpSp>
      <xdr:nvGrpSpPr>
        <xdr:cNvPr id="15" name="Group 14">
          <a:extLst>
            <a:ext uri="{FF2B5EF4-FFF2-40B4-BE49-F238E27FC236}">
              <a16:creationId xmlns:a16="http://schemas.microsoft.com/office/drawing/2014/main" id="{115322B3-2577-48A7-A61D-8D066E239066}"/>
            </a:ext>
          </a:extLst>
        </xdr:cNvPr>
        <xdr:cNvGrpSpPr/>
      </xdr:nvGrpSpPr>
      <xdr:grpSpPr>
        <a:xfrm>
          <a:off x="1798320" y="1821180"/>
          <a:ext cx="144000" cy="456420"/>
          <a:chOff x="1805940" y="1798320"/>
          <a:chExt cx="144000" cy="456420"/>
        </a:xfrm>
      </xdr:grpSpPr>
      <xdr:sp macro="" textlink="">
        <xdr:nvSpPr>
          <xdr:cNvPr id="16" name="Oval 15">
            <a:extLst>
              <a:ext uri="{FF2B5EF4-FFF2-40B4-BE49-F238E27FC236}">
                <a16:creationId xmlns:a16="http://schemas.microsoft.com/office/drawing/2014/main" id="{1069E666-AA67-E84E-1B05-632A1ABF1A42}"/>
              </a:ext>
            </a:extLst>
          </xdr:cNvPr>
          <xdr:cNvSpPr>
            <a:spLocks noChangeAspect="1"/>
          </xdr:cNvSpPr>
        </xdr:nvSpPr>
        <xdr:spPr>
          <a:xfrm>
            <a:off x="1805940" y="1798320"/>
            <a:ext cx="144000" cy="144000"/>
          </a:xfrm>
          <a:prstGeom prst="ellipse">
            <a:avLst/>
          </a:prstGeom>
          <a:solidFill>
            <a:schemeClr val="bg1"/>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7" name="Oval 16">
            <a:extLst>
              <a:ext uri="{FF2B5EF4-FFF2-40B4-BE49-F238E27FC236}">
                <a16:creationId xmlns:a16="http://schemas.microsoft.com/office/drawing/2014/main" id="{817A79ED-CADB-B3EB-A1D0-7BF2B8389C09}"/>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wsDr>
</file>

<file path=xl/drawings/drawing55.xml><?xml version="1.0" encoding="utf-8"?>
<xdr:wsDr xmlns:xdr="http://schemas.openxmlformats.org/drawingml/2006/spreadsheetDrawing" xmlns:a="http://schemas.openxmlformats.org/drawingml/2006/main">
  <xdr:twoCellAnchor>
    <xdr:from>
      <xdr:col>8</xdr:col>
      <xdr:colOff>1219200</xdr:colOff>
      <xdr:row>20</xdr:row>
      <xdr:rowOff>106680</xdr:rowOff>
    </xdr:from>
    <xdr:to>
      <xdr:col>12</xdr:col>
      <xdr:colOff>414000</xdr:colOff>
      <xdr:row>21</xdr:row>
      <xdr:rowOff>31020</xdr:rowOff>
    </xdr:to>
    <xdr:grpSp>
      <xdr:nvGrpSpPr>
        <xdr:cNvPr id="2" name="Group 1">
          <a:extLst>
            <a:ext uri="{FF2B5EF4-FFF2-40B4-BE49-F238E27FC236}">
              <a16:creationId xmlns:a16="http://schemas.microsoft.com/office/drawing/2014/main" id="{24F4F635-353D-457B-857D-9F2EBA83DB8E}"/>
            </a:ext>
          </a:extLst>
        </xdr:cNvPr>
        <xdr:cNvGrpSpPr/>
      </xdr:nvGrpSpPr>
      <xdr:grpSpPr>
        <a:xfrm>
          <a:off x="6202680" y="640080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7B0CE7F9-6A46-7A8A-1CB3-0D51FD43ADED}"/>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8BCEB300-BD83-F692-D7EA-D5A7E45B6DD6}"/>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504D654E-0284-60F2-2E68-1242FD37E639}"/>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10</xdr:col>
      <xdr:colOff>381000</xdr:colOff>
      <xdr:row>3</xdr:row>
      <xdr:rowOff>121919</xdr:rowOff>
    </xdr:from>
    <xdr:to>
      <xdr:col>12</xdr:col>
      <xdr:colOff>53340</xdr:colOff>
      <xdr:row>3</xdr:row>
      <xdr:rowOff>373919</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87714004-2A10-49CD-9A4B-315AC7D409D2}"/>
            </a:ext>
          </a:extLst>
        </xdr:cNvPr>
        <xdr:cNvSpPr/>
      </xdr:nvSpPr>
      <xdr:spPr>
        <a:xfrm>
          <a:off x="7551420" y="937259"/>
          <a:ext cx="9906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Submitted</a:t>
          </a:r>
          <a:endParaRPr lang="en-SC" sz="1100">
            <a:solidFill>
              <a:schemeClr val="bg1"/>
            </a:solidFill>
          </a:endParaRPr>
        </a:p>
      </xdr:txBody>
    </xdr:sp>
    <xdr:clientData/>
  </xdr:twoCellAnchor>
  <xdr:twoCellAnchor>
    <xdr:from>
      <xdr:col>0</xdr:col>
      <xdr:colOff>0</xdr:colOff>
      <xdr:row>0</xdr:row>
      <xdr:rowOff>0</xdr:rowOff>
    </xdr:from>
    <xdr:to>
      <xdr:col>2</xdr:col>
      <xdr:colOff>3471</xdr:colOff>
      <xdr:row>22</xdr:row>
      <xdr:rowOff>96300</xdr:rowOff>
    </xdr:to>
    <xdr:grpSp>
      <xdr:nvGrpSpPr>
        <xdr:cNvPr id="7" name="Group 6">
          <a:extLst>
            <a:ext uri="{FF2B5EF4-FFF2-40B4-BE49-F238E27FC236}">
              <a16:creationId xmlns:a16="http://schemas.microsoft.com/office/drawing/2014/main" id="{A2ADB2FD-6923-4AE0-9B56-9FEC08B34487}"/>
            </a:ext>
          </a:extLst>
        </xdr:cNvPr>
        <xdr:cNvGrpSpPr/>
      </xdr:nvGrpSpPr>
      <xdr:grpSpPr>
        <a:xfrm>
          <a:off x="0" y="0"/>
          <a:ext cx="1474131" cy="6840000"/>
          <a:chOff x="0" y="0"/>
          <a:chExt cx="1470321" cy="6184990"/>
        </a:xfrm>
        <a:solidFill>
          <a:schemeClr val="bg1"/>
        </a:solidFill>
      </xdr:grpSpPr>
      <xdr:grpSp>
        <xdr:nvGrpSpPr>
          <xdr:cNvPr id="8" name="Group 7">
            <a:extLst>
              <a:ext uri="{FF2B5EF4-FFF2-40B4-BE49-F238E27FC236}">
                <a16:creationId xmlns:a16="http://schemas.microsoft.com/office/drawing/2014/main" id="{7E80E599-3726-2ADC-C75A-B0C11BAD3BDA}"/>
              </a:ext>
            </a:extLst>
          </xdr:cNvPr>
          <xdr:cNvGrpSpPr/>
        </xdr:nvGrpSpPr>
        <xdr:grpSpPr>
          <a:xfrm>
            <a:off x="0" y="0"/>
            <a:ext cx="1470321" cy="6184990"/>
            <a:chOff x="0" y="0"/>
            <a:chExt cx="1470321" cy="6184990"/>
          </a:xfrm>
          <a:grpFill/>
        </xdr:grpSpPr>
        <xdr:grpSp>
          <xdr:nvGrpSpPr>
            <xdr:cNvPr id="10" name="Group 9">
              <a:extLst>
                <a:ext uri="{FF2B5EF4-FFF2-40B4-BE49-F238E27FC236}">
                  <a16:creationId xmlns:a16="http://schemas.microsoft.com/office/drawing/2014/main" id="{DD7E1DBD-E7D1-B79D-1A84-A31B5F9D9DBC}"/>
                </a:ext>
              </a:extLst>
            </xdr:cNvPr>
            <xdr:cNvGrpSpPr/>
          </xdr:nvGrpSpPr>
          <xdr:grpSpPr>
            <a:xfrm>
              <a:off x="0" y="0"/>
              <a:ext cx="1470321" cy="6184990"/>
              <a:chOff x="0" y="-291307"/>
              <a:chExt cx="1474131" cy="6350725"/>
            </a:xfrm>
            <a:grpFill/>
          </xdr:grpSpPr>
          <xdr:grpSp>
            <xdr:nvGrpSpPr>
              <xdr:cNvPr id="12" name="Group 11">
                <a:extLst>
                  <a:ext uri="{FF2B5EF4-FFF2-40B4-BE49-F238E27FC236}">
                    <a16:creationId xmlns:a16="http://schemas.microsoft.com/office/drawing/2014/main" id="{119DF82D-87BF-E44B-A38A-B308E379FE4D}"/>
                  </a:ext>
                </a:extLst>
              </xdr:cNvPr>
              <xdr:cNvGrpSpPr/>
            </xdr:nvGrpSpPr>
            <xdr:grpSpPr>
              <a:xfrm>
                <a:off x="0" y="-291307"/>
                <a:ext cx="1474131" cy="6350725"/>
                <a:chOff x="0" y="-291307"/>
                <a:chExt cx="1474131" cy="6350725"/>
              </a:xfrm>
              <a:grpFill/>
            </xdr:grpSpPr>
            <xdr:grpSp>
              <xdr:nvGrpSpPr>
                <xdr:cNvPr id="15" name="Group 14">
                  <a:extLst>
                    <a:ext uri="{FF2B5EF4-FFF2-40B4-BE49-F238E27FC236}">
                      <a16:creationId xmlns:a16="http://schemas.microsoft.com/office/drawing/2014/main" id="{2328B135-A363-B8A8-581B-BFB99FE9811B}"/>
                    </a:ext>
                  </a:extLst>
                </xdr:cNvPr>
                <xdr:cNvGrpSpPr/>
              </xdr:nvGrpSpPr>
              <xdr:grpSpPr>
                <a:xfrm>
                  <a:off x="0" y="-291307"/>
                  <a:ext cx="1474131" cy="6350725"/>
                  <a:chOff x="0" y="-276870"/>
                  <a:chExt cx="1476165" cy="6035993"/>
                </a:xfrm>
                <a:grpFill/>
              </xdr:grpSpPr>
              <xdr:sp macro="" textlink="">
                <xdr:nvSpPr>
                  <xdr:cNvPr id="17" name="Rectangle 16">
                    <a:extLst>
                      <a:ext uri="{FF2B5EF4-FFF2-40B4-BE49-F238E27FC236}">
                        <a16:creationId xmlns:a16="http://schemas.microsoft.com/office/drawing/2014/main" id="{34CDC99C-A9DF-7B53-B596-146F7E18B58B}"/>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8" name="Group 17">
                    <a:extLst>
                      <a:ext uri="{FF2B5EF4-FFF2-40B4-BE49-F238E27FC236}">
                        <a16:creationId xmlns:a16="http://schemas.microsoft.com/office/drawing/2014/main" id="{63B96CA6-DEF2-82E0-BF81-853ED293BEF8}"/>
                      </a:ext>
                    </a:extLst>
                  </xdr:cNvPr>
                  <xdr:cNvGrpSpPr/>
                </xdr:nvGrpSpPr>
                <xdr:grpSpPr>
                  <a:xfrm>
                    <a:off x="2080" y="531339"/>
                    <a:ext cx="1457616" cy="4278031"/>
                    <a:chOff x="2080" y="531339"/>
                    <a:chExt cx="1457616" cy="4278031"/>
                  </a:xfrm>
                  <a:grpFill/>
                </xdr:grpSpPr>
                <xdr:sp macro="" textlink="">
                  <xdr:nvSpPr>
                    <xdr:cNvPr id="19" name="TextBox 18">
                      <a:hlinkClick xmlns:r="http://schemas.openxmlformats.org/officeDocument/2006/relationships" r:id="rId3"/>
                      <a:extLst>
                        <a:ext uri="{FF2B5EF4-FFF2-40B4-BE49-F238E27FC236}">
                          <a16:creationId xmlns:a16="http://schemas.microsoft.com/office/drawing/2014/main" id="{EFC74D84-9616-B963-C701-CEDE9640C0EE}"/>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4"/>
                      <a:extLst>
                        <a:ext uri="{FF2B5EF4-FFF2-40B4-BE49-F238E27FC236}">
                          <a16:creationId xmlns:a16="http://schemas.microsoft.com/office/drawing/2014/main" id="{B42F4AF3-04C6-DB95-0E09-69A0771F49BD}"/>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5"/>
                      <a:extLst>
                        <a:ext uri="{FF2B5EF4-FFF2-40B4-BE49-F238E27FC236}">
                          <a16:creationId xmlns:a16="http://schemas.microsoft.com/office/drawing/2014/main" id="{CAAB50B2-C964-5DC8-2D9B-1920DDA77EE8}"/>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6"/>
                      <a:extLst>
                        <a:ext uri="{FF2B5EF4-FFF2-40B4-BE49-F238E27FC236}">
                          <a16:creationId xmlns:a16="http://schemas.microsoft.com/office/drawing/2014/main" id="{72B664C8-A03F-3096-829F-6A422DC0FB78}"/>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7"/>
                      <a:extLst>
                        <a:ext uri="{FF2B5EF4-FFF2-40B4-BE49-F238E27FC236}">
                          <a16:creationId xmlns:a16="http://schemas.microsoft.com/office/drawing/2014/main" id="{B4506CFD-53AC-EF86-8B58-DCB326962316}"/>
                        </a:ext>
                      </a:extLst>
                    </xdr:cNvPr>
                    <xdr:cNvSpPr txBox="1"/>
                  </xdr:nvSpPr>
                  <xdr:spPr>
                    <a:xfrm>
                      <a:off x="2444" y="1868684"/>
                      <a:ext cx="1441986" cy="240957"/>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Proposals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8"/>
                      <a:extLst>
                        <a:ext uri="{FF2B5EF4-FFF2-40B4-BE49-F238E27FC236}">
                          <a16:creationId xmlns:a16="http://schemas.microsoft.com/office/drawing/2014/main" id="{2E4EF42F-917A-5238-ABBA-2BD76F4D3C80}"/>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9"/>
                      <a:extLst>
                        <a:ext uri="{FF2B5EF4-FFF2-40B4-BE49-F238E27FC236}">
                          <a16:creationId xmlns:a16="http://schemas.microsoft.com/office/drawing/2014/main" id="{DB4CCDDD-FAE4-F04C-EDDF-95201F4AFCEB}"/>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0"/>
                      <a:extLst>
                        <a:ext uri="{FF2B5EF4-FFF2-40B4-BE49-F238E27FC236}">
                          <a16:creationId xmlns:a16="http://schemas.microsoft.com/office/drawing/2014/main" id="{845A11F7-28B7-3AEC-DA16-943AD3FBDBBC}"/>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1"/>
                      <a:extLst>
                        <a:ext uri="{FF2B5EF4-FFF2-40B4-BE49-F238E27FC236}">
                          <a16:creationId xmlns:a16="http://schemas.microsoft.com/office/drawing/2014/main" id="{FA68FB75-FE9A-C471-AA0E-237B06144DA3}"/>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extLst>
                        <a:ext uri="{FF2B5EF4-FFF2-40B4-BE49-F238E27FC236}">
                          <a16:creationId xmlns:a16="http://schemas.microsoft.com/office/drawing/2014/main" id="{25A0E511-1640-94C5-D75A-BDBD685D19B6}"/>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2"/>
                      <a:extLst>
                        <a:ext uri="{FF2B5EF4-FFF2-40B4-BE49-F238E27FC236}">
                          <a16:creationId xmlns:a16="http://schemas.microsoft.com/office/drawing/2014/main" id="{94C5EDE6-82A9-A774-9724-1C4EFDDC4E0C}"/>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extLst>
                        <a:ext uri="{FF2B5EF4-FFF2-40B4-BE49-F238E27FC236}">
                          <a16:creationId xmlns:a16="http://schemas.microsoft.com/office/drawing/2014/main" id="{BE0643F7-BDCA-A181-B911-0D5922A79A37}"/>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3"/>
                      <a:extLst>
                        <a:ext uri="{FF2B5EF4-FFF2-40B4-BE49-F238E27FC236}">
                          <a16:creationId xmlns:a16="http://schemas.microsoft.com/office/drawing/2014/main" id="{82015C28-8807-D622-F020-01A339B1BD27}"/>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extLst>
                        <a:ext uri="{FF2B5EF4-FFF2-40B4-BE49-F238E27FC236}">
                          <a16:creationId xmlns:a16="http://schemas.microsoft.com/office/drawing/2014/main" id="{12E02CB2-3D8B-88AD-2580-DE4161968FA0}"/>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6" name="TextBox 15">
                  <a:hlinkClick xmlns:r="http://schemas.openxmlformats.org/officeDocument/2006/relationships" r:id="rId14"/>
                  <a:extLst>
                    <a:ext uri="{FF2B5EF4-FFF2-40B4-BE49-F238E27FC236}">
                      <a16:creationId xmlns:a16="http://schemas.microsoft.com/office/drawing/2014/main" id="{CF60A191-4A20-5E61-7507-916EAE79DA64}"/>
                    </a:ext>
                  </a:extLst>
                </xdr:cNvPr>
                <xdr:cNvSpPr txBox="1"/>
              </xdr:nvSpPr>
              <xdr:spPr>
                <a:xfrm>
                  <a:off x="0" y="2248743"/>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 name="TextBox 12">
                <a:extLst>
                  <a:ext uri="{FF2B5EF4-FFF2-40B4-BE49-F238E27FC236}">
                    <a16:creationId xmlns:a16="http://schemas.microsoft.com/office/drawing/2014/main" id="{4A3B3125-7419-CB4E-7912-C1CB724429E6}"/>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4" name="TextBox 13">
                <a:extLst>
                  <a:ext uri="{FF2B5EF4-FFF2-40B4-BE49-F238E27FC236}">
                    <a16:creationId xmlns:a16="http://schemas.microsoft.com/office/drawing/2014/main" id="{269731F1-5788-A367-DE5F-36425FDEC403}"/>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1" name="TextBox 10">
              <a:hlinkClick xmlns:r="http://schemas.openxmlformats.org/officeDocument/2006/relationships" r:id="rId15"/>
              <a:extLst>
                <a:ext uri="{FF2B5EF4-FFF2-40B4-BE49-F238E27FC236}">
                  <a16:creationId xmlns:a16="http://schemas.microsoft.com/office/drawing/2014/main" id="{1765B68D-48FC-F7D7-6275-A556F36A2DEA}"/>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 name="Picture 8">
            <a:extLst>
              <a:ext uri="{FF2B5EF4-FFF2-40B4-BE49-F238E27FC236}">
                <a16:creationId xmlns:a16="http://schemas.microsoft.com/office/drawing/2014/main" id="{E69E0869-D5D3-62AA-DFF4-47160AEFCCFD}"/>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a:grpFill/>
        </xdr:spPr>
      </xdr:pic>
    </xdr:grpSp>
    <xdr:clientData/>
  </xdr:twoCellAnchor>
  <xdr:twoCellAnchor>
    <xdr:from>
      <xdr:col>18</xdr:col>
      <xdr:colOff>685800</xdr:colOff>
      <xdr:row>3</xdr:row>
      <xdr:rowOff>106680</xdr:rowOff>
    </xdr:from>
    <xdr:to>
      <xdr:col>18</xdr:col>
      <xdr:colOff>1369800</xdr:colOff>
      <xdr:row>3</xdr:row>
      <xdr:rowOff>358680</xdr:rowOff>
    </xdr:to>
    <xdr:sp macro="" textlink="">
      <xdr:nvSpPr>
        <xdr:cNvPr id="33" name="Rectangle: Rounded Corners 32">
          <a:hlinkClick xmlns:r="http://schemas.openxmlformats.org/officeDocument/2006/relationships" r:id="rId17"/>
          <a:extLst>
            <a:ext uri="{FF2B5EF4-FFF2-40B4-BE49-F238E27FC236}">
              <a16:creationId xmlns:a16="http://schemas.microsoft.com/office/drawing/2014/main" id="{D9F06860-11BC-49F5-9F6F-45859F8174AF}"/>
            </a:ext>
          </a:extLst>
        </xdr:cNvPr>
        <xdr:cNvSpPr/>
      </xdr:nvSpPr>
      <xdr:spPr>
        <a:xfrm>
          <a:off x="13365480" y="92202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5</xdr:col>
      <xdr:colOff>403860</xdr:colOff>
      <xdr:row>20</xdr:row>
      <xdr:rowOff>114300</xdr:rowOff>
    </xdr:from>
    <xdr:to>
      <xdr:col>6</xdr:col>
      <xdr:colOff>211560</xdr:colOff>
      <xdr:row>21</xdr:row>
      <xdr:rowOff>20640</xdr:rowOff>
    </xdr:to>
    <xdr:sp macro="" textlink="">
      <xdr:nvSpPr>
        <xdr:cNvPr id="34" name="Rectangle: Rounded Corners 33">
          <a:hlinkClick xmlns:r="http://schemas.openxmlformats.org/officeDocument/2006/relationships" r:id="rId18"/>
          <a:extLst>
            <a:ext uri="{FF2B5EF4-FFF2-40B4-BE49-F238E27FC236}">
              <a16:creationId xmlns:a16="http://schemas.microsoft.com/office/drawing/2014/main" id="{1D21940C-0638-4F42-A258-80514888091B}"/>
            </a:ext>
          </a:extLst>
        </xdr:cNvPr>
        <xdr:cNvSpPr/>
      </xdr:nvSpPr>
      <xdr:spPr>
        <a:xfrm>
          <a:off x="248412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8</xdr:col>
      <xdr:colOff>685800</xdr:colOff>
      <xdr:row>3</xdr:row>
      <xdr:rowOff>106680</xdr:rowOff>
    </xdr:from>
    <xdr:to>
      <xdr:col>9</xdr:col>
      <xdr:colOff>137160</xdr:colOff>
      <xdr:row>3</xdr:row>
      <xdr:rowOff>358680</xdr:rowOff>
    </xdr:to>
    <xdr:sp macro="" textlink="">
      <xdr:nvSpPr>
        <xdr:cNvPr id="36" name="Rectangle: Rounded Corners 35">
          <a:extLst>
            <a:ext uri="{FF2B5EF4-FFF2-40B4-BE49-F238E27FC236}">
              <a16:creationId xmlns:a16="http://schemas.microsoft.com/office/drawing/2014/main" id="{AB32E974-0CCC-483D-873A-C74DED73FB32}"/>
            </a:ext>
          </a:extLst>
        </xdr:cNvPr>
        <xdr:cNvSpPr/>
      </xdr:nvSpPr>
      <xdr:spPr>
        <a:xfrm>
          <a:off x="5669280" y="922020"/>
          <a:ext cx="75438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0</xdr:colOff>
      <xdr:row>20</xdr:row>
      <xdr:rowOff>114300</xdr:rowOff>
    </xdr:from>
    <xdr:to>
      <xdr:col>5</xdr:col>
      <xdr:colOff>318240</xdr:colOff>
      <xdr:row>21</xdr:row>
      <xdr:rowOff>2640</xdr:rowOff>
    </xdr:to>
    <xdr:sp macro="" textlink="">
      <xdr:nvSpPr>
        <xdr:cNvPr id="37" name="Rectangle: Rounded Corners 36">
          <a:extLst>
            <a:ext uri="{FF2B5EF4-FFF2-40B4-BE49-F238E27FC236}">
              <a16:creationId xmlns:a16="http://schemas.microsoft.com/office/drawing/2014/main" id="{6491EE66-7617-473D-A6A5-AA8CFDC8D099}"/>
            </a:ext>
          </a:extLst>
        </xdr:cNvPr>
        <xdr:cNvSpPr/>
      </xdr:nvSpPr>
      <xdr:spPr>
        <a:xfrm>
          <a:off x="1714500" y="6408420"/>
          <a:ext cx="684000" cy="216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76200</xdr:colOff>
      <xdr:row>6</xdr:row>
      <xdr:rowOff>99060</xdr:rowOff>
    </xdr:from>
    <xdr:to>
      <xdr:col>5</xdr:col>
      <xdr:colOff>242959</xdr:colOff>
      <xdr:row>11</xdr:row>
      <xdr:rowOff>288983</xdr:rowOff>
    </xdr:to>
    <xdr:grpSp>
      <xdr:nvGrpSpPr>
        <xdr:cNvPr id="38" name="Group 37">
          <a:extLst>
            <a:ext uri="{FF2B5EF4-FFF2-40B4-BE49-F238E27FC236}">
              <a16:creationId xmlns:a16="http://schemas.microsoft.com/office/drawing/2014/main" id="{9B16FBB5-E364-4744-809C-B79569243F1C}"/>
            </a:ext>
          </a:extLst>
        </xdr:cNvPr>
        <xdr:cNvGrpSpPr/>
      </xdr:nvGrpSpPr>
      <xdr:grpSpPr>
        <a:xfrm>
          <a:off x="2156460" y="1805940"/>
          <a:ext cx="166759" cy="1828223"/>
          <a:chOff x="2156460" y="1706880"/>
          <a:chExt cx="162001" cy="1800300"/>
        </a:xfrm>
      </xdr:grpSpPr>
      <xdr:pic>
        <xdr:nvPicPr>
          <xdr:cNvPr id="39" name="Picture 38">
            <a:extLst>
              <a:ext uri="{FF2B5EF4-FFF2-40B4-BE49-F238E27FC236}">
                <a16:creationId xmlns:a16="http://schemas.microsoft.com/office/drawing/2014/main" id="{221E1F1F-3979-DEEB-2F77-10898D51016D}"/>
              </a:ext>
            </a:extLst>
          </xdr:cNvPr>
          <xdr:cNvPicPr>
            <a:picLocks noChangeAspect="1"/>
          </xdr:cNvPicPr>
        </xdr:nvPicPr>
        <xdr:blipFill>
          <a:blip xmlns:r="http://schemas.openxmlformats.org/officeDocument/2006/relationships" r:embed="rId19"/>
          <a:stretch>
            <a:fillRect/>
          </a:stretch>
        </xdr:blipFill>
        <xdr:spPr>
          <a:xfrm>
            <a:off x="2156460" y="2034540"/>
            <a:ext cx="162001" cy="162000"/>
          </a:xfrm>
          <a:prstGeom prst="rect">
            <a:avLst/>
          </a:prstGeom>
        </xdr:spPr>
      </xdr:pic>
      <xdr:pic>
        <xdr:nvPicPr>
          <xdr:cNvPr id="40" name="Picture 39">
            <a:hlinkClick xmlns:r="http://schemas.openxmlformats.org/officeDocument/2006/relationships" r:id="rId20"/>
            <a:extLst>
              <a:ext uri="{FF2B5EF4-FFF2-40B4-BE49-F238E27FC236}">
                <a16:creationId xmlns:a16="http://schemas.microsoft.com/office/drawing/2014/main" id="{31DD388D-EA6F-3883-AC2E-3389965907AB}"/>
              </a:ext>
            </a:extLst>
          </xdr:cNvPr>
          <xdr:cNvPicPr>
            <a:picLocks noChangeAspect="1"/>
          </xdr:cNvPicPr>
        </xdr:nvPicPr>
        <xdr:blipFill>
          <a:blip xmlns:r="http://schemas.openxmlformats.org/officeDocument/2006/relationships" r:embed="rId19"/>
          <a:stretch>
            <a:fillRect/>
          </a:stretch>
        </xdr:blipFill>
        <xdr:spPr>
          <a:xfrm>
            <a:off x="2156460" y="1706880"/>
            <a:ext cx="162000" cy="162000"/>
          </a:xfrm>
          <a:prstGeom prst="rect">
            <a:avLst/>
          </a:prstGeom>
        </xdr:spPr>
      </xdr:pic>
      <xdr:pic>
        <xdr:nvPicPr>
          <xdr:cNvPr id="41" name="Picture 40">
            <a:extLst>
              <a:ext uri="{FF2B5EF4-FFF2-40B4-BE49-F238E27FC236}">
                <a16:creationId xmlns:a16="http://schemas.microsoft.com/office/drawing/2014/main" id="{EE316F35-BAE0-702E-D410-7060D5030CE0}"/>
              </a:ext>
            </a:extLst>
          </xdr:cNvPr>
          <xdr:cNvPicPr>
            <a:picLocks noChangeAspect="1"/>
          </xdr:cNvPicPr>
        </xdr:nvPicPr>
        <xdr:blipFill>
          <a:blip xmlns:r="http://schemas.openxmlformats.org/officeDocument/2006/relationships" r:embed="rId19"/>
          <a:stretch>
            <a:fillRect/>
          </a:stretch>
        </xdr:blipFill>
        <xdr:spPr>
          <a:xfrm>
            <a:off x="2156460" y="2362200"/>
            <a:ext cx="162000" cy="162000"/>
          </a:xfrm>
          <a:prstGeom prst="rect">
            <a:avLst/>
          </a:prstGeom>
        </xdr:spPr>
      </xdr:pic>
      <xdr:pic>
        <xdr:nvPicPr>
          <xdr:cNvPr id="42" name="Picture 41">
            <a:extLst>
              <a:ext uri="{FF2B5EF4-FFF2-40B4-BE49-F238E27FC236}">
                <a16:creationId xmlns:a16="http://schemas.microsoft.com/office/drawing/2014/main" id="{F33D41F7-959A-AEEF-EBBF-DAF09F137DC2}"/>
              </a:ext>
            </a:extLst>
          </xdr:cNvPr>
          <xdr:cNvPicPr>
            <a:picLocks noChangeAspect="1"/>
          </xdr:cNvPicPr>
        </xdr:nvPicPr>
        <xdr:blipFill>
          <a:blip xmlns:r="http://schemas.openxmlformats.org/officeDocument/2006/relationships" r:embed="rId19"/>
          <a:stretch>
            <a:fillRect/>
          </a:stretch>
        </xdr:blipFill>
        <xdr:spPr>
          <a:xfrm>
            <a:off x="2156460" y="2689860"/>
            <a:ext cx="162000" cy="162000"/>
          </a:xfrm>
          <a:prstGeom prst="rect">
            <a:avLst/>
          </a:prstGeom>
        </xdr:spPr>
      </xdr:pic>
      <xdr:pic>
        <xdr:nvPicPr>
          <xdr:cNvPr id="43" name="Picture 42">
            <a:extLst>
              <a:ext uri="{FF2B5EF4-FFF2-40B4-BE49-F238E27FC236}">
                <a16:creationId xmlns:a16="http://schemas.microsoft.com/office/drawing/2014/main" id="{95E738B1-363D-F8D6-9D44-76A0FE98E070}"/>
              </a:ext>
            </a:extLst>
          </xdr:cNvPr>
          <xdr:cNvPicPr>
            <a:picLocks noChangeAspect="1"/>
          </xdr:cNvPicPr>
        </xdr:nvPicPr>
        <xdr:blipFill>
          <a:blip xmlns:r="http://schemas.openxmlformats.org/officeDocument/2006/relationships" r:embed="rId19"/>
          <a:stretch>
            <a:fillRect/>
          </a:stretch>
        </xdr:blipFill>
        <xdr:spPr>
          <a:xfrm>
            <a:off x="2156460" y="3017520"/>
            <a:ext cx="162000" cy="162000"/>
          </a:xfrm>
          <a:prstGeom prst="rect">
            <a:avLst/>
          </a:prstGeom>
        </xdr:spPr>
      </xdr:pic>
      <xdr:pic>
        <xdr:nvPicPr>
          <xdr:cNvPr id="44" name="Picture 43">
            <a:extLst>
              <a:ext uri="{FF2B5EF4-FFF2-40B4-BE49-F238E27FC236}">
                <a16:creationId xmlns:a16="http://schemas.microsoft.com/office/drawing/2014/main" id="{34614A84-9757-0A92-11B6-5C3F1AC83E26}"/>
              </a:ext>
            </a:extLst>
          </xdr:cNvPr>
          <xdr:cNvPicPr>
            <a:picLocks noChangeAspect="1"/>
          </xdr:cNvPicPr>
        </xdr:nvPicPr>
        <xdr:blipFill>
          <a:blip xmlns:r="http://schemas.openxmlformats.org/officeDocument/2006/relationships" r:embed="rId19"/>
          <a:stretch>
            <a:fillRect/>
          </a:stretch>
        </xdr:blipFill>
        <xdr:spPr>
          <a:xfrm>
            <a:off x="2156460" y="3345180"/>
            <a:ext cx="162000" cy="162000"/>
          </a:xfrm>
          <a:prstGeom prst="rect">
            <a:avLst/>
          </a:prstGeom>
        </xdr:spPr>
      </xdr:pic>
    </xdr:grpSp>
    <xdr:clientData/>
  </xdr:twoCellAnchor>
  <xdr:twoCellAnchor>
    <xdr:from>
      <xdr:col>5</xdr:col>
      <xdr:colOff>365752</xdr:colOff>
      <xdr:row>6</xdr:row>
      <xdr:rowOff>99068</xdr:rowOff>
    </xdr:from>
    <xdr:to>
      <xdr:col>5</xdr:col>
      <xdr:colOff>525335</xdr:colOff>
      <xdr:row>11</xdr:row>
      <xdr:rowOff>288983</xdr:rowOff>
    </xdr:to>
    <xdr:grpSp>
      <xdr:nvGrpSpPr>
        <xdr:cNvPr id="53" name="Group 52">
          <a:extLst>
            <a:ext uri="{FF2B5EF4-FFF2-40B4-BE49-F238E27FC236}">
              <a16:creationId xmlns:a16="http://schemas.microsoft.com/office/drawing/2014/main" id="{D52E3A56-AC33-460F-B4AF-1E6FE35EDD86}"/>
            </a:ext>
          </a:extLst>
        </xdr:cNvPr>
        <xdr:cNvGrpSpPr/>
      </xdr:nvGrpSpPr>
      <xdr:grpSpPr>
        <a:xfrm>
          <a:off x="2446012" y="1805948"/>
          <a:ext cx="159583" cy="1828215"/>
          <a:chOff x="2476500" y="1798328"/>
          <a:chExt cx="159583" cy="1800292"/>
        </a:xfrm>
      </xdr:grpSpPr>
      <xdr:pic>
        <xdr:nvPicPr>
          <xdr:cNvPr id="54" name="Picture 53">
            <a:extLst>
              <a:ext uri="{FF2B5EF4-FFF2-40B4-BE49-F238E27FC236}">
                <a16:creationId xmlns:a16="http://schemas.microsoft.com/office/drawing/2014/main" id="{434CF449-0814-2B71-8FD2-A732D26F97D2}"/>
              </a:ext>
            </a:extLst>
          </xdr:cNvPr>
          <xdr:cNvPicPr>
            <a:picLocks noChangeAspect="1"/>
          </xdr:cNvPicPr>
        </xdr:nvPicPr>
        <xdr:blipFill>
          <a:blip xmlns:r="http://schemas.openxmlformats.org/officeDocument/2006/relationships" r:embed="rId21"/>
          <a:stretch>
            <a:fillRect/>
          </a:stretch>
        </xdr:blipFill>
        <xdr:spPr>
          <a:xfrm>
            <a:off x="2476501" y="1798328"/>
            <a:ext cx="159582" cy="162000"/>
          </a:xfrm>
          <a:prstGeom prst="rect">
            <a:avLst/>
          </a:prstGeom>
        </xdr:spPr>
      </xdr:pic>
      <xdr:pic>
        <xdr:nvPicPr>
          <xdr:cNvPr id="55" name="Picture 54">
            <a:extLst>
              <a:ext uri="{FF2B5EF4-FFF2-40B4-BE49-F238E27FC236}">
                <a16:creationId xmlns:a16="http://schemas.microsoft.com/office/drawing/2014/main" id="{D821CE87-490C-07D8-2F16-03974A2774E4}"/>
              </a:ext>
            </a:extLst>
          </xdr:cNvPr>
          <xdr:cNvPicPr>
            <a:picLocks noChangeAspect="1"/>
          </xdr:cNvPicPr>
        </xdr:nvPicPr>
        <xdr:blipFill>
          <a:blip xmlns:r="http://schemas.openxmlformats.org/officeDocument/2006/relationships" r:embed="rId21"/>
          <a:stretch>
            <a:fillRect/>
          </a:stretch>
        </xdr:blipFill>
        <xdr:spPr>
          <a:xfrm>
            <a:off x="2476500" y="2125980"/>
            <a:ext cx="159582" cy="162000"/>
          </a:xfrm>
          <a:prstGeom prst="rect">
            <a:avLst/>
          </a:prstGeom>
        </xdr:spPr>
      </xdr:pic>
      <xdr:pic>
        <xdr:nvPicPr>
          <xdr:cNvPr id="56" name="Picture 55">
            <a:extLst>
              <a:ext uri="{FF2B5EF4-FFF2-40B4-BE49-F238E27FC236}">
                <a16:creationId xmlns:a16="http://schemas.microsoft.com/office/drawing/2014/main" id="{3E11B9CD-7723-99C2-E79C-5C3C3934293A}"/>
              </a:ext>
            </a:extLst>
          </xdr:cNvPr>
          <xdr:cNvPicPr>
            <a:picLocks noChangeAspect="1"/>
          </xdr:cNvPicPr>
        </xdr:nvPicPr>
        <xdr:blipFill>
          <a:blip xmlns:r="http://schemas.openxmlformats.org/officeDocument/2006/relationships" r:embed="rId21"/>
          <a:stretch>
            <a:fillRect/>
          </a:stretch>
        </xdr:blipFill>
        <xdr:spPr>
          <a:xfrm>
            <a:off x="2476500" y="2453640"/>
            <a:ext cx="159582" cy="162000"/>
          </a:xfrm>
          <a:prstGeom prst="rect">
            <a:avLst/>
          </a:prstGeom>
        </xdr:spPr>
      </xdr:pic>
      <xdr:pic>
        <xdr:nvPicPr>
          <xdr:cNvPr id="57" name="Picture 56">
            <a:extLst>
              <a:ext uri="{FF2B5EF4-FFF2-40B4-BE49-F238E27FC236}">
                <a16:creationId xmlns:a16="http://schemas.microsoft.com/office/drawing/2014/main" id="{A0C5BAEA-7E36-A0C4-2E93-029DB6E1DF2E}"/>
              </a:ext>
            </a:extLst>
          </xdr:cNvPr>
          <xdr:cNvPicPr>
            <a:picLocks noChangeAspect="1"/>
          </xdr:cNvPicPr>
        </xdr:nvPicPr>
        <xdr:blipFill>
          <a:blip xmlns:r="http://schemas.openxmlformats.org/officeDocument/2006/relationships" r:embed="rId21"/>
          <a:stretch>
            <a:fillRect/>
          </a:stretch>
        </xdr:blipFill>
        <xdr:spPr>
          <a:xfrm>
            <a:off x="2476500" y="2781300"/>
            <a:ext cx="159582" cy="162000"/>
          </a:xfrm>
          <a:prstGeom prst="rect">
            <a:avLst/>
          </a:prstGeom>
        </xdr:spPr>
      </xdr:pic>
      <xdr:pic>
        <xdr:nvPicPr>
          <xdr:cNvPr id="58" name="Picture 57">
            <a:extLst>
              <a:ext uri="{FF2B5EF4-FFF2-40B4-BE49-F238E27FC236}">
                <a16:creationId xmlns:a16="http://schemas.microsoft.com/office/drawing/2014/main" id="{7C1E6D16-0C2B-B39F-2F2F-E4FBDCD7ADF8}"/>
              </a:ext>
            </a:extLst>
          </xdr:cNvPr>
          <xdr:cNvPicPr>
            <a:picLocks noChangeAspect="1"/>
          </xdr:cNvPicPr>
        </xdr:nvPicPr>
        <xdr:blipFill>
          <a:blip xmlns:r="http://schemas.openxmlformats.org/officeDocument/2006/relationships" r:embed="rId21"/>
          <a:stretch>
            <a:fillRect/>
          </a:stretch>
        </xdr:blipFill>
        <xdr:spPr>
          <a:xfrm>
            <a:off x="2476500" y="3108960"/>
            <a:ext cx="159582" cy="162000"/>
          </a:xfrm>
          <a:prstGeom prst="rect">
            <a:avLst/>
          </a:prstGeom>
        </xdr:spPr>
      </xdr:pic>
      <xdr:pic>
        <xdr:nvPicPr>
          <xdr:cNvPr id="59" name="Picture 58">
            <a:extLst>
              <a:ext uri="{FF2B5EF4-FFF2-40B4-BE49-F238E27FC236}">
                <a16:creationId xmlns:a16="http://schemas.microsoft.com/office/drawing/2014/main" id="{41E05936-0CD3-A463-3B5A-BEF201B64CD4}"/>
              </a:ext>
            </a:extLst>
          </xdr:cNvPr>
          <xdr:cNvPicPr>
            <a:picLocks noChangeAspect="1"/>
          </xdr:cNvPicPr>
        </xdr:nvPicPr>
        <xdr:blipFill>
          <a:blip xmlns:r="http://schemas.openxmlformats.org/officeDocument/2006/relationships" r:embed="rId21"/>
          <a:stretch>
            <a:fillRect/>
          </a:stretch>
        </xdr:blipFill>
        <xdr:spPr>
          <a:xfrm>
            <a:off x="2476500" y="3436620"/>
            <a:ext cx="159582" cy="162000"/>
          </a:xfrm>
          <a:prstGeom prst="rect">
            <a:avLst/>
          </a:prstGeom>
        </xdr:spPr>
      </xdr:pic>
    </xdr:grpSp>
    <xdr:clientData/>
  </xdr:twoCellAnchor>
  <xdr:twoCellAnchor>
    <xdr:from>
      <xdr:col>5</xdr:col>
      <xdr:colOff>609592</xdr:colOff>
      <xdr:row>6</xdr:row>
      <xdr:rowOff>83820</xdr:rowOff>
    </xdr:from>
    <xdr:to>
      <xdr:col>5</xdr:col>
      <xdr:colOff>609592</xdr:colOff>
      <xdr:row>19</xdr:row>
      <xdr:rowOff>180000</xdr:rowOff>
    </xdr:to>
    <xdr:grpSp>
      <xdr:nvGrpSpPr>
        <xdr:cNvPr id="68" name="Group 67">
          <a:extLst>
            <a:ext uri="{FF2B5EF4-FFF2-40B4-BE49-F238E27FC236}">
              <a16:creationId xmlns:a16="http://schemas.microsoft.com/office/drawing/2014/main" id="{3D442704-9874-4851-87F0-9C76E700AAC9}"/>
            </a:ext>
          </a:extLst>
        </xdr:cNvPr>
        <xdr:cNvGrpSpPr/>
      </xdr:nvGrpSpPr>
      <xdr:grpSpPr>
        <a:xfrm>
          <a:off x="2689852" y="1790700"/>
          <a:ext cx="0" cy="4355760"/>
          <a:chOff x="2781300" y="1851660"/>
          <a:chExt cx="136363" cy="4439580"/>
        </a:xfrm>
      </xdr:grpSpPr>
      <xdr:pic>
        <xdr:nvPicPr>
          <xdr:cNvPr id="69" name="Picture 68">
            <a:extLst>
              <a:ext uri="{FF2B5EF4-FFF2-40B4-BE49-F238E27FC236}">
                <a16:creationId xmlns:a16="http://schemas.microsoft.com/office/drawing/2014/main" id="{3F8437B7-EF1C-2090-D63F-0A5B12BE8D0D}"/>
              </a:ext>
            </a:extLst>
          </xdr:cNvPr>
          <xdr:cNvPicPr>
            <a:picLocks noChangeAspect="1"/>
          </xdr:cNvPicPr>
        </xdr:nvPicPr>
        <xdr:blipFill>
          <a:blip xmlns:r="http://schemas.openxmlformats.org/officeDocument/2006/relationships" r:embed="rId22"/>
          <a:stretch>
            <a:fillRect/>
          </a:stretch>
        </xdr:blipFill>
        <xdr:spPr>
          <a:xfrm>
            <a:off x="2781300" y="1851660"/>
            <a:ext cx="136363" cy="180000"/>
          </a:xfrm>
          <a:prstGeom prst="rect">
            <a:avLst/>
          </a:prstGeom>
        </xdr:spPr>
      </xdr:pic>
      <xdr:pic>
        <xdr:nvPicPr>
          <xdr:cNvPr id="70" name="Picture 69">
            <a:extLst>
              <a:ext uri="{FF2B5EF4-FFF2-40B4-BE49-F238E27FC236}">
                <a16:creationId xmlns:a16="http://schemas.microsoft.com/office/drawing/2014/main" id="{3EC73814-393F-A59E-D154-009FA4D6BA4D}"/>
              </a:ext>
            </a:extLst>
          </xdr:cNvPr>
          <xdr:cNvPicPr>
            <a:picLocks noChangeAspect="1"/>
          </xdr:cNvPicPr>
        </xdr:nvPicPr>
        <xdr:blipFill>
          <a:blip xmlns:r="http://schemas.openxmlformats.org/officeDocument/2006/relationships" r:embed="rId22"/>
          <a:stretch>
            <a:fillRect/>
          </a:stretch>
        </xdr:blipFill>
        <xdr:spPr>
          <a:xfrm>
            <a:off x="2781300" y="2179320"/>
            <a:ext cx="136363" cy="180000"/>
          </a:xfrm>
          <a:prstGeom prst="rect">
            <a:avLst/>
          </a:prstGeom>
        </xdr:spPr>
      </xdr:pic>
      <xdr:pic>
        <xdr:nvPicPr>
          <xdr:cNvPr id="71" name="Picture 70">
            <a:extLst>
              <a:ext uri="{FF2B5EF4-FFF2-40B4-BE49-F238E27FC236}">
                <a16:creationId xmlns:a16="http://schemas.microsoft.com/office/drawing/2014/main" id="{B4342395-7066-03C2-ED20-485F753F65C6}"/>
              </a:ext>
            </a:extLst>
          </xdr:cNvPr>
          <xdr:cNvPicPr>
            <a:picLocks noChangeAspect="1"/>
          </xdr:cNvPicPr>
        </xdr:nvPicPr>
        <xdr:blipFill>
          <a:blip xmlns:r="http://schemas.openxmlformats.org/officeDocument/2006/relationships" r:embed="rId22"/>
          <a:stretch>
            <a:fillRect/>
          </a:stretch>
        </xdr:blipFill>
        <xdr:spPr>
          <a:xfrm>
            <a:off x="2781300" y="4800600"/>
            <a:ext cx="136363" cy="180000"/>
          </a:xfrm>
          <a:prstGeom prst="rect">
            <a:avLst/>
          </a:prstGeom>
        </xdr:spPr>
      </xdr:pic>
      <xdr:pic>
        <xdr:nvPicPr>
          <xdr:cNvPr id="72" name="Picture 71">
            <a:extLst>
              <a:ext uri="{FF2B5EF4-FFF2-40B4-BE49-F238E27FC236}">
                <a16:creationId xmlns:a16="http://schemas.microsoft.com/office/drawing/2014/main" id="{05398809-A24E-872B-8E79-3AC596DE7137}"/>
              </a:ext>
            </a:extLst>
          </xdr:cNvPr>
          <xdr:cNvPicPr>
            <a:picLocks noChangeAspect="1"/>
          </xdr:cNvPicPr>
        </xdr:nvPicPr>
        <xdr:blipFill>
          <a:blip xmlns:r="http://schemas.openxmlformats.org/officeDocument/2006/relationships" r:embed="rId22"/>
          <a:stretch>
            <a:fillRect/>
          </a:stretch>
        </xdr:blipFill>
        <xdr:spPr>
          <a:xfrm>
            <a:off x="2781300" y="4472940"/>
            <a:ext cx="136363" cy="180000"/>
          </a:xfrm>
          <a:prstGeom prst="rect">
            <a:avLst/>
          </a:prstGeom>
        </xdr:spPr>
      </xdr:pic>
      <xdr:pic>
        <xdr:nvPicPr>
          <xdr:cNvPr id="73" name="Picture 72">
            <a:extLst>
              <a:ext uri="{FF2B5EF4-FFF2-40B4-BE49-F238E27FC236}">
                <a16:creationId xmlns:a16="http://schemas.microsoft.com/office/drawing/2014/main" id="{19968C61-01D1-4AEE-12E4-D4DA9C354A8E}"/>
              </a:ext>
            </a:extLst>
          </xdr:cNvPr>
          <xdr:cNvPicPr>
            <a:picLocks noChangeAspect="1"/>
          </xdr:cNvPicPr>
        </xdr:nvPicPr>
        <xdr:blipFill>
          <a:blip xmlns:r="http://schemas.openxmlformats.org/officeDocument/2006/relationships" r:embed="rId22"/>
          <a:stretch>
            <a:fillRect/>
          </a:stretch>
        </xdr:blipFill>
        <xdr:spPr>
          <a:xfrm>
            <a:off x="2781300" y="4145280"/>
            <a:ext cx="136363" cy="180000"/>
          </a:xfrm>
          <a:prstGeom prst="rect">
            <a:avLst/>
          </a:prstGeom>
        </xdr:spPr>
      </xdr:pic>
      <xdr:pic>
        <xdr:nvPicPr>
          <xdr:cNvPr id="74" name="Picture 73">
            <a:extLst>
              <a:ext uri="{FF2B5EF4-FFF2-40B4-BE49-F238E27FC236}">
                <a16:creationId xmlns:a16="http://schemas.microsoft.com/office/drawing/2014/main" id="{7FCF0A80-ACB8-C0AC-6859-273EC5FA4493}"/>
              </a:ext>
            </a:extLst>
          </xdr:cNvPr>
          <xdr:cNvPicPr>
            <a:picLocks noChangeAspect="1"/>
          </xdr:cNvPicPr>
        </xdr:nvPicPr>
        <xdr:blipFill>
          <a:blip xmlns:r="http://schemas.openxmlformats.org/officeDocument/2006/relationships" r:embed="rId22"/>
          <a:stretch>
            <a:fillRect/>
          </a:stretch>
        </xdr:blipFill>
        <xdr:spPr>
          <a:xfrm>
            <a:off x="2781300" y="3817620"/>
            <a:ext cx="136363" cy="180000"/>
          </a:xfrm>
          <a:prstGeom prst="rect">
            <a:avLst/>
          </a:prstGeom>
        </xdr:spPr>
      </xdr:pic>
      <xdr:pic>
        <xdr:nvPicPr>
          <xdr:cNvPr id="75" name="Picture 74">
            <a:extLst>
              <a:ext uri="{FF2B5EF4-FFF2-40B4-BE49-F238E27FC236}">
                <a16:creationId xmlns:a16="http://schemas.microsoft.com/office/drawing/2014/main" id="{8DF1D246-198C-F679-5EFD-71CB6980B457}"/>
              </a:ext>
            </a:extLst>
          </xdr:cNvPr>
          <xdr:cNvPicPr>
            <a:picLocks noChangeAspect="1"/>
          </xdr:cNvPicPr>
        </xdr:nvPicPr>
        <xdr:blipFill>
          <a:blip xmlns:r="http://schemas.openxmlformats.org/officeDocument/2006/relationships" r:embed="rId22"/>
          <a:stretch>
            <a:fillRect/>
          </a:stretch>
        </xdr:blipFill>
        <xdr:spPr>
          <a:xfrm>
            <a:off x="2781300" y="3489960"/>
            <a:ext cx="136363" cy="180000"/>
          </a:xfrm>
          <a:prstGeom prst="rect">
            <a:avLst/>
          </a:prstGeom>
        </xdr:spPr>
      </xdr:pic>
      <xdr:pic>
        <xdr:nvPicPr>
          <xdr:cNvPr id="76" name="Picture 75">
            <a:extLst>
              <a:ext uri="{FF2B5EF4-FFF2-40B4-BE49-F238E27FC236}">
                <a16:creationId xmlns:a16="http://schemas.microsoft.com/office/drawing/2014/main" id="{8AC94F3F-4940-EBF0-D3A1-597D2123F765}"/>
              </a:ext>
            </a:extLst>
          </xdr:cNvPr>
          <xdr:cNvPicPr>
            <a:picLocks noChangeAspect="1"/>
          </xdr:cNvPicPr>
        </xdr:nvPicPr>
        <xdr:blipFill>
          <a:blip xmlns:r="http://schemas.openxmlformats.org/officeDocument/2006/relationships" r:embed="rId22"/>
          <a:stretch>
            <a:fillRect/>
          </a:stretch>
        </xdr:blipFill>
        <xdr:spPr>
          <a:xfrm>
            <a:off x="2781300" y="3162300"/>
            <a:ext cx="136363" cy="180000"/>
          </a:xfrm>
          <a:prstGeom prst="rect">
            <a:avLst/>
          </a:prstGeom>
        </xdr:spPr>
      </xdr:pic>
      <xdr:pic>
        <xdr:nvPicPr>
          <xdr:cNvPr id="77" name="Picture 76">
            <a:extLst>
              <a:ext uri="{FF2B5EF4-FFF2-40B4-BE49-F238E27FC236}">
                <a16:creationId xmlns:a16="http://schemas.microsoft.com/office/drawing/2014/main" id="{2AB6EFED-F3F2-4B2D-7530-A79C84B553D5}"/>
              </a:ext>
            </a:extLst>
          </xdr:cNvPr>
          <xdr:cNvPicPr>
            <a:picLocks noChangeAspect="1"/>
          </xdr:cNvPicPr>
        </xdr:nvPicPr>
        <xdr:blipFill>
          <a:blip xmlns:r="http://schemas.openxmlformats.org/officeDocument/2006/relationships" r:embed="rId22"/>
          <a:stretch>
            <a:fillRect/>
          </a:stretch>
        </xdr:blipFill>
        <xdr:spPr>
          <a:xfrm>
            <a:off x="2781300" y="2834640"/>
            <a:ext cx="136363" cy="180000"/>
          </a:xfrm>
          <a:prstGeom prst="rect">
            <a:avLst/>
          </a:prstGeom>
        </xdr:spPr>
      </xdr:pic>
      <xdr:pic>
        <xdr:nvPicPr>
          <xdr:cNvPr id="78" name="Picture 77">
            <a:extLst>
              <a:ext uri="{FF2B5EF4-FFF2-40B4-BE49-F238E27FC236}">
                <a16:creationId xmlns:a16="http://schemas.microsoft.com/office/drawing/2014/main" id="{CA059E49-A080-18EC-E25B-84DCA2174E66}"/>
              </a:ext>
            </a:extLst>
          </xdr:cNvPr>
          <xdr:cNvPicPr>
            <a:picLocks noChangeAspect="1"/>
          </xdr:cNvPicPr>
        </xdr:nvPicPr>
        <xdr:blipFill>
          <a:blip xmlns:r="http://schemas.openxmlformats.org/officeDocument/2006/relationships" r:embed="rId22"/>
          <a:stretch>
            <a:fillRect/>
          </a:stretch>
        </xdr:blipFill>
        <xdr:spPr>
          <a:xfrm>
            <a:off x="2781300" y="2506980"/>
            <a:ext cx="136363" cy="180000"/>
          </a:xfrm>
          <a:prstGeom prst="rect">
            <a:avLst/>
          </a:prstGeom>
        </xdr:spPr>
      </xdr:pic>
      <xdr:pic>
        <xdr:nvPicPr>
          <xdr:cNvPr id="79" name="Picture 78">
            <a:extLst>
              <a:ext uri="{FF2B5EF4-FFF2-40B4-BE49-F238E27FC236}">
                <a16:creationId xmlns:a16="http://schemas.microsoft.com/office/drawing/2014/main" id="{B89A7EB2-F443-7409-9E78-9A3DF010EB65}"/>
              </a:ext>
            </a:extLst>
          </xdr:cNvPr>
          <xdr:cNvPicPr>
            <a:picLocks noChangeAspect="1"/>
          </xdr:cNvPicPr>
        </xdr:nvPicPr>
        <xdr:blipFill>
          <a:blip xmlns:r="http://schemas.openxmlformats.org/officeDocument/2006/relationships" r:embed="rId22"/>
          <a:stretch>
            <a:fillRect/>
          </a:stretch>
        </xdr:blipFill>
        <xdr:spPr>
          <a:xfrm>
            <a:off x="2781300" y="6111240"/>
            <a:ext cx="136363" cy="180000"/>
          </a:xfrm>
          <a:prstGeom prst="rect">
            <a:avLst/>
          </a:prstGeom>
        </xdr:spPr>
      </xdr:pic>
      <xdr:pic>
        <xdr:nvPicPr>
          <xdr:cNvPr id="80" name="Picture 79">
            <a:extLst>
              <a:ext uri="{FF2B5EF4-FFF2-40B4-BE49-F238E27FC236}">
                <a16:creationId xmlns:a16="http://schemas.microsoft.com/office/drawing/2014/main" id="{41F05783-8B77-32BE-7E98-CC0C29DE4029}"/>
              </a:ext>
            </a:extLst>
          </xdr:cNvPr>
          <xdr:cNvPicPr>
            <a:picLocks noChangeAspect="1"/>
          </xdr:cNvPicPr>
        </xdr:nvPicPr>
        <xdr:blipFill>
          <a:blip xmlns:r="http://schemas.openxmlformats.org/officeDocument/2006/relationships" r:embed="rId22"/>
          <a:stretch>
            <a:fillRect/>
          </a:stretch>
        </xdr:blipFill>
        <xdr:spPr>
          <a:xfrm>
            <a:off x="2781300" y="5783580"/>
            <a:ext cx="136363" cy="180000"/>
          </a:xfrm>
          <a:prstGeom prst="rect">
            <a:avLst/>
          </a:prstGeom>
        </xdr:spPr>
      </xdr:pic>
      <xdr:pic>
        <xdr:nvPicPr>
          <xdr:cNvPr id="81" name="Picture 80">
            <a:extLst>
              <a:ext uri="{FF2B5EF4-FFF2-40B4-BE49-F238E27FC236}">
                <a16:creationId xmlns:a16="http://schemas.microsoft.com/office/drawing/2014/main" id="{1689ADC6-361E-B944-3E31-1800F238ABB5}"/>
              </a:ext>
            </a:extLst>
          </xdr:cNvPr>
          <xdr:cNvPicPr>
            <a:picLocks noChangeAspect="1"/>
          </xdr:cNvPicPr>
        </xdr:nvPicPr>
        <xdr:blipFill>
          <a:blip xmlns:r="http://schemas.openxmlformats.org/officeDocument/2006/relationships" r:embed="rId22"/>
          <a:stretch>
            <a:fillRect/>
          </a:stretch>
        </xdr:blipFill>
        <xdr:spPr>
          <a:xfrm>
            <a:off x="2781300" y="5455920"/>
            <a:ext cx="136363" cy="180000"/>
          </a:xfrm>
          <a:prstGeom prst="rect">
            <a:avLst/>
          </a:prstGeom>
        </xdr:spPr>
      </xdr:pic>
      <xdr:pic>
        <xdr:nvPicPr>
          <xdr:cNvPr id="82" name="Picture 81">
            <a:extLst>
              <a:ext uri="{FF2B5EF4-FFF2-40B4-BE49-F238E27FC236}">
                <a16:creationId xmlns:a16="http://schemas.microsoft.com/office/drawing/2014/main" id="{BD706948-0E99-B225-5828-EA35A3493BAF}"/>
              </a:ext>
            </a:extLst>
          </xdr:cNvPr>
          <xdr:cNvPicPr>
            <a:picLocks noChangeAspect="1"/>
          </xdr:cNvPicPr>
        </xdr:nvPicPr>
        <xdr:blipFill>
          <a:blip xmlns:r="http://schemas.openxmlformats.org/officeDocument/2006/relationships" r:embed="rId22"/>
          <a:stretch>
            <a:fillRect/>
          </a:stretch>
        </xdr:blipFill>
        <xdr:spPr>
          <a:xfrm>
            <a:off x="2781300" y="5128260"/>
            <a:ext cx="136363" cy="180000"/>
          </a:xfrm>
          <a:prstGeom prst="rect">
            <a:avLst/>
          </a:prstGeom>
        </xdr:spPr>
      </xdr:pic>
    </xdr:grpSp>
    <xdr:clientData/>
  </xdr:twoCellAnchor>
  <xdr:twoCellAnchor>
    <xdr:from>
      <xdr:col>4</xdr:col>
      <xdr:colOff>99060</xdr:colOff>
      <xdr:row>6</xdr:row>
      <xdr:rowOff>106679</xdr:rowOff>
    </xdr:from>
    <xdr:to>
      <xdr:col>4</xdr:col>
      <xdr:colOff>243060</xdr:colOff>
      <xdr:row>11</xdr:row>
      <xdr:rowOff>213960</xdr:rowOff>
    </xdr:to>
    <xdr:grpSp>
      <xdr:nvGrpSpPr>
        <xdr:cNvPr id="83" name="Group 82">
          <a:extLst>
            <a:ext uri="{FF2B5EF4-FFF2-40B4-BE49-F238E27FC236}">
              <a16:creationId xmlns:a16="http://schemas.microsoft.com/office/drawing/2014/main" id="{C5BB7F52-EB6C-4384-B942-73E243A520FF}"/>
            </a:ext>
          </a:extLst>
        </xdr:cNvPr>
        <xdr:cNvGrpSpPr/>
      </xdr:nvGrpSpPr>
      <xdr:grpSpPr>
        <a:xfrm>
          <a:off x="1813560" y="1813559"/>
          <a:ext cx="144000" cy="1745581"/>
          <a:chOff x="1805940" y="1798320"/>
          <a:chExt cx="144000" cy="1767060"/>
        </a:xfrm>
      </xdr:grpSpPr>
      <xdr:sp macro="" textlink="">
        <xdr:nvSpPr>
          <xdr:cNvPr id="84" name="Oval 83">
            <a:extLst>
              <a:ext uri="{FF2B5EF4-FFF2-40B4-BE49-F238E27FC236}">
                <a16:creationId xmlns:a16="http://schemas.microsoft.com/office/drawing/2014/main" id="{300C9DBF-47A3-8772-A751-3BE4AAAC0BDB}"/>
              </a:ext>
            </a:extLst>
          </xdr:cNvPr>
          <xdr:cNvSpPr>
            <a:spLocks noChangeAspect="1"/>
          </xdr:cNvSpPr>
        </xdr:nvSpPr>
        <xdr:spPr>
          <a:xfrm>
            <a:off x="1805940" y="1798320"/>
            <a:ext cx="144000" cy="144000"/>
          </a:xfrm>
          <a:prstGeom prst="ellipse">
            <a:avLst/>
          </a:prstGeom>
          <a:solidFill>
            <a:srgbClr val="FFC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5" name="Oval 84">
            <a:extLst>
              <a:ext uri="{FF2B5EF4-FFF2-40B4-BE49-F238E27FC236}">
                <a16:creationId xmlns:a16="http://schemas.microsoft.com/office/drawing/2014/main" id="{A8B5A917-9EBB-DE70-17B1-0CC8D4ABAF43}"/>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6" name="Oval 85">
            <a:extLst>
              <a:ext uri="{FF2B5EF4-FFF2-40B4-BE49-F238E27FC236}">
                <a16:creationId xmlns:a16="http://schemas.microsoft.com/office/drawing/2014/main" id="{6214D86B-329D-DB9A-527F-3867841C13A6}"/>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1" name="Oval 90">
            <a:extLst>
              <a:ext uri="{FF2B5EF4-FFF2-40B4-BE49-F238E27FC236}">
                <a16:creationId xmlns:a16="http://schemas.microsoft.com/office/drawing/2014/main" id="{7DD4C5EA-AB9C-E068-80DD-4BCDFE197B70}"/>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2" name="Oval 91">
            <a:extLst>
              <a:ext uri="{FF2B5EF4-FFF2-40B4-BE49-F238E27FC236}">
                <a16:creationId xmlns:a16="http://schemas.microsoft.com/office/drawing/2014/main" id="{D31A6854-C5E3-F568-257E-1290E5AE2C89}"/>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3" name="Oval 92">
            <a:extLst>
              <a:ext uri="{FF2B5EF4-FFF2-40B4-BE49-F238E27FC236}">
                <a16:creationId xmlns:a16="http://schemas.microsoft.com/office/drawing/2014/main" id="{01ECF61A-138B-47F7-2A4F-7D855EFBD4EB}"/>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91440</xdr:colOff>
      <xdr:row>5</xdr:row>
      <xdr:rowOff>76200</xdr:rowOff>
    </xdr:from>
    <xdr:to>
      <xdr:col>4</xdr:col>
      <xdr:colOff>259921</xdr:colOff>
      <xdr:row>5</xdr:row>
      <xdr:rowOff>256200</xdr:rowOff>
    </xdr:to>
    <xdr:pic>
      <xdr:nvPicPr>
        <xdr:cNvPr id="98" name="Picture 97">
          <a:extLst>
            <a:ext uri="{FF2B5EF4-FFF2-40B4-BE49-F238E27FC236}">
              <a16:creationId xmlns:a16="http://schemas.microsoft.com/office/drawing/2014/main" id="{9D37CD0F-8C18-4D27-A62C-958BD850CE82}"/>
            </a:ext>
          </a:extLst>
        </xdr:cNvPr>
        <xdr:cNvPicPr>
          <a:picLocks/>
        </xdr:cNvPicPr>
      </xdr:nvPicPr>
      <xdr:blipFill>
        <a:blip xmlns:r="http://schemas.openxmlformats.org/officeDocument/2006/relationships" r:embed="rId23"/>
        <a:stretch>
          <a:fillRect/>
        </a:stretch>
      </xdr:blipFill>
      <xdr:spPr>
        <a:xfrm>
          <a:off x="1805940" y="1455420"/>
          <a:ext cx="168481" cy="180000"/>
        </a:xfrm>
        <a:prstGeom prst="rect">
          <a:avLst/>
        </a:prstGeom>
      </xdr:spPr>
    </xdr:pic>
    <xdr:clientData/>
  </xdr:twoCellAnchor>
  <xdr:twoCellAnchor>
    <xdr:from>
      <xdr:col>9</xdr:col>
      <xdr:colOff>83820</xdr:colOff>
      <xdr:row>3</xdr:row>
      <xdr:rowOff>121920</xdr:rowOff>
    </xdr:from>
    <xdr:to>
      <xdr:col>10</xdr:col>
      <xdr:colOff>279900</xdr:colOff>
      <xdr:row>3</xdr:row>
      <xdr:rowOff>373920</xdr:rowOff>
    </xdr:to>
    <xdr:sp macro="" textlink="">
      <xdr:nvSpPr>
        <xdr:cNvPr id="99" name="Rectangle: Rounded Corners 98">
          <a:hlinkClick xmlns:r="http://schemas.openxmlformats.org/officeDocument/2006/relationships" r:id="rId7"/>
          <a:extLst>
            <a:ext uri="{FF2B5EF4-FFF2-40B4-BE49-F238E27FC236}">
              <a16:creationId xmlns:a16="http://schemas.microsoft.com/office/drawing/2014/main" id="{B0677EB4-A38A-4B5F-A8B5-CF9B57D6BA8A}"/>
            </a:ext>
          </a:extLst>
        </xdr:cNvPr>
        <xdr:cNvSpPr/>
      </xdr:nvSpPr>
      <xdr:spPr>
        <a:xfrm>
          <a:off x="6370320" y="937260"/>
          <a:ext cx="1080000" cy="252000"/>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bg1"/>
              </a:solidFill>
            </a:rPr>
            <a:t>List All</a:t>
          </a:r>
          <a:endParaRPr lang="en-SC" sz="1200">
            <a:solidFill>
              <a:schemeClr val="bg1"/>
            </a:solidFill>
          </a:endParaRPr>
        </a:p>
      </xdr:txBody>
    </xdr:sp>
    <xdr:clientData/>
  </xdr:twoCellAnchor>
  <xdr:twoCellAnchor editAs="oneCell">
    <xdr:from>
      <xdr:col>8</xdr:col>
      <xdr:colOff>190501</xdr:colOff>
      <xdr:row>3</xdr:row>
      <xdr:rowOff>99060</xdr:rowOff>
    </xdr:from>
    <xdr:to>
      <xdr:col>8</xdr:col>
      <xdr:colOff>690796</xdr:colOff>
      <xdr:row>3</xdr:row>
      <xdr:rowOff>351060</xdr:rowOff>
    </xdr:to>
    <xdr:pic>
      <xdr:nvPicPr>
        <xdr:cNvPr id="100" name="Picture 99">
          <a:hlinkClick xmlns:r="http://schemas.openxmlformats.org/officeDocument/2006/relationships" r:id="rId7"/>
          <a:extLst>
            <a:ext uri="{FF2B5EF4-FFF2-40B4-BE49-F238E27FC236}">
              <a16:creationId xmlns:a16="http://schemas.microsoft.com/office/drawing/2014/main" id="{D9736132-F6F0-4DC4-9BDA-E92240403362}"/>
            </a:ext>
          </a:extLst>
        </xdr:cNvPr>
        <xdr:cNvPicPr>
          <a:picLocks noChangeAspect="1"/>
        </xdr:cNvPicPr>
      </xdr:nvPicPr>
      <xdr:blipFill>
        <a:blip xmlns:r="http://schemas.openxmlformats.org/officeDocument/2006/relationships" r:embed="rId24"/>
        <a:stretch>
          <a:fillRect/>
        </a:stretch>
      </xdr:blipFill>
      <xdr:spPr>
        <a:xfrm>
          <a:off x="5173981" y="914400"/>
          <a:ext cx="500295" cy="25200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8</xdr:col>
      <xdr:colOff>251461</xdr:colOff>
      <xdr:row>3</xdr:row>
      <xdr:rowOff>106680</xdr:rowOff>
    </xdr:from>
    <xdr:to>
      <xdr:col>8</xdr:col>
      <xdr:colOff>751756</xdr:colOff>
      <xdr:row>3</xdr:row>
      <xdr:rowOff>358680</xdr:rowOff>
    </xdr:to>
    <xdr:pic>
      <xdr:nvPicPr>
        <xdr:cNvPr id="4" name="Picture 3">
          <a:hlinkClick xmlns:r="http://schemas.openxmlformats.org/officeDocument/2006/relationships" r:id="rId1"/>
          <a:extLst>
            <a:ext uri="{FF2B5EF4-FFF2-40B4-BE49-F238E27FC236}">
              <a16:creationId xmlns:a16="http://schemas.microsoft.com/office/drawing/2014/main" id="{CE103BDB-7C66-437D-82F4-C6A8DC4059A3}"/>
            </a:ext>
          </a:extLst>
        </xdr:cNvPr>
        <xdr:cNvPicPr>
          <a:picLocks noChangeAspect="1"/>
        </xdr:cNvPicPr>
      </xdr:nvPicPr>
      <xdr:blipFill>
        <a:blip xmlns:r="http://schemas.openxmlformats.org/officeDocument/2006/relationships" r:embed="rId2"/>
        <a:stretch>
          <a:fillRect/>
        </a:stretch>
      </xdr:blipFill>
      <xdr:spPr>
        <a:xfrm>
          <a:off x="5227321" y="922020"/>
          <a:ext cx="500295" cy="252000"/>
        </a:xfrm>
        <a:prstGeom prst="rect">
          <a:avLst/>
        </a:prstGeom>
      </xdr:spPr>
    </xdr:pic>
    <xdr:clientData/>
  </xdr:twoCellAnchor>
  <xdr:twoCellAnchor>
    <xdr:from>
      <xdr:col>10</xdr:col>
      <xdr:colOff>975360</xdr:colOff>
      <xdr:row>3</xdr:row>
      <xdr:rowOff>114299</xdr:rowOff>
    </xdr:from>
    <xdr:to>
      <xdr:col>11</xdr:col>
      <xdr:colOff>573660</xdr:colOff>
      <xdr:row>3</xdr:row>
      <xdr:rowOff>366299</xdr:rowOff>
    </xdr:to>
    <xdr:sp macro="" textlink="">
      <xdr:nvSpPr>
        <xdr:cNvPr id="59" name="Rectangle: Rounded Corners 58">
          <a:hlinkClick xmlns:r="http://schemas.openxmlformats.org/officeDocument/2006/relationships" r:id="rId1"/>
          <a:extLst>
            <a:ext uri="{FF2B5EF4-FFF2-40B4-BE49-F238E27FC236}">
              <a16:creationId xmlns:a16="http://schemas.microsoft.com/office/drawing/2014/main" id="{C3479B82-E4C0-470E-A6B7-58F61C3C643F}"/>
            </a:ext>
          </a:extLst>
        </xdr:cNvPr>
        <xdr:cNvSpPr/>
      </xdr:nvSpPr>
      <xdr:spPr>
        <a:xfrm>
          <a:off x="7551420" y="929639"/>
          <a:ext cx="1008000" cy="252000"/>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Show ALL</a:t>
          </a:r>
          <a:endParaRPr lang="en-SC" sz="1100"/>
        </a:p>
      </xdr:txBody>
    </xdr:sp>
    <xdr:clientData/>
  </xdr:twoCellAnchor>
  <xdr:twoCellAnchor>
    <xdr:from>
      <xdr:col>0</xdr:col>
      <xdr:colOff>0</xdr:colOff>
      <xdr:row>0</xdr:row>
      <xdr:rowOff>0</xdr:rowOff>
    </xdr:from>
    <xdr:to>
      <xdr:col>2</xdr:col>
      <xdr:colOff>3471</xdr:colOff>
      <xdr:row>22</xdr:row>
      <xdr:rowOff>96300</xdr:rowOff>
    </xdr:to>
    <xdr:grpSp>
      <xdr:nvGrpSpPr>
        <xdr:cNvPr id="60" name="Group 59">
          <a:extLst>
            <a:ext uri="{FF2B5EF4-FFF2-40B4-BE49-F238E27FC236}">
              <a16:creationId xmlns:a16="http://schemas.microsoft.com/office/drawing/2014/main" id="{C9B0CA55-E81C-4532-8C9A-A774F6DB0D6E}"/>
            </a:ext>
          </a:extLst>
        </xdr:cNvPr>
        <xdr:cNvGrpSpPr/>
      </xdr:nvGrpSpPr>
      <xdr:grpSpPr>
        <a:xfrm>
          <a:off x="0" y="0"/>
          <a:ext cx="1474131" cy="6840000"/>
          <a:chOff x="0" y="0"/>
          <a:chExt cx="1470321" cy="6184990"/>
        </a:xfrm>
        <a:solidFill>
          <a:schemeClr val="bg1"/>
        </a:solidFill>
      </xdr:grpSpPr>
      <xdr:grpSp>
        <xdr:nvGrpSpPr>
          <xdr:cNvPr id="61" name="Group 60">
            <a:extLst>
              <a:ext uri="{FF2B5EF4-FFF2-40B4-BE49-F238E27FC236}">
                <a16:creationId xmlns:a16="http://schemas.microsoft.com/office/drawing/2014/main" id="{9080BDCB-849C-704F-5D79-98D077095859}"/>
              </a:ext>
            </a:extLst>
          </xdr:cNvPr>
          <xdr:cNvGrpSpPr/>
        </xdr:nvGrpSpPr>
        <xdr:grpSpPr>
          <a:xfrm>
            <a:off x="0" y="0"/>
            <a:ext cx="1470321" cy="6184990"/>
            <a:chOff x="0" y="0"/>
            <a:chExt cx="1470321" cy="6184990"/>
          </a:xfrm>
          <a:grpFill/>
        </xdr:grpSpPr>
        <xdr:grpSp>
          <xdr:nvGrpSpPr>
            <xdr:cNvPr id="63" name="Group 62">
              <a:extLst>
                <a:ext uri="{FF2B5EF4-FFF2-40B4-BE49-F238E27FC236}">
                  <a16:creationId xmlns:a16="http://schemas.microsoft.com/office/drawing/2014/main" id="{3162D8C9-A01D-C7F6-62D7-A8F28D915196}"/>
                </a:ext>
              </a:extLst>
            </xdr:cNvPr>
            <xdr:cNvGrpSpPr/>
          </xdr:nvGrpSpPr>
          <xdr:grpSpPr>
            <a:xfrm>
              <a:off x="0" y="0"/>
              <a:ext cx="1470321" cy="6184990"/>
              <a:chOff x="0" y="-291307"/>
              <a:chExt cx="1474131" cy="6350725"/>
            </a:xfrm>
            <a:grpFill/>
          </xdr:grpSpPr>
          <xdr:grpSp>
            <xdr:nvGrpSpPr>
              <xdr:cNvPr id="65" name="Group 64">
                <a:extLst>
                  <a:ext uri="{FF2B5EF4-FFF2-40B4-BE49-F238E27FC236}">
                    <a16:creationId xmlns:a16="http://schemas.microsoft.com/office/drawing/2014/main" id="{78CE9F38-D467-D80D-F56B-D9FC5AC87D87}"/>
                  </a:ext>
                </a:extLst>
              </xdr:cNvPr>
              <xdr:cNvGrpSpPr/>
            </xdr:nvGrpSpPr>
            <xdr:grpSpPr>
              <a:xfrm>
                <a:off x="0" y="-291307"/>
                <a:ext cx="1474131" cy="6350725"/>
                <a:chOff x="0" y="-291307"/>
                <a:chExt cx="1474131" cy="6350725"/>
              </a:xfrm>
              <a:grpFill/>
            </xdr:grpSpPr>
            <xdr:grpSp>
              <xdr:nvGrpSpPr>
                <xdr:cNvPr id="68" name="Group 67">
                  <a:extLst>
                    <a:ext uri="{FF2B5EF4-FFF2-40B4-BE49-F238E27FC236}">
                      <a16:creationId xmlns:a16="http://schemas.microsoft.com/office/drawing/2014/main" id="{90A21534-B97D-4E46-2B7E-502C7C39727B}"/>
                    </a:ext>
                  </a:extLst>
                </xdr:cNvPr>
                <xdr:cNvGrpSpPr/>
              </xdr:nvGrpSpPr>
              <xdr:grpSpPr>
                <a:xfrm>
                  <a:off x="0" y="-291307"/>
                  <a:ext cx="1474131" cy="6350725"/>
                  <a:chOff x="0" y="-276870"/>
                  <a:chExt cx="1476165" cy="6035993"/>
                </a:xfrm>
                <a:grpFill/>
              </xdr:grpSpPr>
              <xdr:sp macro="" textlink="">
                <xdr:nvSpPr>
                  <xdr:cNvPr id="70" name="Rectangle 69">
                    <a:extLst>
                      <a:ext uri="{FF2B5EF4-FFF2-40B4-BE49-F238E27FC236}">
                        <a16:creationId xmlns:a16="http://schemas.microsoft.com/office/drawing/2014/main" id="{74F06856-FCCA-D441-D365-9B4C157D8CF0}"/>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71" name="Group 70">
                    <a:extLst>
                      <a:ext uri="{FF2B5EF4-FFF2-40B4-BE49-F238E27FC236}">
                        <a16:creationId xmlns:a16="http://schemas.microsoft.com/office/drawing/2014/main" id="{C405824D-C6FA-601D-790C-8A421C46805D}"/>
                      </a:ext>
                    </a:extLst>
                  </xdr:cNvPr>
                  <xdr:cNvGrpSpPr/>
                </xdr:nvGrpSpPr>
                <xdr:grpSpPr>
                  <a:xfrm>
                    <a:off x="2080" y="531339"/>
                    <a:ext cx="1457616" cy="4278031"/>
                    <a:chOff x="2080" y="531339"/>
                    <a:chExt cx="1457616" cy="4278031"/>
                  </a:xfrm>
                  <a:grpFill/>
                </xdr:grpSpPr>
                <xdr:sp macro="" textlink="">
                  <xdr:nvSpPr>
                    <xdr:cNvPr id="72" name="TextBox 71">
                      <a:hlinkClick xmlns:r="http://schemas.openxmlformats.org/officeDocument/2006/relationships" r:id="rId3"/>
                      <a:extLst>
                        <a:ext uri="{FF2B5EF4-FFF2-40B4-BE49-F238E27FC236}">
                          <a16:creationId xmlns:a16="http://schemas.microsoft.com/office/drawing/2014/main" id="{4AC86CD2-7288-F62D-343B-19E007B915BF}"/>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4"/>
                      <a:extLst>
                        <a:ext uri="{FF2B5EF4-FFF2-40B4-BE49-F238E27FC236}">
                          <a16:creationId xmlns:a16="http://schemas.microsoft.com/office/drawing/2014/main" id="{6954C1E9-0286-56CD-5938-C09AADBBC70C}"/>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5"/>
                      <a:extLst>
                        <a:ext uri="{FF2B5EF4-FFF2-40B4-BE49-F238E27FC236}">
                          <a16:creationId xmlns:a16="http://schemas.microsoft.com/office/drawing/2014/main" id="{DE8E89A2-08AD-7A9A-632D-B7C228D3FF45}"/>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6"/>
                      <a:extLst>
                        <a:ext uri="{FF2B5EF4-FFF2-40B4-BE49-F238E27FC236}">
                          <a16:creationId xmlns:a16="http://schemas.microsoft.com/office/drawing/2014/main" id="{BBC40B72-4672-2B26-8A0A-CA3F4E1A7D6E}"/>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6" name="TextBox 75">
                      <a:hlinkClick xmlns:r="http://schemas.openxmlformats.org/officeDocument/2006/relationships" r:id="rId1"/>
                      <a:extLst>
                        <a:ext uri="{FF2B5EF4-FFF2-40B4-BE49-F238E27FC236}">
                          <a16:creationId xmlns:a16="http://schemas.microsoft.com/office/drawing/2014/main" id="{2241F28B-43A1-EBAE-FC83-4BF8D843E33D}"/>
                        </a:ext>
                      </a:extLst>
                    </xdr:cNvPr>
                    <xdr:cNvSpPr txBox="1"/>
                  </xdr:nvSpPr>
                  <xdr:spPr>
                    <a:xfrm>
                      <a:off x="2444" y="1868684"/>
                      <a:ext cx="1441986" cy="240957"/>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Proposals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77" name="TextBox 76">
                      <a:hlinkClick xmlns:r="http://schemas.openxmlformats.org/officeDocument/2006/relationships" r:id="rId7"/>
                      <a:extLst>
                        <a:ext uri="{FF2B5EF4-FFF2-40B4-BE49-F238E27FC236}">
                          <a16:creationId xmlns:a16="http://schemas.microsoft.com/office/drawing/2014/main" id="{6AF7C313-B607-8E2D-4A4C-81C876D24376}"/>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8" name="TextBox 77">
                      <a:hlinkClick xmlns:r="http://schemas.openxmlformats.org/officeDocument/2006/relationships" r:id="rId8"/>
                      <a:extLst>
                        <a:ext uri="{FF2B5EF4-FFF2-40B4-BE49-F238E27FC236}">
                          <a16:creationId xmlns:a16="http://schemas.microsoft.com/office/drawing/2014/main" id="{79540B8A-2475-8A66-C2B5-DA0D5D6C935B}"/>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9" name="TextBox 78">
                      <a:hlinkClick xmlns:r="http://schemas.openxmlformats.org/officeDocument/2006/relationships" r:id="rId9"/>
                      <a:extLst>
                        <a:ext uri="{FF2B5EF4-FFF2-40B4-BE49-F238E27FC236}">
                          <a16:creationId xmlns:a16="http://schemas.microsoft.com/office/drawing/2014/main" id="{0BCA738F-5ADA-3E09-7B9B-63F112A787AE}"/>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0" name="TextBox 79">
                      <a:hlinkClick xmlns:r="http://schemas.openxmlformats.org/officeDocument/2006/relationships" r:id="rId10"/>
                      <a:extLst>
                        <a:ext uri="{FF2B5EF4-FFF2-40B4-BE49-F238E27FC236}">
                          <a16:creationId xmlns:a16="http://schemas.microsoft.com/office/drawing/2014/main" id="{D6FB269D-9D67-2F37-6ED4-2DCED131B028}"/>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81" name="TextBox 80">
                      <a:extLst>
                        <a:ext uri="{FF2B5EF4-FFF2-40B4-BE49-F238E27FC236}">
                          <a16:creationId xmlns:a16="http://schemas.microsoft.com/office/drawing/2014/main" id="{6C01DE9D-8F71-C077-C3E8-FA02A6076295}"/>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2" name="TextBox 81">
                      <a:hlinkClick xmlns:r="http://schemas.openxmlformats.org/officeDocument/2006/relationships" r:id="rId11"/>
                      <a:extLst>
                        <a:ext uri="{FF2B5EF4-FFF2-40B4-BE49-F238E27FC236}">
                          <a16:creationId xmlns:a16="http://schemas.microsoft.com/office/drawing/2014/main" id="{62266763-8721-6EF0-FB79-A14968F4ED28}"/>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3" name="TextBox 82">
                      <a:extLst>
                        <a:ext uri="{FF2B5EF4-FFF2-40B4-BE49-F238E27FC236}">
                          <a16:creationId xmlns:a16="http://schemas.microsoft.com/office/drawing/2014/main" id="{EF3FB51A-5481-3F75-66B0-5C0A01884236}"/>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4" name="TextBox 83">
                      <a:hlinkClick xmlns:r="http://schemas.openxmlformats.org/officeDocument/2006/relationships" r:id="rId12"/>
                      <a:extLst>
                        <a:ext uri="{FF2B5EF4-FFF2-40B4-BE49-F238E27FC236}">
                          <a16:creationId xmlns:a16="http://schemas.microsoft.com/office/drawing/2014/main" id="{EE1C1C5C-9217-5FF0-F58A-5F6BD41A5BEB}"/>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5" name="TextBox 84">
                      <a:extLst>
                        <a:ext uri="{FF2B5EF4-FFF2-40B4-BE49-F238E27FC236}">
                          <a16:creationId xmlns:a16="http://schemas.microsoft.com/office/drawing/2014/main" id="{5EEB4CF3-3837-65D2-E4AA-9C65CE490548}"/>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69" name="TextBox 68">
                  <a:hlinkClick xmlns:r="http://schemas.openxmlformats.org/officeDocument/2006/relationships" r:id="rId13"/>
                  <a:extLst>
                    <a:ext uri="{FF2B5EF4-FFF2-40B4-BE49-F238E27FC236}">
                      <a16:creationId xmlns:a16="http://schemas.microsoft.com/office/drawing/2014/main" id="{C0A25466-DF48-736B-F1EE-6FBA7E7DD74F}"/>
                    </a:ext>
                  </a:extLst>
                </xdr:cNvPr>
                <xdr:cNvSpPr txBox="1"/>
              </xdr:nvSpPr>
              <xdr:spPr>
                <a:xfrm>
                  <a:off x="0" y="2248743"/>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6" name="TextBox 65">
                <a:extLst>
                  <a:ext uri="{FF2B5EF4-FFF2-40B4-BE49-F238E27FC236}">
                    <a16:creationId xmlns:a16="http://schemas.microsoft.com/office/drawing/2014/main" id="{462217AC-BB11-6AB8-399B-72DC2C36BEB5}"/>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extLst>
                  <a:ext uri="{FF2B5EF4-FFF2-40B4-BE49-F238E27FC236}">
                    <a16:creationId xmlns:a16="http://schemas.microsoft.com/office/drawing/2014/main" id="{90D1819A-BD65-EA4E-15C7-5CCF4FB77EA8}"/>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4" name="TextBox 63">
              <a:hlinkClick xmlns:r="http://schemas.openxmlformats.org/officeDocument/2006/relationships" r:id="rId14"/>
              <a:extLst>
                <a:ext uri="{FF2B5EF4-FFF2-40B4-BE49-F238E27FC236}">
                  <a16:creationId xmlns:a16="http://schemas.microsoft.com/office/drawing/2014/main" id="{985BDF4E-A77A-347A-83A6-68DFCF95E250}"/>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62" name="Picture 61">
            <a:extLst>
              <a:ext uri="{FF2B5EF4-FFF2-40B4-BE49-F238E27FC236}">
                <a16:creationId xmlns:a16="http://schemas.microsoft.com/office/drawing/2014/main" id="{A268C2FD-D982-D7FC-4FF6-A40C60704EF6}"/>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a:grpFill/>
        </xdr:spPr>
      </xdr:pic>
    </xdr:grpSp>
    <xdr:clientData/>
  </xdr:twoCellAnchor>
  <xdr:twoCellAnchor>
    <xdr:from>
      <xdr:col>21</xdr:col>
      <xdr:colOff>396240</xdr:colOff>
      <xdr:row>3</xdr:row>
      <xdr:rowOff>99060</xdr:rowOff>
    </xdr:from>
    <xdr:to>
      <xdr:col>21</xdr:col>
      <xdr:colOff>1080240</xdr:colOff>
      <xdr:row>3</xdr:row>
      <xdr:rowOff>351060</xdr:rowOff>
    </xdr:to>
    <xdr:sp macro="" textlink="">
      <xdr:nvSpPr>
        <xdr:cNvPr id="96" name="Rectangle: Rounded Corners 95">
          <a:hlinkClick xmlns:r="http://schemas.openxmlformats.org/officeDocument/2006/relationships" r:id="rId16"/>
          <a:extLst>
            <a:ext uri="{FF2B5EF4-FFF2-40B4-BE49-F238E27FC236}">
              <a16:creationId xmlns:a16="http://schemas.microsoft.com/office/drawing/2014/main" id="{F95487AB-E534-4B2F-91FE-3A0C1F488985}"/>
            </a:ext>
          </a:extLst>
        </xdr:cNvPr>
        <xdr:cNvSpPr/>
      </xdr:nvSpPr>
      <xdr:spPr>
        <a:xfrm>
          <a:off x="13388340" y="91440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9</xdr:col>
      <xdr:colOff>327660</xdr:colOff>
      <xdr:row>20</xdr:row>
      <xdr:rowOff>106680</xdr:rowOff>
    </xdr:from>
    <xdr:to>
      <xdr:col>11</xdr:col>
      <xdr:colOff>894060</xdr:colOff>
      <xdr:row>21</xdr:row>
      <xdr:rowOff>31020</xdr:rowOff>
    </xdr:to>
    <xdr:grpSp>
      <xdr:nvGrpSpPr>
        <xdr:cNvPr id="108" name="Group 107">
          <a:extLst>
            <a:ext uri="{FF2B5EF4-FFF2-40B4-BE49-F238E27FC236}">
              <a16:creationId xmlns:a16="http://schemas.microsoft.com/office/drawing/2014/main" id="{94B965FB-4AC2-492C-9BD1-3AED552F48A9}"/>
            </a:ext>
          </a:extLst>
        </xdr:cNvPr>
        <xdr:cNvGrpSpPr/>
      </xdr:nvGrpSpPr>
      <xdr:grpSpPr>
        <a:xfrm>
          <a:off x="6179820" y="6400800"/>
          <a:ext cx="2700000" cy="252000"/>
          <a:chOff x="5326380" y="922022"/>
          <a:chExt cx="2674920" cy="276157"/>
        </a:xfrm>
      </xdr:grpSpPr>
      <xdr:sp macro="" textlink="">
        <xdr:nvSpPr>
          <xdr:cNvPr id="109" name="Rectangle: Rounded Corners 108">
            <a:extLst>
              <a:ext uri="{FF2B5EF4-FFF2-40B4-BE49-F238E27FC236}">
                <a16:creationId xmlns:a16="http://schemas.microsoft.com/office/drawing/2014/main" id="{3FF3E052-C4F4-986F-AF42-E3724426254E}"/>
              </a:ext>
            </a:extLst>
          </xdr:cNvPr>
          <xdr:cNvSpPr/>
        </xdr:nvSpPr>
        <xdr:spPr>
          <a:xfrm>
            <a:off x="6049730" y="929640"/>
            <a:ext cx="1248296"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110" name="Picture 109">
            <a:extLst>
              <a:ext uri="{FF2B5EF4-FFF2-40B4-BE49-F238E27FC236}">
                <a16:creationId xmlns:a16="http://schemas.microsoft.com/office/drawing/2014/main" id="{3770340E-5D1B-2EEA-CB28-5D271B3B3515}"/>
              </a:ext>
            </a:extLst>
          </xdr:cNvPr>
          <xdr:cNvPicPr>
            <a:picLocks noChangeAspect="1"/>
          </xdr:cNvPicPr>
        </xdr:nvPicPr>
        <xdr:blipFill>
          <a:blip xmlns:r="http://schemas.openxmlformats.org/officeDocument/2006/relationships" r:embed="rId17"/>
          <a:stretch>
            <a:fillRect/>
          </a:stretch>
        </xdr:blipFill>
        <xdr:spPr>
          <a:xfrm>
            <a:off x="5326380" y="922022"/>
            <a:ext cx="666000" cy="275998"/>
          </a:xfrm>
          <a:prstGeom prst="rect">
            <a:avLst/>
          </a:prstGeom>
        </xdr:spPr>
      </xdr:pic>
      <xdr:pic>
        <xdr:nvPicPr>
          <xdr:cNvPr id="111" name="Picture 110">
            <a:extLst>
              <a:ext uri="{FF2B5EF4-FFF2-40B4-BE49-F238E27FC236}">
                <a16:creationId xmlns:a16="http://schemas.microsoft.com/office/drawing/2014/main" id="{804C2574-91FC-4892-8F96-94841B6C09A4}"/>
              </a:ext>
            </a:extLst>
          </xdr:cNvPr>
          <xdr:cNvPicPr>
            <a:picLocks noChangeAspect="1"/>
          </xdr:cNvPicPr>
        </xdr:nvPicPr>
        <xdr:blipFill>
          <a:blip xmlns:r="http://schemas.openxmlformats.org/officeDocument/2006/relationships" r:embed="rId17"/>
          <a:stretch>
            <a:fillRect/>
          </a:stretch>
        </xdr:blipFill>
        <xdr:spPr>
          <a:xfrm rot="10800000">
            <a:off x="7335300" y="922181"/>
            <a:ext cx="666000" cy="275998"/>
          </a:xfrm>
          <a:prstGeom prst="rect">
            <a:avLst/>
          </a:prstGeom>
        </xdr:spPr>
      </xdr:pic>
    </xdr:grpSp>
    <xdr:clientData/>
  </xdr:twoCellAnchor>
  <xdr:twoCellAnchor>
    <xdr:from>
      <xdr:col>9</xdr:col>
      <xdr:colOff>38100</xdr:colOff>
      <xdr:row>3</xdr:row>
      <xdr:rowOff>91440</xdr:rowOff>
    </xdr:from>
    <xdr:to>
      <xdr:col>9</xdr:col>
      <xdr:colOff>563880</xdr:colOff>
      <xdr:row>3</xdr:row>
      <xdr:rowOff>343440</xdr:rowOff>
    </xdr:to>
    <xdr:sp macro="" textlink="">
      <xdr:nvSpPr>
        <xdr:cNvPr id="5" name="Rectangle: Rounded Corners 4">
          <a:extLst>
            <a:ext uri="{FF2B5EF4-FFF2-40B4-BE49-F238E27FC236}">
              <a16:creationId xmlns:a16="http://schemas.microsoft.com/office/drawing/2014/main" id="{AE3BFE13-4562-4422-B3C4-0C76292F3270}"/>
            </a:ext>
          </a:extLst>
        </xdr:cNvPr>
        <xdr:cNvSpPr/>
      </xdr:nvSpPr>
      <xdr:spPr>
        <a:xfrm>
          <a:off x="5859780" y="906780"/>
          <a:ext cx="52578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396240</xdr:colOff>
      <xdr:row>20</xdr:row>
      <xdr:rowOff>99060</xdr:rowOff>
    </xdr:from>
    <xdr:to>
      <xdr:col>6</xdr:col>
      <xdr:colOff>203940</xdr:colOff>
      <xdr:row>21</xdr:row>
      <xdr:rowOff>5400</xdr:rowOff>
    </xdr:to>
    <xdr:sp macro="" textlink="">
      <xdr:nvSpPr>
        <xdr:cNvPr id="2" name="Rectangle: Rounded Corners 1">
          <a:hlinkClick xmlns:r="http://schemas.openxmlformats.org/officeDocument/2006/relationships" r:id="rId18"/>
          <a:extLst>
            <a:ext uri="{FF2B5EF4-FFF2-40B4-BE49-F238E27FC236}">
              <a16:creationId xmlns:a16="http://schemas.microsoft.com/office/drawing/2014/main" id="{38095916-7D03-4BCC-A79F-BE5E5D0D0962}"/>
            </a:ext>
          </a:extLst>
        </xdr:cNvPr>
        <xdr:cNvSpPr/>
      </xdr:nvSpPr>
      <xdr:spPr>
        <a:xfrm>
          <a:off x="2476500" y="639318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91440</xdr:rowOff>
    </xdr:from>
    <xdr:to>
      <xdr:col>5</xdr:col>
      <xdr:colOff>318240</xdr:colOff>
      <xdr:row>20</xdr:row>
      <xdr:rowOff>325440</xdr:rowOff>
    </xdr:to>
    <xdr:sp macro="" textlink="">
      <xdr:nvSpPr>
        <xdr:cNvPr id="3" name="Rectangle: Rounded Corners 2">
          <a:extLst>
            <a:ext uri="{FF2B5EF4-FFF2-40B4-BE49-F238E27FC236}">
              <a16:creationId xmlns:a16="http://schemas.microsoft.com/office/drawing/2014/main" id="{0740C367-2893-4480-A5A9-85E694019923}"/>
            </a:ext>
          </a:extLst>
        </xdr:cNvPr>
        <xdr:cNvSpPr/>
      </xdr:nvSpPr>
      <xdr:spPr>
        <a:xfrm>
          <a:off x="1714500" y="638556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68580</xdr:colOff>
      <xdr:row>6</xdr:row>
      <xdr:rowOff>99060</xdr:rowOff>
    </xdr:from>
    <xdr:to>
      <xdr:col>5</xdr:col>
      <xdr:colOff>235339</xdr:colOff>
      <xdr:row>8</xdr:row>
      <xdr:rowOff>261060</xdr:rowOff>
    </xdr:to>
    <xdr:grpSp>
      <xdr:nvGrpSpPr>
        <xdr:cNvPr id="6" name="Group 5">
          <a:extLst>
            <a:ext uri="{FF2B5EF4-FFF2-40B4-BE49-F238E27FC236}">
              <a16:creationId xmlns:a16="http://schemas.microsoft.com/office/drawing/2014/main" id="{7CFBB555-185E-418A-BE72-6B230A26CE5A}"/>
            </a:ext>
          </a:extLst>
        </xdr:cNvPr>
        <xdr:cNvGrpSpPr/>
      </xdr:nvGrpSpPr>
      <xdr:grpSpPr>
        <a:xfrm>
          <a:off x="2148840" y="1805940"/>
          <a:ext cx="166759" cy="817320"/>
          <a:chOff x="2156460" y="1706880"/>
          <a:chExt cx="162001" cy="817320"/>
        </a:xfrm>
      </xdr:grpSpPr>
      <xdr:pic>
        <xdr:nvPicPr>
          <xdr:cNvPr id="7" name="Picture 6">
            <a:extLst>
              <a:ext uri="{FF2B5EF4-FFF2-40B4-BE49-F238E27FC236}">
                <a16:creationId xmlns:a16="http://schemas.microsoft.com/office/drawing/2014/main" id="{232994FD-40C9-959B-1EFF-78C7F1C8F93E}"/>
              </a:ext>
            </a:extLst>
          </xdr:cNvPr>
          <xdr:cNvPicPr>
            <a:picLocks noChangeAspect="1"/>
          </xdr:cNvPicPr>
        </xdr:nvPicPr>
        <xdr:blipFill>
          <a:blip xmlns:r="http://schemas.openxmlformats.org/officeDocument/2006/relationships" r:embed="rId19"/>
          <a:stretch>
            <a:fillRect/>
          </a:stretch>
        </xdr:blipFill>
        <xdr:spPr>
          <a:xfrm>
            <a:off x="2156460" y="2034540"/>
            <a:ext cx="162001" cy="162000"/>
          </a:xfrm>
          <a:prstGeom prst="rect">
            <a:avLst/>
          </a:prstGeom>
        </xdr:spPr>
      </xdr:pic>
      <xdr:pic>
        <xdr:nvPicPr>
          <xdr:cNvPr id="9" name="Picture 8">
            <a:hlinkClick xmlns:r="http://schemas.openxmlformats.org/officeDocument/2006/relationships" r:id="rId20"/>
            <a:extLst>
              <a:ext uri="{FF2B5EF4-FFF2-40B4-BE49-F238E27FC236}">
                <a16:creationId xmlns:a16="http://schemas.microsoft.com/office/drawing/2014/main" id="{60F1EE74-6F7E-73CD-F765-1B8DC4F12DBE}"/>
              </a:ext>
            </a:extLst>
          </xdr:cNvPr>
          <xdr:cNvPicPr>
            <a:picLocks noChangeAspect="1"/>
          </xdr:cNvPicPr>
        </xdr:nvPicPr>
        <xdr:blipFill>
          <a:blip xmlns:r="http://schemas.openxmlformats.org/officeDocument/2006/relationships" r:embed="rId19"/>
          <a:stretch>
            <a:fillRect/>
          </a:stretch>
        </xdr:blipFill>
        <xdr:spPr>
          <a:xfrm>
            <a:off x="2156460" y="1706880"/>
            <a:ext cx="162000" cy="162000"/>
          </a:xfrm>
          <a:prstGeom prst="rect">
            <a:avLst/>
          </a:prstGeom>
        </xdr:spPr>
      </xdr:pic>
      <xdr:pic>
        <xdr:nvPicPr>
          <xdr:cNvPr id="10" name="Picture 9">
            <a:extLst>
              <a:ext uri="{FF2B5EF4-FFF2-40B4-BE49-F238E27FC236}">
                <a16:creationId xmlns:a16="http://schemas.microsoft.com/office/drawing/2014/main" id="{C62A8664-5E06-4D72-F115-B7DBA3C6CAD9}"/>
              </a:ext>
            </a:extLst>
          </xdr:cNvPr>
          <xdr:cNvPicPr>
            <a:picLocks noChangeAspect="1"/>
          </xdr:cNvPicPr>
        </xdr:nvPicPr>
        <xdr:blipFill>
          <a:blip xmlns:r="http://schemas.openxmlformats.org/officeDocument/2006/relationships" r:embed="rId19"/>
          <a:stretch>
            <a:fillRect/>
          </a:stretch>
        </xdr:blipFill>
        <xdr:spPr>
          <a:xfrm>
            <a:off x="2156460" y="2362200"/>
            <a:ext cx="162000" cy="162000"/>
          </a:xfrm>
          <a:prstGeom prst="rect">
            <a:avLst/>
          </a:prstGeom>
        </xdr:spPr>
      </xdr:pic>
    </xdr:grpSp>
    <xdr:clientData/>
  </xdr:twoCellAnchor>
  <xdr:twoCellAnchor>
    <xdr:from>
      <xdr:col>5</xdr:col>
      <xdr:colOff>358132</xdr:colOff>
      <xdr:row>6</xdr:row>
      <xdr:rowOff>99068</xdr:rowOff>
    </xdr:from>
    <xdr:to>
      <xdr:col>5</xdr:col>
      <xdr:colOff>517715</xdr:colOff>
      <xdr:row>8</xdr:row>
      <xdr:rowOff>261060</xdr:rowOff>
    </xdr:to>
    <xdr:grpSp>
      <xdr:nvGrpSpPr>
        <xdr:cNvPr id="22" name="Group 21">
          <a:extLst>
            <a:ext uri="{FF2B5EF4-FFF2-40B4-BE49-F238E27FC236}">
              <a16:creationId xmlns:a16="http://schemas.microsoft.com/office/drawing/2014/main" id="{736BC81E-F292-453D-ACF0-361AB3201524}"/>
            </a:ext>
          </a:extLst>
        </xdr:cNvPr>
        <xdr:cNvGrpSpPr/>
      </xdr:nvGrpSpPr>
      <xdr:grpSpPr>
        <a:xfrm>
          <a:off x="2438392" y="1805948"/>
          <a:ext cx="159583" cy="817312"/>
          <a:chOff x="2476500" y="1798328"/>
          <a:chExt cx="159583" cy="817312"/>
        </a:xfrm>
      </xdr:grpSpPr>
      <xdr:pic>
        <xdr:nvPicPr>
          <xdr:cNvPr id="23" name="Picture 22">
            <a:extLst>
              <a:ext uri="{FF2B5EF4-FFF2-40B4-BE49-F238E27FC236}">
                <a16:creationId xmlns:a16="http://schemas.microsoft.com/office/drawing/2014/main" id="{A7266278-10A3-1B05-9E0B-C15D39D44A21}"/>
              </a:ext>
            </a:extLst>
          </xdr:cNvPr>
          <xdr:cNvPicPr>
            <a:picLocks noChangeAspect="1"/>
          </xdr:cNvPicPr>
        </xdr:nvPicPr>
        <xdr:blipFill>
          <a:blip xmlns:r="http://schemas.openxmlformats.org/officeDocument/2006/relationships" r:embed="rId21"/>
          <a:stretch>
            <a:fillRect/>
          </a:stretch>
        </xdr:blipFill>
        <xdr:spPr>
          <a:xfrm>
            <a:off x="2476501" y="1798328"/>
            <a:ext cx="159582" cy="162000"/>
          </a:xfrm>
          <a:prstGeom prst="rect">
            <a:avLst/>
          </a:prstGeom>
        </xdr:spPr>
      </xdr:pic>
      <xdr:pic>
        <xdr:nvPicPr>
          <xdr:cNvPr id="24" name="Picture 23">
            <a:extLst>
              <a:ext uri="{FF2B5EF4-FFF2-40B4-BE49-F238E27FC236}">
                <a16:creationId xmlns:a16="http://schemas.microsoft.com/office/drawing/2014/main" id="{B8218074-149F-DF0F-72C3-4B61192424C8}"/>
              </a:ext>
            </a:extLst>
          </xdr:cNvPr>
          <xdr:cNvPicPr>
            <a:picLocks noChangeAspect="1"/>
          </xdr:cNvPicPr>
        </xdr:nvPicPr>
        <xdr:blipFill>
          <a:blip xmlns:r="http://schemas.openxmlformats.org/officeDocument/2006/relationships" r:embed="rId21"/>
          <a:stretch>
            <a:fillRect/>
          </a:stretch>
        </xdr:blipFill>
        <xdr:spPr>
          <a:xfrm>
            <a:off x="2476500" y="2125980"/>
            <a:ext cx="159582" cy="162000"/>
          </a:xfrm>
          <a:prstGeom prst="rect">
            <a:avLst/>
          </a:prstGeom>
        </xdr:spPr>
      </xdr:pic>
      <xdr:pic>
        <xdr:nvPicPr>
          <xdr:cNvPr id="25" name="Picture 24">
            <a:extLst>
              <a:ext uri="{FF2B5EF4-FFF2-40B4-BE49-F238E27FC236}">
                <a16:creationId xmlns:a16="http://schemas.microsoft.com/office/drawing/2014/main" id="{F96AD223-DB88-FDCE-F25B-AABBC5EAEDB5}"/>
              </a:ext>
            </a:extLst>
          </xdr:cNvPr>
          <xdr:cNvPicPr>
            <a:picLocks noChangeAspect="1"/>
          </xdr:cNvPicPr>
        </xdr:nvPicPr>
        <xdr:blipFill>
          <a:blip xmlns:r="http://schemas.openxmlformats.org/officeDocument/2006/relationships" r:embed="rId21"/>
          <a:stretch>
            <a:fillRect/>
          </a:stretch>
        </xdr:blipFill>
        <xdr:spPr>
          <a:xfrm>
            <a:off x="2476500" y="2453640"/>
            <a:ext cx="159582" cy="162000"/>
          </a:xfrm>
          <a:prstGeom prst="rect">
            <a:avLst/>
          </a:prstGeom>
        </xdr:spPr>
      </xdr:pic>
    </xdr:grpSp>
    <xdr:clientData/>
  </xdr:twoCellAnchor>
  <xdr:twoCellAnchor>
    <xdr:from>
      <xdr:col>5</xdr:col>
      <xdr:colOff>640072</xdr:colOff>
      <xdr:row>6</xdr:row>
      <xdr:rowOff>83820</xdr:rowOff>
    </xdr:from>
    <xdr:to>
      <xdr:col>5</xdr:col>
      <xdr:colOff>776435</xdr:colOff>
      <xdr:row>8</xdr:row>
      <xdr:rowOff>263820</xdr:rowOff>
    </xdr:to>
    <xdr:grpSp>
      <xdr:nvGrpSpPr>
        <xdr:cNvPr id="37" name="Group 36">
          <a:extLst>
            <a:ext uri="{FF2B5EF4-FFF2-40B4-BE49-F238E27FC236}">
              <a16:creationId xmlns:a16="http://schemas.microsoft.com/office/drawing/2014/main" id="{372FC380-C0D4-4F8C-B586-0A85071D82B5}"/>
            </a:ext>
          </a:extLst>
        </xdr:cNvPr>
        <xdr:cNvGrpSpPr/>
      </xdr:nvGrpSpPr>
      <xdr:grpSpPr>
        <a:xfrm>
          <a:off x="2720332" y="1790700"/>
          <a:ext cx="136363" cy="835320"/>
          <a:chOff x="2781300" y="1851660"/>
          <a:chExt cx="136363" cy="835320"/>
        </a:xfrm>
      </xdr:grpSpPr>
      <xdr:pic>
        <xdr:nvPicPr>
          <xdr:cNvPr id="38" name="Picture 37">
            <a:extLst>
              <a:ext uri="{FF2B5EF4-FFF2-40B4-BE49-F238E27FC236}">
                <a16:creationId xmlns:a16="http://schemas.microsoft.com/office/drawing/2014/main" id="{7F46C802-85A4-BF10-A882-6B3C1930460D}"/>
              </a:ext>
            </a:extLst>
          </xdr:cNvPr>
          <xdr:cNvPicPr>
            <a:picLocks noChangeAspect="1"/>
          </xdr:cNvPicPr>
        </xdr:nvPicPr>
        <xdr:blipFill>
          <a:blip xmlns:r="http://schemas.openxmlformats.org/officeDocument/2006/relationships" r:embed="rId22"/>
          <a:stretch>
            <a:fillRect/>
          </a:stretch>
        </xdr:blipFill>
        <xdr:spPr>
          <a:xfrm>
            <a:off x="2781300" y="1851660"/>
            <a:ext cx="136363" cy="180000"/>
          </a:xfrm>
          <a:prstGeom prst="rect">
            <a:avLst/>
          </a:prstGeom>
        </xdr:spPr>
      </xdr:pic>
      <xdr:pic>
        <xdr:nvPicPr>
          <xdr:cNvPr id="39" name="Picture 38">
            <a:extLst>
              <a:ext uri="{FF2B5EF4-FFF2-40B4-BE49-F238E27FC236}">
                <a16:creationId xmlns:a16="http://schemas.microsoft.com/office/drawing/2014/main" id="{CEC40036-D16F-2CD7-F9CC-7EF92F24CC5F}"/>
              </a:ext>
            </a:extLst>
          </xdr:cNvPr>
          <xdr:cNvPicPr>
            <a:picLocks noChangeAspect="1"/>
          </xdr:cNvPicPr>
        </xdr:nvPicPr>
        <xdr:blipFill>
          <a:blip xmlns:r="http://schemas.openxmlformats.org/officeDocument/2006/relationships" r:embed="rId22"/>
          <a:stretch>
            <a:fillRect/>
          </a:stretch>
        </xdr:blipFill>
        <xdr:spPr>
          <a:xfrm>
            <a:off x="2781300" y="2179320"/>
            <a:ext cx="136363" cy="180000"/>
          </a:xfrm>
          <a:prstGeom prst="rect">
            <a:avLst/>
          </a:prstGeom>
        </xdr:spPr>
      </xdr:pic>
      <xdr:pic>
        <xdr:nvPicPr>
          <xdr:cNvPr id="47" name="Picture 46">
            <a:extLst>
              <a:ext uri="{FF2B5EF4-FFF2-40B4-BE49-F238E27FC236}">
                <a16:creationId xmlns:a16="http://schemas.microsoft.com/office/drawing/2014/main" id="{CDE3113F-6C42-6ED4-A36B-773D7CCBCB20}"/>
              </a:ext>
            </a:extLst>
          </xdr:cNvPr>
          <xdr:cNvPicPr>
            <a:picLocks noChangeAspect="1"/>
          </xdr:cNvPicPr>
        </xdr:nvPicPr>
        <xdr:blipFill>
          <a:blip xmlns:r="http://schemas.openxmlformats.org/officeDocument/2006/relationships" r:embed="rId22"/>
          <a:stretch>
            <a:fillRect/>
          </a:stretch>
        </xdr:blipFill>
        <xdr:spPr>
          <a:xfrm>
            <a:off x="2781300" y="2506980"/>
            <a:ext cx="136363" cy="180000"/>
          </a:xfrm>
          <a:prstGeom prst="rect">
            <a:avLst/>
          </a:prstGeom>
        </xdr:spPr>
      </xdr:pic>
    </xdr:grpSp>
    <xdr:clientData/>
  </xdr:twoCellAnchor>
  <xdr:twoCellAnchor>
    <xdr:from>
      <xdr:col>4</xdr:col>
      <xdr:colOff>91440</xdr:colOff>
      <xdr:row>6</xdr:row>
      <xdr:rowOff>106680</xdr:rowOff>
    </xdr:from>
    <xdr:to>
      <xdr:col>4</xdr:col>
      <xdr:colOff>235440</xdr:colOff>
      <xdr:row>8</xdr:row>
      <xdr:rowOff>235440</xdr:rowOff>
    </xdr:to>
    <xdr:grpSp>
      <xdr:nvGrpSpPr>
        <xdr:cNvPr id="52" name="Group 51">
          <a:extLst>
            <a:ext uri="{FF2B5EF4-FFF2-40B4-BE49-F238E27FC236}">
              <a16:creationId xmlns:a16="http://schemas.microsoft.com/office/drawing/2014/main" id="{BC7FE462-8B5E-44EA-8708-456666CE19B6}"/>
            </a:ext>
          </a:extLst>
        </xdr:cNvPr>
        <xdr:cNvGrpSpPr/>
      </xdr:nvGrpSpPr>
      <xdr:grpSpPr>
        <a:xfrm>
          <a:off x="1805940" y="1813560"/>
          <a:ext cx="144000" cy="784080"/>
          <a:chOff x="1805940" y="1798320"/>
          <a:chExt cx="144000" cy="784080"/>
        </a:xfrm>
      </xdr:grpSpPr>
      <xdr:sp macro="" textlink="">
        <xdr:nvSpPr>
          <xdr:cNvPr id="53" name="Oval 52">
            <a:extLst>
              <a:ext uri="{FF2B5EF4-FFF2-40B4-BE49-F238E27FC236}">
                <a16:creationId xmlns:a16="http://schemas.microsoft.com/office/drawing/2014/main" id="{CBFCA640-5D85-03CA-2411-BBD7D341963A}"/>
              </a:ext>
            </a:extLst>
          </xdr:cNvPr>
          <xdr:cNvSpPr>
            <a:spLocks noChangeAspect="1"/>
          </xdr:cNvSpPr>
        </xdr:nvSpPr>
        <xdr:spPr>
          <a:xfrm>
            <a:off x="1805940" y="1798320"/>
            <a:ext cx="144000" cy="144000"/>
          </a:xfrm>
          <a:prstGeom prst="ellipse">
            <a:avLst/>
          </a:prstGeom>
          <a:solidFill>
            <a:srgbClr val="FFC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4" name="Oval 53">
            <a:extLst>
              <a:ext uri="{FF2B5EF4-FFF2-40B4-BE49-F238E27FC236}">
                <a16:creationId xmlns:a16="http://schemas.microsoft.com/office/drawing/2014/main" id="{D1E9B769-782F-9BF2-36D3-DEB3122CF78E}"/>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5" name="Oval 54">
            <a:extLst>
              <a:ext uri="{FF2B5EF4-FFF2-40B4-BE49-F238E27FC236}">
                <a16:creationId xmlns:a16="http://schemas.microsoft.com/office/drawing/2014/main" id="{E661F6A6-0C4D-3798-A08C-CFC9CFCE5E8F}"/>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83820</xdr:colOff>
      <xdr:row>5</xdr:row>
      <xdr:rowOff>68580</xdr:rowOff>
    </xdr:from>
    <xdr:to>
      <xdr:col>4</xdr:col>
      <xdr:colOff>252301</xdr:colOff>
      <xdr:row>5</xdr:row>
      <xdr:rowOff>248580</xdr:rowOff>
    </xdr:to>
    <xdr:pic>
      <xdr:nvPicPr>
        <xdr:cNvPr id="104" name="Picture 103">
          <a:extLst>
            <a:ext uri="{FF2B5EF4-FFF2-40B4-BE49-F238E27FC236}">
              <a16:creationId xmlns:a16="http://schemas.microsoft.com/office/drawing/2014/main" id="{7EA97D15-D597-4CB0-8E8F-466E27439AC0}"/>
            </a:ext>
          </a:extLst>
        </xdr:cNvPr>
        <xdr:cNvPicPr>
          <a:picLocks noChangeAspect="1"/>
        </xdr:cNvPicPr>
      </xdr:nvPicPr>
      <xdr:blipFill>
        <a:blip xmlns:r="http://schemas.openxmlformats.org/officeDocument/2006/relationships" r:embed="rId23"/>
        <a:stretch>
          <a:fillRect/>
        </a:stretch>
      </xdr:blipFill>
      <xdr:spPr>
        <a:xfrm>
          <a:off x="1798320" y="1447800"/>
          <a:ext cx="168481" cy="180000"/>
        </a:xfrm>
        <a:prstGeom prst="rect">
          <a:avLst/>
        </a:prstGeom>
      </xdr:spPr>
    </xdr:pic>
    <xdr:clientData/>
  </xdr:twoCellAnchor>
  <xdr:twoCellAnchor>
    <xdr:from>
      <xdr:col>19</xdr:col>
      <xdr:colOff>617220</xdr:colOff>
      <xdr:row>3</xdr:row>
      <xdr:rowOff>114300</xdr:rowOff>
    </xdr:from>
    <xdr:to>
      <xdr:col>19</xdr:col>
      <xdr:colOff>1301220</xdr:colOff>
      <xdr:row>3</xdr:row>
      <xdr:rowOff>366300</xdr:rowOff>
    </xdr:to>
    <xdr:sp macro="" textlink="">
      <xdr:nvSpPr>
        <xdr:cNvPr id="105" name="Rectangle: Rounded Corners 104">
          <a:hlinkClick xmlns:r="http://schemas.openxmlformats.org/officeDocument/2006/relationships" r:id="rId16"/>
          <a:extLst>
            <a:ext uri="{FF2B5EF4-FFF2-40B4-BE49-F238E27FC236}">
              <a16:creationId xmlns:a16="http://schemas.microsoft.com/office/drawing/2014/main" id="{7CA40A0B-33EC-4B48-8900-7E527B3F22F7}"/>
            </a:ext>
          </a:extLst>
        </xdr:cNvPr>
        <xdr:cNvSpPr/>
      </xdr:nvSpPr>
      <xdr:spPr>
        <a:xfrm>
          <a:off x="13388340" y="92964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9</xdr:col>
      <xdr:colOff>160020</xdr:colOff>
      <xdr:row>20</xdr:row>
      <xdr:rowOff>106680</xdr:rowOff>
    </xdr:from>
    <xdr:to>
      <xdr:col>13</xdr:col>
      <xdr:colOff>17760</xdr:colOff>
      <xdr:row>20</xdr:row>
      <xdr:rowOff>358680</xdr:rowOff>
    </xdr:to>
    <xdr:grpSp>
      <xdr:nvGrpSpPr>
        <xdr:cNvPr id="2" name="Group 1">
          <a:extLst>
            <a:ext uri="{FF2B5EF4-FFF2-40B4-BE49-F238E27FC236}">
              <a16:creationId xmlns:a16="http://schemas.microsoft.com/office/drawing/2014/main" id="{0CA506C9-8425-40BC-8AFE-50CB22BFBA32}"/>
            </a:ext>
          </a:extLst>
        </xdr:cNvPr>
        <xdr:cNvGrpSpPr/>
      </xdr:nvGrpSpPr>
      <xdr:grpSpPr>
        <a:xfrm>
          <a:off x="6202680" y="640080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BA6C6573-A231-2FA5-C972-F5F1A35A144A}"/>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4EB0E0E0-F80D-DE46-F214-146C7F3D2698}"/>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9268E528-4FBE-0C94-EE7F-7880160E75A6}"/>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0</xdr:col>
      <xdr:colOff>0</xdr:colOff>
      <xdr:row>0</xdr:row>
      <xdr:rowOff>0</xdr:rowOff>
    </xdr:from>
    <xdr:to>
      <xdr:col>2</xdr:col>
      <xdr:colOff>3471</xdr:colOff>
      <xdr:row>22</xdr:row>
      <xdr:rowOff>20100</xdr:rowOff>
    </xdr:to>
    <xdr:grpSp>
      <xdr:nvGrpSpPr>
        <xdr:cNvPr id="7" name="Group 6">
          <a:extLst>
            <a:ext uri="{FF2B5EF4-FFF2-40B4-BE49-F238E27FC236}">
              <a16:creationId xmlns:a16="http://schemas.microsoft.com/office/drawing/2014/main" id="{8CD2C796-F525-4AD4-A047-685D16FC66BD}"/>
            </a:ext>
          </a:extLst>
        </xdr:cNvPr>
        <xdr:cNvGrpSpPr/>
      </xdr:nvGrpSpPr>
      <xdr:grpSpPr>
        <a:xfrm>
          <a:off x="0" y="0"/>
          <a:ext cx="1474131" cy="6840000"/>
          <a:chOff x="0" y="0"/>
          <a:chExt cx="1470321" cy="6184990"/>
        </a:xfrm>
        <a:solidFill>
          <a:schemeClr val="bg1"/>
        </a:solidFill>
      </xdr:grpSpPr>
      <xdr:grpSp>
        <xdr:nvGrpSpPr>
          <xdr:cNvPr id="8" name="Group 7">
            <a:extLst>
              <a:ext uri="{FF2B5EF4-FFF2-40B4-BE49-F238E27FC236}">
                <a16:creationId xmlns:a16="http://schemas.microsoft.com/office/drawing/2014/main" id="{1381BB0A-58DD-67B7-CF3B-4C6EEEB0F4E6}"/>
              </a:ext>
            </a:extLst>
          </xdr:cNvPr>
          <xdr:cNvGrpSpPr/>
        </xdr:nvGrpSpPr>
        <xdr:grpSpPr>
          <a:xfrm>
            <a:off x="0" y="0"/>
            <a:ext cx="1470321" cy="6184990"/>
            <a:chOff x="0" y="0"/>
            <a:chExt cx="1470321" cy="6184990"/>
          </a:xfrm>
          <a:grpFill/>
        </xdr:grpSpPr>
        <xdr:grpSp>
          <xdr:nvGrpSpPr>
            <xdr:cNvPr id="10" name="Group 9">
              <a:extLst>
                <a:ext uri="{FF2B5EF4-FFF2-40B4-BE49-F238E27FC236}">
                  <a16:creationId xmlns:a16="http://schemas.microsoft.com/office/drawing/2014/main" id="{1648482C-0810-BAC2-EF5C-A7DAD5DCB910}"/>
                </a:ext>
              </a:extLst>
            </xdr:cNvPr>
            <xdr:cNvGrpSpPr/>
          </xdr:nvGrpSpPr>
          <xdr:grpSpPr>
            <a:xfrm>
              <a:off x="0" y="0"/>
              <a:ext cx="1470321" cy="6184990"/>
              <a:chOff x="0" y="-291307"/>
              <a:chExt cx="1474131" cy="6350725"/>
            </a:xfrm>
            <a:grpFill/>
          </xdr:grpSpPr>
          <xdr:grpSp>
            <xdr:nvGrpSpPr>
              <xdr:cNvPr id="12" name="Group 11">
                <a:extLst>
                  <a:ext uri="{FF2B5EF4-FFF2-40B4-BE49-F238E27FC236}">
                    <a16:creationId xmlns:a16="http://schemas.microsoft.com/office/drawing/2014/main" id="{C7EE2E03-362E-EBAA-E5CD-1CE1E447A65C}"/>
                  </a:ext>
                </a:extLst>
              </xdr:cNvPr>
              <xdr:cNvGrpSpPr/>
            </xdr:nvGrpSpPr>
            <xdr:grpSpPr>
              <a:xfrm>
                <a:off x="0" y="-291307"/>
                <a:ext cx="1474131" cy="6350725"/>
                <a:chOff x="0" y="-291307"/>
                <a:chExt cx="1474131" cy="6350725"/>
              </a:xfrm>
              <a:grpFill/>
            </xdr:grpSpPr>
            <xdr:grpSp>
              <xdr:nvGrpSpPr>
                <xdr:cNvPr id="15" name="Group 14">
                  <a:extLst>
                    <a:ext uri="{FF2B5EF4-FFF2-40B4-BE49-F238E27FC236}">
                      <a16:creationId xmlns:a16="http://schemas.microsoft.com/office/drawing/2014/main" id="{75B216EC-7546-CF77-1D5F-3DE2E7F68229}"/>
                    </a:ext>
                  </a:extLst>
                </xdr:cNvPr>
                <xdr:cNvGrpSpPr/>
              </xdr:nvGrpSpPr>
              <xdr:grpSpPr>
                <a:xfrm>
                  <a:off x="0" y="-291307"/>
                  <a:ext cx="1474131" cy="6350725"/>
                  <a:chOff x="0" y="-276870"/>
                  <a:chExt cx="1476165" cy="6035993"/>
                </a:xfrm>
                <a:grpFill/>
              </xdr:grpSpPr>
              <xdr:sp macro="" textlink="">
                <xdr:nvSpPr>
                  <xdr:cNvPr id="17" name="Rectangle 16">
                    <a:extLst>
                      <a:ext uri="{FF2B5EF4-FFF2-40B4-BE49-F238E27FC236}">
                        <a16:creationId xmlns:a16="http://schemas.microsoft.com/office/drawing/2014/main" id="{6B59479A-4754-628A-83E4-5CBBAA1A4F64}"/>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8" name="Group 17">
                    <a:extLst>
                      <a:ext uri="{FF2B5EF4-FFF2-40B4-BE49-F238E27FC236}">
                        <a16:creationId xmlns:a16="http://schemas.microsoft.com/office/drawing/2014/main" id="{AC2C7684-9D74-9328-94AA-5ABCA5C9B86D}"/>
                      </a:ext>
                    </a:extLst>
                  </xdr:cNvPr>
                  <xdr:cNvGrpSpPr/>
                </xdr:nvGrpSpPr>
                <xdr:grpSpPr>
                  <a:xfrm>
                    <a:off x="2080" y="531339"/>
                    <a:ext cx="1457616" cy="4278031"/>
                    <a:chOff x="2080" y="531339"/>
                    <a:chExt cx="1457616" cy="4278031"/>
                  </a:xfrm>
                  <a:grpFill/>
                </xdr:grpSpPr>
                <xdr:sp macro="" textlink="">
                  <xdr:nvSpPr>
                    <xdr:cNvPr id="19" name="TextBox 18">
                      <a:hlinkClick xmlns:r="http://schemas.openxmlformats.org/officeDocument/2006/relationships" r:id="rId2"/>
                      <a:extLst>
                        <a:ext uri="{FF2B5EF4-FFF2-40B4-BE49-F238E27FC236}">
                          <a16:creationId xmlns:a16="http://schemas.microsoft.com/office/drawing/2014/main" id="{1554FFFD-9396-8FD1-DDA4-AD22C6C3CECD}"/>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3"/>
                      <a:extLst>
                        <a:ext uri="{FF2B5EF4-FFF2-40B4-BE49-F238E27FC236}">
                          <a16:creationId xmlns:a16="http://schemas.microsoft.com/office/drawing/2014/main" id="{EE886709-8E39-1F40-CFDB-17B2130E0349}"/>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4"/>
                      <a:extLst>
                        <a:ext uri="{FF2B5EF4-FFF2-40B4-BE49-F238E27FC236}">
                          <a16:creationId xmlns:a16="http://schemas.microsoft.com/office/drawing/2014/main" id="{6F4760F1-F9DC-EE35-BD65-927F177A7DD7}"/>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5"/>
                      <a:extLst>
                        <a:ext uri="{FF2B5EF4-FFF2-40B4-BE49-F238E27FC236}">
                          <a16:creationId xmlns:a16="http://schemas.microsoft.com/office/drawing/2014/main" id="{6E023DFE-4A5A-060C-83C5-540A625E8C6D}"/>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6"/>
                      <a:extLst>
                        <a:ext uri="{FF2B5EF4-FFF2-40B4-BE49-F238E27FC236}">
                          <a16:creationId xmlns:a16="http://schemas.microsoft.com/office/drawing/2014/main" id="{096DF1F1-B4A3-6D45-0F8F-E186E5E8A5BF}"/>
                        </a:ext>
                      </a:extLst>
                    </xdr:cNvPr>
                    <xdr:cNvSpPr txBox="1"/>
                  </xdr:nvSpPr>
                  <xdr:spPr>
                    <a:xfrm>
                      <a:off x="2444" y="1868684"/>
                      <a:ext cx="1441986" cy="240957"/>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Proposals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7"/>
                      <a:extLst>
                        <a:ext uri="{FF2B5EF4-FFF2-40B4-BE49-F238E27FC236}">
                          <a16:creationId xmlns:a16="http://schemas.microsoft.com/office/drawing/2014/main" id="{ABA0C228-4778-2A68-C904-9C9705912069}"/>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AF9A6265-F407-CFA9-B8EB-53ED3DD2E7AF}"/>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9"/>
                      <a:extLst>
                        <a:ext uri="{FF2B5EF4-FFF2-40B4-BE49-F238E27FC236}">
                          <a16:creationId xmlns:a16="http://schemas.microsoft.com/office/drawing/2014/main" id="{F3D08175-09EA-5995-4AF6-D89549B308E2}"/>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0"/>
                      <a:extLst>
                        <a:ext uri="{FF2B5EF4-FFF2-40B4-BE49-F238E27FC236}">
                          <a16:creationId xmlns:a16="http://schemas.microsoft.com/office/drawing/2014/main" id="{B1F5142E-7811-6450-D322-18BA69D07F41}"/>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extLst>
                        <a:ext uri="{FF2B5EF4-FFF2-40B4-BE49-F238E27FC236}">
                          <a16:creationId xmlns:a16="http://schemas.microsoft.com/office/drawing/2014/main" id="{DD6DF83C-9269-74E8-CB99-E5A767D9FE3F}"/>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1"/>
                      <a:extLst>
                        <a:ext uri="{FF2B5EF4-FFF2-40B4-BE49-F238E27FC236}">
                          <a16:creationId xmlns:a16="http://schemas.microsoft.com/office/drawing/2014/main" id="{814199B4-183C-0677-63E0-45092F73FD06}"/>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extLst>
                        <a:ext uri="{FF2B5EF4-FFF2-40B4-BE49-F238E27FC236}">
                          <a16:creationId xmlns:a16="http://schemas.microsoft.com/office/drawing/2014/main" id="{458D54F9-C01C-B9A3-59C9-D39BD99031EA}"/>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2"/>
                      <a:extLst>
                        <a:ext uri="{FF2B5EF4-FFF2-40B4-BE49-F238E27FC236}">
                          <a16:creationId xmlns:a16="http://schemas.microsoft.com/office/drawing/2014/main" id="{0CB7C430-A3F1-594C-CE38-1A63FB8BC70E}"/>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extLst>
                        <a:ext uri="{FF2B5EF4-FFF2-40B4-BE49-F238E27FC236}">
                          <a16:creationId xmlns:a16="http://schemas.microsoft.com/office/drawing/2014/main" id="{C65E265E-2B4E-9BD1-F94C-CCE54BB20DF5}"/>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6" name="TextBox 15">
                  <a:hlinkClick xmlns:r="http://schemas.openxmlformats.org/officeDocument/2006/relationships" r:id="rId13"/>
                  <a:extLst>
                    <a:ext uri="{FF2B5EF4-FFF2-40B4-BE49-F238E27FC236}">
                      <a16:creationId xmlns:a16="http://schemas.microsoft.com/office/drawing/2014/main" id="{08333C73-00D2-E007-C033-C921D1AD7C43}"/>
                    </a:ext>
                  </a:extLst>
                </xdr:cNvPr>
                <xdr:cNvSpPr txBox="1"/>
              </xdr:nvSpPr>
              <xdr:spPr>
                <a:xfrm>
                  <a:off x="0" y="2248743"/>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 name="TextBox 12">
                <a:extLst>
                  <a:ext uri="{FF2B5EF4-FFF2-40B4-BE49-F238E27FC236}">
                    <a16:creationId xmlns:a16="http://schemas.microsoft.com/office/drawing/2014/main" id="{0293A9CE-4910-7526-300B-B2B071FF6806}"/>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4" name="TextBox 13">
                <a:extLst>
                  <a:ext uri="{FF2B5EF4-FFF2-40B4-BE49-F238E27FC236}">
                    <a16:creationId xmlns:a16="http://schemas.microsoft.com/office/drawing/2014/main" id="{48FE30EB-F9F8-F5DD-8054-F00012B7C5DA}"/>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1" name="TextBox 10">
              <a:hlinkClick xmlns:r="http://schemas.openxmlformats.org/officeDocument/2006/relationships" r:id="rId14"/>
              <a:extLst>
                <a:ext uri="{FF2B5EF4-FFF2-40B4-BE49-F238E27FC236}">
                  <a16:creationId xmlns:a16="http://schemas.microsoft.com/office/drawing/2014/main" id="{C4FEA357-0812-7933-788F-6B150DC57067}"/>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 name="Picture 8">
            <a:extLst>
              <a:ext uri="{FF2B5EF4-FFF2-40B4-BE49-F238E27FC236}">
                <a16:creationId xmlns:a16="http://schemas.microsoft.com/office/drawing/2014/main" id="{399ADFBA-3046-76B3-1916-09D47F651F94}"/>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a:grpFill/>
        </xdr:spPr>
      </xdr:pic>
    </xdr:grpSp>
    <xdr:clientData/>
  </xdr:twoCellAnchor>
  <xdr:twoCellAnchor>
    <xdr:from>
      <xdr:col>18</xdr:col>
      <xdr:colOff>792480</xdr:colOff>
      <xdr:row>3</xdr:row>
      <xdr:rowOff>99060</xdr:rowOff>
    </xdr:from>
    <xdr:to>
      <xdr:col>19</xdr:col>
      <xdr:colOff>661140</xdr:colOff>
      <xdr:row>3</xdr:row>
      <xdr:rowOff>351060</xdr:rowOff>
    </xdr:to>
    <xdr:sp macro="" textlink="">
      <xdr:nvSpPr>
        <xdr:cNvPr id="43" name="Rectangle: Rounded Corners 42">
          <a:hlinkClick xmlns:r="http://schemas.openxmlformats.org/officeDocument/2006/relationships" r:id="rId16"/>
          <a:extLst>
            <a:ext uri="{FF2B5EF4-FFF2-40B4-BE49-F238E27FC236}">
              <a16:creationId xmlns:a16="http://schemas.microsoft.com/office/drawing/2014/main" id="{82EF7EBE-196E-48C5-88DA-A77943C7A88F}"/>
            </a:ext>
          </a:extLst>
        </xdr:cNvPr>
        <xdr:cNvSpPr/>
      </xdr:nvSpPr>
      <xdr:spPr>
        <a:xfrm>
          <a:off x="12641580" y="91440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oneCellAnchor>
    <xdr:from>
      <xdr:col>8</xdr:col>
      <xdr:colOff>716280</xdr:colOff>
      <xdr:row>3</xdr:row>
      <xdr:rowOff>130861</xdr:rowOff>
    </xdr:from>
    <xdr:ext cx="461481" cy="252000"/>
    <xdr:pic>
      <xdr:nvPicPr>
        <xdr:cNvPr id="54" name="Picture 53">
          <a:extLst>
            <a:ext uri="{FF2B5EF4-FFF2-40B4-BE49-F238E27FC236}">
              <a16:creationId xmlns:a16="http://schemas.microsoft.com/office/drawing/2014/main" id="{687EB310-4722-442F-B5ED-FBBEF86F6E3E}"/>
            </a:ext>
          </a:extLst>
        </xdr:cNvPr>
        <xdr:cNvPicPr>
          <a:picLocks/>
        </xdr:cNvPicPr>
      </xdr:nvPicPr>
      <xdr:blipFill>
        <a:blip xmlns:r="http://schemas.openxmlformats.org/officeDocument/2006/relationships" r:embed="rId17"/>
        <a:stretch>
          <a:fillRect/>
        </a:stretch>
      </xdr:blipFill>
      <xdr:spPr>
        <a:xfrm>
          <a:off x="5486400" y="946201"/>
          <a:ext cx="461481" cy="252000"/>
        </a:xfrm>
        <a:prstGeom prst="rect">
          <a:avLst/>
        </a:prstGeom>
      </xdr:spPr>
    </xdr:pic>
    <xdr:clientData/>
  </xdr:oneCellAnchor>
  <xdr:twoCellAnchor>
    <xdr:from>
      <xdr:col>19</xdr:col>
      <xdr:colOff>731520</xdr:colOff>
      <xdr:row>3</xdr:row>
      <xdr:rowOff>99060</xdr:rowOff>
    </xdr:from>
    <xdr:to>
      <xdr:col>19</xdr:col>
      <xdr:colOff>1415520</xdr:colOff>
      <xdr:row>3</xdr:row>
      <xdr:rowOff>351060</xdr:rowOff>
    </xdr:to>
    <xdr:sp macro="" textlink="">
      <xdr:nvSpPr>
        <xdr:cNvPr id="56" name="Rectangle: Rounded Corners 55">
          <a:hlinkClick xmlns:r="http://schemas.openxmlformats.org/officeDocument/2006/relationships" r:id="rId18"/>
          <a:extLst>
            <a:ext uri="{FF2B5EF4-FFF2-40B4-BE49-F238E27FC236}">
              <a16:creationId xmlns:a16="http://schemas.microsoft.com/office/drawing/2014/main" id="{3704AEE1-89C2-445C-AB7E-B2D4B984049D}"/>
            </a:ext>
          </a:extLst>
        </xdr:cNvPr>
        <xdr:cNvSpPr/>
      </xdr:nvSpPr>
      <xdr:spPr>
        <a:xfrm>
          <a:off x="13395960" y="91440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8</xdr:col>
      <xdr:colOff>68580</xdr:colOff>
      <xdr:row>3</xdr:row>
      <xdr:rowOff>121920</xdr:rowOff>
    </xdr:from>
    <xdr:to>
      <xdr:col>8</xdr:col>
      <xdr:colOff>716580</xdr:colOff>
      <xdr:row>3</xdr:row>
      <xdr:rowOff>373920</xdr:rowOff>
    </xdr:to>
    <xdr:sp macro="" textlink="">
      <xdr:nvSpPr>
        <xdr:cNvPr id="35" name="Rectangle: Rounded Corners 34">
          <a:extLst>
            <a:ext uri="{FF2B5EF4-FFF2-40B4-BE49-F238E27FC236}">
              <a16:creationId xmlns:a16="http://schemas.microsoft.com/office/drawing/2014/main" id="{1F271459-79C2-4211-84F4-68D33C4D5C90}"/>
            </a:ext>
          </a:extLst>
        </xdr:cNvPr>
        <xdr:cNvSpPr/>
      </xdr:nvSpPr>
      <xdr:spPr>
        <a:xfrm>
          <a:off x="4838700" y="93726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388620</xdr:colOff>
      <xdr:row>20</xdr:row>
      <xdr:rowOff>106680</xdr:rowOff>
    </xdr:from>
    <xdr:to>
      <xdr:col>6</xdr:col>
      <xdr:colOff>584940</xdr:colOff>
      <xdr:row>20</xdr:row>
      <xdr:rowOff>340680</xdr:rowOff>
    </xdr:to>
    <xdr:sp macro="" textlink="">
      <xdr:nvSpPr>
        <xdr:cNvPr id="6" name="Rectangle: Rounded Corners 5">
          <a:extLst>
            <a:ext uri="{FF2B5EF4-FFF2-40B4-BE49-F238E27FC236}">
              <a16:creationId xmlns:a16="http://schemas.microsoft.com/office/drawing/2014/main" id="{3E5993DA-47EB-4E7E-AD7A-88C44BDD7584}"/>
            </a:ext>
          </a:extLst>
        </xdr:cNvPr>
        <xdr:cNvSpPr/>
      </xdr:nvSpPr>
      <xdr:spPr>
        <a:xfrm>
          <a:off x="2468880" y="640080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20</xdr:row>
      <xdr:rowOff>340680</xdr:rowOff>
    </xdr:to>
    <xdr:sp macro="" textlink="">
      <xdr:nvSpPr>
        <xdr:cNvPr id="34" name="Rectangle: Rounded Corners 33">
          <a:extLst>
            <a:ext uri="{FF2B5EF4-FFF2-40B4-BE49-F238E27FC236}">
              <a16:creationId xmlns:a16="http://schemas.microsoft.com/office/drawing/2014/main" id="{EF5EB09A-D72A-4070-B82A-6C5EF3A180F5}"/>
            </a:ext>
          </a:extLst>
        </xdr:cNvPr>
        <xdr:cNvSpPr/>
      </xdr:nvSpPr>
      <xdr:spPr>
        <a:xfrm>
          <a:off x="171450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91440</xdr:colOff>
      <xdr:row>5</xdr:row>
      <xdr:rowOff>76200</xdr:rowOff>
    </xdr:from>
    <xdr:to>
      <xdr:col>4</xdr:col>
      <xdr:colOff>259921</xdr:colOff>
      <xdr:row>5</xdr:row>
      <xdr:rowOff>256200</xdr:rowOff>
    </xdr:to>
    <xdr:pic>
      <xdr:nvPicPr>
        <xdr:cNvPr id="37" name="Picture 36">
          <a:extLst>
            <a:ext uri="{FF2B5EF4-FFF2-40B4-BE49-F238E27FC236}">
              <a16:creationId xmlns:a16="http://schemas.microsoft.com/office/drawing/2014/main" id="{5B5D784C-9C73-4579-8CC3-E182DCB8863D}"/>
            </a:ext>
          </a:extLst>
        </xdr:cNvPr>
        <xdr:cNvPicPr>
          <a:picLocks noChangeAspect="1"/>
        </xdr:cNvPicPr>
      </xdr:nvPicPr>
      <xdr:blipFill>
        <a:blip xmlns:r="http://schemas.openxmlformats.org/officeDocument/2006/relationships" r:embed="rId19"/>
        <a:stretch>
          <a:fillRect/>
        </a:stretch>
      </xdr:blipFill>
      <xdr:spPr>
        <a:xfrm>
          <a:off x="1805940" y="1455420"/>
          <a:ext cx="168481" cy="180000"/>
        </a:xfrm>
        <a:prstGeom prst="rect">
          <a:avLst/>
        </a:prstGeom>
      </xdr:spPr>
    </xdr:pic>
    <xdr:clientData/>
  </xdr:twoCellAnchor>
  <xdr:twoCellAnchor>
    <xdr:from>
      <xdr:col>4</xdr:col>
      <xdr:colOff>99060</xdr:colOff>
      <xdr:row>6</xdr:row>
      <xdr:rowOff>91440</xdr:rowOff>
    </xdr:from>
    <xdr:to>
      <xdr:col>4</xdr:col>
      <xdr:colOff>243060</xdr:colOff>
      <xdr:row>6</xdr:row>
      <xdr:rowOff>235440</xdr:rowOff>
    </xdr:to>
    <xdr:sp macro="" textlink="">
      <xdr:nvSpPr>
        <xdr:cNvPr id="39" name="Oval 38">
          <a:extLst>
            <a:ext uri="{FF2B5EF4-FFF2-40B4-BE49-F238E27FC236}">
              <a16:creationId xmlns:a16="http://schemas.microsoft.com/office/drawing/2014/main" id="{3AE06BDC-0DFC-BDD6-73F2-1948F0670935}"/>
            </a:ext>
          </a:extLst>
        </xdr:cNvPr>
        <xdr:cNvSpPr>
          <a:spLocks noChangeAspect="1"/>
        </xdr:cNvSpPr>
      </xdr:nvSpPr>
      <xdr:spPr>
        <a:xfrm>
          <a:off x="181356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clientData/>
  </xdr:twoCellAnchor>
  <xdr:twoCellAnchor>
    <xdr:from>
      <xdr:col>5</xdr:col>
      <xdr:colOff>106680</xdr:colOff>
      <xdr:row>6</xdr:row>
      <xdr:rowOff>76200</xdr:rowOff>
    </xdr:from>
    <xdr:to>
      <xdr:col>5</xdr:col>
      <xdr:colOff>273438</xdr:colOff>
      <xdr:row>6</xdr:row>
      <xdr:rowOff>238200</xdr:rowOff>
    </xdr:to>
    <xdr:pic>
      <xdr:nvPicPr>
        <xdr:cNvPr id="44" name="Picture 43">
          <a:hlinkClick xmlns:r="http://schemas.openxmlformats.org/officeDocument/2006/relationships" r:id="rId20"/>
          <a:extLst>
            <a:ext uri="{FF2B5EF4-FFF2-40B4-BE49-F238E27FC236}">
              <a16:creationId xmlns:a16="http://schemas.microsoft.com/office/drawing/2014/main" id="{3035C86E-B672-0F27-5C8C-A787F1BD5370}"/>
            </a:ext>
          </a:extLst>
        </xdr:cNvPr>
        <xdr:cNvPicPr>
          <a:picLocks noChangeAspect="1"/>
        </xdr:cNvPicPr>
      </xdr:nvPicPr>
      <xdr:blipFill>
        <a:blip xmlns:r="http://schemas.openxmlformats.org/officeDocument/2006/relationships" r:embed="rId21"/>
        <a:stretch>
          <a:fillRect/>
        </a:stretch>
      </xdr:blipFill>
      <xdr:spPr>
        <a:xfrm>
          <a:off x="2186940" y="1783080"/>
          <a:ext cx="166758" cy="16200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xdr:from>
      <xdr:col>8</xdr:col>
      <xdr:colOff>1211580</xdr:colOff>
      <xdr:row>20</xdr:row>
      <xdr:rowOff>106680</xdr:rowOff>
    </xdr:from>
    <xdr:to>
      <xdr:col>12</xdr:col>
      <xdr:colOff>406380</xdr:colOff>
      <xdr:row>21</xdr:row>
      <xdr:rowOff>31020</xdr:rowOff>
    </xdr:to>
    <xdr:grpSp>
      <xdr:nvGrpSpPr>
        <xdr:cNvPr id="2" name="Group 1">
          <a:extLst>
            <a:ext uri="{FF2B5EF4-FFF2-40B4-BE49-F238E27FC236}">
              <a16:creationId xmlns:a16="http://schemas.microsoft.com/office/drawing/2014/main" id="{73B4AC39-CA6D-497F-9272-19A24C8CB3D7}"/>
            </a:ext>
          </a:extLst>
        </xdr:cNvPr>
        <xdr:cNvGrpSpPr/>
      </xdr:nvGrpSpPr>
      <xdr:grpSpPr>
        <a:xfrm>
          <a:off x="6195060" y="640080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C9DAF14E-2E97-ED10-E364-3CE1BDD0E386}"/>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2</a:t>
            </a:r>
          </a:p>
          <a:p>
            <a:pPr algn="ct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940FFB6A-C609-7BF6-4971-C9181F45632F}"/>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50BAB63C-1540-C18C-26DC-1706BE018D89}"/>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10</xdr:col>
      <xdr:colOff>381000</xdr:colOff>
      <xdr:row>3</xdr:row>
      <xdr:rowOff>121919</xdr:rowOff>
    </xdr:from>
    <xdr:to>
      <xdr:col>12</xdr:col>
      <xdr:colOff>53340</xdr:colOff>
      <xdr:row>3</xdr:row>
      <xdr:rowOff>373919</xdr:rowOff>
    </xdr:to>
    <xdr:sp macro="" textlink="">
      <xdr:nvSpPr>
        <xdr:cNvPr id="68" name="Rectangle: Rounded Corners 67">
          <a:hlinkClick xmlns:r="http://schemas.openxmlformats.org/officeDocument/2006/relationships" r:id="rId2"/>
          <a:extLst>
            <a:ext uri="{FF2B5EF4-FFF2-40B4-BE49-F238E27FC236}">
              <a16:creationId xmlns:a16="http://schemas.microsoft.com/office/drawing/2014/main" id="{67CEFD0F-C257-49C7-AAFB-AB920519EB38}"/>
            </a:ext>
          </a:extLst>
        </xdr:cNvPr>
        <xdr:cNvSpPr/>
      </xdr:nvSpPr>
      <xdr:spPr>
        <a:xfrm>
          <a:off x="7551420" y="937259"/>
          <a:ext cx="9906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Submitted</a:t>
          </a:r>
          <a:endParaRPr lang="en-SC" sz="1100">
            <a:solidFill>
              <a:schemeClr val="bg1"/>
            </a:solidFill>
          </a:endParaRPr>
        </a:p>
      </xdr:txBody>
    </xdr:sp>
    <xdr:clientData/>
  </xdr:twoCellAnchor>
  <xdr:twoCellAnchor>
    <xdr:from>
      <xdr:col>0</xdr:col>
      <xdr:colOff>0</xdr:colOff>
      <xdr:row>0</xdr:row>
      <xdr:rowOff>0</xdr:rowOff>
    </xdr:from>
    <xdr:to>
      <xdr:col>2</xdr:col>
      <xdr:colOff>3471</xdr:colOff>
      <xdr:row>22</xdr:row>
      <xdr:rowOff>96300</xdr:rowOff>
    </xdr:to>
    <xdr:grpSp>
      <xdr:nvGrpSpPr>
        <xdr:cNvPr id="69" name="Group 68">
          <a:extLst>
            <a:ext uri="{FF2B5EF4-FFF2-40B4-BE49-F238E27FC236}">
              <a16:creationId xmlns:a16="http://schemas.microsoft.com/office/drawing/2014/main" id="{37DB0EB1-3128-4E63-ADFA-B5237D74BE6A}"/>
            </a:ext>
          </a:extLst>
        </xdr:cNvPr>
        <xdr:cNvGrpSpPr/>
      </xdr:nvGrpSpPr>
      <xdr:grpSpPr>
        <a:xfrm>
          <a:off x="0" y="0"/>
          <a:ext cx="1474131" cy="6840000"/>
          <a:chOff x="0" y="0"/>
          <a:chExt cx="1470321" cy="6184990"/>
        </a:xfrm>
        <a:solidFill>
          <a:schemeClr val="bg1"/>
        </a:solidFill>
      </xdr:grpSpPr>
      <xdr:grpSp>
        <xdr:nvGrpSpPr>
          <xdr:cNvPr id="70" name="Group 69">
            <a:extLst>
              <a:ext uri="{FF2B5EF4-FFF2-40B4-BE49-F238E27FC236}">
                <a16:creationId xmlns:a16="http://schemas.microsoft.com/office/drawing/2014/main" id="{1902DD32-2700-91C9-3046-C3292BCDD68A}"/>
              </a:ext>
            </a:extLst>
          </xdr:cNvPr>
          <xdr:cNvGrpSpPr/>
        </xdr:nvGrpSpPr>
        <xdr:grpSpPr>
          <a:xfrm>
            <a:off x="0" y="0"/>
            <a:ext cx="1470321" cy="6184990"/>
            <a:chOff x="0" y="0"/>
            <a:chExt cx="1470321" cy="6184990"/>
          </a:xfrm>
          <a:grpFill/>
        </xdr:grpSpPr>
        <xdr:grpSp>
          <xdr:nvGrpSpPr>
            <xdr:cNvPr id="72" name="Group 71">
              <a:extLst>
                <a:ext uri="{FF2B5EF4-FFF2-40B4-BE49-F238E27FC236}">
                  <a16:creationId xmlns:a16="http://schemas.microsoft.com/office/drawing/2014/main" id="{5B63CD73-CD2E-F0A2-1C92-41E04D6ADA78}"/>
                </a:ext>
              </a:extLst>
            </xdr:cNvPr>
            <xdr:cNvGrpSpPr/>
          </xdr:nvGrpSpPr>
          <xdr:grpSpPr>
            <a:xfrm>
              <a:off x="0" y="0"/>
              <a:ext cx="1470321" cy="6184990"/>
              <a:chOff x="0" y="-291307"/>
              <a:chExt cx="1474131" cy="6350725"/>
            </a:xfrm>
            <a:grpFill/>
          </xdr:grpSpPr>
          <xdr:grpSp>
            <xdr:nvGrpSpPr>
              <xdr:cNvPr id="74" name="Group 73">
                <a:extLst>
                  <a:ext uri="{FF2B5EF4-FFF2-40B4-BE49-F238E27FC236}">
                    <a16:creationId xmlns:a16="http://schemas.microsoft.com/office/drawing/2014/main" id="{4AFF3C11-6240-6D42-46CF-1703EBD2574B}"/>
                  </a:ext>
                </a:extLst>
              </xdr:cNvPr>
              <xdr:cNvGrpSpPr/>
            </xdr:nvGrpSpPr>
            <xdr:grpSpPr>
              <a:xfrm>
                <a:off x="0" y="-291307"/>
                <a:ext cx="1474131" cy="6350725"/>
                <a:chOff x="0" y="-291307"/>
                <a:chExt cx="1474131" cy="6350725"/>
              </a:xfrm>
              <a:grpFill/>
            </xdr:grpSpPr>
            <xdr:grpSp>
              <xdr:nvGrpSpPr>
                <xdr:cNvPr id="77" name="Group 76">
                  <a:extLst>
                    <a:ext uri="{FF2B5EF4-FFF2-40B4-BE49-F238E27FC236}">
                      <a16:creationId xmlns:a16="http://schemas.microsoft.com/office/drawing/2014/main" id="{82CBD983-E4D3-D451-3C58-B707C6272EB7}"/>
                    </a:ext>
                  </a:extLst>
                </xdr:cNvPr>
                <xdr:cNvGrpSpPr/>
              </xdr:nvGrpSpPr>
              <xdr:grpSpPr>
                <a:xfrm>
                  <a:off x="0" y="-291307"/>
                  <a:ext cx="1474131" cy="6350725"/>
                  <a:chOff x="0" y="-276870"/>
                  <a:chExt cx="1476165" cy="6035993"/>
                </a:xfrm>
                <a:grpFill/>
              </xdr:grpSpPr>
              <xdr:sp macro="" textlink="">
                <xdr:nvSpPr>
                  <xdr:cNvPr id="79" name="Rectangle 78">
                    <a:extLst>
                      <a:ext uri="{FF2B5EF4-FFF2-40B4-BE49-F238E27FC236}">
                        <a16:creationId xmlns:a16="http://schemas.microsoft.com/office/drawing/2014/main" id="{8B4A0966-7EBC-35B8-A54E-9B152A58F145}"/>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80" name="Group 79">
                    <a:extLst>
                      <a:ext uri="{FF2B5EF4-FFF2-40B4-BE49-F238E27FC236}">
                        <a16:creationId xmlns:a16="http://schemas.microsoft.com/office/drawing/2014/main" id="{96593E8E-E077-A162-5E86-C37300C28A02}"/>
                      </a:ext>
                    </a:extLst>
                  </xdr:cNvPr>
                  <xdr:cNvGrpSpPr/>
                </xdr:nvGrpSpPr>
                <xdr:grpSpPr>
                  <a:xfrm>
                    <a:off x="2080" y="531339"/>
                    <a:ext cx="1457616" cy="4278031"/>
                    <a:chOff x="2080" y="531339"/>
                    <a:chExt cx="1457616" cy="4278031"/>
                  </a:xfrm>
                  <a:grpFill/>
                </xdr:grpSpPr>
                <xdr:sp macro="" textlink="">
                  <xdr:nvSpPr>
                    <xdr:cNvPr id="81" name="TextBox 80">
                      <a:hlinkClick xmlns:r="http://schemas.openxmlformats.org/officeDocument/2006/relationships" r:id="rId3"/>
                      <a:extLst>
                        <a:ext uri="{FF2B5EF4-FFF2-40B4-BE49-F238E27FC236}">
                          <a16:creationId xmlns:a16="http://schemas.microsoft.com/office/drawing/2014/main" id="{F6354AF9-1DFE-3179-9C11-777092330DE0}"/>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2" name="TextBox 81">
                      <a:hlinkClick xmlns:r="http://schemas.openxmlformats.org/officeDocument/2006/relationships" r:id="rId4"/>
                      <a:extLst>
                        <a:ext uri="{FF2B5EF4-FFF2-40B4-BE49-F238E27FC236}">
                          <a16:creationId xmlns:a16="http://schemas.microsoft.com/office/drawing/2014/main" id="{58D1C057-1C68-648A-70F8-0604AC1C51F3}"/>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3" name="TextBox 82">
                      <a:hlinkClick xmlns:r="http://schemas.openxmlformats.org/officeDocument/2006/relationships" r:id="rId5"/>
                      <a:extLst>
                        <a:ext uri="{FF2B5EF4-FFF2-40B4-BE49-F238E27FC236}">
                          <a16:creationId xmlns:a16="http://schemas.microsoft.com/office/drawing/2014/main" id="{1E38E399-874B-BEFE-95D4-8FD0480B05F8}"/>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4" name="TextBox 83">
                      <a:hlinkClick xmlns:r="http://schemas.openxmlformats.org/officeDocument/2006/relationships" r:id="rId6"/>
                      <a:extLst>
                        <a:ext uri="{FF2B5EF4-FFF2-40B4-BE49-F238E27FC236}">
                          <a16:creationId xmlns:a16="http://schemas.microsoft.com/office/drawing/2014/main" id="{D141F143-A8F7-FDE8-3C24-FD3BAFFD7566}"/>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5" name="TextBox 84">
                      <a:hlinkClick xmlns:r="http://schemas.openxmlformats.org/officeDocument/2006/relationships" r:id="rId7"/>
                      <a:extLst>
                        <a:ext uri="{FF2B5EF4-FFF2-40B4-BE49-F238E27FC236}">
                          <a16:creationId xmlns:a16="http://schemas.microsoft.com/office/drawing/2014/main" id="{B8F642B4-5C91-2F21-3192-1CA6B9A2B7B9}"/>
                        </a:ext>
                      </a:extLst>
                    </xdr:cNvPr>
                    <xdr:cNvSpPr txBox="1"/>
                  </xdr:nvSpPr>
                  <xdr:spPr>
                    <a:xfrm>
                      <a:off x="2444" y="1868684"/>
                      <a:ext cx="1441986" cy="240957"/>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Proposals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6" name="TextBox 85">
                      <a:hlinkClick xmlns:r="http://schemas.openxmlformats.org/officeDocument/2006/relationships" r:id="rId8"/>
                      <a:extLst>
                        <a:ext uri="{FF2B5EF4-FFF2-40B4-BE49-F238E27FC236}">
                          <a16:creationId xmlns:a16="http://schemas.microsoft.com/office/drawing/2014/main" id="{46461BC1-12BA-579D-0B4A-817C4FDE77DB}"/>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7" name="TextBox 86">
                      <a:hlinkClick xmlns:r="http://schemas.openxmlformats.org/officeDocument/2006/relationships" r:id="rId9"/>
                      <a:extLst>
                        <a:ext uri="{FF2B5EF4-FFF2-40B4-BE49-F238E27FC236}">
                          <a16:creationId xmlns:a16="http://schemas.microsoft.com/office/drawing/2014/main" id="{36A53B07-3244-6F6D-219F-43B04182BD63}"/>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8" name="TextBox 87">
                      <a:hlinkClick xmlns:r="http://schemas.openxmlformats.org/officeDocument/2006/relationships" r:id="rId10"/>
                      <a:extLst>
                        <a:ext uri="{FF2B5EF4-FFF2-40B4-BE49-F238E27FC236}">
                          <a16:creationId xmlns:a16="http://schemas.microsoft.com/office/drawing/2014/main" id="{256FBAEC-39C2-E54D-1B98-3BBA7746A8F9}"/>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9" name="TextBox 88">
                      <a:hlinkClick xmlns:r="http://schemas.openxmlformats.org/officeDocument/2006/relationships" r:id="rId11"/>
                      <a:extLst>
                        <a:ext uri="{FF2B5EF4-FFF2-40B4-BE49-F238E27FC236}">
                          <a16:creationId xmlns:a16="http://schemas.microsoft.com/office/drawing/2014/main" id="{D38791AD-9E01-C714-BBB2-3BD5500ECBD1}"/>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90" name="TextBox 89">
                      <a:extLst>
                        <a:ext uri="{FF2B5EF4-FFF2-40B4-BE49-F238E27FC236}">
                          <a16:creationId xmlns:a16="http://schemas.microsoft.com/office/drawing/2014/main" id="{09A1139C-BDEC-0372-E689-38A4BB0E01CE}"/>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1" name="TextBox 90">
                      <a:hlinkClick xmlns:r="http://schemas.openxmlformats.org/officeDocument/2006/relationships" r:id="rId12"/>
                      <a:extLst>
                        <a:ext uri="{FF2B5EF4-FFF2-40B4-BE49-F238E27FC236}">
                          <a16:creationId xmlns:a16="http://schemas.microsoft.com/office/drawing/2014/main" id="{D5637BBB-7E0D-3AD4-0B6A-81BC046DA6AA}"/>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2" name="TextBox 91">
                      <a:hlinkClick xmlns:r="http://schemas.openxmlformats.org/officeDocument/2006/relationships" r:id="rId13"/>
                      <a:extLst>
                        <a:ext uri="{FF2B5EF4-FFF2-40B4-BE49-F238E27FC236}">
                          <a16:creationId xmlns:a16="http://schemas.microsoft.com/office/drawing/2014/main" id="{3B60A6F7-E896-02FE-587B-7A5F8DB530D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3" name="TextBox 92">
                      <a:hlinkClick xmlns:r="http://schemas.openxmlformats.org/officeDocument/2006/relationships" r:id="rId14"/>
                      <a:extLst>
                        <a:ext uri="{FF2B5EF4-FFF2-40B4-BE49-F238E27FC236}">
                          <a16:creationId xmlns:a16="http://schemas.microsoft.com/office/drawing/2014/main" id="{D0720037-1E6E-28E0-1910-34A5AD6CF4AC}"/>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4" name="TextBox 93">
                      <a:extLst>
                        <a:ext uri="{FF2B5EF4-FFF2-40B4-BE49-F238E27FC236}">
                          <a16:creationId xmlns:a16="http://schemas.microsoft.com/office/drawing/2014/main" id="{515F7E4E-F761-CE70-11C9-A1D7FE495E95}"/>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78" name="TextBox 77">
                  <a:hlinkClick xmlns:r="http://schemas.openxmlformats.org/officeDocument/2006/relationships" r:id="rId15"/>
                  <a:extLst>
                    <a:ext uri="{FF2B5EF4-FFF2-40B4-BE49-F238E27FC236}">
                      <a16:creationId xmlns:a16="http://schemas.microsoft.com/office/drawing/2014/main" id="{C17089FE-AFB9-D692-2EE4-1ADBCEF572AD}"/>
                    </a:ext>
                  </a:extLst>
                </xdr:cNvPr>
                <xdr:cNvSpPr txBox="1"/>
              </xdr:nvSpPr>
              <xdr:spPr>
                <a:xfrm>
                  <a:off x="0" y="2248743"/>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5" name="TextBox 74">
                <a:extLst>
                  <a:ext uri="{FF2B5EF4-FFF2-40B4-BE49-F238E27FC236}">
                    <a16:creationId xmlns:a16="http://schemas.microsoft.com/office/drawing/2014/main" id="{FF6694BB-EE86-5C10-AED6-7EE2CC46C1D0}"/>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6" name="TextBox 75">
                <a:extLst>
                  <a:ext uri="{FF2B5EF4-FFF2-40B4-BE49-F238E27FC236}">
                    <a16:creationId xmlns:a16="http://schemas.microsoft.com/office/drawing/2014/main" id="{F221DB9E-D8D3-5B4E-2DD4-6F782E719B3C}"/>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3" name="TextBox 72">
              <a:hlinkClick xmlns:r="http://schemas.openxmlformats.org/officeDocument/2006/relationships" r:id="rId16"/>
              <a:extLst>
                <a:ext uri="{FF2B5EF4-FFF2-40B4-BE49-F238E27FC236}">
                  <a16:creationId xmlns:a16="http://schemas.microsoft.com/office/drawing/2014/main" id="{8B0FCCA6-02D4-0A52-39E0-C566F41FDF1F}"/>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71" name="Picture 70">
            <a:extLst>
              <a:ext uri="{FF2B5EF4-FFF2-40B4-BE49-F238E27FC236}">
                <a16:creationId xmlns:a16="http://schemas.microsoft.com/office/drawing/2014/main" id="{3AA08915-BE1A-FB3D-6FB0-EA628EA7A9C4}"/>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a:grpFill/>
        </xdr:spPr>
      </xdr:pic>
    </xdr:grpSp>
    <xdr:clientData/>
  </xdr:twoCellAnchor>
  <xdr:twoCellAnchor>
    <xdr:from>
      <xdr:col>17</xdr:col>
      <xdr:colOff>335280</xdr:colOff>
      <xdr:row>3</xdr:row>
      <xdr:rowOff>137160</xdr:rowOff>
    </xdr:from>
    <xdr:to>
      <xdr:col>18</xdr:col>
      <xdr:colOff>661140</xdr:colOff>
      <xdr:row>3</xdr:row>
      <xdr:rowOff>389160</xdr:rowOff>
    </xdr:to>
    <xdr:sp macro="" textlink="">
      <xdr:nvSpPr>
        <xdr:cNvPr id="105" name="Rectangle: Rounded Corners 104">
          <a:hlinkClick xmlns:r="http://schemas.openxmlformats.org/officeDocument/2006/relationships" r:id="rId18"/>
          <a:extLst>
            <a:ext uri="{FF2B5EF4-FFF2-40B4-BE49-F238E27FC236}">
              <a16:creationId xmlns:a16="http://schemas.microsoft.com/office/drawing/2014/main" id="{ED0B7FD1-E894-485B-8F11-2CCFD75BCAB6}"/>
            </a:ext>
          </a:extLst>
        </xdr:cNvPr>
        <xdr:cNvSpPr/>
      </xdr:nvSpPr>
      <xdr:spPr>
        <a:xfrm>
          <a:off x="12710160" y="95250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5</xdr:col>
      <xdr:colOff>403860</xdr:colOff>
      <xdr:row>20</xdr:row>
      <xdr:rowOff>114300</xdr:rowOff>
    </xdr:from>
    <xdr:to>
      <xdr:col>6</xdr:col>
      <xdr:colOff>211560</xdr:colOff>
      <xdr:row>21</xdr:row>
      <xdr:rowOff>20640</xdr:rowOff>
    </xdr:to>
    <xdr:sp macro="" textlink="">
      <xdr:nvSpPr>
        <xdr:cNvPr id="106" name="Rectangle: Rounded Corners 105">
          <a:hlinkClick xmlns:r="http://schemas.openxmlformats.org/officeDocument/2006/relationships" r:id="rId19"/>
          <a:extLst>
            <a:ext uri="{FF2B5EF4-FFF2-40B4-BE49-F238E27FC236}">
              <a16:creationId xmlns:a16="http://schemas.microsoft.com/office/drawing/2014/main" id="{62E63E72-B84A-4A1E-AB51-4F045A1C6D37}"/>
            </a:ext>
          </a:extLst>
        </xdr:cNvPr>
        <xdr:cNvSpPr/>
      </xdr:nvSpPr>
      <xdr:spPr>
        <a:xfrm>
          <a:off x="248412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oneCellAnchor>
    <xdr:from>
      <xdr:col>8</xdr:col>
      <xdr:colOff>243840</xdr:colOff>
      <xdr:row>3</xdr:row>
      <xdr:rowOff>115621</xdr:rowOff>
    </xdr:from>
    <xdr:ext cx="461481" cy="252000"/>
    <xdr:pic>
      <xdr:nvPicPr>
        <xdr:cNvPr id="128" name="Picture 127">
          <a:extLst>
            <a:ext uri="{FF2B5EF4-FFF2-40B4-BE49-F238E27FC236}">
              <a16:creationId xmlns:a16="http://schemas.microsoft.com/office/drawing/2014/main" id="{B8708519-AF52-40B4-9135-D21610129F8E}"/>
            </a:ext>
          </a:extLst>
        </xdr:cNvPr>
        <xdr:cNvPicPr>
          <a:picLocks/>
        </xdr:cNvPicPr>
      </xdr:nvPicPr>
      <xdr:blipFill>
        <a:blip xmlns:r="http://schemas.openxmlformats.org/officeDocument/2006/relationships" r:embed="rId20"/>
        <a:stretch>
          <a:fillRect/>
        </a:stretch>
      </xdr:blipFill>
      <xdr:spPr>
        <a:xfrm>
          <a:off x="5227320" y="930961"/>
          <a:ext cx="461481" cy="252000"/>
        </a:xfrm>
        <a:prstGeom prst="rect">
          <a:avLst/>
        </a:prstGeom>
      </xdr:spPr>
    </xdr:pic>
    <xdr:clientData/>
  </xdr:oneCellAnchor>
  <xdr:twoCellAnchor>
    <xdr:from>
      <xdr:col>8</xdr:col>
      <xdr:colOff>685800</xdr:colOff>
      <xdr:row>3</xdr:row>
      <xdr:rowOff>106680</xdr:rowOff>
    </xdr:from>
    <xdr:to>
      <xdr:col>9</xdr:col>
      <xdr:colOff>137160</xdr:colOff>
      <xdr:row>3</xdr:row>
      <xdr:rowOff>358680</xdr:rowOff>
    </xdr:to>
    <xdr:sp macro="" textlink="">
      <xdr:nvSpPr>
        <xdr:cNvPr id="16" name="Rectangle: Rounded Corners 15">
          <a:extLst>
            <a:ext uri="{FF2B5EF4-FFF2-40B4-BE49-F238E27FC236}">
              <a16:creationId xmlns:a16="http://schemas.microsoft.com/office/drawing/2014/main" id="{C5EEB348-4197-4671-9D48-7F4665503DFF}"/>
            </a:ext>
          </a:extLst>
        </xdr:cNvPr>
        <xdr:cNvSpPr/>
      </xdr:nvSpPr>
      <xdr:spPr>
        <a:xfrm>
          <a:off x="5669280" y="922020"/>
          <a:ext cx="75438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0</xdr:colOff>
      <xdr:row>20</xdr:row>
      <xdr:rowOff>114300</xdr:rowOff>
    </xdr:from>
    <xdr:to>
      <xdr:col>5</xdr:col>
      <xdr:colOff>318240</xdr:colOff>
      <xdr:row>21</xdr:row>
      <xdr:rowOff>2640</xdr:rowOff>
    </xdr:to>
    <xdr:sp macro="" textlink="">
      <xdr:nvSpPr>
        <xdr:cNvPr id="7" name="Rectangle: Rounded Corners 6">
          <a:extLst>
            <a:ext uri="{FF2B5EF4-FFF2-40B4-BE49-F238E27FC236}">
              <a16:creationId xmlns:a16="http://schemas.microsoft.com/office/drawing/2014/main" id="{4412D00B-015C-4546-8A57-322B1A1049BB}"/>
            </a:ext>
          </a:extLst>
        </xdr:cNvPr>
        <xdr:cNvSpPr/>
      </xdr:nvSpPr>
      <xdr:spPr>
        <a:xfrm>
          <a:off x="1714500" y="6408420"/>
          <a:ext cx="684000" cy="216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76200</xdr:colOff>
      <xdr:row>6</xdr:row>
      <xdr:rowOff>99060</xdr:rowOff>
    </xdr:from>
    <xdr:to>
      <xdr:col>5</xdr:col>
      <xdr:colOff>242959</xdr:colOff>
      <xdr:row>19</xdr:row>
      <xdr:rowOff>261060</xdr:rowOff>
    </xdr:to>
    <xdr:grpSp>
      <xdr:nvGrpSpPr>
        <xdr:cNvPr id="6" name="Group 5">
          <a:extLst>
            <a:ext uri="{FF2B5EF4-FFF2-40B4-BE49-F238E27FC236}">
              <a16:creationId xmlns:a16="http://schemas.microsoft.com/office/drawing/2014/main" id="{87AEF702-EF5B-40E1-B60D-64DD4067DBC8}"/>
            </a:ext>
          </a:extLst>
        </xdr:cNvPr>
        <xdr:cNvGrpSpPr/>
      </xdr:nvGrpSpPr>
      <xdr:grpSpPr>
        <a:xfrm>
          <a:off x="2156460" y="1805940"/>
          <a:ext cx="166759" cy="4421580"/>
          <a:chOff x="2156460" y="1706880"/>
          <a:chExt cx="162001" cy="4421580"/>
        </a:xfrm>
      </xdr:grpSpPr>
      <xdr:pic>
        <xdr:nvPicPr>
          <xdr:cNvPr id="8" name="Picture 7">
            <a:extLst>
              <a:ext uri="{FF2B5EF4-FFF2-40B4-BE49-F238E27FC236}">
                <a16:creationId xmlns:a16="http://schemas.microsoft.com/office/drawing/2014/main" id="{7767B97F-0F83-F6E2-4F0A-3D44A26F5D04}"/>
              </a:ext>
            </a:extLst>
          </xdr:cNvPr>
          <xdr:cNvPicPr>
            <a:picLocks noChangeAspect="1"/>
          </xdr:cNvPicPr>
        </xdr:nvPicPr>
        <xdr:blipFill>
          <a:blip xmlns:r="http://schemas.openxmlformats.org/officeDocument/2006/relationships" r:embed="rId21"/>
          <a:stretch>
            <a:fillRect/>
          </a:stretch>
        </xdr:blipFill>
        <xdr:spPr>
          <a:xfrm>
            <a:off x="2156460" y="2034540"/>
            <a:ext cx="162001" cy="162000"/>
          </a:xfrm>
          <a:prstGeom prst="rect">
            <a:avLst/>
          </a:prstGeom>
        </xdr:spPr>
      </xdr:pic>
      <xdr:pic>
        <xdr:nvPicPr>
          <xdr:cNvPr id="9" name="Picture 8">
            <a:hlinkClick xmlns:r="http://schemas.openxmlformats.org/officeDocument/2006/relationships" r:id="rId22"/>
            <a:extLst>
              <a:ext uri="{FF2B5EF4-FFF2-40B4-BE49-F238E27FC236}">
                <a16:creationId xmlns:a16="http://schemas.microsoft.com/office/drawing/2014/main" id="{9BC6FBBF-4C1A-5EAB-DD7F-8F7D9D868F9D}"/>
              </a:ext>
            </a:extLst>
          </xdr:cNvPr>
          <xdr:cNvPicPr>
            <a:picLocks noChangeAspect="1"/>
          </xdr:cNvPicPr>
        </xdr:nvPicPr>
        <xdr:blipFill>
          <a:blip xmlns:r="http://schemas.openxmlformats.org/officeDocument/2006/relationships" r:embed="rId21"/>
          <a:stretch>
            <a:fillRect/>
          </a:stretch>
        </xdr:blipFill>
        <xdr:spPr>
          <a:xfrm>
            <a:off x="2156460" y="1706880"/>
            <a:ext cx="162000" cy="162000"/>
          </a:xfrm>
          <a:prstGeom prst="rect">
            <a:avLst/>
          </a:prstGeom>
        </xdr:spPr>
      </xdr:pic>
      <xdr:pic>
        <xdr:nvPicPr>
          <xdr:cNvPr id="10" name="Picture 9">
            <a:extLst>
              <a:ext uri="{FF2B5EF4-FFF2-40B4-BE49-F238E27FC236}">
                <a16:creationId xmlns:a16="http://schemas.microsoft.com/office/drawing/2014/main" id="{75CBB211-2CF9-4F67-EB59-A429F0C3C6A0}"/>
              </a:ext>
            </a:extLst>
          </xdr:cNvPr>
          <xdr:cNvPicPr>
            <a:picLocks noChangeAspect="1"/>
          </xdr:cNvPicPr>
        </xdr:nvPicPr>
        <xdr:blipFill>
          <a:blip xmlns:r="http://schemas.openxmlformats.org/officeDocument/2006/relationships" r:embed="rId21"/>
          <a:stretch>
            <a:fillRect/>
          </a:stretch>
        </xdr:blipFill>
        <xdr:spPr>
          <a:xfrm>
            <a:off x="2156460" y="2362200"/>
            <a:ext cx="162000" cy="162000"/>
          </a:xfrm>
          <a:prstGeom prst="rect">
            <a:avLst/>
          </a:prstGeom>
        </xdr:spPr>
      </xdr:pic>
      <xdr:pic>
        <xdr:nvPicPr>
          <xdr:cNvPr id="11" name="Picture 10">
            <a:extLst>
              <a:ext uri="{FF2B5EF4-FFF2-40B4-BE49-F238E27FC236}">
                <a16:creationId xmlns:a16="http://schemas.microsoft.com/office/drawing/2014/main" id="{E2A54096-4793-F0A3-4EE3-31188795B3AA}"/>
              </a:ext>
            </a:extLst>
          </xdr:cNvPr>
          <xdr:cNvPicPr>
            <a:picLocks noChangeAspect="1"/>
          </xdr:cNvPicPr>
        </xdr:nvPicPr>
        <xdr:blipFill>
          <a:blip xmlns:r="http://schemas.openxmlformats.org/officeDocument/2006/relationships" r:embed="rId21"/>
          <a:stretch>
            <a:fillRect/>
          </a:stretch>
        </xdr:blipFill>
        <xdr:spPr>
          <a:xfrm>
            <a:off x="2156460" y="2689860"/>
            <a:ext cx="162000" cy="162000"/>
          </a:xfrm>
          <a:prstGeom prst="rect">
            <a:avLst/>
          </a:prstGeom>
        </xdr:spPr>
      </xdr:pic>
      <xdr:pic>
        <xdr:nvPicPr>
          <xdr:cNvPr id="12" name="Picture 11">
            <a:extLst>
              <a:ext uri="{FF2B5EF4-FFF2-40B4-BE49-F238E27FC236}">
                <a16:creationId xmlns:a16="http://schemas.microsoft.com/office/drawing/2014/main" id="{3F0B92E2-546C-3BFB-DA67-478609FD1A95}"/>
              </a:ext>
            </a:extLst>
          </xdr:cNvPr>
          <xdr:cNvPicPr>
            <a:picLocks noChangeAspect="1"/>
          </xdr:cNvPicPr>
        </xdr:nvPicPr>
        <xdr:blipFill>
          <a:blip xmlns:r="http://schemas.openxmlformats.org/officeDocument/2006/relationships" r:embed="rId21"/>
          <a:stretch>
            <a:fillRect/>
          </a:stretch>
        </xdr:blipFill>
        <xdr:spPr>
          <a:xfrm>
            <a:off x="2156460" y="3017520"/>
            <a:ext cx="162000" cy="162000"/>
          </a:xfrm>
          <a:prstGeom prst="rect">
            <a:avLst/>
          </a:prstGeom>
        </xdr:spPr>
      </xdr:pic>
      <xdr:pic>
        <xdr:nvPicPr>
          <xdr:cNvPr id="13" name="Picture 12">
            <a:extLst>
              <a:ext uri="{FF2B5EF4-FFF2-40B4-BE49-F238E27FC236}">
                <a16:creationId xmlns:a16="http://schemas.microsoft.com/office/drawing/2014/main" id="{86E15FB9-A85A-1B6A-C55B-AB1FAB9BBDD1}"/>
              </a:ext>
            </a:extLst>
          </xdr:cNvPr>
          <xdr:cNvPicPr>
            <a:picLocks noChangeAspect="1"/>
          </xdr:cNvPicPr>
        </xdr:nvPicPr>
        <xdr:blipFill>
          <a:blip xmlns:r="http://schemas.openxmlformats.org/officeDocument/2006/relationships" r:embed="rId21"/>
          <a:stretch>
            <a:fillRect/>
          </a:stretch>
        </xdr:blipFill>
        <xdr:spPr>
          <a:xfrm>
            <a:off x="2156460" y="3345180"/>
            <a:ext cx="162000" cy="162000"/>
          </a:xfrm>
          <a:prstGeom prst="rect">
            <a:avLst/>
          </a:prstGeom>
        </xdr:spPr>
      </xdr:pic>
      <xdr:pic>
        <xdr:nvPicPr>
          <xdr:cNvPr id="14" name="Picture 13">
            <a:extLst>
              <a:ext uri="{FF2B5EF4-FFF2-40B4-BE49-F238E27FC236}">
                <a16:creationId xmlns:a16="http://schemas.microsoft.com/office/drawing/2014/main" id="{49C5290E-814D-4A61-4811-3C92959DAD40}"/>
              </a:ext>
            </a:extLst>
          </xdr:cNvPr>
          <xdr:cNvPicPr>
            <a:picLocks noChangeAspect="1"/>
          </xdr:cNvPicPr>
        </xdr:nvPicPr>
        <xdr:blipFill>
          <a:blip xmlns:r="http://schemas.openxmlformats.org/officeDocument/2006/relationships" r:embed="rId21"/>
          <a:stretch>
            <a:fillRect/>
          </a:stretch>
        </xdr:blipFill>
        <xdr:spPr>
          <a:xfrm>
            <a:off x="2156460" y="3672840"/>
            <a:ext cx="162000" cy="162000"/>
          </a:xfrm>
          <a:prstGeom prst="rect">
            <a:avLst/>
          </a:prstGeom>
        </xdr:spPr>
      </xdr:pic>
      <xdr:pic>
        <xdr:nvPicPr>
          <xdr:cNvPr id="15" name="Picture 14">
            <a:extLst>
              <a:ext uri="{FF2B5EF4-FFF2-40B4-BE49-F238E27FC236}">
                <a16:creationId xmlns:a16="http://schemas.microsoft.com/office/drawing/2014/main" id="{6086836A-E647-433D-4465-474E176055F7}"/>
              </a:ext>
            </a:extLst>
          </xdr:cNvPr>
          <xdr:cNvPicPr>
            <a:picLocks noChangeAspect="1"/>
          </xdr:cNvPicPr>
        </xdr:nvPicPr>
        <xdr:blipFill>
          <a:blip xmlns:r="http://schemas.openxmlformats.org/officeDocument/2006/relationships" r:embed="rId21"/>
          <a:stretch>
            <a:fillRect/>
          </a:stretch>
        </xdr:blipFill>
        <xdr:spPr>
          <a:xfrm>
            <a:off x="2156460" y="4000500"/>
            <a:ext cx="162000" cy="162000"/>
          </a:xfrm>
          <a:prstGeom prst="rect">
            <a:avLst/>
          </a:prstGeom>
        </xdr:spPr>
      </xdr:pic>
      <xdr:pic>
        <xdr:nvPicPr>
          <xdr:cNvPr id="17" name="Picture 16">
            <a:extLst>
              <a:ext uri="{FF2B5EF4-FFF2-40B4-BE49-F238E27FC236}">
                <a16:creationId xmlns:a16="http://schemas.microsoft.com/office/drawing/2014/main" id="{EDC8691B-1CEE-930B-16AB-569FA67EAD68}"/>
              </a:ext>
            </a:extLst>
          </xdr:cNvPr>
          <xdr:cNvPicPr>
            <a:picLocks noChangeAspect="1"/>
          </xdr:cNvPicPr>
        </xdr:nvPicPr>
        <xdr:blipFill>
          <a:blip xmlns:r="http://schemas.openxmlformats.org/officeDocument/2006/relationships" r:embed="rId21"/>
          <a:stretch>
            <a:fillRect/>
          </a:stretch>
        </xdr:blipFill>
        <xdr:spPr>
          <a:xfrm>
            <a:off x="2156460" y="4328160"/>
            <a:ext cx="162000" cy="162000"/>
          </a:xfrm>
          <a:prstGeom prst="rect">
            <a:avLst/>
          </a:prstGeom>
        </xdr:spPr>
      </xdr:pic>
      <xdr:pic>
        <xdr:nvPicPr>
          <xdr:cNvPr id="18" name="Picture 17">
            <a:extLst>
              <a:ext uri="{FF2B5EF4-FFF2-40B4-BE49-F238E27FC236}">
                <a16:creationId xmlns:a16="http://schemas.microsoft.com/office/drawing/2014/main" id="{D868D70A-AA90-5E29-9DA7-5FA9FBED0D39}"/>
              </a:ext>
            </a:extLst>
          </xdr:cNvPr>
          <xdr:cNvPicPr>
            <a:picLocks noChangeAspect="1"/>
          </xdr:cNvPicPr>
        </xdr:nvPicPr>
        <xdr:blipFill>
          <a:blip xmlns:r="http://schemas.openxmlformats.org/officeDocument/2006/relationships" r:embed="rId21"/>
          <a:stretch>
            <a:fillRect/>
          </a:stretch>
        </xdr:blipFill>
        <xdr:spPr>
          <a:xfrm>
            <a:off x="2156460" y="4655820"/>
            <a:ext cx="162000" cy="162000"/>
          </a:xfrm>
          <a:prstGeom prst="rect">
            <a:avLst/>
          </a:prstGeom>
        </xdr:spPr>
      </xdr:pic>
      <xdr:pic>
        <xdr:nvPicPr>
          <xdr:cNvPr id="19" name="Picture 18">
            <a:extLst>
              <a:ext uri="{FF2B5EF4-FFF2-40B4-BE49-F238E27FC236}">
                <a16:creationId xmlns:a16="http://schemas.microsoft.com/office/drawing/2014/main" id="{4E75891A-12A9-18AE-D3C8-92B4EB454042}"/>
              </a:ext>
            </a:extLst>
          </xdr:cNvPr>
          <xdr:cNvPicPr>
            <a:picLocks noChangeAspect="1"/>
          </xdr:cNvPicPr>
        </xdr:nvPicPr>
        <xdr:blipFill>
          <a:blip xmlns:r="http://schemas.openxmlformats.org/officeDocument/2006/relationships" r:embed="rId21"/>
          <a:stretch>
            <a:fillRect/>
          </a:stretch>
        </xdr:blipFill>
        <xdr:spPr>
          <a:xfrm>
            <a:off x="2156460" y="4983480"/>
            <a:ext cx="162000" cy="162000"/>
          </a:xfrm>
          <a:prstGeom prst="rect">
            <a:avLst/>
          </a:prstGeom>
        </xdr:spPr>
      </xdr:pic>
      <xdr:pic>
        <xdr:nvPicPr>
          <xdr:cNvPr id="20" name="Picture 19">
            <a:extLst>
              <a:ext uri="{FF2B5EF4-FFF2-40B4-BE49-F238E27FC236}">
                <a16:creationId xmlns:a16="http://schemas.microsoft.com/office/drawing/2014/main" id="{E4D7083D-1A6A-A766-01B7-DD29719CCCC5}"/>
              </a:ext>
            </a:extLst>
          </xdr:cNvPr>
          <xdr:cNvPicPr>
            <a:picLocks noChangeAspect="1"/>
          </xdr:cNvPicPr>
        </xdr:nvPicPr>
        <xdr:blipFill>
          <a:blip xmlns:r="http://schemas.openxmlformats.org/officeDocument/2006/relationships" r:embed="rId21"/>
          <a:stretch>
            <a:fillRect/>
          </a:stretch>
        </xdr:blipFill>
        <xdr:spPr>
          <a:xfrm>
            <a:off x="2156460" y="5311140"/>
            <a:ext cx="162000" cy="162000"/>
          </a:xfrm>
          <a:prstGeom prst="rect">
            <a:avLst/>
          </a:prstGeom>
        </xdr:spPr>
      </xdr:pic>
      <xdr:pic>
        <xdr:nvPicPr>
          <xdr:cNvPr id="21" name="Picture 20">
            <a:extLst>
              <a:ext uri="{FF2B5EF4-FFF2-40B4-BE49-F238E27FC236}">
                <a16:creationId xmlns:a16="http://schemas.microsoft.com/office/drawing/2014/main" id="{77560245-A3EE-9E55-EFD5-9B4161A015A7}"/>
              </a:ext>
            </a:extLst>
          </xdr:cNvPr>
          <xdr:cNvPicPr>
            <a:picLocks noChangeAspect="1"/>
          </xdr:cNvPicPr>
        </xdr:nvPicPr>
        <xdr:blipFill>
          <a:blip xmlns:r="http://schemas.openxmlformats.org/officeDocument/2006/relationships" r:embed="rId21"/>
          <a:stretch>
            <a:fillRect/>
          </a:stretch>
        </xdr:blipFill>
        <xdr:spPr>
          <a:xfrm>
            <a:off x="2156460" y="5638800"/>
            <a:ext cx="162000" cy="162000"/>
          </a:xfrm>
          <a:prstGeom prst="rect">
            <a:avLst/>
          </a:prstGeom>
        </xdr:spPr>
      </xdr:pic>
      <xdr:pic>
        <xdr:nvPicPr>
          <xdr:cNvPr id="22" name="Picture 21">
            <a:extLst>
              <a:ext uri="{FF2B5EF4-FFF2-40B4-BE49-F238E27FC236}">
                <a16:creationId xmlns:a16="http://schemas.microsoft.com/office/drawing/2014/main" id="{9B3C3FEB-439A-E590-181C-2F02619F30C8}"/>
              </a:ext>
            </a:extLst>
          </xdr:cNvPr>
          <xdr:cNvPicPr>
            <a:picLocks noChangeAspect="1"/>
          </xdr:cNvPicPr>
        </xdr:nvPicPr>
        <xdr:blipFill>
          <a:blip xmlns:r="http://schemas.openxmlformats.org/officeDocument/2006/relationships" r:embed="rId21"/>
          <a:stretch>
            <a:fillRect/>
          </a:stretch>
        </xdr:blipFill>
        <xdr:spPr>
          <a:xfrm>
            <a:off x="2156460" y="5966460"/>
            <a:ext cx="162000" cy="162000"/>
          </a:xfrm>
          <a:prstGeom prst="rect">
            <a:avLst/>
          </a:prstGeom>
        </xdr:spPr>
      </xdr:pic>
    </xdr:grpSp>
    <xdr:clientData/>
  </xdr:twoCellAnchor>
  <xdr:twoCellAnchor>
    <xdr:from>
      <xdr:col>5</xdr:col>
      <xdr:colOff>365752</xdr:colOff>
      <xdr:row>6</xdr:row>
      <xdr:rowOff>99068</xdr:rowOff>
    </xdr:from>
    <xdr:to>
      <xdr:col>5</xdr:col>
      <xdr:colOff>525335</xdr:colOff>
      <xdr:row>19</xdr:row>
      <xdr:rowOff>261060</xdr:rowOff>
    </xdr:to>
    <xdr:grpSp>
      <xdr:nvGrpSpPr>
        <xdr:cNvPr id="23" name="Group 22">
          <a:extLst>
            <a:ext uri="{FF2B5EF4-FFF2-40B4-BE49-F238E27FC236}">
              <a16:creationId xmlns:a16="http://schemas.microsoft.com/office/drawing/2014/main" id="{422B901B-5633-44A2-95C6-1ECD06CB37CE}"/>
            </a:ext>
          </a:extLst>
        </xdr:cNvPr>
        <xdr:cNvGrpSpPr/>
      </xdr:nvGrpSpPr>
      <xdr:grpSpPr>
        <a:xfrm>
          <a:off x="2446012" y="1805948"/>
          <a:ext cx="159583" cy="4421572"/>
          <a:chOff x="2476500" y="1798328"/>
          <a:chExt cx="159583" cy="4421572"/>
        </a:xfrm>
      </xdr:grpSpPr>
      <xdr:pic>
        <xdr:nvPicPr>
          <xdr:cNvPr id="24" name="Picture 23">
            <a:hlinkClick xmlns:r="http://schemas.openxmlformats.org/officeDocument/2006/relationships" r:id="rId23"/>
            <a:extLst>
              <a:ext uri="{FF2B5EF4-FFF2-40B4-BE49-F238E27FC236}">
                <a16:creationId xmlns:a16="http://schemas.microsoft.com/office/drawing/2014/main" id="{0A8C64E8-16DA-9806-2D5D-ECA29DE37032}"/>
              </a:ext>
            </a:extLst>
          </xdr:cNvPr>
          <xdr:cNvPicPr>
            <a:picLocks noChangeAspect="1"/>
          </xdr:cNvPicPr>
        </xdr:nvPicPr>
        <xdr:blipFill>
          <a:blip xmlns:r="http://schemas.openxmlformats.org/officeDocument/2006/relationships" r:embed="rId24"/>
          <a:stretch>
            <a:fillRect/>
          </a:stretch>
        </xdr:blipFill>
        <xdr:spPr>
          <a:xfrm>
            <a:off x="2476501" y="1798328"/>
            <a:ext cx="159582" cy="162000"/>
          </a:xfrm>
          <a:prstGeom prst="rect">
            <a:avLst/>
          </a:prstGeom>
        </xdr:spPr>
      </xdr:pic>
      <xdr:pic>
        <xdr:nvPicPr>
          <xdr:cNvPr id="25" name="Picture 24">
            <a:extLst>
              <a:ext uri="{FF2B5EF4-FFF2-40B4-BE49-F238E27FC236}">
                <a16:creationId xmlns:a16="http://schemas.microsoft.com/office/drawing/2014/main" id="{C29EF137-3F76-4561-6392-24F5F9FB7F7C}"/>
              </a:ext>
            </a:extLst>
          </xdr:cNvPr>
          <xdr:cNvPicPr>
            <a:picLocks noChangeAspect="1"/>
          </xdr:cNvPicPr>
        </xdr:nvPicPr>
        <xdr:blipFill>
          <a:blip xmlns:r="http://schemas.openxmlformats.org/officeDocument/2006/relationships" r:embed="rId24"/>
          <a:stretch>
            <a:fillRect/>
          </a:stretch>
        </xdr:blipFill>
        <xdr:spPr>
          <a:xfrm>
            <a:off x="2476500" y="2125980"/>
            <a:ext cx="159582" cy="162000"/>
          </a:xfrm>
          <a:prstGeom prst="rect">
            <a:avLst/>
          </a:prstGeom>
        </xdr:spPr>
      </xdr:pic>
      <xdr:pic>
        <xdr:nvPicPr>
          <xdr:cNvPr id="26" name="Picture 25">
            <a:extLst>
              <a:ext uri="{FF2B5EF4-FFF2-40B4-BE49-F238E27FC236}">
                <a16:creationId xmlns:a16="http://schemas.microsoft.com/office/drawing/2014/main" id="{A354F9EF-561B-AE31-94E5-A8B4DF2B47DC}"/>
              </a:ext>
            </a:extLst>
          </xdr:cNvPr>
          <xdr:cNvPicPr>
            <a:picLocks noChangeAspect="1"/>
          </xdr:cNvPicPr>
        </xdr:nvPicPr>
        <xdr:blipFill>
          <a:blip xmlns:r="http://schemas.openxmlformats.org/officeDocument/2006/relationships" r:embed="rId24"/>
          <a:stretch>
            <a:fillRect/>
          </a:stretch>
        </xdr:blipFill>
        <xdr:spPr>
          <a:xfrm>
            <a:off x="2476500" y="2453640"/>
            <a:ext cx="159582" cy="162000"/>
          </a:xfrm>
          <a:prstGeom prst="rect">
            <a:avLst/>
          </a:prstGeom>
        </xdr:spPr>
      </xdr:pic>
      <xdr:pic>
        <xdr:nvPicPr>
          <xdr:cNvPr id="27" name="Picture 26">
            <a:extLst>
              <a:ext uri="{FF2B5EF4-FFF2-40B4-BE49-F238E27FC236}">
                <a16:creationId xmlns:a16="http://schemas.microsoft.com/office/drawing/2014/main" id="{7FB19B10-60D0-4045-4D87-DEEA73D64E23}"/>
              </a:ext>
            </a:extLst>
          </xdr:cNvPr>
          <xdr:cNvPicPr>
            <a:picLocks noChangeAspect="1"/>
          </xdr:cNvPicPr>
        </xdr:nvPicPr>
        <xdr:blipFill>
          <a:blip xmlns:r="http://schemas.openxmlformats.org/officeDocument/2006/relationships" r:embed="rId24"/>
          <a:stretch>
            <a:fillRect/>
          </a:stretch>
        </xdr:blipFill>
        <xdr:spPr>
          <a:xfrm>
            <a:off x="2476500" y="2781300"/>
            <a:ext cx="159582" cy="162000"/>
          </a:xfrm>
          <a:prstGeom prst="rect">
            <a:avLst/>
          </a:prstGeom>
        </xdr:spPr>
      </xdr:pic>
      <xdr:pic>
        <xdr:nvPicPr>
          <xdr:cNvPr id="28" name="Picture 27">
            <a:extLst>
              <a:ext uri="{FF2B5EF4-FFF2-40B4-BE49-F238E27FC236}">
                <a16:creationId xmlns:a16="http://schemas.microsoft.com/office/drawing/2014/main" id="{50CD2B9C-413B-14DE-B937-477ABEC576D5}"/>
              </a:ext>
            </a:extLst>
          </xdr:cNvPr>
          <xdr:cNvPicPr>
            <a:picLocks noChangeAspect="1"/>
          </xdr:cNvPicPr>
        </xdr:nvPicPr>
        <xdr:blipFill>
          <a:blip xmlns:r="http://schemas.openxmlformats.org/officeDocument/2006/relationships" r:embed="rId24"/>
          <a:stretch>
            <a:fillRect/>
          </a:stretch>
        </xdr:blipFill>
        <xdr:spPr>
          <a:xfrm>
            <a:off x="2476500" y="3108960"/>
            <a:ext cx="159582" cy="162000"/>
          </a:xfrm>
          <a:prstGeom prst="rect">
            <a:avLst/>
          </a:prstGeom>
        </xdr:spPr>
      </xdr:pic>
      <xdr:pic>
        <xdr:nvPicPr>
          <xdr:cNvPr id="29" name="Picture 28">
            <a:extLst>
              <a:ext uri="{FF2B5EF4-FFF2-40B4-BE49-F238E27FC236}">
                <a16:creationId xmlns:a16="http://schemas.microsoft.com/office/drawing/2014/main" id="{65D6A2F0-8E9F-1859-96DE-13C86B6EF373}"/>
              </a:ext>
            </a:extLst>
          </xdr:cNvPr>
          <xdr:cNvPicPr>
            <a:picLocks noChangeAspect="1"/>
          </xdr:cNvPicPr>
        </xdr:nvPicPr>
        <xdr:blipFill>
          <a:blip xmlns:r="http://schemas.openxmlformats.org/officeDocument/2006/relationships" r:embed="rId24"/>
          <a:stretch>
            <a:fillRect/>
          </a:stretch>
        </xdr:blipFill>
        <xdr:spPr>
          <a:xfrm>
            <a:off x="2476500" y="3436620"/>
            <a:ext cx="159582" cy="162000"/>
          </a:xfrm>
          <a:prstGeom prst="rect">
            <a:avLst/>
          </a:prstGeom>
        </xdr:spPr>
      </xdr:pic>
      <xdr:pic>
        <xdr:nvPicPr>
          <xdr:cNvPr id="30" name="Picture 29">
            <a:extLst>
              <a:ext uri="{FF2B5EF4-FFF2-40B4-BE49-F238E27FC236}">
                <a16:creationId xmlns:a16="http://schemas.microsoft.com/office/drawing/2014/main" id="{56ED8FEC-598B-2EEE-7F14-779EDDB184FB}"/>
              </a:ext>
            </a:extLst>
          </xdr:cNvPr>
          <xdr:cNvPicPr>
            <a:picLocks noChangeAspect="1"/>
          </xdr:cNvPicPr>
        </xdr:nvPicPr>
        <xdr:blipFill>
          <a:blip xmlns:r="http://schemas.openxmlformats.org/officeDocument/2006/relationships" r:embed="rId24"/>
          <a:stretch>
            <a:fillRect/>
          </a:stretch>
        </xdr:blipFill>
        <xdr:spPr>
          <a:xfrm>
            <a:off x="2476500" y="3764280"/>
            <a:ext cx="159582" cy="162000"/>
          </a:xfrm>
          <a:prstGeom prst="rect">
            <a:avLst/>
          </a:prstGeom>
        </xdr:spPr>
      </xdr:pic>
      <xdr:pic>
        <xdr:nvPicPr>
          <xdr:cNvPr id="31" name="Picture 30">
            <a:extLst>
              <a:ext uri="{FF2B5EF4-FFF2-40B4-BE49-F238E27FC236}">
                <a16:creationId xmlns:a16="http://schemas.microsoft.com/office/drawing/2014/main" id="{4E14BC3E-E467-6927-144E-94BC3571E785}"/>
              </a:ext>
            </a:extLst>
          </xdr:cNvPr>
          <xdr:cNvPicPr>
            <a:picLocks noChangeAspect="1"/>
          </xdr:cNvPicPr>
        </xdr:nvPicPr>
        <xdr:blipFill>
          <a:blip xmlns:r="http://schemas.openxmlformats.org/officeDocument/2006/relationships" r:embed="rId24"/>
          <a:stretch>
            <a:fillRect/>
          </a:stretch>
        </xdr:blipFill>
        <xdr:spPr>
          <a:xfrm>
            <a:off x="2476500" y="4091940"/>
            <a:ext cx="159582" cy="162000"/>
          </a:xfrm>
          <a:prstGeom prst="rect">
            <a:avLst/>
          </a:prstGeom>
        </xdr:spPr>
      </xdr:pic>
      <xdr:pic>
        <xdr:nvPicPr>
          <xdr:cNvPr id="32" name="Picture 31">
            <a:extLst>
              <a:ext uri="{FF2B5EF4-FFF2-40B4-BE49-F238E27FC236}">
                <a16:creationId xmlns:a16="http://schemas.microsoft.com/office/drawing/2014/main" id="{55B693B0-338C-730E-D79A-6AE02895384E}"/>
              </a:ext>
            </a:extLst>
          </xdr:cNvPr>
          <xdr:cNvPicPr>
            <a:picLocks noChangeAspect="1"/>
          </xdr:cNvPicPr>
        </xdr:nvPicPr>
        <xdr:blipFill>
          <a:blip xmlns:r="http://schemas.openxmlformats.org/officeDocument/2006/relationships" r:embed="rId24"/>
          <a:stretch>
            <a:fillRect/>
          </a:stretch>
        </xdr:blipFill>
        <xdr:spPr>
          <a:xfrm>
            <a:off x="2476500" y="4419600"/>
            <a:ext cx="159582" cy="162000"/>
          </a:xfrm>
          <a:prstGeom prst="rect">
            <a:avLst/>
          </a:prstGeom>
        </xdr:spPr>
      </xdr:pic>
      <xdr:pic>
        <xdr:nvPicPr>
          <xdr:cNvPr id="33" name="Picture 32">
            <a:extLst>
              <a:ext uri="{FF2B5EF4-FFF2-40B4-BE49-F238E27FC236}">
                <a16:creationId xmlns:a16="http://schemas.microsoft.com/office/drawing/2014/main" id="{9180D119-23EE-C0E9-2232-1AD779439402}"/>
              </a:ext>
            </a:extLst>
          </xdr:cNvPr>
          <xdr:cNvPicPr>
            <a:picLocks noChangeAspect="1"/>
          </xdr:cNvPicPr>
        </xdr:nvPicPr>
        <xdr:blipFill>
          <a:blip xmlns:r="http://schemas.openxmlformats.org/officeDocument/2006/relationships" r:embed="rId24"/>
          <a:stretch>
            <a:fillRect/>
          </a:stretch>
        </xdr:blipFill>
        <xdr:spPr>
          <a:xfrm>
            <a:off x="2476500" y="4747260"/>
            <a:ext cx="159582" cy="162000"/>
          </a:xfrm>
          <a:prstGeom prst="rect">
            <a:avLst/>
          </a:prstGeom>
        </xdr:spPr>
      </xdr:pic>
      <xdr:pic>
        <xdr:nvPicPr>
          <xdr:cNvPr id="34" name="Picture 33">
            <a:extLst>
              <a:ext uri="{FF2B5EF4-FFF2-40B4-BE49-F238E27FC236}">
                <a16:creationId xmlns:a16="http://schemas.microsoft.com/office/drawing/2014/main" id="{9120BCF8-6228-40F8-A7E5-CCC12A092AE9}"/>
              </a:ext>
            </a:extLst>
          </xdr:cNvPr>
          <xdr:cNvPicPr>
            <a:picLocks noChangeAspect="1"/>
          </xdr:cNvPicPr>
        </xdr:nvPicPr>
        <xdr:blipFill>
          <a:blip xmlns:r="http://schemas.openxmlformats.org/officeDocument/2006/relationships" r:embed="rId24"/>
          <a:stretch>
            <a:fillRect/>
          </a:stretch>
        </xdr:blipFill>
        <xdr:spPr>
          <a:xfrm>
            <a:off x="2476500" y="5074920"/>
            <a:ext cx="159582" cy="162000"/>
          </a:xfrm>
          <a:prstGeom prst="rect">
            <a:avLst/>
          </a:prstGeom>
        </xdr:spPr>
      </xdr:pic>
      <xdr:pic>
        <xdr:nvPicPr>
          <xdr:cNvPr id="35" name="Picture 34">
            <a:extLst>
              <a:ext uri="{FF2B5EF4-FFF2-40B4-BE49-F238E27FC236}">
                <a16:creationId xmlns:a16="http://schemas.microsoft.com/office/drawing/2014/main" id="{A94640B3-7AFC-5E03-8DC2-5B84D2C5D4CA}"/>
              </a:ext>
            </a:extLst>
          </xdr:cNvPr>
          <xdr:cNvPicPr>
            <a:picLocks noChangeAspect="1"/>
          </xdr:cNvPicPr>
        </xdr:nvPicPr>
        <xdr:blipFill>
          <a:blip xmlns:r="http://schemas.openxmlformats.org/officeDocument/2006/relationships" r:embed="rId24"/>
          <a:stretch>
            <a:fillRect/>
          </a:stretch>
        </xdr:blipFill>
        <xdr:spPr>
          <a:xfrm>
            <a:off x="2476500" y="5402580"/>
            <a:ext cx="159582" cy="162000"/>
          </a:xfrm>
          <a:prstGeom prst="rect">
            <a:avLst/>
          </a:prstGeom>
        </xdr:spPr>
      </xdr:pic>
      <xdr:pic>
        <xdr:nvPicPr>
          <xdr:cNvPr id="36" name="Picture 35">
            <a:extLst>
              <a:ext uri="{FF2B5EF4-FFF2-40B4-BE49-F238E27FC236}">
                <a16:creationId xmlns:a16="http://schemas.microsoft.com/office/drawing/2014/main" id="{4712EE3F-0423-4163-AB64-7BC3FA3F9A38}"/>
              </a:ext>
            </a:extLst>
          </xdr:cNvPr>
          <xdr:cNvPicPr>
            <a:picLocks noChangeAspect="1"/>
          </xdr:cNvPicPr>
        </xdr:nvPicPr>
        <xdr:blipFill>
          <a:blip xmlns:r="http://schemas.openxmlformats.org/officeDocument/2006/relationships" r:embed="rId24"/>
          <a:stretch>
            <a:fillRect/>
          </a:stretch>
        </xdr:blipFill>
        <xdr:spPr>
          <a:xfrm>
            <a:off x="2476500" y="5730240"/>
            <a:ext cx="159582" cy="162000"/>
          </a:xfrm>
          <a:prstGeom prst="rect">
            <a:avLst/>
          </a:prstGeom>
        </xdr:spPr>
      </xdr:pic>
      <xdr:pic>
        <xdr:nvPicPr>
          <xdr:cNvPr id="37" name="Picture 36">
            <a:extLst>
              <a:ext uri="{FF2B5EF4-FFF2-40B4-BE49-F238E27FC236}">
                <a16:creationId xmlns:a16="http://schemas.microsoft.com/office/drawing/2014/main" id="{B6CD762F-3613-7137-A2E5-2AE8AB57D65A}"/>
              </a:ext>
            </a:extLst>
          </xdr:cNvPr>
          <xdr:cNvPicPr>
            <a:picLocks noChangeAspect="1"/>
          </xdr:cNvPicPr>
        </xdr:nvPicPr>
        <xdr:blipFill>
          <a:blip xmlns:r="http://schemas.openxmlformats.org/officeDocument/2006/relationships" r:embed="rId24"/>
          <a:stretch>
            <a:fillRect/>
          </a:stretch>
        </xdr:blipFill>
        <xdr:spPr>
          <a:xfrm>
            <a:off x="2476500" y="6057900"/>
            <a:ext cx="159582" cy="162000"/>
          </a:xfrm>
          <a:prstGeom prst="rect">
            <a:avLst/>
          </a:prstGeom>
        </xdr:spPr>
      </xdr:pic>
    </xdr:grpSp>
    <xdr:clientData/>
  </xdr:twoCellAnchor>
  <xdr:twoCellAnchor>
    <xdr:from>
      <xdr:col>5</xdr:col>
      <xdr:colOff>647692</xdr:colOff>
      <xdr:row>6</xdr:row>
      <xdr:rowOff>83820</xdr:rowOff>
    </xdr:from>
    <xdr:to>
      <xdr:col>5</xdr:col>
      <xdr:colOff>784055</xdr:colOff>
      <xdr:row>19</xdr:row>
      <xdr:rowOff>263820</xdr:rowOff>
    </xdr:to>
    <xdr:grpSp>
      <xdr:nvGrpSpPr>
        <xdr:cNvPr id="38" name="Group 37">
          <a:extLst>
            <a:ext uri="{FF2B5EF4-FFF2-40B4-BE49-F238E27FC236}">
              <a16:creationId xmlns:a16="http://schemas.microsoft.com/office/drawing/2014/main" id="{8DAB1361-E6DC-406B-8720-D1312425CF2F}"/>
            </a:ext>
          </a:extLst>
        </xdr:cNvPr>
        <xdr:cNvGrpSpPr/>
      </xdr:nvGrpSpPr>
      <xdr:grpSpPr>
        <a:xfrm>
          <a:off x="2727952" y="1790700"/>
          <a:ext cx="136363" cy="4439580"/>
          <a:chOff x="2781300" y="1851660"/>
          <a:chExt cx="136363" cy="4439580"/>
        </a:xfrm>
      </xdr:grpSpPr>
      <xdr:pic>
        <xdr:nvPicPr>
          <xdr:cNvPr id="39" name="Picture 38">
            <a:extLst>
              <a:ext uri="{FF2B5EF4-FFF2-40B4-BE49-F238E27FC236}">
                <a16:creationId xmlns:a16="http://schemas.microsoft.com/office/drawing/2014/main" id="{BB4A4DEC-3B97-928B-598E-6C106A247B79}"/>
              </a:ext>
            </a:extLst>
          </xdr:cNvPr>
          <xdr:cNvPicPr>
            <a:picLocks noChangeAspect="1"/>
          </xdr:cNvPicPr>
        </xdr:nvPicPr>
        <xdr:blipFill>
          <a:blip xmlns:r="http://schemas.openxmlformats.org/officeDocument/2006/relationships" r:embed="rId25"/>
          <a:stretch>
            <a:fillRect/>
          </a:stretch>
        </xdr:blipFill>
        <xdr:spPr>
          <a:xfrm>
            <a:off x="2781300" y="1851660"/>
            <a:ext cx="136363" cy="180000"/>
          </a:xfrm>
          <a:prstGeom prst="rect">
            <a:avLst/>
          </a:prstGeom>
        </xdr:spPr>
      </xdr:pic>
      <xdr:pic>
        <xdr:nvPicPr>
          <xdr:cNvPr id="40" name="Picture 39">
            <a:extLst>
              <a:ext uri="{FF2B5EF4-FFF2-40B4-BE49-F238E27FC236}">
                <a16:creationId xmlns:a16="http://schemas.microsoft.com/office/drawing/2014/main" id="{F468D76A-BE3B-0268-3622-57021718C83F}"/>
              </a:ext>
            </a:extLst>
          </xdr:cNvPr>
          <xdr:cNvPicPr>
            <a:picLocks noChangeAspect="1"/>
          </xdr:cNvPicPr>
        </xdr:nvPicPr>
        <xdr:blipFill>
          <a:blip xmlns:r="http://schemas.openxmlformats.org/officeDocument/2006/relationships" r:embed="rId25"/>
          <a:stretch>
            <a:fillRect/>
          </a:stretch>
        </xdr:blipFill>
        <xdr:spPr>
          <a:xfrm>
            <a:off x="2781300" y="2179320"/>
            <a:ext cx="136363" cy="180000"/>
          </a:xfrm>
          <a:prstGeom prst="rect">
            <a:avLst/>
          </a:prstGeom>
        </xdr:spPr>
      </xdr:pic>
      <xdr:pic>
        <xdr:nvPicPr>
          <xdr:cNvPr id="41" name="Picture 40">
            <a:extLst>
              <a:ext uri="{FF2B5EF4-FFF2-40B4-BE49-F238E27FC236}">
                <a16:creationId xmlns:a16="http://schemas.microsoft.com/office/drawing/2014/main" id="{F3AD1876-8EAA-735D-A4BF-68FC51D95B43}"/>
              </a:ext>
            </a:extLst>
          </xdr:cNvPr>
          <xdr:cNvPicPr>
            <a:picLocks noChangeAspect="1"/>
          </xdr:cNvPicPr>
        </xdr:nvPicPr>
        <xdr:blipFill>
          <a:blip xmlns:r="http://schemas.openxmlformats.org/officeDocument/2006/relationships" r:embed="rId25"/>
          <a:stretch>
            <a:fillRect/>
          </a:stretch>
        </xdr:blipFill>
        <xdr:spPr>
          <a:xfrm>
            <a:off x="2781300" y="4800600"/>
            <a:ext cx="136363" cy="180000"/>
          </a:xfrm>
          <a:prstGeom prst="rect">
            <a:avLst/>
          </a:prstGeom>
        </xdr:spPr>
      </xdr:pic>
      <xdr:pic>
        <xdr:nvPicPr>
          <xdr:cNvPr id="42" name="Picture 41">
            <a:extLst>
              <a:ext uri="{FF2B5EF4-FFF2-40B4-BE49-F238E27FC236}">
                <a16:creationId xmlns:a16="http://schemas.microsoft.com/office/drawing/2014/main" id="{DE0B9757-49BA-A1B5-ADCF-EC7051127B47}"/>
              </a:ext>
            </a:extLst>
          </xdr:cNvPr>
          <xdr:cNvPicPr>
            <a:picLocks noChangeAspect="1"/>
          </xdr:cNvPicPr>
        </xdr:nvPicPr>
        <xdr:blipFill>
          <a:blip xmlns:r="http://schemas.openxmlformats.org/officeDocument/2006/relationships" r:embed="rId25"/>
          <a:stretch>
            <a:fillRect/>
          </a:stretch>
        </xdr:blipFill>
        <xdr:spPr>
          <a:xfrm>
            <a:off x="2781300" y="4472940"/>
            <a:ext cx="136363" cy="180000"/>
          </a:xfrm>
          <a:prstGeom prst="rect">
            <a:avLst/>
          </a:prstGeom>
        </xdr:spPr>
      </xdr:pic>
      <xdr:pic>
        <xdr:nvPicPr>
          <xdr:cNvPr id="43" name="Picture 42">
            <a:extLst>
              <a:ext uri="{FF2B5EF4-FFF2-40B4-BE49-F238E27FC236}">
                <a16:creationId xmlns:a16="http://schemas.microsoft.com/office/drawing/2014/main" id="{A3B38C6F-6F10-71E7-822E-0B9DA67F5F81}"/>
              </a:ext>
            </a:extLst>
          </xdr:cNvPr>
          <xdr:cNvPicPr>
            <a:picLocks noChangeAspect="1"/>
          </xdr:cNvPicPr>
        </xdr:nvPicPr>
        <xdr:blipFill>
          <a:blip xmlns:r="http://schemas.openxmlformats.org/officeDocument/2006/relationships" r:embed="rId25"/>
          <a:stretch>
            <a:fillRect/>
          </a:stretch>
        </xdr:blipFill>
        <xdr:spPr>
          <a:xfrm>
            <a:off x="2781300" y="4145280"/>
            <a:ext cx="136363" cy="180000"/>
          </a:xfrm>
          <a:prstGeom prst="rect">
            <a:avLst/>
          </a:prstGeom>
        </xdr:spPr>
      </xdr:pic>
      <xdr:pic>
        <xdr:nvPicPr>
          <xdr:cNvPr id="44" name="Picture 43">
            <a:extLst>
              <a:ext uri="{FF2B5EF4-FFF2-40B4-BE49-F238E27FC236}">
                <a16:creationId xmlns:a16="http://schemas.microsoft.com/office/drawing/2014/main" id="{BD016FC1-593C-0387-B6C7-384A31F4A99A}"/>
              </a:ext>
            </a:extLst>
          </xdr:cNvPr>
          <xdr:cNvPicPr>
            <a:picLocks noChangeAspect="1"/>
          </xdr:cNvPicPr>
        </xdr:nvPicPr>
        <xdr:blipFill>
          <a:blip xmlns:r="http://schemas.openxmlformats.org/officeDocument/2006/relationships" r:embed="rId25"/>
          <a:stretch>
            <a:fillRect/>
          </a:stretch>
        </xdr:blipFill>
        <xdr:spPr>
          <a:xfrm>
            <a:off x="2781300" y="3817620"/>
            <a:ext cx="136363" cy="180000"/>
          </a:xfrm>
          <a:prstGeom prst="rect">
            <a:avLst/>
          </a:prstGeom>
        </xdr:spPr>
      </xdr:pic>
      <xdr:pic>
        <xdr:nvPicPr>
          <xdr:cNvPr id="45" name="Picture 44">
            <a:extLst>
              <a:ext uri="{FF2B5EF4-FFF2-40B4-BE49-F238E27FC236}">
                <a16:creationId xmlns:a16="http://schemas.microsoft.com/office/drawing/2014/main" id="{006E569B-A94F-0D61-DEC7-D0AC95D97382}"/>
              </a:ext>
            </a:extLst>
          </xdr:cNvPr>
          <xdr:cNvPicPr>
            <a:picLocks noChangeAspect="1"/>
          </xdr:cNvPicPr>
        </xdr:nvPicPr>
        <xdr:blipFill>
          <a:blip xmlns:r="http://schemas.openxmlformats.org/officeDocument/2006/relationships" r:embed="rId25"/>
          <a:stretch>
            <a:fillRect/>
          </a:stretch>
        </xdr:blipFill>
        <xdr:spPr>
          <a:xfrm>
            <a:off x="2781300" y="3489960"/>
            <a:ext cx="136363" cy="180000"/>
          </a:xfrm>
          <a:prstGeom prst="rect">
            <a:avLst/>
          </a:prstGeom>
        </xdr:spPr>
      </xdr:pic>
      <xdr:pic>
        <xdr:nvPicPr>
          <xdr:cNvPr id="46" name="Picture 45">
            <a:extLst>
              <a:ext uri="{FF2B5EF4-FFF2-40B4-BE49-F238E27FC236}">
                <a16:creationId xmlns:a16="http://schemas.microsoft.com/office/drawing/2014/main" id="{DA66C0EC-A72F-F3FB-1005-C6512455D525}"/>
              </a:ext>
            </a:extLst>
          </xdr:cNvPr>
          <xdr:cNvPicPr>
            <a:picLocks noChangeAspect="1"/>
          </xdr:cNvPicPr>
        </xdr:nvPicPr>
        <xdr:blipFill>
          <a:blip xmlns:r="http://schemas.openxmlformats.org/officeDocument/2006/relationships" r:embed="rId25"/>
          <a:stretch>
            <a:fillRect/>
          </a:stretch>
        </xdr:blipFill>
        <xdr:spPr>
          <a:xfrm>
            <a:off x="2781300" y="3162300"/>
            <a:ext cx="136363" cy="180000"/>
          </a:xfrm>
          <a:prstGeom prst="rect">
            <a:avLst/>
          </a:prstGeom>
        </xdr:spPr>
      </xdr:pic>
      <xdr:pic>
        <xdr:nvPicPr>
          <xdr:cNvPr id="47" name="Picture 46">
            <a:extLst>
              <a:ext uri="{FF2B5EF4-FFF2-40B4-BE49-F238E27FC236}">
                <a16:creationId xmlns:a16="http://schemas.microsoft.com/office/drawing/2014/main" id="{ED82B173-5EE9-604F-F42D-806B4C947E67}"/>
              </a:ext>
            </a:extLst>
          </xdr:cNvPr>
          <xdr:cNvPicPr>
            <a:picLocks noChangeAspect="1"/>
          </xdr:cNvPicPr>
        </xdr:nvPicPr>
        <xdr:blipFill>
          <a:blip xmlns:r="http://schemas.openxmlformats.org/officeDocument/2006/relationships" r:embed="rId25"/>
          <a:stretch>
            <a:fillRect/>
          </a:stretch>
        </xdr:blipFill>
        <xdr:spPr>
          <a:xfrm>
            <a:off x="2781300" y="2834640"/>
            <a:ext cx="136363" cy="180000"/>
          </a:xfrm>
          <a:prstGeom prst="rect">
            <a:avLst/>
          </a:prstGeom>
        </xdr:spPr>
      </xdr:pic>
      <xdr:pic>
        <xdr:nvPicPr>
          <xdr:cNvPr id="48" name="Picture 47">
            <a:extLst>
              <a:ext uri="{FF2B5EF4-FFF2-40B4-BE49-F238E27FC236}">
                <a16:creationId xmlns:a16="http://schemas.microsoft.com/office/drawing/2014/main" id="{87F855DD-A423-8AEB-D249-A29714AA27DA}"/>
              </a:ext>
            </a:extLst>
          </xdr:cNvPr>
          <xdr:cNvPicPr>
            <a:picLocks noChangeAspect="1"/>
          </xdr:cNvPicPr>
        </xdr:nvPicPr>
        <xdr:blipFill>
          <a:blip xmlns:r="http://schemas.openxmlformats.org/officeDocument/2006/relationships" r:embed="rId25"/>
          <a:stretch>
            <a:fillRect/>
          </a:stretch>
        </xdr:blipFill>
        <xdr:spPr>
          <a:xfrm>
            <a:off x="2781300" y="2506980"/>
            <a:ext cx="136363" cy="180000"/>
          </a:xfrm>
          <a:prstGeom prst="rect">
            <a:avLst/>
          </a:prstGeom>
        </xdr:spPr>
      </xdr:pic>
      <xdr:pic>
        <xdr:nvPicPr>
          <xdr:cNvPr id="49" name="Picture 48">
            <a:extLst>
              <a:ext uri="{FF2B5EF4-FFF2-40B4-BE49-F238E27FC236}">
                <a16:creationId xmlns:a16="http://schemas.microsoft.com/office/drawing/2014/main" id="{67135397-2E33-65AF-E974-D3C9939FF7BE}"/>
              </a:ext>
            </a:extLst>
          </xdr:cNvPr>
          <xdr:cNvPicPr>
            <a:picLocks noChangeAspect="1"/>
          </xdr:cNvPicPr>
        </xdr:nvPicPr>
        <xdr:blipFill>
          <a:blip xmlns:r="http://schemas.openxmlformats.org/officeDocument/2006/relationships" r:embed="rId25"/>
          <a:stretch>
            <a:fillRect/>
          </a:stretch>
        </xdr:blipFill>
        <xdr:spPr>
          <a:xfrm>
            <a:off x="2781300" y="6111240"/>
            <a:ext cx="136363" cy="180000"/>
          </a:xfrm>
          <a:prstGeom prst="rect">
            <a:avLst/>
          </a:prstGeom>
        </xdr:spPr>
      </xdr:pic>
      <xdr:pic>
        <xdr:nvPicPr>
          <xdr:cNvPr id="50" name="Picture 49">
            <a:extLst>
              <a:ext uri="{FF2B5EF4-FFF2-40B4-BE49-F238E27FC236}">
                <a16:creationId xmlns:a16="http://schemas.microsoft.com/office/drawing/2014/main" id="{8266B02C-82D0-B376-031F-73EBEEBE8CBF}"/>
              </a:ext>
            </a:extLst>
          </xdr:cNvPr>
          <xdr:cNvPicPr>
            <a:picLocks noChangeAspect="1"/>
          </xdr:cNvPicPr>
        </xdr:nvPicPr>
        <xdr:blipFill>
          <a:blip xmlns:r="http://schemas.openxmlformats.org/officeDocument/2006/relationships" r:embed="rId25"/>
          <a:stretch>
            <a:fillRect/>
          </a:stretch>
        </xdr:blipFill>
        <xdr:spPr>
          <a:xfrm>
            <a:off x="2781300" y="5783580"/>
            <a:ext cx="136363" cy="180000"/>
          </a:xfrm>
          <a:prstGeom prst="rect">
            <a:avLst/>
          </a:prstGeom>
        </xdr:spPr>
      </xdr:pic>
      <xdr:pic>
        <xdr:nvPicPr>
          <xdr:cNvPr id="51" name="Picture 50">
            <a:extLst>
              <a:ext uri="{FF2B5EF4-FFF2-40B4-BE49-F238E27FC236}">
                <a16:creationId xmlns:a16="http://schemas.microsoft.com/office/drawing/2014/main" id="{E7EDDAAF-E413-883A-1560-C14F267291C5}"/>
              </a:ext>
            </a:extLst>
          </xdr:cNvPr>
          <xdr:cNvPicPr>
            <a:picLocks noChangeAspect="1"/>
          </xdr:cNvPicPr>
        </xdr:nvPicPr>
        <xdr:blipFill>
          <a:blip xmlns:r="http://schemas.openxmlformats.org/officeDocument/2006/relationships" r:embed="rId25"/>
          <a:stretch>
            <a:fillRect/>
          </a:stretch>
        </xdr:blipFill>
        <xdr:spPr>
          <a:xfrm>
            <a:off x="2781300" y="5455920"/>
            <a:ext cx="136363" cy="180000"/>
          </a:xfrm>
          <a:prstGeom prst="rect">
            <a:avLst/>
          </a:prstGeom>
        </xdr:spPr>
      </xdr:pic>
      <xdr:pic>
        <xdr:nvPicPr>
          <xdr:cNvPr id="52" name="Picture 51">
            <a:extLst>
              <a:ext uri="{FF2B5EF4-FFF2-40B4-BE49-F238E27FC236}">
                <a16:creationId xmlns:a16="http://schemas.microsoft.com/office/drawing/2014/main" id="{375AF0B3-DC11-2AFA-CAC0-1E964F80440F}"/>
              </a:ext>
            </a:extLst>
          </xdr:cNvPr>
          <xdr:cNvPicPr>
            <a:picLocks noChangeAspect="1"/>
          </xdr:cNvPicPr>
        </xdr:nvPicPr>
        <xdr:blipFill>
          <a:blip xmlns:r="http://schemas.openxmlformats.org/officeDocument/2006/relationships" r:embed="rId25"/>
          <a:stretch>
            <a:fillRect/>
          </a:stretch>
        </xdr:blipFill>
        <xdr:spPr>
          <a:xfrm>
            <a:off x="2781300" y="5128260"/>
            <a:ext cx="136363" cy="180000"/>
          </a:xfrm>
          <a:prstGeom prst="rect">
            <a:avLst/>
          </a:prstGeom>
        </xdr:spPr>
      </xdr:pic>
    </xdr:grpSp>
    <xdr:clientData/>
  </xdr:twoCellAnchor>
  <xdr:twoCellAnchor>
    <xdr:from>
      <xdr:col>4</xdr:col>
      <xdr:colOff>99060</xdr:colOff>
      <xdr:row>6</xdr:row>
      <xdr:rowOff>106680</xdr:rowOff>
    </xdr:from>
    <xdr:to>
      <xdr:col>4</xdr:col>
      <xdr:colOff>243060</xdr:colOff>
      <xdr:row>19</xdr:row>
      <xdr:rowOff>235440</xdr:rowOff>
    </xdr:to>
    <xdr:grpSp>
      <xdr:nvGrpSpPr>
        <xdr:cNvPr id="53" name="Group 52">
          <a:extLst>
            <a:ext uri="{FF2B5EF4-FFF2-40B4-BE49-F238E27FC236}">
              <a16:creationId xmlns:a16="http://schemas.microsoft.com/office/drawing/2014/main" id="{7F506E4A-A8F7-4563-AFE0-605437336C9D}"/>
            </a:ext>
          </a:extLst>
        </xdr:cNvPr>
        <xdr:cNvGrpSpPr/>
      </xdr:nvGrpSpPr>
      <xdr:grpSpPr>
        <a:xfrm>
          <a:off x="1813560" y="1813560"/>
          <a:ext cx="144000" cy="4388340"/>
          <a:chOff x="1805940" y="1798320"/>
          <a:chExt cx="144000" cy="4388340"/>
        </a:xfrm>
      </xdr:grpSpPr>
      <xdr:sp macro="" textlink="">
        <xdr:nvSpPr>
          <xdr:cNvPr id="54" name="Oval 53">
            <a:extLst>
              <a:ext uri="{FF2B5EF4-FFF2-40B4-BE49-F238E27FC236}">
                <a16:creationId xmlns:a16="http://schemas.microsoft.com/office/drawing/2014/main" id="{70AF4F28-1574-3F20-38E9-CEA788F2D6D3}"/>
              </a:ext>
            </a:extLst>
          </xdr:cNvPr>
          <xdr:cNvSpPr>
            <a:spLocks noChangeAspect="1"/>
          </xdr:cNvSpPr>
        </xdr:nvSpPr>
        <xdr:spPr>
          <a:xfrm>
            <a:off x="1805940" y="1798320"/>
            <a:ext cx="144000" cy="144000"/>
          </a:xfrm>
          <a:prstGeom prst="ellipse">
            <a:avLst/>
          </a:prstGeom>
          <a:solidFill>
            <a:srgbClr val="FFC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5" name="Oval 54">
            <a:extLst>
              <a:ext uri="{FF2B5EF4-FFF2-40B4-BE49-F238E27FC236}">
                <a16:creationId xmlns:a16="http://schemas.microsoft.com/office/drawing/2014/main" id="{E708C7E8-FFB4-6217-4615-7627FC7E5500}"/>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6" name="Oval 55">
            <a:extLst>
              <a:ext uri="{FF2B5EF4-FFF2-40B4-BE49-F238E27FC236}">
                <a16:creationId xmlns:a16="http://schemas.microsoft.com/office/drawing/2014/main" id="{0A50EDCC-9339-2DA2-6A86-26BBF2D5730C}"/>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7" name="Oval 56">
            <a:extLst>
              <a:ext uri="{FF2B5EF4-FFF2-40B4-BE49-F238E27FC236}">
                <a16:creationId xmlns:a16="http://schemas.microsoft.com/office/drawing/2014/main" id="{7E1A3BA2-D028-7BF1-684D-9F156E1D5681}"/>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8" name="Oval 57">
            <a:extLst>
              <a:ext uri="{FF2B5EF4-FFF2-40B4-BE49-F238E27FC236}">
                <a16:creationId xmlns:a16="http://schemas.microsoft.com/office/drawing/2014/main" id="{1190ECB0-8385-3B0B-6A0B-BF63ACAE5B4D}"/>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9" name="Oval 58">
            <a:extLst>
              <a:ext uri="{FF2B5EF4-FFF2-40B4-BE49-F238E27FC236}">
                <a16:creationId xmlns:a16="http://schemas.microsoft.com/office/drawing/2014/main" id="{6FA9359A-FDAF-03F0-2C93-4760B4998031}"/>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0" name="Oval 59">
            <a:extLst>
              <a:ext uri="{FF2B5EF4-FFF2-40B4-BE49-F238E27FC236}">
                <a16:creationId xmlns:a16="http://schemas.microsoft.com/office/drawing/2014/main" id="{C1091DAD-6A01-5C97-072A-EFE8535F5BAF}"/>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1" name="Oval 60">
            <a:extLst>
              <a:ext uri="{FF2B5EF4-FFF2-40B4-BE49-F238E27FC236}">
                <a16:creationId xmlns:a16="http://schemas.microsoft.com/office/drawing/2014/main" id="{466FC828-79A4-B228-8959-31AEC6F2AEED}"/>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2" name="Oval 61">
            <a:extLst>
              <a:ext uri="{FF2B5EF4-FFF2-40B4-BE49-F238E27FC236}">
                <a16:creationId xmlns:a16="http://schemas.microsoft.com/office/drawing/2014/main" id="{3F4211A8-EB3C-E588-EC28-D1A338099BCE}"/>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3" name="Oval 62">
            <a:extLst>
              <a:ext uri="{FF2B5EF4-FFF2-40B4-BE49-F238E27FC236}">
                <a16:creationId xmlns:a16="http://schemas.microsoft.com/office/drawing/2014/main" id="{016228D3-55EE-8A2F-B743-789D7F42DFD5}"/>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4" name="Oval 63">
            <a:extLst>
              <a:ext uri="{FF2B5EF4-FFF2-40B4-BE49-F238E27FC236}">
                <a16:creationId xmlns:a16="http://schemas.microsoft.com/office/drawing/2014/main" id="{B5B70392-DD95-8B0A-EB79-9ADC0023A25F}"/>
              </a:ext>
            </a:extLst>
          </xdr:cNvPr>
          <xdr:cNvSpPr>
            <a:spLocks noChangeAspect="1"/>
          </xdr:cNvSpPr>
        </xdr:nvSpPr>
        <xdr:spPr>
          <a:xfrm>
            <a:off x="1805940" y="60426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5" name="Oval 64">
            <a:extLst>
              <a:ext uri="{FF2B5EF4-FFF2-40B4-BE49-F238E27FC236}">
                <a16:creationId xmlns:a16="http://schemas.microsoft.com/office/drawing/2014/main" id="{4AF0039D-C474-5CAD-ACD0-26BE421E2985}"/>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6" name="Oval 65">
            <a:extLst>
              <a:ext uri="{FF2B5EF4-FFF2-40B4-BE49-F238E27FC236}">
                <a16:creationId xmlns:a16="http://schemas.microsoft.com/office/drawing/2014/main" id="{2378A60B-ECB2-8997-6D73-666C84320346}"/>
              </a:ext>
            </a:extLst>
          </xdr:cNvPr>
          <xdr:cNvSpPr>
            <a:spLocks noChangeAspect="1"/>
          </xdr:cNvSpPr>
        </xdr:nvSpPr>
        <xdr:spPr>
          <a:xfrm>
            <a:off x="1805940" y="53873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7" name="Oval 66">
            <a:extLst>
              <a:ext uri="{FF2B5EF4-FFF2-40B4-BE49-F238E27FC236}">
                <a16:creationId xmlns:a16="http://schemas.microsoft.com/office/drawing/2014/main" id="{45044CFD-D4A2-2679-25BF-CF57638C6EFC}"/>
              </a:ext>
            </a:extLst>
          </xdr:cNvPr>
          <xdr:cNvSpPr>
            <a:spLocks noChangeAspect="1"/>
          </xdr:cNvSpPr>
        </xdr:nvSpPr>
        <xdr:spPr>
          <a:xfrm>
            <a:off x="1805940" y="50596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91440</xdr:colOff>
      <xdr:row>5</xdr:row>
      <xdr:rowOff>76200</xdr:rowOff>
    </xdr:from>
    <xdr:to>
      <xdr:col>4</xdr:col>
      <xdr:colOff>259921</xdr:colOff>
      <xdr:row>5</xdr:row>
      <xdr:rowOff>256200</xdr:rowOff>
    </xdr:to>
    <xdr:pic>
      <xdr:nvPicPr>
        <xdr:cNvPr id="107" name="Picture 106">
          <a:extLst>
            <a:ext uri="{FF2B5EF4-FFF2-40B4-BE49-F238E27FC236}">
              <a16:creationId xmlns:a16="http://schemas.microsoft.com/office/drawing/2014/main" id="{F1A05323-4257-4FCD-9A48-65440D31A022}"/>
            </a:ext>
          </a:extLst>
        </xdr:cNvPr>
        <xdr:cNvPicPr>
          <a:picLocks noChangeAspect="1"/>
        </xdr:cNvPicPr>
      </xdr:nvPicPr>
      <xdr:blipFill>
        <a:blip xmlns:r="http://schemas.openxmlformats.org/officeDocument/2006/relationships" r:embed="rId26"/>
        <a:stretch>
          <a:fillRect/>
        </a:stretch>
      </xdr:blipFill>
      <xdr:spPr>
        <a:xfrm>
          <a:off x="1805940" y="1455420"/>
          <a:ext cx="168481" cy="180000"/>
        </a:xfrm>
        <a:prstGeom prst="rect">
          <a:avLst/>
        </a:prstGeom>
      </xdr:spPr>
    </xdr:pic>
    <xdr:clientData/>
  </xdr:twoCellAnchor>
  <xdr:twoCellAnchor>
    <xdr:from>
      <xdr:col>9</xdr:col>
      <xdr:colOff>83820</xdr:colOff>
      <xdr:row>3</xdr:row>
      <xdr:rowOff>121920</xdr:rowOff>
    </xdr:from>
    <xdr:to>
      <xdr:col>10</xdr:col>
      <xdr:colOff>279900</xdr:colOff>
      <xdr:row>3</xdr:row>
      <xdr:rowOff>373920</xdr:rowOff>
    </xdr:to>
    <xdr:sp macro="" textlink="">
      <xdr:nvSpPr>
        <xdr:cNvPr id="95" name="Rectangle: Rounded Corners 94">
          <a:hlinkClick xmlns:r="http://schemas.openxmlformats.org/officeDocument/2006/relationships" r:id="rId27"/>
          <a:extLst>
            <a:ext uri="{FF2B5EF4-FFF2-40B4-BE49-F238E27FC236}">
              <a16:creationId xmlns:a16="http://schemas.microsoft.com/office/drawing/2014/main" id="{9C57FB09-A325-4BA2-871F-8ED99FCEB21E}"/>
            </a:ext>
          </a:extLst>
        </xdr:cNvPr>
        <xdr:cNvSpPr/>
      </xdr:nvSpPr>
      <xdr:spPr>
        <a:xfrm>
          <a:off x="6370320" y="937260"/>
          <a:ext cx="1080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bg1"/>
              </a:solidFill>
            </a:rPr>
            <a:t>To Follow Up</a:t>
          </a:r>
          <a:endParaRPr lang="en-SC" sz="1200">
            <a:solidFill>
              <a:schemeClr val="bg1"/>
            </a:solidFill>
          </a:endParaRPr>
        </a:p>
      </xdr:txBody>
    </xdr:sp>
    <xdr:clientData/>
  </xdr:twoCellAnchor>
  <xdr:twoCellAnchor>
    <xdr:from>
      <xdr:col>18</xdr:col>
      <xdr:colOff>708660</xdr:colOff>
      <xdr:row>3</xdr:row>
      <xdr:rowOff>137160</xdr:rowOff>
    </xdr:from>
    <xdr:to>
      <xdr:col>18</xdr:col>
      <xdr:colOff>1369800</xdr:colOff>
      <xdr:row>3</xdr:row>
      <xdr:rowOff>389160</xdr:rowOff>
    </xdr:to>
    <xdr:sp macro="" textlink="">
      <xdr:nvSpPr>
        <xdr:cNvPr id="96" name="Rectangle: Rounded Corners 95">
          <a:hlinkClick xmlns:r="http://schemas.openxmlformats.org/officeDocument/2006/relationships" r:id="rId28"/>
          <a:extLst>
            <a:ext uri="{FF2B5EF4-FFF2-40B4-BE49-F238E27FC236}">
              <a16:creationId xmlns:a16="http://schemas.microsoft.com/office/drawing/2014/main" id="{42A133E3-50AC-4531-8263-2A37E3270D4C}"/>
            </a:ext>
          </a:extLst>
        </xdr:cNvPr>
        <xdr:cNvSpPr/>
      </xdr:nvSpPr>
      <xdr:spPr>
        <a:xfrm>
          <a:off x="13441680" y="952500"/>
          <a:ext cx="6611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59.xml><?xml version="1.0" encoding="utf-8"?>
<xdr:wsDr xmlns:xdr="http://schemas.openxmlformats.org/drawingml/2006/spreadsheetDrawing" xmlns:a="http://schemas.openxmlformats.org/drawingml/2006/main">
  <xdr:oneCellAnchor>
    <xdr:from>
      <xdr:col>21</xdr:col>
      <xdr:colOff>480060</xdr:colOff>
      <xdr:row>5</xdr:row>
      <xdr:rowOff>0</xdr:rowOff>
    </xdr:from>
    <xdr:ext cx="184731" cy="264560"/>
    <xdr:sp macro="" textlink="">
      <xdr:nvSpPr>
        <xdr:cNvPr id="2" name="TextBox 1">
          <a:extLst>
            <a:ext uri="{FF2B5EF4-FFF2-40B4-BE49-F238E27FC236}">
              <a16:creationId xmlns:a16="http://schemas.microsoft.com/office/drawing/2014/main" id="{42972930-A2B4-4440-8151-406DC261C57A}"/>
            </a:ext>
          </a:extLst>
        </xdr:cNvPr>
        <xdr:cNvSpPr txBox="1"/>
      </xdr:nvSpPr>
      <xdr:spPr>
        <a:xfrm>
          <a:off x="13418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5</xdr:row>
      <xdr:rowOff>0</xdr:rowOff>
    </xdr:from>
    <xdr:ext cx="184731" cy="264560"/>
    <xdr:sp macro="" textlink="">
      <xdr:nvSpPr>
        <xdr:cNvPr id="3" name="TextBox 2">
          <a:extLst>
            <a:ext uri="{FF2B5EF4-FFF2-40B4-BE49-F238E27FC236}">
              <a16:creationId xmlns:a16="http://schemas.microsoft.com/office/drawing/2014/main" id="{7EAE1C62-9E3B-42F8-84D1-E0DDB970AEE9}"/>
            </a:ext>
          </a:extLst>
        </xdr:cNvPr>
        <xdr:cNvSpPr txBox="1"/>
      </xdr:nvSpPr>
      <xdr:spPr>
        <a:xfrm>
          <a:off x="1226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21</xdr:col>
      <xdr:colOff>510540</xdr:colOff>
      <xdr:row>3</xdr:row>
      <xdr:rowOff>137160</xdr:rowOff>
    </xdr:from>
    <xdr:to>
      <xdr:col>21</xdr:col>
      <xdr:colOff>1158540</xdr:colOff>
      <xdr:row>3</xdr:row>
      <xdr:rowOff>389160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AAC51EF5-BEEB-4BD2-AB81-E6DD52781CA3}"/>
            </a:ext>
          </a:extLst>
        </xdr:cNvPr>
        <xdr:cNvSpPr/>
      </xdr:nvSpPr>
      <xdr:spPr>
        <a:xfrm>
          <a:off x="13555980" y="952500"/>
          <a:ext cx="648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19</xdr:col>
      <xdr:colOff>167640</xdr:colOff>
      <xdr:row>3</xdr:row>
      <xdr:rowOff>144780</xdr:rowOff>
    </xdr:from>
    <xdr:to>
      <xdr:col>21</xdr:col>
      <xdr:colOff>434640</xdr:colOff>
      <xdr:row>3</xdr:row>
      <xdr:rowOff>396780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99702F98-1370-4C08-A9A5-8CAF8613927D}"/>
            </a:ext>
          </a:extLst>
        </xdr:cNvPr>
        <xdr:cNvSpPr/>
      </xdr:nvSpPr>
      <xdr:spPr>
        <a:xfrm>
          <a:off x="12832080" y="960120"/>
          <a:ext cx="648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Update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30</xdr:row>
      <xdr:rowOff>180120</xdr:rowOff>
    </xdr:to>
    <xdr:grpSp>
      <xdr:nvGrpSpPr>
        <xdr:cNvPr id="6" name="Group 5">
          <a:extLst>
            <a:ext uri="{FF2B5EF4-FFF2-40B4-BE49-F238E27FC236}">
              <a16:creationId xmlns:a16="http://schemas.microsoft.com/office/drawing/2014/main" id="{6897ED3B-200A-4822-8B9B-358623C99EB6}"/>
            </a:ext>
          </a:extLst>
        </xdr:cNvPr>
        <xdr:cNvGrpSpPr/>
      </xdr:nvGrpSpPr>
      <xdr:grpSpPr>
        <a:xfrm>
          <a:off x="0" y="0"/>
          <a:ext cx="1474131" cy="6840000"/>
          <a:chOff x="0" y="0"/>
          <a:chExt cx="1470321" cy="6184990"/>
        </a:xfrm>
      </xdr:grpSpPr>
      <xdr:grpSp>
        <xdr:nvGrpSpPr>
          <xdr:cNvPr id="7" name="Group 6">
            <a:extLst>
              <a:ext uri="{FF2B5EF4-FFF2-40B4-BE49-F238E27FC236}">
                <a16:creationId xmlns:a16="http://schemas.microsoft.com/office/drawing/2014/main" id="{6D5A7C78-4229-414D-368C-A6EB64573912}"/>
              </a:ext>
            </a:extLst>
          </xdr:cNvPr>
          <xdr:cNvGrpSpPr/>
        </xdr:nvGrpSpPr>
        <xdr:grpSpPr>
          <a:xfrm>
            <a:off x="0" y="0"/>
            <a:ext cx="1470321" cy="6184990"/>
            <a:chOff x="0" y="0"/>
            <a:chExt cx="1470321" cy="6184990"/>
          </a:xfrm>
        </xdr:grpSpPr>
        <xdr:grpSp>
          <xdr:nvGrpSpPr>
            <xdr:cNvPr id="9" name="Group 8">
              <a:extLst>
                <a:ext uri="{FF2B5EF4-FFF2-40B4-BE49-F238E27FC236}">
                  <a16:creationId xmlns:a16="http://schemas.microsoft.com/office/drawing/2014/main" id="{47522772-A78A-FF89-9DE8-2E84457E81AD}"/>
                </a:ext>
              </a:extLst>
            </xdr:cNvPr>
            <xdr:cNvGrpSpPr/>
          </xdr:nvGrpSpPr>
          <xdr:grpSpPr>
            <a:xfrm>
              <a:off x="0" y="0"/>
              <a:ext cx="1470321" cy="6184990"/>
              <a:chOff x="0" y="-291307"/>
              <a:chExt cx="1474131" cy="6350725"/>
            </a:xfrm>
            <a:solidFill>
              <a:schemeClr val="bg1"/>
            </a:solidFill>
          </xdr:grpSpPr>
          <xdr:grpSp>
            <xdr:nvGrpSpPr>
              <xdr:cNvPr id="11" name="Group 10">
                <a:extLst>
                  <a:ext uri="{FF2B5EF4-FFF2-40B4-BE49-F238E27FC236}">
                    <a16:creationId xmlns:a16="http://schemas.microsoft.com/office/drawing/2014/main" id="{47D6497E-CD56-5F16-C94F-DDD73389A1E5}"/>
                  </a:ext>
                </a:extLst>
              </xdr:cNvPr>
              <xdr:cNvGrpSpPr/>
            </xdr:nvGrpSpPr>
            <xdr:grpSpPr>
              <a:xfrm>
                <a:off x="0" y="-291307"/>
                <a:ext cx="1474131" cy="6350725"/>
                <a:chOff x="0" y="-291307"/>
                <a:chExt cx="1474131" cy="6350725"/>
              </a:xfrm>
              <a:grpFill/>
            </xdr:grpSpPr>
            <xdr:grpSp>
              <xdr:nvGrpSpPr>
                <xdr:cNvPr id="14" name="Group 13">
                  <a:extLst>
                    <a:ext uri="{FF2B5EF4-FFF2-40B4-BE49-F238E27FC236}">
                      <a16:creationId xmlns:a16="http://schemas.microsoft.com/office/drawing/2014/main" id="{502E2779-269B-7B39-6A09-1819A560D615}"/>
                    </a:ext>
                  </a:extLst>
                </xdr:cNvPr>
                <xdr:cNvGrpSpPr/>
              </xdr:nvGrpSpPr>
              <xdr:grpSpPr>
                <a:xfrm>
                  <a:off x="0" y="-291307"/>
                  <a:ext cx="1474131" cy="6350725"/>
                  <a:chOff x="0" y="-276870"/>
                  <a:chExt cx="1476165" cy="6035993"/>
                </a:xfrm>
                <a:grpFill/>
              </xdr:grpSpPr>
              <xdr:sp macro="" textlink="">
                <xdr:nvSpPr>
                  <xdr:cNvPr id="16" name="Rectangle 15">
                    <a:extLst>
                      <a:ext uri="{FF2B5EF4-FFF2-40B4-BE49-F238E27FC236}">
                        <a16:creationId xmlns:a16="http://schemas.microsoft.com/office/drawing/2014/main" id="{39CDF897-CB88-7327-792F-CDD55325B9AC}"/>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7" name="Group 16">
                    <a:extLst>
                      <a:ext uri="{FF2B5EF4-FFF2-40B4-BE49-F238E27FC236}">
                        <a16:creationId xmlns:a16="http://schemas.microsoft.com/office/drawing/2014/main" id="{B5DCF959-0EFD-EC55-3498-F7214877C5C3}"/>
                      </a:ext>
                    </a:extLst>
                  </xdr:cNvPr>
                  <xdr:cNvGrpSpPr/>
                </xdr:nvGrpSpPr>
                <xdr:grpSpPr>
                  <a:xfrm>
                    <a:off x="2080" y="531339"/>
                    <a:ext cx="1457616" cy="4278031"/>
                    <a:chOff x="2080" y="531339"/>
                    <a:chExt cx="1457616" cy="4278031"/>
                  </a:xfrm>
                  <a:grpFill/>
                </xdr:grpSpPr>
                <xdr:sp macro="" textlink="">
                  <xdr:nvSpPr>
                    <xdr:cNvPr id="18" name="TextBox 17">
                      <a:hlinkClick xmlns:r="http://schemas.openxmlformats.org/officeDocument/2006/relationships" r:id="rId3"/>
                      <a:extLst>
                        <a:ext uri="{FF2B5EF4-FFF2-40B4-BE49-F238E27FC236}">
                          <a16:creationId xmlns:a16="http://schemas.microsoft.com/office/drawing/2014/main" id="{7EFA227D-581B-35F1-19AE-A12E12F5696F}"/>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4"/>
                      <a:extLst>
                        <a:ext uri="{FF2B5EF4-FFF2-40B4-BE49-F238E27FC236}">
                          <a16:creationId xmlns:a16="http://schemas.microsoft.com/office/drawing/2014/main" id="{93A6021E-1995-A910-5EC0-CC82A46B2BD0}"/>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5"/>
                      <a:extLst>
                        <a:ext uri="{FF2B5EF4-FFF2-40B4-BE49-F238E27FC236}">
                          <a16:creationId xmlns:a16="http://schemas.microsoft.com/office/drawing/2014/main" id="{D439AC10-9102-8000-741C-C806E4152E73}"/>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6"/>
                      <a:extLst>
                        <a:ext uri="{FF2B5EF4-FFF2-40B4-BE49-F238E27FC236}">
                          <a16:creationId xmlns:a16="http://schemas.microsoft.com/office/drawing/2014/main" id="{D5018487-706A-14AA-F448-2FD74E217D37}"/>
                        </a:ext>
                      </a:extLst>
                    </xdr:cNvPr>
                    <xdr:cNvSpPr txBox="1"/>
                  </xdr:nvSpPr>
                  <xdr:spPr>
                    <a:xfrm>
                      <a:off x="2444" y="1329647"/>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1"/>
                      <a:extLst>
                        <a:ext uri="{FF2B5EF4-FFF2-40B4-BE49-F238E27FC236}">
                          <a16:creationId xmlns:a16="http://schemas.microsoft.com/office/drawing/2014/main" id="{8BB658D3-5897-99C8-7AB0-6845956FCFF6}"/>
                        </a:ext>
                      </a:extLst>
                    </xdr:cNvPr>
                    <xdr:cNvSpPr txBox="1"/>
                  </xdr:nvSpPr>
                  <xdr:spPr>
                    <a:xfrm>
                      <a:off x="2444" y="1868684"/>
                      <a:ext cx="1441986" cy="240957"/>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Proposals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7"/>
                      <a:extLst>
                        <a:ext uri="{FF2B5EF4-FFF2-40B4-BE49-F238E27FC236}">
                          <a16:creationId xmlns:a16="http://schemas.microsoft.com/office/drawing/2014/main" id="{60DB6170-D383-7281-628B-AB0FDE5BD918}"/>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8"/>
                      <a:extLst>
                        <a:ext uri="{FF2B5EF4-FFF2-40B4-BE49-F238E27FC236}">
                          <a16:creationId xmlns:a16="http://schemas.microsoft.com/office/drawing/2014/main" id="{EFCD1EE4-94F4-D4E8-9EE2-4D2576DBA7A3}"/>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9"/>
                      <a:extLst>
                        <a:ext uri="{FF2B5EF4-FFF2-40B4-BE49-F238E27FC236}">
                          <a16:creationId xmlns:a16="http://schemas.microsoft.com/office/drawing/2014/main" id="{86BBDA70-1F54-B02B-F69E-8B86A0F02FF3}"/>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0"/>
                      <a:extLst>
                        <a:ext uri="{FF2B5EF4-FFF2-40B4-BE49-F238E27FC236}">
                          <a16:creationId xmlns:a16="http://schemas.microsoft.com/office/drawing/2014/main" id="{2F80F704-CF7B-F0E7-DD75-81588CA3DFF8}"/>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extLst>
                        <a:ext uri="{FF2B5EF4-FFF2-40B4-BE49-F238E27FC236}">
                          <a16:creationId xmlns:a16="http://schemas.microsoft.com/office/drawing/2014/main" id="{BA2DAC9F-9B60-6E31-CA54-DC83AD89BFC3}"/>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1"/>
                      <a:extLst>
                        <a:ext uri="{FF2B5EF4-FFF2-40B4-BE49-F238E27FC236}">
                          <a16:creationId xmlns:a16="http://schemas.microsoft.com/office/drawing/2014/main" id="{ED2914C5-5260-9515-4727-87C271F61C84}"/>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extLst>
                        <a:ext uri="{FF2B5EF4-FFF2-40B4-BE49-F238E27FC236}">
                          <a16:creationId xmlns:a16="http://schemas.microsoft.com/office/drawing/2014/main" id="{2F00F609-04AF-E01F-1F13-3247FD8F8F2E}"/>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2"/>
                      <a:extLst>
                        <a:ext uri="{FF2B5EF4-FFF2-40B4-BE49-F238E27FC236}">
                          <a16:creationId xmlns:a16="http://schemas.microsoft.com/office/drawing/2014/main" id="{1CD404E5-636D-EE20-E824-43D0E536C749}"/>
                        </a:ext>
                      </a:extLst>
                    </xdr:cNvPr>
                    <xdr:cNvSpPr txBox="1"/>
                  </xdr:nvSpPr>
                  <xdr:spPr>
                    <a:xfrm>
                      <a:off x="4511" y="3756836"/>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31" name="TextBox 30">
                      <a:extLst>
                        <a:ext uri="{FF2B5EF4-FFF2-40B4-BE49-F238E27FC236}">
                          <a16:creationId xmlns:a16="http://schemas.microsoft.com/office/drawing/2014/main" id="{C5A134AA-63E0-B027-9377-3A73D2A20D8F}"/>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5" name="TextBox 14">
                  <a:hlinkClick xmlns:r="http://schemas.openxmlformats.org/officeDocument/2006/relationships" r:id="rId13"/>
                  <a:extLst>
                    <a:ext uri="{FF2B5EF4-FFF2-40B4-BE49-F238E27FC236}">
                      <a16:creationId xmlns:a16="http://schemas.microsoft.com/office/drawing/2014/main" id="{17650A41-17FF-D98A-9EFF-1B44F5A5D3F0}"/>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 name="TextBox 11">
                <a:extLst>
                  <a:ext uri="{FF2B5EF4-FFF2-40B4-BE49-F238E27FC236}">
                    <a16:creationId xmlns:a16="http://schemas.microsoft.com/office/drawing/2014/main" id="{1C747FED-0CAB-BD21-F4C4-F704390FA54B}"/>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3" name="TextBox 12">
                <a:extLst>
                  <a:ext uri="{FF2B5EF4-FFF2-40B4-BE49-F238E27FC236}">
                    <a16:creationId xmlns:a16="http://schemas.microsoft.com/office/drawing/2014/main" id="{78D02475-739C-FDB0-411E-1C3CE9615373}"/>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0" name="TextBox 9">
              <a:hlinkClick xmlns:r="http://schemas.openxmlformats.org/officeDocument/2006/relationships" r:id="rId14"/>
              <a:extLst>
                <a:ext uri="{FF2B5EF4-FFF2-40B4-BE49-F238E27FC236}">
                  <a16:creationId xmlns:a16="http://schemas.microsoft.com/office/drawing/2014/main" id="{F8D4BEC7-51A3-D0BE-5775-CD422941DE8F}"/>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8" name="Picture 7">
            <a:extLst>
              <a:ext uri="{FF2B5EF4-FFF2-40B4-BE49-F238E27FC236}">
                <a16:creationId xmlns:a16="http://schemas.microsoft.com/office/drawing/2014/main" id="{A465441A-A74E-6762-AC9E-1CD82032E466}"/>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oneCellAnchor>
    <xdr:from>
      <xdr:col>21</xdr:col>
      <xdr:colOff>480060</xdr:colOff>
      <xdr:row>5</xdr:row>
      <xdr:rowOff>0</xdr:rowOff>
    </xdr:from>
    <xdr:ext cx="184731" cy="264560"/>
    <xdr:sp macro="" textlink="">
      <xdr:nvSpPr>
        <xdr:cNvPr id="34" name="TextBox 33">
          <a:extLst>
            <a:ext uri="{FF2B5EF4-FFF2-40B4-BE49-F238E27FC236}">
              <a16:creationId xmlns:a16="http://schemas.microsoft.com/office/drawing/2014/main" id="{EAC6E9AD-AB77-4D22-9875-C24C89E0C025}"/>
            </a:ext>
          </a:extLst>
        </xdr:cNvPr>
        <xdr:cNvSpPr txBox="1"/>
      </xdr:nvSpPr>
      <xdr:spPr>
        <a:xfrm>
          <a:off x="13418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35" name="TextBox 34">
          <a:extLst>
            <a:ext uri="{FF2B5EF4-FFF2-40B4-BE49-F238E27FC236}">
              <a16:creationId xmlns:a16="http://schemas.microsoft.com/office/drawing/2014/main" id="{5B5B9EC4-BE0E-4C58-A218-110594D2EEC9}"/>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21</xdr:col>
      <xdr:colOff>480060</xdr:colOff>
      <xdr:row>5</xdr:row>
      <xdr:rowOff>0</xdr:rowOff>
    </xdr:from>
    <xdr:ext cx="184731" cy="264560"/>
    <xdr:sp macro="" textlink="">
      <xdr:nvSpPr>
        <xdr:cNvPr id="36" name="TextBox 35">
          <a:extLst>
            <a:ext uri="{FF2B5EF4-FFF2-40B4-BE49-F238E27FC236}">
              <a16:creationId xmlns:a16="http://schemas.microsoft.com/office/drawing/2014/main" id="{991DFE3F-36C2-4307-856A-2A6AE781CFDE}"/>
            </a:ext>
          </a:extLst>
        </xdr:cNvPr>
        <xdr:cNvSpPr txBox="1"/>
      </xdr:nvSpPr>
      <xdr:spPr>
        <a:xfrm>
          <a:off x="13418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37" name="TextBox 36">
          <a:extLst>
            <a:ext uri="{FF2B5EF4-FFF2-40B4-BE49-F238E27FC236}">
              <a16:creationId xmlns:a16="http://schemas.microsoft.com/office/drawing/2014/main" id="{8CFDFE68-5934-40AE-A62A-A01215A1BE87}"/>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21</xdr:col>
      <xdr:colOff>480060</xdr:colOff>
      <xdr:row>5</xdr:row>
      <xdr:rowOff>0</xdr:rowOff>
    </xdr:from>
    <xdr:ext cx="184731" cy="264560"/>
    <xdr:sp macro="" textlink="">
      <xdr:nvSpPr>
        <xdr:cNvPr id="38" name="TextBox 37">
          <a:extLst>
            <a:ext uri="{FF2B5EF4-FFF2-40B4-BE49-F238E27FC236}">
              <a16:creationId xmlns:a16="http://schemas.microsoft.com/office/drawing/2014/main" id="{D666BC1D-9F34-4C98-8782-D586CAFD9E46}"/>
            </a:ext>
          </a:extLst>
        </xdr:cNvPr>
        <xdr:cNvSpPr txBox="1"/>
      </xdr:nvSpPr>
      <xdr:spPr>
        <a:xfrm>
          <a:off x="13418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39" name="TextBox 38">
          <a:extLst>
            <a:ext uri="{FF2B5EF4-FFF2-40B4-BE49-F238E27FC236}">
              <a16:creationId xmlns:a16="http://schemas.microsoft.com/office/drawing/2014/main" id="{C990DECF-A38F-4FD4-B97A-CDAF0296D692}"/>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21</xdr:col>
      <xdr:colOff>480060</xdr:colOff>
      <xdr:row>5</xdr:row>
      <xdr:rowOff>0</xdr:rowOff>
    </xdr:from>
    <xdr:ext cx="184731" cy="264560"/>
    <xdr:sp macro="" textlink="">
      <xdr:nvSpPr>
        <xdr:cNvPr id="40" name="TextBox 39">
          <a:extLst>
            <a:ext uri="{FF2B5EF4-FFF2-40B4-BE49-F238E27FC236}">
              <a16:creationId xmlns:a16="http://schemas.microsoft.com/office/drawing/2014/main" id="{8AB22C60-2D00-4039-8765-E527215D1C99}"/>
            </a:ext>
          </a:extLst>
        </xdr:cNvPr>
        <xdr:cNvSpPr txBox="1"/>
      </xdr:nvSpPr>
      <xdr:spPr>
        <a:xfrm>
          <a:off x="13418820" y="137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41" name="TextBox 40">
          <a:extLst>
            <a:ext uri="{FF2B5EF4-FFF2-40B4-BE49-F238E27FC236}">
              <a16:creationId xmlns:a16="http://schemas.microsoft.com/office/drawing/2014/main" id="{851A4C2E-CBE3-4701-B5E2-95E2A31C30D9}"/>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19</xdr:col>
      <xdr:colOff>0</xdr:colOff>
      <xdr:row>7</xdr:row>
      <xdr:rowOff>30480</xdr:rowOff>
    </xdr:from>
    <xdr:to>
      <xdr:col>19</xdr:col>
      <xdr:colOff>180000</xdr:colOff>
      <xdr:row>7</xdr:row>
      <xdr:rowOff>210480</xdr:rowOff>
    </xdr:to>
    <xdr:pic>
      <xdr:nvPicPr>
        <xdr:cNvPr id="42" name="Picture 41">
          <a:extLst>
            <a:ext uri="{FF2B5EF4-FFF2-40B4-BE49-F238E27FC236}">
              <a16:creationId xmlns:a16="http://schemas.microsoft.com/office/drawing/2014/main" id="{7CE8F4AF-BBEE-433A-B9E5-9A163DE83117}"/>
            </a:ext>
          </a:extLst>
        </xdr:cNvPr>
        <xdr:cNvPicPr>
          <a:picLocks/>
        </xdr:cNvPicPr>
      </xdr:nvPicPr>
      <xdr:blipFill>
        <a:blip xmlns:r="http://schemas.openxmlformats.org/officeDocument/2006/relationships" r:embed="rId16"/>
        <a:stretch>
          <a:fillRect/>
        </a:stretch>
      </xdr:blipFill>
      <xdr:spPr>
        <a:xfrm>
          <a:off x="12573000" y="1851660"/>
          <a:ext cx="180000" cy="180000"/>
        </a:xfrm>
        <a:prstGeom prst="rect">
          <a:avLst/>
        </a:prstGeom>
      </xdr:spPr>
    </xdr:pic>
    <xdr:clientData/>
  </xdr:twoCellAnchor>
  <xdr:oneCellAnchor>
    <xdr:from>
      <xdr:col>16</xdr:col>
      <xdr:colOff>480060</xdr:colOff>
      <xdr:row>11</xdr:row>
      <xdr:rowOff>0</xdr:rowOff>
    </xdr:from>
    <xdr:ext cx="184731" cy="264560"/>
    <xdr:sp macro="" textlink="">
      <xdr:nvSpPr>
        <xdr:cNvPr id="43" name="TextBox 42">
          <a:extLst>
            <a:ext uri="{FF2B5EF4-FFF2-40B4-BE49-F238E27FC236}">
              <a16:creationId xmlns:a16="http://schemas.microsoft.com/office/drawing/2014/main" id="{AF39E593-A805-4E5A-9994-6474B08FBA73}"/>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44" name="TextBox 43">
          <a:extLst>
            <a:ext uri="{FF2B5EF4-FFF2-40B4-BE49-F238E27FC236}">
              <a16:creationId xmlns:a16="http://schemas.microsoft.com/office/drawing/2014/main" id="{E28FE9B9-8F43-46C2-9271-00AB04589CDC}"/>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45" name="TextBox 44">
          <a:extLst>
            <a:ext uri="{FF2B5EF4-FFF2-40B4-BE49-F238E27FC236}">
              <a16:creationId xmlns:a16="http://schemas.microsoft.com/office/drawing/2014/main" id="{DFD64BD2-418E-4E68-AE45-7E0281DE4FD4}"/>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46" name="TextBox 45">
          <a:extLst>
            <a:ext uri="{FF2B5EF4-FFF2-40B4-BE49-F238E27FC236}">
              <a16:creationId xmlns:a16="http://schemas.microsoft.com/office/drawing/2014/main" id="{9132C8F0-54EE-4166-843E-AD698978E1AE}"/>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47" name="TextBox 46">
          <a:extLst>
            <a:ext uri="{FF2B5EF4-FFF2-40B4-BE49-F238E27FC236}">
              <a16:creationId xmlns:a16="http://schemas.microsoft.com/office/drawing/2014/main" id="{1CC2553E-1897-4326-80A6-0BFC8F3EBCC2}"/>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48" name="TextBox 47">
          <a:extLst>
            <a:ext uri="{FF2B5EF4-FFF2-40B4-BE49-F238E27FC236}">
              <a16:creationId xmlns:a16="http://schemas.microsoft.com/office/drawing/2014/main" id="{F9A2D1D9-EB46-45EA-ABB2-4A4E8A8EBFE1}"/>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49" name="TextBox 48">
          <a:extLst>
            <a:ext uri="{FF2B5EF4-FFF2-40B4-BE49-F238E27FC236}">
              <a16:creationId xmlns:a16="http://schemas.microsoft.com/office/drawing/2014/main" id="{DC2DA8B6-3030-40CE-9D97-7FDFAD8A7586}"/>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50" name="TextBox 49">
          <a:extLst>
            <a:ext uri="{FF2B5EF4-FFF2-40B4-BE49-F238E27FC236}">
              <a16:creationId xmlns:a16="http://schemas.microsoft.com/office/drawing/2014/main" id="{946793C9-9D65-4B06-BFFB-6577F7463871}"/>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51" name="TextBox 50">
          <a:extLst>
            <a:ext uri="{FF2B5EF4-FFF2-40B4-BE49-F238E27FC236}">
              <a16:creationId xmlns:a16="http://schemas.microsoft.com/office/drawing/2014/main" id="{036B9305-2F56-473C-ABAB-993AFAEE9531}"/>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52" name="TextBox 51">
          <a:extLst>
            <a:ext uri="{FF2B5EF4-FFF2-40B4-BE49-F238E27FC236}">
              <a16:creationId xmlns:a16="http://schemas.microsoft.com/office/drawing/2014/main" id="{050B67F0-CC75-45BA-A504-CD3702688799}"/>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53" name="TextBox 52">
          <a:extLst>
            <a:ext uri="{FF2B5EF4-FFF2-40B4-BE49-F238E27FC236}">
              <a16:creationId xmlns:a16="http://schemas.microsoft.com/office/drawing/2014/main" id="{F479DD6A-9E91-4DEE-A559-756AAC64212C}"/>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54" name="TextBox 53">
          <a:extLst>
            <a:ext uri="{FF2B5EF4-FFF2-40B4-BE49-F238E27FC236}">
              <a16:creationId xmlns:a16="http://schemas.microsoft.com/office/drawing/2014/main" id="{75A4FF46-D0A7-4FE8-BDE1-2EB8735BBC28}"/>
            </a:ext>
          </a:extLst>
        </xdr:cNvPr>
        <xdr:cNvSpPr txBox="1"/>
      </xdr:nvSpPr>
      <xdr:spPr>
        <a:xfrm>
          <a:off x="99288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55" name="TextBox 54">
          <a:extLst>
            <a:ext uri="{FF2B5EF4-FFF2-40B4-BE49-F238E27FC236}">
              <a16:creationId xmlns:a16="http://schemas.microsoft.com/office/drawing/2014/main" id="{8907B5C8-7C46-4684-A321-E980B4FB6F2B}"/>
            </a:ext>
          </a:extLst>
        </xdr:cNvPr>
        <xdr:cNvSpPr txBox="1"/>
      </xdr:nvSpPr>
      <xdr:spPr>
        <a:xfrm>
          <a:off x="992886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56" name="TextBox 55">
          <a:extLst>
            <a:ext uri="{FF2B5EF4-FFF2-40B4-BE49-F238E27FC236}">
              <a16:creationId xmlns:a16="http://schemas.microsoft.com/office/drawing/2014/main" id="{9AE60BD6-C306-4D5A-9651-9E4A4D8B8661}"/>
            </a:ext>
          </a:extLst>
        </xdr:cNvPr>
        <xdr:cNvSpPr txBox="1"/>
      </xdr:nvSpPr>
      <xdr:spPr>
        <a:xfrm>
          <a:off x="992886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57" name="TextBox 56">
          <a:extLst>
            <a:ext uri="{FF2B5EF4-FFF2-40B4-BE49-F238E27FC236}">
              <a16:creationId xmlns:a16="http://schemas.microsoft.com/office/drawing/2014/main" id="{D632C973-DBD6-44F8-A67A-065B65514799}"/>
            </a:ext>
          </a:extLst>
        </xdr:cNvPr>
        <xdr:cNvSpPr txBox="1"/>
      </xdr:nvSpPr>
      <xdr:spPr>
        <a:xfrm>
          <a:off x="992886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19</xdr:col>
      <xdr:colOff>228600</xdr:colOff>
      <xdr:row>18</xdr:row>
      <xdr:rowOff>137160</xdr:rowOff>
    </xdr:from>
    <xdr:to>
      <xdr:col>21</xdr:col>
      <xdr:colOff>1173480</xdr:colOff>
      <xdr:row>19</xdr:row>
      <xdr:rowOff>53880</xdr:rowOff>
    </xdr:to>
    <xdr:sp macro="" textlink="">
      <xdr:nvSpPr>
        <xdr:cNvPr id="73" name="Rectangle: Rounded Corners 72">
          <a:extLst>
            <a:ext uri="{FF2B5EF4-FFF2-40B4-BE49-F238E27FC236}">
              <a16:creationId xmlns:a16="http://schemas.microsoft.com/office/drawing/2014/main" id="{98DB0902-C981-4C9D-B81C-B95164A685EE}"/>
            </a:ext>
          </a:extLst>
        </xdr:cNvPr>
        <xdr:cNvSpPr/>
      </xdr:nvSpPr>
      <xdr:spPr>
        <a:xfrm>
          <a:off x="12786360" y="6225540"/>
          <a:ext cx="132588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7620</xdr:colOff>
      <xdr:row>3</xdr:row>
      <xdr:rowOff>137160</xdr:rowOff>
    </xdr:from>
    <xdr:to>
      <xdr:col>4</xdr:col>
      <xdr:colOff>957668</xdr:colOff>
      <xdr:row>3</xdr:row>
      <xdr:rowOff>389160</xdr:rowOff>
    </xdr:to>
    <xdr:sp macro="" textlink="">
      <xdr:nvSpPr>
        <xdr:cNvPr id="90" name="Rectangle: Rounded Corners 89">
          <a:hlinkClick xmlns:r="http://schemas.openxmlformats.org/officeDocument/2006/relationships" r:id="rId17"/>
          <a:extLst>
            <a:ext uri="{FF2B5EF4-FFF2-40B4-BE49-F238E27FC236}">
              <a16:creationId xmlns:a16="http://schemas.microsoft.com/office/drawing/2014/main" id="{9C88DE4E-F442-A63D-16A6-42FB07F21189}"/>
            </a:ext>
          </a:extLst>
        </xdr:cNvPr>
        <xdr:cNvSpPr/>
      </xdr:nvSpPr>
      <xdr:spPr>
        <a:xfrm>
          <a:off x="1722120" y="952500"/>
          <a:ext cx="950048"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Nominees</a:t>
          </a:r>
          <a:endParaRPr lang="en-SC" sz="1100">
            <a:latin typeface="Arial" panose="020B0604020202020204" pitchFamily="34" charset="0"/>
            <a:cs typeface="Arial" panose="020B0604020202020204" pitchFamily="34" charset="0"/>
          </a:endParaRPr>
        </a:p>
      </xdr:txBody>
    </xdr:sp>
    <xdr:clientData/>
  </xdr:twoCellAnchor>
  <xdr:twoCellAnchor>
    <xdr:from>
      <xdr:col>18</xdr:col>
      <xdr:colOff>7620</xdr:colOff>
      <xdr:row>3</xdr:row>
      <xdr:rowOff>144780</xdr:rowOff>
    </xdr:from>
    <xdr:to>
      <xdr:col>19</xdr:col>
      <xdr:colOff>81000</xdr:colOff>
      <xdr:row>3</xdr:row>
      <xdr:rowOff>396780</xdr:rowOff>
    </xdr:to>
    <xdr:sp macro="" textlink="">
      <xdr:nvSpPr>
        <xdr:cNvPr id="94" name="Rectangle: Rounded Corners 93">
          <a:hlinkClick xmlns:r="http://schemas.openxmlformats.org/officeDocument/2006/relationships" r:id="rId18"/>
          <a:extLst>
            <a:ext uri="{FF2B5EF4-FFF2-40B4-BE49-F238E27FC236}">
              <a16:creationId xmlns:a16="http://schemas.microsoft.com/office/drawing/2014/main" id="{6BA444D2-4D3C-4D62-828B-66574DAAC2D8}"/>
            </a:ext>
          </a:extLst>
        </xdr:cNvPr>
        <xdr:cNvSpPr/>
      </xdr:nvSpPr>
      <xdr:spPr>
        <a:xfrm>
          <a:off x="11430000" y="960120"/>
          <a:ext cx="122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Generate Policy</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1013460</xdr:colOff>
      <xdr:row>3</xdr:row>
      <xdr:rowOff>137160</xdr:rowOff>
    </xdr:from>
    <xdr:to>
      <xdr:col>6</xdr:col>
      <xdr:colOff>279488</xdr:colOff>
      <xdr:row>3</xdr:row>
      <xdr:rowOff>389160</xdr:rowOff>
    </xdr:to>
    <xdr:sp macro="" textlink="">
      <xdr:nvSpPr>
        <xdr:cNvPr id="60" name="Rectangle: Rounded Corners 59">
          <a:extLst>
            <a:ext uri="{FF2B5EF4-FFF2-40B4-BE49-F238E27FC236}">
              <a16:creationId xmlns:a16="http://schemas.microsoft.com/office/drawing/2014/main" id="{26D48167-77BC-4D4C-A3DB-95D40957CCE5}"/>
            </a:ext>
          </a:extLst>
        </xdr:cNvPr>
        <xdr:cNvSpPr/>
      </xdr:nvSpPr>
      <xdr:spPr>
        <a:xfrm>
          <a:off x="2727960" y="952500"/>
          <a:ext cx="950048"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Follow Ups</a:t>
          </a:r>
          <a:endParaRPr lang="en-SC" sz="1100">
            <a:latin typeface="Arial" panose="020B0604020202020204" pitchFamily="34" charset="0"/>
            <a:cs typeface="Arial" panose="020B0604020202020204" pitchFamily="34" charset="0"/>
          </a:endParaRPr>
        </a:p>
      </xdr:txBody>
    </xdr:sp>
    <xdr:clientData/>
  </xdr:twoCellAnchor>
  <xdr:oneCellAnchor>
    <xdr:from>
      <xdr:col>16</xdr:col>
      <xdr:colOff>480060</xdr:colOff>
      <xdr:row>9</xdr:row>
      <xdr:rowOff>0</xdr:rowOff>
    </xdr:from>
    <xdr:ext cx="184731" cy="264560"/>
    <xdr:sp macro="" textlink="">
      <xdr:nvSpPr>
        <xdr:cNvPr id="32" name="TextBox 31">
          <a:extLst>
            <a:ext uri="{FF2B5EF4-FFF2-40B4-BE49-F238E27FC236}">
              <a16:creationId xmlns:a16="http://schemas.microsoft.com/office/drawing/2014/main" id="{1D46B7F9-84EF-45D8-BA08-28DB096C33D5}"/>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61" name="TextBox 60">
          <a:extLst>
            <a:ext uri="{FF2B5EF4-FFF2-40B4-BE49-F238E27FC236}">
              <a16:creationId xmlns:a16="http://schemas.microsoft.com/office/drawing/2014/main" id="{EAE1CE96-354C-424E-8D14-4B83FFCA0190}"/>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62" name="TextBox 61">
          <a:extLst>
            <a:ext uri="{FF2B5EF4-FFF2-40B4-BE49-F238E27FC236}">
              <a16:creationId xmlns:a16="http://schemas.microsoft.com/office/drawing/2014/main" id="{C91DE6CF-BEFA-424C-A997-C215C2C6B483}"/>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63" name="TextBox 62">
          <a:extLst>
            <a:ext uri="{FF2B5EF4-FFF2-40B4-BE49-F238E27FC236}">
              <a16:creationId xmlns:a16="http://schemas.microsoft.com/office/drawing/2014/main" id="{EAE38221-BA2E-40B1-B54E-9FD43EC33258}"/>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64" name="TextBox 63">
          <a:extLst>
            <a:ext uri="{FF2B5EF4-FFF2-40B4-BE49-F238E27FC236}">
              <a16:creationId xmlns:a16="http://schemas.microsoft.com/office/drawing/2014/main" id="{E1844A80-F857-46DD-B71C-D55799BFA757}"/>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65" name="TextBox 64">
          <a:extLst>
            <a:ext uri="{FF2B5EF4-FFF2-40B4-BE49-F238E27FC236}">
              <a16:creationId xmlns:a16="http://schemas.microsoft.com/office/drawing/2014/main" id="{4B405734-45A6-46AC-BBD8-355B3C04E601}"/>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66" name="TextBox 65">
          <a:extLst>
            <a:ext uri="{FF2B5EF4-FFF2-40B4-BE49-F238E27FC236}">
              <a16:creationId xmlns:a16="http://schemas.microsoft.com/office/drawing/2014/main" id="{4810C817-B000-4874-9008-169482B1E899}"/>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67" name="TextBox 66">
          <a:extLst>
            <a:ext uri="{FF2B5EF4-FFF2-40B4-BE49-F238E27FC236}">
              <a16:creationId xmlns:a16="http://schemas.microsoft.com/office/drawing/2014/main" id="{F22B18D4-94A7-4243-B9F6-FB89BD14C94D}"/>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68" name="TextBox 67">
          <a:extLst>
            <a:ext uri="{FF2B5EF4-FFF2-40B4-BE49-F238E27FC236}">
              <a16:creationId xmlns:a16="http://schemas.microsoft.com/office/drawing/2014/main" id="{2DB87552-FC17-44AE-A05D-8171182791A3}"/>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69" name="TextBox 68">
          <a:extLst>
            <a:ext uri="{FF2B5EF4-FFF2-40B4-BE49-F238E27FC236}">
              <a16:creationId xmlns:a16="http://schemas.microsoft.com/office/drawing/2014/main" id="{25867D78-3043-4EFF-821F-F935A6926745}"/>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70" name="TextBox 69">
          <a:extLst>
            <a:ext uri="{FF2B5EF4-FFF2-40B4-BE49-F238E27FC236}">
              <a16:creationId xmlns:a16="http://schemas.microsoft.com/office/drawing/2014/main" id="{EF580D65-1B1D-4930-8750-5908F8ADDA99}"/>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71" name="TextBox 70">
          <a:extLst>
            <a:ext uri="{FF2B5EF4-FFF2-40B4-BE49-F238E27FC236}">
              <a16:creationId xmlns:a16="http://schemas.microsoft.com/office/drawing/2014/main" id="{E0F07EA9-B673-419E-9C24-E15C37DB2E47}"/>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72" name="TextBox 71">
          <a:extLst>
            <a:ext uri="{FF2B5EF4-FFF2-40B4-BE49-F238E27FC236}">
              <a16:creationId xmlns:a16="http://schemas.microsoft.com/office/drawing/2014/main" id="{45DB7979-C043-4BD5-B47D-A34EF0EA73B6}"/>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88" name="TextBox 87">
          <a:extLst>
            <a:ext uri="{FF2B5EF4-FFF2-40B4-BE49-F238E27FC236}">
              <a16:creationId xmlns:a16="http://schemas.microsoft.com/office/drawing/2014/main" id="{EAA94161-2B8E-4286-BF8E-99FC42C4F5D7}"/>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89" name="TextBox 88">
          <a:extLst>
            <a:ext uri="{FF2B5EF4-FFF2-40B4-BE49-F238E27FC236}">
              <a16:creationId xmlns:a16="http://schemas.microsoft.com/office/drawing/2014/main" id="{82A60CBF-3239-42D4-8EA9-359610366478}"/>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9</xdr:row>
      <xdr:rowOff>0</xdr:rowOff>
    </xdr:from>
    <xdr:ext cx="184731" cy="264560"/>
    <xdr:sp macro="" textlink="">
      <xdr:nvSpPr>
        <xdr:cNvPr id="91" name="TextBox 90">
          <a:extLst>
            <a:ext uri="{FF2B5EF4-FFF2-40B4-BE49-F238E27FC236}">
              <a16:creationId xmlns:a16="http://schemas.microsoft.com/office/drawing/2014/main" id="{DE5A1EB2-9E18-4E47-986C-461E8C67AF77}"/>
            </a:ext>
          </a:extLst>
        </xdr:cNvPr>
        <xdr:cNvSpPr txBox="1"/>
      </xdr:nvSpPr>
      <xdr:spPr>
        <a:xfrm>
          <a:off x="999744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92" name="TextBox 91">
          <a:extLst>
            <a:ext uri="{FF2B5EF4-FFF2-40B4-BE49-F238E27FC236}">
              <a16:creationId xmlns:a16="http://schemas.microsoft.com/office/drawing/2014/main" id="{1EC3BFFB-6195-412C-8C3C-F88150A14191}"/>
            </a:ext>
          </a:extLst>
        </xdr:cNvPr>
        <xdr:cNvSpPr txBox="1"/>
      </xdr:nvSpPr>
      <xdr:spPr>
        <a:xfrm>
          <a:off x="999744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93" name="TextBox 92">
          <a:extLst>
            <a:ext uri="{FF2B5EF4-FFF2-40B4-BE49-F238E27FC236}">
              <a16:creationId xmlns:a16="http://schemas.microsoft.com/office/drawing/2014/main" id="{D5AAC5ED-36C6-45A2-9217-4A8DF20D9DCE}"/>
            </a:ext>
          </a:extLst>
        </xdr:cNvPr>
        <xdr:cNvSpPr txBox="1"/>
      </xdr:nvSpPr>
      <xdr:spPr>
        <a:xfrm>
          <a:off x="999744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11</xdr:row>
      <xdr:rowOff>0</xdr:rowOff>
    </xdr:from>
    <xdr:ext cx="184731" cy="264560"/>
    <xdr:sp macro="" textlink="">
      <xdr:nvSpPr>
        <xdr:cNvPr id="95" name="TextBox 94">
          <a:extLst>
            <a:ext uri="{FF2B5EF4-FFF2-40B4-BE49-F238E27FC236}">
              <a16:creationId xmlns:a16="http://schemas.microsoft.com/office/drawing/2014/main" id="{FDA3084F-3230-46E5-8F0E-52772FEF40B7}"/>
            </a:ext>
          </a:extLst>
        </xdr:cNvPr>
        <xdr:cNvSpPr txBox="1"/>
      </xdr:nvSpPr>
      <xdr:spPr>
        <a:xfrm>
          <a:off x="999744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33" name="TextBox 32">
          <a:extLst>
            <a:ext uri="{FF2B5EF4-FFF2-40B4-BE49-F238E27FC236}">
              <a16:creationId xmlns:a16="http://schemas.microsoft.com/office/drawing/2014/main" id="{F7A7C37A-4EBC-4CE4-A621-695EECD5FA8E}"/>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58" name="TextBox 57">
          <a:extLst>
            <a:ext uri="{FF2B5EF4-FFF2-40B4-BE49-F238E27FC236}">
              <a16:creationId xmlns:a16="http://schemas.microsoft.com/office/drawing/2014/main" id="{72DEDBAA-92A6-41F1-B62E-4A67DC1A7FC8}"/>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59" name="TextBox 58">
          <a:extLst>
            <a:ext uri="{FF2B5EF4-FFF2-40B4-BE49-F238E27FC236}">
              <a16:creationId xmlns:a16="http://schemas.microsoft.com/office/drawing/2014/main" id="{413A8CC6-512D-44AE-A166-82743632A700}"/>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74" name="TextBox 73">
          <a:extLst>
            <a:ext uri="{FF2B5EF4-FFF2-40B4-BE49-F238E27FC236}">
              <a16:creationId xmlns:a16="http://schemas.microsoft.com/office/drawing/2014/main" id="{28D19FAA-B01B-40C9-A9D7-315D78A9FD72}"/>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75" name="TextBox 74">
          <a:extLst>
            <a:ext uri="{FF2B5EF4-FFF2-40B4-BE49-F238E27FC236}">
              <a16:creationId xmlns:a16="http://schemas.microsoft.com/office/drawing/2014/main" id="{E8AFC43A-99F5-49AA-AC68-20DF20367002}"/>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76" name="TextBox 75">
          <a:extLst>
            <a:ext uri="{FF2B5EF4-FFF2-40B4-BE49-F238E27FC236}">
              <a16:creationId xmlns:a16="http://schemas.microsoft.com/office/drawing/2014/main" id="{1B3D18D8-4CF2-469B-8B07-6177C5CF7B38}"/>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77" name="TextBox 76">
          <a:extLst>
            <a:ext uri="{FF2B5EF4-FFF2-40B4-BE49-F238E27FC236}">
              <a16:creationId xmlns:a16="http://schemas.microsoft.com/office/drawing/2014/main" id="{F10D09E6-563B-4D9F-821A-B07113144186}"/>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78" name="TextBox 77">
          <a:extLst>
            <a:ext uri="{FF2B5EF4-FFF2-40B4-BE49-F238E27FC236}">
              <a16:creationId xmlns:a16="http://schemas.microsoft.com/office/drawing/2014/main" id="{DC9A3E9F-FAA4-4114-9C93-743EE79A952E}"/>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79" name="TextBox 78">
          <a:extLst>
            <a:ext uri="{FF2B5EF4-FFF2-40B4-BE49-F238E27FC236}">
              <a16:creationId xmlns:a16="http://schemas.microsoft.com/office/drawing/2014/main" id="{6BD67AB9-AE42-435F-A18B-724EC540495C}"/>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80" name="TextBox 79">
          <a:extLst>
            <a:ext uri="{FF2B5EF4-FFF2-40B4-BE49-F238E27FC236}">
              <a16:creationId xmlns:a16="http://schemas.microsoft.com/office/drawing/2014/main" id="{AEB1E757-79D3-45B4-B82D-9686DBD862EF}"/>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81" name="TextBox 80">
          <a:extLst>
            <a:ext uri="{FF2B5EF4-FFF2-40B4-BE49-F238E27FC236}">
              <a16:creationId xmlns:a16="http://schemas.microsoft.com/office/drawing/2014/main" id="{B0907415-856A-46A3-B1EA-B3A1F86DD575}"/>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82" name="TextBox 81">
          <a:extLst>
            <a:ext uri="{FF2B5EF4-FFF2-40B4-BE49-F238E27FC236}">
              <a16:creationId xmlns:a16="http://schemas.microsoft.com/office/drawing/2014/main" id="{6108FCC3-FED3-45E2-BCC2-C61BD6F8FABD}"/>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83" name="TextBox 82">
          <a:extLst>
            <a:ext uri="{FF2B5EF4-FFF2-40B4-BE49-F238E27FC236}">
              <a16:creationId xmlns:a16="http://schemas.microsoft.com/office/drawing/2014/main" id="{E5F30D9B-A3B9-4A6B-A220-0910B6121CEB}"/>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84" name="TextBox 83">
          <a:extLst>
            <a:ext uri="{FF2B5EF4-FFF2-40B4-BE49-F238E27FC236}">
              <a16:creationId xmlns:a16="http://schemas.microsoft.com/office/drawing/2014/main" id="{5C90F9CB-FF38-4505-981B-0A30F7BD3229}"/>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85" name="TextBox 84">
          <a:extLst>
            <a:ext uri="{FF2B5EF4-FFF2-40B4-BE49-F238E27FC236}">
              <a16:creationId xmlns:a16="http://schemas.microsoft.com/office/drawing/2014/main" id="{836AF95B-2910-4A06-A505-3A52C2C00E42}"/>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86" name="TextBox 85">
          <a:extLst>
            <a:ext uri="{FF2B5EF4-FFF2-40B4-BE49-F238E27FC236}">
              <a16:creationId xmlns:a16="http://schemas.microsoft.com/office/drawing/2014/main" id="{A65ADD69-C31F-4A9A-A696-D49F3FF26F5C}"/>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87" name="TextBox 86">
          <a:extLst>
            <a:ext uri="{FF2B5EF4-FFF2-40B4-BE49-F238E27FC236}">
              <a16:creationId xmlns:a16="http://schemas.microsoft.com/office/drawing/2014/main" id="{182692A1-9670-4C79-8331-7E85C2455050}"/>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96" name="TextBox 95">
          <a:extLst>
            <a:ext uri="{FF2B5EF4-FFF2-40B4-BE49-F238E27FC236}">
              <a16:creationId xmlns:a16="http://schemas.microsoft.com/office/drawing/2014/main" id="{F40F681D-865A-408C-995F-256480AA6510}"/>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16</xdr:col>
      <xdr:colOff>480060</xdr:colOff>
      <xdr:row>15</xdr:row>
      <xdr:rowOff>0</xdr:rowOff>
    </xdr:from>
    <xdr:ext cx="184731" cy="264560"/>
    <xdr:sp macro="" textlink="">
      <xdr:nvSpPr>
        <xdr:cNvPr id="97" name="TextBox 96">
          <a:extLst>
            <a:ext uri="{FF2B5EF4-FFF2-40B4-BE49-F238E27FC236}">
              <a16:creationId xmlns:a16="http://schemas.microsoft.com/office/drawing/2014/main" id="{76964381-77DA-4FD2-BCF3-995778C9EE8F}"/>
            </a:ext>
          </a:extLst>
        </xdr:cNvPr>
        <xdr:cNvSpPr txBox="1"/>
      </xdr:nvSpPr>
      <xdr:spPr>
        <a:xfrm>
          <a:off x="9997440" y="2522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wsDr>
</file>

<file path=xl/drawings/drawing60.xml><?xml version="1.0" encoding="utf-8"?>
<xdr:wsDr xmlns:xdr="http://schemas.openxmlformats.org/drawingml/2006/spreadsheetDrawing" xmlns:a="http://schemas.openxmlformats.org/drawingml/2006/main">
  <xdr:twoCellAnchor>
    <xdr:from>
      <xdr:col>30</xdr:col>
      <xdr:colOff>861060</xdr:colOff>
      <xdr:row>3</xdr:row>
      <xdr:rowOff>106680</xdr:rowOff>
    </xdr:from>
    <xdr:to>
      <xdr:col>32</xdr:col>
      <xdr:colOff>363960</xdr:colOff>
      <xdr:row>3</xdr:row>
      <xdr:rowOff>358680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D46603E-E283-4B16-9AAB-A589809981D6}"/>
            </a:ext>
          </a:extLst>
        </xdr:cNvPr>
        <xdr:cNvSpPr/>
      </xdr:nvSpPr>
      <xdr:spPr>
        <a:xfrm>
          <a:off x="19674840" y="922020"/>
          <a:ext cx="973560" cy="20628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30</xdr:col>
      <xdr:colOff>91440</xdr:colOff>
      <xdr:row>3</xdr:row>
      <xdr:rowOff>106680</xdr:rowOff>
    </xdr:from>
    <xdr:to>
      <xdr:col>30</xdr:col>
      <xdr:colOff>775440</xdr:colOff>
      <xdr:row>3</xdr:row>
      <xdr:rowOff>358680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C93E7DFC-8C18-48B6-9F10-4737AD7D7A2B}"/>
            </a:ext>
          </a:extLst>
        </xdr:cNvPr>
        <xdr:cNvSpPr/>
      </xdr:nvSpPr>
      <xdr:spPr>
        <a:xfrm>
          <a:off x="19156680" y="922020"/>
          <a:ext cx="516360" cy="20628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20</xdr:col>
      <xdr:colOff>7620</xdr:colOff>
      <xdr:row>1</xdr:row>
      <xdr:rowOff>91440</xdr:rowOff>
    </xdr:from>
    <xdr:to>
      <xdr:col>22</xdr:col>
      <xdr:colOff>5820</xdr:colOff>
      <xdr:row>1</xdr:row>
      <xdr:rowOff>343440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594D9BCD-255D-4D70-BEEE-4E09F3A97322}"/>
            </a:ext>
          </a:extLst>
        </xdr:cNvPr>
        <xdr:cNvSpPr/>
      </xdr:nvSpPr>
      <xdr:spPr>
        <a:xfrm>
          <a:off x="13350240" y="274320"/>
          <a:ext cx="7373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17</xdr:col>
      <xdr:colOff>845820</xdr:colOff>
      <xdr:row>1</xdr:row>
      <xdr:rowOff>91440</xdr:rowOff>
    </xdr:from>
    <xdr:to>
      <xdr:col>19</xdr:col>
      <xdr:colOff>310620</xdr:colOff>
      <xdr:row>1</xdr:row>
      <xdr:rowOff>343440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020C66C9-90A5-49DB-A170-BCD91D906F4B}"/>
            </a:ext>
          </a:extLst>
        </xdr:cNvPr>
        <xdr:cNvSpPr/>
      </xdr:nvSpPr>
      <xdr:spPr>
        <a:xfrm>
          <a:off x="12534900" y="274320"/>
          <a:ext cx="75258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22860</xdr:colOff>
      <xdr:row>24</xdr:row>
      <xdr:rowOff>99060</xdr:rowOff>
    </xdr:from>
    <xdr:to>
      <xdr:col>22</xdr:col>
      <xdr:colOff>2700</xdr:colOff>
      <xdr:row>24</xdr:row>
      <xdr:rowOff>351060</xdr:rowOff>
    </xdr:to>
    <xdr:sp macro="" textlink="">
      <xdr:nvSpPr>
        <xdr:cNvPr id="6" name="Rectangle: Rounded Corners 5">
          <a:extLst>
            <a:ext uri="{FF2B5EF4-FFF2-40B4-BE49-F238E27FC236}">
              <a16:creationId xmlns:a16="http://schemas.microsoft.com/office/drawing/2014/main" id="{EF0676F1-2A90-4EFE-91B3-7BD11FCFDDFE}"/>
            </a:ext>
          </a:extLst>
        </xdr:cNvPr>
        <xdr:cNvSpPr/>
      </xdr:nvSpPr>
      <xdr:spPr>
        <a:xfrm>
          <a:off x="12999720" y="6195060"/>
          <a:ext cx="1084740" cy="252000"/>
        </a:xfrm>
        <a:prstGeom prst="roundRect">
          <a:avLst/>
        </a:prstGeom>
        <a:solidFill>
          <a:schemeClr val="tx1"/>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1</xdr:col>
      <xdr:colOff>3471</xdr:colOff>
      <xdr:row>25</xdr:row>
      <xdr:rowOff>233460</xdr:rowOff>
    </xdr:to>
    <xdr:grpSp>
      <xdr:nvGrpSpPr>
        <xdr:cNvPr id="7" name="Group 6">
          <a:extLst>
            <a:ext uri="{FF2B5EF4-FFF2-40B4-BE49-F238E27FC236}">
              <a16:creationId xmlns:a16="http://schemas.microsoft.com/office/drawing/2014/main" id="{138E21AA-34D4-4114-A916-D52A0AEC2B51}"/>
            </a:ext>
          </a:extLst>
        </xdr:cNvPr>
        <xdr:cNvGrpSpPr/>
      </xdr:nvGrpSpPr>
      <xdr:grpSpPr>
        <a:xfrm>
          <a:off x="0" y="0"/>
          <a:ext cx="1481751" cy="6840000"/>
          <a:chOff x="0" y="0"/>
          <a:chExt cx="1470321" cy="6184990"/>
        </a:xfrm>
      </xdr:grpSpPr>
      <xdr:grpSp>
        <xdr:nvGrpSpPr>
          <xdr:cNvPr id="8" name="Group 7">
            <a:extLst>
              <a:ext uri="{FF2B5EF4-FFF2-40B4-BE49-F238E27FC236}">
                <a16:creationId xmlns:a16="http://schemas.microsoft.com/office/drawing/2014/main" id="{259001B7-DF0F-F27F-FB57-92774FA03309}"/>
              </a:ext>
            </a:extLst>
          </xdr:cNvPr>
          <xdr:cNvGrpSpPr/>
        </xdr:nvGrpSpPr>
        <xdr:grpSpPr>
          <a:xfrm>
            <a:off x="0" y="0"/>
            <a:ext cx="1470321" cy="6184990"/>
            <a:chOff x="0" y="0"/>
            <a:chExt cx="1470321" cy="6184990"/>
          </a:xfrm>
        </xdr:grpSpPr>
        <xdr:grpSp>
          <xdr:nvGrpSpPr>
            <xdr:cNvPr id="10" name="Group 9">
              <a:extLst>
                <a:ext uri="{FF2B5EF4-FFF2-40B4-BE49-F238E27FC236}">
                  <a16:creationId xmlns:a16="http://schemas.microsoft.com/office/drawing/2014/main" id="{FA9D96F9-38F3-AE96-5105-7A2ADAFE7E96}"/>
                </a:ext>
              </a:extLst>
            </xdr:cNvPr>
            <xdr:cNvGrpSpPr/>
          </xdr:nvGrpSpPr>
          <xdr:grpSpPr>
            <a:xfrm>
              <a:off x="0" y="0"/>
              <a:ext cx="1470321" cy="6184990"/>
              <a:chOff x="0" y="-291307"/>
              <a:chExt cx="1474131" cy="6350725"/>
            </a:xfrm>
            <a:solidFill>
              <a:schemeClr val="bg1"/>
            </a:solidFill>
          </xdr:grpSpPr>
          <xdr:grpSp>
            <xdr:nvGrpSpPr>
              <xdr:cNvPr id="12" name="Group 11">
                <a:extLst>
                  <a:ext uri="{FF2B5EF4-FFF2-40B4-BE49-F238E27FC236}">
                    <a16:creationId xmlns:a16="http://schemas.microsoft.com/office/drawing/2014/main" id="{761B8D5D-94B5-E33E-5464-742E5A5BF0D1}"/>
                  </a:ext>
                </a:extLst>
              </xdr:cNvPr>
              <xdr:cNvGrpSpPr/>
            </xdr:nvGrpSpPr>
            <xdr:grpSpPr>
              <a:xfrm>
                <a:off x="0" y="-291307"/>
                <a:ext cx="1474131" cy="6350725"/>
                <a:chOff x="0" y="-291307"/>
                <a:chExt cx="1474131" cy="6350725"/>
              </a:xfrm>
              <a:grpFill/>
            </xdr:grpSpPr>
            <xdr:grpSp>
              <xdr:nvGrpSpPr>
                <xdr:cNvPr id="15" name="Group 14">
                  <a:extLst>
                    <a:ext uri="{FF2B5EF4-FFF2-40B4-BE49-F238E27FC236}">
                      <a16:creationId xmlns:a16="http://schemas.microsoft.com/office/drawing/2014/main" id="{18702BB6-0F70-329E-0276-4073B7B59B37}"/>
                    </a:ext>
                  </a:extLst>
                </xdr:cNvPr>
                <xdr:cNvGrpSpPr/>
              </xdr:nvGrpSpPr>
              <xdr:grpSpPr>
                <a:xfrm>
                  <a:off x="0" y="-291307"/>
                  <a:ext cx="1474131" cy="6350725"/>
                  <a:chOff x="0" y="-276870"/>
                  <a:chExt cx="1476165" cy="6035993"/>
                </a:xfrm>
                <a:grpFill/>
              </xdr:grpSpPr>
              <xdr:sp macro="" textlink="">
                <xdr:nvSpPr>
                  <xdr:cNvPr id="17" name="Rectangle 16">
                    <a:extLst>
                      <a:ext uri="{FF2B5EF4-FFF2-40B4-BE49-F238E27FC236}">
                        <a16:creationId xmlns:a16="http://schemas.microsoft.com/office/drawing/2014/main" id="{140D37DC-A0B8-3A96-3AA9-8324FEA42B07}"/>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8" name="Group 17">
                    <a:extLst>
                      <a:ext uri="{FF2B5EF4-FFF2-40B4-BE49-F238E27FC236}">
                        <a16:creationId xmlns:a16="http://schemas.microsoft.com/office/drawing/2014/main" id="{5B6274F4-D5C3-82A1-8B30-62E0B699962D}"/>
                      </a:ext>
                    </a:extLst>
                  </xdr:cNvPr>
                  <xdr:cNvGrpSpPr/>
                </xdr:nvGrpSpPr>
                <xdr:grpSpPr>
                  <a:xfrm>
                    <a:off x="2080" y="531339"/>
                    <a:ext cx="1457616" cy="4278031"/>
                    <a:chOff x="2080" y="531339"/>
                    <a:chExt cx="1457616" cy="4278031"/>
                  </a:xfrm>
                  <a:grpFill/>
                </xdr:grpSpPr>
                <xdr:sp macro="" textlink="">
                  <xdr:nvSpPr>
                    <xdr:cNvPr id="19" name="TextBox 18">
                      <a:hlinkClick xmlns:r="http://schemas.openxmlformats.org/officeDocument/2006/relationships" r:id="rId5"/>
                      <a:extLst>
                        <a:ext uri="{FF2B5EF4-FFF2-40B4-BE49-F238E27FC236}">
                          <a16:creationId xmlns:a16="http://schemas.microsoft.com/office/drawing/2014/main" id="{61C209A9-1ECA-9C9F-972C-32A5FB8B2E3F}"/>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6"/>
                      <a:extLst>
                        <a:ext uri="{FF2B5EF4-FFF2-40B4-BE49-F238E27FC236}">
                          <a16:creationId xmlns:a16="http://schemas.microsoft.com/office/drawing/2014/main" id="{E5C63D47-ADA3-D417-556E-BB6D095E2043}"/>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7"/>
                      <a:extLst>
                        <a:ext uri="{FF2B5EF4-FFF2-40B4-BE49-F238E27FC236}">
                          <a16:creationId xmlns:a16="http://schemas.microsoft.com/office/drawing/2014/main" id="{222207D1-295E-0B19-2E1F-E3654AD885CA}"/>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8"/>
                      <a:extLst>
                        <a:ext uri="{FF2B5EF4-FFF2-40B4-BE49-F238E27FC236}">
                          <a16:creationId xmlns:a16="http://schemas.microsoft.com/office/drawing/2014/main" id="{7353168B-C191-A63E-DEAC-57213A832A8D}"/>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3"/>
                      <a:extLst>
                        <a:ext uri="{FF2B5EF4-FFF2-40B4-BE49-F238E27FC236}">
                          <a16:creationId xmlns:a16="http://schemas.microsoft.com/office/drawing/2014/main" id="{E6F1DFE1-8F10-BA36-1192-7AB07FBA7BF0}"/>
                        </a:ext>
                      </a:extLst>
                    </xdr:cNvPr>
                    <xdr:cNvSpPr txBox="1"/>
                  </xdr:nvSpPr>
                  <xdr:spPr>
                    <a:xfrm>
                      <a:off x="2444" y="1868684"/>
                      <a:ext cx="1441986" cy="240957"/>
                    </a:xfrm>
                    <a:prstGeom prst="rect">
                      <a:avLst/>
                    </a:prstGeom>
                    <a:solidFill>
                      <a:srgbClr val="E36A1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Proposals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9"/>
                      <a:extLst>
                        <a:ext uri="{FF2B5EF4-FFF2-40B4-BE49-F238E27FC236}">
                          <a16:creationId xmlns:a16="http://schemas.microsoft.com/office/drawing/2014/main" id="{EF4139B8-3395-4D42-14E9-172DF90B6F4C}"/>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0"/>
                      <a:extLst>
                        <a:ext uri="{FF2B5EF4-FFF2-40B4-BE49-F238E27FC236}">
                          <a16:creationId xmlns:a16="http://schemas.microsoft.com/office/drawing/2014/main" id="{87FAC0D5-CAF6-F526-F877-F1400D5312C4}"/>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1"/>
                      <a:extLst>
                        <a:ext uri="{FF2B5EF4-FFF2-40B4-BE49-F238E27FC236}">
                          <a16:creationId xmlns:a16="http://schemas.microsoft.com/office/drawing/2014/main" id="{17A3513A-7413-5BCA-82C9-EAE17B2C68B8}"/>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2"/>
                      <a:extLst>
                        <a:ext uri="{FF2B5EF4-FFF2-40B4-BE49-F238E27FC236}">
                          <a16:creationId xmlns:a16="http://schemas.microsoft.com/office/drawing/2014/main" id="{46D1FF12-0E8D-DBBC-DE74-31BC6779C091}"/>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3"/>
                      <a:extLst>
                        <a:ext uri="{FF2B5EF4-FFF2-40B4-BE49-F238E27FC236}">
                          <a16:creationId xmlns:a16="http://schemas.microsoft.com/office/drawing/2014/main" id="{995DCC09-F9D5-A225-A357-0CCCB3A987E9}"/>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
                      <a:extLst>
                        <a:ext uri="{FF2B5EF4-FFF2-40B4-BE49-F238E27FC236}">
                          <a16:creationId xmlns:a16="http://schemas.microsoft.com/office/drawing/2014/main" id="{8D20408B-2B11-85EB-7B94-23025B26BE52}"/>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4"/>
                      <a:extLst>
                        <a:ext uri="{FF2B5EF4-FFF2-40B4-BE49-F238E27FC236}">
                          <a16:creationId xmlns:a16="http://schemas.microsoft.com/office/drawing/2014/main" id="{0197E9D5-CC65-36F3-F937-2F81F0AE5D74}"/>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5"/>
                      <a:extLst>
                        <a:ext uri="{FF2B5EF4-FFF2-40B4-BE49-F238E27FC236}">
                          <a16:creationId xmlns:a16="http://schemas.microsoft.com/office/drawing/2014/main" id="{0903E470-AD8C-EA9D-8BED-509020EF9DC9}"/>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6"/>
                      <a:extLst>
                        <a:ext uri="{FF2B5EF4-FFF2-40B4-BE49-F238E27FC236}">
                          <a16:creationId xmlns:a16="http://schemas.microsoft.com/office/drawing/2014/main" id="{6867F1C0-6295-DB0D-0E42-95427CF764F0}"/>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6" name="TextBox 15">
                  <a:hlinkClick xmlns:r="http://schemas.openxmlformats.org/officeDocument/2006/relationships" r:id="rId17"/>
                  <a:extLst>
                    <a:ext uri="{FF2B5EF4-FFF2-40B4-BE49-F238E27FC236}">
                      <a16:creationId xmlns:a16="http://schemas.microsoft.com/office/drawing/2014/main" id="{01E9B8D2-8C86-8995-7621-20DFEB68B1F0}"/>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 name="TextBox 12">
                <a:extLst>
                  <a:ext uri="{FF2B5EF4-FFF2-40B4-BE49-F238E27FC236}">
                    <a16:creationId xmlns:a16="http://schemas.microsoft.com/office/drawing/2014/main" id="{35F377A9-B629-922B-649C-F1B05B6D0E15}"/>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4" name="TextBox 13">
                <a:extLst>
                  <a:ext uri="{FF2B5EF4-FFF2-40B4-BE49-F238E27FC236}">
                    <a16:creationId xmlns:a16="http://schemas.microsoft.com/office/drawing/2014/main" id="{590DD083-238D-65D7-6B31-E65713DD6E42}"/>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1" name="TextBox 10">
              <a:hlinkClick xmlns:r="http://schemas.openxmlformats.org/officeDocument/2006/relationships" r:id="rId18"/>
              <a:extLst>
                <a:ext uri="{FF2B5EF4-FFF2-40B4-BE49-F238E27FC236}">
                  <a16:creationId xmlns:a16="http://schemas.microsoft.com/office/drawing/2014/main" id="{A1AB0CF7-E300-343E-0DE9-2DBDC8E9F6F6}"/>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 name="Picture 8">
            <a:extLst>
              <a:ext uri="{FF2B5EF4-FFF2-40B4-BE49-F238E27FC236}">
                <a16:creationId xmlns:a16="http://schemas.microsoft.com/office/drawing/2014/main" id="{32233527-5F1B-2C11-6AAF-4D2D57691C70}"/>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xdr:spPr>
      </xdr:pic>
    </xdr:grpSp>
    <xdr:clientData/>
  </xdr:twoCellAnchor>
  <xdr:twoCellAnchor>
    <xdr:from>
      <xdr:col>5</xdr:col>
      <xdr:colOff>868680</xdr:colOff>
      <xdr:row>7</xdr:row>
      <xdr:rowOff>7620</xdr:rowOff>
    </xdr:from>
    <xdr:to>
      <xdr:col>5</xdr:col>
      <xdr:colOff>1048680</xdr:colOff>
      <xdr:row>7</xdr:row>
      <xdr:rowOff>187620</xdr:rowOff>
    </xdr:to>
    <xdr:sp macro="" textlink="">
      <xdr:nvSpPr>
        <xdr:cNvPr id="33" name="TextBox 32">
          <a:extLst>
            <a:ext uri="{FF2B5EF4-FFF2-40B4-BE49-F238E27FC236}">
              <a16:creationId xmlns:a16="http://schemas.microsoft.com/office/drawing/2014/main" id="{9D037323-962E-4B12-B694-4393D6F08F8C}"/>
            </a:ext>
          </a:extLst>
        </xdr:cNvPr>
        <xdr:cNvSpPr txBox="1">
          <a:spLocks noChangeAspect="1"/>
        </xdr:cNvSpPr>
      </xdr:nvSpPr>
      <xdr:spPr>
        <a:xfrm>
          <a:off x="5181600" y="1889760"/>
          <a:ext cx="180000" cy="180000"/>
        </a:xfrm>
        <a:prstGeom prst="rect">
          <a:avLst/>
        </a:prstGeom>
        <a:solidFill>
          <a:schemeClr val="accent6">
            <a:lumMod val="20000"/>
            <a:lumOff val="80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7</xdr:col>
      <xdr:colOff>861060</xdr:colOff>
      <xdr:row>7</xdr:row>
      <xdr:rowOff>7620</xdr:rowOff>
    </xdr:from>
    <xdr:to>
      <xdr:col>7</xdr:col>
      <xdr:colOff>1041060</xdr:colOff>
      <xdr:row>7</xdr:row>
      <xdr:rowOff>187620</xdr:rowOff>
    </xdr:to>
    <xdr:sp macro="" textlink="">
      <xdr:nvSpPr>
        <xdr:cNvPr id="34" name="TextBox 33">
          <a:extLst>
            <a:ext uri="{FF2B5EF4-FFF2-40B4-BE49-F238E27FC236}">
              <a16:creationId xmlns:a16="http://schemas.microsoft.com/office/drawing/2014/main" id="{29EC5FAA-1535-462A-BFE7-28C8465B447C}"/>
            </a:ext>
          </a:extLst>
        </xdr:cNvPr>
        <xdr:cNvSpPr txBox="1">
          <a:spLocks noChangeAspect="1"/>
        </xdr:cNvSpPr>
      </xdr:nvSpPr>
      <xdr:spPr>
        <a:xfrm>
          <a:off x="6416040" y="1889760"/>
          <a:ext cx="180000" cy="180000"/>
        </a:xfrm>
        <a:prstGeom prst="rect">
          <a:avLst/>
        </a:prstGeom>
        <a:solidFill>
          <a:schemeClr val="accent6">
            <a:lumMod val="20000"/>
            <a:lumOff val="80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11</xdr:col>
      <xdr:colOff>861060</xdr:colOff>
      <xdr:row>7</xdr:row>
      <xdr:rowOff>7621</xdr:rowOff>
    </xdr:from>
    <xdr:to>
      <xdr:col>11</xdr:col>
      <xdr:colOff>1041060</xdr:colOff>
      <xdr:row>7</xdr:row>
      <xdr:rowOff>187621</xdr:rowOff>
    </xdr:to>
    <xdr:sp macro="" textlink="">
      <xdr:nvSpPr>
        <xdr:cNvPr id="35" name="TextBox 34">
          <a:extLst>
            <a:ext uri="{FF2B5EF4-FFF2-40B4-BE49-F238E27FC236}">
              <a16:creationId xmlns:a16="http://schemas.microsoft.com/office/drawing/2014/main" id="{C2B2ABE0-2EC7-4AA1-9D24-5FF1EA157FCE}"/>
            </a:ext>
          </a:extLst>
        </xdr:cNvPr>
        <xdr:cNvSpPr txBox="1">
          <a:spLocks/>
        </xdr:cNvSpPr>
      </xdr:nvSpPr>
      <xdr:spPr>
        <a:xfrm>
          <a:off x="8900160" y="1889761"/>
          <a:ext cx="180000" cy="180000"/>
        </a:xfrm>
        <a:prstGeom prst="rect">
          <a:avLst/>
        </a:prstGeom>
        <a:solidFill>
          <a:schemeClr val="accent6">
            <a:lumMod val="20000"/>
            <a:lumOff val="80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15</xdr:col>
      <xdr:colOff>861060</xdr:colOff>
      <xdr:row>7</xdr:row>
      <xdr:rowOff>7620</xdr:rowOff>
    </xdr:from>
    <xdr:to>
      <xdr:col>15</xdr:col>
      <xdr:colOff>1041060</xdr:colOff>
      <xdr:row>7</xdr:row>
      <xdr:rowOff>187620</xdr:rowOff>
    </xdr:to>
    <xdr:sp macro="" textlink="">
      <xdr:nvSpPr>
        <xdr:cNvPr id="36" name="TextBox 35">
          <a:extLst>
            <a:ext uri="{FF2B5EF4-FFF2-40B4-BE49-F238E27FC236}">
              <a16:creationId xmlns:a16="http://schemas.microsoft.com/office/drawing/2014/main" id="{DFEE9EC8-C17B-439C-9B8B-412CD888FE39}"/>
            </a:ext>
          </a:extLst>
        </xdr:cNvPr>
        <xdr:cNvSpPr txBox="1">
          <a:spLocks noChangeAspect="1"/>
        </xdr:cNvSpPr>
      </xdr:nvSpPr>
      <xdr:spPr>
        <a:xfrm>
          <a:off x="11384280" y="1889760"/>
          <a:ext cx="180000" cy="180000"/>
        </a:xfrm>
        <a:prstGeom prst="rect">
          <a:avLst/>
        </a:prstGeom>
        <a:solidFill>
          <a:schemeClr val="accent6">
            <a:lumMod val="20000"/>
            <a:lumOff val="80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oneCellAnchor>
    <xdr:from>
      <xdr:col>3</xdr:col>
      <xdr:colOff>2171700</xdr:colOff>
      <xdr:row>16</xdr:row>
      <xdr:rowOff>137160</xdr:rowOff>
    </xdr:from>
    <xdr:ext cx="180000" cy="180000"/>
    <xdr:pic>
      <xdr:nvPicPr>
        <xdr:cNvPr id="38" name="Picture 37">
          <a:extLst>
            <a:ext uri="{FF2B5EF4-FFF2-40B4-BE49-F238E27FC236}">
              <a16:creationId xmlns:a16="http://schemas.microsoft.com/office/drawing/2014/main" id="{3D52EA6D-CD57-41B9-A245-ECB9C3BD4CAC}"/>
            </a:ext>
          </a:extLst>
        </xdr:cNvPr>
        <xdr:cNvPicPr>
          <a:picLocks/>
        </xdr:cNvPicPr>
      </xdr:nvPicPr>
      <xdr:blipFill>
        <a:blip xmlns:r="http://schemas.openxmlformats.org/officeDocument/2006/relationships" r:embed="rId20"/>
        <a:stretch>
          <a:fillRect/>
        </a:stretch>
      </xdr:blipFill>
      <xdr:spPr>
        <a:xfrm>
          <a:off x="3939540" y="4282440"/>
          <a:ext cx="180000" cy="180000"/>
        </a:xfrm>
        <a:prstGeom prst="rect">
          <a:avLst/>
        </a:prstGeom>
      </xdr:spPr>
    </xdr:pic>
    <xdr:clientData/>
  </xdr:oneCellAnchor>
  <xdr:oneCellAnchor>
    <xdr:from>
      <xdr:col>9</xdr:col>
      <xdr:colOff>876300</xdr:colOff>
      <xdr:row>7</xdr:row>
      <xdr:rowOff>7620</xdr:rowOff>
    </xdr:from>
    <xdr:ext cx="180000" cy="180000"/>
    <xdr:pic>
      <xdr:nvPicPr>
        <xdr:cNvPr id="39" name="Picture 38">
          <a:extLst>
            <a:ext uri="{FF2B5EF4-FFF2-40B4-BE49-F238E27FC236}">
              <a16:creationId xmlns:a16="http://schemas.microsoft.com/office/drawing/2014/main" id="{350FE0B8-62C6-4FA8-B593-98FDDDE33BA7}"/>
            </a:ext>
          </a:extLst>
        </xdr:cNvPr>
        <xdr:cNvPicPr>
          <a:picLocks/>
        </xdr:cNvPicPr>
      </xdr:nvPicPr>
      <xdr:blipFill>
        <a:blip xmlns:r="http://schemas.openxmlformats.org/officeDocument/2006/relationships" r:embed="rId20"/>
        <a:stretch>
          <a:fillRect/>
        </a:stretch>
      </xdr:blipFill>
      <xdr:spPr>
        <a:xfrm>
          <a:off x="7673340" y="1889760"/>
          <a:ext cx="180000" cy="180000"/>
        </a:xfrm>
        <a:prstGeom prst="rect">
          <a:avLst/>
        </a:prstGeom>
      </xdr:spPr>
    </xdr:pic>
    <xdr:clientData/>
  </xdr:oneCellAnchor>
  <xdr:oneCellAnchor>
    <xdr:from>
      <xdr:col>13</xdr:col>
      <xdr:colOff>868680</xdr:colOff>
      <xdr:row>7</xdr:row>
      <xdr:rowOff>7620</xdr:rowOff>
    </xdr:from>
    <xdr:ext cx="180000" cy="180000"/>
    <xdr:pic>
      <xdr:nvPicPr>
        <xdr:cNvPr id="40" name="Picture 39">
          <a:extLst>
            <a:ext uri="{FF2B5EF4-FFF2-40B4-BE49-F238E27FC236}">
              <a16:creationId xmlns:a16="http://schemas.microsoft.com/office/drawing/2014/main" id="{C2D9EF37-41F0-48FB-BA65-D97C6B047EBB}"/>
            </a:ext>
          </a:extLst>
        </xdr:cNvPr>
        <xdr:cNvPicPr>
          <a:picLocks/>
        </xdr:cNvPicPr>
      </xdr:nvPicPr>
      <xdr:blipFill>
        <a:blip xmlns:r="http://schemas.openxmlformats.org/officeDocument/2006/relationships" r:embed="rId20"/>
        <a:stretch>
          <a:fillRect/>
        </a:stretch>
      </xdr:blipFill>
      <xdr:spPr>
        <a:xfrm>
          <a:off x="10149840" y="1889760"/>
          <a:ext cx="180000" cy="180000"/>
        </a:xfrm>
        <a:prstGeom prst="rect">
          <a:avLst/>
        </a:prstGeom>
      </xdr:spPr>
    </xdr:pic>
    <xdr:clientData/>
  </xdr:oneCellAnchor>
  <xdr:twoCellAnchor>
    <xdr:from>
      <xdr:col>17</xdr:col>
      <xdr:colOff>868680</xdr:colOff>
      <xdr:row>7</xdr:row>
      <xdr:rowOff>0</xdr:rowOff>
    </xdr:from>
    <xdr:to>
      <xdr:col>17</xdr:col>
      <xdr:colOff>1048680</xdr:colOff>
      <xdr:row>7</xdr:row>
      <xdr:rowOff>180000</xdr:rowOff>
    </xdr:to>
    <xdr:sp macro="" textlink="">
      <xdr:nvSpPr>
        <xdr:cNvPr id="42" name="TextBox 41">
          <a:extLst>
            <a:ext uri="{FF2B5EF4-FFF2-40B4-BE49-F238E27FC236}">
              <a16:creationId xmlns:a16="http://schemas.microsoft.com/office/drawing/2014/main" id="{237E8FEA-0888-47F9-85AA-1D946A9BBB48}"/>
            </a:ext>
          </a:extLst>
        </xdr:cNvPr>
        <xdr:cNvSpPr txBox="1">
          <a:spLocks noChangeAspect="1"/>
        </xdr:cNvSpPr>
      </xdr:nvSpPr>
      <xdr:spPr>
        <a:xfrm>
          <a:off x="12633960" y="1882140"/>
          <a:ext cx="180000" cy="180000"/>
        </a:xfrm>
        <a:prstGeom prst="rect">
          <a:avLst/>
        </a:prstGeom>
        <a:solidFill>
          <a:schemeClr val="accent6">
            <a:lumMod val="20000"/>
            <a:lumOff val="80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37</xdr:col>
      <xdr:colOff>861060</xdr:colOff>
      <xdr:row>3</xdr:row>
      <xdr:rowOff>106680</xdr:rowOff>
    </xdr:from>
    <xdr:to>
      <xdr:col>39</xdr:col>
      <xdr:colOff>363960</xdr:colOff>
      <xdr:row>3</xdr:row>
      <xdr:rowOff>358680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39F9CC5-B724-4EBE-8A17-44B7E7B66906}"/>
            </a:ext>
          </a:extLst>
        </xdr:cNvPr>
        <xdr:cNvSpPr/>
      </xdr:nvSpPr>
      <xdr:spPr>
        <a:xfrm>
          <a:off x="19674840" y="922020"/>
          <a:ext cx="973560" cy="20628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37</xdr:col>
      <xdr:colOff>91440</xdr:colOff>
      <xdr:row>3</xdr:row>
      <xdr:rowOff>106680</xdr:rowOff>
    </xdr:from>
    <xdr:to>
      <xdr:col>37</xdr:col>
      <xdr:colOff>775440</xdr:colOff>
      <xdr:row>3</xdr:row>
      <xdr:rowOff>358680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4F6AB394-9384-4229-8ECD-AA3867273E65}"/>
            </a:ext>
          </a:extLst>
        </xdr:cNvPr>
        <xdr:cNvSpPr/>
      </xdr:nvSpPr>
      <xdr:spPr>
        <a:xfrm>
          <a:off x="19156680" y="922020"/>
          <a:ext cx="516360" cy="20628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26</xdr:col>
      <xdr:colOff>411480</xdr:colOff>
      <xdr:row>1</xdr:row>
      <xdr:rowOff>91440</xdr:rowOff>
    </xdr:from>
    <xdr:to>
      <xdr:col>28</xdr:col>
      <xdr:colOff>516360</xdr:colOff>
      <xdr:row>1</xdr:row>
      <xdr:rowOff>343440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5397A9A0-61F7-477D-AA55-D680A5FFFF6E}"/>
            </a:ext>
          </a:extLst>
        </xdr:cNvPr>
        <xdr:cNvSpPr/>
      </xdr:nvSpPr>
      <xdr:spPr>
        <a:xfrm>
          <a:off x="13319760" y="274320"/>
          <a:ext cx="7373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24</xdr:col>
      <xdr:colOff>259080</xdr:colOff>
      <xdr:row>1</xdr:row>
      <xdr:rowOff>91440</xdr:rowOff>
    </xdr:from>
    <xdr:to>
      <xdr:col>26</xdr:col>
      <xdr:colOff>348720</xdr:colOff>
      <xdr:row>1</xdr:row>
      <xdr:rowOff>343440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C2A8941D-5300-40DD-B312-C92750F30076}"/>
            </a:ext>
          </a:extLst>
        </xdr:cNvPr>
        <xdr:cNvSpPr/>
      </xdr:nvSpPr>
      <xdr:spPr>
        <a:xfrm>
          <a:off x="12573000" y="2743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24</xdr:col>
      <xdr:colOff>365760</xdr:colOff>
      <xdr:row>24</xdr:row>
      <xdr:rowOff>99060</xdr:rowOff>
    </xdr:from>
    <xdr:to>
      <xdr:col>28</xdr:col>
      <xdr:colOff>505620</xdr:colOff>
      <xdr:row>24</xdr:row>
      <xdr:rowOff>351060</xdr:rowOff>
    </xdr:to>
    <xdr:sp macro="" textlink="">
      <xdr:nvSpPr>
        <xdr:cNvPr id="6" name="Rectangle: Rounded Corners 5">
          <a:extLst>
            <a:ext uri="{FF2B5EF4-FFF2-40B4-BE49-F238E27FC236}">
              <a16:creationId xmlns:a16="http://schemas.microsoft.com/office/drawing/2014/main" id="{2EAFD710-4CBE-4A22-B84B-BA11B27CC7C4}"/>
            </a:ext>
          </a:extLst>
        </xdr:cNvPr>
        <xdr:cNvSpPr/>
      </xdr:nvSpPr>
      <xdr:spPr>
        <a:xfrm>
          <a:off x="12679680" y="7261860"/>
          <a:ext cx="1366680" cy="252000"/>
        </a:xfrm>
        <a:prstGeom prst="roundRect">
          <a:avLst/>
        </a:prstGeom>
        <a:solidFill>
          <a:schemeClr val="tx1"/>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1</xdr:col>
      <xdr:colOff>3471</xdr:colOff>
      <xdr:row>28</xdr:row>
      <xdr:rowOff>180120</xdr:rowOff>
    </xdr:to>
    <xdr:grpSp>
      <xdr:nvGrpSpPr>
        <xdr:cNvPr id="7" name="Group 6">
          <a:extLst>
            <a:ext uri="{FF2B5EF4-FFF2-40B4-BE49-F238E27FC236}">
              <a16:creationId xmlns:a16="http://schemas.microsoft.com/office/drawing/2014/main" id="{BA8C85B3-E9FE-488C-9306-623ABAADD2BC}"/>
            </a:ext>
          </a:extLst>
        </xdr:cNvPr>
        <xdr:cNvGrpSpPr/>
      </xdr:nvGrpSpPr>
      <xdr:grpSpPr>
        <a:xfrm>
          <a:off x="0" y="0"/>
          <a:ext cx="1481751" cy="7091460"/>
          <a:chOff x="0" y="0"/>
          <a:chExt cx="1470321" cy="6184990"/>
        </a:xfrm>
      </xdr:grpSpPr>
      <xdr:grpSp>
        <xdr:nvGrpSpPr>
          <xdr:cNvPr id="8" name="Group 7">
            <a:extLst>
              <a:ext uri="{FF2B5EF4-FFF2-40B4-BE49-F238E27FC236}">
                <a16:creationId xmlns:a16="http://schemas.microsoft.com/office/drawing/2014/main" id="{5B859AE6-7E88-ADA6-3AAF-A57353CFF441}"/>
              </a:ext>
            </a:extLst>
          </xdr:cNvPr>
          <xdr:cNvGrpSpPr/>
        </xdr:nvGrpSpPr>
        <xdr:grpSpPr>
          <a:xfrm>
            <a:off x="0" y="0"/>
            <a:ext cx="1470321" cy="6184990"/>
            <a:chOff x="0" y="0"/>
            <a:chExt cx="1470321" cy="6184990"/>
          </a:xfrm>
        </xdr:grpSpPr>
        <xdr:grpSp>
          <xdr:nvGrpSpPr>
            <xdr:cNvPr id="10" name="Group 9">
              <a:extLst>
                <a:ext uri="{FF2B5EF4-FFF2-40B4-BE49-F238E27FC236}">
                  <a16:creationId xmlns:a16="http://schemas.microsoft.com/office/drawing/2014/main" id="{88E4C5C6-9FF2-1695-BF18-96342031E1EF}"/>
                </a:ext>
              </a:extLst>
            </xdr:cNvPr>
            <xdr:cNvGrpSpPr/>
          </xdr:nvGrpSpPr>
          <xdr:grpSpPr>
            <a:xfrm>
              <a:off x="0" y="0"/>
              <a:ext cx="1470321" cy="6184990"/>
              <a:chOff x="0" y="-291307"/>
              <a:chExt cx="1474131" cy="6350725"/>
            </a:xfrm>
            <a:solidFill>
              <a:schemeClr val="bg1"/>
            </a:solidFill>
          </xdr:grpSpPr>
          <xdr:grpSp>
            <xdr:nvGrpSpPr>
              <xdr:cNvPr id="12" name="Group 11">
                <a:extLst>
                  <a:ext uri="{FF2B5EF4-FFF2-40B4-BE49-F238E27FC236}">
                    <a16:creationId xmlns:a16="http://schemas.microsoft.com/office/drawing/2014/main" id="{B88C64A3-437A-F2AD-643C-FD2F1FF77492}"/>
                  </a:ext>
                </a:extLst>
              </xdr:cNvPr>
              <xdr:cNvGrpSpPr/>
            </xdr:nvGrpSpPr>
            <xdr:grpSpPr>
              <a:xfrm>
                <a:off x="0" y="-291307"/>
                <a:ext cx="1474131" cy="6350725"/>
                <a:chOff x="0" y="-291307"/>
                <a:chExt cx="1474131" cy="6350725"/>
              </a:xfrm>
              <a:grpFill/>
            </xdr:grpSpPr>
            <xdr:grpSp>
              <xdr:nvGrpSpPr>
                <xdr:cNvPr id="15" name="Group 14">
                  <a:extLst>
                    <a:ext uri="{FF2B5EF4-FFF2-40B4-BE49-F238E27FC236}">
                      <a16:creationId xmlns:a16="http://schemas.microsoft.com/office/drawing/2014/main" id="{D82070D6-1720-CA55-EF58-35474AA0AF88}"/>
                    </a:ext>
                  </a:extLst>
                </xdr:cNvPr>
                <xdr:cNvGrpSpPr/>
              </xdr:nvGrpSpPr>
              <xdr:grpSpPr>
                <a:xfrm>
                  <a:off x="0" y="-291307"/>
                  <a:ext cx="1474131" cy="6350725"/>
                  <a:chOff x="0" y="-276870"/>
                  <a:chExt cx="1476165" cy="6035993"/>
                </a:xfrm>
                <a:grpFill/>
              </xdr:grpSpPr>
              <xdr:sp macro="" textlink="">
                <xdr:nvSpPr>
                  <xdr:cNvPr id="17" name="Rectangle 16">
                    <a:extLst>
                      <a:ext uri="{FF2B5EF4-FFF2-40B4-BE49-F238E27FC236}">
                        <a16:creationId xmlns:a16="http://schemas.microsoft.com/office/drawing/2014/main" id="{E21211DA-7949-DA83-8AA9-0E382566AE7C}"/>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8" name="Group 17">
                    <a:extLst>
                      <a:ext uri="{FF2B5EF4-FFF2-40B4-BE49-F238E27FC236}">
                        <a16:creationId xmlns:a16="http://schemas.microsoft.com/office/drawing/2014/main" id="{0281ACE3-6B24-AE93-730F-DE67506767F5}"/>
                      </a:ext>
                    </a:extLst>
                  </xdr:cNvPr>
                  <xdr:cNvGrpSpPr/>
                </xdr:nvGrpSpPr>
                <xdr:grpSpPr>
                  <a:xfrm>
                    <a:off x="2080" y="531339"/>
                    <a:ext cx="1457616" cy="4278031"/>
                    <a:chOff x="2080" y="531339"/>
                    <a:chExt cx="1457616" cy="4278031"/>
                  </a:xfrm>
                  <a:grpFill/>
                </xdr:grpSpPr>
                <xdr:sp macro="" textlink="">
                  <xdr:nvSpPr>
                    <xdr:cNvPr id="19" name="TextBox 18">
                      <a:hlinkClick xmlns:r="http://schemas.openxmlformats.org/officeDocument/2006/relationships" r:id="rId5"/>
                      <a:extLst>
                        <a:ext uri="{FF2B5EF4-FFF2-40B4-BE49-F238E27FC236}">
                          <a16:creationId xmlns:a16="http://schemas.microsoft.com/office/drawing/2014/main" id="{4757BE6F-82E7-CDE1-1AE4-8584EE54D76C}"/>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6"/>
                      <a:extLst>
                        <a:ext uri="{FF2B5EF4-FFF2-40B4-BE49-F238E27FC236}">
                          <a16:creationId xmlns:a16="http://schemas.microsoft.com/office/drawing/2014/main" id="{FE3C4D75-445E-FDF4-1576-A50799FF852D}"/>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7"/>
                      <a:extLst>
                        <a:ext uri="{FF2B5EF4-FFF2-40B4-BE49-F238E27FC236}">
                          <a16:creationId xmlns:a16="http://schemas.microsoft.com/office/drawing/2014/main" id="{0E7980B8-2E35-04E9-9EB0-1A6601B241DA}"/>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8"/>
                      <a:extLst>
                        <a:ext uri="{FF2B5EF4-FFF2-40B4-BE49-F238E27FC236}">
                          <a16:creationId xmlns:a16="http://schemas.microsoft.com/office/drawing/2014/main" id="{066A5679-26AA-038E-C48E-46095B691CDF}"/>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3"/>
                      <a:extLst>
                        <a:ext uri="{FF2B5EF4-FFF2-40B4-BE49-F238E27FC236}">
                          <a16:creationId xmlns:a16="http://schemas.microsoft.com/office/drawing/2014/main" id="{2675562C-B91E-7C16-0C40-8DEB73503AF6}"/>
                        </a:ext>
                      </a:extLst>
                    </xdr:cNvPr>
                    <xdr:cNvSpPr txBox="1"/>
                  </xdr:nvSpPr>
                  <xdr:spPr>
                    <a:xfrm>
                      <a:off x="2444" y="1868684"/>
                      <a:ext cx="1441986" cy="240957"/>
                    </a:xfrm>
                    <a:prstGeom prst="rect">
                      <a:avLst/>
                    </a:prstGeom>
                    <a:solidFill>
                      <a:srgbClr val="E36A1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Proposals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9"/>
                      <a:extLst>
                        <a:ext uri="{FF2B5EF4-FFF2-40B4-BE49-F238E27FC236}">
                          <a16:creationId xmlns:a16="http://schemas.microsoft.com/office/drawing/2014/main" id="{33D9E6CB-FEC2-145B-279B-9F72135DF6EE}"/>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0"/>
                      <a:extLst>
                        <a:ext uri="{FF2B5EF4-FFF2-40B4-BE49-F238E27FC236}">
                          <a16:creationId xmlns:a16="http://schemas.microsoft.com/office/drawing/2014/main" id="{F244176A-0AC1-7165-6BE1-1C03C5A733BF}"/>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1"/>
                      <a:extLst>
                        <a:ext uri="{FF2B5EF4-FFF2-40B4-BE49-F238E27FC236}">
                          <a16:creationId xmlns:a16="http://schemas.microsoft.com/office/drawing/2014/main" id="{E08EBC46-E94E-5889-3040-ACE0FDC28E4A}"/>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2"/>
                      <a:extLst>
                        <a:ext uri="{FF2B5EF4-FFF2-40B4-BE49-F238E27FC236}">
                          <a16:creationId xmlns:a16="http://schemas.microsoft.com/office/drawing/2014/main" id="{8646A4C0-E2A4-5B38-19B2-CE61DF746080}"/>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3"/>
                      <a:extLst>
                        <a:ext uri="{FF2B5EF4-FFF2-40B4-BE49-F238E27FC236}">
                          <a16:creationId xmlns:a16="http://schemas.microsoft.com/office/drawing/2014/main" id="{1DC37BD1-6284-62BC-7167-C91279ABB84A}"/>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
                      <a:extLst>
                        <a:ext uri="{FF2B5EF4-FFF2-40B4-BE49-F238E27FC236}">
                          <a16:creationId xmlns:a16="http://schemas.microsoft.com/office/drawing/2014/main" id="{54DD481E-DC01-ADCB-0743-33A98563DF75}"/>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4"/>
                      <a:extLst>
                        <a:ext uri="{FF2B5EF4-FFF2-40B4-BE49-F238E27FC236}">
                          <a16:creationId xmlns:a16="http://schemas.microsoft.com/office/drawing/2014/main" id="{915B0B3F-90F4-187E-E881-90BD56B7CEC5}"/>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5"/>
                      <a:extLst>
                        <a:ext uri="{FF2B5EF4-FFF2-40B4-BE49-F238E27FC236}">
                          <a16:creationId xmlns:a16="http://schemas.microsoft.com/office/drawing/2014/main" id="{B9873EB0-3E1C-CF41-59E1-3BF2DC0995A5}"/>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6"/>
                      <a:extLst>
                        <a:ext uri="{FF2B5EF4-FFF2-40B4-BE49-F238E27FC236}">
                          <a16:creationId xmlns:a16="http://schemas.microsoft.com/office/drawing/2014/main" id="{8AE09017-7425-C448-4A4B-A923D931D71C}"/>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6" name="TextBox 15">
                  <a:hlinkClick xmlns:r="http://schemas.openxmlformats.org/officeDocument/2006/relationships" r:id="rId17"/>
                  <a:extLst>
                    <a:ext uri="{FF2B5EF4-FFF2-40B4-BE49-F238E27FC236}">
                      <a16:creationId xmlns:a16="http://schemas.microsoft.com/office/drawing/2014/main" id="{EB63B6D2-9488-46DB-0578-18F0703E8AD6}"/>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3" name="TextBox 12">
                <a:extLst>
                  <a:ext uri="{FF2B5EF4-FFF2-40B4-BE49-F238E27FC236}">
                    <a16:creationId xmlns:a16="http://schemas.microsoft.com/office/drawing/2014/main" id="{60AE9F5E-5BC2-44B1-22A3-605C35308602}"/>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4" name="TextBox 13">
                <a:extLst>
                  <a:ext uri="{FF2B5EF4-FFF2-40B4-BE49-F238E27FC236}">
                    <a16:creationId xmlns:a16="http://schemas.microsoft.com/office/drawing/2014/main" id="{14673701-B991-7971-9B8D-4B2DB44C842C}"/>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1" name="TextBox 10">
              <a:hlinkClick xmlns:r="http://schemas.openxmlformats.org/officeDocument/2006/relationships" r:id="rId18"/>
              <a:extLst>
                <a:ext uri="{FF2B5EF4-FFF2-40B4-BE49-F238E27FC236}">
                  <a16:creationId xmlns:a16="http://schemas.microsoft.com/office/drawing/2014/main" id="{CF1B106B-D88D-0CDA-597D-DE76756E135D}"/>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 name="Picture 8">
            <a:extLst>
              <a:ext uri="{FF2B5EF4-FFF2-40B4-BE49-F238E27FC236}">
                <a16:creationId xmlns:a16="http://schemas.microsoft.com/office/drawing/2014/main" id="{6E1DD064-8DFE-AB04-EC44-9DEA9572A238}"/>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xdr:spPr>
      </xdr:pic>
    </xdr:grpSp>
    <xdr:clientData/>
  </xdr:twoCellAnchor>
  <xdr:twoCellAnchor>
    <xdr:from>
      <xdr:col>5</xdr:col>
      <xdr:colOff>685800</xdr:colOff>
      <xdr:row>7</xdr:row>
      <xdr:rowOff>38100</xdr:rowOff>
    </xdr:from>
    <xdr:to>
      <xdr:col>5</xdr:col>
      <xdr:colOff>865800</xdr:colOff>
      <xdr:row>7</xdr:row>
      <xdr:rowOff>218100</xdr:rowOff>
    </xdr:to>
    <xdr:sp macro="" textlink="">
      <xdr:nvSpPr>
        <xdr:cNvPr id="33" name="TextBox 32">
          <a:extLst>
            <a:ext uri="{FF2B5EF4-FFF2-40B4-BE49-F238E27FC236}">
              <a16:creationId xmlns:a16="http://schemas.microsoft.com/office/drawing/2014/main" id="{522A0D33-1917-4B61-A8EF-CF540C6F31C1}"/>
            </a:ext>
          </a:extLst>
        </xdr:cNvPr>
        <xdr:cNvSpPr txBox="1">
          <a:spLocks noChangeAspect="1"/>
        </xdr:cNvSpPr>
      </xdr:nvSpPr>
      <xdr:spPr>
        <a:xfrm>
          <a:off x="4305300" y="3116580"/>
          <a:ext cx="180000" cy="180000"/>
        </a:xfrm>
        <a:prstGeom prst="rect">
          <a:avLst/>
        </a:prstGeom>
        <a:solidFill>
          <a:schemeClr val="accent6">
            <a:lumMod val="20000"/>
            <a:lumOff val="80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8</xdr:col>
      <xdr:colOff>213360</xdr:colOff>
      <xdr:row>7</xdr:row>
      <xdr:rowOff>45720</xdr:rowOff>
    </xdr:from>
    <xdr:to>
      <xdr:col>8</xdr:col>
      <xdr:colOff>393360</xdr:colOff>
      <xdr:row>7</xdr:row>
      <xdr:rowOff>225720</xdr:rowOff>
    </xdr:to>
    <xdr:sp macro="" textlink="">
      <xdr:nvSpPr>
        <xdr:cNvPr id="34" name="TextBox 33">
          <a:extLst>
            <a:ext uri="{FF2B5EF4-FFF2-40B4-BE49-F238E27FC236}">
              <a16:creationId xmlns:a16="http://schemas.microsoft.com/office/drawing/2014/main" id="{25C9C896-B7FF-40F4-9B9A-628BA8A3EC64}"/>
            </a:ext>
          </a:extLst>
        </xdr:cNvPr>
        <xdr:cNvSpPr txBox="1">
          <a:spLocks noChangeAspect="1"/>
        </xdr:cNvSpPr>
      </xdr:nvSpPr>
      <xdr:spPr>
        <a:xfrm>
          <a:off x="5433060" y="3124200"/>
          <a:ext cx="180000" cy="180000"/>
        </a:xfrm>
        <a:prstGeom prst="rect">
          <a:avLst/>
        </a:prstGeom>
        <a:solidFill>
          <a:schemeClr val="accent6">
            <a:lumMod val="20000"/>
            <a:lumOff val="80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12</xdr:col>
      <xdr:colOff>693420</xdr:colOff>
      <xdr:row>7</xdr:row>
      <xdr:rowOff>38101</xdr:rowOff>
    </xdr:from>
    <xdr:to>
      <xdr:col>12</xdr:col>
      <xdr:colOff>873420</xdr:colOff>
      <xdr:row>7</xdr:row>
      <xdr:rowOff>218101</xdr:rowOff>
    </xdr:to>
    <xdr:sp macro="" textlink="">
      <xdr:nvSpPr>
        <xdr:cNvPr id="35" name="TextBox 34">
          <a:extLst>
            <a:ext uri="{FF2B5EF4-FFF2-40B4-BE49-F238E27FC236}">
              <a16:creationId xmlns:a16="http://schemas.microsoft.com/office/drawing/2014/main" id="{382C1EAB-BAF2-498E-970C-7FC9CCA5CDD6}"/>
            </a:ext>
          </a:extLst>
        </xdr:cNvPr>
        <xdr:cNvSpPr txBox="1">
          <a:spLocks/>
        </xdr:cNvSpPr>
      </xdr:nvSpPr>
      <xdr:spPr>
        <a:xfrm>
          <a:off x="7566660" y="3116581"/>
          <a:ext cx="180000" cy="180000"/>
        </a:xfrm>
        <a:prstGeom prst="rect">
          <a:avLst/>
        </a:prstGeom>
        <a:solidFill>
          <a:schemeClr val="accent6">
            <a:lumMod val="20000"/>
            <a:lumOff val="80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17</xdr:col>
      <xdr:colOff>685800</xdr:colOff>
      <xdr:row>7</xdr:row>
      <xdr:rowOff>45720</xdr:rowOff>
    </xdr:from>
    <xdr:to>
      <xdr:col>17</xdr:col>
      <xdr:colOff>865800</xdr:colOff>
      <xdr:row>7</xdr:row>
      <xdr:rowOff>225720</xdr:rowOff>
    </xdr:to>
    <xdr:sp macro="" textlink="">
      <xdr:nvSpPr>
        <xdr:cNvPr id="36" name="TextBox 35">
          <a:extLst>
            <a:ext uri="{FF2B5EF4-FFF2-40B4-BE49-F238E27FC236}">
              <a16:creationId xmlns:a16="http://schemas.microsoft.com/office/drawing/2014/main" id="{073B8820-898F-4E17-80DB-1BE32DC9E85B}"/>
            </a:ext>
          </a:extLst>
        </xdr:cNvPr>
        <xdr:cNvSpPr txBox="1">
          <a:spLocks noChangeAspect="1"/>
        </xdr:cNvSpPr>
      </xdr:nvSpPr>
      <xdr:spPr>
        <a:xfrm>
          <a:off x="9745980" y="3124200"/>
          <a:ext cx="180000" cy="180000"/>
        </a:xfrm>
        <a:prstGeom prst="rect">
          <a:avLst/>
        </a:prstGeom>
        <a:solidFill>
          <a:schemeClr val="accent6">
            <a:lumMod val="20000"/>
            <a:lumOff val="80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693420</xdr:colOff>
      <xdr:row>7</xdr:row>
      <xdr:rowOff>45720</xdr:rowOff>
    </xdr:from>
    <xdr:to>
      <xdr:col>19</xdr:col>
      <xdr:colOff>873420</xdr:colOff>
      <xdr:row>7</xdr:row>
      <xdr:rowOff>225720</xdr:rowOff>
    </xdr:to>
    <xdr:sp macro="" textlink="">
      <xdr:nvSpPr>
        <xdr:cNvPr id="37" name="TextBox 36">
          <a:extLst>
            <a:ext uri="{FF2B5EF4-FFF2-40B4-BE49-F238E27FC236}">
              <a16:creationId xmlns:a16="http://schemas.microsoft.com/office/drawing/2014/main" id="{54524DE4-B4C2-4CBC-BC67-18E9AF214C63}"/>
            </a:ext>
          </a:extLst>
        </xdr:cNvPr>
        <xdr:cNvSpPr txBox="1">
          <a:spLocks noChangeAspect="1"/>
        </xdr:cNvSpPr>
      </xdr:nvSpPr>
      <xdr:spPr>
        <a:xfrm>
          <a:off x="10820400" y="3124200"/>
          <a:ext cx="180000" cy="180000"/>
        </a:xfrm>
        <a:prstGeom prst="rect">
          <a:avLst/>
        </a:prstGeom>
        <a:solidFill>
          <a:schemeClr val="accent6">
            <a:lumMod val="20000"/>
            <a:lumOff val="80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oneCellAnchor>
    <xdr:from>
      <xdr:col>5</xdr:col>
      <xdr:colOff>182880</xdr:colOff>
      <xdr:row>16</xdr:row>
      <xdr:rowOff>144780</xdr:rowOff>
    </xdr:from>
    <xdr:ext cx="180000" cy="180000"/>
    <xdr:pic>
      <xdr:nvPicPr>
        <xdr:cNvPr id="38" name="Picture 37">
          <a:extLst>
            <a:ext uri="{FF2B5EF4-FFF2-40B4-BE49-F238E27FC236}">
              <a16:creationId xmlns:a16="http://schemas.microsoft.com/office/drawing/2014/main" id="{830B24E3-2FE5-4EAB-BC92-B8B2ED67EA86}"/>
            </a:ext>
          </a:extLst>
        </xdr:cNvPr>
        <xdr:cNvPicPr>
          <a:picLocks/>
        </xdr:cNvPicPr>
      </xdr:nvPicPr>
      <xdr:blipFill>
        <a:blip xmlns:r="http://schemas.openxmlformats.org/officeDocument/2006/relationships" r:embed="rId20"/>
        <a:stretch>
          <a:fillRect/>
        </a:stretch>
      </xdr:blipFill>
      <xdr:spPr>
        <a:xfrm>
          <a:off x="3802380" y="3985260"/>
          <a:ext cx="180000" cy="180000"/>
        </a:xfrm>
        <a:prstGeom prst="rect">
          <a:avLst/>
        </a:prstGeom>
      </xdr:spPr>
    </xdr:pic>
    <xdr:clientData/>
  </xdr:oneCellAnchor>
  <xdr:oneCellAnchor>
    <xdr:from>
      <xdr:col>10</xdr:col>
      <xdr:colOff>693420</xdr:colOff>
      <xdr:row>7</xdr:row>
      <xdr:rowOff>45720</xdr:rowOff>
    </xdr:from>
    <xdr:ext cx="180000" cy="180000"/>
    <xdr:pic>
      <xdr:nvPicPr>
        <xdr:cNvPr id="39" name="Picture 38">
          <a:extLst>
            <a:ext uri="{FF2B5EF4-FFF2-40B4-BE49-F238E27FC236}">
              <a16:creationId xmlns:a16="http://schemas.microsoft.com/office/drawing/2014/main" id="{888C20BF-71CA-4777-8151-F466D339D498}"/>
            </a:ext>
          </a:extLst>
        </xdr:cNvPr>
        <xdr:cNvPicPr>
          <a:picLocks/>
        </xdr:cNvPicPr>
      </xdr:nvPicPr>
      <xdr:blipFill>
        <a:blip xmlns:r="http://schemas.openxmlformats.org/officeDocument/2006/relationships" r:embed="rId20"/>
        <a:stretch>
          <a:fillRect/>
        </a:stretch>
      </xdr:blipFill>
      <xdr:spPr>
        <a:xfrm>
          <a:off x="6499860" y="1874520"/>
          <a:ext cx="180000" cy="180000"/>
        </a:xfrm>
        <a:prstGeom prst="rect">
          <a:avLst/>
        </a:prstGeom>
      </xdr:spPr>
    </xdr:pic>
    <xdr:clientData/>
  </xdr:oneCellAnchor>
  <xdr:oneCellAnchor>
    <xdr:from>
      <xdr:col>15</xdr:col>
      <xdr:colOff>205740</xdr:colOff>
      <xdr:row>7</xdr:row>
      <xdr:rowOff>45720</xdr:rowOff>
    </xdr:from>
    <xdr:ext cx="180000" cy="180000"/>
    <xdr:pic>
      <xdr:nvPicPr>
        <xdr:cNvPr id="40" name="Picture 39">
          <a:extLst>
            <a:ext uri="{FF2B5EF4-FFF2-40B4-BE49-F238E27FC236}">
              <a16:creationId xmlns:a16="http://schemas.microsoft.com/office/drawing/2014/main" id="{165F5E11-7FBC-428D-84C1-606584390940}"/>
            </a:ext>
          </a:extLst>
        </xdr:cNvPr>
        <xdr:cNvPicPr>
          <a:picLocks/>
        </xdr:cNvPicPr>
      </xdr:nvPicPr>
      <xdr:blipFill>
        <a:blip xmlns:r="http://schemas.openxmlformats.org/officeDocument/2006/relationships" r:embed="rId20"/>
        <a:stretch>
          <a:fillRect/>
        </a:stretch>
      </xdr:blipFill>
      <xdr:spPr>
        <a:xfrm>
          <a:off x="8679180" y="3124200"/>
          <a:ext cx="180000" cy="180000"/>
        </a:xfrm>
        <a:prstGeom prst="rect">
          <a:avLst/>
        </a:prstGeom>
      </xdr:spPr>
    </xdr:pic>
    <xdr:clientData/>
  </xdr:oneCellAnchor>
</xdr:wsDr>
</file>

<file path=xl/drawings/drawing62.xml><?xml version="1.0" encoding="utf-8"?>
<xdr:wsDr xmlns:xdr="http://schemas.openxmlformats.org/drawingml/2006/spreadsheetDrawing" xmlns:a="http://schemas.openxmlformats.org/drawingml/2006/main">
  <xdr:oneCellAnchor>
    <xdr:from>
      <xdr:col>25</xdr:col>
      <xdr:colOff>480060</xdr:colOff>
      <xdr:row>17</xdr:row>
      <xdr:rowOff>0</xdr:rowOff>
    </xdr:from>
    <xdr:ext cx="184731" cy="264560"/>
    <xdr:sp macro="" textlink="">
      <xdr:nvSpPr>
        <xdr:cNvPr id="2" name="TextBox 1">
          <a:extLst>
            <a:ext uri="{FF2B5EF4-FFF2-40B4-BE49-F238E27FC236}">
              <a16:creationId xmlns:a16="http://schemas.microsoft.com/office/drawing/2014/main" id="{F92E89AF-20C6-4BFA-B278-30237135DD89}"/>
            </a:ext>
          </a:extLst>
        </xdr:cNvPr>
        <xdr:cNvSpPr txBox="1"/>
      </xdr:nvSpPr>
      <xdr:spPr>
        <a:xfrm>
          <a:off x="1352550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3" name="TextBox 2">
          <a:extLst>
            <a:ext uri="{FF2B5EF4-FFF2-40B4-BE49-F238E27FC236}">
              <a16:creationId xmlns:a16="http://schemas.microsoft.com/office/drawing/2014/main" id="{0989E842-CC97-4276-9C27-64EC0241A1CA}"/>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4" name="TextBox 3">
          <a:extLst>
            <a:ext uri="{FF2B5EF4-FFF2-40B4-BE49-F238E27FC236}">
              <a16:creationId xmlns:a16="http://schemas.microsoft.com/office/drawing/2014/main" id="{F051E7CF-7943-471C-876A-99C9B62137F7}"/>
            </a:ext>
          </a:extLst>
        </xdr:cNvPr>
        <xdr:cNvSpPr txBox="1"/>
      </xdr:nvSpPr>
      <xdr:spPr>
        <a:xfrm>
          <a:off x="1352550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24</xdr:col>
      <xdr:colOff>175260</xdr:colOff>
      <xdr:row>3</xdr:row>
      <xdr:rowOff>99060</xdr:rowOff>
    </xdr:from>
    <xdr:to>
      <xdr:col>25</xdr:col>
      <xdr:colOff>447780</xdr:colOff>
      <xdr:row>3</xdr:row>
      <xdr:rowOff>351060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83037F26-444F-4FCA-88D7-63B1398B4D9A}"/>
            </a:ext>
          </a:extLst>
        </xdr:cNvPr>
        <xdr:cNvSpPr/>
      </xdr:nvSpPr>
      <xdr:spPr>
        <a:xfrm>
          <a:off x="12649200" y="922020"/>
          <a:ext cx="684000" cy="252000"/>
        </a:xfrm>
        <a:prstGeom prst="roundRect">
          <a:avLst/>
        </a:prstGeom>
        <a:solidFill>
          <a:schemeClr val="bg1">
            <a:lumMod val="7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23</xdr:col>
      <xdr:colOff>510540</xdr:colOff>
      <xdr:row>3</xdr:row>
      <xdr:rowOff>99060</xdr:rowOff>
    </xdr:from>
    <xdr:to>
      <xdr:col>24</xdr:col>
      <xdr:colOff>112500</xdr:colOff>
      <xdr:row>3</xdr:row>
      <xdr:rowOff>351060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2631A51F-A63D-46FD-990C-845D454715EB}"/>
            </a:ext>
          </a:extLst>
        </xdr:cNvPr>
        <xdr:cNvSpPr/>
      </xdr:nvSpPr>
      <xdr:spPr>
        <a:xfrm>
          <a:off x="1190244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25</xdr:col>
      <xdr:colOff>114300</xdr:colOff>
      <xdr:row>28</xdr:row>
      <xdr:rowOff>91440</xdr:rowOff>
    </xdr:from>
    <xdr:to>
      <xdr:col>26</xdr:col>
      <xdr:colOff>13200</xdr:colOff>
      <xdr:row>28</xdr:row>
      <xdr:rowOff>343440</xdr:rowOff>
    </xdr:to>
    <xdr:sp macro="" textlink="">
      <xdr:nvSpPr>
        <xdr:cNvPr id="7" name="Rectangle: Rounded Corners 6">
          <a:extLst>
            <a:ext uri="{FF2B5EF4-FFF2-40B4-BE49-F238E27FC236}">
              <a16:creationId xmlns:a16="http://schemas.microsoft.com/office/drawing/2014/main" id="{B7FF87A7-C09C-4C4E-9E38-859CE8A9DF1C}"/>
            </a:ext>
          </a:extLst>
        </xdr:cNvPr>
        <xdr:cNvSpPr/>
      </xdr:nvSpPr>
      <xdr:spPr>
        <a:xfrm>
          <a:off x="12999720" y="5783580"/>
          <a:ext cx="109524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137160</xdr:colOff>
      <xdr:row>29</xdr:row>
      <xdr:rowOff>106680</xdr:rowOff>
    </xdr:from>
    <xdr:to>
      <xdr:col>5</xdr:col>
      <xdr:colOff>428965</xdr:colOff>
      <xdr:row>30</xdr:row>
      <xdr:rowOff>192360</xdr:rowOff>
    </xdr:to>
    <xdr:pic>
      <xdr:nvPicPr>
        <xdr:cNvPr id="10" name="Picture 9">
          <a:extLst>
            <a:ext uri="{FF2B5EF4-FFF2-40B4-BE49-F238E27FC236}">
              <a16:creationId xmlns:a16="http://schemas.microsoft.com/office/drawing/2014/main" id="{899C93DA-5B1B-42FD-BC70-C8DEEA5AACF7}"/>
            </a:ext>
          </a:extLst>
        </xdr:cNvPr>
        <xdr:cNvPicPr>
          <a:picLocks/>
        </xdr:cNvPicPr>
      </xdr:nvPicPr>
      <xdr:blipFill>
        <a:blip xmlns:r="http://schemas.openxmlformats.org/officeDocument/2006/relationships" r:embed="rId3"/>
        <a:stretch>
          <a:fillRect/>
        </a:stretch>
      </xdr:blipFill>
      <xdr:spPr>
        <a:xfrm>
          <a:off x="2247900" y="6240780"/>
          <a:ext cx="291805" cy="360000"/>
        </a:xfrm>
        <a:prstGeom prst="rect">
          <a:avLst/>
        </a:prstGeom>
      </xdr:spPr>
    </xdr:pic>
    <xdr:clientData/>
  </xdr:twoCellAnchor>
  <xdr:twoCellAnchor editAs="oneCell">
    <xdr:from>
      <xdr:col>9</xdr:col>
      <xdr:colOff>68580</xdr:colOff>
      <xdr:row>29</xdr:row>
      <xdr:rowOff>106680</xdr:rowOff>
    </xdr:from>
    <xdr:to>
      <xdr:col>9</xdr:col>
      <xdr:colOff>360385</xdr:colOff>
      <xdr:row>30</xdr:row>
      <xdr:rowOff>192360</xdr:rowOff>
    </xdr:to>
    <xdr:pic>
      <xdr:nvPicPr>
        <xdr:cNvPr id="11" name="Picture 10">
          <a:extLst>
            <a:ext uri="{FF2B5EF4-FFF2-40B4-BE49-F238E27FC236}">
              <a16:creationId xmlns:a16="http://schemas.microsoft.com/office/drawing/2014/main" id="{644BA5C8-A848-4E98-AEE2-6B304981B6ED}"/>
            </a:ext>
          </a:extLst>
        </xdr:cNvPr>
        <xdr:cNvPicPr>
          <a:picLocks/>
        </xdr:cNvPicPr>
      </xdr:nvPicPr>
      <xdr:blipFill>
        <a:blip xmlns:r="http://schemas.openxmlformats.org/officeDocument/2006/relationships" r:embed="rId3"/>
        <a:stretch>
          <a:fillRect/>
        </a:stretch>
      </xdr:blipFill>
      <xdr:spPr>
        <a:xfrm>
          <a:off x="4419600" y="6240780"/>
          <a:ext cx="291805" cy="360000"/>
        </a:xfrm>
        <a:prstGeom prst="rect">
          <a:avLst/>
        </a:prstGeom>
      </xdr:spPr>
    </xdr:pic>
    <xdr:clientData/>
  </xdr:twoCellAnchor>
  <xdr:twoCellAnchor editAs="oneCell">
    <xdr:from>
      <xdr:col>7</xdr:col>
      <xdr:colOff>0</xdr:colOff>
      <xdr:row>29</xdr:row>
      <xdr:rowOff>106680</xdr:rowOff>
    </xdr:from>
    <xdr:to>
      <xdr:col>7</xdr:col>
      <xdr:colOff>271445</xdr:colOff>
      <xdr:row>30</xdr:row>
      <xdr:rowOff>192360</xdr:rowOff>
    </xdr:to>
    <xdr:pic>
      <xdr:nvPicPr>
        <xdr:cNvPr id="12" name="Picture 11">
          <a:extLst>
            <a:ext uri="{FF2B5EF4-FFF2-40B4-BE49-F238E27FC236}">
              <a16:creationId xmlns:a16="http://schemas.microsoft.com/office/drawing/2014/main" id="{67DD0F8D-8232-40D2-BE23-BCB106E96448}"/>
            </a:ext>
          </a:extLst>
        </xdr:cNvPr>
        <xdr:cNvPicPr>
          <a:picLocks/>
        </xdr:cNvPicPr>
      </xdr:nvPicPr>
      <xdr:blipFill>
        <a:blip xmlns:r="http://schemas.openxmlformats.org/officeDocument/2006/relationships" r:embed="rId4"/>
        <a:stretch>
          <a:fillRect/>
        </a:stretch>
      </xdr:blipFill>
      <xdr:spPr>
        <a:xfrm>
          <a:off x="2933700" y="6240780"/>
          <a:ext cx="271445" cy="360000"/>
        </a:xfrm>
        <a:prstGeom prst="rect">
          <a:avLst/>
        </a:prstGeom>
      </xdr:spPr>
    </xdr:pic>
    <xdr:clientData/>
  </xdr:twoCellAnchor>
  <xdr:twoCellAnchor editAs="oneCell">
    <xdr:from>
      <xdr:col>8</xdr:col>
      <xdr:colOff>121920</xdr:colOff>
      <xdr:row>29</xdr:row>
      <xdr:rowOff>114300</xdr:rowOff>
    </xdr:from>
    <xdr:to>
      <xdr:col>8</xdr:col>
      <xdr:colOff>393365</xdr:colOff>
      <xdr:row>30</xdr:row>
      <xdr:rowOff>199980</xdr:rowOff>
    </xdr:to>
    <xdr:pic>
      <xdr:nvPicPr>
        <xdr:cNvPr id="13" name="Picture 12">
          <a:extLst>
            <a:ext uri="{FF2B5EF4-FFF2-40B4-BE49-F238E27FC236}">
              <a16:creationId xmlns:a16="http://schemas.microsoft.com/office/drawing/2014/main" id="{723B0C8C-20E8-4985-A81A-CEA72E0857D1}"/>
            </a:ext>
          </a:extLst>
        </xdr:cNvPr>
        <xdr:cNvPicPr>
          <a:picLocks/>
        </xdr:cNvPicPr>
      </xdr:nvPicPr>
      <xdr:blipFill>
        <a:blip xmlns:r="http://schemas.openxmlformats.org/officeDocument/2006/relationships" r:embed="rId4"/>
        <a:stretch>
          <a:fillRect/>
        </a:stretch>
      </xdr:blipFill>
      <xdr:spPr>
        <a:xfrm>
          <a:off x="3695700" y="6248400"/>
          <a:ext cx="271445" cy="360000"/>
        </a:xfrm>
        <a:prstGeom prst="rect">
          <a:avLst/>
        </a:prstGeom>
      </xdr:spPr>
    </xdr:pic>
    <xdr:clientData/>
  </xdr:twoCellAnchor>
  <xdr:twoCellAnchor>
    <xdr:from>
      <xdr:col>0</xdr:col>
      <xdr:colOff>0</xdr:colOff>
      <xdr:row>0</xdr:row>
      <xdr:rowOff>0</xdr:rowOff>
    </xdr:from>
    <xdr:to>
      <xdr:col>2</xdr:col>
      <xdr:colOff>3471</xdr:colOff>
      <xdr:row>30</xdr:row>
      <xdr:rowOff>88680</xdr:rowOff>
    </xdr:to>
    <xdr:grpSp>
      <xdr:nvGrpSpPr>
        <xdr:cNvPr id="14" name="Group 13">
          <a:extLst>
            <a:ext uri="{FF2B5EF4-FFF2-40B4-BE49-F238E27FC236}">
              <a16:creationId xmlns:a16="http://schemas.microsoft.com/office/drawing/2014/main" id="{B8B1296F-A60D-4E26-B303-D45EE44AB75E}"/>
            </a:ext>
          </a:extLst>
        </xdr:cNvPr>
        <xdr:cNvGrpSpPr/>
      </xdr:nvGrpSpPr>
      <xdr:grpSpPr>
        <a:xfrm>
          <a:off x="0" y="0"/>
          <a:ext cx="1474131" cy="6840000"/>
          <a:chOff x="0" y="0"/>
          <a:chExt cx="1470321" cy="6184990"/>
        </a:xfrm>
        <a:solidFill>
          <a:schemeClr val="bg1"/>
        </a:solidFill>
      </xdr:grpSpPr>
      <xdr:grpSp>
        <xdr:nvGrpSpPr>
          <xdr:cNvPr id="15" name="Group 14">
            <a:extLst>
              <a:ext uri="{FF2B5EF4-FFF2-40B4-BE49-F238E27FC236}">
                <a16:creationId xmlns:a16="http://schemas.microsoft.com/office/drawing/2014/main" id="{0439E990-188C-15BB-A794-00955A235010}"/>
              </a:ext>
            </a:extLst>
          </xdr:cNvPr>
          <xdr:cNvGrpSpPr/>
        </xdr:nvGrpSpPr>
        <xdr:grpSpPr>
          <a:xfrm>
            <a:off x="0" y="0"/>
            <a:ext cx="1470321" cy="6184990"/>
            <a:chOff x="0" y="0"/>
            <a:chExt cx="1470321" cy="6184990"/>
          </a:xfrm>
          <a:grpFill/>
        </xdr:grpSpPr>
        <xdr:grpSp>
          <xdr:nvGrpSpPr>
            <xdr:cNvPr id="17" name="Group 16">
              <a:extLst>
                <a:ext uri="{FF2B5EF4-FFF2-40B4-BE49-F238E27FC236}">
                  <a16:creationId xmlns:a16="http://schemas.microsoft.com/office/drawing/2014/main" id="{6EE2C57C-665F-AD0D-D969-F65AA276D9C0}"/>
                </a:ext>
              </a:extLst>
            </xdr:cNvPr>
            <xdr:cNvGrpSpPr/>
          </xdr:nvGrpSpPr>
          <xdr:grpSpPr>
            <a:xfrm>
              <a:off x="0" y="0"/>
              <a:ext cx="1470321" cy="6184990"/>
              <a:chOff x="0" y="-291307"/>
              <a:chExt cx="1474131" cy="6350725"/>
            </a:xfrm>
            <a:grpFill/>
          </xdr:grpSpPr>
          <xdr:grpSp>
            <xdr:nvGrpSpPr>
              <xdr:cNvPr id="19" name="Group 18">
                <a:extLst>
                  <a:ext uri="{FF2B5EF4-FFF2-40B4-BE49-F238E27FC236}">
                    <a16:creationId xmlns:a16="http://schemas.microsoft.com/office/drawing/2014/main" id="{52EB01E0-D1F3-DE36-BFF9-87AA68BF2272}"/>
                  </a:ext>
                </a:extLst>
              </xdr:cNvPr>
              <xdr:cNvGrpSpPr/>
            </xdr:nvGrpSpPr>
            <xdr:grpSpPr>
              <a:xfrm>
                <a:off x="0" y="-291307"/>
                <a:ext cx="1474131" cy="6350725"/>
                <a:chOff x="0" y="-291307"/>
                <a:chExt cx="1474131" cy="6350725"/>
              </a:xfrm>
              <a:grpFill/>
            </xdr:grpSpPr>
            <xdr:grpSp>
              <xdr:nvGrpSpPr>
                <xdr:cNvPr id="22" name="Group 21">
                  <a:extLst>
                    <a:ext uri="{FF2B5EF4-FFF2-40B4-BE49-F238E27FC236}">
                      <a16:creationId xmlns:a16="http://schemas.microsoft.com/office/drawing/2014/main" id="{588DD269-3253-25C6-915F-7AA13EE5CE61}"/>
                    </a:ext>
                  </a:extLst>
                </xdr:cNvPr>
                <xdr:cNvGrpSpPr/>
              </xdr:nvGrpSpPr>
              <xdr:grpSpPr>
                <a:xfrm>
                  <a:off x="0" y="-291307"/>
                  <a:ext cx="1474131" cy="6350725"/>
                  <a:chOff x="0" y="-276870"/>
                  <a:chExt cx="1476165" cy="6035993"/>
                </a:xfrm>
                <a:grpFill/>
              </xdr:grpSpPr>
              <xdr:sp macro="" textlink="">
                <xdr:nvSpPr>
                  <xdr:cNvPr id="24" name="Rectangle 23">
                    <a:extLst>
                      <a:ext uri="{FF2B5EF4-FFF2-40B4-BE49-F238E27FC236}">
                        <a16:creationId xmlns:a16="http://schemas.microsoft.com/office/drawing/2014/main" id="{EE909D3D-756E-74CA-E5A0-D7E45FB5FDA5}"/>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5" name="Group 24">
                    <a:extLst>
                      <a:ext uri="{FF2B5EF4-FFF2-40B4-BE49-F238E27FC236}">
                        <a16:creationId xmlns:a16="http://schemas.microsoft.com/office/drawing/2014/main" id="{8D486B6A-DE58-DCF5-9C0A-46EE8521372A}"/>
                      </a:ext>
                    </a:extLst>
                  </xdr:cNvPr>
                  <xdr:cNvGrpSpPr/>
                </xdr:nvGrpSpPr>
                <xdr:grpSpPr>
                  <a:xfrm>
                    <a:off x="2080" y="531339"/>
                    <a:ext cx="1457616" cy="4278031"/>
                    <a:chOff x="2080" y="531339"/>
                    <a:chExt cx="1457616" cy="4278031"/>
                  </a:xfrm>
                  <a:grpFill/>
                </xdr:grpSpPr>
                <xdr:sp macro="" textlink="">
                  <xdr:nvSpPr>
                    <xdr:cNvPr id="26" name="TextBox 25">
                      <a:hlinkClick xmlns:r="http://schemas.openxmlformats.org/officeDocument/2006/relationships" r:id="rId5"/>
                      <a:extLst>
                        <a:ext uri="{FF2B5EF4-FFF2-40B4-BE49-F238E27FC236}">
                          <a16:creationId xmlns:a16="http://schemas.microsoft.com/office/drawing/2014/main" id="{B02D9F14-CF98-9CD1-38C6-CE410D2A2680}"/>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6"/>
                      <a:extLst>
                        <a:ext uri="{FF2B5EF4-FFF2-40B4-BE49-F238E27FC236}">
                          <a16:creationId xmlns:a16="http://schemas.microsoft.com/office/drawing/2014/main" id="{26F5C739-C9DA-A7FD-5638-11498441F0A3}"/>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7"/>
                      <a:extLst>
                        <a:ext uri="{FF2B5EF4-FFF2-40B4-BE49-F238E27FC236}">
                          <a16:creationId xmlns:a16="http://schemas.microsoft.com/office/drawing/2014/main" id="{9EDA8F09-9CC1-5276-1B9D-5BE081E1519D}"/>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8"/>
                      <a:extLst>
                        <a:ext uri="{FF2B5EF4-FFF2-40B4-BE49-F238E27FC236}">
                          <a16:creationId xmlns:a16="http://schemas.microsoft.com/office/drawing/2014/main" id="{91F0965D-4618-62E6-606E-8A80FD275316}"/>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9"/>
                      <a:extLst>
                        <a:ext uri="{FF2B5EF4-FFF2-40B4-BE49-F238E27FC236}">
                          <a16:creationId xmlns:a16="http://schemas.microsoft.com/office/drawing/2014/main" id="{F079F362-E46A-4BB7-9627-2FDF518293B6}"/>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0"/>
                      <a:extLst>
                        <a:ext uri="{FF2B5EF4-FFF2-40B4-BE49-F238E27FC236}">
                          <a16:creationId xmlns:a16="http://schemas.microsoft.com/office/drawing/2014/main" id="{165F6F38-07B9-D6D1-2855-1C4CA8F11980}"/>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1"/>
                      <a:extLst>
                        <a:ext uri="{FF2B5EF4-FFF2-40B4-BE49-F238E27FC236}">
                          <a16:creationId xmlns:a16="http://schemas.microsoft.com/office/drawing/2014/main" id="{BF8B322B-1A14-4EE0-8A05-67456C1BC2C5}"/>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12"/>
                      <a:extLst>
                        <a:ext uri="{FF2B5EF4-FFF2-40B4-BE49-F238E27FC236}">
                          <a16:creationId xmlns:a16="http://schemas.microsoft.com/office/drawing/2014/main" id="{78727CB3-CF5D-2CC5-1C79-0D29E5CAA0AA}"/>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13"/>
                      <a:extLst>
                        <a:ext uri="{FF2B5EF4-FFF2-40B4-BE49-F238E27FC236}">
                          <a16:creationId xmlns:a16="http://schemas.microsoft.com/office/drawing/2014/main" id="{9EBC0C74-DC28-E513-2259-09C50AA1CC89}"/>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extLst>
                        <a:ext uri="{FF2B5EF4-FFF2-40B4-BE49-F238E27FC236}">
                          <a16:creationId xmlns:a16="http://schemas.microsoft.com/office/drawing/2014/main" id="{B53B434E-0279-7A1C-0E8D-3670FA538EFF}"/>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14"/>
                      <a:extLst>
                        <a:ext uri="{FF2B5EF4-FFF2-40B4-BE49-F238E27FC236}">
                          <a16:creationId xmlns:a16="http://schemas.microsoft.com/office/drawing/2014/main" id="{3FD4C639-686D-64A7-F766-316AB0488368}"/>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extLst>
                        <a:ext uri="{FF2B5EF4-FFF2-40B4-BE49-F238E27FC236}">
                          <a16:creationId xmlns:a16="http://schemas.microsoft.com/office/drawing/2014/main" id="{EE4FD828-7A4F-AFD1-4A9D-88017377D52C}"/>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hlinkClick xmlns:r="http://schemas.openxmlformats.org/officeDocument/2006/relationships" r:id="rId15"/>
                      <a:extLst>
                        <a:ext uri="{FF2B5EF4-FFF2-40B4-BE49-F238E27FC236}">
                          <a16:creationId xmlns:a16="http://schemas.microsoft.com/office/drawing/2014/main" id="{23E70D4A-82B9-DAE5-A68E-36A37A3CA593}"/>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extLst>
                        <a:ext uri="{FF2B5EF4-FFF2-40B4-BE49-F238E27FC236}">
                          <a16:creationId xmlns:a16="http://schemas.microsoft.com/office/drawing/2014/main" id="{3E72D351-94D7-B885-2B48-C08FE4F0C5D7}"/>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3" name="TextBox 22">
                  <a:hlinkClick xmlns:r="http://schemas.openxmlformats.org/officeDocument/2006/relationships" r:id="rId16"/>
                  <a:extLst>
                    <a:ext uri="{FF2B5EF4-FFF2-40B4-BE49-F238E27FC236}">
                      <a16:creationId xmlns:a16="http://schemas.microsoft.com/office/drawing/2014/main" id="{149E8B63-DBE3-203C-75FC-626D5A993237}"/>
                    </a:ext>
                  </a:extLst>
                </xdr:cNvPr>
                <xdr:cNvSpPr txBox="1"/>
              </xdr:nvSpPr>
              <xdr:spPr>
                <a:xfrm>
                  <a:off x="0" y="2248743"/>
                  <a:ext cx="1440000" cy="253521"/>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20" name="TextBox 19">
                <a:extLst>
                  <a:ext uri="{FF2B5EF4-FFF2-40B4-BE49-F238E27FC236}">
                    <a16:creationId xmlns:a16="http://schemas.microsoft.com/office/drawing/2014/main" id="{5F1F5D49-AC1A-FB20-54E1-1A2749ADB71B}"/>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extLst>
                  <a:ext uri="{FF2B5EF4-FFF2-40B4-BE49-F238E27FC236}">
                    <a16:creationId xmlns:a16="http://schemas.microsoft.com/office/drawing/2014/main" id="{187CA5AE-9203-DC28-8B67-5E2FDB66D846}"/>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8" name="TextBox 17">
              <a:hlinkClick xmlns:r="http://schemas.openxmlformats.org/officeDocument/2006/relationships" r:id="rId17"/>
              <a:extLst>
                <a:ext uri="{FF2B5EF4-FFF2-40B4-BE49-F238E27FC236}">
                  <a16:creationId xmlns:a16="http://schemas.microsoft.com/office/drawing/2014/main" id="{9191C282-DDEA-FD41-2FD3-BCB4D6E64B9F}"/>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6" name="Picture 15">
            <a:extLst>
              <a:ext uri="{FF2B5EF4-FFF2-40B4-BE49-F238E27FC236}">
                <a16:creationId xmlns:a16="http://schemas.microsoft.com/office/drawing/2014/main" id="{07338D1F-268E-A40E-72F1-975D76C0DA5B}"/>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a:grpFill/>
        </xdr:spPr>
      </xdr:pic>
    </xdr:grpSp>
    <xdr:clientData/>
  </xdr:twoCellAnchor>
  <xdr:oneCellAnchor>
    <xdr:from>
      <xdr:col>34</xdr:col>
      <xdr:colOff>0</xdr:colOff>
      <xdr:row>4</xdr:row>
      <xdr:rowOff>0</xdr:rowOff>
    </xdr:from>
    <xdr:ext cx="184731" cy="264560"/>
    <xdr:sp macro="" textlink="">
      <xdr:nvSpPr>
        <xdr:cNvPr id="40" name="TextBox 39">
          <a:extLst>
            <a:ext uri="{FF2B5EF4-FFF2-40B4-BE49-F238E27FC236}">
              <a16:creationId xmlns:a16="http://schemas.microsoft.com/office/drawing/2014/main" id="{19813BBC-259E-413C-9BAB-A964BF215ADF}"/>
            </a:ext>
          </a:extLst>
        </xdr:cNvPr>
        <xdr:cNvSpPr txBox="1"/>
      </xdr:nvSpPr>
      <xdr:spPr>
        <a:xfrm>
          <a:off x="1862328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1" name="TextBox 40">
          <a:extLst>
            <a:ext uri="{FF2B5EF4-FFF2-40B4-BE49-F238E27FC236}">
              <a16:creationId xmlns:a16="http://schemas.microsoft.com/office/drawing/2014/main" id="{46321C31-4295-4395-AF95-F558824E3B5A}"/>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42" name="TextBox 41">
          <a:extLst>
            <a:ext uri="{FF2B5EF4-FFF2-40B4-BE49-F238E27FC236}">
              <a16:creationId xmlns:a16="http://schemas.microsoft.com/office/drawing/2014/main" id="{7CCE4487-8731-441E-B610-6B057B668848}"/>
            </a:ext>
          </a:extLst>
        </xdr:cNvPr>
        <xdr:cNvSpPr txBox="1"/>
      </xdr:nvSpPr>
      <xdr:spPr>
        <a:xfrm>
          <a:off x="1352550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3" name="TextBox 42">
          <a:extLst>
            <a:ext uri="{FF2B5EF4-FFF2-40B4-BE49-F238E27FC236}">
              <a16:creationId xmlns:a16="http://schemas.microsoft.com/office/drawing/2014/main" id="{6C9CF83C-0549-42BD-8723-A6BAE94B1423}"/>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34</xdr:col>
      <xdr:colOff>0</xdr:colOff>
      <xdr:row>17</xdr:row>
      <xdr:rowOff>0</xdr:rowOff>
    </xdr:from>
    <xdr:ext cx="184731" cy="264560"/>
    <xdr:sp macro="" textlink="">
      <xdr:nvSpPr>
        <xdr:cNvPr id="44" name="TextBox 43">
          <a:extLst>
            <a:ext uri="{FF2B5EF4-FFF2-40B4-BE49-F238E27FC236}">
              <a16:creationId xmlns:a16="http://schemas.microsoft.com/office/drawing/2014/main" id="{2F519FE5-F898-4763-8661-7A36783BE72C}"/>
            </a:ext>
          </a:extLst>
        </xdr:cNvPr>
        <xdr:cNvSpPr txBox="1"/>
      </xdr:nvSpPr>
      <xdr:spPr>
        <a:xfrm>
          <a:off x="1862328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5" name="TextBox 44">
          <a:extLst>
            <a:ext uri="{FF2B5EF4-FFF2-40B4-BE49-F238E27FC236}">
              <a16:creationId xmlns:a16="http://schemas.microsoft.com/office/drawing/2014/main" id="{02F7D67C-461E-4FAC-91ED-34707DFBBF2D}"/>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4</xdr:col>
      <xdr:colOff>4169</xdr:colOff>
      <xdr:row>3</xdr:row>
      <xdr:rowOff>99057</xdr:rowOff>
    </xdr:from>
    <xdr:to>
      <xdr:col>9</xdr:col>
      <xdr:colOff>445527</xdr:colOff>
      <xdr:row>3</xdr:row>
      <xdr:rowOff>351057</xdr:rowOff>
    </xdr:to>
    <xdr:grpSp>
      <xdr:nvGrpSpPr>
        <xdr:cNvPr id="46" name="Group 45">
          <a:extLst>
            <a:ext uri="{FF2B5EF4-FFF2-40B4-BE49-F238E27FC236}">
              <a16:creationId xmlns:a16="http://schemas.microsoft.com/office/drawing/2014/main" id="{1AB22C6A-2ACD-4235-BACA-E0548957E0A3}"/>
            </a:ext>
          </a:extLst>
        </xdr:cNvPr>
        <xdr:cNvGrpSpPr/>
      </xdr:nvGrpSpPr>
      <xdr:grpSpPr>
        <a:xfrm>
          <a:off x="1718669" y="922017"/>
          <a:ext cx="3077878" cy="252000"/>
          <a:chOff x="1709867" y="914400"/>
          <a:chExt cx="2918458" cy="184906"/>
        </a:xfrm>
        <a:solidFill>
          <a:schemeClr val="tx1"/>
        </a:solidFill>
      </xdr:grpSpPr>
      <xdr:grpSp>
        <xdr:nvGrpSpPr>
          <xdr:cNvPr id="47" name="Group 46">
            <a:extLst>
              <a:ext uri="{FF2B5EF4-FFF2-40B4-BE49-F238E27FC236}">
                <a16:creationId xmlns:a16="http://schemas.microsoft.com/office/drawing/2014/main" id="{C5661242-9C3E-C773-099F-2534277C377A}"/>
              </a:ext>
            </a:extLst>
          </xdr:cNvPr>
          <xdr:cNvGrpSpPr/>
        </xdr:nvGrpSpPr>
        <xdr:grpSpPr>
          <a:xfrm>
            <a:off x="2664544" y="914400"/>
            <a:ext cx="1963781" cy="184906"/>
            <a:chOff x="6439588" y="952500"/>
            <a:chExt cx="1875064" cy="184906"/>
          </a:xfrm>
          <a:grpFill/>
        </xdr:grpSpPr>
        <xdr:sp macro="" textlink="">
          <xdr:nvSpPr>
            <xdr:cNvPr id="49" name="Rectangle: Rounded Corners 48">
              <a:hlinkClick xmlns:r="http://schemas.openxmlformats.org/officeDocument/2006/relationships" r:id="rId19"/>
              <a:extLst>
                <a:ext uri="{FF2B5EF4-FFF2-40B4-BE49-F238E27FC236}">
                  <a16:creationId xmlns:a16="http://schemas.microsoft.com/office/drawing/2014/main" id="{C1ED4F60-99AC-5A98-74A7-939DD49BAC26}"/>
                </a:ext>
              </a:extLst>
            </xdr:cNvPr>
            <xdr:cNvSpPr/>
          </xdr:nvSpPr>
          <xdr:spPr>
            <a:xfrm>
              <a:off x="7352190" y="952500"/>
              <a:ext cx="962462" cy="18490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Commission</a:t>
              </a:r>
              <a:endParaRPr lang="en-SC" sz="1100">
                <a:latin typeface="Arial" panose="020B0604020202020204" pitchFamily="34" charset="0"/>
                <a:cs typeface="Arial" panose="020B0604020202020204" pitchFamily="34" charset="0"/>
              </a:endParaRPr>
            </a:p>
          </xdr:txBody>
        </xdr:sp>
        <xdr:sp macro="" textlink="">
          <xdr:nvSpPr>
            <xdr:cNvPr id="50" name="Rectangle: Rounded Corners 49">
              <a:hlinkClick xmlns:r="http://schemas.openxmlformats.org/officeDocument/2006/relationships" r:id="rId20"/>
              <a:extLst>
                <a:ext uri="{FF2B5EF4-FFF2-40B4-BE49-F238E27FC236}">
                  <a16:creationId xmlns:a16="http://schemas.microsoft.com/office/drawing/2014/main" id="{3899DCF5-C580-D7F7-D3AF-3EEF090E5E8F}"/>
                </a:ext>
              </a:extLst>
            </xdr:cNvPr>
            <xdr:cNvSpPr/>
          </xdr:nvSpPr>
          <xdr:spPr>
            <a:xfrm>
              <a:off x="6439588" y="952500"/>
              <a:ext cx="859341" cy="18490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sp macro="" textlink="">
        <xdr:nvSpPr>
          <xdr:cNvPr id="48" name="Rectangle: Rounded Corners 47">
            <a:hlinkClick xmlns:r="http://schemas.openxmlformats.org/officeDocument/2006/relationships" r:id="rId21"/>
            <a:extLst>
              <a:ext uri="{FF2B5EF4-FFF2-40B4-BE49-F238E27FC236}">
                <a16:creationId xmlns:a16="http://schemas.microsoft.com/office/drawing/2014/main" id="{8C6E4C57-F86E-48F0-0207-AB270D722A2A}"/>
              </a:ext>
            </a:extLst>
          </xdr:cNvPr>
          <xdr:cNvSpPr/>
        </xdr:nvSpPr>
        <xdr:spPr>
          <a:xfrm>
            <a:off x="1709867" y="914400"/>
            <a:ext cx="900000" cy="18490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Nominees</a:t>
            </a:r>
            <a:endParaRPr lang="en-SC" sz="1100">
              <a:latin typeface="Arial" panose="020B0604020202020204" pitchFamily="34" charset="0"/>
              <a:cs typeface="Arial" panose="020B0604020202020204" pitchFamily="34" charset="0"/>
            </a:endParaRPr>
          </a:p>
        </xdr:txBody>
      </xdr:sp>
    </xdr:grpSp>
    <xdr:clientData/>
  </xdr:twoCellAnchor>
  <xdr:twoCellAnchor>
    <xdr:from>
      <xdr:col>25</xdr:col>
      <xdr:colOff>510540</xdr:colOff>
      <xdr:row>3</xdr:row>
      <xdr:rowOff>99060</xdr:rowOff>
    </xdr:from>
    <xdr:to>
      <xdr:col>25</xdr:col>
      <xdr:colOff>1194540</xdr:colOff>
      <xdr:row>3</xdr:row>
      <xdr:rowOff>351060</xdr:rowOff>
    </xdr:to>
    <xdr:sp macro="" textlink="">
      <xdr:nvSpPr>
        <xdr:cNvPr id="55" name="Rectangle: Rounded Corners 54">
          <a:hlinkClick xmlns:r="http://schemas.openxmlformats.org/officeDocument/2006/relationships" r:id="rId22"/>
          <a:extLst>
            <a:ext uri="{FF2B5EF4-FFF2-40B4-BE49-F238E27FC236}">
              <a16:creationId xmlns:a16="http://schemas.microsoft.com/office/drawing/2014/main" id="{C6D6F50E-8751-40AD-B115-A4FDF0C1D1D9}"/>
            </a:ext>
          </a:extLst>
        </xdr:cNvPr>
        <xdr:cNvSpPr/>
      </xdr:nvSpPr>
      <xdr:spPr>
        <a:xfrm>
          <a:off x="13395960" y="922020"/>
          <a:ext cx="684000" cy="252000"/>
        </a:xfrm>
        <a:prstGeom prst="roundRect">
          <a:avLst/>
        </a:prstGeom>
        <a:solidFill>
          <a:schemeClr val="bg1">
            <a:lumMod val="7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63.xml><?xml version="1.0" encoding="utf-8"?>
<xdr:wsDr xmlns:xdr="http://schemas.openxmlformats.org/drawingml/2006/spreadsheetDrawing" xmlns:a="http://schemas.openxmlformats.org/drawingml/2006/main">
  <xdr:oneCellAnchor>
    <xdr:from>
      <xdr:col>25</xdr:col>
      <xdr:colOff>480060</xdr:colOff>
      <xdr:row>17</xdr:row>
      <xdr:rowOff>0</xdr:rowOff>
    </xdr:from>
    <xdr:ext cx="184731" cy="264560"/>
    <xdr:sp macro="" textlink="">
      <xdr:nvSpPr>
        <xdr:cNvPr id="2" name="TextBox 1">
          <a:extLst>
            <a:ext uri="{FF2B5EF4-FFF2-40B4-BE49-F238E27FC236}">
              <a16:creationId xmlns:a16="http://schemas.microsoft.com/office/drawing/2014/main" id="{CFAC0A81-35D8-4AF8-B1A3-F87810A94FB1}"/>
            </a:ext>
          </a:extLst>
        </xdr:cNvPr>
        <xdr:cNvSpPr txBox="1"/>
      </xdr:nvSpPr>
      <xdr:spPr>
        <a:xfrm>
          <a:off x="1336548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3" name="TextBox 2">
          <a:extLst>
            <a:ext uri="{FF2B5EF4-FFF2-40B4-BE49-F238E27FC236}">
              <a16:creationId xmlns:a16="http://schemas.microsoft.com/office/drawing/2014/main" id="{7CAE729F-97FF-4975-9720-C3631FA6C5E2}"/>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4" name="TextBox 3">
          <a:extLst>
            <a:ext uri="{FF2B5EF4-FFF2-40B4-BE49-F238E27FC236}">
              <a16:creationId xmlns:a16="http://schemas.microsoft.com/office/drawing/2014/main" id="{CCA796C9-0219-45BC-9057-8DB7319DFF4F}"/>
            </a:ext>
          </a:extLst>
        </xdr:cNvPr>
        <xdr:cNvSpPr txBox="1"/>
      </xdr:nvSpPr>
      <xdr:spPr>
        <a:xfrm>
          <a:off x="1336548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25</xdr:col>
      <xdr:colOff>403860</xdr:colOff>
      <xdr:row>3</xdr:row>
      <xdr:rowOff>99060</xdr:rowOff>
    </xdr:from>
    <xdr:to>
      <xdr:col>25</xdr:col>
      <xdr:colOff>1087860</xdr:colOff>
      <xdr:row>3</xdr:row>
      <xdr:rowOff>351060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250E10D6-45D7-499C-86DC-81539038E916}"/>
            </a:ext>
          </a:extLst>
        </xdr:cNvPr>
        <xdr:cNvSpPr/>
      </xdr:nvSpPr>
      <xdr:spPr>
        <a:xfrm>
          <a:off x="13426440" y="922020"/>
          <a:ext cx="684000" cy="252000"/>
        </a:xfrm>
        <a:prstGeom prst="roundRect">
          <a:avLst/>
        </a:prstGeom>
        <a:solidFill>
          <a:schemeClr val="bg1">
            <a:lumMod val="7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24</xdr:col>
      <xdr:colOff>68580</xdr:colOff>
      <xdr:row>3</xdr:row>
      <xdr:rowOff>99060</xdr:rowOff>
    </xdr:from>
    <xdr:to>
      <xdr:col>25</xdr:col>
      <xdr:colOff>341100</xdr:colOff>
      <xdr:row>3</xdr:row>
      <xdr:rowOff>351060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A06E81D9-AF39-4DEC-981F-D5017ED027F5}"/>
            </a:ext>
          </a:extLst>
        </xdr:cNvPr>
        <xdr:cNvSpPr/>
      </xdr:nvSpPr>
      <xdr:spPr>
        <a:xfrm>
          <a:off x="1267968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Edit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25</xdr:col>
      <xdr:colOff>30480</xdr:colOff>
      <xdr:row>28</xdr:row>
      <xdr:rowOff>91440</xdr:rowOff>
    </xdr:from>
    <xdr:to>
      <xdr:col>25</xdr:col>
      <xdr:colOff>1125720</xdr:colOff>
      <xdr:row>28</xdr:row>
      <xdr:rowOff>343440</xdr:rowOff>
    </xdr:to>
    <xdr:sp macro="" textlink="">
      <xdr:nvSpPr>
        <xdr:cNvPr id="7" name="Rectangle: Rounded Corners 6">
          <a:extLst>
            <a:ext uri="{FF2B5EF4-FFF2-40B4-BE49-F238E27FC236}">
              <a16:creationId xmlns:a16="http://schemas.microsoft.com/office/drawing/2014/main" id="{730045A7-FB0F-42D7-AF09-1566E2060AF9}"/>
            </a:ext>
          </a:extLst>
        </xdr:cNvPr>
        <xdr:cNvSpPr/>
      </xdr:nvSpPr>
      <xdr:spPr>
        <a:xfrm>
          <a:off x="12915900" y="5783580"/>
          <a:ext cx="109524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28</xdr:col>
      <xdr:colOff>106679</xdr:colOff>
      <xdr:row>28</xdr:row>
      <xdr:rowOff>121920</xdr:rowOff>
    </xdr:from>
    <xdr:to>
      <xdr:col>28</xdr:col>
      <xdr:colOff>331679</xdr:colOff>
      <xdr:row>46</xdr:row>
      <xdr:rowOff>147420</xdr:rowOff>
    </xdr:to>
    <xdr:pic>
      <xdr:nvPicPr>
        <xdr:cNvPr id="8" name="Picture 7">
          <a:extLst>
            <a:ext uri="{FF2B5EF4-FFF2-40B4-BE49-F238E27FC236}">
              <a16:creationId xmlns:a16="http://schemas.microsoft.com/office/drawing/2014/main" id="{4C3B400C-C7B2-4B2B-B0F7-E4F8FC1229BA}"/>
            </a:ext>
          </a:extLst>
        </xdr:cNvPr>
        <xdr:cNvPicPr>
          <a:picLocks noChangeAspect="1"/>
        </xdr:cNvPicPr>
      </xdr:nvPicPr>
      <xdr:blipFill>
        <a:blip xmlns:r="http://schemas.openxmlformats.org/officeDocument/2006/relationships" r:embed="rId3"/>
        <a:stretch>
          <a:fillRect/>
        </a:stretch>
      </xdr:blipFill>
      <xdr:spPr>
        <a:xfrm>
          <a:off x="14935199" y="5814060"/>
          <a:ext cx="225000" cy="3317340"/>
        </a:xfrm>
        <a:prstGeom prst="rect">
          <a:avLst/>
        </a:prstGeom>
      </xdr:spPr>
    </xdr:pic>
    <xdr:clientData/>
  </xdr:twoCellAnchor>
  <xdr:twoCellAnchor editAs="oneCell">
    <xdr:from>
      <xdr:col>28</xdr:col>
      <xdr:colOff>396239</xdr:colOff>
      <xdr:row>28</xdr:row>
      <xdr:rowOff>152399</xdr:rowOff>
    </xdr:from>
    <xdr:to>
      <xdr:col>28</xdr:col>
      <xdr:colOff>558239</xdr:colOff>
      <xdr:row>46</xdr:row>
      <xdr:rowOff>123899</xdr:rowOff>
    </xdr:to>
    <xdr:pic>
      <xdr:nvPicPr>
        <xdr:cNvPr id="9" name="Picture 8">
          <a:extLst>
            <a:ext uri="{FF2B5EF4-FFF2-40B4-BE49-F238E27FC236}">
              <a16:creationId xmlns:a16="http://schemas.microsoft.com/office/drawing/2014/main" id="{07D36413-56F9-4E10-A60F-7B7E1ABB7E64}"/>
            </a:ext>
          </a:extLst>
        </xdr:cNvPr>
        <xdr:cNvPicPr>
          <a:picLocks noChangeAspect="1"/>
        </xdr:cNvPicPr>
      </xdr:nvPicPr>
      <xdr:blipFill>
        <a:blip xmlns:r="http://schemas.openxmlformats.org/officeDocument/2006/relationships" r:embed="rId4"/>
        <a:stretch>
          <a:fillRect/>
        </a:stretch>
      </xdr:blipFill>
      <xdr:spPr>
        <a:xfrm>
          <a:off x="15224759" y="5844539"/>
          <a:ext cx="162000" cy="3263340"/>
        </a:xfrm>
        <a:prstGeom prst="rect">
          <a:avLst/>
        </a:prstGeom>
      </xdr:spPr>
    </xdr:pic>
    <xdr:clientData/>
  </xdr:twoCellAnchor>
  <xdr:twoCellAnchor editAs="oneCell">
    <xdr:from>
      <xdr:col>5</xdr:col>
      <xdr:colOff>137160</xdr:colOff>
      <xdr:row>29</xdr:row>
      <xdr:rowOff>106680</xdr:rowOff>
    </xdr:from>
    <xdr:to>
      <xdr:col>5</xdr:col>
      <xdr:colOff>428965</xdr:colOff>
      <xdr:row>30</xdr:row>
      <xdr:rowOff>192360</xdr:rowOff>
    </xdr:to>
    <xdr:pic>
      <xdr:nvPicPr>
        <xdr:cNvPr id="10" name="Picture 9">
          <a:extLst>
            <a:ext uri="{FF2B5EF4-FFF2-40B4-BE49-F238E27FC236}">
              <a16:creationId xmlns:a16="http://schemas.microsoft.com/office/drawing/2014/main" id="{5262FE88-FAC8-4261-8439-10BD4EF2F604}"/>
            </a:ext>
          </a:extLst>
        </xdr:cNvPr>
        <xdr:cNvPicPr>
          <a:picLocks/>
        </xdr:cNvPicPr>
      </xdr:nvPicPr>
      <xdr:blipFill>
        <a:blip xmlns:r="http://schemas.openxmlformats.org/officeDocument/2006/relationships" r:embed="rId5"/>
        <a:stretch>
          <a:fillRect/>
        </a:stretch>
      </xdr:blipFill>
      <xdr:spPr>
        <a:xfrm>
          <a:off x="2247900" y="6240780"/>
          <a:ext cx="291805" cy="360000"/>
        </a:xfrm>
        <a:prstGeom prst="rect">
          <a:avLst/>
        </a:prstGeom>
      </xdr:spPr>
    </xdr:pic>
    <xdr:clientData/>
  </xdr:twoCellAnchor>
  <xdr:twoCellAnchor editAs="oneCell">
    <xdr:from>
      <xdr:col>9</xdr:col>
      <xdr:colOff>68580</xdr:colOff>
      <xdr:row>29</xdr:row>
      <xdr:rowOff>106680</xdr:rowOff>
    </xdr:from>
    <xdr:to>
      <xdr:col>9</xdr:col>
      <xdr:colOff>360385</xdr:colOff>
      <xdr:row>30</xdr:row>
      <xdr:rowOff>192360</xdr:rowOff>
    </xdr:to>
    <xdr:pic>
      <xdr:nvPicPr>
        <xdr:cNvPr id="11" name="Picture 10">
          <a:extLst>
            <a:ext uri="{FF2B5EF4-FFF2-40B4-BE49-F238E27FC236}">
              <a16:creationId xmlns:a16="http://schemas.microsoft.com/office/drawing/2014/main" id="{4DE924A1-2BC7-4381-85E4-BA9FC67B44ED}"/>
            </a:ext>
          </a:extLst>
        </xdr:cNvPr>
        <xdr:cNvPicPr>
          <a:picLocks/>
        </xdr:cNvPicPr>
      </xdr:nvPicPr>
      <xdr:blipFill>
        <a:blip xmlns:r="http://schemas.openxmlformats.org/officeDocument/2006/relationships" r:embed="rId5"/>
        <a:stretch>
          <a:fillRect/>
        </a:stretch>
      </xdr:blipFill>
      <xdr:spPr>
        <a:xfrm>
          <a:off x="4419600" y="6240780"/>
          <a:ext cx="291805" cy="360000"/>
        </a:xfrm>
        <a:prstGeom prst="rect">
          <a:avLst/>
        </a:prstGeom>
      </xdr:spPr>
    </xdr:pic>
    <xdr:clientData/>
  </xdr:twoCellAnchor>
  <xdr:twoCellAnchor editAs="oneCell">
    <xdr:from>
      <xdr:col>7</xdr:col>
      <xdr:colOff>0</xdr:colOff>
      <xdr:row>29</xdr:row>
      <xdr:rowOff>106680</xdr:rowOff>
    </xdr:from>
    <xdr:to>
      <xdr:col>7</xdr:col>
      <xdr:colOff>271445</xdr:colOff>
      <xdr:row>30</xdr:row>
      <xdr:rowOff>192360</xdr:rowOff>
    </xdr:to>
    <xdr:pic>
      <xdr:nvPicPr>
        <xdr:cNvPr id="12" name="Picture 11">
          <a:extLst>
            <a:ext uri="{FF2B5EF4-FFF2-40B4-BE49-F238E27FC236}">
              <a16:creationId xmlns:a16="http://schemas.microsoft.com/office/drawing/2014/main" id="{08FE422B-8AFB-4D19-A4F2-6EF05CBABFB0}"/>
            </a:ext>
          </a:extLst>
        </xdr:cNvPr>
        <xdr:cNvPicPr>
          <a:picLocks/>
        </xdr:cNvPicPr>
      </xdr:nvPicPr>
      <xdr:blipFill>
        <a:blip xmlns:r="http://schemas.openxmlformats.org/officeDocument/2006/relationships" r:embed="rId6"/>
        <a:stretch>
          <a:fillRect/>
        </a:stretch>
      </xdr:blipFill>
      <xdr:spPr>
        <a:xfrm>
          <a:off x="2933700" y="6240780"/>
          <a:ext cx="271445" cy="360000"/>
        </a:xfrm>
        <a:prstGeom prst="rect">
          <a:avLst/>
        </a:prstGeom>
      </xdr:spPr>
    </xdr:pic>
    <xdr:clientData/>
  </xdr:twoCellAnchor>
  <xdr:twoCellAnchor editAs="oneCell">
    <xdr:from>
      <xdr:col>8</xdr:col>
      <xdr:colOff>121920</xdr:colOff>
      <xdr:row>29</xdr:row>
      <xdr:rowOff>114300</xdr:rowOff>
    </xdr:from>
    <xdr:to>
      <xdr:col>8</xdr:col>
      <xdr:colOff>393365</xdr:colOff>
      <xdr:row>30</xdr:row>
      <xdr:rowOff>199980</xdr:rowOff>
    </xdr:to>
    <xdr:pic>
      <xdr:nvPicPr>
        <xdr:cNvPr id="13" name="Picture 12">
          <a:extLst>
            <a:ext uri="{FF2B5EF4-FFF2-40B4-BE49-F238E27FC236}">
              <a16:creationId xmlns:a16="http://schemas.microsoft.com/office/drawing/2014/main" id="{8015B739-0353-403D-8BE0-1C51627C1DEC}"/>
            </a:ext>
          </a:extLst>
        </xdr:cNvPr>
        <xdr:cNvPicPr>
          <a:picLocks/>
        </xdr:cNvPicPr>
      </xdr:nvPicPr>
      <xdr:blipFill>
        <a:blip xmlns:r="http://schemas.openxmlformats.org/officeDocument/2006/relationships" r:embed="rId6"/>
        <a:stretch>
          <a:fillRect/>
        </a:stretch>
      </xdr:blipFill>
      <xdr:spPr>
        <a:xfrm>
          <a:off x="3695700" y="6248400"/>
          <a:ext cx="271445" cy="360000"/>
        </a:xfrm>
        <a:prstGeom prst="rect">
          <a:avLst/>
        </a:prstGeom>
      </xdr:spPr>
    </xdr:pic>
    <xdr:clientData/>
  </xdr:twoCellAnchor>
  <xdr:twoCellAnchor>
    <xdr:from>
      <xdr:col>0</xdr:col>
      <xdr:colOff>0</xdr:colOff>
      <xdr:row>0</xdr:row>
      <xdr:rowOff>0</xdr:rowOff>
    </xdr:from>
    <xdr:to>
      <xdr:col>2</xdr:col>
      <xdr:colOff>3471</xdr:colOff>
      <xdr:row>30</xdr:row>
      <xdr:rowOff>81060</xdr:rowOff>
    </xdr:to>
    <xdr:grpSp>
      <xdr:nvGrpSpPr>
        <xdr:cNvPr id="14" name="Group 13">
          <a:extLst>
            <a:ext uri="{FF2B5EF4-FFF2-40B4-BE49-F238E27FC236}">
              <a16:creationId xmlns:a16="http://schemas.microsoft.com/office/drawing/2014/main" id="{510567BD-FBCB-4623-955A-C367238BB38F}"/>
            </a:ext>
          </a:extLst>
        </xdr:cNvPr>
        <xdr:cNvGrpSpPr/>
      </xdr:nvGrpSpPr>
      <xdr:grpSpPr>
        <a:xfrm>
          <a:off x="0" y="0"/>
          <a:ext cx="1474131" cy="6840000"/>
          <a:chOff x="0" y="0"/>
          <a:chExt cx="1470321" cy="6184990"/>
        </a:xfrm>
        <a:solidFill>
          <a:schemeClr val="bg1"/>
        </a:solidFill>
      </xdr:grpSpPr>
      <xdr:grpSp>
        <xdr:nvGrpSpPr>
          <xdr:cNvPr id="15" name="Group 14">
            <a:extLst>
              <a:ext uri="{FF2B5EF4-FFF2-40B4-BE49-F238E27FC236}">
                <a16:creationId xmlns:a16="http://schemas.microsoft.com/office/drawing/2014/main" id="{15375E7E-5BEA-574B-0B01-A3175F97CAAD}"/>
              </a:ext>
            </a:extLst>
          </xdr:cNvPr>
          <xdr:cNvGrpSpPr/>
        </xdr:nvGrpSpPr>
        <xdr:grpSpPr>
          <a:xfrm>
            <a:off x="0" y="0"/>
            <a:ext cx="1470321" cy="6184990"/>
            <a:chOff x="0" y="0"/>
            <a:chExt cx="1470321" cy="6184990"/>
          </a:xfrm>
          <a:grpFill/>
        </xdr:grpSpPr>
        <xdr:grpSp>
          <xdr:nvGrpSpPr>
            <xdr:cNvPr id="17" name="Group 16">
              <a:extLst>
                <a:ext uri="{FF2B5EF4-FFF2-40B4-BE49-F238E27FC236}">
                  <a16:creationId xmlns:a16="http://schemas.microsoft.com/office/drawing/2014/main" id="{2E9EA414-C78A-06F8-1A04-6F7343D378A3}"/>
                </a:ext>
              </a:extLst>
            </xdr:cNvPr>
            <xdr:cNvGrpSpPr/>
          </xdr:nvGrpSpPr>
          <xdr:grpSpPr>
            <a:xfrm>
              <a:off x="0" y="0"/>
              <a:ext cx="1470321" cy="6184990"/>
              <a:chOff x="0" y="-291307"/>
              <a:chExt cx="1474131" cy="6350725"/>
            </a:xfrm>
            <a:grpFill/>
          </xdr:grpSpPr>
          <xdr:grpSp>
            <xdr:nvGrpSpPr>
              <xdr:cNvPr id="19" name="Group 18">
                <a:extLst>
                  <a:ext uri="{FF2B5EF4-FFF2-40B4-BE49-F238E27FC236}">
                    <a16:creationId xmlns:a16="http://schemas.microsoft.com/office/drawing/2014/main" id="{D1A66001-7C07-8B9A-D07C-5346D314F5DB}"/>
                  </a:ext>
                </a:extLst>
              </xdr:cNvPr>
              <xdr:cNvGrpSpPr/>
            </xdr:nvGrpSpPr>
            <xdr:grpSpPr>
              <a:xfrm>
                <a:off x="0" y="-291307"/>
                <a:ext cx="1474131" cy="6350725"/>
                <a:chOff x="0" y="-291307"/>
                <a:chExt cx="1474131" cy="6350725"/>
              </a:xfrm>
              <a:grpFill/>
            </xdr:grpSpPr>
            <xdr:grpSp>
              <xdr:nvGrpSpPr>
                <xdr:cNvPr id="22" name="Group 21">
                  <a:extLst>
                    <a:ext uri="{FF2B5EF4-FFF2-40B4-BE49-F238E27FC236}">
                      <a16:creationId xmlns:a16="http://schemas.microsoft.com/office/drawing/2014/main" id="{72471FD1-0277-3AF9-6A0D-0C54473E9A3E}"/>
                    </a:ext>
                  </a:extLst>
                </xdr:cNvPr>
                <xdr:cNvGrpSpPr/>
              </xdr:nvGrpSpPr>
              <xdr:grpSpPr>
                <a:xfrm>
                  <a:off x="0" y="-291307"/>
                  <a:ext cx="1474131" cy="6350725"/>
                  <a:chOff x="0" y="-276870"/>
                  <a:chExt cx="1476165" cy="6035993"/>
                </a:xfrm>
                <a:grpFill/>
              </xdr:grpSpPr>
              <xdr:sp macro="" textlink="">
                <xdr:nvSpPr>
                  <xdr:cNvPr id="24" name="Rectangle 23">
                    <a:extLst>
                      <a:ext uri="{FF2B5EF4-FFF2-40B4-BE49-F238E27FC236}">
                        <a16:creationId xmlns:a16="http://schemas.microsoft.com/office/drawing/2014/main" id="{3F76BA9A-9E5E-6A0C-3080-8A8C2AA89F76}"/>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5" name="Group 24">
                    <a:extLst>
                      <a:ext uri="{FF2B5EF4-FFF2-40B4-BE49-F238E27FC236}">
                        <a16:creationId xmlns:a16="http://schemas.microsoft.com/office/drawing/2014/main" id="{DB4A2569-8914-4D28-5FAD-0C8B01D26B93}"/>
                      </a:ext>
                    </a:extLst>
                  </xdr:cNvPr>
                  <xdr:cNvGrpSpPr/>
                </xdr:nvGrpSpPr>
                <xdr:grpSpPr>
                  <a:xfrm>
                    <a:off x="2080" y="531339"/>
                    <a:ext cx="1457616" cy="4278031"/>
                    <a:chOff x="2080" y="531339"/>
                    <a:chExt cx="1457616" cy="4278031"/>
                  </a:xfrm>
                  <a:grpFill/>
                </xdr:grpSpPr>
                <xdr:sp macro="" textlink="">
                  <xdr:nvSpPr>
                    <xdr:cNvPr id="26" name="TextBox 25">
                      <a:hlinkClick xmlns:r="http://schemas.openxmlformats.org/officeDocument/2006/relationships" r:id="rId7"/>
                      <a:extLst>
                        <a:ext uri="{FF2B5EF4-FFF2-40B4-BE49-F238E27FC236}">
                          <a16:creationId xmlns:a16="http://schemas.microsoft.com/office/drawing/2014/main" id="{E5ED48E8-6DA6-CFE1-2FEA-BF9D4E3AA1CA}"/>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8"/>
                      <a:extLst>
                        <a:ext uri="{FF2B5EF4-FFF2-40B4-BE49-F238E27FC236}">
                          <a16:creationId xmlns:a16="http://schemas.microsoft.com/office/drawing/2014/main" id="{369A3493-88F0-6E42-C74A-546FD34F3475}"/>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9"/>
                      <a:extLst>
                        <a:ext uri="{FF2B5EF4-FFF2-40B4-BE49-F238E27FC236}">
                          <a16:creationId xmlns:a16="http://schemas.microsoft.com/office/drawing/2014/main" id="{FFBACDB3-85A5-990C-D1B7-8965E0DCC614}"/>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0"/>
                      <a:extLst>
                        <a:ext uri="{FF2B5EF4-FFF2-40B4-BE49-F238E27FC236}">
                          <a16:creationId xmlns:a16="http://schemas.microsoft.com/office/drawing/2014/main" id="{6543B7D2-33AF-BDD6-EA4C-AFDC797E1986}"/>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1"/>
                      <a:extLst>
                        <a:ext uri="{FF2B5EF4-FFF2-40B4-BE49-F238E27FC236}">
                          <a16:creationId xmlns:a16="http://schemas.microsoft.com/office/drawing/2014/main" id="{C4E31364-036A-0CA7-9701-2886706A6706}"/>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2"/>
                      <a:extLst>
                        <a:ext uri="{FF2B5EF4-FFF2-40B4-BE49-F238E27FC236}">
                          <a16:creationId xmlns:a16="http://schemas.microsoft.com/office/drawing/2014/main" id="{2BBA2066-F259-DC17-FB73-19B482E6CBCF}"/>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3"/>
                      <a:extLst>
                        <a:ext uri="{FF2B5EF4-FFF2-40B4-BE49-F238E27FC236}">
                          <a16:creationId xmlns:a16="http://schemas.microsoft.com/office/drawing/2014/main" id="{BEBF796C-2769-EC2D-7000-1E4CC733CB6E}"/>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14"/>
                      <a:extLst>
                        <a:ext uri="{FF2B5EF4-FFF2-40B4-BE49-F238E27FC236}">
                          <a16:creationId xmlns:a16="http://schemas.microsoft.com/office/drawing/2014/main" id="{ED69F51B-63CD-38B4-5846-5BECD525B3A6}"/>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15"/>
                      <a:extLst>
                        <a:ext uri="{FF2B5EF4-FFF2-40B4-BE49-F238E27FC236}">
                          <a16:creationId xmlns:a16="http://schemas.microsoft.com/office/drawing/2014/main" id="{1E446393-922F-7176-6976-48103083285A}"/>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extLst>
                        <a:ext uri="{FF2B5EF4-FFF2-40B4-BE49-F238E27FC236}">
                          <a16:creationId xmlns:a16="http://schemas.microsoft.com/office/drawing/2014/main" id="{237E0DF4-C173-D171-662A-591906500829}"/>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16"/>
                      <a:extLst>
                        <a:ext uri="{FF2B5EF4-FFF2-40B4-BE49-F238E27FC236}">
                          <a16:creationId xmlns:a16="http://schemas.microsoft.com/office/drawing/2014/main" id="{DEFF28C5-05BB-44BF-8CDC-5531610DC9C6}"/>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extLst>
                        <a:ext uri="{FF2B5EF4-FFF2-40B4-BE49-F238E27FC236}">
                          <a16:creationId xmlns:a16="http://schemas.microsoft.com/office/drawing/2014/main" id="{E9627FDF-00B0-C564-8F12-F8645FF98E84}"/>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hlinkClick xmlns:r="http://schemas.openxmlformats.org/officeDocument/2006/relationships" r:id="rId17"/>
                      <a:extLst>
                        <a:ext uri="{FF2B5EF4-FFF2-40B4-BE49-F238E27FC236}">
                          <a16:creationId xmlns:a16="http://schemas.microsoft.com/office/drawing/2014/main" id="{BF002BA6-1963-5479-EA73-096260B55431}"/>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extLst>
                        <a:ext uri="{FF2B5EF4-FFF2-40B4-BE49-F238E27FC236}">
                          <a16:creationId xmlns:a16="http://schemas.microsoft.com/office/drawing/2014/main" id="{91A731C3-BCFF-708C-0DD2-955170CDFC93}"/>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3" name="TextBox 22">
                  <a:hlinkClick xmlns:r="http://schemas.openxmlformats.org/officeDocument/2006/relationships" r:id="rId1"/>
                  <a:extLst>
                    <a:ext uri="{FF2B5EF4-FFF2-40B4-BE49-F238E27FC236}">
                      <a16:creationId xmlns:a16="http://schemas.microsoft.com/office/drawing/2014/main" id="{D5D2AFCF-6ABA-9809-69B0-4D99568733A7}"/>
                    </a:ext>
                  </a:extLst>
                </xdr:cNvPr>
                <xdr:cNvSpPr txBox="1"/>
              </xdr:nvSpPr>
              <xdr:spPr>
                <a:xfrm>
                  <a:off x="0" y="2248743"/>
                  <a:ext cx="1440000" cy="253521"/>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20" name="TextBox 19">
                <a:extLst>
                  <a:ext uri="{FF2B5EF4-FFF2-40B4-BE49-F238E27FC236}">
                    <a16:creationId xmlns:a16="http://schemas.microsoft.com/office/drawing/2014/main" id="{4B6D76D0-6831-E9D6-831E-6D2110030553}"/>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extLst>
                  <a:ext uri="{FF2B5EF4-FFF2-40B4-BE49-F238E27FC236}">
                    <a16:creationId xmlns:a16="http://schemas.microsoft.com/office/drawing/2014/main" id="{3D009A38-4D42-8AF8-9549-9A3F41B0632C}"/>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8" name="TextBox 17">
              <a:hlinkClick xmlns:r="http://schemas.openxmlformats.org/officeDocument/2006/relationships" r:id="rId18"/>
              <a:extLst>
                <a:ext uri="{FF2B5EF4-FFF2-40B4-BE49-F238E27FC236}">
                  <a16:creationId xmlns:a16="http://schemas.microsoft.com/office/drawing/2014/main" id="{08ABC586-315C-F208-858B-951786D43D15}"/>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6" name="Picture 15">
            <a:extLst>
              <a:ext uri="{FF2B5EF4-FFF2-40B4-BE49-F238E27FC236}">
                <a16:creationId xmlns:a16="http://schemas.microsoft.com/office/drawing/2014/main" id="{7B155CE0-DB5A-26AD-1942-4FE6AA8BBEED}"/>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a:grpFill/>
        </xdr:spPr>
      </xdr:pic>
    </xdr:grpSp>
    <xdr:clientData/>
  </xdr:twoCellAnchor>
  <xdr:oneCellAnchor>
    <xdr:from>
      <xdr:col>34</xdr:col>
      <xdr:colOff>0</xdr:colOff>
      <xdr:row>4</xdr:row>
      <xdr:rowOff>0</xdr:rowOff>
    </xdr:from>
    <xdr:ext cx="184731" cy="264560"/>
    <xdr:sp macro="" textlink="">
      <xdr:nvSpPr>
        <xdr:cNvPr id="40" name="TextBox 39">
          <a:extLst>
            <a:ext uri="{FF2B5EF4-FFF2-40B4-BE49-F238E27FC236}">
              <a16:creationId xmlns:a16="http://schemas.microsoft.com/office/drawing/2014/main" id="{10917953-B2E9-4B29-A9A3-2B310CA45D8C}"/>
            </a:ext>
          </a:extLst>
        </xdr:cNvPr>
        <xdr:cNvSpPr txBox="1"/>
      </xdr:nvSpPr>
      <xdr:spPr>
        <a:xfrm>
          <a:off x="1857756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1" name="TextBox 40">
          <a:extLst>
            <a:ext uri="{FF2B5EF4-FFF2-40B4-BE49-F238E27FC236}">
              <a16:creationId xmlns:a16="http://schemas.microsoft.com/office/drawing/2014/main" id="{8FC0C285-F31E-40A7-920E-80D49FF0D111}"/>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42" name="TextBox 41">
          <a:extLst>
            <a:ext uri="{FF2B5EF4-FFF2-40B4-BE49-F238E27FC236}">
              <a16:creationId xmlns:a16="http://schemas.microsoft.com/office/drawing/2014/main" id="{39FCC67C-EB33-47D1-8C32-20D5494A29B9}"/>
            </a:ext>
          </a:extLst>
        </xdr:cNvPr>
        <xdr:cNvSpPr txBox="1"/>
      </xdr:nvSpPr>
      <xdr:spPr>
        <a:xfrm>
          <a:off x="1336548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3" name="TextBox 42">
          <a:extLst>
            <a:ext uri="{FF2B5EF4-FFF2-40B4-BE49-F238E27FC236}">
              <a16:creationId xmlns:a16="http://schemas.microsoft.com/office/drawing/2014/main" id="{0011BEEA-6E7E-4D17-86F4-749958D56B9B}"/>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34</xdr:col>
      <xdr:colOff>0</xdr:colOff>
      <xdr:row>17</xdr:row>
      <xdr:rowOff>0</xdr:rowOff>
    </xdr:from>
    <xdr:ext cx="184731" cy="264560"/>
    <xdr:sp macro="" textlink="">
      <xdr:nvSpPr>
        <xdr:cNvPr id="44" name="TextBox 43">
          <a:extLst>
            <a:ext uri="{FF2B5EF4-FFF2-40B4-BE49-F238E27FC236}">
              <a16:creationId xmlns:a16="http://schemas.microsoft.com/office/drawing/2014/main" id="{16CD0985-BDEF-48AF-8B2E-BABB45ED4A22}"/>
            </a:ext>
          </a:extLst>
        </xdr:cNvPr>
        <xdr:cNvSpPr txBox="1"/>
      </xdr:nvSpPr>
      <xdr:spPr>
        <a:xfrm>
          <a:off x="1857756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5" name="TextBox 44">
          <a:extLst>
            <a:ext uri="{FF2B5EF4-FFF2-40B4-BE49-F238E27FC236}">
              <a16:creationId xmlns:a16="http://schemas.microsoft.com/office/drawing/2014/main" id="{64FF93DA-712E-43A2-A8E1-C22FC119B195}"/>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4</xdr:col>
      <xdr:colOff>4169</xdr:colOff>
      <xdr:row>3</xdr:row>
      <xdr:rowOff>99057</xdr:rowOff>
    </xdr:from>
    <xdr:to>
      <xdr:col>9</xdr:col>
      <xdr:colOff>445527</xdr:colOff>
      <xdr:row>3</xdr:row>
      <xdr:rowOff>351057</xdr:rowOff>
    </xdr:to>
    <xdr:grpSp>
      <xdr:nvGrpSpPr>
        <xdr:cNvPr id="46" name="Group 45">
          <a:extLst>
            <a:ext uri="{FF2B5EF4-FFF2-40B4-BE49-F238E27FC236}">
              <a16:creationId xmlns:a16="http://schemas.microsoft.com/office/drawing/2014/main" id="{181343B7-ABB7-4415-B6A7-082F779FEB26}"/>
            </a:ext>
          </a:extLst>
        </xdr:cNvPr>
        <xdr:cNvGrpSpPr/>
      </xdr:nvGrpSpPr>
      <xdr:grpSpPr>
        <a:xfrm>
          <a:off x="1718669" y="922017"/>
          <a:ext cx="3077878" cy="252000"/>
          <a:chOff x="1709867" y="914400"/>
          <a:chExt cx="2918458" cy="184906"/>
        </a:xfrm>
      </xdr:grpSpPr>
      <xdr:grpSp>
        <xdr:nvGrpSpPr>
          <xdr:cNvPr id="47" name="Group 46">
            <a:extLst>
              <a:ext uri="{FF2B5EF4-FFF2-40B4-BE49-F238E27FC236}">
                <a16:creationId xmlns:a16="http://schemas.microsoft.com/office/drawing/2014/main" id="{8BB26B05-B586-5EA7-2230-735D6E42347F}"/>
              </a:ext>
            </a:extLst>
          </xdr:cNvPr>
          <xdr:cNvGrpSpPr/>
        </xdr:nvGrpSpPr>
        <xdr:grpSpPr>
          <a:xfrm>
            <a:off x="2664544" y="914400"/>
            <a:ext cx="1963781" cy="184906"/>
            <a:chOff x="6439588" y="952500"/>
            <a:chExt cx="1875064" cy="184906"/>
          </a:xfrm>
          <a:solidFill>
            <a:schemeClr val="bg2">
              <a:lumMod val="75000"/>
            </a:schemeClr>
          </a:solidFill>
        </xdr:grpSpPr>
        <xdr:sp macro="" textlink="">
          <xdr:nvSpPr>
            <xdr:cNvPr id="49" name="Rectangle: Rounded Corners 48">
              <a:hlinkClick xmlns:r="http://schemas.openxmlformats.org/officeDocument/2006/relationships" r:id="rId20"/>
              <a:extLst>
                <a:ext uri="{FF2B5EF4-FFF2-40B4-BE49-F238E27FC236}">
                  <a16:creationId xmlns:a16="http://schemas.microsoft.com/office/drawing/2014/main" id="{578E85D8-ACD7-A4AF-6E3A-9829B43A81E3}"/>
                </a:ext>
              </a:extLst>
            </xdr:cNvPr>
            <xdr:cNvSpPr/>
          </xdr:nvSpPr>
          <xdr:spPr>
            <a:xfrm>
              <a:off x="7352190" y="952500"/>
              <a:ext cx="962462" cy="184906"/>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Commission</a:t>
              </a:r>
              <a:endParaRPr lang="en-SC" sz="1100">
                <a:latin typeface="Arial" panose="020B0604020202020204" pitchFamily="34" charset="0"/>
                <a:cs typeface="Arial" panose="020B0604020202020204" pitchFamily="34" charset="0"/>
              </a:endParaRPr>
            </a:p>
          </xdr:txBody>
        </xdr:sp>
        <xdr:sp macro="" textlink="">
          <xdr:nvSpPr>
            <xdr:cNvPr id="50" name="Rectangle: Rounded Corners 49">
              <a:hlinkClick xmlns:r="http://schemas.openxmlformats.org/officeDocument/2006/relationships" r:id="rId21"/>
              <a:extLst>
                <a:ext uri="{FF2B5EF4-FFF2-40B4-BE49-F238E27FC236}">
                  <a16:creationId xmlns:a16="http://schemas.microsoft.com/office/drawing/2014/main" id="{D51ED92F-59D4-6C89-D6CE-C487CA42FFDA}"/>
                </a:ext>
              </a:extLst>
            </xdr:cNvPr>
            <xdr:cNvSpPr/>
          </xdr:nvSpPr>
          <xdr:spPr>
            <a:xfrm>
              <a:off x="6439588" y="952500"/>
              <a:ext cx="859341" cy="184906"/>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sp macro="" textlink="">
        <xdr:nvSpPr>
          <xdr:cNvPr id="48" name="Rectangle: Rounded Corners 47">
            <a:hlinkClick xmlns:r="http://schemas.openxmlformats.org/officeDocument/2006/relationships" r:id="rId22"/>
            <a:extLst>
              <a:ext uri="{FF2B5EF4-FFF2-40B4-BE49-F238E27FC236}">
                <a16:creationId xmlns:a16="http://schemas.microsoft.com/office/drawing/2014/main" id="{99ED765F-0A12-309D-9F3F-72B198DD5E4F}"/>
              </a:ext>
            </a:extLst>
          </xdr:cNvPr>
          <xdr:cNvSpPr/>
        </xdr:nvSpPr>
        <xdr:spPr>
          <a:xfrm>
            <a:off x="1709867" y="914400"/>
            <a:ext cx="900000" cy="184906"/>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Nominees</a:t>
            </a:r>
            <a:endParaRPr lang="en-SC" sz="1100">
              <a:latin typeface="Arial" panose="020B0604020202020204" pitchFamily="34" charset="0"/>
              <a:cs typeface="Arial" panose="020B0604020202020204" pitchFamily="34" charset="0"/>
            </a:endParaRPr>
          </a:p>
        </xdr:txBody>
      </xdr:sp>
    </xdr:grpSp>
    <xdr:clientData/>
  </xdr:twoCellAnchor>
  <xdr:oneCellAnchor>
    <xdr:from>
      <xdr:col>25</xdr:col>
      <xdr:colOff>480060</xdr:colOff>
      <xdr:row>17</xdr:row>
      <xdr:rowOff>0</xdr:rowOff>
    </xdr:from>
    <xdr:ext cx="184731" cy="264560"/>
    <xdr:sp macro="" textlink="">
      <xdr:nvSpPr>
        <xdr:cNvPr id="51" name="TextBox 50">
          <a:extLst>
            <a:ext uri="{FF2B5EF4-FFF2-40B4-BE49-F238E27FC236}">
              <a16:creationId xmlns:a16="http://schemas.microsoft.com/office/drawing/2014/main" id="{DB535107-5090-4CCD-8314-207B1F5D026F}"/>
            </a:ext>
          </a:extLst>
        </xdr:cNvPr>
        <xdr:cNvSpPr txBox="1"/>
      </xdr:nvSpPr>
      <xdr:spPr>
        <a:xfrm>
          <a:off x="1336548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52" name="TextBox 51">
          <a:extLst>
            <a:ext uri="{FF2B5EF4-FFF2-40B4-BE49-F238E27FC236}">
              <a16:creationId xmlns:a16="http://schemas.microsoft.com/office/drawing/2014/main" id="{AAABD804-B411-4D3E-919D-3F13F6A48F20}"/>
            </a:ext>
          </a:extLst>
        </xdr:cNvPr>
        <xdr:cNvSpPr txBox="1"/>
      </xdr:nvSpPr>
      <xdr:spPr>
        <a:xfrm>
          <a:off x="1336548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53" name="TextBox 52">
          <a:extLst>
            <a:ext uri="{FF2B5EF4-FFF2-40B4-BE49-F238E27FC236}">
              <a16:creationId xmlns:a16="http://schemas.microsoft.com/office/drawing/2014/main" id="{4051C247-A40E-4D7E-BCEB-B74BC6A771E6}"/>
            </a:ext>
          </a:extLst>
        </xdr:cNvPr>
        <xdr:cNvSpPr txBox="1"/>
      </xdr:nvSpPr>
      <xdr:spPr>
        <a:xfrm>
          <a:off x="1336548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wsDr>
</file>

<file path=xl/drawings/drawing64.xml><?xml version="1.0" encoding="utf-8"?>
<xdr:wsDr xmlns:xdr="http://schemas.openxmlformats.org/drawingml/2006/spreadsheetDrawing" xmlns:a="http://schemas.openxmlformats.org/drawingml/2006/main">
  <xdr:oneCellAnchor>
    <xdr:from>
      <xdr:col>25</xdr:col>
      <xdr:colOff>480060</xdr:colOff>
      <xdr:row>15</xdr:row>
      <xdr:rowOff>0</xdr:rowOff>
    </xdr:from>
    <xdr:ext cx="184731" cy="264560"/>
    <xdr:sp macro="" textlink="">
      <xdr:nvSpPr>
        <xdr:cNvPr id="2" name="TextBox 1">
          <a:extLst>
            <a:ext uri="{FF2B5EF4-FFF2-40B4-BE49-F238E27FC236}">
              <a16:creationId xmlns:a16="http://schemas.microsoft.com/office/drawing/2014/main" id="{4802A452-B4E0-4D73-B1A6-4A3237E26A7B}"/>
            </a:ext>
          </a:extLst>
        </xdr:cNvPr>
        <xdr:cNvSpPr txBox="1"/>
      </xdr:nvSpPr>
      <xdr:spPr>
        <a:xfrm>
          <a:off x="135331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25</xdr:row>
      <xdr:rowOff>0</xdr:rowOff>
    </xdr:from>
    <xdr:ext cx="184731" cy="264560"/>
    <xdr:sp macro="" textlink="">
      <xdr:nvSpPr>
        <xdr:cNvPr id="3" name="TextBox 2">
          <a:extLst>
            <a:ext uri="{FF2B5EF4-FFF2-40B4-BE49-F238E27FC236}">
              <a16:creationId xmlns:a16="http://schemas.microsoft.com/office/drawing/2014/main" id="{D8957BB8-E162-47B7-A8F3-9C9D7CFC13AD}"/>
            </a:ext>
          </a:extLst>
        </xdr:cNvPr>
        <xdr:cNvSpPr txBox="1"/>
      </xdr:nvSpPr>
      <xdr:spPr>
        <a:xfrm>
          <a:off x="13533120" y="5494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 name="TextBox 3">
          <a:extLst>
            <a:ext uri="{FF2B5EF4-FFF2-40B4-BE49-F238E27FC236}">
              <a16:creationId xmlns:a16="http://schemas.microsoft.com/office/drawing/2014/main" id="{67232A8E-ABF8-4B68-BB31-9E931EE1FFD8}"/>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15</xdr:row>
      <xdr:rowOff>0</xdr:rowOff>
    </xdr:from>
    <xdr:ext cx="184731" cy="264560"/>
    <xdr:sp macro="" textlink="">
      <xdr:nvSpPr>
        <xdr:cNvPr id="5" name="TextBox 4">
          <a:extLst>
            <a:ext uri="{FF2B5EF4-FFF2-40B4-BE49-F238E27FC236}">
              <a16:creationId xmlns:a16="http://schemas.microsoft.com/office/drawing/2014/main" id="{A45CF73D-CE4C-49F3-A7D1-5C78DFCB4046}"/>
            </a:ext>
          </a:extLst>
        </xdr:cNvPr>
        <xdr:cNvSpPr txBox="1"/>
      </xdr:nvSpPr>
      <xdr:spPr>
        <a:xfrm>
          <a:off x="135331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25</xdr:col>
      <xdr:colOff>350520</xdr:colOff>
      <xdr:row>3</xdr:row>
      <xdr:rowOff>106680</xdr:rowOff>
    </xdr:from>
    <xdr:to>
      <xdr:col>25</xdr:col>
      <xdr:colOff>1034520</xdr:colOff>
      <xdr:row>3</xdr:row>
      <xdr:rowOff>358680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685B60A9-47BB-498C-9DCE-24EC03317220}"/>
            </a:ext>
          </a:extLst>
        </xdr:cNvPr>
        <xdr:cNvSpPr/>
      </xdr:nvSpPr>
      <xdr:spPr>
        <a:xfrm>
          <a:off x="13403580" y="929640"/>
          <a:ext cx="684000" cy="252000"/>
        </a:xfrm>
        <a:prstGeom prst="roundRect">
          <a:avLst/>
        </a:prstGeom>
        <a:solidFill>
          <a:schemeClr val="bg1">
            <a:lumMod val="7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23</xdr:col>
      <xdr:colOff>1066800</xdr:colOff>
      <xdr:row>3</xdr:row>
      <xdr:rowOff>106680</xdr:rowOff>
    </xdr:from>
    <xdr:to>
      <xdr:col>25</xdr:col>
      <xdr:colOff>257280</xdr:colOff>
      <xdr:row>3</xdr:row>
      <xdr:rowOff>358680</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82637885-74D2-4DAD-8653-E9208A8DC435}"/>
            </a:ext>
          </a:extLst>
        </xdr:cNvPr>
        <xdr:cNvSpPr/>
      </xdr:nvSpPr>
      <xdr:spPr>
        <a:xfrm>
          <a:off x="12626340" y="92964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oneCellAnchor>
    <xdr:from>
      <xdr:col>25</xdr:col>
      <xdr:colOff>480060</xdr:colOff>
      <xdr:row>25</xdr:row>
      <xdr:rowOff>0</xdr:rowOff>
    </xdr:from>
    <xdr:ext cx="184731" cy="264560"/>
    <xdr:sp macro="" textlink="">
      <xdr:nvSpPr>
        <xdr:cNvPr id="8" name="TextBox 7">
          <a:extLst>
            <a:ext uri="{FF2B5EF4-FFF2-40B4-BE49-F238E27FC236}">
              <a16:creationId xmlns:a16="http://schemas.microsoft.com/office/drawing/2014/main" id="{761D85B3-A322-4A24-8E11-02CF654BF500}"/>
            </a:ext>
          </a:extLst>
        </xdr:cNvPr>
        <xdr:cNvSpPr txBox="1"/>
      </xdr:nvSpPr>
      <xdr:spPr>
        <a:xfrm>
          <a:off x="13533120" y="5494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9</xdr:col>
      <xdr:colOff>480060</xdr:colOff>
      <xdr:row>25</xdr:row>
      <xdr:rowOff>0</xdr:rowOff>
    </xdr:from>
    <xdr:ext cx="184731" cy="264560"/>
    <xdr:sp macro="" textlink="">
      <xdr:nvSpPr>
        <xdr:cNvPr id="9" name="TextBox 8">
          <a:extLst>
            <a:ext uri="{FF2B5EF4-FFF2-40B4-BE49-F238E27FC236}">
              <a16:creationId xmlns:a16="http://schemas.microsoft.com/office/drawing/2014/main" id="{BEAF98CE-E99D-407F-A176-CE69C093D8F3}"/>
            </a:ext>
          </a:extLst>
        </xdr:cNvPr>
        <xdr:cNvSpPr txBox="1"/>
      </xdr:nvSpPr>
      <xdr:spPr>
        <a:xfrm>
          <a:off x="4831080" y="5494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25</xdr:col>
      <xdr:colOff>30480</xdr:colOff>
      <xdr:row>32</xdr:row>
      <xdr:rowOff>91440</xdr:rowOff>
    </xdr:from>
    <xdr:to>
      <xdr:col>25</xdr:col>
      <xdr:colOff>1125720</xdr:colOff>
      <xdr:row>32</xdr:row>
      <xdr:rowOff>343440</xdr:rowOff>
    </xdr:to>
    <xdr:sp macro="" textlink="">
      <xdr:nvSpPr>
        <xdr:cNvPr id="10" name="Rectangle: Rounded Corners 9">
          <a:extLst>
            <a:ext uri="{FF2B5EF4-FFF2-40B4-BE49-F238E27FC236}">
              <a16:creationId xmlns:a16="http://schemas.microsoft.com/office/drawing/2014/main" id="{D2123EDC-5F75-414F-A01B-24A196A12671}"/>
            </a:ext>
          </a:extLst>
        </xdr:cNvPr>
        <xdr:cNvSpPr/>
      </xdr:nvSpPr>
      <xdr:spPr>
        <a:xfrm>
          <a:off x="13083540" y="5783580"/>
          <a:ext cx="104952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0</xdr:colOff>
      <xdr:row>33</xdr:row>
      <xdr:rowOff>106680</xdr:rowOff>
    </xdr:from>
    <xdr:to>
      <xdr:col>5</xdr:col>
      <xdr:colOff>291805</xdr:colOff>
      <xdr:row>34</xdr:row>
      <xdr:rowOff>175260</xdr:rowOff>
    </xdr:to>
    <xdr:pic>
      <xdr:nvPicPr>
        <xdr:cNvPr id="11" name="Picture 10">
          <a:extLst>
            <a:ext uri="{FF2B5EF4-FFF2-40B4-BE49-F238E27FC236}">
              <a16:creationId xmlns:a16="http://schemas.microsoft.com/office/drawing/2014/main" id="{0E7864B7-1C8A-4C97-9DCC-76715A9C15FE}"/>
            </a:ext>
          </a:extLst>
        </xdr:cNvPr>
        <xdr:cNvPicPr>
          <a:picLocks noChangeAspect="1"/>
        </xdr:cNvPicPr>
      </xdr:nvPicPr>
      <xdr:blipFill>
        <a:blip xmlns:r="http://schemas.openxmlformats.org/officeDocument/2006/relationships" r:embed="rId3"/>
        <a:stretch>
          <a:fillRect/>
        </a:stretch>
      </xdr:blipFill>
      <xdr:spPr>
        <a:xfrm>
          <a:off x="2110740" y="6240780"/>
          <a:ext cx="291805" cy="342900"/>
        </a:xfrm>
        <a:prstGeom prst="rect">
          <a:avLst/>
        </a:prstGeom>
      </xdr:spPr>
    </xdr:pic>
    <xdr:clientData/>
  </xdr:twoCellAnchor>
  <xdr:twoCellAnchor editAs="oneCell">
    <xdr:from>
      <xdr:col>10</xdr:col>
      <xdr:colOff>144780</xdr:colOff>
      <xdr:row>33</xdr:row>
      <xdr:rowOff>106680</xdr:rowOff>
    </xdr:from>
    <xdr:to>
      <xdr:col>11</xdr:col>
      <xdr:colOff>40345</xdr:colOff>
      <xdr:row>34</xdr:row>
      <xdr:rowOff>175260</xdr:rowOff>
    </xdr:to>
    <xdr:pic>
      <xdr:nvPicPr>
        <xdr:cNvPr id="12" name="Picture 11">
          <a:extLst>
            <a:ext uri="{FF2B5EF4-FFF2-40B4-BE49-F238E27FC236}">
              <a16:creationId xmlns:a16="http://schemas.microsoft.com/office/drawing/2014/main" id="{70A18B86-3C17-4690-BE76-96755CABA808}"/>
            </a:ext>
          </a:extLst>
        </xdr:cNvPr>
        <xdr:cNvPicPr>
          <a:picLocks noChangeAspect="1"/>
        </xdr:cNvPicPr>
      </xdr:nvPicPr>
      <xdr:blipFill>
        <a:blip xmlns:r="http://schemas.openxmlformats.org/officeDocument/2006/relationships" r:embed="rId3"/>
        <a:stretch>
          <a:fillRect/>
        </a:stretch>
      </xdr:blipFill>
      <xdr:spPr>
        <a:xfrm>
          <a:off x="5128260" y="6240780"/>
          <a:ext cx="291805" cy="342900"/>
        </a:xfrm>
        <a:prstGeom prst="rect">
          <a:avLst/>
        </a:prstGeom>
      </xdr:spPr>
    </xdr:pic>
    <xdr:clientData/>
  </xdr:twoCellAnchor>
  <xdr:twoCellAnchor editAs="oneCell">
    <xdr:from>
      <xdr:col>7</xdr:col>
      <xdr:colOff>0</xdr:colOff>
      <xdr:row>33</xdr:row>
      <xdr:rowOff>106680</xdr:rowOff>
    </xdr:from>
    <xdr:to>
      <xdr:col>7</xdr:col>
      <xdr:colOff>271445</xdr:colOff>
      <xdr:row>34</xdr:row>
      <xdr:rowOff>175260</xdr:rowOff>
    </xdr:to>
    <xdr:pic>
      <xdr:nvPicPr>
        <xdr:cNvPr id="13" name="Picture 12">
          <a:extLst>
            <a:ext uri="{FF2B5EF4-FFF2-40B4-BE49-F238E27FC236}">
              <a16:creationId xmlns:a16="http://schemas.microsoft.com/office/drawing/2014/main" id="{3133FC1E-4BD0-4516-A234-C46B40C87030}"/>
            </a:ext>
          </a:extLst>
        </xdr:cNvPr>
        <xdr:cNvPicPr>
          <a:picLocks noChangeAspect="1"/>
        </xdr:cNvPicPr>
      </xdr:nvPicPr>
      <xdr:blipFill>
        <a:blip xmlns:r="http://schemas.openxmlformats.org/officeDocument/2006/relationships" r:embed="rId4"/>
        <a:stretch>
          <a:fillRect/>
        </a:stretch>
      </xdr:blipFill>
      <xdr:spPr>
        <a:xfrm>
          <a:off x="2933700" y="6240780"/>
          <a:ext cx="271445" cy="342900"/>
        </a:xfrm>
        <a:prstGeom prst="rect">
          <a:avLst/>
        </a:prstGeom>
      </xdr:spPr>
    </xdr:pic>
    <xdr:clientData/>
  </xdr:twoCellAnchor>
  <xdr:twoCellAnchor editAs="oneCell">
    <xdr:from>
      <xdr:col>9</xdr:col>
      <xdr:colOff>0</xdr:colOff>
      <xdr:row>33</xdr:row>
      <xdr:rowOff>106680</xdr:rowOff>
    </xdr:from>
    <xdr:to>
      <xdr:col>9</xdr:col>
      <xdr:colOff>271445</xdr:colOff>
      <xdr:row>34</xdr:row>
      <xdr:rowOff>175260</xdr:rowOff>
    </xdr:to>
    <xdr:pic>
      <xdr:nvPicPr>
        <xdr:cNvPr id="14" name="Picture 13">
          <a:extLst>
            <a:ext uri="{FF2B5EF4-FFF2-40B4-BE49-F238E27FC236}">
              <a16:creationId xmlns:a16="http://schemas.microsoft.com/office/drawing/2014/main" id="{F15527ED-D5BA-4B87-ADB9-ED69661E4B21}"/>
            </a:ext>
          </a:extLst>
        </xdr:cNvPr>
        <xdr:cNvPicPr>
          <a:picLocks noChangeAspect="1"/>
        </xdr:cNvPicPr>
      </xdr:nvPicPr>
      <xdr:blipFill>
        <a:blip xmlns:r="http://schemas.openxmlformats.org/officeDocument/2006/relationships" r:embed="rId4"/>
        <a:stretch>
          <a:fillRect/>
        </a:stretch>
      </xdr:blipFill>
      <xdr:spPr>
        <a:xfrm>
          <a:off x="4351020" y="6240780"/>
          <a:ext cx="271445" cy="342900"/>
        </a:xfrm>
        <a:prstGeom prst="rect">
          <a:avLst/>
        </a:prstGeom>
      </xdr:spPr>
    </xdr:pic>
    <xdr:clientData/>
  </xdr:twoCellAnchor>
  <xdr:twoCellAnchor>
    <xdr:from>
      <xdr:col>0</xdr:col>
      <xdr:colOff>0</xdr:colOff>
      <xdr:row>0</xdr:row>
      <xdr:rowOff>0</xdr:rowOff>
    </xdr:from>
    <xdr:to>
      <xdr:col>2</xdr:col>
      <xdr:colOff>3471</xdr:colOff>
      <xdr:row>35</xdr:row>
      <xdr:rowOff>157260</xdr:rowOff>
    </xdr:to>
    <xdr:grpSp>
      <xdr:nvGrpSpPr>
        <xdr:cNvPr id="15" name="Group 14">
          <a:extLst>
            <a:ext uri="{FF2B5EF4-FFF2-40B4-BE49-F238E27FC236}">
              <a16:creationId xmlns:a16="http://schemas.microsoft.com/office/drawing/2014/main" id="{FDF240E0-1AE2-437C-AEFE-E84CE1A826E7}"/>
            </a:ext>
          </a:extLst>
        </xdr:cNvPr>
        <xdr:cNvGrpSpPr/>
      </xdr:nvGrpSpPr>
      <xdr:grpSpPr>
        <a:xfrm>
          <a:off x="0" y="0"/>
          <a:ext cx="1474131" cy="6840000"/>
          <a:chOff x="0" y="0"/>
          <a:chExt cx="1470321" cy="6184990"/>
        </a:xfrm>
        <a:solidFill>
          <a:schemeClr val="bg1"/>
        </a:solidFill>
      </xdr:grpSpPr>
      <xdr:grpSp>
        <xdr:nvGrpSpPr>
          <xdr:cNvPr id="16" name="Group 15">
            <a:extLst>
              <a:ext uri="{FF2B5EF4-FFF2-40B4-BE49-F238E27FC236}">
                <a16:creationId xmlns:a16="http://schemas.microsoft.com/office/drawing/2014/main" id="{435D7D55-A8FE-9D9C-0167-FB3D47ED16C2}"/>
              </a:ext>
            </a:extLst>
          </xdr:cNvPr>
          <xdr:cNvGrpSpPr/>
        </xdr:nvGrpSpPr>
        <xdr:grpSpPr>
          <a:xfrm>
            <a:off x="0" y="0"/>
            <a:ext cx="1470321" cy="6184990"/>
            <a:chOff x="0" y="0"/>
            <a:chExt cx="1470321" cy="6184990"/>
          </a:xfrm>
          <a:grpFill/>
        </xdr:grpSpPr>
        <xdr:grpSp>
          <xdr:nvGrpSpPr>
            <xdr:cNvPr id="18" name="Group 17">
              <a:extLst>
                <a:ext uri="{FF2B5EF4-FFF2-40B4-BE49-F238E27FC236}">
                  <a16:creationId xmlns:a16="http://schemas.microsoft.com/office/drawing/2014/main" id="{B765F3BC-DB5B-97B1-5813-967591F9F9C8}"/>
                </a:ext>
              </a:extLst>
            </xdr:cNvPr>
            <xdr:cNvGrpSpPr/>
          </xdr:nvGrpSpPr>
          <xdr:grpSpPr>
            <a:xfrm>
              <a:off x="0" y="0"/>
              <a:ext cx="1470321" cy="6184990"/>
              <a:chOff x="0" y="-291307"/>
              <a:chExt cx="1474131" cy="6350725"/>
            </a:xfrm>
            <a:grpFill/>
          </xdr:grpSpPr>
          <xdr:grpSp>
            <xdr:nvGrpSpPr>
              <xdr:cNvPr id="20" name="Group 19">
                <a:extLst>
                  <a:ext uri="{FF2B5EF4-FFF2-40B4-BE49-F238E27FC236}">
                    <a16:creationId xmlns:a16="http://schemas.microsoft.com/office/drawing/2014/main" id="{0A3B60F5-A4D6-CBBE-695D-3AB30EA466DD}"/>
                  </a:ext>
                </a:extLst>
              </xdr:cNvPr>
              <xdr:cNvGrpSpPr/>
            </xdr:nvGrpSpPr>
            <xdr:grpSpPr>
              <a:xfrm>
                <a:off x="0" y="-291307"/>
                <a:ext cx="1474131" cy="6350725"/>
                <a:chOff x="0" y="-291307"/>
                <a:chExt cx="1474131" cy="6350725"/>
              </a:xfrm>
              <a:grpFill/>
            </xdr:grpSpPr>
            <xdr:grpSp>
              <xdr:nvGrpSpPr>
                <xdr:cNvPr id="23" name="Group 22">
                  <a:extLst>
                    <a:ext uri="{FF2B5EF4-FFF2-40B4-BE49-F238E27FC236}">
                      <a16:creationId xmlns:a16="http://schemas.microsoft.com/office/drawing/2014/main" id="{63955E31-43CA-EDF8-DA60-B205B5975010}"/>
                    </a:ext>
                  </a:extLst>
                </xdr:cNvPr>
                <xdr:cNvGrpSpPr/>
              </xdr:nvGrpSpPr>
              <xdr:grpSpPr>
                <a:xfrm>
                  <a:off x="0" y="-291307"/>
                  <a:ext cx="1474131" cy="6350725"/>
                  <a:chOff x="0" y="-276870"/>
                  <a:chExt cx="1476165" cy="6035993"/>
                </a:xfrm>
                <a:grpFill/>
              </xdr:grpSpPr>
              <xdr:sp macro="" textlink="">
                <xdr:nvSpPr>
                  <xdr:cNvPr id="25" name="Rectangle 24">
                    <a:extLst>
                      <a:ext uri="{FF2B5EF4-FFF2-40B4-BE49-F238E27FC236}">
                        <a16:creationId xmlns:a16="http://schemas.microsoft.com/office/drawing/2014/main" id="{4E962452-53B6-E48C-8767-98CC2E6120F8}"/>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6" name="Group 25">
                    <a:extLst>
                      <a:ext uri="{FF2B5EF4-FFF2-40B4-BE49-F238E27FC236}">
                        <a16:creationId xmlns:a16="http://schemas.microsoft.com/office/drawing/2014/main" id="{DC4A91FA-23DB-B6B7-42D2-780B2D12265D}"/>
                      </a:ext>
                    </a:extLst>
                  </xdr:cNvPr>
                  <xdr:cNvGrpSpPr/>
                </xdr:nvGrpSpPr>
                <xdr:grpSpPr>
                  <a:xfrm>
                    <a:off x="2080" y="531339"/>
                    <a:ext cx="1457616" cy="4278031"/>
                    <a:chOff x="2080" y="531339"/>
                    <a:chExt cx="1457616" cy="4278031"/>
                  </a:xfrm>
                  <a:grpFill/>
                </xdr:grpSpPr>
                <xdr:sp macro="" textlink="">
                  <xdr:nvSpPr>
                    <xdr:cNvPr id="27" name="TextBox 26">
                      <a:hlinkClick xmlns:r="http://schemas.openxmlformats.org/officeDocument/2006/relationships" r:id="rId5"/>
                      <a:extLst>
                        <a:ext uri="{FF2B5EF4-FFF2-40B4-BE49-F238E27FC236}">
                          <a16:creationId xmlns:a16="http://schemas.microsoft.com/office/drawing/2014/main" id="{CC37F60E-069F-3890-C519-ABE567C5E1F7}"/>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6"/>
                      <a:extLst>
                        <a:ext uri="{FF2B5EF4-FFF2-40B4-BE49-F238E27FC236}">
                          <a16:creationId xmlns:a16="http://schemas.microsoft.com/office/drawing/2014/main" id="{5E5E2DCA-D97E-3E7C-B373-47E3ABB330F2}"/>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7"/>
                      <a:extLst>
                        <a:ext uri="{FF2B5EF4-FFF2-40B4-BE49-F238E27FC236}">
                          <a16:creationId xmlns:a16="http://schemas.microsoft.com/office/drawing/2014/main" id="{9560C93A-8763-7C05-67AE-F71EF615743E}"/>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8"/>
                      <a:extLst>
                        <a:ext uri="{FF2B5EF4-FFF2-40B4-BE49-F238E27FC236}">
                          <a16:creationId xmlns:a16="http://schemas.microsoft.com/office/drawing/2014/main" id="{0C4219AE-4D9A-0725-D600-753D06336745}"/>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9"/>
                      <a:extLst>
                        <a:ext uri="{FF2B5EF4-FFF2-40B4-BE49-F238E27FC236}">
                          <a16:creationId xmlns:a16="http://schemas.microsoft.com/office/drawing/2014/main" id="{9D9E8AE8-3581-3431-24F5-2C909499F0E5}"/>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0"/>
                      <a:extLst>
                        <a:ext uri="{FF2B5EF4-FFF2-40B4-BE49-F238E27FC236}">
                          <a16:creationId xmlns:a16="http://schemas.microsoft.com/office/drawing/2014/main" id="{DF76F2E6-4408-FBAE-DB4B-A9FF5F982553}"/>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11"/>
                      <a:extLst>
                        <a:ext uri="{FF2B5EF4-FFF2-40B4-BE49-F238E27FC236}">
                          <a16:creationId xmlns:a16="http://schemas.microsoft.com/office/drawing/2014/main" id="{0A64E3E6-4008-DD34-987E-6FFD5BBA37ED}"/>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12"/>
                      <a:extLst>
                        <a:ext uri="{FF2B5EF4-FFF2-40B4-BE49-F238E27FC236}">
                          <a16:creationId xmlns:a16="http://schemas.microsoft.com/office/drawing/2014/main" id="{9E3DA675-1FDF-832D-EA7E-76960A977728}"/>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13"/>
                      <a:extLst>
                        <a:ext uri="{FF2B5EF4-FFF2-40B4-BE49-F238E27FC236}">
                          <a16:creationId xmlns:a16="http://schemas.microsoft.com/office/drawing/2014/main" id="{AC39B114-759D-7BBF-1821-C151E2F1670D}"/>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extLst>
                        <a:ext uri="{FF2B5EF4-FFF2-40B4-BE49-F238E27FC236}">
                          <a16:creationId xmlns:a16="http://schemas.microsoft.com/office/drawing/2014/main" id="{20FBB84E-A4FD-6476-7009-9741DE2DAC6F}"/>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14"/>
                      <a:extLst>
                        <a:ext uri="{FF2B5EF4-FFF2-40B4-BE49-F238E27FC236}">
                          <a16:creationId xmlns:a16="http://schemas.microsoft.com/office/drawing/2014/main" id="{46A1AD33-A8B0-137D-EB98-2398B67437E2}"/>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extLst>
                        <a:ext uri="{FF2B5EF4-FFF2-40B4-BE49-F238E27FC236}">
                          <a16:creationId xmlns:a16="http://schemas.microsoft.com/office/drawing/2014/main" id="{792B5BE4-EB81-5BD9-3D99-99B3271533F5}"/>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hlinkClick xmlns:r="http://schemas.openxmlformats.org/officeDocument/2006/relationships" r:id="rId15"/>
                      <a:extLst>
                        <a:ext uri="{FF2B5EF4-FFF2-40B4-BE49-F238E27FC236}">
                          <a16:creationId xmlns:a16="http://schemas.microsoft.com/office/drawing/2014/main" id="{BF5CC765-6AEB-9756-4D6C-E15868288BC9}"/>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extLst>
                        <a:ext uri="{FF2B5EF4-FFF2-40B4-BE49-F238E27FC236}">
                          <a16:creationId xmlns:a16="http://schemas.microsoft.com/office/drawing/2014/main" id="{0677D9A8-71D5-B008-C6AD-EBD101A30726}"/>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4" name="TextBox 23">
                  <a:hlinkClick xmlns:r="http://schemas.openxmlformats.org/officeDocument/2006/relationships" r:id="rId1"/>
                  <a:extLst>
                    <a:ext uri="{FF2B5EF4-FFF2-40B4-BE49-F238E27FC236}">
                      <a16:creationId xmlns:a16="http://schemas.microsoft.com/office/drawing/2014/main" id="{ADCF7E88-F043-9C88-2986-F06A15206CDF}"/>
                    </a:ext>
                  </a:extLst>
                </xdr:cNvPr>
                <xdr:cNvSpPr txBox="1"/>
              </xdr:nvSpPr>
              <xdr:spPr>
                <a:xfrm>
                  <a:off x="0" y="2248743"/>
                  <a:ext cx="1440000" cy="253521"/>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21" name="TextBox 20">
                <a:extLst>
                  <a:ext uri="{FF2B5EF4-FFF2-40B4-BE49-F238E27FC236}">
                    <a16:creationId xmlns:a16="http://schemas.microsoft.com/office/drawing/2014/main" id="{5141510A-6882-0BCC-9484-F59F983CE904}"/>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extLst>
                  <a:ext uri="{FF2B5EF4-FFF2-40B4-BE49-F238E27FC236}">
                    <a16:creationId xmlns:a16="http://schemas.microsoft.com/office/drawing/2014/main" id="{3A21B927-FC55-7C06-6F44-F6EF46AB0D70}"/>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9" name="TextBox 18">
              <a:hlinkClick xmlns:r="http://schemas.openxmlformats.org/officeDocument/2006/relationships" r:id="rId16"/>
              <a:extLst>
                <a:ext uri="{FF2B5EF4-FFF2-40B4-BE49-F238E27FC236}">
                  <a16:creationId xmlns:a16="http://schemas.microsoft.com/office/drawing/2014/main" id="{BA9CCDA7-A911-AF42-E2A4-7A4D260C7423}"/>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7" name="Picture 16">
            <a:extLst>
              <a:ext uri="{FF2B5EF4-FFF2-40B4-BE49-F238E27FC236}">
                <a16:creationId xmlns:a16="http://schemas.microsoft.com/office/drawing/2014/main" id="{373A19F3-23D3-50AB-F396-C6AC27842B08}"/>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a:grpFill/>
        </xdr:spPr>
      </xdr:pic>
    </xdr:grpSp>
    <xdr:clientData/>
  </xdr:twoCellAnchor>
  <xdr:oneCellAnchor>
    <xdr:from>
      <xdr:col>34</xdr:col>
      <xdr:colOff>0</xdr:colOff>
      <xdr:row>4</xdr:row>
      <xdr:rowOff>0</xdr:rowOff>
    </xdr:from>
    <xdr:ext cx="184731" cy="264560"/>
    <xdr:sp macro="" textlink="">
      <xdr:nvSpPr>
        <xdr:cNvPr id="41" name="TextBox 40">
          <a:extLst>
            <a:ext uri="{FF2B5EF4-FFF2-40B4-BE49-F238E27FC236}">
              <a16:creationId xmlns:a16="http://schemas.microsoft.com/office/drawing/2014/main" id="{AC381857-CFE5-4D57-84C9-76C6190B294E}"/>
            </a:ext>
          </a:extLst>
        </xdr:cNvPr>
        <xdr:cNvSpPr txBox="1"/>
      </xdr:nvSpPr>
      <xdr:spPr>
        <a:xfrm>
          <a:off x="1863090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2" name="TextBox 41">
          <a:extLst>
            <a:ext uri="{FF2B5EF4-FFF2-40B4-BE49-F238E27FC236}">
              <a16:creationId xmlns:a16="http://schemas.microsoft.com/office/drawing/2014/main" id="{A112F435-5BFD-49CB-BB03-C806AA3601D0}"/>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15</xdr:row>
      <xdr:rowOff>0</xdr:rowOff>
    </xdr:from>
    <xdr:ext cx="184731" cy="264560"/>
    <xdr:sp macro="" textlink="">
      <xdr:nvSpPr>
        <xdr:cNvPr id="43" name="TextBox 42">
          <a:extLst>
            <a:ext uri="{FF2B5EF4-FFF2-40B4-BE49-F238E27FC236}">
              <a16:creationId xmlns:a16="http://schemas.microsoft.com/office/drawing/2014/main" id="{B073E3B9-630F-424F-BDB0-BFE632B004F2}"/>
            </a:ext>
          </a:extLst>
        </xdr:cNvPr>
        <xdr:cNvSpPr txBox="1"/>
      </xdr:nvSpPr>
      <xdr:spPr>
        <a:xfrm>
          <a:off x="135331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15</xdr:row>
      <xdr:rowOff>0</xdr:rowOff>
    </xdr:from>
    <xdr:ext cx="184731" cy="264560"/>
    <xdr:sp macro="" textlink="">
      <xdr:nvSpPr>
        <xdr:cNvPr id="44" name="TextBox 43">
          <a:extLst>
            <a:ext uri="{FF2B5EF4-FFF2-40B4-BE49-F238E27FC236}">
              <a16:creationId xmlns:a16="http://schemas.microsoft.com/office/drawing/2014/main" id="{C18433FE-CACB-4A21-9F21-5505C43FDD18}"/>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34</xdr:col>
      <xdr:colOff>0</xdr:colOff>
      <xdr:row>15</xdr:row>
      <xdr:rowOff>0</xdr:rowOff>
    </xdr:from>
    <xdr:ext cx="184731" cy="264560"/>
    <xdr:sp macro="" textlink="">
      <xdr:nvSpPr>
        <xdr:cNvPr id="45" name="TextBox 44">
          <a:extLst>
            <a:ext uri="{FF2B5EF4-FFF2-40B4-BE49-F238E27FC236}">
              <a16:creationId xmlns:a16="http://schemas.microsoft.com/office/drawing/2014/main" id="{A8719BC7-A7AB-4B53-9578-1AFFAD416F82}"/>
            </a:ext>
          </a:extLst>
        </xdr:cNvPr>
        <xdr:cNvSpPr txBox="1"/>
      </xdr:nvSpPr>
      <xdr:spPr>
        <a:xfrm>
          <a:off x="1863090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15</xdr:row>
      <xdr:rowOff>0</xdr:rowOff>
    </xdr:from>
    <xdr:ext cx="184731" cy="264560"/>
    <xdr:sp macro="" textlink="">
      <xdr:nvSpPr>
        <xdr:cNvPr id="46" name="TextBox 45">
          <a:extLst>
            <a:ext uri="{FF2B5EF4-FFF2-40B4-BE49-F238E27FC236}">
              <a16:creationId xmlns:a16="http://schemas.microsoft.com/office/drawing/2014/main" id="{4E2E8059-F111-42F4-9EE0-8FB4656C4AD5}"/>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24</xdr:col>
      <xdr:colOff>15240</xdr:colOff>
      <xdr:row>7</xdr:row>
      <xdr:rowOff>38100</xdr:rowOff>
    </xdr:from>
    <xdr:to>
      <xdr:col>24</xdr:col>
      <xdr:colOff>195240</xdr:colOff>
      <xdr:row>7</xdr:row>
      <xdr:rowOff>218100</xdr:rowOff>
    </xdr:to>
    <xdr:pic>
      <xdr:nvPicPr>
        <xdr:cNvPr id="47" name="Picture 46">
          <a:hlinkClick xmlns:r="http://schemas.openxmlformats.org/officeDocument/2006/relationships" r:id="rId18"/>
          <a:extLst>
            <a:ext uri="{FF2B5EF4-FFF2-40B4-BE49-F238E27FC236}">
              <a16:creationId xmlns:a16="http://schemas.microsoft.com/office/drawing/2014/main" id="{06FEDC76-7DE2-4D8C-ACB2-1AE6F6B59681}"/>
            </a:ext>
          </a:extLst>
        </xdr:cNvPr>
        <xdr:cNvPicPr>
          <a:picLocks/>
        </xdr:cNvPicPr>
      </xdr:nvPicPr>
      <xdr:blipFill>
        <a:blip xmlns:r="http://schemas.openxmlformats.org/officeDocument/2006/relationships" r:embed="rId19"/>
        <a:stretch>
          <a:fillRect/>
        </a:stretch>
      </xdr:blipFill>
      <xdr:spPr>
        <a:xfrm>
          <a:off x="12656820" y="1866900"/>
          <a:ext cx="180000" cy="18000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oneCellAnchor>
    <xdr:from>
      <xdr:col>28</xdr:col>
      <xdr:colOff>480060</xdr:colOff>
      <xdr:row>17</xdr:row>
      <xdr:rowOff>0</xdr:rowOff>
    </xdr:from>
    <xdr:ext cx="184731" cy="264560"/>
    <xdr:sp macro="" textlink="">
      <xdr:nvSpPr>
        <xdr:cNvPr id="2" name="TextBox 1">
          <a:extLst>
            <a:ext uri="{FF2B5EF4-FFF2-40B4-BE49-F238E27FC236}">
              <a16:creationId xmlns:a16="http://schemas.microsoft.com/office/drawing/2014/main" id="{211DEC69-D75C-4240-B2B4-39418F9C3A06}"/>
            </a:ext>
          </a:extLst>
        </xdr:cNvPr>
        <xdr:cNvSpPr txBox="1"/>
      </xdr:nvSpPr>
      <xdr:spPr>
        <a:xfrm>
          <a:off x="135331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 name="TextBox 3">
          <a:extLst>
            <a:ext uri="{FF2B5EF4-FFF2-40B4-BE49-F238E27FC236}">
              <a16:creationId xmlns:a16="http://schemas.microsoft.com/office/drawing/2014/main" id="{7D91EA63-346D-42E9-B189-913037CD0D9D}"/>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28</xdr:col>
      <xdr:colOff>480060</xdr:colOff>
      <xdr:row>17</xdr:row>
      <xdr:rowOff>0</xdr:rowOff>
    </xdr:from>
    <xdr:ext cx="184731" cy="264560"/>
    <xdr:sp macro="" textlink="">
      <xdr:nvSpPr>
        <xdr:cNvPr id="5" name="TextBox 4">
          <a:extLst>
            <a:ext uri="{FF2B5EF4-FFF2-40B4-BE49-F238E27FC236}">
              <a16:creationId xmlns:a16="http://schemas.microsoft.com/office/drawing/2014/main" id="{09C33D63-BE18-46F6-907E-02FD73FC9598}"/>
            </a:ext>
          </a:extLst>
        </xdr:cNvPr>
        <xdr:cNvSpPr txBox="1"/>
      </xdr:nvSpPr>
      <xdr:spPr>
        <a:xfrm>
          <a:off x="135331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28</xdr:col>
      <xdr:colOff>495300</xdr:colOff>
      <xdr:row>3</xdr:row>
      <xdr:rowOff>99060</xdr:rowOff>
    </xdr:from>
    <xdr:to>
      <xdr:col>28</xdr:col>
      <xdr:colOff>1179300</xdr:colOff>
      <xdr:row>3</xdr:row>
      <xdr:rowOff>351060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4B899CAD-76F9-4000-BCC1-B6089B623E3A}"/>
            </a:ext>
          </a:extLst>
        </xdr:cNvPr>
        <xdr:cNvSpPr/>
      </xdr:nvSpPr>
      <xdr:spPr>
        <a:xfrm>
          <a:off x="13365480" y="922020"/>
          <a:ext cx="684000" cy="252000"/>
        </a:xfrm>
        <a:prstGeom prst="roundRect">
          <a:avLst/>
        </a:prstGeom>
        <a:solidFill>
          <a:schemeClr val="bg1">
            <a:lumMod val="7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27</xdr:col>
      <xdr:colOff>121920</xdr:colOff>
      <xdr:row>3</xdr:row>
      <xdr:rowOff>99060</xdr:rowOff>
    </xdr:from>
    <xdr:to>
      <xdr:col>28</xdr:col>
      <xdr:colOff>463020</xdr:colOff>
      <xdr:row>3</xdr:row>
      <xdr:rowOff>351060</xdr:rowOff>
    </xdr:to>
    <xdr:sp macro="" textlink="">
      <xdr:nvSpPr>
        <xdr:cNvPr id="7" name="Rectangle: Rounded Corners 6">
          <a:extLst>
            <a:ext uri="{FF2B5EF4-FFF2-40B4-BE49-F238E27FC236}">
              <a16:creationId xmlns:a16="http://schemas.microsoft.com/office/drawing/2014/main" id="{11EC6C4E-52F6-492A-B952-A05D81293124}"/>
            </a:ext>
          </a:extLst>
        </xdr:cNvPr>
        <xdr:cNvSpPr/>
      </xdr:nvSpPr>
      <xdr:spPr>
        <a:xfrm>
          <a:off x="1268730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Edit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28</xdr:col>
      <xdr:colOff>30480</xdr:colOff>
      <xdr:row>34</xdr:row>
      <xdr:rowOff>91440</xdr:rowOff>
    </xdr:from>
    <xdr:to>
      <xdr:col>28</xdr:col>
      <xdr:colOff>1125720</xdr:colOff>
      <xdr:row>34</xdr:row>
      <xdr:rowOff>343440</xdr:rowOff>
    </xdr:to>
    <xdr:sp macro="" textlink="">
      <xdr:nvSpPr>
        <xdr:cNvPr id="10" name="Rectangle: Rounded Corners 9">
          <a:extLst>
            <a:ext uri="{FF2B5EF4-FFF2-40B4-BE49-F238E27FC236}">
              <a16:creationId xmlns:a16="http://schemas.microsoft.com/office/drawing/2014/main" id="{7692A365-EB8B-4FFF-8923-16E95DDAD12D}"/>
            </a:ext>
          </a:extLst>
        </xdr:cNvPr>
        <xdr:cNvSpPr/>
      </xdr:nvSpPr>
      <xdr:spPr>
        <a:xfrm>
          <a:off x="13083540" y="5783580"/>
          <a:ext cx="104952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137160</xdr:colOff>
      <xdr:row>35</xdr:row>
      <xdr:rowOff>106680</xdr:rowOff>
    </xdr:from>
    <xdr:to>
      <xdr:col>5</xdr:col>
      <xdr:colOff>428965</xdr:colOff>
      <xdr:row>36</xdr:row>
      <xdr:rowOff>205740</xdr:rowOff>
    </xdr:to>
    <xdr:pic>
      <xdr:nvPicPr>
        <xdr:cNvPr id="13" name="Picture 12">
          <a:extLst>
            <a:ext uri="{FF2B5EF4-FFF2-40B4-BE49-F238E27FC236}">
              <a16:creationId xmlns:a16="http://schemas.microsoft.com/office/drawing/2014/main" id="{DE7CF54A-FAD7-4B77-8543-3E0503B1A17A}"/>
            </a:ext>
          </a:extLst>
        </xdr:cNvPr>
        <xdr:cNvPicPr>
          <a:picLocks noChangeAspect="1"/>
        </xdr:cNvPicPr>
      </xdr:nvPicPr>
      <xdr:blipFill>
        <a:blip xmlns:r="http://schemas.openxmlformats.org/officeDocument/2006/relationships" r:embed="rId2"/>
        <a:stretch>
          <a:fillRect/>
        </a:stretch>
      </xdr:blipFill>
      <xdr:spPr>
        <a:xfrm>
          <a:off x="2247900" y="6240780"/>
          <a:ext cx="291805" cy="373380"/>
        </a:xfrm>
        <a:prstGeom prst="rect">
          <a:avLst/>
        </a:prstGeom>
      </xdr:spPr>
    </xdr:pic>
    <xdr:clientData/>
  </xdr:twoCellAnchor>
  <xdr:twoCellAnchor editAs="oneCell">
    <xdr:from>
      <xdr:col>9</xdr:col>
      <xdr:colOff>68580</xdr:colOff>
      <xdr:row>35</xdr:row>
      <xdr:rowOff>106680</xdr:rowOff>
    </xdr:from>
    <xdr:to>
      <xdr:col>9</xdr:col>
      <xdr:colOff>360385</xdr:colOff>
      <xdr:row>36</xdr:row>
      <xdr:rowOff>205740</xdr:rowOff>
    </xdr:to>
    <xdr:pic>
      <xdr:nvPicPr>
        <xdr:cNvPr id="14" name="Picture 13">
          <a:extLst>
            <a:ext uri="{FF2B5EF4-FFF2-40B4-BE49-F238E27FC236}">
              <a16:creationId xmlns:a16="http://schemas.microsoft.com/office/drawing/2014/main" id="{0F4CE3E9-DC58-41DB-B3BA-D93DE3FE8ACB}"/>
            </a:ext>
          </a:extLst>
        </xdr:cNvPr>
        <xdr:cNvPicPr>
          <a:picLocks noChangeAspect="1"/>
        </xdr:cNvPicPr>
      </xdr:nvPicPr>
      <xdr:blipFill>
        <a:blip xmlns:r="http://schemas.openxmlformats.org/officeDocument/2006/relationships" r:embed="rId2"/>
        <a:stretch>
          <a:fillRect/>
        </a:stretch>
      </xdr:blipFill>
      <xdr:spPr>
        <a:xfrm>
          <a:off x="4419600" y="6240780"/>
          <a:ext cx="291805" cy="373380"/>
        </a:xfrm>
        <a:prstGeom prst="rect">
          <a:avLst/>
        </a:prstGeom>
      </xdr:spPr>
    </xdr:pic>
    <xdr:clientData/>
  </xdr:twoCellAnchor>
  <xdr:twoCellAnchor editAs="oneCell">
    <xdr:from>
      <xdr:col>7</xdr:col>
      <xdr:colOff>0</xdr:colOff>
      <xdr:row>35</xdr:row>
      <xdr:rowOff>106680</xdr:rowOff>
    </xdr:from>
    <xdr:to>
      <xdr:col>7</xdr:col>
      <xdr:colOff>271445</xdr:colOff>
      <xdr:row>36</xdr:row>
      <xdr:rowOff>205740</xdr:rowOff>
    </xdr:to>
    <xdr:pic>
      <xdr:nvPicPr>
        <xdr:cNvPr id="15" name="Picture 14">
          <a:extLst>
            <a:ext uri="{FF2B5EF4-FFF2-40B4-BE49-F238E27FC236}">
              <a16:creationId xmlns:a16="http://schemas.microsoft.com/office/drawing/2014/main" id="{451D6444-7099-44BA-8556-44BB66FCB3A6}"/>
            </a:ext>
          </a:extLst>
        </xdr:cNvPr>
        <xdr:cNvPicPr>
          <a:picLocks noChangeAspect="1"/>
        </xdr:cNvPicPr>
      </xdr:nvPicPr>
      <xdr:blipFill>
        <a:blip xmlns:r="http://schemas.openxmlformats.org/officeDocument/2006/relationships" r:embed="rId3"/>
        <a:stretch>
          <a:fillRect/>
        </a:stretch>
      </xdr:blipFill>
      <xdr:spPr>
        <a:xfrm>
          <a:off x="2933700" y="6240780"/>
          <a:ext cx="271445" cy="373380"/>
        </a:xfrm>
        <a:prstGeom prst="rect">
          <a:avLst/>
        </a:prstGeom>
      </xdr:spPr>
    </xdr:pic>
    <xdr:clientData/>
  </xdr:twoCellAnchor>
  <xdr:twoCellAnchor editAs="oneCell">
    <xdr:from>
      <xdr:col>8</xdr:col>
      <xdr:colOff>121920</xdr:colOff>
      <xdr:row>35</xdr:row>
      <xdr:rowOff>114300</xdr:rowOff>
    </xdr:from>
    <xdr:to>
      <xdr:col>8</xdr:col>
      <xdr:colOff>393365</xdr:colOff>
      <xdr:row>36</xdr:row>
      <xdr:rowOff>213360</xdr:rowOff>
    </xdr:to>
    <xdr:pic>
      <xdr:nvPicPr>
        <xdr:cNvPr id="16" name="Picture 15">
          <a:extLst>
            <a:ext uri="{FF2B5EF4-FFF2-40B4-BE49-F238E27FC236}">
              <a16:creationId xmlns:a16="http://schemas.microsoft.com/office/drawing/2014/main" id="{0C1C479D-3EDD-4F35-A39E-865BDC6D9F98}"/>
            </a:ext>
          </a:extLst>
        </xdr:cNvPr>
        <xdr:cNvPicPr>
          <a:picLocks noChangeAspect="1"/>
        </xdr:cNvPicPr>
      </xdr:nvPicPr>
      <xdr:blipFill>
        <a:blip xmlns:r="http://schemas.openxmlformats.org/officeDocument/2006/relationships" r:embed="rId3"/>
        <a:stretch>
          <a:fillRect/>
        </a:stretch>
      </xdr:blipFill>
      <xdr:spPr>
        <a:xfrm>
          <a:off x="3695700" y="6248400"/>
          <a:ext cx="271445" cy="373380"/>
        </a:xfrm>
        <a:prstGeom prst="rect">
          <a:avLst/>
        </a:prstGeom>
      </xdr:spPr>
    </xdr:pic>
    <xdr:clientData/>
  </xdr:twoCellAnchor>
  <xdr:twoCellAnchor>
    <xdr:from>
      <xdr:col>0</xdr:col>
      <xdr:colOff>0</xdr:colOff>
      <xdr:row>0</xdr:row>
      <xdr:rowOff>0</xdr:rowOff>
    </xdr:from>
    <xdr:to>
      <xdr:col>2</xdr:col>
      <xdr:colOff>3471</xdr:colOff>
      <xdr:row>36</xdr:row>
      <xdr:rowOff>157260</xdr:rowOff>
    </xdr:to>
    <xdr:grpSp>
      <xdr:nvGrpSpPr>
        <xdr:cNvPr id="17" name="Group 16">
          <a:extLst>
            <a:ext uri="{FF2B5EF4-FFF2-40B4-BE49-F238E27FC236}">
              <a16:creationId xmlns:a16="http://schemas.microsoft.com/office/drawing/2014/main" id="{3BC300EB-4D60-4A3E-A3C5-16CA2D51875C}"/>
            </a:ext>
          </a:extLst>
        </xdr:cNvPr>
        <xdr:cNvGrpSpPr/>
      </xdr:nvGrpSpPr>
      <xdr:grpSpPr>
        <a:xfrm>
          <a:off x="0" y="0"/>
          <a:ext cx="1474131" cy="6840000"/>
          <a:chOff x="0" y="0"/>
          <a:chExt cx="1470321" cy="6184990"/>
        </a:xfrm>
        <a:solidFill>
          <a:schemeClr val="bg1"/>
        </a:solidFill>
      </xdr:grpSpPr>
      <xdr:grpSp>
        <xdr:nvGrpSpPr>
          <xdr:cNvPr id="18" name="Group 17">
            <a:extLst>
              <a:ext uri="{FF2B5EF4-FFF2-40B4-BE49-F238E27FC236}">
                <a16:creationId xmlns:a16="http://schemas.microsoft.com/office/drawing/2014/main" id="{952273B5-5CA9-5CF2-60BE-A2213D8F41E4}"/>
              </a:ext>
            </a:extLst>
          </xdr:cNvPr>
          <xdr:cNvGrpSpPr/>
        </xdr:nvGrpSpPr>
        <xdr:grpSpPr>
          <a:xfrm>
            <a:off x="0" y="0"/>
            <a:ext cx="1470321" cy="6184990"/>
            <a:chOff x="0" y="0"/>
            <a:chExt cx="1470321" cy="6184990"/>
          </a:xfrm>
          <a:grpFill/>
        </xdr:grpSpPr>
        <xdr:grpSp>
          <xdr:nvGrpSpPr>
            <xdr:cNvPr id="20" name="Group 19">
              <a:extLst>
                <a:ext uri="{FF2B5EF4-FFF2-40B4-BE49-F238E27FC236}">
                  <a16:creationId xmlns:a16="http://schemas.microsoft.com/office/drawing/2014/main" id="{AE5E7EB6-AC4D-5520-635D-DBCED6014906}"/>
                </a:ext>
              </a:extLst>
            </xdr:cNvPr>
            <xdr:cNvGrpSpPr/>
          </xdr:nvGrpSpPr>
          <xdr:grpSpPr>
            <a:xfrm>
              <a:off x="0" y="0"/>
              <a:ext cx="1470321" cy="6184990"/>
              <a:chOff x="0" y="-291307"/>
              <a:chExt cx="1474131" cy="6350725"/>
            </a:xfrm>
            <a:grpFill/>
          </xdr:grpSpPr>
          <xdr:grpSp>
            <xdr:nvGrpSpPr>
              <xdr:cNvPr id="22" name="Group 21">
                <a:extLst>
                  <a:ext uri="{FF2B5EF4-FFF2-40B4-BE49-F238E27FC236}">
                    <a16:creationId xmlns:a16="http://schemas.microsoft.com/office/drawing/2014/main" id="{A4A3931C-A19D-1F82-C536-B752A88EA6AF}"/>
                  </a:ext>
                </a:extLst>
              </xdr:cNvPr>
              <xdr:cNvGrpSpPr/>
            </xdr:nvGrpSpPr>
            <xdr:grpSpPr>
              <a:xfrm>
                <a:off x="0" y="-291307"/>
                <a:ext cx="1474131" cy="6350725"/>
                <a:chOff x="0" y="-291307"/>
                <a:chExt cx="1474131" cy="6350725"/>
              </a:xfrm>
              <a:grpFill/>
            </xdr:grpSpPr>
            <xdr:grpSp>
              <xdr:nvGrpSpPr>
                <xdr:cNvPr id="25" name="Group 24">
                  <a:extLst>
                    <a:ext uri="{FF2B5EF4-FFF2-40B4-BE49-F238E27FC236}">
                      <a16:creationId xmlns:a16="http://schemas.microsoft.com/office/drawing/2014/main" id="{BD95AC48-831C-02A6-958D-E52096369983}"/>
                    </a:ext>
                  </a:extLst>
                </xdr:cNvPr>
                <xdr:cNvGrpSpPr/>
              </xdr:nvGrpSpPr>
              <xdr:grpSpPr>
                <a:xfrm>
                  <a:off x="0" y="-291307"/>
                  <a:ext cx="1474131" cy="6350725"/>
                  <a:chOff x="0" y="-276870"/>
                  <a:chExt cx="1476165" cy="6035993"/>
                </a:xfrm>
                <a:grpFill/>
              </xdr:grpSpPr>
              <xdr:sp macro="" textlink="">
                <xdr:nvSpPr>
                  <xdr:cNvPr id="27" name="Rectangle 26">
                    <a:extLst>
                      <a:ext uri="{FF2B5EF4-FFF2-40B4-BE49-F238E27FC236}">
                        <a16:creationId xmlns:a16="http://schemas.microsoft.com/office/drawing/2014/main" id="{7079135E-9ADF-3437-BCF3-1075676025D1}"/>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8" name="Group 27">
                    <a:extLst>
                      <a:ext uri="{FF2B5EF4-FFF2-40B4-BE49-F238E27FC236}">
                        <a16:creationId xmlns:a16="http://schemas.microsoft.com/office/drawing/2014/main" id="{82EDEE43-5EE1-6FD0-BC67-678F39341B08}"/>
                      </a:ext>
                    </a:extLst>
                  </xdr:cNvPr>
                  <xdr:cNvGrpSpPr/>
                </xdr:nvGrpSpPr>
                <xdr:grpSpPr>
                  <a:xfrm>
                    <a:off x="2080" y="531339"/>
                    <a:ext cx="1457616" cy="4278031"/>
                    <a:chOff x="2080" y="531339"/>
                    <a:chExt cx="1457616" cy="4278031"/>
                  </a:xfrm>
                  <a:grpFill/>
                </xdr:grpSpPr>
                <xdr:sp macro="" textlink="">
                  <xdr:nvSpPr>
                    <xdr:cNvPr id="29" name="TextBox 28">
                      <a:hlinkClick xmlns:r="http://schemas.openxmlformats.org/officeDocument/2006/relationships" r:id="rId4"/>
                      <a:extLst>
                        <a:ext uri="{FF2B5EF4-FFF2-40B4-BE49-F238E27FC236}">
                          <a16:creationId xmlns:a16="http://schemas.microsoft.com/office/drawing/2014/main" id="{6D1D701F-CA8F-2FC6-9AB5-EA1765E143EE}"/>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5"/>
                      <a:extLst>
                        <a:ext uri="{FF2B5EF4-FFF2-40B4-BE49-F238E27FC236}">
                          <a16:creationId xmlns:a16="http://schemas.microsoft.com/office/drawing/2014/main" id="{C35FCCA4-1BD5-A214-774E-4F2580156593}"/>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6"/>
                      <a:extLst>
                        <a:ext uri="{FF2B5EF4-FFF2-40B4-BE49-F238E27FC236}">
                          <a16:creationId xmlns:a16="http://schemas.microsoft.com/office/drawing/2014/main" id="{8FB83579-20F9-9C0F-6410-5D3CE1148442}"/>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7"/>
                      <a:extLst>
                        <a:ext uri="{FF2B5EF4-FFF2-40B4-BE49-F238E27FC236}">
                          <a16:creationId xmlns:a16="http://schemas.microsoft.com/office/drawing/2014/main" id="{A0B3ADFC-9054-0E01-13E4-F4775386DF9E}"/>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8"/>
                      <a:extLst>
                        <a:ext uri="{FF2B5EF4-FFF2-40B4-BE49-F238E27FC236}">
                          <a16:creationId xmlns:a16="http://schemas.microsoft.com/office/drawing/2014/main" id="{0F2C337F-D6F3-FC86-481F-289E65A6253E}"/>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9"/>
                      <a:extLst>
                        <a:ext uri="{FF2B5EF4-FFF2-40B4-BE49-F238E27FC236}">
                          <a16:creationId xmlns:a16="http://schemas.microsoft.com/office/drawing/2014/main" id="{8A18CB37-56F2-347F-F884-985F46263509}"/>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10"/>
                      <a:extLst>
                        <a:ext uri="{FF2B5EF4-FFF2-40B4-BE49-F238E27FC236}">
                          <a16:creationId xmlns:a16="http://schemas.microsoft.com/office/drawing/2014/main" id="{C7868F19-04D8-E6DA-4D52-B12E2C2D12AE}"/>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11"/>
                      <a:extLst>
                        <a:ext uri="{FF2B5EF4-FFF2-40B4-BE49-F238E27FC236}">
                          <a16:creationId xmlns:a16="http://schemas.microsoft.com/office/drawing/2014/main" id="{D32F7224-BFC3-EFF7-B0E4-FF2BBF356821}"/>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12"/>
                      <a:extLst>
                        <a:ext uri="{FF2B5EF4-FFF2-40B4-BE49-F238E27FC236}">
                          <a16:creationId xmlns:a16="http://schemas.microsoft.com/office/drawing/2014/main" id="{86058A1A-D646-4C57-74B6-AB457D3237F6}"/>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extLst>
                        <a:ext uri="{FF2B5EF4-FFF2-40B4-BE49-F238E27FC236}">
                          <a16:creationId xmlns:a16="http://schemas.microsoft.com/office/drawing/2014/main" id="{27BF518B-A6E2-97D9-DF05-9514E9AE6004}"/>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hlinkClick xmlns:r="http://schemas.openxmlformats.org/officeDocument/2006/relationships" r:id="rId13"/>
                      <a:extLst>
                        <a:ext uri="{FF2B5EF4-FFF2-40B4-BE49-F238E27FC236}">
                          <a16:creationId xmlns:a16="http://schemas.microsoft.com/office/drawing/2014/main" id="{99859F77-251B-1883-0731-B7FB03FCB018}"/>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extLst>
                        <a:ext uri="{FF2B5EF4-FFF2-40B4-BE49-F238E27FC236}">
                          <a16:creationId xmlns:a16="http://schemas.microsoft.com/office/drawing/2014/main" id="{B9969836-21B8-4625-1989-859AEE8523B9}"/>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1" name="TextBox 40">
                      <a:hlinkClick xmlns:r="http://schemas.openxmlformats.org/officeDocument/2006/relationships" r:id="rId14"/>
                      <a:extLst>
                        <a:ext uri="{FF2B5EF4-FFF2-40B4-BE49-F238E27FC236}">
                          <a16:creationId xmlns:a16="http://schemas.microsoft.com/office/drawing/2014/main" id="{2F10927A-6A5C-B098-A9BB-319CAA0DE32E}"/>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2" name="TextBox 41">
                      <a:extLst>
                        <a:ext uri="{FF2B5EF4-FFF2-40B4-BE49-F238E27FC236}">
                          <a16:creationId xmlns:a16="http://schemas.microsoft.com/office/drawing/2014/main" id="{620CC783-26A7-18AC-D316-E8FA755CC676}"/>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6" name="TextBox 25">
                  <a:hlinkClick xmlns:r="http://schemas.openxmlformats.org/officeDocument/2006/relationships" r:id="rId1"/>
                  <a:extLst>
                    <a:ext uri="{FF2B5EF4-FFF2-40B4-BE49-F238E27FC236}">
                      <a16:creationId xmlns:a16="http://schemas.microsoft.com/office/drawing/2014/main" id="{3F26F460-2738-241F-5B44-6171C4EEAF9C}"/>
                    </a:ext>
                  </a:extLst>
                </xdr:cNvPr>
                <xdr:cNvSpPr txBox="1"/>
              </xdr:nvSpPr>
              <xdr:spPr>
                <a:xfrm>
                  <a:off x="0" y="2248743"/>
                  <a:ext cx="1440000" cy="253521"/>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23" name="TextBox 22">
                <a:extLst>
                  <a:ext uri="{FF2B5EF4-FFF2-40B4-BE49-F238E27FC236}">
                    <a16:creationId xmlns:a16="http://schemas.microsoft.com/office/drawing/2014/main" id="{40E4EF11-CEA5-8B9E-D1F1-67860C223619}"/>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extLst>
                  <a:ext uri="{FF2B5EF4-FFF2-40B4-BE49-F238E27FC236}">
                    <a16:creationId xmlns:a16="http://schemas.microsoft.com/office/drawing/2014/main" id="{17D42748-855F-91BD-EA25-B807B0C71DE8}"/>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1" name="TextBox 20">
              <a:hlinkClick xmlns:r="http://schemas.openxmlformats.org/officeDocument/2006/relationships" r:id="rId15"/>
              <a:extLst>
                <a:ext uri="{FF2B5EF4-FFF2-40B4-BE49-F238E27FC236}">
                  <a16:creationId xmlns:a16="http://schemas.microsoft.com/office/drawing/2014/main" id="{5DA6D921-8F4F-4616-9BAD-50DCA219CA9C}"/>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9" name="Picture 18">
            <a:extLst>
              <a:ext uri="{FF2B5EF4-FFF2-40B4-BE49-F238E27FC236}">
                <a16:creationId xmlns:a16="http://schemas.microsoft.com/office/drawing/2014/main" id="{D98350C7-3443-1F27-798B-0FCC823B049F}"/>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a:grpFill/>
        </xdr:spPr>
      </xdr:pic>
    </xdr:grpSp>
    <xdr:clientData/>
  </xdr:twoCellAnchor>
  <xdr:oneCellAnchor>
    <xdr:from>
      <xdr:col>37</xdr:col>
      <xdr:colOff>0</xdr:colOff>
      <xdr:row>4</xdr:row>
      <xdr:rowOff>0</xdr:rowOff>
    </xdr:from>
    <xdr:ext cx="184731" cy="264560"/>
    <xdr:sp macro="" textlink="">
      <xdr:nvSpPr>
        <xdr:cNvPr id="43" name="TextBox 42">
          <a:extLst>
            <a:ext uri="{FF2B5EF4-FFF2-40B4-BE49-F238E27FC236}">
              <a16:creationId xmlns:a16="http://schemas.microsoft.com/office/drawing/2014/main" id="{8825C76E-1A7A-47A6-8686-62B38B66F392}"/>
            </a:ext>
          </a:extLst>
        </xdr:cNvPr>
        <xdr:cNvSpPr txBox="1"/>
      </xdr:nvSpPr>
      <xdr:spPr>
        <a:xfrm>
          <a:off x="1863090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4" name="TextBox 43">
          <a:extLst>
            <a:ext uri="{FF2B5EF4-FFF2-40B4-BE49-F238E27FC236}">
              <a16:creationId xmlns:a16="http://schemas.microsoft.com/office/drawing/2014/main" id="{66E0834A-5629-47DF-B05B-58DAD1F09517}"/>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28</xdr:col>
      <xdr:colOff>480060</xdr:colOff>
      <xdr:row>17</xdr:row>
      <xdr:rowOff>0</xdr:rowOff>
    </xdr:from>
    <xdr:ext cx="184731" cy="264560"/>
    <xdr:sp macro="" textlink="">
      <xdr:nvSpPr>
        <xdr:cNvPr id="45" name="TextBox 44">
          <a:extLst>
            <a:ext uri="{FF2B5EF4-FFF2-40B4-BE49-F238E27FC236}">
              <a16:creationId xmlns:a16="http://schemas.microsoft.com/office/drawing/2014/main" id="{BC3B1057-554D-47B0-8845-4CF1DCC0B0E2}"/>
            </a:ext>
          </a:extLst>
        </xdr:cNvPr>
        <xdr:cNvSpPr txBox="1"/>
      </xdr:nvSpPr>
      <xdr:spPr>
        <a:xfrm>
          <a:off x="135331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6" name="TextBox 45">
          <a:extLst>
            <a:ext uri="{FF2B5EF4-FFF2-40B4-BE49-F238E27FC236}">
              <a16:creationId xmlns:a16="http://schemas.microsoft.com/office/drawing/2014/main" id="{A00FDED7-A4B8-4A69-AF58-DCBEAC0097F2}"/>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37</xdr:col>
      <xdr:colOff>0</xdr:colOff>
      <xdr:row>17</xdr:row>
      <xdr:rowOff>0</xdr:rowOff>
    </xdr:from>
    <xdr:ext cx="184731" cy="264560"/>
    <xdr:sp macro="" textlink="">
      <xdr:nvSpPr>
        <xdr:cNvPr id="47" name="TextBox 46">
          <a:extLst>
            <a:ext uri="{FF2B5EF4-FFF2-40B4-BE49-F238E27FC236}">
              <a16:creationId xmlns:a16="http://schemas.microsoft.com/office/drawing/2014/main" id="{8357744D-4E56-428D-A21B-F8338EFA785B}"/>
            </a:ext>
          </a:extLst>
        </xdr:cNvPr>
        <xdr:cNvSpPr txBox="1"/>
      </xdr:nvSpPr>
      <xdr:spPr>
        <a:xfrm>
          <a:off x="1863090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8" name="TextBox 47">
          <a:extLst>
            <a:ext uri="{FF2B5EF4-FFF2-40B4-BE49-F238E27FC236}">
              <a16:creationId xmlns:a16="http://schemas.microsoft.com/office/drawing/2014/main" id="{A810BDAC-893C-4608-A444-CD6D8CAFB252}"/>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4</xdr:col>
      <xdr:colOff>4176</xdr:colOff>
      <xdr:row>3</xdr:row>
      <xdr:rowOff>99060</xdr:rowOff>
    </xdr:from>
    <xdr:to>
      <xdr:col>10</xdr:col>
      <xdr:colOff>6456</xdr:colOff>
      <xdr:row>3</xdr:row>
      <xdr:rowOff>351060</xdr:rowOff>
    </xdr:to>
    <xdr:grpSp>
      <xdr:nvGrpSpPr>
        <xdr:cNvPr id="51" name="Group 50">
          <a:extLst>
            <a:ext uri="{FF2B5EF4-FFF2-40B4-BE49-F238E27FC236}">
              <a16:creationId xmlns:a16="http://schemas.microsoft.com/office/drawing/2014/main" id="{57B6D499-004F-49D2-948E-0C996E1EFC1C}"/>
            </a:ext>
          </a:extLst>
        </xdr:cNvPr>
        <xdr:cNvGrpSpPr/>
      </xdr:nvGrpSpPr>
      <xdr:grpSpPr>
        <a:xfrm>
          <a:off x="1718676" y="922020"/>
          <a:ext cx="3187440" cy="252000"/>
          <a:chOff x="1702645" y="914400"/>
          <a:chExt cx="2925680" cy="252000"/>
        </a:xfrm>
        <a:solidFill>
          <a:schemeClr val="tx1"/>
        </a:solidFill>
      </xdr:grpSpPr>
      <xdr:grpSp>
        <xdr:nvGrpSpPr>
          <xdr:cNvPr id="54" name="Group 53">
            <a:extLst>
              <a:ext uri="{FF2B5EF4-FFF2-40B4-BE49-F238E27FC236}">
                <a16:creationId xmlns:a16="http://schemas.microsoft.com/office/drawing/2014/main" id="{B47F7988-6B71-2515-6827-AD383E618155}"/>
              </a:ext>
            </a:extLst>
          </xdr:cNvPr>
          <xdr:cNvGrpSpPr/>
        </xdr:nvGrpSpPr>
        <xdr:grpSpPr>
          <a:xfrm>
            <a:off x="2664544" y="914400"/>
            <a:ext cx="1963781" cy="252000"/>
            <a:chOff x="6439588" y="952500"/>
            <a:chExt cx="1875064" cy="252000"/>
          </a:xfrm>
          <a:grpFill/>
        </xdr:grpSpPr>
        <xdr:sp macro="" textlink="">
          <xdr:nvSpPr>
            <xdr:cNvPr id="60" name="Rectangle: Rounded Corners 59">
              <a:hlinkClick xmlns:r="http://schemas.openxmlformats.org/officeDocument/2006/relationships" r:id="rId17"/>
              <a:extLst>
                <a:ext uri="{FF2B5EF4-FFF2-40B4-BE49-F238E27FC236}">
                  <a16:creationId xmlns:a16="http://schemas.microsoft.com/office/drawing/2014/main" id="{3C4B8806-0CD8-D6E5-7470-C42D255B3761}"/>
                </a:ext>
              </a:extLst>
            </xdr:cNvPr>
            <xdr:cNvSpPr/>
          </xdr:nvSpPr>
          <xdr:spPr>
            <a:xfrm>
              <a:off x="7352190" y="952500"/>
              <a:ext cx="962462"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Commission</a:t>
              </a:r>
              <a:endParaRPr lang="en-SC" sz="1100">
                <a:latin typeface="Arial" panose="020B0604020202020204" pitchFamily="34" charset="0"/>
                <a:cs typeface="Arial" panose="020B0604020202020204" pitchFamily="34" charset="0"/>
              </a:endParaRPr>
            </a:p>
          </xdr:txBody>
        </xdr:sp>
        <xdr:sp macro="" textlink="">
          <xdr:nvSpPr>
            <xdr:cNvPr id="57" name="Rectangle: Rounded Corners 56">
              <a:hlinkClick xmlns:r="http://schemas.openxmlformats.org/officeDocument/2006/relationships" r:id="rId18"/>
              <a:extLst>
                <a:ext uri="{FF2B5EF4-FFF2-40B4-BE49-F238E27FC236}">
                  <a16:creationId xmlns:a16="http://schemas.microsoft.com/office/drawing/2014/main" id="{ED949F01-0D3C-3276-E57E-3F0E131D6533}"/>
                </a:ext>
              </a:extLst>
            </xdr:cNvPr>
            <xdr:cNvSpPr/>
          </xdr:nvSpPr>
          <xdr:spPr>
            <a:xfrm>
              <a:off x="6439588" y="952500"/>
              <a:ext cx="859341"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sp macro="" textlink="">
        <xdr:nvSpPr>
          <xdr:cNvPr id="53" name="Rectangle: Rounded Corners 52">
            <a:hlinkClick xmlns:r="http://schemas.openxmlformats.org/officeDocument/2006/relationships" r:id="rId19"/>
            <a:extLst>
              <a:ext uri="{FF2B5EF4-FFF2-40B4-BE49-F238E27FC236}">
                <a16:creationId xmlns:a16="http://schemas.microsoft.com/office/drawing/2014/main" id="{34C6C072-8B13-DD86-F9F2-769C42B46E09}"/>
              </a:ext>
            </a:extLst>
          </xdr:cNvPr>
          <xdr:cNvSpPr/>
        </xdr:nvSpPr>
        <xdr:spPr>
          <a:xfrm>
            <a:off x="1702645" y="91440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Nominees</a:t>
            </a:r>
            <a:endParaRPr lang="en-SC" sz="1100">
              <a:latin typeface="Arial" panose="020B0604020202020204" pitchFamily="34" charset="0"/>
              <a:cs typeface="Arial" panose="020B0604020202020204" pitchFamily="34" charset="0"/>
            </a:endParaRPr>
          </a:p>
        </xdr:txBody>
      </xdr:sp>
    </xdr:grpSp>
    <xdr:clientData/>
  </xdr:twoCellAnchor>
</xdr:wsDr>
</file>

<file path=xl/drawings/drawing66.xml><?xml version="1.0" encoding="utf-8"?>
<xdr:wsDr xmlns:xdr="http://schemas.openxmlformats.org/drawingml/2006/spreadsheetDrawing" xmlns:a="http://schemas.openxmlformats.org/drawingml/2006/main">
  <xdr:oneCellAnchor>
    <xdr:from>
      <xdr:col>25</xdr:col>
      <xdr:colOff>480060</xdr:colOff>
      <xdr:row>17</xdr:row>
      <xdr:rowOff>0</xdr:rowOff>
    </xdr:from>
    <xdr:ext cx="184731" cy="264560"/>
    <xdr:sp macro="" textlink="">
      <xdr:nvSpPr>
        <xdr:cNvPr id="2" name="TextBox 1">
          <a:extLst>
            <a:ext uri="{FF2B5EF4-FFF2-40B4-BE49-F238E27FC236}">
              <a16:creationId xmlns:a16="http://schemas.microsoft.com/office/drawing/2014/main" id="{D330A068-286D-464E-8548-C8C55D5B30F3}"/>
            </a:ext>
          </a:extLst>
        </xdr:cNvPr>
        <xdr:cNvSpPr txBox="1"/>
      </xdr:nvSpPr>
      <xdr:spPr>
        <a:xfrm>
          <a:off x="1347216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3" name="TextBox 2">
          <a:extLst>
            <a:ext uri="{FF2B5EF4-FFF2-40B4-BE49-F238E27FC236}">
              <a16:creationId xmlns:a16="http://schemas.microsoft.com/office/drawing/2014/main" id="{03391305-F3E6-47AB-95CF-5E7035E596B0}"/>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4" name="TextBox 3">
          <a:extLst>
            <a:ext uri="{FF2B5EF4-FFF2-40B4-BE49-F238E27FC236}">
              <a16:creationId xmlns:a16="http://schemas.microsoft.com/office/drawing/2014/main" id="{E9FF1F9F-CB1C-43D2-8678-6E5AA5A61FAA}"/>
            </a:ext>
          </a:extLst>
        </xdr:cNvPr>
        <xdr:cNvSpPr txBox="1"/>
      </xdr:nvSpPr>
      <xdr:spPr>
        <a:xfrm>
          <a:off x="1347216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25</xdr:col>
      <xdr:colOff>457200</xdr:colOff>
      <xdr:row>3</xdr:row>
      <xdr:rowOff>99060</xdr:rowOff>
    </xdr:from>
    <xdr:to>
      <xdr:col>25</xdr:col>
      <xdr:colOff>1141200</xdr:colOff>
      <xdr:row>3</xdr:row>
      <xdr:rowOff>351060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5E867451-19A1-45DB-9DE3-6956856CE38B}"/>
            </a:ext>
          </a:extLst>
        </xdr:cNvPr>
        <xdr:cNvSpPr/>
      </xdr:nvSpPr>
      <xdr:spPr>
        <a:xfrm>
          <a:off x="13449300" y="922020"/>
          <a:ext cx="684000" cy="252000"/>
        </a:xfrm>
        <a:prstGeom prst="roundRect">
          <a:avLst/>
        </a:prstGeom>
        <a:solidFill>
          <a:schemeClr val="bg1">
            <a:lumMod val="7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24</xdr:col>
      <xdr:colOff>83820</xdr:colOff>
      <xdr:row>3</xdr:row>
      <xdr:rowOff>99060</xdr:rowOff>
    </xdr:from>
    <xdr:to>
      <xdr:col>25</xdr:col>
      <xdr:colOff>356340</xdr:colOff>
      <xdr:row>3</xdr:row>
      <xdr:rowOff>351060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B7EA2272-8C9E-451E-B831-9EA288C45047}"/>
            </a:ext>
          </a:extLst>
        </xdr:cNvPr>
        <xdr:cNvSpPr/>
      </xdr:nvSpPr>
      <xdr:spPr>
        <a:xfrm>
          <a:off x="1266444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Edit</a:t>
          </a:r>
          <a:endParaRPr lang="en-SC" sz="1000">
            <a:solidFill>
              <a:schemeClr val="bg1"/>
            </a:solidFill>
            <a:latin typeface="Arial" panose="020B0604020202020204" pitchFamily="34" charset="0"/>
            <a:cs typeface="Arial" panose="020B0604020202020204" pitchFamily="34" charset="0"/>
          </a:endParaRPr>
        </a:p>
      </xdr:txBody>
    </xdr:sp>
    <xdr:clientData/>
  </xdr:twoCellAnchor>
  <xdr:oneCellAnchor>
    <xdr:from>
      <xdr:col>9</xdr:col>
      <xdr:colOff>480060</xdr:colOff>
      <xdr:row>27</xdr:row>
      <xdr:rowOff>0</xdr:rowOff>
    </xdr:from>
    <xdr:ext cx="184731" cy="264560"/>
    <xdr:sp macro="" textlink="">
      <xdr:nvSpPr>
        <xdr:cNvPr id="7" name="TextBox 6">
          <a:extLst>
            <a:ext uri="{FF2B5EF4-FFF2-40B4-BE49-F238E27FC236}">
              <a16:creationId xmlns:a16="http://schemas.microsoft.com/office/drawing/2014/main" id="{8667B44A-192D-48C9-9EAF-0D46BEFBA54E}"/>
            </a:ext>
          </a:extLst>
        </xdr:cNvPr>
        <xdr:cNvSpPr txBox="1"/>
      </xdr:nvSpPr>
      <xdr:spPr>
        <a:xfrm>
          <a:off x="4831080" y="5768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24</xdr:col>
      <xdr:colOff>358140</xdr:colOff>
      <xdr:row>34</xdr:row>
      <xdr:rowOff>91440</xdr:rowOff>
    </xdr:from>
    <xdr:to>
      <xdr:col>25</xdr:col>
      <xdr:colOff>1049520</xdr:colOff>
      <xdr:row>34</xdr:row>
      <xdr:rowOff>343440</xdr:rowOff>
    </xdr:to>
    <xdr:sp macro="" textlink="">
      <xdr:nvSpPr>
        <xdr:cNvPr id="8" name="Rectangle: Rounded Corners 7">
          <a:extLst>
            <a:ext uri="{FF2B5EF4-FFF2-40B4-BE49-F238E27FC236}">
              <a16:creationId xmlns:a16="http://schemas.microsoft.com/office/drawing/2014/main" id="{830AAB88-FA16-4A72-9886-B6A2E130D6EB}"/>
            </a:ext>
          </a:extLst>
        </xdr:cNvPr>
        <xdr:cNvSpPr/>
      </xdr:nvSpPr>
      <xdr:spPr>
        <a:xfrm>
          <a:off x="12938760" y="6057900"/>
          <a:ext cx="110286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0</xdr:colOff>
      <xdr:row>35</xdr:row>
      <xdr:rowOff>106680</xdr:rowOff>
    </xdr:from>
    <xdr:to>
      <xdr:col>5</xdr:col>
      <xdr:colOff>291805</xdr:colOff>
      <xdr:row>36</xdr:row>
      <xdr:rowOff>205740</xdr:rowOff>
    </xdr:to>
    <xdr:pic>
      <xdr:nvPicPr>
        <xdr:cNvPr id="11" name="Picture 10">
          <a:extLst>
            <a:ext uri="{FF2B5EF4-FFF2-40B4-BE49-F238E27FC236}">
              <a16:creationId xmlns:a16="http://schemas.microsoft.com/office/drawing/2014/main" id="{31296E54-F31E-4CEF-B1CA-24B25905372D}"/>
            </a:ext>
          </a:extLst>
        </xdr:cNvPr>
        <xdr:cNvPicPr>
          <a:picLocks noChangeAspect="1"/>
        </xdr:cNvPicPr>
      </xdr:nvPicPr>
      <xdr:blipFill>
        <a:blip xmlns:r="http://schemas.openxmlformats.org/officeDocument/2006/relationships" r:embed="rId3"/>
        <a:stretch>
          <a:fillRect/>
        </a:stretch>
      </xdr:blipFill>
      <xdr:spPr>
        <a:xfrm>
          <a:off x="2110740" y="6507480"/>
          <a:ext cx="291805" cy="373380"/>
        </a:xfrm>
        <a:prstGeom prst="rect">
          <a:avLst/>
        </a:prstGeom>
      </xdr:spPr>
    </xdr:pic>
    <xdr:clientData/>
  </xdr:twoCellAnchor>
  <xdr:twoCellAnchor editAs="oneCell">
    <xdr:from>
      <xdr:col>9</xdr:col>
      <xdr:colOff>190500</xdr:colOff>
      <xdr:row>35</xdr:row>
      <xdr:rowOff>106680</xdr:rowOff>
    </xdr:from>
    <xdr:to>
      <xdr:col>9</xdr:col>
      <xdr:colOff>482305</xdr:colOff>
      <xdr:row>36</xdr:row>
      <xdr:rowOff>205740</xdr:rowOff>
    </xdr:to>
    <xdr:pic>
      <xdr:nvPicPr>
        <xdr:cNvPr id="12" name="Picture 11">
          <a:extLst>
            <a:ext uri="{FF2B5EF4-FFF2-40B4-BE49-F238E27FC236}">
              <a16:creationId xmlns:a16="http://schemas.microsoft.com/office/drawing/2014/main" id="{5A40456C-2FF3-4588-A680-52C593D26779}"/>
            </a:ext>
          </a:extLst>
        </xdr:cNvPr>
        <xdr:cNvPicPr>
          <a:picLocks noChangeAspect="1"/>
        </xdr:cNvPicPr>
      </xdr:nvPicPr>
      <xdr:blipFill>
        <a:blip xmlns:r="http://schemas.openxmlformats.org/officeDocument/2006/relationships" r:embed="rId3"/>
        <a:stretch>
          <a:fillRect/>
        </a:stretch>
      </xdr:blipFill>
      <xdr:spPr>
        <a:xfrm>
          <a:off x="4541520" y="6507480"/>
          <a:ext cx="291805" cy="373380"/>
        </a:xfrm>
        <a:prstGeom prst="rect">
          <a:avLst/>
        </a:prstGeom>
      </xdr:spPr>
    </xdr:pic>
    <xdr:clientData/>
  </xdr:twoCellAnchor>
  <xdr:twoCellAnchor editAs="oneCell">
    <xdr:from>
      <xdr:col>7</xdr:col>
      <xdr:colOff>0</xdr:colOff>
      <xdr:row>35</xdr:row>
      <xdr:rowOff>106680</xdr:rowOff>
    </xdr:from>
    <xdr:to>
      <xdr:col>7</xdr:col>
      <xdr:colOff>271445</xdr:colOff>
      <xdr:row>36</xdr:row>
      <xdr:rowOff>205740</xdr:rowOff>
    </xdr:to>
    <xdr:pic>
      <xdr:nvPicPr>
        <xdr:cNvPr id="13" name="Picture 12">
          <a:extLst>
            <a:ext uri="{FF2B5EF4-FFF2-40B4-BE49-F238E27FC236}">
              <a16:creationId xmlns:a16="http://schemas.microsoft.com/office/drawing/2014/main" id="{422C5A9A-3B53-4365-8A27-81CBAAC73232}"/>
            </a:ext>
          </a:extLst>
        </xdr:cNvPr>
        <xdr:cNvPicPr>
          <a:picLocks noChangeAspect="1"/>
        </xdr:cNvPicPr>
      </xdr:nvPicPr>
      <xdr:blipFill>
        <a:blip xmlns:r="http://schemas.openxmlformats.org/officeDocument/2006/relationships" r:embed="rId4"/>
        <a:stretch>
          <a:fillRect/>
        </a:stretch>
      </xdr:blipFill>
      <xdr:spPr>
        <a:xfrm>
          <a:off x="2933700" y="6507480"/>
          <a:ext cx="271445" cy="373380"/>
        </a:xfrm>
        <a:prstGeom prst="rect">
          <a:avLst/>
        </a:prstGeom>
      </xdr:spPr>
    </xdr:pic>
    <xdr:clientData/>
  </xdr:twoCellAnchor>
  <xdr:twoCellAnchor editAs="oneCell">
    <xdr:from>
      <xdr:col>8</xdr:col>
      <xdr:colOff>190500</xdr:colOff>
      <xdr:row>35</xdr:row>
      <xdr:rowOff>106680</xdr:rowOff>
    </xdr:from>
    <xdr:to>
      <xdr:col>8</xdr:col>
      <xdr:colOff>461945</xdr:colOff>
      <xdr:row>36</xdr:row>
      <xdr:rowOff>205740</xdr:rowOff>
    </xdr:to>
    <xdr:pic>
      <xdr:nvPicPr>
        <xdr:cNvPr id="14" name="Picture 13">
          <a:extLst>
            <a:ext uri="{FF2B5EF4-FFF2-40B4-BE49-F238E27FC236}">
              <a16:creationId xmlns:a16="http://schemas.microsoft.com/office/drawing/2014/main" id="{E9C20776-6148-4B7F-8D94-B696CDC82576}"/>
            </a:ext>
          </a:extLst>
        </xdr:cNvPr>
        <xdr:cNvPicPr>
          <a:picLocks noChangeAspect="1"/>
        </xdr:cNvPicPr>
      </xdr:nvPicPr>
      <xdr:blipFill>
        <a:blip xmlns:r="http://schemas.openxmlformats.org/officeDocument/2006/relationships" r:embed="rId4"/>
        <a:stretch>
          <a:fillRect/>
        </a:stretch>
      </xdr:blipFill>
      <xdr:spPr>
        <a:xfrm>
          <a:off x="3764280" y="6507480"/>
          <a:ext cx="271445" cy="373380"/>
        </a:xfrm>
        <a:prstGeom prst="rect">
          <a:avLst/>
        </a:prstGeom>
      </xdr:spPr>
    </xdr:pic>
    <xdr:clientData/>
  </xdr:twoCellAnchor>
  <xdr:twoCellAnchor>
    <xdr:from>
      <xdr:col>0</xdr:col>
      <xdr:colOff>0</xdr:colOff>
      <xdr:row>0</xdr:row>
      <xdr:rowOff>0</xdr:rowOff>
    </xdr:from>
    <xdr:to>
      <xdr:col>2</xdr:col>
      <xdr:colOff>3471</xdr:colOff>
      <xdr:row>36</xdr:row>
      <xdr:rowOff>157260</xdr:rowOff>
    </xdr:to>
    <xdr:grpSp>
      <xdr:nvGrpSpPr>
        <xdr:cNvPr id="15" name="Group 14">
          <a:extLst>
            <a:ext uri="{FF2B5EF4-FFF2-40B4-BE49-F238E27FC236}">
              <a16:creationId xmlns:a16="http://schemas.microsoft.com/office/drawing/2014/main" id="{65F18501-7E8B-4866-96B1-EEDC37FCA028}"/>
            </a:ext>
          </a:extLst>
        </xdr:cNvPr>
        <xdr:cNvGrpSpPr/>
      </xdr:nvGrpSpPr>
      <xdr:grpSpPr>
        <a:xfrm>
          <a:off x="0" y="0"/>
          <a:ext cx="1474131" cy="6832380"/>
          <a:chOff x="0" y="0"/>
          <a:chExt cx="1470321" cy="6184990"/>
        </a:xfrm>
        <a:solidFill>
          <a:schemeClr val="bg1"/>
        </a:solidFill>
      </xdr:grpSpPr>
      <xdr:grpSp>
        <xdr:nvGrpSpPr>
          <xdr:cNvPr id="16" name="Group 15">
            <a:extLst>
              <a:ext uri="{FF2B5EF4-FFF2-40B4-BE49-F238E27FC236}">
                <a16:creationId xmlns:a16="http://schemas.microsoft.com/office/drawing/2014/main" id="{476B5F7A-D2CC-AB6D-FE00-489E7B6BFDD7}"/>
              </a:ext>
            </a:extLst>
          </xdr:cNvPr>
          <xdr:cNvGrpSpPr/>
        </xdr:nvGrpSpPr>
        <xdr:grpSpPr>
          <a:xfrm>
            <a:off x="0" y="0"/>
            <a:ext cx="1470321" cy="6184990"/>
            <a:chOff x="0" y="0"/>
            <a:chExt cx="1470321" cy="6184990"/>
          </a:xfrm>
          <a:grpFill/>
        </xdr:grpSpPr>
        <xdr:grpSp>
          <xdr:nvGrpSpPr>
            <xdr:cNvPr id="18" name="Group 17">
              <a:extLst>
                <a:ext uri="{FF2B5EF4-FFF2-40B4-BE49-F238E27FC236}">
                  <a16:creationId xmlns:a16="http://schemas.microsoft.com/office/drawing/2014/main" id="{18CDA072-78C8-49AE-E602-3B9D7A02330C}"/>
                </a:ext>
              </a:extLst>
            </xdr:cNvPr>
            <xdr:cNvGrpSpPr/>
          </xdr:nvGrpSpPr>
          <xdr:grpSpPr>
            <a:xfrm>
              <a:off x="0" y="0"/>
              <a:ext cx="1470321" cy="6184990"/>
              <a:chOff x="0" y="-291307"/>
              <a:chExt cx="1474131" cy="6350725"/>
            </a:xfrm>
            <a:grpFill/>
          </xdr:grpSpPr>
          <xdr:grpSp>
            <xdr:nvGrpSpPr>
              <xdr:cNvPr id="20" name="Group 19">
                <a:extLst>
                  <a:ext uri="{FF2B5EF4-FFF2-40B4-BE49-F238E27FC236}">
                    <a16:creationId xmlns:a16="http://schemas.microsoft.com/office/drawing/2014/main" id="{A2A0EB09-2EC5-6C53-A71D-863689B283E1}"/>
                  </a:ext>
                </a:extLst>
              </xdr:cNvPr>
              <xdr:cNvGrpSpPr/>
            </xdr:nvGrpSpPr>
            <xdr:grpSpPr>
              <a:xfrm>
                <a:off x="0" y="-291307"/>
                <a:ext cx="1474131" cy="6350725"/>
                <a:chOff x="0" y="-291307"/>
                <a:chExt cx="1474131" cy="6350725"/>
              </a:xfrm>
              <a:grpFill/>
            </xdr:grpSpPr>
            <xdr:grpSp>
              <xdr:nvGrpSpPr>
                <xdr:cNvPr id="23" name="Group 22">
                  <a:extLst>
                    <a:ext uri="{FF2B5EF4-FFF2-40B4-BE49-F238E27FC236}">
                      <a16:creationId xmlns:a16="http://schemas.microsoft.com/office/drawing/2014/main" id="{0C1F14B1-F3DC-7840-25F7-92F9484B2C4C}"/>
                    </a:ext>
                  </a:extLst>
                </xdr:cNvPr>
                <xdr:cNvGrpSpPr/>
              </xdr:nvGrpSpPr>
              <xdr:grpSpPr>
                <a:xfrm>
                  <a:off x="0" y="-291307"/>
                  <a:ext cx="1474131" cy="6350725"/>
                  <a:chOff x="0" y="-276870"/>
                  <a:chExt cx="1476165" cy="6035993"/>
                </a:xfrm>
                <a:grpFill/>
              </xdr:grpSpPr>
              <xdr:sp macro="" textlink="">
                <xdr:nvSpPr>
                  <xdr:cNvPr id="25" name="Rectangle 24">
                    <a:extLst>
                      <a:ext uri="{FF2B5EF4-FFF2-40B4-BE49-F238E27FC236}">
                        <a16:creationId xmlns:a16="http://schemas.microsoft.com/office/drawing/2014/main" id="{D267B322-FD8F-3701-DEED-3F9DF2E11B24}"/>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6" name="Group 25">
                    <a:extLst>
                      <a:ext uri="{FF2B5EF4-FFF2-40B4-BE49-F238E27FC236}">
                        <a16:creationId xmlns:a16="http://schemas.microsoft.com/office/drawing/2014/main" id="{E5494997-9DB3-24BB-A5CB-E985FBC13A05}"/>
                      </a:ext>
                    </a:extLst>
                  </xdr:cNvPr>
                  <xdr:cNvGrpSpPr/>
                </xdr:nvGrpSpPr>
                <xdr:grpSpPr>
                  <a:xfrm>
                    <a:off x="2080" y="531339"/>
                    <a:ext cx="1457616" cy="4278031"/>
                    <a:chOff x="2080" y="531339"/>
                    <a:chExt cx="1457616" cy="4278031"/>
                  </a:xfrm>
                  <a:grpFill/>
                </xdr:grpSpPr>
                <xdr:sp macro="" textlink="">
                  <xdr:nvSpPr>
                    <xdr:cNvPr id="27" name="TextBox 26">
                      <a:hlinkClick xmlns:r="http://schemas.openxmlformats.org/officeDocument/2006/relationships" r:id="rId5"/>
                      <a:extLst>
                        <a:ext uri="{FF2B5EF4-FFF2-40B4-BE49-F238E27FC236}">
                          <a16:creationId xmlns:a16="http://schemas.microsoft.com/office/drawing/2014/main" id="{BCF9289B-FA22-8022-7A35-51794C1F7A34}"/>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6"/>
                      <a:extLst>
                        <a:ext uri="{FF2B5EF4-FFF2-40B4-BE49-F238E27FC236}">
                          <a16:creationId xmlns:a16="http://schemas.microsoft.com/office/drawing/2014/main" id="{856B0E37-2730-1AB2-F530-3B322D0634D2}"/>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7"/>
                      <a:extLst>
                        <a:ext uri="{FF2B5EF4-FFF2-40B4-BE49-F238E27FC236}">
                          <a16:creationId xmlns:a16="http://schemas.microsoft.com/office/drawing/2014/main" id="{23B8E902-7916-D608-1617-DB4981F4B74E}"/>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8"/>
                      <a:extLst>
                        <a:ext uri="{FF2B5EF4-FFF2-40B4-BE49-F238E27FC236}">
                          <a16:creationId xmlns:a16="http://schemas.microsoft.com/office/drawing/2014/main" id="{FE092A82-780C-D4A3-FAD0-FBECCC9B2A3F}"/>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9"/>
                      <a:extLst>
                        <a:ext uri="{FF2B5EF4-FFF2-40B4-BE49-F238E27FC236}">
                          <a16:creationId xmlns:a16="http://schemas.microsoft.com/office/drawing/2014/main" id="{4F0C83CC-FC0A-CA6B-D6EB-BA97E1A8EAA6}"/>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0"/>
                      <a:extLst>
                        <a:ext uri="{FF2B5EF4-FFF2-40B4-BE49-F238E27FC236}">
                          <a16:creationId xmlns:a16="http://schemas.microsoft.com/office/drawing/2014/main" id="{C436703E-9718-9C5F-820A-A04C973B8FD8}"/>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11"/>
                      <a:extLst>
                        <a:ext uri="{FF2B5EF4-FFF2-40B4-BE49-F238E27FC236}">
                          <a16:creationId xmlns:a16="http://schemas.microsoft.com/office/drawing/2014/main" id="{470374A0-7867-BA4B-8AB1-27D3312DA8C7}"/>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12"/>
                      <a:extLst>
                        <a:ext uri="{FF2B5EF4-FFF2-40B4-BE49-F238E27FC236}">
                          <a16:creationId xmlns:a16="http://schemas.microsoft.com/office/drawing/2014/main" id="{12B62ACE-2857-127C-F428-37A0656A0186}"/>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13"/>
                      <a:extLst>
                        <a:ext uri="{FF2B5EF4-FFF2-40B4-BE49-F238E27FC236}">
                          <a16:creationId xmlns:a16="http://schemas.microsoft.com/office/drawing/2014/main" id="{722DD6CF-D274-85B3-C27B-53E46CF3976D}"/>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extLst>
                        <a:ext uri="{FF2B5EF4-FFF2-40B4-BE49-F238E27FC236}">
                          <a16:creationId xmlns:a16="http://schemas.microsoft.com/office/drawing/2014/main" id="{6859CAC1-2260-D667-984B-5B21E1D5BACD}"/>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14"/>
                      <a:extLst>
                        <a:ext uri="{FF2B5EF4-FFF2-40B4-BE49-F238E27FC236}">
                          <a16:creationId xmlns:a16="http://schemas.microsoft.com/office/drawing/2014/main" id="{0321AE2C-3C0A-421A-017F-797D2DC4B987}"/>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extLst>
                        <a:ext uri="{FF2B5EF4-FFF2-40B4-BE49-F238E27FC236}">
                          <a16:creationId xmlns:a16="http://schemas.microsoft.com/office/drawing/2014/main" id="{DC76ACE2-7B26-9617-B90F-EFF478B9554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hlinkClick xmlns:r="http://schemas.openxmlformats.org/officeDocument/2006/relationships" r:id="rId15"/>
                      <a:extLst>
                        <a:ext uri="{FF2B5EF4-FFF2-40B4-BE49-F238E27FC236}">
                          <a16:creationId xmlns:a16="http://schemas.microsoft.com/office/drawing/2014/main" id="{BA158F37-FD89-0617-6828-924D78896C6A}"/>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extLst>
                        <a:ext uri="{FF2B5EF4-FFF2-40B4-BE49-F238E27FC236}">
                          <a16:creationId xmlns:a16="http://schemas.microsoft.com/office/drawing/2014/main" id="{5628E335-D430-BE00-99D3-A83B1EFA70CE}"/>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4" name="TextBox 23">
                  <a:hlinkClick xmlns:r="http://schemas.openxmlformats.org/officeDocument/2006/relationships" r:id="rId1"/>
                  <a:extLst>
                    <a:ext uri="{FF2B5EF4-FFF2-40B4-BE49-F238E27FC236}">
                      <a16:creationId xmlns:a16="http://schemas.microsoft.com/office/drawing/2014/main" id="{7AC02DC2-0245-DC18-572C-520890182E7A}"/>
                    </a:ext>
                  </a:extLst>
                </xdr:cNvPr>
                <xdr:cNvSpPr txBox="1"/>
              </xdr:nvSpPr>
              <xdr:spPr>
                <a:xfrm>
                  <a:off x="0" y="2248743"/>
                  <a:ext cx="1440000" cy="253521"/>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21" name="TextBox 20">
                <a:extLst>
                  <a:ext uri="{FF2B5EF4-FFF2-40B4-BE49-F238E27FC236}">
                    <a16:creationId xmlns:a16="http://schemas.microsoft.com/office/drawing/2014/main" id="{C0D43334-AFEB-25D8-70C4-5D6E838D9772}"/>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extLst>
                  <a:ext uri="{FF2B5EF4-FFF2-40B4-BE49-F238E27FC236}">
                    <a16:creationId xmlns:a16="http://schemas.microsoft.com/office/drawing/2014/main" id="{4EE28F9A-6C40-F2DA-5968-A848858A8AC8}"/>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9" name="TextBox 18">
              <a:hlinkClick xmlns:r="http://schemas.openxmlformats.org/officeDocument/2006/relationships" r:id="rId16"/>
              <a:extLst>
                <a:ext uri="{FF2B5EF4-FFF2-40B4-BE49-F238E27FC236}">
                  <a16:creationId xmlns:a16="http://schemas.microsoft.com/office/drawing/2014/main" id="{BD138364-1E70-7A8A-7DEC-04195512CBCD}"/>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7" name="Picture 16">
            <a:extLst>
              <a:ext uri="{FF2B5EF4-FFF2-40B4-BE49-F238E27FC236}">
                <a16:creationId xmlns:a16="http://schemas.microsoft.com/office/drawing/2014/main" id="{A5737B23-18F8-FFC7-8C46-B397F89ACCD5}"/>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a:grpFill/>
        </xdr:spPr>
      </xdr:pic>
    </xdr:grpSp>
    <xdr:clientData/>
  </xdr:twoCellAnchor>
  <xdr:oneCellAnchor>
    <xdr:from>
      <xdr:col>34</xdr:col>
      <xdr:colOff>0</xdr:colOff>
      <xdr:row>4</xdr:row>
      <xdr:rowOff>0</xdr:rowOff>
    </xdr:from>
    <xdr:ext cx="184731" cy="264560"/>
    <xdr:sp macro="" textlink="">
      <xdr:nvSpPr>
        <xdr:cNvPr id="41" name="TextBox 40">
          <a:extLst>
            <a:ext uri="{FF2B5EF4-FFF2-40B4-BE49-F238E27FC236}">
              <a16:creationId xmlns:a16="http://schemas.microsoft.com/office/drawing/2014/main" id="{C9C5620F-C840-447A-AE1E-8F6B92625FC5}"/>
            </a:ext>
          </a:extLst>
        </xdr:cNvPr>
        <xdr:cNvSpPr txBox="1"/>
      </xdr:nvSpPr>
      <xdr:spPr>
        <a:xfrm>
          <a:off x="186385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2" name="TextBox 41">
          <a:extLst>
            <a:ext uri="{FF2B5EF4-FFF2-40B4-BE49-F238E27FC236}">
              <a16:creationId xmlns:a16="http://schemas.microsoft.com/office/drawing/2014/main" id="{90B4D9E9-A5AA-4C20-BBEF-CD5C95F464C9}"/>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43" name="TextBox 42">
          <a:extLst>
            <a:ext uri="{FF2B5EF4-FFF2-40B4-BE49-F238E27FC236}">
              <a16:creationId xmlns:a16="http://schemas.microsoft.com/office/drawing/2014/main" id="{2DA0B941-A825-447F-A27D-6912B629E0F3}"/>
            </a:ext>
          </a:extLst>
        </xdr:cNvPr>
        <xdr:cNvSpPr txBox="1"/>
      </xdr:nvSpPr>
      <xdr:spPr>
        <a:xfrm>
          <a:off x="1347216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4" name="TextBox 43">
          <a:extLst>
            <a:ext uri="{FF2B5EF4-FFF2-40B4-BE49-F238E27FC236}">
              <a16:creationId xmlns:a16="http://schemas.microsoft.com/office/drawing/2014/main" id="{DD608A60-97A5-4B9D-8000-219A3DEEC9B7}"/>
            </a:ext>
          </a:extLst>
        </xdr:cNvPr>
        <xdr:cNvSpPr txBox="1"/>
      </xdr:nvSpPr>
      <xdr:spPr>
        <a:xfrm>
          <a:off x="122682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34</xdr:col>
      <xdr:colOff>0</xdr:colOff>
      <xdr:row>17</xdr:row>
      <xdr:rowOff>0</xdr:rowOff>
    </xdr:from>
    <xdr:ext cx="184731" cy="264560"/>
    <xdr:sp macro="" textlink="">
      <xdr:nvSpPr>
        <xdr:cNvPr id="45" name="TextBox 44">
          <a:extLst>
            <a:ext uri="{FF2B5EF4-FFF2-40B4-BE49-F238E27FC236}">
              <a16:creationId xmlns:a16="http://schemas.microsoft.com/office/drawing/2014/main" id="{E8064140-FFB8-47D8-AA09-A5A5C804F4D7}"/>
            </a:ext>
          </a:extLst>
        </xdr:cNvPr>
        <xdr:cNvSpPr txBox="1"/>
      </xdr:nvSpPr>
      <xdr:spPr>
        <a:xfrm>
          <a:off x="1863852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6" name="TextBox 45">
          <a:extLst>
            <a:ext uri="{FF2B5EF4-FFF2-40B4-BE49-F238E27FC236}">
              <a16:creationId xmlns:a16="http://schemas.microsoft.com/office/drawing/2014/main" id="{9B93A582-46F5-4E66-B6A3-39838F2E4946}"/>
            </a:ext>
          </a:extLst>
        </xdr:cNvPr>
        <xdr:cNvSpPr txBox="1"/>
      </xdr:nvSpPr>
      <xdr:spPr>
        <a:xfrm>
          <a:off x="122682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13</xdr:col>
      <xdr:colOff>0</xdr:colOff>
      <xdr:row>13</xdr:row>
      <xdr:rowOff>30480</xdr:rowOff>
    </xdr:from>
    <xdr:to>
      <xdr:col>13</xdr:col>
      <xdr:colOff>180000</xdr:colOff>
      <xdr:row>13</xdr:row>
      <xdr:rowOff>210480</xdr:rowOff>
    </xdr:to>
    <xdr:pic>
      <xdr:nvPicPr>
        <xdr:cNvPr id="47" name="Picture 46">
          <a:hlinkClick xmlns:r="http://schemas.openxmlformats.org/officeDocument/2006/relationships" r:id="rId18"/>
          <a:extLst>
            <a:ext uri="{FF2B5EF4-FFF2-40B4-BE49-F238E27FC236}">
              <a16:creationId xmlns:a16="http://schemas.microsoft.com/office/drawing/2014/main" id="{304E4D7B-BEF8-4DC0-8D4E-AE2CF001D599}"/>
            </a:ext>
          </a:extLst>
        </xdr:cNvPr>
        <xdr:cNvPicPr>
          <a:picLocks/>
        </xdr:cNvPicPr>
      </xdr:nvPicPr>
      <xdr:blipFill>
        <a:blip xmlns:r="http://schemas.openxmlformats.org/officeDocument/2006/relationships" r:embed="rId19"/>
        <a:stretch>
          <a:fillRect/>
        </a:stretch>
      </xdr:blipFill>
      <xdr:spPr>
        <a:xfrm>
          <a:off x="6431280" y="2910840"/>
          <a:ext cx="180000" cy="180000"/>
        </a:xfrm>
        <a:prstGeom prst="rect">
          <a:avLst/>
        </a:prstGeom>
      </xdr:spPr>
    </xdr:pic>
    <xdr:clientData/>
  </xdr:twoCellAnchor>
  <xdr:twoCellAnchor>
    <xdr:from>
      <xdr:col>23</xdr:col>
      <xdr:colOff>388620</xdr:colOff>
      <xdr:row>3</xdr:row>
      <xdr:rowOff>99060</xdr:rowOff>
    </xdr:from>
    <xdr:to>
      <xdr:col>23</xdr:col>
      <xdr:colOff>1072620</xdr:colOff>
      <xdr:row>3</xdr:row>
      <xdr:rowOff>351060</xdr:rowOff>
    </xdr:to>
    <xdr:sp macro="" textlink="">
      <xdr:nvSpPr>
        <xdr:cNvPr id="48" name="Rectangle: Rounded Corners 47">
          <a:hlinkClick xmlns:r="http://schemas.openxmlformats.org/officeDocument/2006/relationships" r:id="rId20"/>
          <a:extLst>
            <a:ext uri="{FF2B5EF4-FFF2-40B4-BE49-F238E27FC236}">
              <a16:creationId xmlns:a16="http://schemas.microsoft.com/office/drawing/2014/main" id="{212E7427-6F36-43D4-B152-14C6D2D085DE}"/>
            </a:ext>
          </a:extLst>
        </xdr:cNvPr>
        <xdr:cNvSpPr/>
      </xdr:nvSpPr>
      <xdr:spPr>
        <a:xfrm>
          <a:off x="1188720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Renew</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0</xdr:colOff>
      <xdr:row>3</xdr:row>
      <xdr:rowOff>121920</xdr:rowOff>
    </xdr:from>
    <xdr:to>
      <xdr:col>19</xdr:col>
      <xdr:colOff>16080</xdr:colOff>
      <xdr:row>3</xdr:row>
      <xdr:rowOff>373920</xdr:rowOff>
    </xdr:to>
    <xdr:grpSp>
      <xdr:nvGrpSpPr>
        <xdr:cNvPr id="49" name="Group 48">
          <a:extLst>
            <a:ext uri="{FF2B5EF4-FFF2-40B4-BE49-F238E27FC236}">
              <a16:creationId xmlns:a16="http://schemas.microsoft.com/office/drawing/2014/main" id="{36A192FC-6FBF-42D0-B003-A907957A0C94}"/>
            </a:ext>
          </a:extLst>
        </xdr:cNvPr>
        <xdr:cNvGrpSpPr/>
      </xdr:nvGrpSpPr>
      <xdr:grpSpPr>
        <a:xfrm>
          <a:off x="1714500" y="944880"/>
          <a:ext cx="7765620" cy="252000"/>
          <a:chOff x="1729740" y="914400"/>
          <a:chExt cx="7857060" cy="252000"/>
        </a:xfrm>
        <a:solidFill>
          <a:schemeClr val="tx1"/>
        </a:solidFill>
      </xdr:grpSpPr>
      <xdr:grpSp>
        <xdr:nvGrpSpPr>
          <xdr:cNvPr id="50" name="Group 49">
            <a:extLst>
              <a:ext uri="{FF2B5EF4-FFF2-40B4-BE49-F238E27FC236}">
                <a16:creationId xmlns:a16="http://schemas.microsoft.com/office/drawing/2014/main" id="{CE6BEF32-136C-E50C-9250-B0AC9AE2C846}"/>
              </a:ext>
            </a:extLst>
          </xdr:cNvPr>
          <xdr:cNvGrpSpPr/>
        </xdr:nvGrpSpPr>
        <xdr:grpSpPr>
          <a:xfrm>
            <a:off x="1729740" y="914400"/>
            <a:ext cx="7857060" cy="252000"/>
            <a:chOff x="1722120" y="914400"/>
            <a:chExt cx="7849440" cy="252000"/>
          </a:xfrm>
          <a:grpFill/>
        </xdr:grpSpPr>
        <xdr:grpSp>
          <xdr:nvGrpSpPr>
            <xdr:cNvPr id="53" name="Group 52">
              <a:extLst>
                <a:ext uri="{FF2B5EF4-FFF2-40B4-BE49-F238E27FC236}">
                  <a16:creationId xmlns:a16="http://schemas.microsoft.com/office/drawing/2014/main" id="{987F44BF-0A4C-A167-6F4D-C865E1C0ACF0}"/>
                </a:ext>
              </a:extLst>
            </xdr:cNvPr>
            <xdr:cNvGrpSpPr/>
          </xdr:nvGrpSpPr>
          <xdr:grpSpPr>
            <a:xfrm>
              <a:off x="1722120" y="914400"/>
              <a:ext cx="6906702" cy="252000"/>
              <a:chOff x="4724400" y="891540"/>
              <a:chExt cx="6594691" cy="252000"/>
            </a:xfrm>
            <a:grpFill/>
          </xdr:grpSpPr>
          <xdr:grpSp>
            <xdr:nvGrpSpPr>
              <xdr:cNvPr id="55" name="Group 54">
                <a:extLst>
                  <a:ext uri="{FF2B5EF4-FFF2-40B4-BE49-F238E27FC236}">
                    <a16:creationId xmlns:a16="http://schemas.microsoft.com/office/drawing/2014/main" id="{F1E3D4A6-1BF5-6B4B-B61C-3043AA25AF2D}"/>
                  </a:ext>
                </a:extLst>
              </xdr:cNvPr>
              <xdr:cNvGrpSpPr/>
            </xdr:nvGrpSpPr>
            <xdr:grpSpPr>
              <a:xfrm>
                <a:off x="5624248" y="891540"/>
                <a:ext cx="5694843" cy="252000"/>
                <a:chOff x="6439588" y="952500"/>
                <a:chExt cx="5694843" cy="252000"/>
              </a:xfrm>
              <a:grpFill/>
            </xdr:grpSpPr>
            <xdr:grpSp>
              <xdr:nvGrpSpPr>
                <xdr:cNvPr id="57" name="Group 56">
                  <a:extLst>
                    <a:ext uri="{FF2B5EF4-FFF2-40B4-BE49-F238E27FC236}">
                      <a16:creationId xmlns:a16="http://schemas.microsoft.com/office/drawing/2014/main" id="{C388EB01-3EDD-4B02-1F09-F2BDBE6CF383}"/>
                    </a:ext>
                  </a:extLst>
                </xdr:cNvPr>
                <xdr:cNvGrpSpPr/>
              </xdr:nvGrpSpPr>
              <xdr:grpSpPr>
                <a:xfrm>
                  <a:off x="7340619" y="952500"/>
                  <a:ext cx="4793812" cy="252000"/>
                  <a:chOff x="2539202" y="822960"/>
                  <a:chExt cx="4984611" cy="263975"/>
                </a:xfrm>
                <a:grpFill/>
              </xdr:grpSpPr>
              <xdr:sp macro="" textlink="">
                <xdr:nvSpPr>
                  <xdr:cNvPr id="59" name="Rectangle: Rounded Corners 58">
                    <a:hlinkClick xmlns:r="http://schemas.openxmlformats.org/officeDocument/2006/relationships" r:id="rId21"/>
                    <a:extLst>
                      <a:ext uri="{FF2B5EF4-FFF2-40B4-BE49-F238E27FC236}">
                        <a16:creationId xmlns:a16="http://schemas.microsoft.com/office/drawing/2014/main" id="{D74E87EB-6E1F-9340-2A10-7C15B1852494}"/>
                      </a:ext>
                    </a:extLst>
                  </xdr:cNvPr>
                  <xdr:cNvSpPr/>
                </xdr:nvSpPr>
                <xdr:spPr>
                  <a:xfrm>
                    <a:off x="2539202" y="822960"/>
                    <a:ext cx="893544"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Vehicles</a:t>
                    </a:r>
                    <a:endParaRPr lang="en-SC" sz="1100">
                      <a:latin typeface="Arial" panose="020B0604020202020204" pitchFamily="34" charset="0"/>
                      <a:cs typeface="Arial" panose="020B0604020202020204" pitchFamily="34" charset="0"/>
                    </a:endParaRPr>
                  </a:p>
                </xdr:txBody>
              </xdr:sp>
              <xdr:sp macro="" textlink="">
                <xdr:nvSpPr>
                  <xdr:cNvPr id="60" name="Rectangle: Rounded Corners 59">
                    <a:hlinkClick xmlns:r="http://schemas.openxmlformats.org/officeDocument/2006/relationships" r:id="rId22"/>
                    <a:extLst>
                      <a:ext uri="{FF2B5EF4-FFF2-40B4-BE49-F238E27FC236}">
                        <a16:creationId xmlns:a16="http://schemas.microsoft.com/office/drawing/2014/main" id="{F8BC83A7-5C8C-04C1-883A-F48B2BE1C0F1}"/>
                      </a:ext>
                    </a:extLst>
                  </xdr:cNvPr>
                  <xdr:cNvSpPr/>
                </xdr:nvSpPr>
                <xdr:spPr>
                  <a:xfrm>
                    <a:off x="3476789" y="822960"/>
                    <a:ext cx="893544"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Claims</a:t>
                    </a:r>
                    <a:endParaRPr lang="en-SC" sz="1100">
                      <a:latin typeface="Arial" panose="020B0604020202020204" pitchFamily="34" charset="0"/>
                      <a:cs typeface="Arial" panose="020B0604020202020204" pitchFamily="34" charset="0"/>
                    </a:endParaRPr>
                  </a:p>
                </xdr:txBody>
              </xdr:sp>
              <xdr:sp macro="" textlink="">
                <xdr:nvSpPr>
                  <xdr:cNvPr id="61" name="Rectangle: Rounded Corners 60">
                    <a:hlinkClick xmlns:r="http://schemas.openxmlformats.org/officeDocument/2006/relationships" r:id="rId23"/>
                    <a:extLst>
                      <a:ext uri="{FF2B5EF4-FFF2-40B4-BE49-F238E27FC236}">
                        <a16:creationId xmlns:a16="http://schemas.microsoft.com/office/drawing/2014/main" id="{85C85853-EA4B-5764-1A0F-3706191DA4E2}"/>
                      </a:ext>
                    </a:extLst>
                  </xdr:cNvPr>
                  <xdr:cNvSpPr/>
                </xdr:nvSpPr>
                <xdr:spPr>
                  <a:xfrm>
                    <a:off x="6523044" y="822960"/>
                    <a:ext cx="1000769"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Commission</a:t>
                    </a:r>
                    <a:endParaRPr lang="en-SC" sz="1100">
                      <a:latin typeface="Arial" panose="020B0604020202020204" pitchFamily="34" charset="0"/>
                      <a:cs typeface="Arial" panose="020B0604020202020204" pitchFamily="34" charset="0"/>
                    </a:endParaRPr>
                  </a:p>
                </xdr:txBody>
              </xdr:sp>
            </xdr:grpSp>
            <xdr:sp macro="" textlink="">
              <xdr:nvSpPr>
                <xdr:cNvPr id="58" name="Rectangle: Rounded Corners 57">
                  <a:hlinkClick xmlns:r="http://schemas.openxmlformats.org/officeDocument/2006/relationships" r:id="rId24"/>
                  <a:extLst>
                    <a:ext uri="{FF2B5EF4-FFF2-40B4-BE49-F238E27FC236}">
                      <a16:creationId xmlns:a16="http://schemas.microsoft.com/office/drawing/2014/main" id="{F6135463-3942-8973-598E-AD7E9ADA4FC4}"/>
                    </a:ext>
                  </a:extLst>
                </xdr:cNvPr>
                <xdr:cNvSpPr/>
              </xdr:nvSpPr>
              <xdr:spPr>
                <a:xfrm>
                  <a:off x="6439588" y="952500"/>
                  <a:ext cx="859341"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sp macro="" textlink="">
            <xdr:nvSpPr>
              <xdr:cNvPr id="56" name="Rectangle: Rounded Corners 55">
                <a:hlinkClick xmlns:r="http://schemas.openxmlformats.org/officeDocument/2006/relationships" r:id="rId25"/>
                <a:extLst>
                  <a:ext uri="{FF2B5EF4-FFF2-40B4-BE49-F238E27FC236}">
                    <a16:creationId xmlns:a16="http://schemas.microsoft.com/office/drawing/2014/main" id="{88A0A141-554D-0ABB-9D48-DEB4379C7EF5}"/>
                  </a:ext>
                </a:extLst>
              </xdr:cNvPr>
              <xdr:cNvSpPr/>
            </xdr:nvSpPr>
            <xdr:spPr>
              <a:xfrm>
                <a:off x="4724400" y="891540"/>
                <a:ext cx="859341"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Schedules</a:t>
                </a:r>
                <a:endParaRPr lang="en-SC" sz="1100">
                  <a:latin typeface="Arial" panose="020B0604020202020204" pitchFamily="34" charset="0"/>
                  <a:cs typeface="Arial" panose="020B0604020202020204" pitchFamily="34" charset="0"/>
                </a:endParaRPr>
              </a:p>
            </xdr:txBody>
          </xdr:sp>
        </xdr:grpSp>
        <xdr:sp macro="" textlink="">
          <xdr:nvSpPr>
            <xdr:cNvPr id="54" name="Rectangle: Rounded Corners 53">
              <a:hlinkClick xmlns:r="http://schemas.openxmlformats.org/officeDocument/2006/relationships" r:id="rId26"/>
              <a:extLst>
                <a:ext uri="{FF2B5EF4-FFF2-40B4-BE49-F238E27FC236}">
                  <a16:creationId xmlns:a16="http://schemas.microsoft.com/office/drawing/2014/main" id="{9133CEC4-957E-D2E8-0280-E66395CC9135}"/>
                </a:ext>
              </a:extLst>
            </xdr:cNvPr>
            <xdr:cNvSpPr/>
          </xdr:nvSpPr>
          <xdr:spPr>
            <a:xfrm>
              <a:off x="8671560" y="91440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Nominees</a:t>
              </a:r>
              <a:endParaRPr lang="en-SC" sz="1100">
                <a:latin typeface="Arial" panose="020B0604020202020204" pitchFamily="34" charset="0"/>
                <a:cs typeface="Arial" panose="020B0604020202020204" pitchFamily="34" charset="0"/>
              </a:endParaRPr>
            </a:p>
          </xdr:txBody>
        </xdr:sp>
      </xdr:grpSp>
      <xdr:sp macro="" textlink="">
        <xdr:nvSpPr>
          <xdr:cNvPr id="51" name="Rectangle: Rounded Corners 50">
            <a:hlinkClick xmlns:r="http://schemas.openxmlformats.org/officeDocument/2006/relationships" r:id="rId27"/>
            <a:extLst>
              <a:ext uri="{FF2B5EF4-FFF2-40B4-BE49-F238E27FC236}">
                <a16:creationId xmlns:a16="http://schemas.microsoft.com/office/drawing/2014/main" id="{A9FCA22E-FEE8-A6AB-24D8-3D11CDC7C2A1}"/>
              </a:ext>
            </a:extLst>
          </xdr:cNvPr>
          <xdr:cNvSpPr/>
        </xdr:nvSpPr>
        <xdr:spPr>
          <a:xfrm>
            <a:off x="5494020" y="914400"/>
            <a:ext cx="972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Documents</a:t>
            </a:r>
            <a:endParaRPr lang="en-SC" sz="1100">
              <a:latin typeface="Arial" panose="020B0604020202020204" pitchFamily="34" charset="0"/>
              <a:cs typeface="Arial" panose="020B0604020202020204" pitchFamily="34" charset="0"/>
            </a:endParaRPr>
          </a:p>
        </xdr:txBody>
      </xdr:sp>
      <xdr:sp macro="" textlink="">
        <xdr:nvSpPr>
          <xdr:cNvPr id="52" name="Rectangle: Rounded Corners 51">
            <a:hlinkClick xmlns:r="http://schemas.openxmlformats.org/officeDocument/2006/relationships" r:id="rId28"/>
            <a:extLst>
              <a:ext uri="{FF2B5EF4-FFF2-40B4-BE49-F238E27FC236}">
                <a16:creationId xmlns:a16="http://schemas.microsoft.com/office/drawing/2014/main" id="{82CC1DD8-E584-6BC2-CFFC-1C01BC16389F}"/>
              </a:ext>
            </a:extLst>
          </xdr:cNvPr>
          <xdr:cNvSpPr/>
        </xdr:nvSpPr>
        <xdr:spPr>
          <a:xfrm>
            <a:off x="6499860" y="914400"/>
            <a:ext cx="1116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Endorsements</a:t>
            </a:r>
            <a:endParaRPr lang="en-SC" sz="1100">
              <a:latin typeface="Arial" panose="020B0604020202020204" pitchFamily="34" charset="0"/>
              <a:cs typeface="Arial" panose="020B0604020202020204" pitchFamily="34" charset="0"/>
            </a:endParaRPr>
          </a:p>
        </xdr:txBody>
      </xdr:sp>
    </xdr:grpSp>
    <xdr:clientData/>
  </xdr:twoCellAnchor>
  <xdr:twoCellAnchor editAs="oneCell">
    <xdr:from>
      <xdr:col>9</xdr:col>
      <xdr:colOff>411491</xdr:colOff>
      <xdr:row>19</xdr:row>
      <xdr:rowOff>22860</xdr:rowOff>
    </xdr:from>
    <xdr:to>
      <xdr:col>9</xdr:col>
      <xdr:colOff>555491</xdr:colOff>
      <xdr:row>19</xdr:row>
      <xdr:rowOff>202860</xdr:rowOff>
    </xdr:to>
    <xdr:pic>
      <xdr:nvPicPr>
        <xdr:cNvPr id="62" name="Picture 61">
          <a:extLst>
            <a:ext uri="{FF2B5EF4-FFF2-40B4-BE49-F238E27FC236}">
              <a16:creationId xmlns:a16="http://schemas.microsoft.com/office/drawing/2014/main" id="{B8ED5EDE-A15B-4FE0-8F6F-10EC494A0C0F}"/>
            </a:ext>
          </a:extLst>
        </xdr:cNvPr>
        <xdr:cNvPicPr>
          <a:picLocks/>
        </xdr:cNvPicPr>
      </xdr:nvPicPr>
      <xdr:blipFill>
        <a:blip xmlns:r="http://schemas.openxmlformats.org/officeDocument/2006/relationships" r:embed="rId29"/>
        <a:stretch>
          <a:fillRect/>
        </a:stretch>
      </xdr:blipFill>
      <xdr:spPr>
        <a:xfrm>
          <a:off x="4762511" y="4389120"/>
          <a:ext cx="144000" cy="180000"/>
        </a:xfrm>
        <a:prstGeom prst="rect">
          <a:avLst/>
        </a:prstGeom>
        <a:ln>
          <a:solidFill>
            <a:schemeClr val="bg1">
              <a:lumMod val="75000"/>
            </a:schemeClr>
          </a:solidFill>
        </a:ln>
      </xdr:spPr>
    </xdr:pic>
    <xdr:clientData/>
  </xdr:twoCellAnchor>
</xdr:wsDr>
</file>

<file path=xl/drawings/drawing67.xml><?xml version="1.0" encoding="utf-8"?>
<xdr:wsDr xmlns:xdr="http://schemas.openxmlformats.org/drawingml/2006/spreadsheetDrawing" xmlns:a="http://schemas.openxmlformats.org/drawingml/2006/main">
  <xdr:twoCellAnchor>
    <xdr:from>
      <xdr:col>16</xdr:col>
      <xdr:colOff>358140</xdr:colOff>
      <xdr:row>3</xdr:row>
      <xdr:rowOff>129540</xdr:rowOff>
    </xdr:from>
    <xdr:to>
      <xdr:col>17</xdr:col>
      <xdr:colOff>165840</xdr:colOff>
      <xdr:row>3</xdr:row>
      <xdr:rowOff>381540</xdr:rowOff>
    </xdr:to>
    <xdr:sp macro="" textlink="">
      <xdr:nvSpPr>
        <xdr:cNvPr id="22" name="Rectangle: Rounded Corners 21">
          <a:hlinkClick xmlns:r="http://schemas.openxmlformats.org/officeDocument/2006/relationships" r:id="rId1"/>
          <a:extLst>
            <a:ext uri="{FF2B5EF4-FFF2-40B4-BE49-F238E27FC236}">
              <a16:creationId xmlns:a16="http://schemas.microsoft.com/office/drawing/2014/main" id="{0D7D0E73-4E2E-4054-A3E8-2FD4951DC35A}"/>
            </a:ext>
          </a:extLst>
        </xdr:cNvPr>
        <xdr:cNvSpPr/>
      </xdr:nvSpPr>
      <xdr:spPr>
        <a:xfrm>
          <a:off x="12733020" y="952500"/>
          <a:ext cx="684000" cy="252000"/>
        </a:xfrm>
        <a:prstGeom prst="roundRect">
          <a:avLst/>
        </a:prstGeom>
        <a:solidFill>
          <a:srgbClr val="EA7C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editAs="oneCell">
    <xdr:from>
      <xdr:col>9</xdr:col>
      <xdr:colOff>579120</xdr:colOff>
      <xdr:row>3</xdr:row>
      <xdr:rowOff>100381</xdr:rowOff>
    </xdr:from>
    <xdr:to>
      <xdr:col>9</xdr:col>
      <xdr:colOff>1040601</xdr:colOff>
      <xdr:row>3</xdr:row>
      <xdr:rowOff>352381</xdr:rowOff>
    </xdr:to>
    <xdr:pic>
      <xdr:nvPicPr>
        <xdr:cNvPr id="30" name="Picture 29">
          <a:hlinkClick xmlns:r="http://schemas.openxmlformats.org/officeDocument/2006/relationships" r:id="rId2"/>
          <a:extLst>
            <a:ext uri="{FF2B5EF4-FFF2-40B4-BE49-F238E27FC236}">
              <a16:creationId xmlns:a16="http://schemas.microsoft.com/office/drawing/2014/main" id="{11317315-E9C2-6EAF-18DB-27151A57A893}"/>
            </a:ext>
          </a:extLst>
        </xdr:cNvPr>
        <xdr:cNvPicPr>
          <a:picLocks noChangeAspect="1"/>
        </xdr:cNvPicPr>
      </xdr:nvPicPr>
      <xdr:blipFill>
        <a:blip xmlns:r="http://schemas.openxmlformats.org/officeDocument/2006/relationships" r:embed="rId3"/>
        <a:stretch>
          <a:fillRect/>
        </a:stretch>
      </xdr:blipFill>
      <xdr:spPr>
        <a:xfrm>
          <a:off x="5234940" y="923341"/>
          <a:ext cx="461481" cy="252000"/>
        </a:xfrm>
        <a:prstGeom prst="rect">
          <a:avLst/>
        </a:prstGeom>
      </xdr:spPr>
    </xdr:pic>
    <xdr:clientData/>
  </xdr:twoCellAnchor>
  <xdr:twoCellAnchor>
    <xdr:from>
      <xdr:col>9</xdr:col>
      <xdr:colOff>1661160</xdr:colOff>
      <xdr:row>3</xdr:row>
      <xdr:rowOff>106680</xdr:rowOff>
    </xdr:from>
    <xdr:to>
      <xdr:col>11</xdr:col>
      <xdr:colOff>136440</xdr:colOff>
      <xdr:row>3</xdr:row>
      <xdr:rowOff>358680</xdr:rowOff>
    </xdr:to>
    <xdr:sp macro="" textlink="">
      <xdr:nvSpPr>
        <xdr:cNvPr id="38" name="Rectangle: Rounded Corners 37">
          <a:hlinkClick xmlns:r="http://schemas.openxmlformats.org/officeDocument/2006/relationships" r:id="rId4"/>
          <a:extLst>
            <a:ext uri="{FF2B5EF4-FFF2-40B4-BE49-F238E27FC236}">
              <a16:creationId xmlns:a16="http://schemas.microsoft.com/office/drawing/2014/main" id="{6CD372D6-2D8D-459A-A383-8C3A8D7F7A67}"/>
            </a:ext>
          </a:extLst>
        </xdr:cNvPr>
        <xdr:cNvSpPr/>
      </xdr:nvSpPr>
      <xdr:spPr>
        <a:xfrm>
          <a:off x="6316980" y="929640"/>
          <a:ext cx="1188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Due</a:t>
          </a:r>
          <a:r>
            <a:rPr lang="en-US" sz="1100" baseline="0">
              <a:solidFill>
                <a:schemeClr val="bg1"/>
              </a:solidFill>
            </a:rPr>
            <a:t> For Renewal</a:t>
          </a:r>
          <a:endParaRPr lang="en-SC" sz="1100">
            <a:solidFill>
              <a:schemeClr val="bg1"/>
            </a:solidFill>
          </a:endParaRPr>
        </a:p>
      </xdr:txBody>
    </xdr:sp>
    <xdr:clientData/>
  </xdr:twoCellAnchor>
  <xdr:twoCellAnchor>
    <xdr:from>
      <xdr:col>0</xdr:col>
      <xdr:colOff>0</xdr:colOff>
      <xdr:row>0</xdr:row>
      <xdr:rowOff>0</xdr:rowOff>
    </xdr:from>
    <xdr:to>
      <xdr:col>2</xdr:col>
      <xdr:colOff>3471</xdr:colOff>
      <xdr:row>22</xdr:row>
      <xdr:rowOff>88680</xdr:rowOff>
    </xdr:to>
    <xdr:grpSp>
      <xdr:nvGrpSpPr>
        <xdr:cNvPr id="40" name="Group 39">
          <a:extLst>
            <a:ext uri="{FF2B5EF4-FFF2-40B4-BE49-F238E27FC236}">
              <a16:creationId xmlns:a16="http://schemas.microsoft.com/office/drawing/2014/main" id="{1830F518-DF90-48DC-A0D4-A934FC8E4AB9}"/>
            </a:ext>
          </a:extLst>
        </xdr:cNvPr>
        <xdr:cNvGrpSpPr/>
      </xdr:nvGrpSpPr>
      <xdr:grpSpPr>
        <a:xfrm>
          <a:off x="0" y="0"/>
          <a:ext cx="1474131" cy="6840000"/>
          <a:chOff x="0" y="0"/>
          <a:chExt cx="1470321" cy="6184990"/>
        </a:xfrm>
        <a:noFill/>
      </xdr:grpSpPr>
      <xdr:grpSp>
        <xdr:nvGrpSpPr>
          <xdr:cNvPr id="41" name="Group 40">
            <a:extLst>
              <a:ext uri="{FF2B5EF4-FFF2-40B4-BE49-F238E27FC236}">
                <a16:creationId xmlns:a16="http://schemas.microsoft.com/office/drawing/2014/main" id="{C7F7CA82-9036-3AE3-DACA-B9350DBF9439}"/>
              </a:ext>
            </a:extLst>
          </xdr:cNvPr>
          <xdr:cNvGrpSpPr/>
        </xdr:nvGrpSpPr>
        <xdr:grpSpPr>
          <a:xfrm>
            <a:off x="0" y="0"/>
            <a:ext cx="1470321" cy="6184990"/>
            <a:chOff x="0" y="0"/>
            <a:chExt cx="1470321" cy="6184990"/>
          </a:xfrm>
          <a:grpFill/>
        </xdr:grpSpPr>
        <xdr:grpSp>
          <xdr:nvGrpSpPr>
            <xdr:cNvPr id="43" name="Group 42">
              <a:extLst>
                <a:ext uri="{FF2B5EF4-FFF2-40B4-BE49-F238E27FC236}">
                  <a16:creationId xmlns:a16="http://schemas.microsoft.com/office/drawing/2014/main" id="{C4A90731-30D2-3E73-35C0-EBE3DA5D4DC8}"/>
                </a:ext>
              </a:extLst>
            </xdr:cNvPr>
            <xdr:cNvGrpSpPr/>
          </xdr:nvGrpSpPr>
          <xdr:grpSpPr>
            <a:xfrm>
              <a:off x="0" y="0"/>
              <a:ext cx="1470321" cy="6184990"/>
              <a:chOff x="0" y="-291307"/>
              <a:chExt cx="1474131" cy="6350725"/>
            </a:xfrm>
            <a:grpFill/>
          </xdr:grpSpPr>
          <xdr:grpSp>
            <xdr:nvGrpSpPr>
              <xdr:cNvPr id="45" name="Group 44">
                <a:extLst>
                  <a:ext uri="{FF2B5EF4-FFF2-40B4-BE49-F238E27FC236}">
                    <a16:creationId xmlns:a16="http://schemas.microsoft.com/office/drawing/2014/main" id="{43C6EDA8-E09C-9601-2A2F-1235CDB6DF97}"/>
                  </a:ext>
                </a:extLst>
              </xdr:cNvPr>
              <xdr:cNvGrpSpPr/>
            </xdr:nvGrpSpPr>
            <xdr:grpSpPr>
              <a:xfrm>
                <a:off x="0" y="-291307"/>
                <a:ext cx="1474131" cy="6350725"/>
                <a:chOff x="0" y="-291307"/>
                <a:chExt cx="1474131" cy="6350725"/>
              </a:xfrm>
              <a:grpFill/>
            </xdr:grpSpPr>
            <xdr:grpSp>
              <xdr:nvGrpSpPr>
                <xdr:cNvPr id="48" name="Group 47">
                  <a:extLst>
                    <a:ext uri="{FF2B5EF4-FFF2-40B4-BE49-F238E27FC236}">
                      <a16:creationId xmlns:a16="http://schemas.microsoft.com/office/drawing/2014/main" id="{DD487D2F-5687-7D0B-6924-7B971393C942}"/>
                    </a:ext>
                  </a:extLst>
                </xdr:cNvPr>
                <xdr:cNvGrpSpPr/>
              </xdr:nvGrpSpPr>
              <xdr:grpSpPr>
                <a:xfrm>
                  <a:off x="0" y="-291307"/>
                  <a:ext cx="1474131" cy="6350725"/>
                  <a:chOff x="0" y="-276870"/>
                  <a:chExt cx="1476165" cy="6035993"/>
                </a:xfrm>
                <a:grpFill/>
              </xdr:grpSpPr>
              <xdr:sp macro="" textlink="">
                <xdr:nvSpPr>
                  <xdr:cNvPr id="50" name="Rectangle 49">
                    <a:extLst>
                      <a:ext uri="{FF2B5EF4-FFF2-40B4-BE49-F238E27FC236}">
                        <a16:creationId xmlns:a16="http://schemas.microsoft.com/office/drawing/2014/main" id="{9FD7F58D-5FC2-CAF9-55FF-DD6DBA1974F9}"/>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51" name="Group 50">
                    <a:extLst>
                      <a:ext uri="{FF2B5EF4-FFF2-40B4-BE49-F238E27FC236}">
                        <a16:creationId xmlns:a16="http://schemas.microsoft.com/office/drawing/2014/main" id="{04E6364D-50B5-56DA-F097-82506E278AA5}"/>
                      </a:ext>
                    </a:extLst>
                  </xdr:cNvPr>
                  <xdr:cNvGrpSpPr/>
                </xdr:nvGrpSpPr>
                <xdr:grpSpPr>
                  <a:xfrm>
                    <a:off x="2080" y="531339"/>
                    <a:ext cx="1465246" cy="4278031"/>
                    <a:chOff x="2080" y="531339"/>
                    <a:chExt cx="1465246" cy="4278031"/>
                  </a:xfrm>
                  <a:grpFill/>
                </xdr:grpSpPr>
                <xdr:sp macro="" textlink="">
                  <xdr:nvSpPr>
                    <xdr:cNvPr id="52" name="TextBox 51">
                      <a:hlinkClick xmlns:r="http://schemas.openxmlformats.org/officeDocument/2006/relationships" r:id="rId5"/>
                      <a:extLst>
                        <a:ext uri="{FF2B5EF4-FFF2-40B4-BE49-F238E27FC236}">
                          <a16:creationId xmlns:a16="http://schemas.microsoft.com/office/drawing/2014/main" id="{FBD7CB21-86F8-A79F-08CB-FD4F96A09699}"/>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3" name="TextBox 52">
                      <a:hlinkClick xmlns:r="http://schemas.openxmlformats.org/officeDocument/2006/relationships" r:id="rId6"/>
                      <a:extLst>
                        <a:ext uri="{FF2B5EF4-FFF2-40B4-BE49-F238E27FC236}">
                          <a16:creationId xmlns:a16="http://schemas.microsoft.com/office/drawing/2014/main" id="{28A59DB0-68A3-2A6A-7CD9-7849C98B4E90}"/>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4" name="TextBox 53">
                      <a:hlinkClick xmlns:r="http://schemas.openxmlformats.org/officeDocument/2006/relationships" r:id="rId7"/>
                      <a:extLst>
                        <a:ext uri="{FF2B5EF4-FFF2-40B4-BE49-F238E27FC236}">
                          <a16:creationId xmlns:a16="http://schemas.microsoft.com/office/drawing/2014/main" id="{B64F361B-1A68-1103-25F3-EE2A7568351A}"/>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5" name="TextBox 54">
                      <a:hlinkClick xmlns:r="http://schemas.openxmlformats.org/officeDocument/2006/relationships" r:id="rId8"/>
                      <a:extLst>
                        <a:ext uri="{FF2B5EF4-FFF2-40B4-BE49-F238E27FC236}">
                          <a16:creationId xmlns:a16="http://schemas.microsoft.com/office/drawing/2014/main" id="{0709A57A-D0B9-DABE-CCD8-F7150CE32FFC}"/>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6" name="TextBox 55">
                      <a:hlinkClick xmlns:r="http://schemas.openxmlformats.org/officeDocument/2006/relationships" r:id="rId9"/>
                      <a:extLst>
                        <a:ext uri="{FF2B5EF4-FFF2-40B4-BE49-F238E27FC236}">
                          <a16:creationId xmlns:a16="http://schemas.microsoft.com/office/drawing/2014/main" id="{5785D41B-A9CC-C03A-6A03-F06287457F0F}"/>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7" name="TextBox 56">
                      <a:hlinkClick xmlns:r="http://schemas.openxmlformats.org/officeDocument/2006/relationships" r:id="rId10"/>
                      <a:extLst>
                        <a:ext uri="{FF2B5EF4-FFF2-40B4-BE49-F238E27FC236}">
                          <a16:creationId xmlns:a16="http://schemas.microsoft.com/office/drawing/2014/main" id="{8DE45792-25C3-3C11-FC0C-8A77744ABF43}"/>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8" name="TextBox 57">
                      <a:hlinkClick xmlns:r="http://schemas.openxmlformats.org/officeDocument/2006/relationships" r:id="rId11"/>
                      <a:extLst>
                        <a:ext uri="{FF2B5EF4-FFF2-40B4-BE49-F238E27FC236}">
                          <a16:creationId xmlns:a16="http://schemas.microsoft.com/office/drawing/2014/main" id="{F1BF6BE2-D883-C082-0A4B-7DAA731BC49C}"/>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9" name="TextBox 58">
                      <a:hlinkClick xmlns:r="http://schemas.openxmlformats.org/officeDocument/2006/relationships" r:id="rId12"/>
                      <a:extLst>
                        <a:ext uri="{FF2B5EF4-FFF2-40B4-BE49-F238E27FC236}">
                          <a16:creationId xmlns:a16="http://schemas.microsoft.com/office/drawing/2014/main" id="{4CCE7DC8-47FA-61C3-FF12-78D3A6050B50}"/>
                        </a:ext>
                      </a:extLst>
                    </xdr:cNvPr>
                    <xdr:cNvSpPr txBox="1"/>
                  </xdr:nvSpPr>
                  <xdr:spPr>
                    <a:xfrm>
                      <a:off x="2534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0" name="TextBox 59">
                      <a:hlinkClick xmlns:r="http://schemas.openxmlformats.org/officeDocument/2006/relationships" r:id="rId13"/>
                      <a:extLst>
                        <a:ext uri="{FF2B5EF4-FFF2-40B4-BE49-F238E27FC236}">
                          <a16:creationId xmlns:a16="http://schemas.microsoft.com/office/drawing/2014/main" id="{AC2A450F-0188-D492-4F54-B38D4BAE6BE6}"/>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61" name="TextBox 60">
                      <a:extLst>
                        <a:ext uri="{FF2B5EF4-FFF2-40B4-BE49-F238E27FC236}">
                          <a16:creationId xmlns:a16="http://schemas.microsoft.com/office/drawing/2014/main" id="{F1695E11-AD0E-329C-04DB-DFB277D14AC0}"/>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2" name="TextBox 61">
                      <a:hlinkClick xmlns:r="http://schemas.openxmlformats.org/officeDocument/2006/relationships" r:id="rId14"/>
                      <a:extLst>
                        <a:ext uri="{FF2B5EF4-FFF2-40B4-BE49-F238E27FC236}">
                          <a16:creationId xmlns:a16="http://schemas.microsoft.com/office/drawing/2014/main" id="{9444EF2E-7465-0244-83AF-EDB271433584}"/>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3" name="TextBox 62">
                      <a:hlinkClick xmlns:r="http://schemas.openxmlformats.org/officeDocument/2006/relationships" r:id="rId15"/>
                      <a:extLst>
                        <a:ext uri="{FF2B5EF4-FFF2-40B4-BE49-F238E27FC236}">
                          <a16:creationId xmlns:a16="http://schemas.microsoft.com/office/drawing/2014/main" id="{48D7AF23-1DA9-70B2-F27A-86BA1BE976D3}"/>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4" name="TextBox 63">
                      <a:hlinkClick xmlns:r="http://schemas.openxmlformats.org/officeDocument/2006/relationships" r:id="rId16"/>
                      <a:extLst>
                        <a:ext uri="{FF2B5EF4-FFF2-40B4-BE49-F238E27FC236}">
                          <a16:creationId xmlns:a16="http://schemas.microsoft.com/office/drawing/2014/main" id="{7D134A9B-768C-0657-7467-49F91B0BDC06}"/>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5" name="TextBox 64">
                      <a:extLst>
                        <a:ext uri="{FF2B5EF4-FFF2-40B4-BE49-F238E27FC236}">
                          <a16:creationId xmlns:a16="http://schemas.microsoft.com/office/drawing/2014/main" id="{611A6665-C4CE-9E7D-E9E7-780468C4D1B3}"/>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49" name="TextBox 48">
                  <a:hlinkClick xmlns:r="http://schemas.openxmlformats.org/officeDocument/2006/relationships" r:id="rId17"/>
                  <a:extLst>
                    <a:ext uri="{FF2B5EF4-FFF2-40B4-BE49-F238E27FC236}">
                      <a16:creationId xmlns:a16="http://schemas.microsoft.com/office/drawing/2014/main" id="{7013CC94-A4D6-BE73-2758-3504BDE4EA80}"/>
                    </a:ext>
                  </a:extLst>
                </xdr:cNvPr>
                <xdr:cNvSpPr txBox="1"/>
              </xdr:nvSpPr>
              <xdr:spPr>
                <a:xfrm>
                  <a:off x="0" y="2248743"/>
                  <a:ext cx="1440000" cy="253521"/>
                </a:xfrm>
                <a:prstGeom prst="rect">
                  <a:avLst/>
                </a:prstGeom>
                <a:solidFill>
                  <a:srgbClr val="E88A1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46" name="TextBox 45">
                <a:extLst>
                  <a:ext uri="{FF2B5EF4-FFF2-40B4-BE49-F238E27FC236}">
                    <a16:creationId xmlns:a16="http://schemas.microsoft.com/office/drawing/2014/main" id="{C2928ED3-AB89-D549-C035-6E116CEBB4B9}"/>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47" name="TextBox 46">
                <a:extLst>
                  <a:ext uri="{FF2B5EF4-FFF2-40B4-BE49-F238E27FC236}">
                    <a16:creationId xmlns:a16="http://schemas.microsoft.com/office/drawing/2014/main" id="{FD0CBC8B-9E1C-D441-383A-B3B33C225E31}"/>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44" name="TextBox 43">
              <a:hlinkClick xmlns:r="http://schemas.openxmlformats.org/officeDocument/2006/relationships" r:id="rId18"/>
              <a:extLst>
                <a:ext uri="{FF2B5EF4-FFF2-40B4-BE49-F238E27FC236}">
                  <a16:creationId xmlns:a16="http://schemas.microsoft.com/office/drawing/2014/main" id="{80952746-AA1A-11F1-8632-0054BC087818}"/>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42" name="Picture 41">
            <a:extLst>
              <a:ext uri="{FF2B5EF4-FFF2-40B4-BE49-F238E27FC236}">
                <a16:creationId xmlns:a16="http://schemas.microsoft.com/office/drawing/2014/main" id="{1F34C807-1E7F-5F12-0523-ABF443035590}"/>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a:grpFill/>
        </xdr:spPr>
      </xdr:pic>
    </xdr:grpSp>
    <xdr:clientData/>
  </xdr:twoCellAnchor>
  <xdr:twoCellAnchor>
    <xdr:from>
      <xdr:col>5</xdr:col>
      <xdr:colOff>396240</xdr:colOff>
      <xdr:row>20</xdr:row>
      <xdr:rowOff>114300</xdr:rowOff>
    </xdr:from>
    <xdr:to>
      <xdr:col>8</xdr:col>
      <xdr:colOff>203940</xdr:colOff>
      <xdr:row>21</xdr:row>
      <xdr:rowOff>20640</xdr:rowOff>
    </xdr:to>
    <xdr:sp macro="" textlink="">
      <xdr:nvSpPr>
        <xdr:cNvPr id="109" name="Rectangle: Rounded Corners 108">
          <a:hlinkClick xmlns:r="http://schemas.openxmlformats.org/officeDocument/2006/relationships" r:id="rId20"/>
          <a:extLst>
            <a:ext uri="{FF2B5EF4-FFF2-40B4-BE49-F238E27FC236}">
              <a16:creationId xmlns:a16="http://schemas.microsoft.com/office/drawing/2014/main" id="{143CFB40-E05C-48CB-94B7-29903AE3E89C}"/>
            </a:ext>
          </a:extLst>
        </xdr:cNvPr>
        <xdr:cNvSpPr/>
      </xdr:nvSpPr>
      <xdr:spPr>
        <a:xfrm>
          <a:off x="2476500" y="6416040"/>
          <a:ext cx="684000" cy="234000"/>
        </a:xfrm>
        <a:prstGeom prst="roundRect">
          <a:avLst>
            <a:gd name="adj" fmla="val 0"/>
          </a:avLst>
        </a:prstGeom>
        <a:noFill/>
        <a:ln w="3175">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68580</xdr:colOff>
      <xdr:row>7</xdr:row>
      <xdr:rowOff>53340</xdr:rowOff>
    </xdr:from>
    <xdr:to>
      <xdr:col>8</xdr:col>
      <xdr:colOff>22</xdr:colOff>
      <xdr:row>7</xdr:row>
      <xdr:rowOff>281960</xdr:rowOff>
    </xdr:to>
    <xdr:grpSp>
      <xdr:nvGrpSpPr>
        <xdr:cNvPr id="16" name="Group 15">
          <a:extLst>
            <a:ext uri="{FF2B5EF4-FFF2-40B4-BE49-F238E27FC236}">
              <a16:creationId xmlns:a16="http://schemas.microsoft.com/office/drawing/2014/main" id="{79D362AE-74BD-246D-A27B-E09256C5F9B6}"/>
            </a:ext>
          </a:extLst>
        </xdr:cNvPr>
        <xdr:cNvGrpSpPr/>
      </xdr:nvGrpSpPr>
      <xdr:grpSpPr>
        <a:xfrm>
          <a:off x="2956560" y="2095500"/>
          <a:ext cx="22" cy="228620"/>
          <a:chOff x="2506980" y="1981200"/>
          <a:chExt cx="502942" cy="228620"/>
        </a:xfrm>
      </xdr:grpSpPr>
      <xdr:pic>
        <xdr:nvPicPr>
          <xdr:cNvPr id="12" name="Picture 11">
            <a:extLst>
              <a:ext uri="{FF2B5EF4-FFF2-40B4-BE49-F238E27FC236}">
                <a16:creationId xmlns:a16="http://schemas.microsoft.com/office/drawing/2014/main" id="{64206FB0-F559-471F-AAB9-3B4A0925A313}"/>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xdr:spPr>
      </xdr:pic>
      <xdr:pic>
        <xdr:nvPicPr>
          <xdr:cNvPr id="13" name="Picture 12">
            <a:extLst>
              <a:ext uri="{FF2B5EF4-FFF2-40B4-BE49-F238E27FC236}">
                <a16:creationId xmlns:a16="http://schemas.microsoft.com/office/drawing/2014/main" id="{469EEEB6-64FB-4B0B-A563-C3B2ADF055B4}"/>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xdr:spPr>
      </xdr:pic>
    </xdr:grpSp>
    <xdr:clientData/>
  </xdr:twoCellAnchor>
  <xdr:twoCellAnchor>
    <xdr:from>
      <xdr:col>7</xdr:col>
      <xdr:colOff>76200</xdr:colOff>
      <xdr:row>17</xdr:row>
      <xdr:rowOff>45720</xdr:rowOff>
    </xdr:from>
    <xdr:to>
      <xdr:col>8</xdr:col>
      <xdr:colOff>7642</xdr:colOff>
      <xdr:row>17</xdr:row>
      <xdr:rowOff>274340</xdr:rowOff>
    </xdr:to>
    <xdr:grpSp>
      <xdr:nvGrpSpPr>
        <xdr:cNvPr id="84" name="Group 83">
          <a:extLst>
            <a:ext uri="{FF2B5EF4-FFF2-40B4-BE49-F238E27FC236}">
              <a16:creationId xmlns:a16="http://schemas.microsoft.com/office/drawing/2014/main" id="{E3BF72A3-8E8E-4F7D-B1E5-A5EEBBAE961C}"/>
            </a:ext>
          </a:extLst>
        </xdr:cNvPr>
        <xdr:cNvGrpSpPr/>
      </xdr:nvGrpSpPr>
      <xdr:grpSpPr>
        <a:xfrm>
          <a:off x="2956560" y="5364480"/>
          <a:ext cx="7642" cy="228620"/>
          <a:chOff x="2506980" y="1981200"/>
          <a:chExt cx="502942" cy="228620"/>
        </a:xfrm>
        <a:solidFill>
          <a:srgbClr val="92D050"/>
        </a:solidFill>
      </xdr:grpSpPr>
      <xdr:pic>
        <xdr:nvPicPr>
          <xdr:cNvPr id="93" name="Picture 92">
            <a:extLst>
              <a:ext uri="{FF2B5EF4-FFF2-40B4-BE49-F238E27FC236}">
                <a16:creationId xmlns:a16="http://schemas.microsoft.com/office/drawing/2014/main" id="{DA454D4D-99AB-3281-7121-E2F2B7456E05}"/>
              </a:ext>
            </a:extLst>
          </xdr:cNvPr>
          <xdr:cNvPicPr>
            <a:picLocks/>
          </xdr:cNvPicPr>
        </xdr:nvPicPr>
        <xdr:blipFill>
          <a:blip xmlns:r="http://schemas.openxmlformats.org/officeDocument/2006/relationships" r:embed="rId21"/>
          <a:stretch>
            <a:fillRect/>
          </a:stretch>
        </xdr:blipFill>
        <xdr:spPr>
          <a:xfrm>
            <a:off x="2506980" y="1988819"/>
            <a:ext cx="252000" cy="216000"/>
          </a:xfrm>
          <a:prstGeom prst="rect">
            <a:avLst/>
          </a:prstGeom>
          <a:grpFill/>
        </xdr:spPr>
      </xdr:pic>
      <xdr:pic>
        <xdr:nvPicPr>
          <xdr:cNvPr id="94" name="Picture 93">
            <a:extLst>
              <a:ext uri="{FF2B5EF4-FFF2-40B4-BE49-F238E27FC236}">
                <a16:creationId xmlns:a16="http://schemas.microsoft.com/office/drawing/2014/main" id="{F78E3F32-0984-5C39-B3EF-0F7909AB88E5}"/>
              </a:ext>
            </a:extLst>
          </xdr:cNvPr>
          <xdr:cNvPicPr>
            <a:picLocks noChangeAspect="1"/>
          </xdr:cNvPicPr>
        </xdr:nvPicPr>
        <xdr:blipFill>
          <a:blip xmlns:r="http://schemas.openxmlformats.org/officeDocument/2006/relationships" r:embed="rId22"/>
          <a:stretch>
            <a:fillRect/>
          </a:stretch>
        </xdr:blipFill>
        <xdr:spPr>
          <a:xfrm>
            <a:off x="2758440" y="1981200"/>
            <a:ext cx="251482" cy="228620"/>
          </a:xfrm>
          <a:prstGeom prst="rect">
            <a:avLst/>
          </a:prstGeom>
          <a:grpFill/>
        </xdr:spPr>
      </xdr:pic>
    </xdr:grpSp>
    <xdr:clientData/>
  </xdr:twoCellAnchor>
  <xdr:twoCellAnchor>
    <xdr:from>
      <xdr:col>9</xdr:col>
      <xdr:colOff>1546860</xdr:colOff>
      <xdr:row>20</xdr:row>
      <xdr:rowOff>91440</xdr:rowOff>
    </xdr:from>
    <xdr:to>
      <xdr:col>12</xdr:col>
      <xdr:colOff>543540</xdr:colOff>
      <xdr:row>21</xdr:row>
      <xdr:rowOff>15780</xdr:rowOff>
    </xdr:to>
    <xdr:grpSp>
      <xdr:nvGrpSpPr>
        <xdr:cNvPr id="3" name="Group 2">
          <a:extLst>
            <a:ext uri="{FF2B5EF4-FFF2-40B4-BE49-F238E27FC236}">
              <a16:creationId xmlns:a16="http://schemas.microsoft.com/office/drawing/2014/main" id="{EB0F13CE-F210-4A1E-81C8-3876AFA0F7AD}"/>
            </a:ext>
          </a:extLst>
        </xdr:cNvPr>
        <xdr:cNvGrpSpPr/>
      </xdr:nvGrpSpPr>
      <xdr:grpSpPr>
        <a:xfrm>
          <a:off x="6202680" y="6393180"/>
          <a:ext cx="2700000" cy="252000"/>
          <a:chOff x="5326380" y="922022"/>
          <a:chExt cx="2674920" cy="276157"/>
        </a:xfrm>
      </xdr:grpSpPr>
      <xdr:sp macro="" textlink="">
        <xdr:nvSpPr>
          <xdr:cNvPr id="6" name="Rectangle: Rounded Corners 5">
            <a:extLst>
              <a:ext uri="{FF2B5EF4-FFF2-40B4-BE49-F238E27FC236}">
                <a16:creationId xmlns:a16="http://schemas.microsoft.com/office/drawing/2014/main" id="{A070828D-F60C-E8A1-CF0C-2C024F22F8E4}"/>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14</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8" name="Picture 7">
            <a:extLst>
              <a:ext uri="{FF2B5EF4-FFF2-40B4-BE49-F238E27FC236}">
                <a16:creationId xmlns:a16="http://schemas.microsoft.com/office/drawing/2014/main" id="{55CC27D9-E7B5-03F8-31A7-0A213F8FDB54}"/>
              </a:ext>
            </a:extLst>
          </xdr:cNvPr>
          <xdr:cNvPicPr>
            <a:picLocks noChangeAspect="1"/>
          </xdr:cNvPicPr>
        </xdr:nvPicPr>
        <xdr:blipFill>
          <a:blip xmlns:r="http://schemas.openxmlformats.org/officeDocument/2006/relationships" r:embed="rId23"/>
          <a:stretch>
            <a:fillRect/>
          </a:stretch>
        </xdr:blipFill>
        <xdr:spPr>
          <a:xfrm>
            <a:off x="5326380" y="922022"/>
            <a:ext cx="666000" cy="275998"/>
          </a:xfrm>
          <a:prstGeom prst="rect">
            <a:avLst/>
          </a:prstGeom>
        </xdr:spPr>
      </xdr:pic>
      <xdr:pic>
        <xdr:nvPicPr>
          <xdr:cNvPr id="9" name="Picture 8">
            <a:extLst>
              <a:ext uri="{FF2B5EF4-FFF2-40B4-BE49-F238E27FC236}">
                <a16:creationId xmlns:a16="http://schemas.microsoft.com/office/drawing/2014/main" id="{1CE2DF6B-6357-58F5-BF92-BF9E6BF40B6F}"/>
              </a:ext>
            </a:extLst>
          </xdr:cNvPr>
          <xdr:cNvPicPr>
            <a:picLocks noChangeAspect="1"/>
          </xdr:cNvPicPr>
        </xdr:nvPicPr>
        <xdr:blipFill>
          <a:blip xmlns:r="http://schemas.openxmlformats.org/officeDocument/2006/relationships" r:embed="rId23"/>
          <a:stretch>
            <a:fillRect/>
          </a:stretch>
        </xdr:blipFill>
        <xdr:spPr>
          <a:xfrm rot="10800000">
            <a:off x="7335300" y="922181"/>
            <a:ext cx="666000" cy="275998"/>
          </a:xfrm>
          <a:prstGeom prst="rect">
            <a:avLst/>
          </a:prstGeom>
        </xdr:spPr>
      </xdr:pic>
    </xdr:grpSp>
    <xdr:clientData/>
  </xdr:twoCellAnchor>
  <xdr:twoCellAnchor>
    <xdr:from>
      <xdr:col>9</xdr:col>
      <xdr:colOff>1013460</xdr:colOff>
      <xdr:row>3</xdr:row>
      <xdr:rowOff>99060</xdr:rowOff>
    </xdr:from>
    <xdr:to>
      <xdr:col>9</xdr:col>
      <xdr:colOff>1661460</xdr:colOff>
      <xdr:row>3</xdr:row>
      <xdr:rowOff>351060</xdr:rowOff>
    </xdr:to>
    <xdr:sp macro="" textlink="">
      <xdr:nvSpPr>
        <xdr:cNvPr id="10" name="Rectangle: Rounded Corners 9">
          <a:extLst>
            <a:ext uri="{FF2B5EF4-FFF2-40B4-BE49-F238E27FC236}">
              <a16:creationId xmlns:a16="http://schemas.microsoft.com/office/drawing/2014/main" id="{BA133ABF-9FA1-474F-B5B5-26A2E7E3C9A2}"/>
            </a:ext>
          </a:extLst>
        </xdr:cNvPr>
        <xdr:cNvSpPr/>
      </xdr:nvSpPr>
      <xdr:spPr>
        <a:xfrm>
          <a:off x="5669280" y="92202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21</xdr:row>
      <xdr:rowOff>13020</xdr:rowOff>
    </xdr:to>
    <xdr:sp macro="" textlink="">
      <xdr:nvSpPr>
        <xdr:cNvPr id="4" name="Rectangle: Rounded Corners 3">
          <a:extLst>
            <a:ext uri="{FF2B5EF4-FFF2-40B4-BE49-F238E27FC236}">
              <a16:creationId xmlns:a16="http://schemas.microsoft.com/office/drawing/2014/main" id="{36C14233-9157-49B3-9385-F944F2F667F1}"/>
            </a:ext>
          </a:extLst>
        </xdr:cNvPr>
        <xdr:cNvSpPr/>
      </xdr:nvSpPr>
      <xdr:spPr>
        <a:xfrm>
          <a:off x="1714500" y="640842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91440</xdr:colOff>
      <xdr:row>5</xdr:row>
      <xdr:rowOff>76200</xdr:rowOff>
    </xdr:from>
    <xdr:to>
      <xdr:col>4</xdr:col>
      <xdr:colOff>259921</xdr:colOff>
      <xdr:row>5</xdr:row>
      <xdr:rowOff>256200</xdr:rowOff>
    </xdr:to>
    <xdr:pic>
      <xdr:nvPicPr>
        <xdr:cNvPr id="21" name="Picture 20">
          <a:extLst>
            <a:ext uri="{FF2B5EF4-FFF2-40B4-BE49-F238E27FC236}">
              <a16:creationId xmlns:a16="http://schemas.microsoft.com/office/drawing/2014/main" id="{40075A2A-B155-4B37-847D-4952E8F8610F}"/>
            </a:ext>
          </a:extLst>
        </xdr:cNvPr>
        <xdr:cNvPicPr>
          <a:picLocks noChangeAspect="1"/>
        </xdr:cNvPicPr>
      </xdr:nvPicPr>
      <xdr:blipFill>
        <a:blip xmlns:r="http://schemas.openxmlformats.org/officeDocument/2006/relationships" r:embed="rId24"/>
        <a:stretch>
          <a:fillRect/>
        </a:stretch>
      </xdr:blipFill>
      <xdr:spPr>
        <a:xfrm>
          <a:off x="1805940" y="1463040"/>
          <a:ext cx="168481" cy="180000"/>
        </a:xfrm>
        <a:prstGeom prst="rect">
          <a:avLst/>
        </a:prstGeom>
      </xdr:spPr>
    </xdr:pic>
    <xdr:clientData/>
  </xdr:twoCellAnchor>
  <xdr:twoCellAnchor>
    <xdr:from>
      <xdr:col>5</xdr:col>
      <xdr:colOff>91440</xdr:colOff>
      <xdr:row>6</xdr:row>
      <xdr:rowOff>91440</xdr:rowOff>
    </xdr:from>
    <xdr:to>
      <xdr:col>5</xdr:col>
      <xdr:colOff>258199</xdr:colOff>
      <xdr:row>19</xdr:row>
      <xdr:rowOff>253440</xdr:rowOff>
    </xdr:to>
    <xdr:grpSp>
      <xdr:nvGrpSpPr>
        <xdr:cNvPr id="137" name="Group 136">
          <a:extLst>
            <a:ext uri="{FF2B5EF4-FFF2-40B4-BE49-F238E27FC236}">
              <a16:creationId xmlns:a16="http://schemas.microsoft.com/office/drawing/2014/main" id="{1BF8E326-50FD-49BB-BA6A-FCF2D35E0E13}"/>
            </a:ext>
          </a:extLst>
        </xdr:cNvPr>
        <xdr:cNvGrpSpPr/>
      </xdr:nvGrpSpPr>
      <xdr:grpSpPr>
        <a:xfrm>
          <a:off x="2171700" y="1805940"/>
          <a:ext cx="166759" cy="4421580"/>
          <a:chOff x="2156460" y="1706880"/>
          <a:chExt cx="162001" cy="4421580"/>
        </a:xfrm>
      </xdr:grpSpPr>
      <xdr:pic>
        <xdr:nvPicPr>
          <xdr:cNvPr id="138" name="Picture 137">
            <a:hlinkClick xmlns:r="http://schemas.openxmlformats.org/officeDocument/2006/relationships" r:id="rId25"/>
            <a:extLst>
              <a:ext uri="{FF2B5EF4-FFF2-40B4-BE49-F238E27FC236}">
                <a16:creationId xmlns:a16="http://schemas.microsoft.com/office/drawing/2014/main" id="{3EB082DD-4B8D-447B-B052-16C7C4896DC8}"/>
              </a:ext>
            </a:extLst>
          </xdr:cNvPr>
          <xdr:cNvPicPr>
            <a:picLocks noChangeAspect="1"/>
          </xdr:cNvPicPr>
        </xdr:nvPicPr>
        <xdr:blipFill>
          <a:blip xmlns:r="http://schemas.openxmlformats.org/officeDocument/2006/relationships" r:embed="rId26"/>
          <a:stretch>
            <a:fillRect/>
          </a:stretch>
        </xdr:blipFill>
        <xdr:spPr>
          <a:xfrm>
            <a:off x="2156460" y="2034540"/>
            <a:ext cx="162001" cy="162000"/>
          </a:xfrm>
          <a:prstGeom prst="rect">
            <a:avLst/>
          </a:prstGeom>
        </xdr:spPr>
      </xdr:pic>
      <xdr:pic>
        <xdr:nvPicPr>
          <xdr:cNvPr id="139" name="Picture 138">
            <a:hlinkClick xmlns:r="http://schemas.openxmlformats.org/officeDocument/2006/relationships" r:id="rId27"/>
            <a:extLst>
              <a:ext uri="{FF2B5EF4-FFF2-40B4-BE49-F238E27FC236}">
                <a16:creationId xmlns:a16="http://schemas.microsoft.com/office/drawing/2014/main" id="{17368DFF-85F8-85FB-4194-44FB916CCF3C}"/>
              </a:ext>
            </a:extLst>
          </xdr:cNvPr>
          <xdr:cNvPicPr>
            <a:picLocks noChangeAspect="1"/>
          </xdr:cNvPicPr>
        </xdr:nvPicPr>
        <xdr:blipFill>
          <a:blip xmlns:r="http://schemas.openxmlformats.org/officeDocument/2006/relationships" r:embed="rId26"/>
          <a:stretch>
            <a:fillRect/>
          </a:stretch>
        </xdr:blipFill>
        <xdr:spPr>
          <a:xfrm>
            <a:off x="2156460" y="1706880"/>
            <a:ext cx="162000" cy="162000"/>
          </a:xfrm>
          <a:prstGeom prst="rect">
            <a:avLst/>
          </a:prstGeom>
        </xdr:spPr>
      </xdr:pic>
      <xdr:pic>
        <xdr:nvPicPr>
          <xdr:cNvPr id="140" name="Picture 139">
            <a:extLst>
              <a:ext uri="{FF2B5EF4-FFF2-40B4-BE49-F238E27FC236}">
                <a16:creationId xmlns:a16="http://schemas.microsoft.com/office/drawing/2014/main" id="{395C615A-EF1E-3505-2359-798BEDD2C04A}"/>
              </a:ext>
            </a:extLst>
          </xdr:cNvPr>
          <xdr:cNvPicPr>
            <a:picLocks noChangeAspect="1"/>
          </xdr:cNvPicPr>
        </xdr:nvPicPr>
        <xdr:blipFill>
          <a:blip xmlns:r="http://schemas.openxmlformats.org/officeDocument/2006/relationships" r:embed="rId26"/>
          <a:stretch>
            <a:fillRect/>
          </a:stretch>
        </xdr:blipFill>
        <xdr:spPr>
          <a:xfrm>
            <a:off x="2156460" y="2362200"/>
            <a:ext cx="162000" cy="162000"/>
          </a:xfrm>
          <a:prstGeom prst="rect">
            <a:avLst/>
          </a:prstGeom>
        </xdr:spPr>
      </xdr:pic>
      <xdr:pic>
        <xdr:nvPicPr>
          <xdr:cNvPr id="141" name="Picture 140">
            <a:extLst>
              <a:ext uri="{FF2B5EF4-FFF2-40B4-BE49-F238E27FC236}">
                <a16:creationId xmlns:a16="http://schemas.microsoft.com/office/drawing/2014/main" id="{56A48D1E-12DE-0FE9-F61A-E810FF6894F4}"/>
              </a:ext>
            </a:extLst>
          </xdr:cNvPr>
          <xdr:cNvPicPr>
            <a:picLocks noChangeAspect="1"/>
          </xdr:cNvPicPr>
        </xdr:nvPicPr>
        <xdr:blipFill>
          <a:blip xmlns:r="http://schemas.openxmlformats.org/officeDocument/2006/relationships" r:embed="rId26"/>
          <a:stretch>
            <a:fillRect/>
          </a:stretch>
        </xdr:blipFill>
        <xdr:spPr>
          <a:xfrm>
            <a:off x="2156460" y="2689860"/>
            <a:ext cx="162000" cy="162000"/>
          </a:xfrm>
          <a:prstGeom prst="rect">
            <a:avLst/>
          </a:prstGeom>
        </xdr:spPr>
      </xdr:pic>
      <xdr:pic>
        <xdr:nvPicPr>
          <xdr:cNvPr id="142" name="Picture 141">
            <a:extLst>
              <a:ext uri="{FF2B5EF4-FFF2-40B4-BE49-F238E27FC236}">
                <a16:creationId xmlns:a16="http://schemas.microsoft.com/office/drawing/2014/main" id="{750D0102-1D7B-D21D-FDB6-3906A2FC14C2}"/>
              </a:ext>
            </a:extLst>
          </xdr:cNvPr>
          <xdr:cNvPicPr>
            <a:picLocks noChangeAspect="1"/>
          </xdr:cNvPicPr>
        </xdr:nvPicPr>
        <xdr:blipFill>
          <a:blip xmlns:r="http://schemas.openxmlformats.org/officeDocument/2006/relationships" r:embed="rId26"/>
          <a:stretch>
            <a:fillRect/>
          </a:stretch>
        </xdr:blipFill>
        <xdr:spPr>
          <a:xfrm>
            <a:off x="2156460" y="3017520"/>
            <a:ext cx="162000" cy="162000"/>
          </a:xfrm>
          <a:prstGeom prst="rect">
            <a:avLst/>
          </a:prstGeom>
        </xdr:spPr>
      </xdr:pic>
      <xdr:pic>
        <xdr:nvPicPr>
          <xdr:cNvPr id="143" name="Picture 142">
            <a:extLst>
              <a:ext uri="{FF2B5EF4-FFF2-40B4-BE49-F238E27FC236}">
                <a16:creationId xmlns:a16="http://schemas.microsoft.com/office/drawing/2014/main" id="{61B31B1C-761D-1EA7-4F8F-411570EBD41B}"/>
              </a:ext>
            </a:extLst>
          </xdr:cNvPr>
          <xdr:cNvPicPr>
            <a:picLocks noChangeAspect="1"/>
          </xdr:cNvPicPr>
        </xdr:nvPicPr>
        <xdr:blipFill>
          <a:blip xmlns:r="http://schemas.openxmlformats.org/officeDocument/2006/relationships" r:embed="rId26"/>
          <a:stretch>
            <a:fillRect/>
          </a:stretch>
        </xdr:blipFill>
        <xdr:spPr>
          <a:xfrm>
            <a:off x="2156460" y="3345180"/>
            <a:ext cx="162000" cy="162000"/>
          </a:xfrm>
          <a:prstGeom prst="rect">
            <a:avLst/>
          </a:prstGeom>
        </xdr:spPr>
      </xdr:pic>
      <xdr:pic>
        <xdr:nvPicPr>
          <xdr:cNvPr id="144" name="Picture 143">
            <a:extLst>
              <a:ext uri="{FF2B5EF4-FFF2-40B4-BE49-F238E27FC236}">
                <a16:creationId xmlns:a16="http://schemas.microsoft.com/office/drawing/2014/main" id="{5BE9A411-1549-8B4B-EA46-DECE8501E0D3}"/>
              </a:ext>
            </a:extLst>
          </xdr:cNvPr>
          <xdr:cNvPicPr>
            <a:picLocks noChangeAspect="1"/>
          </xdr:cNvPicPr>
        </xdr:nvPicPr>
        <xdr:blipFill>
          <a:blip xmlns:r="http://schemas.openxmlformats.org/officeDocument/2006/relationships" r:embed="rId26"/>
          <a:stretch>
            <a:fillRect/>
          </a:stretch>
        </xdr:blipFill>
        <xdr:spPr>
          <a:xfrm>
            <a:off x="2156460" y="3672840"/>
            <a:ext cx="162000" cy="162000"/>
          </a:xfrm>
          <a:prstGeom prst="rect">
            <a:avLst/>
          </a:prstGeom>
        </xdr:spPr>
      </xdr:pic>
      <xdr:pic>
        <xdr:nvPicPr>
          <xdr:cNvPr id="145" name="Picture 144">
            <a:extLst>
              <a:ext uri="{FF2B5EF4-FFF2-40B4-BE49-F238E27FC236}">
                <a16:creationId xmlns:a16="http://schemas.microsoft.com/office/drawing/2014/main" id="{57DBB803-1C2C-2B03-589B-DEDD290F59E8}"/>
              </a:ext>
            </a:extLst>
          </xdr:cNvPr>
          <xdr:cNvPicPr>
            <a:picLocks noChangeAspect="1"/>
          </xdr:cNvPicPr>
        </xdr:nvPicPr>
        <xdr:blipFill>
          <a:blip xmlns:r="http://schemas.openxmlformats.org/officeDocument/2006/relationships" r:embed="rId26"/>
          <a:stretch>
            <a:fillRect/>
          </a:stretch>
        </xdr:blipFill>
        <xdr:spPr>
          <a:xfrm>
            <a:off x="2156460" y="4000500"/>
            <a:ext cx="162000" cy="162000"/>
          </a:xfrm>
          <a:prstGeom prst="rect">
            <a:avLst/>
          </a:prstGeom>
        </xdr:spPr>
      </xdr:pic>
      <xdr:pic>
        <xdr:nvPicPr>
          <xdr:cNvPr id="146" name="Picture 145">
            <a:extLst>
              <a:ext uri="{FF2B5EF4-FFF2-40B4-BE49-F238E27FC236}">
                <a16:creationId xmlns:a16="http://schemas.microsoft.com/office/drawing/2014/main" id="{26E26589-3603-B72C-EC33-CD735DCE6FFC}"/>
              </a:ext>
            </a:extLst>
          </xdr:cNvPr>
          <xdr:cNvPicPr>
            <a:picLocks noChangeAspect="1"/>
          </xdr:cNvPicPr>
        </xdr:nvPicPr>
        <xdr:blipFill>
          <a:blip xmlns:r="http://schemas.openxmlformats.org/officeDocument/2006/relationships" r:embed="rId26"/>
          <a:stretch>
            <a:fillRect/>
          </a:stretch>
        </xdr:blipFill>
        <xdr:spPr>
          <a:xfrm>
            <a:off x="2156460" y="4328160"/>
            <a:ext cx="162000" cy="162000"/>
          </a:xfrm>
          <a:prstGeom prst="rect">
            <a:avLst/>
          </a:prstGeom>
        </xdr:spPr>
      </xdr:pic>
      <xdr:pic>
        <xdr:nvPicPr>
          <xdr:cNvPr id="147" name="Picture 146">
            <a:extLst>
              <a:ext uri="{FF2B5EF4-FFF2-40B4-BE49-F238E27FC236}">
                <a16:creationId xmlns:a16="http://schemas.microsoft.com/office/drawing/2014/main" id="{D60D1F42-1812-7738-230E-633738F0A15C}"/>
              </a:ext>
            </a:extLst>
          </xdr:cNvPr>
          <xdr:cNvPicPr>
            <a:picLocks noChangeAspect="1"/>
          </xdr:cNvPicPr>
        </xdr:nvPicPr>
        <xdr:blipFill>
          <a:blip xmlns:r="http://schemas.openxmlformats.org/officeDocument/2006/relationships" r:embed="rId26"/>
          <a:stretch>
            <a:fillRect/>
          </a:stretch>
        </xdr:blipFill>
        <xdr:spPr>
          <a:xfrm>
            <a:off x="2156460" y="4655820"/>
            <a:ext cx="162000" cy="162000"/>
          </a:xfrm>
          <a:prstGeom prst="rect">
            <a:avLst/>
          </a:prstGeom>
        </xdr:spPr>
      </xdr:pic>
      <xdr:pic>
        <xdr:nvPicPr>
          <xdr:cNvPr id="148" name="Picture 147">
            <a:extLst>
              <a:ext uri="{FF2B5EF4-FFF2-40B4-BE49-F238E27FC236}">
                <a16:creationId xmlns:a16="http://schemas.microsoft.com/office/drawing/2014/main" id="{CCA0259D-6D8C-41D1-4116-B71DD983557E}"/>
              </a:ext>
            </a:extLst>
          </xdr:cNvPr>
          <xdr:cNvPicPr>
            <a:picLocks noChangeAspect="1"/>
          </xdr:cNvPicPr>
        </xdr:nvPicPr>
        <xdr:blipFill>
          <a:blip xmlns:r="http://schemas.openxmlformats.org/officeDocument/2006/relationships" r:embed="rId26"/>
          <a:stretch>
            <a:fillRect/>
          </a:stretch>
        </xdr:blipFill>
        <xdr:spPr>
          <a:xfrm>
            <a:off x="2156460" y="4983480"/>
            <a:ext cx="162000" cy="162000"/>
          </a:xfrm>
          <a:prstGeom prst="rect">
            <a:avLst/>
          </a:prstGeom>
        </xdr:spPr>
      </xdr:pic>
      <xdr:pic>
        <xdr:nvPicPr>
          <xdr:cNvPr id="149" name="Picture 148">
            <a:extLst>
              <a:ext uri="{FF2B5EF4-FFF2-40B4-BE49-F238E27FC236}">
                <a16:creationId xmlns:a16="http://schemas.microsoft.com/office/drawing/2014/main" id="{E9166D67-BF02-191D-EB8F-3FE8346ADE0E}"/>
              </a:ext>
            </a:extLst>
          </xdr:cNvPr>
          <xdr:cNvPicPr>
            <a:picLocks noChangeAspect="1"/>
          </xdr:cNvPicPr>
        </xdr:nvPicPr>
        <xdr:blipFill>
          <a:blip xmlns:r="http://schemas.openxmlformats.org/officeDocument/2006/relationships" r:embed="rId26"/>
          <a:stretch>
            <a:fillRect/>
          </a:stretch>
        </xdr:blipFill>
        <xdr:spPr>
          <a:xfrm>
            <a:off x="2156460" y="5311140"/>
            <a:ext cx="162000" cy="162000"/>
          </a:xfrm>
          <a:prstGeom prst="rect">
            <a:avLst/>
          </a:prstGeom>
        </xdr:spPr>
      </xdr:pic>
      <xdr:pic>
        <xdr:nvPicPr>
          <xdr:cNvPr id="150" name="Picture 149">
            <a:extLst>
              <a:ext uri="{FF2B5EF4-FFF2-40B4-BE49-F238E27FC236}">
                <a16:creationId xmlns:a16="http://schemas.microsoft.com/office/drawing/2014/main" id="{6327D79D-D35E-258A-C1C2-AF89921E37E0}"/>
              </a:ext>
            </a:extLst>
          </xdr:cNvPr>
          <xdr:cNvPicPr>
            <a:picLocks noChangeAspect="1"/>
          </xdr:cNvPicPr>
        </xdr:nvPicPr>
        <xdr:blipFill>
          <a:blip xmlns:r="http://schemas.openxmlformats.org/officeDocument/2006/relationships" r:embed="rId26"/>
          <a:stretch>
            <a:fillRect/>
          </a:stretch>
        </xdr:blipFill>
        <xdr:spPr>
          <a:xfrm>
            <a:off x="2156460" y="5638800"/>
            <a:ext cx="162000" cy="162000"/>
          </a:xfrm>
          <a:prstGeom prst="rect">
            <a:avLst/>
          </a:prstGeom>
        </xdr:spPr>
      </xdr:pic>
      <xdr:pic>
        <xdr:nvPicPr>
          <xdr:cNvPr id="151" name="Picture 150">
            <a:extLst>
              <a:ext uri="{FF2B5EF4-FFF2-40B4-BE49-F238E27FC236}">
                <a16:creationId xmlns:a16="http://schemas.microsoft.com/office/drawing/2014/main" id="{C8097BB1-2D7B-5C22-4289-3A2B3EC912C8}"/>
              </a:ext>
            </a:extLst>
          </xdr:cNvPr>
          <xdr:cNvPicPr>
            <a:picLocks noChangeAspect="1"/>
          </xdr:cNvPicPr>
        </xdr:nvPicPr>
        <xdr:blipFill>
          <a:blip xmlns:r="http://schemas.openxmlformats.org/officeDocument/2006/relationships" r:embed="rId26"/>
          <a:stretch>
            <a:fillRect/>
          </a:stretch>
        </xdr:blipFill>
        <xdr:spPr>
          <a:xfrm>
            <a:off x="2156460" y="5966460"/>
            <a:ext cx="162000" cy="162000"/>
          </a:xfrm>
          <a:prstGeom prst="rect">
            <a:avLst/>
          </a:prstGeom>
        </xdr:spPr>
      </xdr:pic>
    </xdr:grpSp>
    <xdr:clientData/>
  </xdr:twoCellAnchor>
  <xdr:twoCellAnchor>
    <xdr:from>
      <xdr:col>5</xdr:col>
      <xdr:colOff>380992</xdr:colOff>
      <xdr:row>6</xdr:row>
      <xdr:rowOff>91448</xdr:rowOff>
    </xdr:from>
    <xdr:to>
      <xdr:col>5</xdr:col>
      <xdr:colOff>540575</xdr:colOff>
      <xdr:row>19</xdr:row>
      <xdr:rowOff>253440</xdr:rowOff>
    </xdr:to>
    <xdr:grpSp>
      <xdr:nvGrpSpPr>
        <xdr:cNvPr id="152" name="Group 151">
          <a:extLst>
            <a:ext uri="{FF2B5EF4-FFF2-40B4-BE49-F238E27FC236}">
              <a16:creationId xmlns:a16="http://schemas.microsoft.com/office/drawing/2014/main" id="{C4AFD099-139B-47FA-B76F-C3057B1F8344}"/>
            </a:ext>
          </a:extLst>
        </xdr:cNvPr>
        <xdr:cNvGrpSpPr/>
      </xdr:nvGrpSpPr>
      <xdr:grpSpPr>
        <a:xfrm>
          <a:off x="2461252" y="1805948"/>
          <a:ext cx="159583" cy="4421572"/>
          <a:chOff x="2476500" y="1798328"/>
          <a:chExt cx="159583" cy="4421572"/>
        </a:xfrm>
      </xdr:grpSpPr>
      <xdr:pic>
        <xdr:nvPicPr>
          <xdr:cNvPr id="153" name="Picture 152">
            <a:extLst>
              <a:ext uri="{FF2B5EF4-FFF2-40B4-BE49-F238E27FC236}">
                <a16:creationId xmlns:a16="http://schemas.microsoft.com/office/drawing/2014/main" id="{7BD23183-7F66-7E5B-9BF2-03ADCE8F7083}"/>
              </a:ext>
            </a:extLst>
          </xdr:cNvPr>
          <xdr:cNvPicPr>
            <a:picLocks noChangeAspect="1"/>
          </xdr:cNvPicPr>
        </xdr:nvPicPr>
        <xdr:blipFill>
          <a:blip xmlns:r="http://schemas.openxmlformats.org/officeDocument/2006/relationships" r:embed="rId28"/>
          <a:stretch>
            <a:fillRect/>
          </a:stretch>
        </xdr:blipFill>
        <xdr:spPr>
          <a:xfrm>
            <a:off x="2476501" y="1798328"/>
            <a:ext cx="159582" cy="162000"/>
          </a:xfrm>
          <a:prstGeom prst="rect">
            <a:avLst/>
          </a:prstGeom>
        </xdr:spPr>
      </xdr:pic>
      <xdr:pic>
        <xdr:nvPicPr>
          <xdr:cNvPr id="154" name="Picture 153">
            <a:extLst>
              <a:ext uri="{FF2B5EF4-FFF2-40B4-BE49-F238E27FC236}">
                <a16:creationId xmlns:a16="http://schemas.microsoft.com/office/drawing/2014/main" id="{96823958-A30C-AEB4-4867-708517F05D28}"/>
              </a:ext>
            </a:extLst>
          </xdr:cNvPr>
          <xdr:cNvPicPr>
            <a:picLocks noChangeAspect="1"/>
          </xdr:cNvPicPr>
        </xdr:nvPicPr>
        <xdr:blipFill>
          <a:blip xmlns:r="http://schemas.openxmlformats.org/officeDocument/2006/relationships" r:embed="rId28"/>
          <a:stretch>
            <a:fillRect/>
          </a:stretch>
        </xdr:blipFill>
        <xdr:spPr>
          <a:xfrm>
            <a:off x="2476500" y="2125980"/>
            <a:ext cx="159582" cy="162000"/>
          </a:xfrm>
          <a:prstGeom prst="rect">
            <a:avLst/>
          </a:prstGeom>
        </xdr:spPr>
      </xdr:pic>
      <xdr:pic>
        <xdr:nvPicPr>
          <xdr:cNvPr id="155" name="Picture 154">
            <a:extLst>
              <a:ext uri="{FF2B5EF4-FFF2-40B4-BE49-F238E27FC236}">
                <a16:creationId xmlns:a16="http://schemas.microsoft.com/office/drawing/2014/main" id="{817FDE56-4784-C685-03DD-C02B514405E1}"/>
              </a:ext>
            </a:extLst>
          </xdr:cNvPr>
          <xdr:cNvPicPr>
            <a:picLocks noChangeAspect="1"/>
          </xdr:cNvPicPr>
        </xdr:nvPicPr>
        <xdr:blipFill>
          <a:blip xmlns:r="http://schemas.openxmlformats.org/officeDocument/2006/relationships" r:embed="rId28"/>
          <a:stretch>
            <a:fillRect/>
          </a:stretch>
        </xdr:blipFill>
        <xdr:spPr>
          <a:xfrm>
            <a:off x="2476500" y="2453640"/>
            <a:ext cx="159582" cy="162000"/>
          </a:xfrm>
          <a:prstGeom prst="rect">
            <a:avLst/>
          </a:prstGeom>
        </xdr:spPr>
      </xdr:pic>
      <xdr:pic>
        <xdr:nvPicPr>
          <xdr:cNvPr id="156" name="Picture 155">
            <a:extLst>
              <a:ext uri="{FF2B5EF4-FFF2-40B4-BE49-F238E27FC236}">
                <a16:creationId xmlns:a16="http://schemas.microsoft.com/office/drawing/2014/main" id="{E8A551FE-8FC9-CD2B-C0FF-2C6F3EAE3C53}"/>
              </a:ext>
            </a:extLst>
          </xdr:cNvPr>
          <xdr:cNvPicPr>
            <a:picLocks noChangeAspect="1"/>
          </xdr:cNvPicPr>
        </xdr:nvPicPr>
        <xdr:blipFill>
          <a:blip xmlns:r="http://schemas.openxmlformats.org/officeDocument/2006/relationships" r:embed="rId28"/>
          <a:stretch>
            <a:fillRect/>
          </a:stretch>
        </xdr:blipFill>
        <xdr:spPr>
          <a:xfrm>
            <a:off x="2476500" y="2781300"/>
            <a:ext cx="159582" cy="162000"/>
          </a:xfrm>
          <a:prstGeom prst="rect">
            <a:avLst/>
          </a:prstGeom>
        </xdr:spPr>
      </xdr:pic>
      <xdr:pic>
        <xdr:nvPicPr>
          <xdr:cNvPr id="157" name="Picture 156">
            <a:extLst>
              <a:ext uri="{FF2B5EF4-FFF2-40B4-BE49-F238E27FC236}">
                <a16:creationId xmlns:a16="http://schemas.microsoft.com/office/drawing/2014/main" id="{CA9A6765-63FC-DE4D-1E5F-3B471CD2B5A3}"/>
              </a:ext>
            </a:extLst>
          </xdr:cNvPr>
          <xdr:cNvPicPr>
            <a:picLocks noChangeAspect="1"/>
          </xdr:cNvPicPr>
        </xdr:nvPicPr>
        <xdr:blipFill>
          <a:blip xmlns:r="http://schemas.openxmlformats.org/officeDocument/2006/relationships" r:embed="rId28"/>
          <a:stretch>
            <a:fillRect/>
          </a:stretch>
        </xdr:blipFill>
        <xdr:spPr>
          <a:xfrm>
            <a:off x="2476500" y="3108960"/>
            <a:ext cx="159582" cy="162000"/>
          </a:xfrm>
          <a:prstGeom prst="rect">
            <a:avLst/>
          </a:prstGeom>
        </xdr:spPr>
      </xdr:pic>
      <xdr:pic>
        <xdr:nvPicPr>
          <xdr:cNvPr id="158" name="Picture 157">
            <a:extLst>
              <a:ext uri="{FF2B5EF4-FFF2-40B4-BE49-F238E27FC236}">
                <a16:creationId xmlns:a16="http://schemas.microsoft.com/office/drawing/2014/main" id="{63E00AD2-B1AB-CAB7-F8EB-892144C97A53}"/>
              </a:ext>
            </a:extLst>
          </xdr:cNvPr>
          <xdr:cNvPicPr>
            <a:picLocks noChangeAspect="1"/>
          </xdr:cNvPicPr>
        </xdr:nvPicPr>
        <xdr:blipFill>
          <a:blip xmlns:r="http://schemas.openxmlformats.org/officeDocument/2006/relationships" r:embed="rId28"/>
          <a:stretch>
            <a:fillRect/>
          </a:stretch>
        </xdr:blipFill>
        <xdr:spPr>
          <a:xfrm>
            <a:off x="2476500" y="3436620"/>
            <a:ext cx="159582" cy="162000"/>
          </a:xfrm>
          <a:prstGeom prst="rect">
            <a:avLst/>
          </a:prstGeom>
        </xdr:spPr>
      </xdr:pic>
      <xdr:pic>
        <xdr:nvPicPr>
          <xdr:cNvPr id="159" name="Picture 158">
            <a:extLst>
              <a:ext uri="{FF2B5EF4-FFF2-40B4-BE49-F238E27FC236}">
                <a16:creationId xmlns:a16="http://schemas.microsoft.com/office/drawing/2014/main" id="{70E54B76-3EC3-5E92-0F96-CD21593F442B}"/>
              </a:ext>
            </a:extLst>
          </xdr:cNvPr>
          <xdr:cNvPicPr>
            <a:picLocks noChangeAspect="1"/>
          </xdr:cNvPicPr>
        </xdr:nvPicPr>
        <xdr:blipFill>
          <a:blip xmlns:r="http://schemas.openxmlformats.org/officeDocument/2006/relationships" r:embed="rId28"/>
          <a:stretch>
            <a:fillRect/>
          </a:stretch>
        </xdr:blipFill>
        <xdr:spPr>
          <a:xfrm>
            <a:off x="2476500" y="3764280"/>
            <a:ext cx="159582" cy="162000"/>
          </a:xfrm>
          <a:prstGeom prst="rect">
            <a:avLst/>
          </a:prstGeom>
        </xdr:spPr>
      </xdr:pic>
      <xdr:pic>
        <xdr:nvPicPr>
          <xdr:cNvPr id="160" name="Picture 159">
            <a:extLst>
              <a:ext uri="{FF2B5EF4-FFF2-40B4-BE49-F238E27FC236}">
                <a16:creationId xmlns:a16="http://schemas.microsoft.com/office/drawing/2014/main" id="{D8E443A5-719E-3C4D-F98F-4D01087030C8}"/>
              </a:ext>
            </a:extLst>
          </xdr:cNvPr>
          <xdr:cNvPicPr>
            <a:picLocks noChangeAspect="1"/>
          </xdr:cNvPicPr>
        </xdr:nvPicPr>
        <xdr:blipFill>
          <a:blip xmlns:r="http://schemas.openxmlformats.org/officeDocument/2006/relationships" r:embed="rId28"/>
          <a:stretch>
            <a:fillRect/>
          </a:stretch>
        </xdr:blipFill>
        <xdr:spPr>
          <a:xfrm>
            <a:off x="2476500" y="4091940"/>
            <a:ext cx="159582" cy="162000"/>
          </a:xfrm>
          <a:prstGeom prst="rect">
            <a:avLst/>
          </a:prstGeom>
        </xdr:spPr>
      </xdr:pic>
      <xdr:pic>
        <xdr:nvPicPr>
          <xdr:cNvPr id="161" name="Picture 160">
            <a:extLst>
              <a:ext uri="{FF2B5EF4-FFF2-40B4-BE49-F238E27FC236}">
                <a16:creationId xmlns:a16="http://schemas.microsoft.com/office/drawing/2014/main" id="{D87540C8-CE72-E0DA-8151-3424B8E3AA2E}"/>
              </a:ext>
            </a:extLst>
          </xdr:cNvPr>
          <xdr:cNvPicPr>
            <a:picLocks noChangeAspect="1"/>
          </xdr:cNvPicPr>
        </xdr:nvPicPr>
        <xdr:blipFill>
          <a:blip xmlns:r="http://schemas.openxmlformats.org/officeDocument/2006/relationships" r:embed="rId28"/>
          <a:stretch>
            <a:fillRect/>
          </a:stretch>
        </xdr:blipFill>
        <xdr:spPr>
          <a:xfrm>
            <a:off x="2476500" y="4419600"/>
            <a:ext cx="159582" cy="162000"/>
          </a:xfrm>
          <a:prstGeom prst="rect">
            <a:avLst/>
          </a:prstGeom>
        </xdr:spPr>
      </xdr:pic>
      <xdr:pic>
        <xdr:nvPicPr>
          <xdr:cNvPr id="162" name="Picture 161">
            <a:extLst>
              <a:ext uri="{FF2B5EF4-FFF2-40B4-BE49-F238E27FC236}">
                <a16:creationId xmlns:a16="http://schemas.microsoft.com/office/drawing/2014/main" id="{C47E567A-E290-4A3F-9E83-A04BE5ED7B01}"/>
              </a:ext>
            </a:extLst>
          </xdr:cNvPr>
          <xdr:cNvPicPr>
            <a:picLocks noChangeAspect="1"/>
          </xdr:cNvPicPr>
        </xdr:nvPicPr>
        <xdr:blipFill>
          <a:blip xmlns:r="http://schemas.openxmlformats.org/officeDocument/2006/relationships" r:embed="rId28"/>
          <a:stretch>
            <a:fillRect/>
          </a:stretch>
        </xdr:blipFill>
        <xdr:spPr>
          <a:xfrm>
            <a:off x="2476500" y="4747260"/>
            <a:ext cx="159582" cy="162000"/>
          </a:xfrm>
          <a:prstGeom prst="rect">
            <a:avLst/>
          </a:prstGeom>
        </xdr:spPr>
      </xdr:pic>
      <xdr:pic>
        <xdr:nvPicPr>
          <xdr:cNvPr id="163" name="Picture 162">
            <a:extLst>
              <a:ext uri="{FF2B5EF4-FFF2-40B4-BE49-F238E27FC236}">
                <a16:creationId xmlns:a16="http://schemas.microsoft.com/office/drawing/2014/main" id="{740A466D-93E5-39E5-5B1D-8B63ED87E998}"/>
              </a:ext>
            </a:extLst>
          </xdr:cNvPr>
          <xdr:cNvPicPr>
            <a:picLocks noChangeAspect="1"/>
          </xdr:cNvPicPr>
        </xdr:nvPicPr>
        <xdr:blipFill>
          <a:blip xmlns:r="http://schemas.openxmlformats.org/officeDocument/2006/relationships" r:embed="rId28"/>
          <a:stretch>
            <a:fillRect/>
          </a:stretch>
        </xdr:blipFill>
        <xdr:spPr>
          <a:xfrm>
            <a:off x="2476500" y="5074920"/>
            <a:ext cx="159582" cy="162000"/>
          </a:xfrm>
          <a:prstGeom prst="rect">
            <a:avLst/>
          </a:prstGeom>
        </xdr:spPr>
      </xdr:pic>
      <xdr:pic>
        <xdr:nvPicPr>
          <xdr:cNvPr id="164" name="Picture 163">
            <a:extLst>
              <a:ext uri="{FF2B5EF4-FFF2-40B4-BE49-F238E27FC236}">
                <a16:creationId xmlns:a16="http://schemas.microsoft.com/office/drawing/2014/main" id="{24A418D4-96CE-247E-D1F4-32CA5EFCA75F}"/>
              </a:ext>
            </a:extLst>
          </xdr:cNvPr>
          <xdr:cNvPicPr>
            <a:picLocks noChangeAspect="1"/>
          </xdr:cNvPicPr>
        </xdr:nvPicPr>
        <xdr:blipFill>
          <a:blip xmlns:r="http://schemas.openxmlformats.org/officeDocument/2006/relationships" r:embed="rId28"/>
          <a:stretch>
            <a:fillRect/>
          </a:stretch>
        </xdr:blipFill>
        <xdr:spPr>
          <a:xfrm>
            <a:off x="2476500" y="5402580"/>
            <a:ext cx="159582" cy="162000"/>
          </a:xfrm>
          <a:prstGeom prst="rect">
            <a:avLst/>
          </a:prstGeom>
        </xdr:spPr>
      </xdr:pic>
      <xdr:pic>
        <xdr:nvPicPr>
          <xdr:cNvPr id="165" name="Picture 164">
            <a:extLst>
              <a:ext uri="{FF2B5EF4-FFF2-40B4-BE49-F238E27FC236}">
                <a16:creationId xmlns:a16="http://schemas.microsoft.com/office/drawing/2014/main" id="{E7A6007D-9438-0E96-BAF8-E1FBD6266BEA}"/>
              </a:ext>
            </a:extLst>
          </xdr:cNvPr>
          <xdr:cNvPicPr>
            <a:picLocks noChangeAspect="1"/>
          </xdr:cNvPicPr>
        </xdr:nvPicPr>
        <xdr:blipFill>
          <a:blip xmlns:r="http://schemas.openxmlformats.org/officeDocument/2006/relationships" r:embed="rId28"/>
          <a:stretch>
            <a:fillRect/>
          </a:stretch>
        </xdr:blipFill>
        <xdr:spPr>
          <a:xfrm>
            <a:off x="2476500" y="5730240"/>
            <a:ext cx="159582" cy="162000"/>
          </a:xfrm>
          <a:prstGeom prst="rect">
            <a:avLst/>
          </a:prstGeom>
        </xdr:spPr>
      </xdr:pic>
      <xdr:pic>
        <xdr:nvPicPr>
          <xdr:cNvPr id="166" name="Picture 165">
            <a:extLst>
              <a:ext uri="{FF2B5EF4-FFF2-40B4-BE49-F238E27FC236}">
                <a16:creationId xmlns:a16="http://schemas.microsoft.com/office/drawing/2014/main" id="{07F7C86E-D97C-D8E4-7EE2-B660A735C4C9}"/>
              </a:ext>
            </a:extLst>
          </xdr:cNvPr>
          <xdr:cNvPicPr>
            <a:picLocks noChangeAspect="1"/>
          </xdr:cNvPicPr>
        </xdr:nvPicPr>
        <xdr:blipFill>
          <a:blip xmlns:r="http://schemas.openxmlformats.org/officeDocument/2006/relationships" r:embed="rId28"/>
          <a:stretch>
            <a:fillRect/>
          </a:stretch>
        </xdr:blipFill>
        <xdr:spPr>
          <a:xfrm>
            <a:off x="2476500" y="6057900"/>
            <a:ext cx="159582" cy="162000"/>
          </a:xfrm>
          <a:prstGeom prst="rect">
            <a:avLst/>
          </a:prstGeom>
        </xdr:spPr>
      </xdr:pic>
    </xdr:grpSp>
    <xdr:clientData/>
  </xdr:twoCellAnchor>
  <xdr:twoCellAnchor>
    <xdr:from>
      <xdr:col>5</xdr:col>
      <xdr:colOff>662932</xdr:colOff>
      <xdr:row>6</xdr:row>
      <xdr:rowOff>76200</xdr:rowOff>
    </xdr:from>
    <xdr:to>
      <xdr:col>5</xdr:col>
      <xdr:colOff>799295</xdr:colOff>
      <xdr:row>19</xdr:row>
      <xdr:rowOff>256200</xdr:rowOff>
    </xdr:to>
    <xdr:grpSp>
      <xdr:nvGrpSpPr>
        <xdr:cNvPr id="167" name="Group 166">
          <a:extLst>
            <a:ext uri="{FF2B5EF4-FFF2-40B4-BE49-F238E27FC236}">
              <a16:creationId xmlns:a16="http://schemas.microsoft.com/office/drawing/2014/main" id="{9A2C78FE-CCAC-4469-B995-339D76DC0E1F}"/>
            </a:ext>
          </a:extLst>
        </xdr:cNvPr>
        <xdr:cNvGrpSpPr/>
      </xdr:nvGrpSpPr>
      <xdr:grpSpPr>
        <a:xfrm>
          <a:off x="2743192" y="1790700"/>
          <a:ext cx="136363" cy="4439580"/>
          <a:chOff x="2781300" y="1851660"/>
          <a:chExt cx="136363" cy="4439580"/>
        </a:xfrm>
      </xdr:grpSpPr>
      <xdr:pic>
        <xdr:nvPicPr>
          <xdr:cNvPr id="168" name="Picture 167">
            <a:extLst>
              <a:ext uri="{FF2B5EF4-FFF2-40B4-BE49-F238E27FC236}">
                <a16:creationId xmlns:a16="http://schemas.microsoft.com/office/drawing/2014/main" id="{E3E3941E-881B-636D-D946-EF1CC5AD0DFE}"/>
              </a:ext>
            </a:extLst>
          </xdr:cNvPr>
          <xdr:cNvPicPr>
            <a:picLocks noChangeAspect="1"/>
          </xdr:cNvPicPr>
        </xdr:nvPicPr>
        <xdr:blipFill>
          <a:blip xmlns:r="http://schemas.openxmlformats.org/officeDocument/2006/relationships" r:embed="rId29"/>
          <a:stretch>
            <a:fillRect/>
          </a:stretch>
        </xdr:blipFill>
        <xdr:spPr>
          <a:xfrm>
            <a:off x="2781300" y="1851660"/>
            <a:ext cx="136363" cy="180000"/>
          </a:xfrm>
          <a:prstGeom prst="rect">
            <a:avLst/>
          </a:prstGeom>
        </xdr:spPr>
      </xdr:pic>
      <xdr:pic>
        <xdr:nvPicPr>
          <xdr:cNvPr id="169" name="Picture 168">
            <a:extLst>
              <a:ext uri="{FF2B5EF4-FFF2-40B4-BE49-F238E27FC236}">
                <a16:creationId xmlns:a16="http://schemas.microsoft.com/office/drawing/2014/main" id="{5A4C89BB-15E9-54BA-C88F-6D50B43132A9}"/>
              </a:ext>
            </a:extLst>
          </xdr:cNvPr>
          <xdr:cNvPicPr>
            <a:picLocks noChangeAspect="1"/>
          </xdr:cNvPicPr>
        </xdr:nvPicPr>
        <xdr:blipFill>
          <a:blip xmlns:r="http://schemas.openxmlformats.org/officeDocument/2006/relationships" r:embed="rId29"/>
          <a:stretch>
            <a:fillRect/>
          </a:stretch>
        </xdr:blipFill>
        <xdr:spPr>
          <a:xfrm>
            <a:off x="2781300" y="2179320"/>
            <a:ext cx="136363" cy="180000"/>
          </a:xfrm>
          <a:prstGeom prst="rect">
            <a:avLst/>
          </a:prstGeom>
        </xdr:spPr>
      </xdr:pic>
      <xdr:pic>
        <xdr:nvPicPr>
          <xdr:cNvPr id="170" name="Picture 169">
            <a:extLst>
              <a:ext uri="{FF2B5EF4-FFF2-40B4-BE49-F238E27FC236}">
                <a16:creationId xmlns:a16="http://schemas.microsoft.com/office/drawing/2014/main" id="{2E6210E6-604D-91B0-07F7-C4E2254CF7AD}"/>
              </a:ext>
            </a:extLst>
          </xdr:cNvPr>
          <xdr:cNvPicPr>
            <a:picLocks noChangeAspect="1"/>
          </xdr:cNvPicPr>
        </xdr:nvPicPr>
        <xdr:blipFill>
          <a:blip xmlns:r="http://schemas.openxmlformats.org/officeDocument/2006/relationships" r:embed="rId29"/>
          <a:stretch>
            <a:fillRect/>
          </a:stretch>
        </xdr:blipFill>
        <xdr:spPr>
          <a:xfrm>
            <a:off x="2781300" y="4800600"/>
            <a:ext cx="136363" cy="180000"/>
          </a:xfrm>
          <a:prstGeom prst="rect">
            <a:avLst/>
          </a:prstGeom>
        </xdr:spPr>
      </xdr:pic>
      <xdr:pic>
        <xdr:nvPicPr>
          <xdr:cNvPr id="171" name="Picture 170">
            <a:extLst>
              <a:ext uri="{FF2B5EF4-FFF2-40B4-BE49-F238E27FC236}">
                <a16:creationId xmlns:a16="http://schemas.microsoft.com/office/drawing/2014/main" id="{FA804A2D-C0D7-E621-71B9-95A18948617D}"/>
              </a:ext>
            </a:extLst>
          </xdr:cNvPr>
          <xdr:cNvPicPr>
            <a:picLocks noChangeAspect="1"/>
          </xdr:cNvPicPr>
        </xdr:nvPicPr>
        <xdr:blipFill>
          <a:blip xmlns:r="http://schemas.openxmlformats.org/officeDocument/2006/relationships" r:embed="rId29"/>
          <a:stretch>
            <a:fillRect/>
          </a:stretch>
        </xdr:blipFill>
        <xdr:spPr>
          <a:xfrm>
            <a:off x="2781300" y="4472940"/>
            <a:ext cx="136363" cy="180000"/>
          </a:xfrm>
          <a:prstGeom prst="rect">
            <a:avLst/>
          </a:prstGeom>
        </xdr:spPr>
      </xdr:pic>
      <xdr:pic>
        <xdr:nvPicPr>
          <xdr:cNvPr id="172" name="Picture 171">
            <a:extLst>
              <a:ext uri="{FF2B5EF4-FFF2-40B4-BE49-F238E27FC236}">
                <a16:creationId xmlns:a16="http://schemas.microsoft.com/office/drawing/2014/main" id="{350B7687-530B-376B-4D35-4875F6855DC6}"/>
              </a:ext>
            </a:extLst>
          </xdr:cNvPr>
          <xdr:cNvPicPr>
            <a:picLocks noChangeAspect="1"/>
          </xdr:cNvPicPr>
        </xdr:nvPicPr>
        <xdr:blipFill>
          <a:blip xmlns:r="http://schemas.openxmlformats.org/officeDocument/2006/relationships" r:embed="rId29"/>
          <a:stretch>
            <a:fillRect/>
          </a:stretch>
        </xdr:blipFill>
        <xdr:spPr>
          <a:xfrm>
            <a:off x="2781300" y="4145280"/>
            <a:ext cx="136363" cy="180000"/>
          </a:xfrm>
          <a:prstGeom prst="rect">
            <a:avLst/>
          </a:prstGeom>
        </xdr:spPr>
      </xdr:pic>
      <xdr:pic>
        <xdr:nvPicPr>
          <xdr:cNvPr id="173" name="Picture 172">
            <a:extLst>
              <a:ext uri="{FF2B5EF4-FFF2-40B4-BE49-F238E27FC236}">
                <a16:creationId xmlns:a16="http://schemas.microsoft.com/office/drawing/2014/main" id="{E087520D-3288-280B-E3C0-2F7ECDEAEFD5}"/>
              </a:ext>
            </a:extLst>
          </xdr:cNvPr>
          <xdr:cNvPicPr>
            <a:picLocks noChangeAspect="1"/>
          </xdr:cNvPicPr>
        </xdr:nvPicPr>
        <xdr:blipFill>
          <a:blip xmlns:r="http://schemas.openxmlformats.org/officeDocument/2006/relationships" r:embed="rId29"/>
          <a:stretch>
            <a:fillRect/>
          </a:stretch>
        </xdr:blipFill>
        <xdr:spPr>
          <a:xfrm>
            <a:off x="2781300" y="3817620"/>
            <a:ext cx="136363" cy="180000"/>
          </a:xfrm>
          <a:prstGeom prst="rect">
            <a:avLst/>
          </a:prstGeom>
        </xdr:spPr>
      </xdr:pic>
      <xdr:pic>
        <xdr:nvPicPr>
          <xdr:cNvPr id="174" name="Picture 173">
            <a:extLst>
              <a:ext uri="{FF2B5EF4-FFF2-40B4-BE49-F238E27FC236}">
                <a16:creationId xmlns:a16="http://schemas.microsoft.com/office/drawing/2014/main" id="{393C3116-5BCC-FFCE-0301-837018D311DC}"/>
              </a:ext>
            </a:extLst>
          </xdr:cNvPr>
          <xdr:cNvPicPr>
            <a:picLocks noChangeAspect="1"/>
          </xdr:cNvPicPr>
        </xdr:nvPicPr>
        <xdr:blipFill>
          <a:blip xmlns:r="http://schemas.openxmlformats.org/officeDocument/2006/relationships" r:embed="rId29"/>
          <a:stretch>
            <a:fillRect/>
          </a:stretch>
        </xdr:blipFill>
        <xdr:spPr>
          <a:xfrm>
            <a:off x="2781300" y="3489960"/>
            <a:ext cx="136363" cy="180000"/>
          </a:xfrm>
          <a:prstGeom prst="rect">
            <a:avLst/>
          </a:prstGeom>
        </xdr:spPr>
      </xdr:pic>
      <xdr:pic>
        <xdr:nvPicPr>
          <xdr:cNvPr id="175" name="Picture 174">
            <a:extLst>
              <a:ext uri="{FF2B5EF4-FFF2-40B4-BE49-F238E27FC236}">
                <a16:creationId xmlns:a16="http://schemas.microsoft.com/office/drawing/2014/main" id="{6A9D7D96-B89E-8E49-CF3F-E35710252397}"/>
              </a:ext>
            </a:extLst>
          </xdr:cNvPr>
          <xdr:cNvPicPr>
            <a:picLocks noChangeAspect="1"/>
          </xdr:cNvPicPr>
        </xdr:nvPicPr>
        <xdr:blipFill>
          <a:blip xmlns:r="http://schemas.openxmlformats.org/officeDocument/2006/relationships" r:embed="rId29"/>
          <a:stretch>
            <a:fillRect/>
          </a:stretch>
        </xdr:blipFill>
        <xdr:spPr>
          <a:xfrm>
            <a:off x="2781300" y="3162300"/>
            <a:ext cx="136363" cy="180000"/>
          </a:xfrm>
          <a:prstGeom prst="rect">
            <a:avLst/>
          </a:prstGeom>
        </xdr:spPr>
      </xdr:pic>
      <xdr:pic>
        <xdr:nvPicPr>
          <xdr:cNvPr id="176" name="Picture 175">
            <a:extLst>
              <a:ext uri="{FF2B5EF4-FFF2-40B4-BE49-F238E27FC236}">
                <a16:creationId xmlns:a16="http://schemas.microsoft.com/office/drawing/2014/main" id="{837C7611-7704-8F6B-7042-B6E3842BBE27}"/>
              </a:ext>
            </a:extLst>
          </xdr:cNvPr>
          <xdr:cNvPicPr>
            <a:picLocks noChangeAspect="1"/>
          </xdr:cNvPicPr>
        </xdr:nvPicPr>
        <xdr:blipFill>
          <a:blip xmlns:r="http://schemas.openxmlformats.org/officeDocument/2006/relationships" r:embed="rId29"/>
          <a:stretch>
            <a:fillRect/>
          </a:stretch>
        </xdr:blipFill>
        <xdr:spPr>
          <a:xfrm>
            <a:off x="2781300" y="2834640"/>
            <a:ext cx="136363" cy="180000"/>
          </a:xfrm>
          <a:prstGeom prst="rect">
            <a:avLst/>
          </a:prstGeom>
        </xdr:spPr>
      </xdr:pic>
      <xdr:pic>
        <xdr:nvPicPr>
          <xdr:cNvPr id="177" name="Picture 176">
            <a:extLst>
              <a:ext uri="{FF2B5EF4-FFF2-40B4-BE49-F238E27FC236}">
                <a16:creationId xmlns:a16="http://schemas.microsoft.com/office/drawing/2014/main" id="{CA4B916D-58EA-6FB6-21E4-46465909EB23}"/>
              </a:ext>
            </a:extLst>
          </xdr:cNvPr>
          <xdr:cNvPicPr>
            <a:picLocks noChangeAspect="1"/>
          </xdr:cNvPicPr>
        </xdr:nvPicPr>
        <xdr:blipFill>
          <a:blip xmlns:r="http://schemas.openxmlformats.org/officeDocument/2006/relationships" r:embed="rId29"/>
          <a:stretch>
            <a:fillRect/>
          </a:stretch>
        </xdr:blipFill>
        <xdr:spPr>
          <a:xfrm>
            <a:off x="2781300" y="2506980"/>
            <a:ext cx="136363" cy="180000"/>
          </a:xfrm>
          <a:prstGeom prst="rect">
            <a:avLst/>
          </a:prstGeom>
        </xdr:spPr>
      </xdr:pic>
      <xdr:pic>
        <xdr:nvPicPr>
          <xdr:cNvPr id="178" name="Picture 177">
            <a:extLst>
              <a:ext uri="{FF2B5EF4-FFF2-40B4-BE49-F238E27FC236}">
                <a16:creationId xmlns:a16="http://schemas.microsoft.com/office/drawing/2014/main" id="{55562CFE-8714-9C17-0C49-0D3A714DCFBB}"/>
              </a:ext>
            </a:extLst>
          </xdr:cNvPr>
          <xdr:cNvPicPr>
            <a:picLocks noChangeAspect="1"/>
          </xdr:cNvPicPr>
        </xdr:nvPicPr>
        <xdr:blipFill>
          <a:blip xmlns:r="http://schemas.openxmlformats.org/officeDocument/2006/relationships" r:embed="rId29"/>
          <a:stretch>
            <a:fillRect/>
          </a:stretch>
        </xdr:blipFill>
        <xdr:spPr>
          <a:xfrm>
            <a:off x="2781300" y="6111240"/>
            <a:ext cx="136363" cy="180000"/>
          </a:xfrm>
          <a:prstGeom prst="rect">
            <a:avLst/>
          </a:prstGeom>
        </xdr:spPr>
      </xdr:pic>
      <xdr:pic>
        <xdr:nvPicPr>
          <xdr:cNvPr id="179" name="Picture 178">
            <a:extLst>
              <a:ext uri="{FF2B5EF4-FFF2-40B4-BE49-F238E27FC236}">
                <a16:creationId xmlns:a16="http://schemas.microsoft.com/office/drawing/2014/main" id="{E14A909F-8C08-657B-CD0D-F6196BEAF986}"/>
              </a:ext>
            </a:extLst>
          </xdr:cNvPr>
          <xdr:cNvPicPr>
            <a:picLocks noChangeAspect="1"/>
          </xdr:cNvPicPr>
        </xdr:nvPicPr>
        <xdr:blipFill>
          <a:blip xmlns:r="http://schemas.openxmlformats.org/officeDocument/2006/relationships" r:embed="rId29"/>
          <a:stretch>
            <a:fillRect/>
          </a:stretch>
        </xdr:blipFill>
        <xdr:spPr>
          <a:xfrm>
            <a:off x="2781300" y="5783580"/>
            <a:ext cx="136363" cy="180000"/>
          </a:xfrm>
          <a:prstGeom prst="rect">
            <a:avLst/>
          </a:prstGeom>
        </xdr:spPr>
      </xdr:pic>
      <xdr:pic>
        <xdr:nvPicPr>
          <xdr:cNvPr id="180" name="Picture 179">
            <a:extLst>
              <a:ext uri="{FF2B5EF4-FFF2-40B4-BE49-F238E27FC236}">
                <a16:creationId xmlns:a16="http://schemas.microsoft.com/office/drawing/2014/main" id="{A086016C-225A-C15B-EBB8-EA9678A635A8}"/>
              </a:ext>
            </a:extLst>
          </xdr:cNvPr>
          <xdr:cNvPicPr>
            <a:picLocks noChangeAspect="1"/>
          </xdr:cNvPicPr>
        </xdr:nvPicPr>
        <xdr:blipFill>
          <a:blip xmlns:r="http://schemas.openxmlformats.org/officeDocument/2006/relationships" r:embed="rId29"/>
          <a:stretch>
            <a:fillRect/>
          </a:stretch>
        </xdr:blipFill>
        <xdr:spPr>
          <a:xfrm>
            <a:off x="2781300" y="5455920"/>
            <a:ext cx="136363" cy="180000"/>
          </a:xfrm>
          <a:prstGeom prst="rect">
            <a:avLst/>
          </a:prstGeom>
        </xdr:spPr>
      </xdr:pic>
      <xdr:pic>
        <xdr:nvPicPr>
          <xdr:cNvPr id="181" name="Picture 180">
            <a:extLst>
              <a:ext uri="{FF2B5EF4-FFF2-40B4-BE49-F238E27FC236}">
                <a16:creationId xmlns:a16="http://schemas.microsoft.com/office/drawing/2014/main" id="{BDC6F761-B9B7-BEFC-C82B-6EB48F9375F3}"/>
              </a:ext>
            </a:extLst>
          </xdr:cNvPr>
          <xdr:cNvPicPr>
            <a:picLocks noChangeAspect="1"/>
          </xdr:cNvPicPr>
        </xdr:nvPicPr>
        <xdr:blipFill>
          <a:blip xmlns:r="http://schemas.openxmlformats.org/officeDocument/2006/relationships" r:embed="rId29"/>
          <a:stretch>
            <a:fillRect/>
          </a:stretch>
        </xdr:blipFill>
        <xdr:spPr>
          <a:xfrm>
            <a:off x="2781300" y="5128260"/>
            <a:ext cx="136363" cy="180000"/>
          </a:xfrm>
          <a:prstGeom prst="rect">
            <a:avLst/>
          </a:prstGeom>
        </xdr:spPr>
      </xdr:pic>
    </xdr:grpSp>
    <xdr:clientData/>
  </xdr:twoCellAnchor>
  <xdr:twoCellAnchor>
    <xdr:from>
      <xdr:col>4</xdr:col>
      <xdr:colOff>106680</xdr:colOff>
      <xdr:row>6</xdr:row>
      <xdr:rowOff>99060</xdr:rowOff>
    </xdr:from>
    <xdr:to>
      <xdr:col>4</xdr:col>
      <xdr:colOff>250680</xdr:colOff>
      <xdr:row>19</xdr:row>
      <xdr:rowOff>227820</xdr:rowOff>
    </xdr:to>
    <xdr:grpSp>
      <xdr:nvGrpSpPr>
        <xdr:cNvPr id="182" name="Group 181">
          <a:extLst>
            <a:ext uri="{FF2B5EF4-FFF2-40B4-BE49-F238E27FC236}">
              <a16:creationId xmlns:a16="http://schemas.microsoft.com/office/drawing/2014/main" id="{992C6FD8-F65F-4B1A-8080-034A05457515}"/>
            </a:ext>
          </a:extLst>
        </xdr:cNvPr>
        <xdr:cNvGrpSpPr/>
      </xdr:nvGrpSpPr>
      <xdr:grpSpPr>
        <a:xfrm>
          <a:off x="1821180" y="1813560"/>
          <a:ext cx="144000" cy="4388340"/>
          <a:chOff x="1805940" y="1798320"/>
          <a:chExt cx="144000" cy="4388340"/>
        </a:xfrm>
        <a:solidFill>
          <a:schemeClr val="bg1"/>
        </a:solidFill>
      </xdr:grpSpPr>
      <xdr:sp macro="" textlink="">
        <xdr:nvSpPr>
          <xdr:cNvPr id="183" name="Oval 182">
            <a:extLst>
              <a:ext uri="{FF2B5EF4-FFF2-40B4-BE49-F238E27FC236}">
                <a16:creationId xmlns:a16="http://schemas.microsoft.com/office/drawing/2014/main" id="{E8527B99-618F-7CDA-6BD5-EDD8B83E19BF}"/>
              </a:ext>
            </a:extLst>
          </xdr:cNvPr>
          <xdr:cNvSpPr>
            <a:spLocks noChangeAspect="1"/>
          </xdr:cNvSpPr>
        </xdr:nvSpPr>
        <xdr:spPr>
          <a:xfrm>
            <a:off x="1805940" y="179832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84" name="Oval 183">
            <a:extLst>
              <a:ext uri="{FF2B5EF4-FFF2-40B4-BE49-F238E27FC236}">
                <a16:creationId xmlns:a16="http://schemas.microsoft.com/office/drawing/2014/main" id="{7CB67B28-4EB2-C87E-3A2A-5A2345FDE215}"/>
              </a:ext>
            </a:extLst>
          </xdr:cNvPr>
          <xdr:cNvSpPr>
            <a:spLocks noChangeAspect="1"/>
          </xdr:cNvSpPr>
        </xdr:nvSpPr>
        <xdr:spPr>
          <a:xfrm>
            <a:off x="1805940" y="211074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85" name="Oval 184">
            <a:extLst>
              <a:ext uri="{FF2B5EF4-FFF2-40B4-BE49-F238E27FC236}">
                <a16:creationId xmlns:a16="http://schemas.microsoft.com/office/drawing/2014/main" id="{6A639EF9-F86D-9EC3-A6DF-41A43102BF90}"/>
              </a:ext>
            </a:extLst>
          </xdr:cNvPr>
          <xdr:cNvSpPr>
            <a:spLocks noChangeAspect="1"/>
          </xdr:cNvSpPr>
        </xdr:nvSpPr>
        <xdr:spPr>
          <a:xfrm>
            <a:off x="1805940" y="243840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86" name="Oval 185">
            <a:extLst>
              <a:ext uri="{FF2B5EF4-FFF2-40B4-BE49-F238E27FC236}">
                <a16:creationId xmlns:a16="http://schemas.microsoft.com/office/drawing/2014/main" id="{099C4A0F-A084-E4FB-5E43-75B638843D9B}"/>
              </a:ext>
            </a:extLst>
          </xdr:cNvPr>
          <xdr:cNvSpPr>
            <a:spLocks noChangeAspect="1"/>
          </xdr:cNvSpPr>
        </xdr:nvSpPr>
        <xdr:spPr>
          <a:xfrm>
            <a:off x="1805940" y="473202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87" name="Oval 186">
            <a:extLst>
              <a:ext uri="{FF2B5EF4-FFF2-40B4-BE49-F238E27FC236}">
                <a16:creationId xmlns:a16="http://schemas.microsoft.com/office/drawing/2014/main" id="{7CBFE64A-B7AD-0C18-CDA9-48481E777BED}"/>
              </a:ext>
            </a:extLst>
          </xdr:cNvPr>
          <xdr:cNvSpPr>
            <a:spLocks noChangeAspect="1"/>
          </xdr:cNvSpPr>
        </xdr:nvSpPr>
        <xdr:spPr>
          <a:xfrm>
            <a:off x="1805940" y="440436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88" name="Oval 187">
            <a:extLst>
              <a:ext uri="{FF2B5EF4-FFF2-40B4-BE49-F238E27FC236}">
                <a16:creationId xmlns:a16="http://schemas.microsoft.com/office/drawing/2014/main" id="{D9E2A8AA-FD08-2F87-6AA9-C035917F694E}"/>
              </a:ext>
            </a:extLst>
          </xdr:cNvPr>
          <xdr:cNvSpPr>
            <a:spLocks noChangeAspect="1"/>
          </xdr:cNvSpPr>
        </xdr:nvSpPr>
        <xdr:spPr>
          <a:xfrm>
            <a:off x="1805940" y="407670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89" name="Oval 188">
            <a:extLst>
              <a:ext uri="{FF2B5EF4-FFF2-40B4-BE49-F238E27FC236}">
                <a16:creationId xmlns:a16="http://schemas.microsoft.com/office/drawing/2014/main" id="{736D715C-F327-13B0-3FD6-DC6A535C4D4F}"/>
              </a:ext>
            </a:extLst>
          </xdr:cNvPr>
          <xdr:cNvSpPr>
            <a:spLocks noChangeAspect="1"/>
          </xdr:cNvSpPr>
        </xdr:nvSpPr>
        <xdr:spPr>
          <a:xfrm>
            <a:off x="1805940" y="374904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90" name="Oval 189">
            <a:extLst>
              <a:ext uri="{FF2B5EF4-FFF2-40B4-BE49-F238E27FC236}">
                <a16:creationId xmlns:a16="http://schemas.microsoft.com/office/drawing/2014/main" id="{C82277ED-9A39-C837-796D-582217C484D5}"/>
              </a:ext>
            </a:extLst>
          </xdr:cNvPr>
          <xdr:cNvSpPr>
            <a:spLocks noChangeAspect="1"/>
          </xdr:cNvSpPr>
        </xdr:nvSpPr>
        <xdr:spPr>
          <a:xfrm>
            <a:off x="1805940" y="342138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91" name="Oval 190">
            <a:extLst>
              <a:ext uri="{FF2B5EF4-FFF2-40B4-BE49-F238E27FC236}">
                <a16:creationId xmlns:a16="http://schemas.microsoft.com/office/drawing/2014/main" id="{3B2615E0-2CB6-C6B3-7E26-688BF1EF2474}"/>
              </a:ext>
            </a:extLst>
          </xdr:cNvPr>
          <xdr:cNvSpPr>
            <a:spLocks noChangeAspect="1"/>
          </xdr:cNvSpPr>
        </xdr:nvSpPr>
        <xdr:spPr>
          <a:xfrm>
            <a:off x="1805940" y="30937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92" name="Oval 191">
            <a:extLst>
              <a:ext uri="{FF2B5EF4-FFF2-40B4-BE49-F238E27FC236}">
                <a16:creationId xmlns:a16="http://schemas.microsoft.com/office/drawing/2014/main" id="{DA3EE4BB-EAC8-4D1B-C0E2-E094F24AF1F4}"/>
              </a:ext>
            </a:extLst>
          </xdr:cNvPr>
          <xdr:cNvSpPr>
            <a:spLocks noChangeAspect="1"/>
          </xdr:cNvSpPr>
        </xdr:nvSpPr>
        <xdr:spPr>
          <a:xfrm>
            <a:off x="1805940" y="276606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93" name="Oval 192">
            <a:extLst>
              <a:ext uri="{FF2B5EF4-FFF2-40B4-BE49-F238E27FC236}">
                <a16:creationId xmlns:a16="http://schemas.microsoft.com/office/drawing/2014/main" id="{1BE51529-0227-57C0-669B-4A4E0E61A67F}"/>
              </a:ext>
            </a:extLst>
          </xdr:cNvPr>
          <xdr:cNvSpPr>
            <a:spLocks noChangeAspect="1"/>
          </xdr:cNvSpPr>
        </xdr:nvSpPr>
        <xdr:spPr>
          <a:xfrm>
            <a:off x="1805940" y="604266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94" name="Oval 193">
            <a:extLst>
              <a:ext uri="{FF2B5EF4-FFF2-40B4-BE49-F238E27FC236}">
                <a16:creationId xmlns:a16="http://schemas.microsoft.com/office/drawing/2014/main" id="{FA869F57-DD06-CD19-DE2A-ECF9B02CAB54}"/>
              </a:ext>
            </a:extLst>
          </xdr:cNvPr>
          <xdr:cNvSpPr>
            <a:spLocks noChangeAspect="1"/>
          </xdr:cNvSpPr>
        </xdr:nvSpPr>
        <xdr:spPr>
          <a:xfrm>
            <a:off x="1805940" y="571500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95" name="Oval 194">
            <a:extLst>
              <a:ext uri="{FF2B5EF4-FFF2-40B4-BE49-F238E27FC236}">
                <a16:creationId xmlns:a16="http://schemas.microsoft.com/office/drawing/2014/main" id="{CAC6B77E-29D9-A1D7-3E28-44544C16657E}"/>
              </a:ext>
            </a:extLst>
          </xdr:cNvPr>
          <xdr:cNvSpPr>
            <a:spLocks noChangeAspect="1"/>
          </xdr:cNvSpPr>
        </xdr:nvSpPr>
        <xdr:spPr>
          <a:xfrm>
            <a:off x="1805940" y="538734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96" name="Oval 195">
            <a:extLst>
              <a:ext uri="{FF2B5EF4-FFF2-40B4-BE49-F238E27FC236}">
                <a16:creationId xmlns:a16="http://schemas.microsoft.com/office/drawing/2014/main" id="{39CF7E72-3E0E-7B06-F73F-A9F1535A3CA4}"/>
              </a:ext>
            </a:extLst>
          </xdr:cNvPr>
          <xdr:cNvSpPr>
            <a:spLocks noChangeAspect="1"/>
          </xdr:cNvSpPr>
        </xdr:nvSpPr>
        <xdr:spPr>
          <a:xfrm>
            <a:off x="1805940" y="5059680"/>
            <a:ext cx="144000" cy="144000"/>
          </a:xfrm>
          <a:prstGeom prst="ellipse">
            <a:avLst/>
          </a:prstGeom>
          <a:grp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17</xdr:col>
      <xdr:colOff>38100</xdr:colOff>
      <xdr:row>6</xdr:row>
      <xdr:rowOff>45720</xdr:rowOff>
    </xdr:from>
    <xdr:to>
      <xdr:col>17</xdr:col>
      <xdr:colOff>794100</xdr:colOff>
      <xdr:row>6</xdr:row>
      <xdr:rowOff>243840</xdr:rowOff>
    </xdr:to>
    <xdr:sp macro="" textlink="">
      <xdr:nvSpPr>
        <xdr:cNvPr id="2" name="Rectangle: Rounded Corners 1">
          <a:extLst>
            <a:ext uri="{FF2B5EF4-FFF2-40B4-BE49-F238E27FC236}">
              <a16:creationId xmlns:a16="http://schemas.microsoft.com/office/drawing/2014/main" id="{B48F46EA-7411-5D23-B82B-A864D3AA3721}"/>
            </a:ext>
          </a:extLst>
        </xdr:cNvPr>
        <xdr:cNvSpPr/>
      </xdr:nvSpPr>
      <xdr:spPr>
        <a:xfrm>
          <a:off x="13289280" y="1760220"/>
          <a:ext cx="756000" cy="198120"/>
        </a:xfrm>
        <a:prstGeom prst="roundRect">
          <a:avLst/>
        </a:prstGeom>
        <a:solidFill>
          <a:srgbClr val="FFFF00">
            <a:alpha val="3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17</xdr:col>
      <xdr:colOff>15240</xdr:colOff>
      <xdr:row>8</xdr:row>
      <xdr:rowOff>68580</xdr:rowOff>
    </xdr:from>
    <xdr:to>
      <xdr:col>17</xdr:col>
      <xdr:colOff>771240</xdr:colOff>
      <xdr:row>8</xdr:row>
      <xdr:rowOff>266700</xdr:rowOff>
    </xdr:to>
    <xdr:sp macro="" textlink="">
      <xdr:nvSpPr>
        <xdr:cNvPr id="14" name="Rectangle: Rounded Corners 13">
          <a:extLst>
            <a:ext uri="{FF2B5EF4-FFF2-40B4-BE49-F238E27FC236}">
              <a16:creationId xmlns:a16="http://schemas.microsoft.com/office/drawing/2014/main" id="{FC9A775A-A45E-4919-8EAC-A735C4526A55}"/>
            </a:ext>
          </a:extLst>
        </xdr:cNvPr>
        <xdr:cNvSpPr/>
      </xdr:nvSpPr>
      <xdr:spPr>
        <a:xfrm>
          <a:off x="13289280" y="2438400"/>
          <a:ext cx="756000" cy="198120"/>
        </a:xfrm>
        <a:prstGeom prst="roundRect">
          <a:avLst/>
        </a:prstGeom>
        <a:solidFill>
          <a:srgbClr val="FFFF00">
            <a:alpha val="3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17</xdr:col>
      <xdr:colOff>15240</xdr:colOff>
      <xdr:row>9</xdr:row>
      <xdr:rowOff>68580</xdr:rowOff>
    </xdr:from>
    <xdr:to>
      <xdr:col>17</xdr:col>
      <xdr:colOff>771240</xdr:colOff>
      <xdr:row>9</xdr:row>
      <xdr:rowOff>266700</xdr:rowOff>
    </xdr:to>
    <xdr:sp macro="" textlink="">
      <xdr:nvSpPr>
        <xdr:cNvPr id="15" name="Rectangle: Rounded Corners 14">
          <a:extLst>
            <a:ext uri="{FF2B5EF4-FFF2-40B4-BE49-F238E27FC236}">
              <a16:creationId xmlns:a16="http://schemas.microsoft.com/office/drawing/2014/main" id="{E6A647E2-0024-44F4-8060-571DDE6485CC}"/>
            </a:ext>
          </a:extLst>
        </xdr:cNvPr>
        <xdr:cNvSpPr/>
      </xdr:nvSpPr>
      <xdr:spPr>
        <a:xfrm>
          <a:off x="13289280" y="2766060"/>
          <a:ext cx="756000" cy="198120"/>
        </a:xfrm>
        <a:prstGeom prst="roundRect">
          <a:avLst/>
        </a:prstGeom>
        <a:solidFill>
          <a:srgbClr val="FFFF00">
            <a:alpha val="3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17</xdr:col>
      <xdr:colOff>15240</xdr:colOff>
      <xdr:row>10</xdr:row>
      <xdr:rowOff>68580</xdr:rowOff>
    </xdr:from>
    <xdr:to>
      <xdr:col>17</xdr:col>
      <xdr:colOff>771240</xdr:colOff>
      <xdr:row>10</xdr:row>
      <xdr:rowOff>266700</xdr:rowOff>
    </xdr:to>
    <xdr:sp macro="" textlink="">
      <xdr:nvSpPr>
        <xdr:cNvPr id="17" name="Rectangle: Rounded Corners 16">
          <a:extLst>
            <a:ext uri="{FF2B5EF4-FFF2-40B4-BE49-F238E27FC236}">
              <a16:creationId xmlns:a16="http://schemas.microsoft.com/office/drawing/2014/main" id="{8EC5A264-0027-4EC9-BF15-06A001AD29A4}"/>
            </a:ext>
          </a:extLst>
        </xdr:cNvPr>
        <xdr:cNvSpPr/>
      </xdr:nvSpPr>
      <xdr:spPr>
        <a:xfrm>
          <a:off x="13289280" y="3093720"/>
          <a:ext cx="756000" cy="198120"/>
        </a:xfrm>
        <a:prstGeom prst="roundRect">
          <a:avLst/>
        </a:prstGeom>
        <a:solidFill>
          <a:srgbClr val="FF0000">
            <a:alpha val="3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17</xdr:col>
      <xdr:colOff>0</xdr:colOff>
      <xdr:row>19</xdr:row>
      <xdr:rowOff>53340</xdr:rowOff>
    </xdr:from>
    <xdr:to>
      <xdr:col>17</xdr:col>
      <xdr:colOff>756000</xdr:colOff>
      <xdr:row>19</xdr:row>
      <xdr:rowOff>251460</xdr:rowOff>
    </xdr:to>
    <xdr:sp macro="" textlink="">
      <xdr:nvSpPr>
        <xdr:cNvPr id="27" name="Rectangle: Rounded Corners 26">
          <a:extLst>
            <a:ext uri="{FF2B5EF4-FFF2-40B4-BE49-F238E27FC236}">
              <a16:creationId xmlns:a16="http://schemas.microsoft.com/office/drawing/2014/main" id="{6A965D6F-481A-4D46-8A6F-21050C14DFFB}"/>
            </a:ext>
          </a:extLst>
        </xdr:cNvPr>
        <xdr:cNvSpPr/>
      </xdr:nvSpPr>
      <xdr:spPr>
        <a:xfrm>
          <a:off x="13274040" y="6027420"/>
          <a:ext cx="756000" cy="198120"/>
        </a:xfrm>
        <a:prstGeom prst="roundRect">
          <a:avLst>
            <a:gd name="adj" fmla="val 19231"/>
          </a:avLst>
        </a:prstGeom>
        <a:solidFill>
          <a:srgbClr val="FFFF00">
            <a:alpha val="3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17</xdr:col>
      <xdr:colOff>213360</xdr:colOff>
      <xdr:row>3</xdr:row>
      <xdr:rowOff>129540</xdr:rowOff>
    </xdr:from>
    <xdr:to>
      <xdr:col>17</xdr:col>
      <xdr:colOff>874500</xdr:colOff>
      <xdr:row>3</xdr:row>
      <xdr:rowOff>381540</xdr:rowOff>
    </xdr:to>
    <xdr:sp macro="" textlink="">
      <xdr:nvSpPr>
        <xdr:cNvPr id="5" name="Rectangle: Rounded Corners 4">
          <a:hlinkClick xmlns:r="http://schemas.openxmlformats.org/officeDocument/2006/relationships" r:id="rId30"/>
          <a:extLst>
            <a:ext uri="{FF2B5EF4-FFF2-40B4-BE49-F238E27FC236}">
              <a16:creationId xmlns:a16="http://schemas.microsoft.com/office/drawing/2014/main" id="{2032AA10-1260-4F7C-AB5D-C983C6C6E5EE}"/>
            </a:ext>
          </a:extLst>
        </xdr:cNvPr>
        <xdr:cNvSpPr/>
      </xdr:nvSpPr>
      <xdr:spPr>
        <a:xfrm>
          <a:off x="13464540" y="952500"/>
          <a:ext cx="6611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68.xml><?xml version="1.0" encoding="utf-8"?>
<xdr:wsDr xmlns:xdr="http://schemas.openxmlformats.org/drawingml/2006/spreadsheetDrawing" xmlns:a="http://schemas.openxmlformats.org/drawingml/2006/main">
  <xdr:twoCellAnchor editAs="oneCell">
    <xdr:from>
      <xdr:col>9</xdr:col>
      <xdr:colOff>579120</xdr:colOff>
      <xdr:row>3</xdr:row>
      <xdr:rowOff>100381</xdr:rowOff>
    </xdr:from>
    <xdr:to>
      <xdr:col>9</xdr:col>
      <xdr:colOff>1055841</xdr:colOff>
      <xdr:row>3</xdr:row>
      <xdr:rowOff>352381</xdr:rowOff>
    </xdr:to>
    <xdr:pic>
      <xdr:nvPicPr>
        <xdr:cNvPr id="3" name="Picture 2">
          <a:hlinkClick xmlns:r="http://schemas.openxmlformats.org/officeDocument/2006/relationships" r:id="rId1"/>
          <a:extLst>
            <a:ext uri="{FF2B5EF4-FFF2-40B4-BE49-F238E27FC236}">
              <a16:creationId xmlns:a16="http://schemas.microsoft.com/office/drawing/2014/main" id="{B3876DE9-7D46-416A-BFF3-E3CC334683F4}"/>
            </a:ext>
          </a:extLst>
        </xdr:cNvPr>
        <xdr:cNvPicPr>
          <a:picLocks/>
        </xdr:cNvPicPr>
      </xdr:nvPicPr>
      <xdr:blipFill>
        <a:blip xmlns:r="http://schemas.openxmlformats.org/officeDocument/2006/relationships" r:embed="rId2"/>
        <a:stretch>
          <a:fillRect/>
        </a:stretch>
      </xdr:blipFill>
      <xdr:spPr>
        <a:xfrm>
          <a:off x="5234940" y="923341"/>
          <a:ext cx="476721" cy="252000"/>
        </a:xfrm>
        <a:prstGeom prst="rect">
          <a:avLst/>
        </a:prstGeom>
      </xdr:spPr>
    </xdr:pic>
    <xdr:clientData/>
  </xdr:twoCellAnchor>
  <xdr:twoCellAnchor>
    <xdr:from>
      <xdr:col>0</xdr:col>
      <xdr:colOff>0</xdr:colOff>
      <xdr:row>0</xdr:row>
      <xdr:rowOff>0</xdr:rowOff>
    </xdr:from>
    <xdr:to>
      <xdr:col>2</xdr:col>
      <xdr:colOff>3471</xdr:colOff>
      <xdr:row>22</xdr:row>
      <xdr:rowOff>88680</xdr:rowOff>
    </xdr:to>
    <xdr:grpSp>
      <xdr:nvGrpSpPr>
        <xdr:cNvPr id="5" name="Group 4">
          <a:extLst>
            <a:ext uri="{FF2B5EF4-FFF2-40B4-BE49-F238E27FC236}">
              <a16:creationId xmlns:a16="http://schemas.microsoft.com/office/drawing/2014/main" id="{0BB64CFF-0230-44E0-94C8-B11DA526AF33}"/>
            </a:ext>
          </a:extLst>
        </xdr:cNvPr>
        <xdr:cNvGrpSpPr/>
      </xdr:nvGrpSpPr>
      <xdr:grpSpPr>
        <a:xfrm>
          <a:off x="0" y="0"/>
          <a:ext cx="1474131" cy="6840000"/>
          <a:chOff x="0" y="0"/>
          <a:chExt cx="1470321" cy="6184990"/>
        </a:xfrm>
        <a:noFill/>
      </xdr:grpSpPr>
      <xdr:grpSp>
        <xdr:nvGrpSpPr>
          <xdr:cNvPr id="6" name="Group 5">
            <a:extLst>
              <a:ext uri="{FF2B5EF4-FFF2-40B4-BE49-F238E27FC236}">
                <a16:creationId xmlns:a16="http://schemas.microsoft.com/office/drawing/2014/main" id="{BDF51F71-AD4F-5DC5-0E4E-1EB4553DD36A}"/>
              </a:ext>
            </a:extLst>
          </xdr:cNvPr>
          <xdr:cNvGrpSpPr/>
        </xdr:nvGrpSpPr>
        <xdr:grpSpPr>
          <a:xfrm>
            <a:off x="0" y="0"/>
            <a:ext cx="1470321" cy="6184990"/>
            <a:chOff x="0" y="0"/>
            <a:chExt cx="1470321" cy="6184990"/>
          </a:xfrm>
          <a:grpFill/>
        </xdr:grpSpPr>
        <xdr:grpSp>
          <xdr:nvGrpSpPr>
            <xdr:cNvPr id="8" name="Group 7">
              <a:extLst>
                <a:ext uri="{FF2B5EF4-FFF2-40B4-BE49-F238E27FC236}">
                  <a16:creationId xmlns:a16="http://schemas.microsoft.com/office/drawing/2014/main" id="{385AA46E-EF9F-888E-E559-30D4CF7CEC82}"/>
                </a:ext>
              </a:extLst>
            </xdr:cNvPr>
            <xdr:cNvGrpSpPr/>
          </xdr:nvGrpSpPr>
          <xdr:grpSpPr>
            <a:xfrm>
              <a:off x="0" y="0"/>
              <a:ext cx="1470321" cy="6184990"/>
              <a:chOff x="0" y="-291307"/>
              <a:chExt cx="1474131" cy="6350725"/>
            </a:xfrm>
            <a:grpFill/>
          </xdr:grpSpPr>
          <xdr:grpSp>
            <xdr:nvGrpSpPr>
              <xdr:cNvPr id="10" name="Group 9">
                <a:extLst>
                  <a:ext uri="{FF2B5EF4-FFF2-40B4-BE49-F238E27FC236}">
                    <a16:creationId xmlns:a16="http://schemas.microsoft.com/office/drawing/2014/main" id="{E119E33F-B24C-8A60-CDAA-F98A8F27B09D}"/>
                  </a:ext>
                </a:extLst>
              </xdr:cNvPr>
              <xdr:cNvGrpSpPr/>
            </xdr:nvGrpSpPr>
            <xdr:grpSpPr>
              <a:xfrm>
                <a:off x="0" y="-291307"/>
                <a:ext cx="1474131" cy="6350725"/>
                <a:chOff x="0" y="-291307"/>
                <a:chExt cx="1474131" cy="6350725"/>
              </a:xfrm>
              <a:grpFill/>
            </xdr:grpSpPr>
            <xdr:grpSp>
              <xdr:nvGrpSpPr>
                <xdr:cNvPr id="13" name="Group 12">
                  <a:extLst>
                    <a:ext uri="{FF2B5EF4-FFF2-40B4-BE49-F238E27FC236}">
                      <a16:creationId xmlns:a16="http://schemas.microsoft.com/office/drawing/2014/main" id="{D2C75BC2-D26A-01D5-BFF9-A8977FF6E6B8}"/>
                    </a:ext>
                  </a:extLst>
                </xdr:cNvPr>
                <xdr:cNvGrpSpPr/>
              </xdr:nvGrpSpPr>
              <xdr:grpSpPr>
                <a:xfrm>
                  <a:off x="0" y="-291307"/>
                  <a:ext cx="1474131" cy="6350725"/>
                  <a:chOff x="0" y="-276870"/>
                  <a:chExt cx="1476165" cy="6035993"/>
                </a:xfrm>
                <a:grpFill/>
              </xdr:grpSpPr>
              <xdr:sp macro="" textlink="">
                <xdr:nvSpPr>
                  <xdr:cNvPr id="15" name="Rectangle 14">
                    <a:extLst>
                      <a:ext uri="{FF2B5EF4-FFF2-40B4-BE49-F238E27FC236}">
                        <a16:creationId xmlns:a16="http://schemas.microsoft.com/office/drawing/2014/main" id="{A251F3C7-C8E7-BB7E-1118-0AF4C867A54A}"/>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6" name="Group 15">
                    <a:extLst>
                      <a:ext uri="{FF2B5EF4-FFF2-40B4-BE49-F238E27FC236}">
                        <a16:creationId xmlns:a16="http://schemas.microsoft.com/office/drawing/2014/main" id="{6D797379-5157-B9BB-B211-57F422FEE8D9}"/>
                      </a:ext>
                    </a:extLst>
                  </xdr:cNvPr>
                  <xdr:cNvGrpSpPr/>
                </xdr:nvGrpSpPr>
                <xdr:grpSpPr>
                  <a:xfrm>
                    <a:off x="2080" y="531339"/>
                    <a:ext cx="1465246" cy="4278031"/>
                    <a:chOff x="2080" y="531339"/>
                    <a:chExt cx="1465246" cy="4278031"/>
                  </a:xfrm>
                  <a:grpFill/>
                </xdr:grpSpPr>
                <xdr:sp macro="" textlink="">
                  <xdr:nvSpPr>
                    <xdr:cNvPr id="17" name="TextBox 16">
                      <a:hlinkClick xmlns:r="http://schemas.openxmlformats.org/officeDocument/2006/relationships" r:id="rId3"/>
                      <a:extLst>
                        <a:ext uri="{FF2B5EF4-FFF2-40B4-BE49-F238E27FC236}">
                          <a16:creationId xmlns:a16="http://schemas.microsoft.com/office/drawing/2014/main" id="{C0868B5B-C9ED-4744-6B21-B0B04CFFBE1C}"/>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4"/>
                      <a:extLst>
                        <a:ext uri="{FF2B5EF4-FFF2-40B4-BE49-F238E27FC236}">
                          <a16:creationId xmlns:a16="http://schemas.microsoft.com/office/drawing/2014/main" id="{39758FC7-7662-03F9-48BB-ADC3DA853CCE}"/>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5"/>
                      <a:extLst>
                        <a:ext uri="{FF2B5EF4-FFF2-40B4-BE49-F238E27FC236}">
                          <a16:creationId xmlns:a16="http://schemas.microsoft.com/office/drawing/2014/main" id="{BE6C0161-012C-97D7-A3F2-9E988090C05C}"/>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6"/>
                      <a:extLst>
                        <a:ext uri="{FF2B5EF4-FFF2-40B4-BE49-F238E27FC236}">
                          <a16:creationId xmlns:a16="http://schemas.microsoft.com/office/drawing/2014/main" id="{A7686AD7-D149-7FA4-76CA-F30D5042F18C}"/>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7"/>
                      <a:extLst>
                        <a:ext uri="{FF2B5EF4-FFF2-40B4-BE49-F238E27FC236}">
                          <a16:creationId xmlns:a16="http://schemas.microsoft.com/office/drawing/2014/main" id="{C6174A47-5627-7D37-0A86-DE39A289D7AB}"/>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8"/>
                      <a:extLst>
                        <a:ext uri="{FF2B5EF4-FFF2-40B4-BE49-F238E27FC236}">
                          <a16:creationId xmlns:a16="http://schemas.microsoft.com/office/drawing/2014/main" id="{74A4A6A2-FBE2-37D3-5B59-3AA98FCA464D}"/>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9"/>
                      <a:extLst>
                        <a:ext uri="{FF2B5EF4-FFF2-40B4-BE49-F238E27FC236}">
                          <a16:creationId xmlns:a16="http://schemas.microsoft.com/office/drawing/2014/main" id="{A24B4436-F6D9-9F57-B722-E8943A8BCCC5}"/>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0"/>
                      <a:extLst>
                        <a:ext uri="{FF2B5EF4-FFF2-40B4-BE49-F238E27FC236}">
                          <a16:creationId xmlns:a16="http://schemas.microsoft.com/office/drawing/2014/main" id="{F3C574F5-8D04-13B3-FE70-0127678AD5D6}"/>
                        </a:ext>
                      </a:extLst>
                    </xdr:cNvPr>
                    <xdr:cNvSpPr txBox="1"/>
                  </xdr:nvSpPr>
                  <xdr:spPr>
                    <a:xfrm>
                      <a:off x="2534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1"/>
                      <a:extLst>
                        <a:ext uri="{FF2B5EF4-FFF2-40B4-BE49-F238E27FC236}">
                          <a16:creationId xmlns:a16="http://schemas.microsoft.com/office/drawing/2014/main" id="{A5981727-3AF5-71AA-5D6F-0247FDBE8DC5}"/>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extLst>
                        <a:ext uri="{FF2B5EF4-FFF2-40B4-BE49-F238E27FC236}">
                          <a16:creationId xmlns:a16="http://schemas.microsoft.com/office/drawing/2014/main" id="{CCC41F99-E3F3-A0BB-3768-93A59022DD48}"/>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2"/>
                      <a:extLst>
                        <a:ext uri="{FF2B5EF4-FFF2-40B4-BE49-F238E27FC236}">
                          <a16:creationId xmlns:a16="http://schemas.microsoft.com/office/drawing/2014/main" id="{44DA07FC-6729-696F-C222-9880B07A2BC4}"/>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extLst>
                        <a:ext uri="{FF2B5EF4-FFF2-40B4-BE49-F238E27FC236}">
                          <a16:creationId xmlns:a16="http://schemas.microsoft.com/office/drawing/2014/main" id="{65C651B0-CEC4-1EE0-99B2-1D09E5E014F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3"/>
                      <a:extLst>
                        <a:ext uri="{FF2B5EF4-FFF2-40B4-BE49-F238E27FC236}">
                          <a16:creationId xmlns:a16="http://schemas.microsoft.com/office/drawing/2014/main" id="{BC381403-DB1A-A448-3BE9-1F453BC3F0D9}"/>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extLst>
                        <a:ext uri="{FF2B5EF4-FFF2-40B4-BE49-F238E27FC236}">
                          <a16:creationId xmlns:a16="http://schemas.microsoft.com/office/drawing/2014/main" id="{04FE0A56-41A8-01A7-103B-EC7A930AA794}"/>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4" name="TextBox 13">
                  <a:hlinkClick xmlns:r="http://schemas.openxmlformats.org/officeDocument/2006/relationships" r:id="rId14"/>
                  <a:extLst>
                    <a:ext uri="{FF2B5EF4-FFF2-40B4-BE49-F238E27FC236}">
                      <a16:creationId xmlns:a16="http://schemas.microsoft.com/office/drawing/2014/main" id="{D26C408D-D771-2A7E-4EA1-004B247C6F4D}"/>
                    </a:ext>
                  </a:extLst>
                </xdr:cNvPr>
                <xdr:cNvSpPr txBox="1"/>
              </xdr:nvSpPr>
              <xdr:spPr>
                <a:xfrm>
                  <a:off x="0" y="2248743"/>
                  <a:ext cx="1440000" cy="253521"/>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11" name="TextBox 10">
                <a:extLst>
                  <a:ext uri="{FF2B5EF4-FFF2-40B4-BE49-F238E27FC236}">
                    <a16:creationId xmlns:a16="http://schemas.microsoft.com/office/drawing/2014/main" id="{E1C52D7C-0C6F-A5AE-DE06-7A178BB926F5}"/>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2" name="TextBox 11">
                <a:extLst>
                  <a:ext uri="{FF2B5EF4-FFF2-40B4-BE49-F238E27FC236}">
                    <a16:creationId xmlns:a16="http://schemas.microsoft.com/office/drawing/2014/main" id="{38842AD4-6411-BFC5-C2DC-82FE6E6F2616}"/>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9" name="TextBox 8">
              <a:hlinkClick xmlns:r="http://schemas.openxmlformats.org/officeDocument/2006/relationships" r:id="rId15"/>
              <a:extLst>
                <a:ext uri="{FF2B5EF4-FFF2-40B4-BE49-F238E27FC236}">
                  <a16:creationId xmlns:a16="http://schemas.microsoft.com/office/drawing/2014/main" id="{B36381AA-6147-18DB-2D5F-F3527F2CB966}"/>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7" name="Picture 6">
            <a:extLst>
              <a:ext uri="{FF2B5EF4-FFF2-40B4-BE49-F238E27FC236}">
                <a16:creationId xmlns:a16="http://schemas.microsoft.com/office/drawing/2014/main" id="{13390B54-8B19-2BA2-BB61-5813957D61FF}"/>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a:grpFill/>
        </xdr:spPr>
      </xdr:pic>
    </xdr:grpSp>
    <xdr:clientData/>
  </xdr:twoCellAnchor>
  <xdr:twoCellAnchor>
    <xdr:from>
      <xdr:col>5</xdr:col>
      <xdr:colOff>396240</xdr:colOff>
      <xdr:row>20</xdr:row>
      <xdr:rowOff>114300</xdr:rowOff>
    </xdr:from>
    <xdr:to>
      <xdr:col>8</xdr:col>
      <xdr:colOff>417300</xdr:colOff>
      <xdr:row>21</xdr:row>
      <xdr:rowOff>20640</xdr:rowOff>
    </xdr:to>
    <xdr:sp macro="" textlink="">
      <xdr:nvSpPr>
        <xdr:cNvPr id="31" name="Rectangle: Rounded Corners 30">
          <a:hlinkClick xmlns:r="http://schemas.openxmlformats.org/officeDocument/2006/relationships" r:id="rId17"/>
          <a:extLst>
            <a:ext uri="{FF2B5EF4-FFF2-40B4-BE49-F238E27FC236}">
              <a16:creationId xmlns:a16="http://schemas.microsoft.com/office/drawing/2014/main" id="{27C4AE5F-2B78-4A81-9587-761937F5B104}"/>
            </a:ext>
          </a:extLst>
        </xdr:cNvPr>
        <xdr:cNvSpPr/>
      </xdr:nvSpPr>
      <xdr:spPr>
        <a:xfrm>
          <a:off x="2476500" y="6416040"/>
          <a:ext cx="684000" cy="234000"/>
        </a:xfrm>
        <a:prstGeom prst="roundRect">
          <a:avLst>
            <a:gd name="adj" fmla="val 0"/>
          </a:avLst>
        </a:prstGeom>
        <a:noFill/>
        <a:ln w="3175">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68580</xdr:colOff>
      <xdr:row>7</xdr:row>
      <xdr:rowOff>53340</xdr:rowOff>
    </xdr:from>
    <xdr:to>
      <xdr:col>8</xdr:col>
      <xdr:colOff>22</xdr:colOff>
      <xdr:row>8</xdr:row>
      <xdr:rowOff>20</xdr:rowOff>
    </xdr:to>
    <xdr:grpSp>
      <xdr:nvGrpSpPr>
        <xdr:cNvPr id="32" name="Group 31">
          <a:extLst>
            <a:ext uri="{FF2B5EF4-FFF2-40B4-BE49-F238E27FC236}">
              <a16:creationId xmlns:a16="http://schemas.microsoft.com/office/drawing/2014/main" id="{4E3C23C3-8E23-4696-88B3-B4EC1D29CA61}"/>
            </a:ext>
          </a:extLst>
        </xdr:cNvPr>
        <xdr:cNvGrpSpPr/>
      </xdr:nvGrpSpPr>
      <xdr:grpSpPr>
        <a:xfrm>
          <a:off x="2743200" y="2095500"/>
          <a:ext cx="22" cy="274340"/>
          <a:chOff x="2506980" y="1981200"/>
          <a:chExt cx="502942" cy="228620"/>
        </a:xfrm>
      </xdr:grpSpPr>
      <xdr:pic>
        <xdr:nvPicPr>
          <xdr:cNvPr id="33" name="Picture 32">
            <a:extLst>
              <a:ext uri="{FF2B5EF4-FFF2-40B4-BE49-F238E27FC236}">
                <a16:creationId xmlns:a16="http://schemas.microsoft.com/office/drawing/2014/main" id="{3CD7D22A-FDB0-760A-5DA3-DA5A13941F92}"/>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34" name="Picture 33">
            <a:extLst>
              <a:ext uri="{FF2B5EF4-FFF2-40B4-BE49-F238E27FC236}">
                <a16:creationId xmlns:a16="http://schemas.microsoft.com/office/drawing/2014/main" id="{25A69536-B46B-EE86-B7FF-FCF36B3FC021}"/>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17</xdr:row>
      <xdr:rowOff>45720</xdr:rowOff>
    </xdr:from>
    <xdr:to>
      <xdr:col>8</xdr:col>
      <xdr:colOff>7642</xdr:colOff>
      <xdr:row>18</xdr:row>
      <xdr:rowOff>20</xdr:rowOff>
    </xdr:to>
    <xdr:grpSp>
      <xdr:nvGrpSpPr>
        <xdr:cNvPr id="35" name="Group 34">
          <a:extLst>
            <a:ext uri="{FF2B5EF4-FFF2-40B4-BE49-F238E27FC236}">
              <a16:creationId xmlns:a16="http://schemas.microsoft.com/office/drawing/2014/main" id="{ED3316F9-B2D2-48CD-8B9C-074EA1C54915}"/>
            </a:ext>
          </a:extLst>
        </xdr:cNvPr>
        <xdr:cNvGrpSpPr/>
      </xdr:nvGrpSpPr>
      <xdr:grpSpPr>
        <a:xfrm>
          <a:off x="2743200" y="5364480"/>
          <a:ext cx="7642" cy="281960"/>
          <a:chOff x="2506980" y="1981200"/>
          <a:chExt cx="502942" cy="228620"/>
        </a:xfrm>
        <a:solidFill>
          <a:srgbClr val="92D050"/>
        </a:solidFill>
      </xdr:grpSpPr>
      <xdr:pic>
        <xdr:nvPicPr>
          <xdr:cNvPr id="36" name="Picture 35">
            <a:extLst>
              <a:ext uri="{FF2B5EF4-FFF2-40B4-BE49-F238E27FC236}">
                <a16:creationId xmlns:a16="http://schemas.microsoft.com/office/drawing/2014/main" id="{1F482945-BD82-24ED-41A4-8336CDB7BD2F}"/>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a:grpFill/>
        </xdr:spPr>
      </xdr:pic>
      <xdr:pic>
        <xdr:nvPicPr>
          <xdr:cNvPr id="37" name="Picture 36">
            <a:extLst>
              <a:ext uri="{FF2B5EF4-FFF2-40B4-BE49-F238E27FC236}">
                <a16:creationId xmlns:a16="http://schemas.microsoft.com/office/drawing/2014/main" id="{C75C2436-2F34-CAC8-9AEB-37375AB49F1C}"/>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a:grpFill/>
        </xdr:spPr>
      </xdr:pic>
    </xdr:grpSp>
    <xdr:clientData/>
  </xdr:twoCellAnchor>
  <xdr:twoCellAnchor>
    <xdr:from>
      <xdr:col>10</xdr:col>
      <xdr:colOff>556260</xdr:colOff>
      <xdr:row>20</xdr:row>
      <xdr:rowOff>91440</xdr:rowOff>
    </xdr:from>
    <xdr:to>
      <xdr:col>12</xdr:col>
      <xdr:colOff>1229340</xdr:colOff>
      <xdr:row>21</xdr:row>
      <xdr:rowOff>15780</xdr:rowOff>
    </xdr:to>
    <xdr:grpSp>
      <xdr:nvGrpSpPr>
        <xdr:cNvPr id="38" name="Group 37">
          <a:extLst>
            <a:ext uri="{FF2B5EF4-FFF2-40B4-BE49-F238E27FC236}">
              <a16:creationId xmlns:a16="http://schemas.microsoft.com/office/drawing/2014/main" id="{709A7B5C-9F18-4341-AE68-22F9B25EBE52}"/>
            </a:ext>
          </a:extLst>
        </xdr:cNvPr>
        <xdr:cNvGrpSpPr/>
      </xdr:nvGrpSpPr>
      <xdr:grpSpPr>
        <a:xfrm>
          <a:off x="6202680" y="6393180"/>
          <a:ext cx="2700000" cy="252000"/>
          <a:chOff x="5326380" y="922022"/>
          <a:chExt cx="2674920" cy="276157"/>
        </a:xfrm>
      </xdr:grpSpPr>
      <xdr:sp macro="" textlink="">
        <xdr:nvSpPr>
          <xdr:cNvPr id="39" name="Rectangle: Rounded Corners 38">
            <a:extLst>
              <a:ext uri="{FF2B5EF4-FFF2-40B4-BE49-F238E27FC236}">
                <a16:creationId xmlns:a16="http://schemas.microsoft.com/office/drawing/2014/main" id="{591A5C3D-C3D6-BA9C-7FD3-F735F325AD39}"/>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20</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0" name="Picture 39">
            <a:extLst>
              <a:ext uri="{FF2B5EF4-FFF2-40B4-BE49-F238E27FC236}">
                <a16:creationId xmlns:a16="http://schemas.microsoft.com/office/drawing/2014/main" id="{C94AABF1-990A-7D94-F1EE-9FCD7EE6D51A}"/>
              </a:ext>
            </a:extLst>
          </xdr:cNvPr>
          <xdr:cNvPicPr>
            <a:picLocks noChangeAspect="1"/>
          </xdr:cNvPicPr>
        </xdr:nvPicPr>
        <xdr:blipFill>
          <a:blip xmlns:r="http://schemas.openxmlformats.org/officeDocument/2006/relationships" r:embed="rId20"/>
          <a:stretch>
            <a:fillRect/>
          </a:stretch>
        </xdr:blipFill>
        <xdr:spPr>
          <a:xfrm>
            <a:off x="5326380" y="922022"/>
            <a:ext cx="666000" cy="275998"/>
          </a:xfrm>
          <a:prstGeom prst="rect">
            <a:avLst/>
          </a:prstGeom>
        </xdr:spPr>
      </xdr:pic>
      <xdr:pic>
        <xdr:nvPicPr>
          <xdr:cNvPr id="41" name="Picture 40">
            <a:extLst>
              <a:ext uri="{FF2B5EF4-FFF2-40B4-BE49-F238E27FC236}">
                <a16:creationId xmlns:a16="http://schemas.microsoft.com/office/drawing/2014/main" id="{432EAAC0-8D36-EFAD-E90E-E40DA7943FF7}"/>
              </a:ext>
            </a:extLst>
          </xdr:cNvPr>
          <xdr:cNvPicPr>
            <a:picLocks noChangeAspect="1"/>
          </xdr:cNvPicPr>
        </xdr:nvPicPr>
        <xdr:blipFill>
          <a:blip xmlns:r="http://schemas.openxmlformats.org/officeDocument/2006/relationships" r:embed="rId20"/>
          <a:stretch>
            <a:fillRect/>
          </a:stretch>
        </xdr:blipFill>
        <xdr:spPr>
          <a:xfrm rot="10800000">
            <a:off x="7335300" y="922181"/>
            <a:ext cx="666000" cy="275998"/>
          </a:xfrm>
          <a:prstGeom prst="rect">
            <a:avLst/>
          </a:prstGeom>
        </xdr:spPr>
      </xdr:pic>
    </xdr:grpSp>
    <xdr:clientData/>
  </xdr:twoCellAnchor>
  <xdr:twoCellAnchor>
    <xdr:from>
      <xdr:col>9</xdr:col>
      <xdr:colOff>1013460</xdr:colOff>
      <xdr:row>3</xdr:row>
      <xdr:rowOff>99060</xdr:rowOff>
    </xdr:from>
    <xdr:to>
      <xdr:col>9</xdr:col>
      <xdr:colOff>1661460</xdr:colOff>
      <xdr:row>3</xdr:row>
      <xdr:rowOff>351060</xdr:rowOff>
    </xdr:to>
    <xdr:sp macro="" textlink="">
      <xdr:nvSpPr>
        <xdr:cNvPr id="42" name="Rectangle: Rounded Corners 41">
          <a:extLst>
            <a:ext uri="{FF2B5EF4-FFF2-40B4-BE49-F238E27FC236}">
              <a16:creationId xmlns:a16="http://schemas.microsoft.com/office/drawing/2014/main" id="{6AD216F3-142C-4970-8B37-1706EE32794E}"/>
            </a:ext>
          </a:extLst>
        </xdr:cNvPr>
        <xdr:cNvSpPr/>
      </xdr:nvSpPr>
      <xdr:spPr>
        <a:xfrm>
          <a:off x="5669280" y="92202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21</xdr:row>
      <xdr:rowOff>13020</xdr:rowOff>
    </xdr:to>
    <xdr:sp macro="" textlink="">
      <xdr:nvSpPr>
        <xdr:cNvPr id="43" name="Rectangle: Rounded Corners 42">
          <a:extLst>
            <a:ext uri="{FF2B5EF4-FFF2-40B4-BE49-F238E27FC236}">
              <a16:creationId xmlns:a16="http://schemas.microsoft.com/office/drawing/2014/main" id="{8ADF1951-7A0D-4BF5-8588-FBC097126AF0}"/>
            </a:ext>
          </a:extLst>
        </xdr:cNvPr>
        <xdr:cNvSpPr/>
      </xdr:nvSpPr>
      <xdr:spPr>
        <a:xfrm>
          <a:off x="1714500" y="640842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91440</xdr:colOff>
      <xdr:row>5</xdr:row>
      <xdr:rowOff>76200</xdr:rowOff>
    </xdr:from>
    <xdr:to>
      <xdr:col>4</xdr:col>
      <xdr:colOff>259921</xdr:colOff>
      <xdr:row>5</xdr:row>
      <xdr:rowOff>256200</xdr:rowOff>
    </xdr:to>
    <xdr:pic>
      <xdr:nvPicPr>
        <xdr:cNvPr id="44" name="Picture 43">
          <a:extLst>
            <a:ext uri="{FF2B5EF4-FFF2-40B4-BE49-F238E27FC236}">
              <a16:creationId xmlns:a16="http://schemas.microsoft.com/office/drawing/2014/main" id="{C003545A-7AFC-4411-8ECA-C8A8319588C5}"/>
            </a:ext>
          </a:extLst>
        </xdr:cNvPr>
        <xdr:cNvPicPr>
          <a:picLocks/>
        </xdr:cNvPicPr>
      </xdr:nvPicPr>
      <xdr:blipFill>
        <a:blip xmlns:r="http://schemas.openxmlformats.org/officeDocument/2006/relationships" r:embed="rId21"/>
        <a:stretch>
          <a:fillRect/>
        </a:stretch>
      </xdr:blipFill>
      <xdr:spPr>
        <a:xfrm>
          <a:off x="1805940" y="1463040"/>
          <a:ext cx="168481" cy="180000"/>
        </a:xfrm>
        <a:prstGeom prst="rect">
          <a:avLst/>
        </a:prstGeom>
      </xdr:spPr>
    </xdr:pic>
    <xdr:clientData/>
  </xdr:twoCellAnchor>
  <xdr:twoCellAnchor>
    <xdr:from>
      <xdr:col>5</xdr:col>
      <xdr:colOff>91440</xdr:colOff>
      <xdr:row>6</xdr:row>
      <xdr:rowOff>91440</xdr:rowOff>
    </xdr:from>
    <xdr:to>
      <xdr:col>5</xdr:col>
      <xdr:colOff>258199</xdr:colOff>
      <xdr:row>19</xdr:row>
      <xdr:rowOff>259860</xdr:rowOff>
    </xdr:to>
    <xdr:grpSp>
      <xdr:nvGrpSpPr>
        <xdr:cNvPr id="45" name="Group 44">
          <a:extLst>
            <a:ext uri="{FF2B5EF4-FFF2-40B4-BE49-F238E27FC236}">
              <a16:creationId xmlns:a16="http://schemas.microsoft.com/office/drawing/2014/main" id="{B2AE80F9-2705-448F-B75F-9344FA0EE517}"/>
            </a:ext>
          </a:extLst>
        </xdr:cNvPr>
        <xdr:cNvGrpSpPr/>
      </xdr:nvGrpSpPr>
      <xdr:grpSpPr>
        <a:xfrm>
          <a:off x="2171700" y="1805940"/>
          <a:ext cx="166759" cy="4428000"/>
          <a:chOff x="2156460" y="1706880"/>
          <a:chExt cx="162001" cy="4421580"/>
        </a:xfrm>
      </xdr:grpSpPr>
      <xdr:pic>
        <xdr:nvPicPr>
          <xdr:cNvPr id="46" name="Picture 45">
            <a:hlinkClick xmlns:r="http://schemas.openxmlformats.org/officeDocument/2006/relationships" r:id="rId22"/>
            <a:extLst>
              <a:ext uri="{FF2B5EF4-FFF2-40B4-BE49-F238E27FC236}">
                <a16:creationId xmlns:a16="http://schemas.microsoft.com/office/drawing/2014/main" id="{F5D06C20-795C-3665-C802-CF24D552230F}"/>
              </a:ext>
            </a:extLst>
          </xdr:cNvPr>
          <xdr:cNvPicPr>
            <a:picLocks noChangeAspect="1"/>
          </xdr:cNvPicPr>
        </xdr:nvPicPr>
        <xdr:blipFill>
          <a:blip xmlns:r="http://schemas.openxmlformats.org/officeDocument/2006/relationships" r:embed="rId23"/>
          <a:stretch>
            <a:fillRect/>
          </a:stretch>
        </xdr:blipFill>
        <xdr:spPr>
          <a:xfrm>
            <a:off x="2156460" y="2034540"/>
            <a:ext cx="162001" cy="162000"/>
          </a:xfrm>
          <a:prstGeom prst="rect">
            <a:avLst/>
          </a:prstGeom>
        </xdr:spPr>
      </xdr:pic>
      <xdr:pic>
        <xdr:nvPicPr>
          <xdr:cNvPr id="47" name="Picture 46">
            <a:hlinkClick xmlns:r="http://schemas.openxmlformats.org/officeDocument/2006/relationships" r:id="rId24"/>
            <a:extLst>
              <a:ext uri="{FF2B5EF4-FFF2-40B4-BE49-F238E27FC236}">
                <a16:creationId xmlns:a16="http://schemas.microsoft.com/office/drawing/2014/main" id="{BF168075-2197-3AB2-39A0-C21590C1F985}"/>
              </a:ext>
            </a:extLst>
          </xdr:cNvPr>
          <xdr:cNvPicPr>
            <a:picLocks noChangeAspect="1"/>
          </xdr:cNvPicPr>
        </xdr:nvPicPr>
        <xdr:blipFill>
          <a:blip xmlns:r="http://schemas.openxmlformats.org/officeDocument/2006/relationships" r:embed="rId23"/>
          <a:stretch>
            <a:fillRect/>
          </a:stretch>
        </xdr:blipFill>
        <xdr:spPr>
          <a:xfrm>
            <a:off x="2156460" y="1706880"/>
            <a:ext cx="162000" cy="162000"/>
          </a:xfrm>
          <a:prstGeom prst="rect">
            <a:avLst/>
          </a:prstGeom>
        </xdr:spPr>
      </xdr:pic>
      <xdr:pic>
        <xdr:nvPicPr>
          <xdr:cNvPr id="48" name="Picture 47">
            <a:extLst>
              <a:ext uri="{FF2B5EF4-FFF2-40B4-BE49-F238E27FC236}">
                <a16:creationId xmlns:a16="http://schemas.microsoft.com/office/drawing/2014/main" id="{E91B2E46-1E5C-A3B3-6076-A4622DC7FB16}"/>
              </a:ext>
            </a:extLst>
          </xdr:cNvPr>
          <xdr:cNvPicPr>
            <a:picLocks noChangeAspect="1"/>
          </xdr:cNvPicPr>
        </xdr:nvPicPr>
        <xdr:blipFill>
          <a:blip xmlns:r="http://schemas.openxmlformats.org/officeDocument/2006/relationships" r:embed="rId23"/>
          <a:stretch>
            <a:fillRect/>
          </a:stretch>
        </xdr:blipFill>
        <xdr:spPr>
          <a:xfrm>
            <a:off x="2156460" y="2362200"/>
            <a:ext cx="162000" cy="162000"/>
          </a:xfrm>
          <a:prstGeom prst="rect">
            <a:avLst/>
          </a:prstGeom>
        </xdr:spPr>
      </xdr:pic>
      <xdr:pic>
        <xdr:nvPicPr>
          <xdr:cNvPr id="49" name="Picture 48">
            <a:extLst>
              <a:ext uri="{FF2B5EF4-FFF2-40B4-BE49-F238E27FC236}">
                <a16:creationId xmlns:a16="http://schemas.microsoft.com/office/drawing/2014/main" id="{156736A7-D5FD-67B3-D9F2-D173379651EC}"/>
              </a:ext>
            </a:extLst>
          </xdr:cNvPr>
          <xdr:cNvPicPr>
            <a:picLocks noChangeAspect="1"/>
          </xdr:cNvPicPr>
        </xdr:nvPicPr>
        <xdr:blipFill>
          <a:blip xmlns:r="http://schemas.openxmlformats.org/officeDocument/2006/relationships" r:embed="rId23"/>
          <a:stretch>
            <a:fillRect/>
          </a:stretch>
        </xdr:blipFill>
        <xdr:spPr>
          <a:xfrm>
            <a:off x="2156460" y="2689860"/>
            <a:ext cx="162000" cy="162000"/>
          </a:xfrm>
          <a:prstGeom prst="rect">
            <a:avLst/>
          </a:prstGeom>
        </xdr:spPr>
      </xdr:pic>
      <xdr:pic>
        <xdr:nvPicPr>
          <xdr:cNvPr id="50" name="Picture 49">
            <a:extLst>
              <a:ext uri="{FF2B5EF4-FFF2-40B4-BE49-F238E27FC236}">
                <a16:creationId xmlns:a16="http://schemas.microsoft.com/office/drawing/2014/main" id="{33D71E5C-33D5-F4FF-EFDF-0256A309675B}"/>
              </a:ext>
            </a:extLst>
          </xdr:cNvPr>
          <xdr:cNvPicPr>
            <a:picLocks noChangeAspect="1"/>
          </xdr:cNvPicPr>
        </xdr:nvPicPr>
        <xdr:blipFill>
          <a:blip xmlns:r="http://schemas.openxmlformats.org/officeDocument/2006/relationships" r:embed="rId23"/>
          <a:stretch>
            <a:fillRect/>
          </a:stretch>
        </xdr:blipFill>
        <xdr:spPr>
          <a:xfrm>
            <a:off x="2156460" y="3017520"/>
            <a:ext cx="162000" cy="162000"/>
          </a:xfrm>
          <a:prstGeom prst="rect">
            <a:avLst/>
          </a:prstGeom>
        </xdr:spPr>
      </xdr:pic>
      <xdr:pic>
        <xdr:nvPicPr>
          <xdr:cNvPr id="51" name="Picture 50">
            <a:extLst>
              <a:ext uri="{FF2B5EF4-FFF2-40B4-BE49-F238E27FC236}">
                <a16:creationId xmlns:a16="http://schemas.microsoft.com/office/drawing/2014/main" id="{DFC561F2-9575-7B50-001A-CB796E2FF949}"/>
              </a:ext>
            </a:extLst>
          </xdr:cNvPr>
          <xdr:cNvPicPr>
            <a:picLocks noChangeAspect="1"/>
          </xdr:cNvPicPr>
        </xdr:nvPicPr>
        <xdr:blipFill>
          <a:blip xmlns:r="http://schemas.openxmlformats.org/officeDocument/2006/relationships" r:embed="rId23"/>
          <a:stretch>
            <a:fillRect/>
          </a:stretch>
        </xdr:blipFill>
        <xdr:spPr>
          <a:xfrm>
            <a:off x="2156460" y="3345180"/>
            <a:ext cx="162000" cy="162000"/>
          </a:xfrm>
          <a:prstGeom prst="rect">
            <a:avLst/>
          </a:prstGeom>
        </xdr:spPr>
      </xdr:pic>
      <xdr:pic>
        <xdr:nvPicPr>
          <xdr:cNvPr id="52" name="Picture 51">
            <a:extLst>
              <a:ext uri="{FF2B5EF4-FFF2-40B4-BE49-F238E27FC236}">
                <a16:creationId xmlns:a16="http://schemas.microsoft.com/office/drawing/2014/main" id="{8E45FF7A-ABE8-58C4-EBE4-4E448712DCB7}"/>
              </a:ext>
            </a:extLst>
          </xdr:cNvPr>
          <xdr:cNvPicPr>
            <a:picLocks noChangeAspect="1"/>
          </xdr:cNvPicPr>
        </xdr:nvPicPr>
        <xdr:blipFill>
          <a:blip xmlns:r="http://schemas.openxmlformats.org/officeDocument/2006/relationships" r:embed="rId23"/>
          <a:stretch>
            <a:fillRect/>
          </a:stretch>
        </xdr:blipFill>
        <xdr:spPr>
          <a:xfrm>
            <a:off x="2156460" y="3672840"/>
            <a:ext cx="162000" cy="162000"/>
          </a:xfrm>
          <a:prstGeom prst="rect">
            <a:avLst/>
          </a:prstGeom>
        </xdr:spPr>
      </xdr:pic>
      <xdr:pic>
        <xdr:nvPicPr>
          <xdr:cNvPr id="53" name="Picture 52">
            <a:extLst>
              <a:ext uri="{FF2B5EF4-FFF2-40B4-BE49-F238E27FC236}">
                <a16:creationId xmlns:a16="http://schemas.microsoft.com/office/drawing/2014/main" id="{49A3E22A-1189-EA3B-D360-472A932E9641}"/>
              </a:ext>
            </a:extLst>
          </xdr:cNvPr>
          <xdr:cNvPicPr>
            <a:picLocks noChangeAspect="1"/>
          </xdr:cNvPicPr>
        </xdr:nvPicPr>
        <xdr:blipFill>
          <a:blip xmlns:r="http://schemas.openxmlformats.org/officeDocument/2006/relationships" r:embed="rId23"/>
          <a:stretch>
            <a:fillRect/>
          </a:stretch>
        </xdr:blipFill>
        <xdr:spPr>
          <a:xfrm>
            <a:off x="2156460" y="4000500"/>
            <a:ext cx="162000" cy="162000"/>
          </a:xfrm>
          <a:prstGeom prst="rect">
            <a:avLst/>
          </a:prstGeom>
        </xdr:spPr>
      </xdr:pic>
      <xdr:pic>
        <xdr:nvPicPr>
          <xdr:cNvPr id="54" name="Picture 53">
            <a:extLst>
              <a:ext uri="{FF2B5EF4-FFF2-40B4-BE49-F238E27FC236}">
                <a16:creationId xmlns:a16="http://schemas.microsoft.com/office/drawing/2014/main" id="{ACAB420E-05EB-0537-ED7B-AB8D568335FC}"/>
              </a:ext>
            </a:extLst>
          </xdr:cNvPr>
          <xdr:cNvPicPr>
            <a:picLocks noChangeAspect="1"/>
          </xdr:cNvPicPr>
        </xdr:nvPicPr>
        <xdr:blipFill>
          <a:blip xmlns:r="http://schemas.openxmlformats.org/officeDocument/2006/relationships" r:embed="rId23"/>
          <a:stretch>
            <a:fillRect/>
          </a:stretch>
        </xdr:blipFill>
        <xdr:spPr>
          <a:xfrm>
            <a:off x="2156460" y="4328160"/>
            <a:ext cx="162000" cy="162000"/>
          </a:xfrm>
          <a:prstGeom prst="rect">
            <a:avLst/>
          </a:prstGeom>
        </xdr:spPr>
      </xdr:pic>
      <xdr:pic>
        <xdr:nvPicPr>
          <xdr:cNvPr id="55" name="Picture 54">
            <a:extLst>
              <a:ext uri="{FF2B5EF4-FFF2-40B4-BE49-F238E27FC236}">
                <a16:creationId xmlns:a16="http://schemas.microsoft.com/office/drawing/2014/main" id="{A64F1D6D-3532-58AA-58FE-9D5C2EE68075}"/>
              </a:ext>
            </a:extLst>
          </xdr:cNvPr>
          <xdr:cNvPicPr>
            <a:picLocks noChangeAspect="1"/>
          </xdr:cNvPicPr>
        </xdr:nvPicPr>
        <xdr:blipFill>
          <a:blip xmlns:r="http://schemas.openxmlformats.org/officeDocument/2006/relationships" r:embed="rId23"/>
          <a:stretch>
            <a:fillRect/>
          </a:stretch>
        </xdr:blipFill>
        <xdr:spPr>
          <a:xfrm>
            <a:off x="2156460" y="4655820"/>
            <a:ext cx="162000" cy="162000"/>
          </a:xfrm>
          <a:prstGeom prst="rect">
            <a:avLst/>
          </a:prstGeom>
        </xdr:spPr>
      </xdr:pic>
      <xdr:pic>
        <xdr:nvPicPr>
          <xdr:cNvPr id="56" name="Picture 55">
            <a:extLst>
              <a:ext uri="{FF2B5EF4-FFF2-40B4-BE49-F238E27FC236}">
                <a16:creationId xmlns:a16="http://schemas.microsoft.com/office/drawing/2014/main" id="{A93EC8B4-8CDF-08E5-B1F6-6E528B955A10}"/>
              </a:ext>
            </a:extLst>
          </xdr:cNvPr>
          <xdr:cNvPicPr>
            <a:picLocks noChangeAspect="1"/>
          </xdr:cNvPicPr>
        </xdr:nvPicPr>
        <xdr:blipFill>
          <a:blip xmlns:r="http://schemas.openxmlformats.org/officeDocument/2006/relationships" r:embed="rId23"/>
          <a:stretch>
            <a:fillRect/>
          </a:stretch>
        </xdr:blipFill>
        <xdr:spPr>
          <a:xfrm>
            <a:off x="2156460" y="4983480"/>
            <a:ext cx="162000" cy="162000"/>
          </a:xfrm>
          <a:prstGeom prst="rect">
            <a:avLst/>
          </a:prstGeom>
        </xdr:spPr>
      </xdr:pic>
      <xdr:pic>
        <xdr:nvPicPr>
          <xdr:cNvPr id="57" name="Picture 56">
            <a:extLst>
              <a:ext uri="{FF2B5EF4-FFF2-40B4-BE49-F238E27FC236}">
                <a16:creationId xmlns:a16="http://schemas.microsoft.com/office/drawing/2014/main" id="{68A1162F-3D51-328E-B521-5217D3C2B1D2}"/>
              </a:ext>
            </a:extLst>
          </xdr:cNvPr>
          <xdr:cNvPicPr>
            <a:picLocks noChangeAspect="1"/>
          </xdr:cNvPicPr>
        </xdr:nvPicPr>
        <xdr:blipFill>
          <a:blip xmlns:r="http://schemas.openxmlformats.org/officeDocument/2006/relationships" r:embed="rId23"/>
          <a:stretch>
            <a:fillRect/>
          </a:stretch>
        </xdr:blipFill>
        <xdr:spPr>
          <a:xfrm>
            <a:off x="2156460" y="5311140"/>
            <a:ext cx="162000" cy="162000"/>
          </a:xfrm>
          <a:prstGeom prst="rect">
            <a:avLst/>
          </a:prstGeom>
        </xdr:spPr>
      </xdr:pic>
      <xdr:pic>
        <xdr:nvPicPr>
          <xdr:cNvPr id="58" name="Picture 57">
            <a:extLst>
              <a:ext uri="{FF2B5EF4-FFF2-40B4-BE49-F238E27FC236}">
                <a16:creationId xmlns:a16="http://schemas.microsoft.com/office/drawing/2014/main" id="{87570562-28C0-7C82-5E68-23DB650DEF13}"/>
              </a:ext>
            </a:extLst>
          </xdr:cNvPr>
          <xdr:cNvPicPr>
            <a:picLocks noChangeAspect="1"/>
          </xdr:cNvPicPr>
        </xdr:nvPicPr>
        <xdr:blipFill>
          <a:blip xmlns:r="http://schemas.openxmlformats.org/officeDocument/2006/relationships" r:embed="rId23"/>
          <a:stretch>
            <a:fillRect/>
          </a:stretch>
        </xdr:blipFill>
        <xdr:spPr>
          <a:xfrm>
            <a:off x="2156460" y="5638800"/>
            <a:ext cx="162000" cy="162000"/>
          </a:xfrm>
          <a:prstGeom prst="rect">
            <a:avLst/>
          </a:prstGeom>
        </xdr:spPr>
      </xdr:pic>
      <xdr:pic>
        <xdr:nvPicPr>
          <xdr:cNvPr id="59" name="Picture 58">
            <a:extLst>
              <a:ext uri="{FF2B5EF4-FFF2-40B4-BE49-F238E27FC236}">
                <a16:creationId xmlns:a16="http://schemas.microsoft.com/office/drawing/2014/main" id="{E5DB6C73-7723-51B0-8485-3076C63AF78C}"/>
              </a:ext>
            </a:extLst>
          </xdr:cNvPr>
          <xdr:cNvPicPr>
            <a:picLocks noChangeAspect="1"/>
          </xdr:cNvPicPr>
        </xdr:nvPicPr>
        <xdr:blipFill>
          <a:blip xmlns:r="http://schemas.openxmlformats.org/officeDocument/2006/relationships" r:embed="rId23"/>
          <a:stretch>
            <a:fillRect/>
          </a:stretch>
        </xdr:blipFill>
        <xdr:spPr>
          <a:xfrm>
            <a:off x="2156460" y="5966460"/>
            <a:ext cx="162000" cy="162000"/>
          </a:xfrm>
          <a:prstGeom prst="rect">
            <a:avLst/>
          </a:prstGeom>
        </xdr:spPr>
      </xdr:pic>
    </xdr:grpSp>
    <xdr:clientData/>
  </xdr:twoCellAnchor>
  <xdr:twoCellAnchor>
    <xdr:from>
      <xdr:col>5</xdr:col>
      <xdr:colOff>380992</xdr:colOff>
      <xdr:row>6</xdr:row>
      <xdr:rowOff>91448</xdr:rowOff>
    </xdr:from>
    <xdr:to>
      <xdr:col>5</xdr:col>
      <xdr:colOff>540575</xdr:colOff>
      <xdr:row>19</xdr:row>
      <xdr:rowOff>259868</xdr:rowOff>
    </xdr:to>
    <xdr:grpSp>
      <xdr:nvGrpSpPr>
        <xdr:cNvPr id="60" name="Group 59">
          <a:extLst>
            <a:ext uri="{FF2B5EF4-FFF2-40B4-BE49-F238E27FC236}">
              <a16:creationId xmlns:a16="http://schemas.microsoft.com/office/drawing/2014/main" id="{54DE90D7-EA77-4817-9490-D5B528E6DC35}"/>
            </a:ext>
          </a:extLst>
        </xdr:cNvPr>
        <xdr:cNvGrpSpPr/>
      </xdr:nvGrpSpPr>
      <xdr:grpSpPr>
        <a:xfrm>
          <a:off x="2461252" y="1805948"/>
          <a:ext cx="159583" cy="4428000"/>
          <a:chOff x="2476500" y="1798328"/>
          <a:chExt cx="159583" cy="4421572"/>
        </a:xfrm>
      </xdr:grpSpPr>
      <xdr:pic>
        <xdr:nvPicPr>
          <xdr:cNvPr id="61" name="Picture 60">
            <a:extLst>
              <a:ext uri="{FF2B5EF4-FFF2-40B4-BE49-F238E27FC236}">
                <a16:creationId xmlns:a16="http://schemas.microsoft.com/office/drawing/2014/main" id="{05D8DCB1-B069-405A-EDB6-9C996DF7B7F0}"/>
              </a:ext>
            </a:extLst>
          </xdr:cNvPr>
          <xdr:cNvPicPr>
            <a:picLocks noChangeAspect="1"/>
          </xdr:cNvPicPr>
        </xdr:nvPicPr>
        <xdr:blipFill>
          <a:blip xmlns:r="http://schemas.openxmlformats.org/officeDocument/2006/relationships" r:embed="rId25"/>
          <a:stretch>
            <a:fillRect/>
          </a:stretch>
        </xdr:blipFill>
        <xdr:spPr>
          <a:xfrm>
            <a:off x="2476501" y="1798328"/>
            <a:ext cx="159582" cy="162000"/>
          </a:xfrm>
          <a:prstGeom prst="rect">
            <a:avLst/>
          </a:prstGeom>
        </xdr:spPr>
      </xdr:pic>
      <xdr:pic>
        <xdr:nvPicPr>
          <xdr:cNvPr id="62" name="Picture 61">
            <a:extLst>
              <a:ext uri="{FF2B5EF4-FFF2-40B4-BE49-F238E27FC236}">
                <a16:creationId xmlns:a16="http://schemas.microsoft.com/office/drawing/2014/main" id="{1D5602E5-57EF-F0CA-C967-F582FBD0037F}"/>
              </a:ext>
            </a:extLst>
          </xdr:cNvPr>
          <xdr:cNvPicPr>
            <a:picLocks noChangeAspect="1"/>
          </xdr:cNvPicPr>
        </xdr:nvPicPr>
        <xdr:blipFill>
          <a:blip xmlns:r="http://schemas.openxmlformats.org/officeDocument/2006/relationships" r:embed="rId25"/>
          <a:stretch>
            <a:fillRect/>
          </a:stretch>
        </xdr:blipFill>
        <xdr:spPr>
          <a:xfrm>
            <a:off x="2476500" y="2125980"/>
            <a:ext cx="159582" cy="162000"/>
          </a:xfrm>
          <a:prstGeom prst="rect">
            <a:avLst/>
          </a:prstGeom>
        </xdr:spPr>
      </xdr:pic>
      <xdr:pic>
        <xdr:nvPicPr>
          <xdr:cNvPr id="63" name="Picture 62">
            <a:extLst>
              <a:ext uri="{FF2B5EF4-FFF2-40B4-BE49-F238E27FC236}">
                <a16:creationId xmlns:a16="http://schemas.microsoft.com/office/drawing/2014/main" id="{C75F2B1C-A8A2-ECE3-5657-D151C9AAC95C}"/>
              </a:ext>
            </a:extLst>
          </xdr:cNvPr>
          <xdr:cNvPicPr>
            <a:picLocks noChangeAspect="1"/>
          </xdr:cNvPicPr>
        </xdr:nvPicPr>
        <xdr:blipFill>
          <a:blip xmlns:r="http://schemas.openxmlformats.org/officeDocument/2006/relationships" r:embed="rId25"/>
          <a:stretch>
            <a:fillRect/>
          </a:stretch>
        </xdr:blipFill>
        <xdr:spPr>
          <a:xfrm>
            <a:off x="2476500" y="2453640"/>
            <a:ext cx="159582" cy="162000"/>
          </a:xfrm>
          <a:prstGeom prst="rect">
            <a:avLst/>
          </a:prstGeom>
        </xdr:spPr>
      </xdr:pic>
      <xdr:pic>
        <xdr:nvPicPr>
          <xdr:cNvPr id="64" name="Picture 63">
            <a:extLst>
              <a:ext uri="{FF2B5EF4-FFF2-40B4-BE49-F238E27FC236}">
                <a16:creationId xmlns:a16="http://schemas.microsoft.com/office/drawing/2014/main" id="{B8D2B535-31FF-9265-D451-9E5F1798205A}"/>
              </a:ext>
            </a:extLst>
          </xdr:cNvPr>
          <xdr:cNvPicPr>
            <a:picLocks noChangeAspect="1"/>
          </xdr:cNvPicPr>
        </xdr:nvPicPr>
        <xdr:blipFill>
          <a:blip xmlns:r="http://schemas.openxmlformats.org/officeDocument/2006/relationships" r:embed="rId25"/>
          <a:stretch>
            <a:fillRect/>
          </a:stretch>
        </xdr:blipFill>
        <xdr:spPr>
          <a:xfrm>
            <a:off x="2476500" y="2781300"/>
            <a:ext cx="159582" cy="162000"/>
          </a:xfrm>
          <a:prstGeom prst="rect">
            <a:avLst/>
          </a:prstGeom>
        </xdr:spPr>
      </xdr:pic>
      <xdr:pic>
        <xdr:nvPicPr>
          <xdr:cNvPr id="65" name="Picture 64">
            <a:extLst>
              <a:ext uri="{FF2B5EF4-FFF2-40B4-BE49-F238E27FC236}">
                <a16:creationId xmlns:a16="http://schemas.microsoft.com/office/drawing/2014/main" id="{08AC42A1-08F6-BC61-684C-7DCB6DEDBC5F}"/>
              </a:ext>
            </a:extLst>
          </xdr:cNvPr>
          <xdr:cNvPicPr>
            <a:picLocks noChangeAspect="1"/>
          </xdr:cNvPicPr>
        </xdr:nvPicPr>
        <xdr:blipFill>
          <a:blip xmlns:r="http://schemas.openxmlformats.org/officeDocument/2006/relationships" r:embed="rId25"/>
          <a:stretch>
            <a:fillRect/>
          </a:stretch>
        </xdr:blipFill>
        <xdr:spPr>
          <a:xfrm>
            <a:off x="2476500" y="3108960"/>
            <a:ext cx="159582" cy="162000"/>
          </a:xfrm>
          <a:prstGeom prst="rect">
            <a:avLst/>
          </a:prstGeom>
        </xdr:spPr>
      </xdr:pic>
      <xdr:pic>
        <xdr:nvPicPr>
          <xdr:cNvPr id="66" name="Picture 65">
            <a:extLst>
              <a:ext uri="{FF2B5EF4-FFF2-40B4-BE49-F238E27FC236}">
                <a16:creationId xmlns:a16="http://schemas.microsoft.com/office/drawing/2014/main" id="{5736062D-F0D3-2FB8-5B2C-67F86EF4825E}"/>
              </a:ext>
            </a:extLst>
          </xdr:cNvPr>
          <xdr:cNvPicPr>
            <a:picLocks noChangeAspect="1"/>
          </xdr:cNvPicPr>
        </xdr:nvPicPr>
        <xdr:blipFill>
          <a:blip xmlns:r="http://schemas.openxmlformats.org/officeDocument/2006/relationships" r:embed="rId25"/>
          <a:stretch>
            <a:fillRect/>
          </a:stretch>
        </xdr:blipFill>
        <xdr:spPr>
          <a:xfrm>
            <a:off x="2476500" y="3436620"/>
            <a:ext cx="159582" cy="162000"/>
          </a:xfrm>
          <a:prstGeom prst="rect">
            <a:avLst/>
          </a:prstGeom>
        </xdr:spPr>
      </xdr:pic>
      <xdr:pic>
        <xdr:nvPicPr>
          <xdr:cNvPr id="67" name="Picture 66">
            <a:extLst>
              <a:ext uri="{FF2B5EF4-FFF2-40B4-BE49-F238E27FC236}">
                <a16:creationId xmlns:a16="http://schemas.microsoft.com/office/drawing/2014/main" id="{1CC9DDD0-516D-FDD8-61AF-3166C44EE56C}"/>
              </a:ext>
            </a:extLst>
          </xdr:cNvPr>
          <xdr:cNvPicPr>
            <a:picLocks noChangeAspect="1"/>
          </xdr:cNvPicPr>
        </xdr:nvPicPr>
        <xdr:blipFill>
          <a:blip xmlns:r="http://schemas.openxmlformats.org/officeDocument/2006/relationships" r:embed="rId25"/>
          <a:stretch>
            <a:fillRect/>
          </a:stretch>
        </xdr:blipFill>
        <xdr:spPr>
          <a:xfrm>
            <a:off x="2476500" y="3764280"/>
            <a:ext cx="159582" cy="162000"/>
          </a:xfrm>
          <a:prstGeom prst="rect">
            <a:avLst/>
          </a:prstGeom>
        </xdr:spPr>
      </xdr:pic>
      <xdr:pic>
        <xdr:nvPicPr>
          <xdr:cNvPr id="68" name="Picture 67">
            <a:extLst>
              <a:ext uri="{FF2B5EF4-FFF2-40B4-BE49-F238E27FC236}">
                <a16:creationId xmlns:a16="http://schemas.microsoft.com/office/drawing/2014/main" id="{0406D41A-CE39-A0B5-D0BF-C8DD57C4F437}"/>
              </a:ext>
            </a:extLst>
          </xdr:cNvPr>
          <xdr:cNvPicPr>
            <a:picLocks noChangeAspect="1"/>
          </xdr:cNvPicPr>
        </xdr:nvPicPr>
        <xdr:blipFill>
          <a:blip xmlns:r="http://schemas.openxmlformats.org/officeDocument/2006/relationships" r:embed="rId25"/>
          <a:stretch>
            <a:fillRect/>
          </a:stretch>
        </xdr:blipFill>
        <xdr:spPr>
          <a:xfrm>
            <a:off x="2476500" y="4091940"/>
            <a:ext cx="159582" cy="162000"/>
          </a:xfrm>
          <a:prstGeom prst="rect">
            <a:avLst/>
          </a:prstGeom>
        </xdr:spPr>
      </xdr:pic>
      <xdr:pic>
        <xdr:nvPicPr>
          <xdr:cNvPr id="69" name="Picture 68">
            <a:extLst>
              <a:ext uri="{FF2B5EF4-FFF2-40B4-BE49-F238E27FC236}">
                <a16:creationId xmlns:a16="http://schemas.microsoft.com/office/drawing/2014/main" id="{C8EBA8A4-2611-C67E-6109-9DC612856211}"/>
              </a:ext>
            </a:extLst>
          </xdr:cNvPr>
          <xdr:cNvPicPr>
            <a:picLocks noChangeAspect="1"/>
          </xdr:cNvPicPr>
        </xdr:nvPicPr>
        <xdr:blipFill>
          <a:blip xmlns:r="http://schemas.openxmlformats.org/officeDocument/2006/relationships" r:embed="rId25"/>
          <a:stretch>
            <a:fillRect/>
          </a:stretch>
        </xdr:blipFill>
        <xdr:spPr>
          <a:xfrm>
            <a:off x="2476500" y="4419600"/>
            <a:ext cx="159582" cy="162000"/>
          </a:xfrm>
          <a:prstGeom prst="rect">
            <a:avLst/>
          </a:prstGeom>
        </xdr:spPr>
      </xdr:pic>
      <xdr:pic>
        <xdr:nvPicPr>
          <xdr:cNvPr id="70" name="Picture 69">
            <a:extLst>
              <a:ext uri="{FF2B5EF4-FFF2-40B4-BE49-F238E27FC236}">
                <a16:creationId xmlns:a16="http://schemas.microsoft.com/office/drawing/2014/main" id="{ABD7E4AE-7D80-1F03-3265-AC915C566B91}"/>
              </a:ext>
            </a:extLst>
          </xdr:cNvPr>
          <xdr:cNvPicPr>
            <a:picLocks noChangeAspect="1"/>
          </xdr:cNvPicPr>
        </xdr:nvPicPr>
        <xdr:blipFill>
          <a:blip xmlns:r="http://schemas.openxmlformats.org/officeDocument/2006/relationships" r:embed="rId25"/>
          <a:stretch>
            <a:fillRect/>
          </a:stretch>
        </xdr:blipFill>
        <xdr:spPr>
          <a:xfrm>
            <a:off x="2476500" y="4747260"/>
            <a:ext cx="159582" cy="162000"/>
          </a:xfrm>
          <a:prstGeom prst="rect">
            <a:avLst/>
          </a:prstGeom>
        </xdr:spPr>
      </xdr:pic>
      <xdr:pic>
        <xdr:nvPicPr>
          <xdr:cNvPr id="71" name="Picture 70">
            <a:extLst>
              <a:ext uri="{FF2B5EF4-FFF2-40B4-BE49-F238E27FC236}">
                <a16:creationId xmlns:a16="http://schemas.microsoft.com/office/drawing/2014/main" id="{040ED25E-54F1-452E-CF70-77CCA34B98CA}"/>
              </a:ext>
            </a:extLst>
          </xdr:cNvPr>
          <xdr:cNvPicPr>
            <a:picLocks noChangeAspect="1"/>
          </xdr:cNvPicPr>
        </xdr:nvPicPr>
        <xdr:blipFill>
          <a:blip xmlns:r="http://schemas.openxmlformats.org/officeDocument/2006/relationships" r:embed="rId25"/>
          <a:stretch>
            <a:fillRect/>
          </a:stretch>
        </xdr:blipFill>
        <xdr:spPr>
          <a:xfrm>
            <a:off x="2476500" y="5074920"/>
            <a:ext cx="159582" cy="162000"/>
          </a:xfrm>
          <a:prstGeom prst="rect">
            <a:avLst/>
          </a:prstGeom>
        </xdr:spPr>
      </xdr:pic>
      <xdr:pic>
        <xdr:nvPicPr>
          <xdr:cNvPr id="72" name="Picture 71">
            <a:extLst>
              <a:ext uri="{FF2B5EF4-FFF2-40B4-BE49-F238E27FC236}">
                <a16:creationId xmlns:a16="http://schemas.microsoft.com/office/drawing/2014/main" id="{DA2D370D-5516-346E-D339-FC1783BFBED1}"/>
              </a:ext>
            </a:extLst>
          </xdr:cNvPr>
          <xdr:cNvPicPr>
            <a:picLocks noChangeAspect="1"/>
          </xdr:cNvPicPr>
        </xdr:nvPicPr>
        <xdr:blipFill>
          <a:blip xmlns:r="http://schemas.openxmlformats.org/officeDocument/2006/relationships" r:embed="rId25"/>
          <a:stretch>
            <a:fillRect/>
          </a:stretch>
        </xdr:blipFill>
        <xdr:spPr>
          <a:xfrm>
            <a:off x="2476500" y="5402580"/>
            <a:ext cx="159582" cy="162000"/>
          </a:xfrm>
          <a:prstGeom prst="rect">
            <a:avLst/>
          </a:prstGeom>
        </xdr:spPr>
      </xdr:pic>
      <xdr:pic>
        <xdr:nvPicPr>
          <xdr:cNvPr id="73" name="Picture 72">
            <a:extLst>
              <a:ext uri="{FF2B5EF4-FFF2-40B4-BE49-F238E27FC236}">
                <a16:creationId xmlns:a16="http://schemas.microsoft.com/office/drawing/2014/main" id="{695CCB69-BD3C-27FB-594F-E3F68E59BACE}"/>
              </a:ext>
            </a:extLst>
          </xdr:cNvPr>
          <xdr:cNvPicPr>
            <a:picLocks noChangeAspect="1"/>
          </xdr:cNvPicPr>
        </xdr:nvPicPr>
        <xdr:blipFill>
          <a:blip xmlns:r="http://schemas.openxmlformats.org/officeDocument/2006/relationships" r:embed="rId25"/>
          <a:stretch>
            <a:fillRect/>
          </a:stretch>
        </xdr:blipFill>
        <xdr:spPr>
          <a:xfrm>
            <a:off x="2476500" y="5730240"/>
            <a:ext cx="159582" cy="162000"/>
          </a:xfrm>
          <a:prstGeom prst="rect">
            <a:avLst/>
          </a:prstGeom>
        </xdr:spPr>
      </xdr:pic>
      <xdr:pic>
        <xdr:nvPicPr>
          <xdr:cNvPr id="74" name="Picture 73">
            <a:extLst>
              <a:ext uri="{FF2B5EF4-FFF2-40B4-BE49-F238E27FC236}">
                <a16:creationId xmlns:a16="http://schemas.microsoft.com/office/drawing/2014/main" id="{053C4E7A-482F-99F6-78D9-D22F38D26213}"/>
              </a:ext>
            </a:extLst>
          </xdr:cNvPr>
          <xdr:cNvPicPr>
            <a:picLocks noChangeAspect="1"/>
          </xdr:cNvPicPr>
        </xdr:nvPicPr>
        <xdr:blipFill>
          <a:blip xmlns:r="http://schemas.openxmlformats.org/officeDocument/2006/relationships" r:embed="rId25"/>
          <a:stretch>
            <a:fillRect/>
          </a:stretch>
        </xdr:blipFill>
        <xdr:spPr>
          <a:xfrm>
            <a:off x="2476500" y="6057900"/>
            <a:ext cx="159582" cy="162000"/>
          </a:xfrm>
          <a:prstGeom prst="rect">
            <a:avLst/>
          </a:prstGeom>
        </xdr:spPr>
      </xdr:pic>
    </xdr:grpSp>
    <xdr:clientData/>
  </xdr:twoCellAnchor>
  <xdr:twoCellAnchor>
    <xdr:from>
      <xdr:col>5</xdr:col>
      <xdr:colOff>609592</xdr:colOff>
      <xdr:row>6</xdr:row>
      <xdr:rowOff>76200</xdr:rowOff>
    </xdr:from>
    <xdr:to>
      <xdr:col>5</xdr:col>
      <xdr:colOff>609592</xdr:colOff>
      <xdr:row>19</xdr:row>
      <xdr:rowOff>180000</xdr:rowOff>
    </xdr:to>
    <xdr:grpSp>
      <xdr:nvGrpSpPr>
        <xdr:cNvPr id="75" name="Group 74">
          <a:extLst>
            <a:ext uri="{FF2B5EF4-FFF2-40B4-BE49-F238E27FC236}">
              <a16:creationId xmlns:a16="http://schemas.microsoft.com/office/drawing/2014/main" id="{E1F49242-9E20-4D30-8FFA-011EEA0FAAD3}"/>
            </a:ext>
          </a:extLst>
        </xdr:cNvPr>
        <xdr:cNvGrpSpPr/>
      </xdr:nvGrpSpPr>
      <xdr:grpSpPr>
        <a:xfrm>
          <a:off x="2689852" y="1790700"/>
          <a:ext cx="0" cy="4363380"/>
          <a:chOff x="2781300" y="1851660"/>
          <a:chExt cx="136363" cy="4439580"/>
        </a:xfrm>
      </xdr:grpSpPr>
      <xdr:pic>
        <xdr:nvPicPr>
          <xdr:cNvPr id="76" name="Picture 75">
            <a:extLst>
              <a:ext uri="{FF2B5EF4-FFF2-40B4-BE49-F238E27FC236}">
                <a16:creationId xmlns:a16="http://schemas.microsoft.com/office/drawing/2014/main" id="{ADE831D5-1102-6982-E851-A5EBFEB2C6FF}"/>
              </a:ext>
            </a:extLst>
          </xdr:cNvPr>
          <xdr:cNvPicPr>
            <a:picLocks noChangeAspect="1"/>
          </xdr:cNvPicPr>
        </xdr:nvPicPr>
        <xdr:blipFill>
          <a:blip xmlns:r="http://schemas.openxmlformats.org/officeDocument/2006/relationships" r:embed="rId26"/>
          <a:stretch>
            <a:fillRect/>
          </a:stretch>
        </xdr:blipFill>
        <xdr:spPr>
          <a:xfrm>
            <a:off x="2781300" y="1851660"/>
            <a:ext cx="136363" cy="180000"/>
          </a:xfrm>
          <a:prstGeom prst="rect">
            <a:avLst/>
          </a:prstGeom>
        </xdr:spPr>
      </xdr:pic>
      <xdr:pic>
        <xdr:nvPicPr>
          <xdr:cNvPr id="77" name="Picture 76">
            <a:extLst>
              <a:ext uri="{FF2B5EF4-FFF2-40B4-BE49-F238E27FC236}">
                <a16:creationId xmlns:a16="http://schemas.microsoft.com/office/drawing/2014/main" id="{8FA51E3C-62CC-4941-E49F-CF85C0396A00}"/>
              </a:ext>
            </a:extLst>
          </xdr:cNvPr>
          <xdr:cNvPicPr>
            <a:picLocks noChangeAspect="1"/>
          </xdr:cNvPicPr>
        </xdr:nvPicPr>
        <xdr:blipFill>
          <a:blip xmlns:r="http://schemas.openxmlformats.org/officeDocument/2006/relationships" r:embed="rId26"/>
          <a:stretch>
            <a:fillRect/>
          </a:stretch>
        </xdr:blipFill>
        <xdr:spPr>
          <a:xfrm>
            <a:off x="2781300" y="2179320"/>
            <a:ext cx="136363" cy="180000"/>
          </a:xfrm>
          <a:prstGeom prst="rect">
            <a:avLst/>
          </a:prstGeom>
        </xdr:spPr>
      </xdr:pic>
      <xdr:pic>
        <xdr:nvPicPr>
          <xdr:cNvPr id="78" name="Picture 77">
            <a:extLst>
              <a:ext uri="{FF2B5EF4-FFF2-40B4-BE49-F238E27FC236}">
                <a16:creationId xmlns:a16="http://schemas.microsoft.com/office/drawing/2014/main" id="{B5679B98-2492-B1A0-C819-627A5C5C7B89}"/>
              </a:ext>
            </a:extLst>
          </xdr:cNvPr>
          <xdr:cNvPicPr>
            <a:picLocks noChangeAspect="1"/>
          </xdr:cNvPicPr>
        </xdr:nvPicPr>
        <xdr:blipFill>
          <a:blip xmlns:r="http://schemas.openxmlformats.org/officeDocument/2006/relationships" r:embed="rId26"/>
          <a:stretch>
            <a:fillRect/>
          </a:stretch>
        </xdr:blipFill>
        <xdr:spPr>
          <a:xfrm>
            <a:off x="2781300" y="4800600"/>
            <a:ext cx="136363" cy="180000"/>
          </a:xfrm>
          <a:prstGeom prst="rect">
            <a:avLst/>
          </a:prstGeom>
        </xdr:spPr>
      </xdr:pic>
      <xdr:pic>
        <xdr:nvPicPr>
          <xdr:cNvPr id="79" name="Picture 78">
            <a:extLst>
              <a:ext uri="{FF2B5EF4-FFF2-40B4-BE49-F238E27FC236}">
                <a16:creationId xmlns:a16="http://schemas.microsoft.com/office/drawing/2014/main" id="{1902FDE2-AE26-128E-C9B3-7DF1E7E4FC7C}"/>
              </a:ext>
            </a:extLst>
          </xdr:cNvPr>
          <xdr:cNvPicPr>
            <a:picLocks noChangeAspect="1"/>
          </xdr:cNvPicPr>
        </xdr:nvPicPr>
        <xdr:blipFill>
          <a:blip xmlns:r="http://schemas.openxmlformats.org/officeDocument/2006/relationships" r:embed="rId26"/>
          <a:stretch>
            <a:fillRect/>
          </a:stretch>
        </xdr:blipFill>
        <xdr:spPr>
          <a:xfrm>
            <a:off x="2781300" y="4472940"/>
            <a:ext cx="136363" cy="180000"/>
          </a:xfrm>
          <a:prstGeom prst="rect">
            <a:avLst/>
          </a:prstGeom>
        </xdr:spPr>
      </xdr:pic>
      <xdr:pic>
        <xdr:nvPicPr>
          <xdr:cNvPr id="80" name="Picture 79">
            <a:extLst>
              <a:ext uri="{FF2B5EF4-FFF2-40B4-BE49-F238E27FC236}">
                <a16:creationId xmlns:a16="http://schemas.microsoft.com/office/drawing/2014/main" id="{993A8E3F-7168-1EA3-4C1A-6B48E4D6694F}"/>
              </a:ext>
            </a:extLst>
          </xdr:cNvPr>
          <xdr:cNvPicPr>
            <a:picLocks noChangeAspect="1"/>
          </xdr:cNvPicPr>
        </xdr:nvPicPr>
        <xdr:blipFill>
          <a:blip xmlns:r="http://schemas.openxmlformats.org/officeDocument/2006/relationships" r:embed="rId26"/>
          <a:stretch>
            <a:fillRect/>
          </a:stretch>
        </xdr:blipFill>
        <xdr:spPr>
          <a:xfrm>
            <a:off x="2781300" y="4145280"/>
            <a:ext cx="136363" cy="180000"/>
          </a:xfrm>
          <a:prstGeom prst="rect">
            <a:avLst/>
          </a:prstGeom>
        </xdr:spPr>
      </xdr:pic>
      <xdr:pic>
        <xdr:nvPicPr>
          <xdr:cNvPr id="81" name="Picture 80">
            <a:extLst>
              <a:ext uri="{FF2B5EF4-FFF2-40B4-BE49-F238E27FC236}">
                <a16:creationId xmlns:a16="http://schemas.microsoft.com/office/drawing/2014/main" id="{971F8900-FE52-3134-5E3E-74F9FBB175F9}"/>
              </a:ext>
            </a:extLst>
          </xdr:cNvPr>
          <xdr:cNvPicPr>
            <a:picLocks noChangeAspect="1"/>
          </xdr:cNvPicPr>
        </xdr:nvPicPr>
        <xdr:blipFill>
          <a:blip xmlns:r="http://schemas.openxmlformats.org/officeDocument/2006/relationships" r:embed="rId26"/>
          <a:stretch>
            <a:fillRect/>
          </a:stretch>
        </xdr:blipFill>
        <xdr:spPr>
          <a:xfrm>
            <a:off x="2781300" y="3817620"/>
            <a:ext cx="136363" cy="180000"/>
          </a:xfrm>
          <a:prstGeom prst="rect">
            <a:avLst/>
          </a:prstGeom>
        </xdr:spPr>
      </xdr:pic>
      <xdr:pic>
        <xdr:nvPicPr>
          <xdr:cNvPr id="82" name="Picture 81">
            <a:extLst>
              <a:ext uri="{FF2B5EF4-FFF2-40B4-BE49-F238E27FC236}">
                <a16:creationId xmlns:a16="http://schemas.microsoft.com/office/drawing/2014/main" id="{8456F6B0-A135-E5EA-B197-4D8676F18C09}"/>
              </a:ext>
            </a:extLst>
          </xdr:cNvPr>
          <xdr:cNvPicPr>
            <a:picLocks noChangeAspect="1"/>
          </xdr:cNvPicPr>
        </xdr:nvPicPr>
        <xdr:blipFill>
          <a:blip xmlns:r="http://schemas.openxmlformats.org/officeDocument/2006/relationships" r:embed="rId26"/>
          <a:stretch>
            <a:fillRect/>
          </a:stretch>
        </xdr:blipFill>
        <xdr:spPr>
          <a:xfrm>
            <a:off x="2781300" y="3489960"/>
            <a:ext cx="136363" cy="180000"/>
          </a:xfrm>
          <a:prstGeom prst="rect">
            <a:avLst/>
          </a:prstGeom>
        </xdr:spPr>
      </xdr:pic>
      <xdr:pic>
        <xdr:nvPicPr>
          <xdr:cNvPr id="83" name="Picture 82">
            <a:extLst>
              <a:ext uri="{FF2B5EF4-FFF2-40B4-BE49-F238E27FC236}">
                <a16:creationId xmlns:a16="http://schemas.microsoft.com/office/drawing/2014/main" id="{A991A6E5-B702-92B2-10C8-DB6B0DDEE062}"/>
              </a:ext>
            </a:extLst>
          </xdr:cNvPr>
          <xdr:cNvPicPr>
            <a:picLocks noChangeAspect="1"/>
          </xdr:cNvPicPr>
        </xdr:nvPicPr>
        <xdr:blipFill>
          <a:blip xmlns:r="http://schemas.openxmlformats.org/officeDocument/2006/relationships" r:embed="rId26"/>
          <a:stretch>
            <a:fillRect/>
          </a:stretch>
        </xdr:blipFill>
        <xdr:spPr>
          <a:xfrm>
            <a:off x="2781300" y="3162300"/>
            <a:ext cx="136363" cy="180000"/>
          </a:xfrm>
          <a:prstGeom prst="rect">
            <a:avLst/>
          </a:prstGeom>
        </xdr:spPr>
      </xdr:pic>
      <xdr:pic>
        <xdr:nvPicPr>
          <xdr:cNvPr id="84" name="Picture 83">
            <a:extLst>
              <a:ext uri="{FF2B5EF4-FFF2-40B4-BE49-F238E27FC236}">
                <a16:creationId xmlns:a16="http://schemas.microsoft.com/office/drawing/2014/main" id="{F1069EE5-BF2D-8AB7-6F22-486DFAA9328E}"/>
              </a:ext>
            </a:extLst>
          </xdr:cNvPr>
          <xdr:cNvPicPr>
            <a:picLocks noChangeAspect="1"/>
          </xdr:cNvPicPr>
        </xdr:nvPicPr>
        <xdr:blipFill>
          <a:blip xmlns:r="http://schemas.openxmlformats.org/officeDocument/2006/relationships" r:embed="rId26"/>
          <a:stretch>
            <a:fillRect/>
          </a:stretch>
        </xdr:blipFill>
        <xdr:spPr>
          <a:xfrm>
            <a:off x="2781300" y="2834640"/>
            <a:ext cx="136363" cy="180000"/>
          </a:xfrm>
          <a:prstGeom prst="rect">
            <a:avLst/>
          </a:prstGeom>
        </xdr:spPr>
      </xdr:pic>
      <xdr:pic>
        <xdr:nvPicPr>
          <xdr:cNvPr id="85" name="Picture 84">
            <a:extLst>
              <a:ext uri="{FF2B5EF4-FFF2-40B4-BE49-F238E27FC236}">
                <a16:creationId xmlns:a16="http://schemas.microsoft.com/office/drawing/2014/main" id="{E77B3C92-DD07-B58A-2F5A-B03609216537}"/>
              </a:ext>
            </a:extLst>
          </xdr:cNvPr>
          <xdr:cNvPicPr>
            <a:picLocks noChangeAspect="1"/>
          </xdr:cNvPicPr>
        </xdr:nvPicPr>
        <xdr:blipFill>
          <a:blip xmlns:r="http://schemas.openxmlformats.org/officeDocument/2006/relationships" r:embed="rId26"/>
          <a:stretch>
            <a:fillRect/>
          </a:stretch>
        </xdr:blipFill>
        <xdr:spPr>
          <a:xfrm>
            <a:off x="2781300" y="2506980"/>
            <a:ext cx="136363" cy="180000"/>
          </a:xfrm>
          <a:prstGeom prst="rect">
            <a:avLst/>
          </a:prstGeom>
        </xdr:spPr>
      </xdr:pic>
      <xdr:pic>
        <xdr:nvPicPr>
          <xdr:cNvPr id="86" name="Picture 85">
            <a:extLst>
              <a:ext uri="{FF2B5EF4-FFF2-40B4-BE49-F238E27FC236}">
                <a16:creationId xmlns:a16="http://schemas.microsoft.com/office/drawing/2014/main" id="{CF21691E-54A0-0B14-6139-EBDEF429A663}"/>
              </a:ext>
            </a:extLst>
          </xdr:cNvPr>
          <xdr:cNvPicPr>
            <a:picLocks noChangeAspect="1"/>
          </xdr:cNvPicPr>
        </xdr:nvPicPr>
        <xdr:blipFill>
          <a:blip xmlns:r="http://schemas.openxmlformats.org/officeDocument/2006/relationships" r:embed="rId26"/>
          <a:stretch>
            <a:fillRect/>
          </a:stretch>
        </xdr:blipFill>
        <xdr:spPr>
          <a:xfrm>
            <a:off x="2781300" y="6111240"/>
            <a:ext cx="136363" cy="180000"/>
          </a:xfrm>
          <a:prstGeom prst="rect">
            <a:avLst/>
          </a:prstGeom>
        </xdr:spPr>
      </xdr:pic>
      <xdr:pic>
        <xdr:nvPicPr>
          <xdr:cNvPr id="87" name="Picture 86">
            <a:extLst>
              <a:ext uri="{FF2B5EF4-FFF2-40B4-BE49-F238E27FC236}">
                <a16:creationId xmlns:a16="http://schemas.microsoft.com/office/drawing/2014/main" id="{12242AF8-A5E0-FB48-EE0E-CDC195A1B737}"/>
              </a:ext>
            </a:extLst>
          </xdr:cNvPr>
          <xdr:cNvPicPr>
            <a:picLocks noChangeAspect="1"/>
          </xdr:cNvPicPr>
        </xdr:nvPicPr>
        <xdr:blipFill>
          <a:blip xmlns:r="http://schemas.openxmlformats.org/officeDocument/2006/relationships" r:embed="rId26"/>
          <a:stretch>
            <a:fillRect/>
          </a:stretch>
        </xdr:blipFill>
        <xdr:spPr>
          <a:xfrm>
            <a:off x="2781300" y="5783580"/>
            <a:ext cx="136363" cy="180000"/>
          </a:xfrm>
          <a:prstGeom prst="rect">
            <a:avLst/>
          </a:prstGeom>
        </xdr:spPr>
      </xdr:pic>
      <xdr:pic>
        <xdr:nvPicPr>
          <xdr:cNvPr id="88" name="Picture 87">
            <a:extLst>
              <a:ext uri="{FF2B5EF4-FFF2-40B4-BE49-F238E27FC236}">
                <a16:creationId xmlns:a16="http://schemas.microsoft.com/office/drawing/2014/main" id="{4489DF21-6A1C-6E2A-E1E9-CAE7D309E49A}"/>
              </a:ext>
            </a:extLst>
          </xdr:cNvPr>
          <xdr:cNvPicPr>
            <a:picLocks noChangeAspect="1"/>
          </xdr:cNvPicPr>
        </xdr:nvPicPr>
        <xdr:blipFill>
          <a:blip xmlns:r="http://schemas.openxmlformats.org/officeDocument/2006/relationships" r:embed="rId26"/>
          <a:stretch>
            <a:fillRect/>
          </a:stretch>
        </xdr:blipFill>
        <xdr:spPr>
          <a:xfrm>
            <a:off x="2781300" y="5455920"/>
            <a:ext cx="136363" cy="180000"/>
          </a:xfrm>
          <a:prstGeom prst="rect">
            <a:avLst/>
          </a:prstGeom>
        </xdr:spPr>
      </xdr:pic>
      <xdr:pic>
        <xdr:nvPicPr>
          <xdr:cNvPr id="89" name="Picture 88">
            <a:extLst>
              <a:ext uri="{FF2B5EF4-FFF2-40B4-BE49-F238E27FC236}">
                <a16:creationId xmlns:a16="http://schemas.microsoft.com/office/drawing/2014/main" id="{1AE62780-8C46-DABD-425D-6A9D4D90049F}"/>
              </a:ext>
            </a:extLst>
          </xdr:cNvPr>
          <xdr:cNvPicPr>
            <a:picLocks noChangeAspect="1"/>
          </xdr:cNvPicPr>
        </xdr:nvPicPr>
        <xdr:blipFill>
          <a:blip xmlns:r="http://schemas.openxmlformats.org/officeDocument/2006/relationships" r:embed="rId26"/>
          <a:stretch>
            <a:fillRect/>
          </a:stretch>
        </xdr:blipFill>
        <xdr:spPr>
          <a:xfrm>
            <a:off x="2781300" y="5128260"/>
            <a:ext cx="136363" cy="180000"/>
          </a:xfrm>
          <a:prstGeom prst="rect">
            <a:avLst/>
          </a:prstGeom>
        </xdr:spPr>
      </xdr:pic>
    </xdr:grpSp>
    <xdr:clientData/>
  </xdr:twoCellAnchor>
  <xdr:twoCellAnchor>
    <xdr:from>
      <xdr:col>4</xdr:col>
      <xdr:colOff>106680</xdr:colOff>
      <xdr:row>6</xdr:row>
      <xdr:rowOff>99060</xdr:rowOff>
    </xdr:from>
    <xdr:to>
      <xdr:col>4</xdr:col>
      <xdr:colOff>250680</xdr:colOff>
      <xdr:row>19</xdr:row>
      <xdr:rowOff>231480</xdr:rowOff>
    </xdr:to>
    <xdr:grpSp>
      <xdr:nvGrpSpPr>
        <xdr:cNvPr id="90" name="Group 89">
          <a:extLst>
            <a:ext uri="{FF2B5EF4-FFF2-40B4-BE49-F238E27FC236}">
              <a16:creationId xmlns:a16="http://schemas.microsoft.com/office/drawing/2014/main" id="{908EA948-0CAF-43F9-AB19-CF7C1CD9DD0A}"/>
            </a:ext>
          </a:extLst>
        </xdr:cNvPr>
        <xdr:cNvGrpSpPr/>
      </xdr:nvGrpSpPr>
      <xdr:grpSpPr>
        <a:xfrm>
          <a:off x="1821180" y="1813560"/>
          <a:ext cx="144000" cy="4392000"/>
          <a:chOff x="1805940" y="1798320"/>
          <a:chExt cx="144000" cy="4388340"/>
        </a:xfrm>
      </xdr:grpSpPr>
      <xdr:sp macro="" textlink="">
        <xdr:nvSpPr>
          <xdr:cNvPr id="91" name="Oval 90">
            <a:extLst>
              <a:ext uri="{FF2B5EF4-FFF2-40B4-BE49-F238E27FC236}">
                <a16:creationId xmlns:a16="http://schemas.microsoft.com/office/drawing/2014/main" id="{8F027EB6-8D33-0D94-1940-338CA6C40AEB}"/>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2" name="Oval 91">
            <a:extLst>
              <a:ext uri="{FF2B5EF4-FFF2-40B4-BE49-F238E27FC236}">
                <a16:creationId xmlns:a16="http://schemas.microsoft.com/office/drawing/2014/main" id="{E0C161BD-FF85-6669-E7FF-A8D0BB19D3B0}"/>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3" name="Oval 92">
            <a:extLst>
              <a:ext uri="{FF2B5EF4-FFF2-40B4-BE49-F238E27FC236}">
                <a16:creationId xmlns:a16="http://schemas.microsoft.com/office/drawing/2014/main" id="{FFB1FB4D-5120-D835-2D1D-0B83C703B487}"/>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4" name="Oval 93">
            <a:extLst>
              <a:ext uri="{FF2B5EF4-FFF2-40B4-BE49-F238E27FC236}">
                <a16:creationId xmlns:a16="http://schemas.microsoft.com/office/drawing/2014/main" id="{362D461E-DBC0-0E25-E7AC-38FCD5D2E68A}"/>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5" name="Oval 94">
            <a:extLst>
              <a:ext uri="{FF2B5EF4-FFF2-40B4-BE49-F238E27FC236}">
                <a16:creationId xmlns:a16="http://schemas.microsoft.com/office/drawing/2014/main" id="{77B105DA-6B21-5F45-2195-1167D6D176B7}"/>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6" name="Oval 95">
            <a:extLst>
              <a:ext uri="{FF2B5EF4-FFF2-40B4-BE49-F238E27FC236}">
                <a16:creationId xmlns:a16="http://schemas.microsoft.com/office/drawing/2014/main" id="{2AF5408C-4965-4B50-C062-BFFB037D43F3}"/>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7" name="Oval 96">
            <a:extLst>
              <a:ext uri="{FF2B5EF4-FFF2-40B4-BE49-F238E27FC236}">
                <a16:creationId xmlns:a16="http://schemas.microsoft.com/office/drawing/2014/main" id="{C16BBFB6-3439-885C-DB90-FDAAEC31D5A8}"/>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8" name="Oval 97">
            <a:extLst>
              <a:ext uri="{FF2B5EF4-FFF2-40B4-BE49-F238E27FC236}">
                <a16:creationId xmlns:a16="http://schemas.microsoft.com/office/drawing/2014/main" id="{9D16D479-D3DA-96CA-3B92-407D1E9C9A67}"/>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9" name="Oval 98">
            <a:extLst>
              <a:ext uri="{FF2B5EF4-FFF2-40B4-BE49-F238E27FC236}">
                <a16:creationId xmlns:a16="http://schemas.microsoft.com/office/drawing/2014/main" id="{D6BB188F-1191-6816-62FA-D97380D6639E}"/>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0" name="Oval 99">
            <a:extLst>
              <a:ext uri="{FF2B5EF4-FFF2-40B4-BE49-F238E27FC236}">
                <a16:creationId xmlns:a16="http://schemas.microsoft.com/office/drawing/2014/main" id="{A3F84E5E-6E6F-62B5-0BE4-8C078DFF0CB0}"/>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1" name="Oval 100">
            <a:extLst>
              <a:ext uri="{FF2B5EF4-FFF2-40B4-BE49-F238E27FC236}">
                <a16:creationId xmlns:a16="http://schemas.microsoft.com/office/drawing/2014/main" id="{AD4BAA5F-F67B-BBC0-AD5A-005B3004E944}"/>
              </a:ext>
            </a:extLst>
          </xdr:cNvPr>
          <xdr:cNvSpPr>
            <a:spLocks noChangeAspect="1"/>
          </xdr:cNvSpPr>
        </xdr:nvSpPr>
        <xdr:spPr>
          <a:xfrm>
            <a:off x="1805940" y="60426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2" name="Oval 101">
            <a:extLst>
              <a:ext uri="{FF2B5EF4-FFF2-40B4-BE49-F238E27FC236}">
                <a16:creationId xmlns:a16="http://schemas.microsoft.com/office/drawing/2014/main" id="{358EC27C-7AE1-3F3D-A303-A0FE2E0E0852}"/>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3" name="Oval 102">
            <a:extLst>
              <a:ext uri="{FF2B5EF4-FFF2-40B4-BE49-F238E27FC236}">
                <a16:creationId xmlns:a16="http://schemas.microsoft.com/office/drawing/2014/main" id="{6EA4FF13-7D5B-E37A-74AD-2E8B452F001D}"/>
              </a:ext>
            </a:extLst>
          </xdr:cNvPr>
          <xdr:cNvSpPr>
            <a:spLocks noChangeAspect="1"/>
          </xdr:cNvSpPr>
        </xdr:nvSpPr>
        <xdr:spPr>
          <a:xfrm>
            <a:off x="1805940" y="53873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4" name="Oval 103">
            <a:extLst>
              <a:ext uri="{FF2B5EF4-FFF2-40B4-BE49-F238E27FC236}">
                <a16:creationId xmlns:a16="http://schemas.microsoft.com/office/drawing/2014/main" id="{A0C155E7-8F34-9355-1D46-D7DD384D5CD5}"/>
              </a:ext>
            </a:extLst>
          </xdr:cNvPr>
          <xdr:cNvSpPr>
            <a:spLocks noChangeAspect="1"/>
          </xdr:cNvSpPr>
        </xdr:nvSpPr>
        <xdr:spPr>
          <a:xfrm>
            <a:off x="1805940" y="50596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wsDr>
</file>

<file path=xl/drawings/drawing69.xml><?xml version="1.0" encoding="utf-8"?>
<xdr:wsDr xmlns:xdr="http://schemas.openxmlformats.org/drawingml/2006/spreadsheetDrawing" xmlns:a="http://schemas.openxmlformats.org/drawingml/2006/main">
  <xdr:twoCellAnchor>
    <xdr:from>
      <xdr:col>38</xdr:col>
      <xdr:colOff>861060</xdr:colOff>
      <xdr:row>3</xdr:row>
      <xdr:rowOff>106680</xdr:rowOff>
    </xdr:from>
    <xdr:to>
      <xdr:col>40</xdr:col>
      <xdr:colOff>363960</xdr:colOff>
      <xdr:row>3</xdr:row>
      <xdr:rowOff>358680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8EC0CEB-A308-4C47-839D-1988E56E0261}"/>
            </a:ext>
          </a:extLst>
        </xdr:cNvPr>
        <xdr:cNvSpPr/>
      </xdr:nvSpPr>
      <xdr:spPr>
        <a:xfrm>
          <a:off x="19674840" y="922020"/>
          <a:ext cx="973560" cy="20628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38</xdr:col>
      <xdr:colOff>91440</xdr:colOff>
      <xdr:row>3</xdr:row>
      <xdr:rowOff>106680</xdr:rowOff>
    </xdr:from>
    <xdr:to>
      <xdr:col>38</xdr:col>
      <xdr:colOff>775440</xdr:colOff>
      <xdr:row>3</xdr:row>
      <xdr:rowOff>358680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C5A317B5-CDF8-4077-B10A-A9AF50FA3C25}"/>
            </a:ext>
          </a:extLst>
        </xdr:cNvPr>
        <xdr:cNvSpPr/>
      </xdr:nvSpPr>
      <xdr:spPr>
        <a:xfrm>
          <a:off x="19156680" y="922020"/>
          <a:ext cx="516360" cy="20628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28</xdr:col>
      <xdr:colOff>144780</xdr:colOff>
      <xdr:row>1</xdr:row>
      <xdr:rowOff>91440</xdr:rowOff>
    </xdr:from>
    <xdr:to>
      <xdr:col>29</xdr:col>
      <xdr:colOff>66780</xdr:colOff>
      <xdr:row>1</xdr:row>
      <xdr:rowOff>343440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0DF48EFA-1298-4742-8DDA-AF5AF5D6F06C}"/>
            </a:ext>
          </a:extLst>
        </xdr:cNvPr>
        <xdr:cNvSpPr/>
      </xdr:nvSpPr>
      <xdr:spPr>
        <a:xfrm>
          <a:off x="13456920" y="27432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26</xdr:col>
      <xdr:colOff>312420</xdr:colOff>
      <xdr:row>1</xdr:row>
      <xdr:rowOff>91440</xdr:rowOff>
    </xdr:from>
    <xdr:to>
      <xdr:col>28</xdr:col>
      <xdr:colOff>89640</xdr:colOff>
      <xdr:row>1</xdr:row>
      <xdr:rowOff>343440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CF698110-E649-4247-919D-7CEF45D91E69}"/>
            </a:ext>
          </a:extLst>
        </xdr:cNvPr>
        <xdr:cNvSpPr/>
      </xdr:nvSpPr>
      <xdr:spPr>
        <a:xfrm>
          <a:off x="12717780" y="2743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26</xdr:col>
      <xdr:colOff>365760</xdr:colOff>
      <xdr:row>40</xdr:row>
      <xdr:rowOff>99060</xdr:rowOff>
    </xdr:from>
    <xdr:to>
      <xdr:col>28</xdr:col>
      <xdr:colOff>505620</xdr:colOff>
      <xdr:row>40</xdr:row>
      <xdr:rowOff>351060</xdr:rowOff>
    </xdr:to>
    <xdr:sp macro="" textlink="">
      <xdr:nvSpPr>
        <xdr:cNvPr id="6" name="Rectangle: Rounded Corners 5">
          <a:extLst>
            <a:ext uri="{FF2B5EF4-FFF2-40B4-BE49-F238E27FC236}">
              <a16:creationId xmlns:a16="http://schemas.microsoft.com/office/drawing/2014/main" id="{19EEA521-AF1E-4F46-BF23-C02F93B203B0}"/>
            </a:ext>
          </a:extLst>
        </xdr:cNvPr>
        <xdr:cNvSpPr/>
      </xdr:nvSpPr>
      <xdr:spPr>
        <a:xfrm>
          <a:off x="12679680" y="5760720"/>
          <a:ext cx="1366680" cy="252000"/>
        </a:xfrm>
        <a:prstGeom prst="roundRect">
          <a:avLst/>
        </a:prstGeom>
        <a:solidFill>
          <a:schemeClr val="tx1"/>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1</xdr:col>
      <xdr:colOff>3471</xdr:colOff>
      <xdr:row>28</xdr:row>
      <xdr:rowOff>202980</xdr:rowOff>
    </xdr:to>
    <xdr:grpSp>
      <xdr:nvGrpSpPr>
        <xdr:cNvPr id="7" name="Group 6">
          <a:extLst>
            <a:ext uri="{FF2B5EF4-FFF2-40B4-BE49-F238E27FC236}">
              <a16:creationId xmlns:a16="http://schemas.microsoft.com/office/drawing/2014/main" id="{367489E3-962C-4BC2-9EAF-370F29143306}"/>
            </a:ext>
          </a:extLst>
        </xdr:cNvPr>
        <xdr:cNvGrpSpPr/>
      </xdr:nvGrpSpPr>
      <xdr:grpSpPr>
        <a:xfrm>
          <a:off x="0" y="0"/>
          <a:ext cx="1481751" cy="6885720"/>
          <a:chOff x="0" y="0"/>
          <a:chExt cx="1470321" cy="6184990"/>
        </a:xfrm>
      </xdr:grpSpPr>
      <xdr:grpSp>
        <xdr:nvGrpSpPr>
          <xdr:cNvPr id="8" name="Group 7">
            <a:extLst>
              <a:ext uri="{FF2B5EF4-FFF2-40B4-BE49-F238E27FC236}">
                <a16:creationId xmlns:a16="http://schemas.microsoft.com/office/drawing/2014/main" id="{06EDC37B-1A7D-372F-D4D8-4952164BEFF0}"/>
              </a:ext>
            </a:extLst>
          </xdr:cNvPr>
          <xdr:cNvGrpSpPr/>
        </xdr:nvGrpSpPr>
        <xdr:grpSpPr>
          <a:xfrm>
            <a:off x="0" y="0"/>
            <a:ext cx="1470321" cy="6184990"/>
            <a:chOff x="0" y="0"/>
            <a:chExt cx="1470321" cy="6184990"/>
          </a:xfrm>
        </xdr:grpSpPr>
        <xdr:grpSp>
          <xdr:nvGrpSpPr>
            <xdr:cNvPr id="10" name="Group 9">
              <a:extLst>
                <a:ext uri="{FF2B5EF4-FFF2-40B4-BE49-F238E27FC236}">
                  <a16:creationId xmlns:a16="http://schemas.microsoft.com/office/drawing/2014/main" id="{0F0734EF-A354-21EC-B798-8EFAE9F732C1}"/>
                </a:ext>
              </a:extLst>
            </xdr:cNvPr>
            <xdr:cNvGrpSpPr/>
          </xdr:nvGrpSpPr>
          <xdr:grpSpPr>
            <a:xfrm>
              <a:off x="0" y="0"/>
              <a:ext cx="1470321" cy="6184990"/>
              <a:chOff x="0" y="-291307"/>
              <a:chExt cx="1474131" cy="6350725"/>
            </a:xfrm>
            <a:solidFill>
              <a:schemeClr val="bg1"/>
            </a:solidFill>
          </xdr:grpSpPr>
          <xdr:grpSp>
            <xdr:nvGrpSpPr>
              <xdr:cNvPr id="12" name="Group 11">
                <a:extLst>
                  <a:ext uri="{FF2B5EF4-FFF2-40B4-BE49-F238E27FC236}">
                    <a16:creationId xmlns:a16="http://schemas.microsoft.com/office/drawing/2014/main" id="{A7F20673-8184-80D5-FCEE-E482C37667AE}"/>
                  </a:ext>
                </a:extLst>
              </xdr:cNvPr>
              <xdr:cNvGrpSpPr/>
            </xdr:nvGrpSpPr>
            <xdr:grpSpPr>
              <a:xfrm>
                <a:off x="0" y="-291307"/>
                <a:ext cx="1474131" cy="6350725"/>
                <a:chOff x="0" y="-291307"/>
                <a:chExt cx="1474131" cy="6350725"/>
              </a:xfrm>
              <a:grpFill/>
            </xdr:grpSpPr>
            <xdr:grpSp>
              <xdr:nvGrpSpPr>
                <xdr:cNvPr id="15" name="Group 14">
                  <a:extLst>
                    <a:ext uri="{FF2B5EF4-FFF2-40B4-BE49-F238E27FC236}">
                      <a16:creationId xmlns:a16="http://schemas.microsoft.com/office/drawing/2014/main" id="{AD015686-51ED-5027-C8B4-8F76607492A4}"/>
                    </a:ext>
                  </a:extLst>
                </xdr:cNvPr>
                <xdr:cNvGrpSpPr/>
              </xdr:nvGrpSpPr>
              <xdr:grpSpPr>
                <a:xfrm>
                  <a:off x="0" y="-291307"/>
                  <a:ext cx="1474131" cy="6350725"/>
                  <a:chOff x="0" y="-276870"/>
                  <a:chExt cx="1476165" cy="6035993"/>
                </a:xfrm>
                <a:grpFill/>
              </xdr:grpSpPr>
              <xdr:sp macro="" textlink="">
                <xdr:nvSpPr>
                  <xdr:cNvPr id="17" name="Rectangle 16">
                    <a:extLst>
                      <a:ext uri="{FF2B5EF4-FFF2-40B4-BE49-F238E27FC236}">
                        <a16:creationId xmlns:a16="http://schemas.microsoft.com/office/drawing/2014/main" id="{3B31024D-9386-B847-DCD6-3222F5C36B2A}"/>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8" name="Group 17">
                    <a:extLst>
                      <a:ext uri="{FF2B5EF4-FFF2-40B4-BE49-F238E27FC236}">
                        <a16:creationId xmlns:a16="http://schemas.microsoft.com/office/drawing/2014/main" id="{4B07BF80-E7CC-E29A-7348-1F52331F3F41}"/>
                      </a:ext>
                    </a:extLst>
                  </xdr:cNvPr>
                  <xdr:cNvGrpSpPr/>
                </xdr:nvGrpSpPr>
                <xdr:grpSpPr>
                  <a:xfrm>
                    <a:off x="2080" y="531339"/>
                    <a:ext cx="1457616" cy="4278031"/>
                    <a:chOff x="2080" y="531339"/>
                    <a:chExt cx="1457616" cy="4278031"/>
                  </a:xfrm>
                  <a:grpFill/>
                </xdr:grpSpPr>
                <xdr:sp macro="" textlink="">
                  <xdr:nvSpPr>
                    <xdr:cNvPr id="19" name="TextBox 18">
                      <a:hlinkClick xmlns:r="http://schemas.openxmlformats.org/officeDocument/2006/relationships" r:id="rId5"/>
                      <a:extLst>
                        <a:ext uri="{FF2B5EF4-FFF2-40B4-BE49-F238E27FC236}">
                          <a16:creationId xmlns:a16="http://schemas.microsoft.com/office/drawing/2014/main" id="{0D455507-1F66-AD7A-CA2D-2C5604DB43DD}"/>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6"/>
                      <a:extLst>
                        <a:ext uri="{FF2B5EF4-FFF2-40B4-BE49-F238E27FC236}">
                          <a16:creationId xmlns:a16="http://schemas.microsoft.com/office/drawing/2014/main" id="{2A67A476-5C9F-9970-8F78-F29BFCF66284}"/>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7"/>
                      <a:extLst>
                        <a:ext uri="{FF2B5EF4-FFF2-40B4-BE49-F238E27FC236}">
                          <a16:creationId xmlns:a16="http://schemas.microsoft.com/office/drawing/2014/main" id="{220BD5E6-38D2-25E4-2376-610176B3229A}"/>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8"/>
                      <a:extLst>
                        <a:ext uri="{FF2B5EF4-FFF2-40B4-BE49-F238E27FC236}">
                          <a16:creationId xmlns:a16="http://schemas.microsoft.com/office/drawing/2014/main" id="{CCCD7998-0000-93BE-8ED0-DB5FC24E675D}"/>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3"/>
                      <a:extLst>
                        <a:ext uri="{FF2B5EF4-FFF2-40B4-BE49-F238E27FC236}">
                          <a16:creationId xmlns:a16="http://schemas.microsoft.com/office/drawing/2014/main" id="{9C5D32FE-C8E8-EAC4-FBAC-23E843A42C41}"/>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9"/>
                      <a:extLst>
                        <a:ext uri="{FF2B5EF4-FFF2-40B4-BE49-F238E27FC236}">
                          <a16:creationId xmlns:a16="http://schemas.microsoft.com/office/drawing/2014/main" id="{A62A39A8-EFDA-6BEB-7659-28538158FEFB}"/>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0"/>
                      <a:extLst>
                        <a:ext uri="{FF2B5EF4-FFF2-40B4-BE49-F238E27FC236}">
                          <a16:creationId xmlns:a16="http://schemas.microsoft.com/office/drawing/2014/main" id="{F429088E-2B94-C9C9-9BDD-45986A3423AA}"/>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1"/>
                      <a:extLst>
                        <a:ext uri="{FF2B5EF4-FFF2-40B4-BE49-F238E27FC236}">
                          <a16:creationId xmlns:a16="http://schemas.microsoft.com/office/drawing/2014/main" id="{93C5E5D7-D3A8-B936-6B39-C42ED3A6FCB3}"/>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2"/>
                      <a:extLst>
                        <a:ext uri="{FF2B5EF4-FFF2-40B4-BE49-F238E27FC236}">
                          <a16:creationId xmlns:a16="http://schemas.microsoft.com/office/drawing/2014/main" id="{D3733CE9-E49A-FB4F-6A98-42B639B814D8}"/>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3"/>
                      <a:extLst>
                        <a:ext uri="{FF2B5EF4-FFF2-40B4-BE49-F238E27FC236}">
                          <a16:creationId xmlns:a16="http://schemas.microsoft.com/office/drawing/2014/main" id="{6A56B135-F6A6-0C41-99F6-577A57AC2133}"/>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
                      <a:extLst>
                        <a:ext uri="{FF2B5EF4-FFF2-40B4-BE49-F238E27FC236}">
                          <a16:creationId xmlns:a16="http://schemas.microsoft.com/office/drawing/2014/main" id="{3C3BEC79-2BA6-336C-975D-A1A4DCE564A8}"/>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4"/>
                      <a:extLst>
                        <a:ext uri="{FF2B5EF4-FFF2-40B4-BE49-F238E27FC236}">
                          <a16:creationId xmlns:a16="http://schemas.microsoft.com/office/drawing/2014/main" id="{6120C903-B57A-A46F-CCC4-73D9620ADFC5}"/>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5"/>
                      <a:extLst>
                        <a:ext uri="{FF2B5EF4-FFF2-40B4-BE49-F238E27FC236}">
                          <a16:creationId xmlns:a16="http://schemas.microsoft.com/office/drawing/2014/main" id="{CEFDB9A7-724B-68AE-A2BA-3F19BC0DF62A}"/>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6"/>
                      <a:extLst>
                        <a:ext uri="{FF2B5EF4-FFF2-40B4-BE49-F238E27FC236}">
                          <a16:creationId xmlns:a16="http://schemas.microsoft.com/office/drawing/2014/main" id="{0848E1DF-7634-E5C0-CA6D-6B06F1017E58}"/>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6" name="TextBox 15">
                  <a:hlinkClick xmlns:r="http://schemas.openxmlformats.org/officeDocument/2006/relationships" r:id="rId17"/>
                  <a:extLst>
                    <a:ext uri="{FF2B5EF4-FFF2-40B4-BE49-F238E27FC236}">
                      <a16:creationId xmlns:a16="http://schemas.microsoft.com/office/drawing/2014/main" id="{7F0A007A-87C1-91EA-2992-5137F52B7E77}"/>
                    </a:ext>
                  </a:extLst>
                </xdr:cNvPr>
                <xdr:cNvSpPr txBox="1"/>
              </xdr:nvSpPr>
              <xdr:spPr>
                <a:xfrm>
                  <a:off x="0" y="2248743"/>
                  <a:ext cx="1440000" cy="253521"/>
                </a:xfrm>
                <a:prstGeom prst="rect">
                  <a:avLst/>
                </a:prstGeom>
                <a:solidFill>
                  <a:srgbClr val="E88A1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13" name="TextBox 12">
                <a:extLst>
                  <a:ext uri="{FF2B5EF4-FFF2-40B4-BE49-F238E27FC236}">
                    <a16:creationId xmlns:a16="http://schemas.microsoft.com/office/drawing/2014/main" id="{72814582-CF07-9573-47A2-10E62740408D}"/>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4" name="TextBox 13">
                <a:extLst>
                  <a:ext uri="{FF2B5EF4-FFF2-40B4-BE49-F238E27FC236}">
                    <a16:creationId xmlns:a16="http://schemas.microsoft.com/office/drawing/2014/main" id="{4FAEFBD3-DB75-EDDA-D54C-D27159C7685C}"/>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1" name="TextBox 10">
              <a:hlinkClick xmlns:r="http://schemas.openxmlformats.org/officeDocument/2006/relationships" r:id="rId18"/>
              <a:extLst>
                <a:ext uri="{FF2B5EF4-FFF2-40B4-BE49-F238E27FC236}">
                  <a16:creationId xmlns:a16="http://schemas.microsoft.com/office/drawing/2014/main" id="{481B3BFA-8085-7C7B-298C-F3316BE0A5E8}"/>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 name="Picture 8">
            <a:extLst>
              <a:ext uri="{FF2B5EF4-FFF2-40B4-BE49-F238E27FC236}">
                <a16:creationId xmlns:a16="http://schemas.microsoft.com/office/drawing/2014/main" id="{D677DE4C-7CAC-E3CD-1902-B80E963FCBEC}"/>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xdr:spPr>
      </xdr:pic>
    </xdr:grpSp>
    <xdr:clientData/>
  </xdr:twoCellAnchor>
  <xdr:oneCellAnchor>
    <xdr:from>
      <xdr:col>8</xdr:col>
      <xdr:colOff>556260</xdr:colOff>
      <xdr:row>32</xdr:row>
      <xdr:rowOff>160020</xdr:rowOff>
    </xdr:from>
    <xdr:ext cx="180000" cy="180000"/>
    <xdr:pic>
      <xdr:nvPicPr>
        <xdr:cNvPr id="38" name="Picture 37">
          <a:extLst>
            <a:ext uri="{FF2B5EF4-FFF2-40B4-BE49-F238E27FC236}">
              <a16:creationId xmlns:a16="http://schemas.microsoft.com/office/drawing/2014/main" id="{896E6B65-4DF8-467F-B96A-6D90B07563F0}"/>
            </a:ext>
          </a:extLst>
        </xdr:cNvPr>
        <xdr:cNvPicPr>
          <a:picLocks/>
        </xdr:cNvPicPr>
      </xdr:nvPicPr>
      <xdr:blipFill>
        <a:blip xmlns:r="http://schemas.openxmlformats.org/officeDocument/2006/relationships" r:embed="rId20"/>
        <a:stretch>
          <a:fillRect/>
        </a:stretch>
      </xdr:blipFill>
      <xdr:spPr>
        <a:xfrm>
          <a:off x="4175760" y="3749040"/>
          <a:ext cx="180000" cy="180000"/>
        </a:xfrm>
        <a:prstGeom prst="rect">
          <a:avLst/>
        </a:prstGeom>
      </xdr:spPr>
    </xdr:pic>
    <xdr:clientData/>
  </xdr:oneCellAnchor>
  <xdr:oneCellAnchor>
    <xdr:from>
      <xdr:col>22</xdr:col>
      <xdr:colOff>68580</xdr:colOff>
      <xdr:row>32</xdr:row>
      <xdr:rowOff>205740</xdr:rowOff>
    </xdr:from>
    <xdr:ext cx="180000" cy="180000"/>
    <xdr:pic>
      <xdr:nvPicPr>
        <xdr:cNvPr id="40" name="Picture 39">
          <a:extLst>
            <a:ext uri="{FF2B5EF4-FFF2-40B4-BE49-F238E27FC236}">
              <a16:creationId xmlns:a16="http://schemas.microsoft.com/office/drawing/2014/main" id="{828BDDCD-5F9E-4BC6-92A7-39264AA5A4EB}"/>
            </a:ext>
          </a:extLst>
        </xdr:cNvPr>
        <xdr:cNvPicPr>
          <a:picLocks/>
        </xdr:cNvPicPr>
      </xdr:nvPicPr>
      <xdr:blipFill>
        <a:blip xmlns:r="http://schemas.openxmlformats.org/officeDocument/2006/relationships" r:embed="rId20"/>
        <a:stretch>
          <a:fillRect/>
        </a:stretch>
      </xdr:blipFill>
      <xdr:spPr>
        <a:xfrm>
          <a:off x="11056620" y="5356860"/>
          <a:ext cx="180000" cy="180000"/>
        </a:xfrm>
        <a:prstGeom prst="rect">
          <a:avLst/>
        </a:prstGeom>
      </xdr:spPr>
    </xdr:pic>
    <xdr:clientData/>
  </xdr:oneCellAnchor>
  <xdr:oneCellAnchor>
    <xdr:from>
      <xdr:col>21</xdr:col>
      <xdr:colOff>411480</xdr:colOff>
      <xdr:row>12</xdr:row>
      <xdr:rowOff>45720</xdr:rowOff>
    </xdr:from>
    <xdr:ext cx="180000" cy="180000"/>
    <xdr:pic>
      <xdr:nvPicPr>
        <xdr:cNvPr id="42" name="Picture 41">
          <a:extLst>
            <a:ext uri="{FF2B5EF4-FFF2-40B4-BE49-F238E27FC236}">
              <a16:creationId xmlns:a16="http://schemas.microsoft.com/office/drawing/2014/main" id="{DFEDE10E-ACE6-4E1D-B5ED-69BF57997DF5}"/>
            </a:ext>
          </a:extLst>
        </xdr:cNvPr>
        <xdr:cNvPicPr>
          <a:picLocks/>
        </xdr:cNvPicPr>
      </xdr:nvPicPr>
      <xdr:blipFill>
        <a:blip xmlns:r="http://schemas.openxmlformats.org/officeDocument/2006/relationships" r:embed="rId20"/>
        <a:stretch>
          <a:fillRect/>
        </a:stretch>
      </xdr:blipFill>
      <xdr:spPr>
        <a:xfrm>
          <a:off x="10698480" y="3185160"/>
          <a:ext cx="180000" cy="180000"/>
        </a:xfrm>
        <a:prstGeom prst="rect">
          <a:avLst/>
        </a:prstGeom>
      </xdr:spPr>
    </xdr:pic>
    <xdr:clientData/>
  </xdr:oneCellAnchor>
  <xdr:oneCellAnchor>
    <xdr:from>
      <xdr:col>24</xdr:col>
      <xdr:colOff>571500</xdr:colOff>
      <xdr:row>16</xdr:row>
      <xdr:rowOff>30480</xdr:rowOff>
    </xdr:from>
    <xdr:ext cx="180000" cy="180000"/>
    <xdr:pic>
      <xdr:nvPicPr>
        <xdr:cNvPr id="34" name="Picture 33">
          <a:extLst>
            <a:ext uri="{FF2B5EF4-FFF2-40B4-BE49-F238E27FC236}">
              <a16:creationId xmlns:a16="http://schemas.microsoft.com/office/drawing/2014/main" id="{DD8EB539-BE52-47F1-AF44-03CA858FBF5E}"/>
            </a:ext>
          </a:extLst>
        </xdr:cNvPr>
        <xdr:cNvPicPr>
          <a:picLocks/>
        </xdr:cNvPicPr>
      </xdr:nvPicPr>
      <xdr:blipFill>
        <a:blip xmlns:r="http://schemas.openxmlformats.org/officeDocument/2006/relationships" r:embed="rId20"/>
        <a:stretch>
          <a:fillRect/>
        </a:stretch>
      </xdr:blipFill>
      <xdr:spPr>
        <a:xfrm>
          <a:off x="12009120" y="3985260"/>
          <a:ext cx="180000" cy="180000"/>
        </a:xfrm>
        <a:prstGeom prst="rect">
          <a:avLst/>
        </a:prstGeom>
      </xdr:spPr>
    </xdr:pic>
    <xdr:clientData/>
  </xdr:oneCellAnchor>
  <xdr:oneCellAnchor>
    <xdr:from>
      <xdr:col>26</xdr:col>
      <xdr:colOff>525780</xdr:colOff>
      <xdr:row>16</xdr:row>
      <xdr:rowOff>38100</xdr:rowOff>
    </xdr:from>
    <xdr:ext cx="180000" cy="180000"/>
    <xdr:pic>
      <xdr:nvPicPr>
        <xdr:cNvPr id="35" name="Picture 34">
          <a:extLst>
            <a:ext uri="{FF2B5EF4-FFF2-40B4-BE49-F238E27FC236}">
              <a16:creationId xmlns:a16="http://schemas.microsoft.com/office/drawing/2014/main" id="{8C80A2DC-9CAA-4AE0-A5AA-4D4C2EFA4B00}"/>
            </a:ext>
          </a:extLst>
        </xdr:cNvPr>
        <xdr:cNvPicPr>
          <a:picLocks/>
        </xdr:cNvPicPr>
      </xdr:nvPicPr>
      <xdr:blipFill>
        <a:blip xmlns:r="http://schemas.openxmlformats.org/officeDocument/2006/relationships" r:embed="rId20"/>
        <a:stretch>
          <a:fillRect/>
        </a:stretch>
      </xdr:blipFill>
      <xdr:spPr>
        <a:xfrm>
          <a:off x="12893040" y="4030980"/>
          <a:ext cx="180000" cy="180000"/>
        </a:xfrm>
        <a:prstGeom prst="rect">
          <a:avLst/>
        </a:prstGeom>
      </xdr:spPr>
    </xdr:pic>
    <xdr:clientData/>
  </xdr:oneCellAnchor>
  <xdr:oneCellAnchor>
    <xdr:from>
      <xdr:col>28</xdr:col>
      <xdr:colOff>571500</xdr:colOff>
      <xdr:row>16</xdr:row>
      <xdr:rowOff>38100</xdr:rowOff>
    </xdr:from>
    <xdr:ext cx="180000" cy="180000"/>
    <xdr:pic>
      <xdr:nvPicPr>
        <xdr:cNvPr id="36" name="Picture 35">
          <a:extLst>
            <a:ext uri="{FF2B5EF4-FFF2-40B4-BE49-F238E27FC236}">
              <a16:creationId xmlns:a16="http://schemas.microsoft.com/office/drawing/2014/main" id="{81C10FA3-A8F0-4024-A07A-AEDCC98A6440}"/>
            </a:ext>
          </a:extLst>
        </xdr:cNvPr>
        <xdr:cNvPicPr>
          <a:picLocks/>
        </xdr:cNvPicPr>
      </xdr:nvPicPr>
      <xdr:blipFill>
        <a:blip xmlns:r="http://schemas.openxmlformats.org/officeDocument/2006/relationships" r:embed="rId20"/>
        <a:stretch>
          <a:fillRect/>
        </a:stretch>
      </xdr:blipFill>
      <xdr:spPr>
        <a:xfrm>
          <a:off x="13845540" y="4030980"/>
          <a:ext cx="180000" cy="180000"/>
        </a:xfrm>
        <a:prstGeom prst="rect">
          <a:avLst/>
        </a:prstGeom>
      </xdr:spPr>
    </xdr:pic>
    <xdr:clientData/>
  </xdr:oneCellAnchor>
</xdr:wsDr>
</file>

<file path=xl/drawings/drawing70.xml><?xml version="1.0" encoding="utf-8"?>
<xdr:wsDr xmlns:xdr="http://schemas.openxmlformats.org/drawingml/2006/spreadsheetDrawing" xmlns:a="http://schemas.openxmlformats.org/drawingml/2006/main">
  <xdr:twoCellAnchor>
    <xdr:from>
      <xdr:col>30</xdr:col>
      <xdr:colOff>861060</xdr:colOff>
      <xdr:row>3</xdr:row>
      <xdr:rowOff>106680</xdr:rowOff>
    </xdr:from>
    <xdr:to>
      <xdr:col>32</xdr:col>
      <xdr:colOff>363960</xdr:colOff>
      <xdr:row>3</xdr:row>
      <xdr:rowOff>358680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7B9DD20-380D-4728-954C-EFDB975FF76F}"/>
            </a:ext>
          </a:extLst>
        </xdr:cNvPr>
        <xdr:cNvSpPr/>
      </xdr:nvSpPr>
      <xdr:spPr>
        <a:xfrm>
          <a:off x="19080480" y="922020"/>
          <a:ext cx="973560" cy="20628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30</xdr:col>
      <xdr:colOff>91440</xdr:colOff>
      <xdr:row>3</xdr:row>
      <xdr:rowOff>106680</xdr:rowOff>
    </xdr:from>
    <xdr:to>
      <xdr:col>30</xdr:col>
      <xdr:colOff>775440</xdr:colOff>
      <xdr:row>3</xdr:row>
      <xdr:rowOff>358680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4170492A-CDE1-41BC-9E91-14E07B38D036}"/>
            </a:ext>
          </a:extLst>
        </xdr:cNvPr>
        <xdr:cNvSpPr/>
      </xdr:nvSpPr>
      <xdr:spPr>
        <a:xfrm>
          <a:off x="18562320" y="922020"/>
          <a:ext cx="516360" cy="20628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21</xdr:col>
      <xdr:colOff>350520</xdr:colOff>
      <xdr:row>1</xdr:row>
      <xdr:rowOff>91440</xdr:rowOff>
    </xdr:from>
    <xdr:to>
      <xdr:col>22</xdr:col>
      <xdr:colOff>5820</xdr:colOff>
      <xdr:row>1</xdr:row>
      <xdr:rowOff>343440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CE273C84-F524-43DA-9710-CAB89130C277}"/>
            </a:ext>
          </a:extLst>
        </xdr:cNvPr>
        <xdr:cNvSpPr/>
      </xdr:nvSpPr>
      <xdr:spPr>
        <a:xfrm>
          <a:off x="13395960" y="274320"/>
          <a:ext cx="66876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Cancel</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19</xdr:col>
      <xdr:colOff>784860</xdr:colOff>
      <xdr:row>1</xdr:row>
      <xdr:rowOff>91440</xdr:rowOff>
    </xdr:from>
    <xdr:to>
      <xdr:col>21</xdr:col>
      <xdr:colOff>264900</xdr:colOff>
      <xdr:row>1</xdr:row>
      <xdr:rowOff>343440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217840C3-B0BB-4AF1-8566-73F9D703D111}"/>
            </a:ext>
          </a:extLst>
        </xdr:cNvPr>
        <xdr:cNvSpPr/>
      </xdr:nvSpPr>
      <xdr:spPr>
        <a:xfrm>
          <a:off x="12626340" y="2743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982980</xdr:colOff>
      <xdr:row>19</xdr:row>
      <xdr:rowOff>83820</xdr:rowOff>
    </xdr:from>
    <xdr:to>
      <xdr:col>22</xdr:col>
      <xdr:colOff>25560</xdr:colOff>
      <xdr:row>19</xdr:row>
      <xdr:rowOff>335820</xdr:rowOff>
    </xdr:to>
    <xdr:sp macro="" textlink="">
      <xdr:nvSpPr>
        <xdr:cNvPr id="6" name="Rectangle: Rounded Corners 5">
          <a:extLst>
            <a:ext uri="{FF2B5EF4-FFF2-40B4-BE49-F238E27FC236}">
              <a16:creationId xmlns:a16="http://schemas.microsoft.com/office/drawing/2014/main" id="{3270BE6A-506F-4FF2-B069-74BEAE0C7A63}"/>
            </a:ext>
          </a:extLst>
        </xdr:cNvPr>
        <xdr:cNvSpPr/>
      </xdr:nvSpPr>
      <xdr:spPr>
        <a:xfrm>
          <a:off x="12824460" y="5044440"/>
          <a:ext cx="1260000" cy="252000"/>
        </a:xfrm>
        <a:prstGeom prst="roundRect">
          <a:avLst/>
        </a:prstGeom>
        <a:solidFill>
          <a:srgbClr val="EA7C3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1</xdr:col>
      <xdr:colOff>3471</xdr:colOff>
      <xdr:row>28</xdr:row>
      <xdr:rowOff>4860</xdr:rowOff>
    </xdr:to>
    <xdr:grpSp>
      <xdr:nvGrpSpPr>
        <xdr:cNvPr id="7" name="Group 6">
          <a:extLst>
            <a:ext uri="{FF2B5EF4-FFF2-40B4-BE49-F238E27FC236}">
              <a16:creationId xmlns:a16="http://schemas.microsoft.com/office/drawing/2014/main" id="{CA3DE52B-B4B6-4774-8B2B-4A347E82FE2B}"/>
            </a:ext>
          </a:extLst>
        </xdr:cNvPr>
        <xdr:cNvGrpSpPr/>
      </xdr:nvGrpSpPr>
      <xdr:grpSpPr>
        <a:xfrm>
          <a:off x="0" y="0"/>
          <a:ext cx="1481751" cy="6840000"/>
          <a:chOff x="0" y="0"/>
          <a:chExt cx="1470321" cy="6184990"/>
        </a:xfrm>
      </xdr:grpSpPr>
      <xdr:grpSp>
        <xdr:nvGrpSpPr>
          <xdr:cNvPr id="8" name="Group 7">
            <a:extLst>
              <a:ext uri="{FF2B5EF4-FFF2-40B4-BE49-F238E27FC236}">
                <a16:creationId xmlns:a16="http://schemas.microsoft.com/office/drawing/2014/main" id="{D5C5476A-79CC-D2A0-237A-74994A1D5F76}"/>
              </a:ext>
            </a:extLst>
          </xdr:cNvPr>
          <xdr:cNvGrpSpPr/>
        </xdr:nvGrpSpPr>
        <xdr:grpSpPr>
          <a:xfrm>
            <a:off x="0" y="0"/>
            <a:ext cx="1470321" cy="6184990"/>
            <a:chOff x="0" y="0"/>
            <a:chExt cx="1470321" cy="6184990"/>
          </a:xfrm>
        </xdr:grpSpPr>
        <xdr:grpSp>
          <xdr:nvGrpSpPr>
            <xdr:cNvPr id="10" name="Group 9">
              <a:extLst>
                <a:ext uri="{FF2B5EF4-FFF2-40B4-BE49-F238E27FC236}">
                  <a16:creationId xmlns:a16="http://schemas.microsoft.com/office/drawing/2014/main" id="{72E8E552-18F1-63AA-701B-F20B93DF7885}"/>
                </a:ext>
              </a:extLst>
            </xdr:cNvPr>
            <xdr:cNvGrpSpPr/>
          </xdr:nvGrpSpPr>
          <xdr:grpSpPr>
            <a:xfrm>
              <a:off x="0" y="0"/>
              <a:ext cx="1470321" cy="6184990"/>
              <a:chOff x="0" y="-291307"/>
              <a:chExt cx="1474131" cy="6350725"/>
            </a:xfrm>
            <a:solidFill>
              <a:schemeClr val="bg1"/>
            </a:solidFill>
          </xdr:grpSpPr>
          <xdr:grpSp>
            <xdr:nvGrpSpPr>
              <xdr:cNvPr id="12" name="Group 11">
                <a:extLst>
                  <a:ext uri="{FF2B5EF4-FFF2-40B4-BE49-F238E27FC236}">
                    <a16:creationId xmlns:a16="http://schemas.microsoft.com/office/drawing/2014/main" id="{113ADB80-4322-1453-8B27-B5AC794DDB4F}"/>
                  </a:ext>
                </a:extLst>
              </xdr:cNvPr>
              <xdr:cNvGrpSpPr/>
            </xdr:nvGrpSpPr>
            <xdr:grpSpPr>
              <a:xfrm>
                <a:off x="0" y="-291307"/>
                <a:ext cx="1474131" cy="6350725"/>
                <a:chOff x="0" y="-291307"/>
                <a:chExt cx="1474131" cy="6350725"/>
              </a:xfrm>
              <a:grpFill/>
            </xdr:grpSpPr>
            <xdr:grpSp>
              <xdr:nvGrpSpPr>
                <xdr:cNvPr id="15" name="Group 14">
                  <a:extLst>
                    <a:ext uri="{FF2B5EF4-FFF2-40B4-BE49-F238E27FC236}">
                      <a16:creationId xmlns:a16="http://schemas.microsoft.com/office/drawing/2014/main" id="{650A706D-C298-BF11-8500-BEDCEF0704B0}"/>
                    </a:ext>
                  </a:extLst>
                </xdr:cNvPr>
                <xdr:cNvGrpSpPr/>
              </xdr:nvGrpSpPr>
              <xdr:grpSpPr>
                <a:xfrm>
                  <a:off x="0" y="-291307"/>
                  <a:ext cx="1474131" cy="6350725"/>
                  <a:chOff x="0" y="-276870"/>
                  <a:chExt cx="1476165" cy="6035993"/>
                </a:xfrm>
                <a:grpFill/>
              </xdr:grpSpPr>
              <xdr:sp macro="" textlink="">
                <xdr:nvSpPr>
                  <xdr:cNvPr id="17" name="Rectangle 16">
                    <a:extLst>
                      <a:ext uri="{FF2B5EF4-FFF2-40B4-BE49-F238E27FC236}">
                        <a16:creationId xmlns:a16="http://schemas.microsoft.com/office/drawing/2014/main" id="{A6F54951-D98C-056C-AA29-BB33F85DE5C4}"/>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8" name="Group 17">
                    <a:extLst>
                      <a:ext uri="{FF2B5EF4-FFF2-40B4-BE49-F238E27FC236}">
                        <a16:creationId xmlns:a16="http://schemas.microsoft.com/office/drawing/2014/main" id="{3B51226A-DD75-0A6B-9C7C-C174034C666B}"/>
                      </a:ext>
                    </a:extLst>
                  </xdr:cNvPr>
                  <xdr:cNvGrpSpPr/>
                </xdr:nvGrpSpPr>
                <xdr:grpSpPr>
                  <a:xfrm>
                    <a:off x="2080" y="531339"/>
                    <a:ext cx="1457616" cy="4278031"/>
                    <a:chOff x="2080" y="531339"/>
                    <a:chExt cx="1457616" cy="4278031"/>
                  </a:xfrm>
                  <a:grpFill/>
                </xdr:grpSpPr>
                <xdr:sp macro="" textlink="">
                  <xdr:nvSpPr>
                    <xdr:cNvPr id="19" name="TextBox 18">
                      <a:hlinkClick xmlns:r="http://schemas.openxmlformats.org/officeDocument/2006/relationships" r:id="rId5"/>
                      <a:extLst>
                        <a:ext uri="{FF2B5EF4-FFF2-40B4-BE49-F238E27FC236}">
                          <a16:creationId xmlns:a16="http://schemas.microsoft.com/office/drawing/2014/main" id="{06C560AF-0345-F377-6609-35E2673DCE60}"/>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6"/>
                      <a:extLst>
                        <a:ext uri="{FF2B5EF4-FFF2-40B4-BE49-F238E27FC236}">
                          <a16:creationId xmlns:a16="http://schemas.microsoft.com/office/drawing/2014/main" id="{60A274C0-3B92-CAEE-A166-DCCEE8F509FD}"/>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7"/>
                      <a:extLst>
                        <a:ext uri="{FF2B5EF4-FFF2-40B4-BE49-F238E27FC236}">
                          <a16:creationId xmlns:a16="http://schemas.microsoft.com/office/drawing/2014/main" id="{C918D701-ED3A-0BBB-60E5-692680D4ECCE}"/>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8"/>
                      <a:extLst>
                        <a:ext uri="{FF2B5EF4-FFF2-40B4-BE49-F238E27FC236}">
                          <a16:creationId xmlns:a16="http://schemas.microsoft.com/office/drawing/2014/main" id="{75043181-6AEC-42F0-BA07-6916B5729687}"/>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9"/>
                      <a:extLst>
                        <a:ext uri="{FF2B5EF4-FFF2-40B4-BE49-F238E27FC236}">
                          <a16:creationId xmlns:a16="http://schemas.microsoft.com/office/drawing/2014/main" id="{604533FC-0E88-E93D-E456-EC9560C99ABD}"/>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0"/>
                      <a:extLst>
                        <a:ext uri="{FF2B5EF4-FFF2-40B4-BE49-F238E27FC236}">
                          <a16:creationId xmlns:a16="http://schemas.microsoft.com/office/drawing/2014/main" id="{4693A7F8-D63F-524E-53CC-0D9524A899EE}"/>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1"/>
                      <a:extLst>
                        <a:ext uri="{FF2B5EF4-FFF2-40B4-BE49-F238E27FC236}">
                          <a16:creationId xmlns:a16="http://schemas.microsoft.com/office/drawing/2014/main" id="{D257705F-0719-1DEF-CEA1-C99ED6FD3D3C}"/>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2"/>
                      <a:extLst>
                        <a:ext uri="{FF2B5EF4-FFF2-40B4-BE49-F238E27FC236}">
                          <a16:creationId xmlns:a16="http://schemas.microsoft.com/office/drawing/2014/main" id="{B017800F-07D1-9A72-32B7-25FC7D202682}"/>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3"/>
                      <a:extLst>
                        <a:ext uri="{FF2B5EF4-FFF2-40B4-BE49-F238E27FC236}">
                          <a16:creationId xmlns:a16="http://schemas.microsoft.com/office/drawing/2014/main" id="{B14A7D78-D3A5-A4CA-E48A-C9FC5B5B302E}"/>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4"/>
                      <a:extLst>
                        <a:ext uri="{FF2B5EF4-FFF2-40B4-BE49-F238E27FC236}">
                          <a16:creationId xmlns:a16="http://schemas.microsoft.com/office/drawing/2014/main" id="{3060EEE6-30CB-3E52-8FB1-309DCF1DB7CD}"/>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
                      <a:extLst>
                        <a:ext uri="{FF2B5EF4-FFF2-40B4-BE49-F238E27FC236}">
                          <a16:creationId xmlns:a16="http://schemas.microsoft.com/office/drawing/2014/main" id="{B841C9E9-C9A3-0DF5-FB55-7F2BF82FA1DB}"/>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2"/>
                      <a:extLst>
                        <a:ext uri="{FF2B5EF4-FFF2-40B4-BE49-F238E27FC236}">
                          <a16:creationId xmlns:a16="http://schemas.microsoft.com/office/drawing/2014/main" id="{5D2705E2-4AFE-BEB2-E97E-2F7D6CBD6587}"/>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5"/>
                      <a:extLst>
                        <a:ext uri="{FF2B5EF4-FFF2-40B4-BE49-F238E27FC236}">
                          <a16:creationId xmlns:a16="http://schemas.microsoft.com/office/drawing/2014/main" id="{45A3036C-11B1-DE70-495F-0770968564B4}"/>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6"/>
                      <a:extLst>
                        <a:ext uri="{FF2B5EF4-FFF2-40B4-BE49-F238E27FC236}">
                          <a16:creationId xmlns:a16="http://schemas.microsoft.com/office/drawing/2014/main" id="{0BD278D6-384D-ACA7-1E22-A5A250AC967E}"/>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6" name="TextBox 15">
                  <a:hlinkClick xmlns:r="http://schemas.openxmlformats.org/officeDocument/2006/relationships" r:id="rId3"/>
                  <a:extLst>
                    <a:ext uri="{FF2B5EF4-FFF2-40B4-BE49-F238E27FC236}">
                      <a16:creationId xmlns:a16="http://schemas.microsoft.com/office/drawing/2014/main" id="{4B70CB2D-F690-C952-1C8E-5004A2BC3F75}"/>
                    </a:ext>
                  </a:extLst>
                </xdr:cNvPr>
                <xdr:cNvSpPr txBox="1"/>
              </xdr:nvSpPr>
              <xdr:spPr>
                <a:xfrm>
                  <a:off x="0" y="2248743"/>
                  <a:ext cx="1440000" cy="253521"/>
                </a:xfrm>
                <a:prstGeom prst="rect">
                  <a:avLst/>
                </a:prstGeom>
                <a:solidFill>
                  <a:srgbClr val="E36A1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13" name="TextBox 12">
                <a:extLst>
                  <a:ext uri="{FF2B5EF4-FFF2-40B4-BE49-F238E27FC236}">
                    <a16:creationId xmlns:a16="http://schemas.microsoft.com/office/drawing/2014/main" id="{80888E5E-B84C-09C0-1686-8B28F5768C4A}"/>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4" name="TextBox 13">
                <a:extLst>
                  <a:ext uri="{FF2B5EF4-FFF2-40B4-BE49-F238E27FC236}">
                    <a16:creationId xmlns:a16="http://schemas.microsoft.com/office/drawing/2014/main" id="{CC2C9992-9F0A-192F-4C42-AF5F5DC109BB}"/>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1" name="TextBox 10">
              <a:hlinkClick xmlns:r="http://schemas.openxmlformats.org/officeDocument/2006/relationships" r:id="rId17"/>
              <a:extLst>
                <a:ext uri="{FF2B5EF4-FFF2-40B4-BE49-F238E27FC236}">
                  <a16:creationId xmlns:a16="http://schemas.microsoft.com/office/drawing/2014/main" id="{C016D19F-9064-89E8-4D12-CAE5DAF3378A}"/>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 name="Picture 8">
            <a:extLst>
              <a:ext uri="{FF2B5EF4-FFF2-40B4-BE49-F238E27FC236}">
                <a16:creationId xmlns:a16="http://schemas.microsoft.com/office/drawing/2014/main" id="{B0B4466A-49D7-CE29-D507-DA97EFEF9E20}"/>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editAs="oneCell">
    <xdr:from>
      <xdr:col>9</xdr:col>
      <xdr:colOff>838200</xdr:colOff>
      <xdr:row>8</xdr:row>
      <xdr:rowOff>38100</xdr:rowOff>
    </xdr:from>
    <xdr:to>
      <xdr:col>10</xdr:col>
      <xdr:colOff>73320</xdr:colOff>
      <xdr:row>8</xdr:row>
      <xdr:rowOff>218100</xdr:rowOff>
    </xdr:to>
    <xdr:pic>
      <xdr:nvPicPr>
        <xdr:cNvPr id="33" name="Picture 32">
          <a:extLst>
            <a:ext uri="{FF2B5EF4-FFF2-40B4-BE49-F238E27FC236}">
              <a16:creationId xmlns:a16="http://schemas.microsoft.com/office/drawing/2014/main" id="{41B8CA48-C299-4A9A-91F8-323A28E307B4}"/>
            </a:ext>
          </a:extLst>
        </xdr:cNvPr>
        <xdr:cNvPicPr>
          <a:picLocks/>
        </xdr:cNvPicPr>
      </xdr:nvPicPr>
      <xdr:blipFill>
        <a:blip xmlns:r="http://schemas.openxmlformats.org/officeDocument/2006/relationships" r:embed="rId19"/>
        <a:stretch>
          <a:fillRect/>
        </a:stretch>
      </xdr:blipFill>
      <xdr:spPr>
        <a:xfrm>
          <a:off x="6286500" y="2171700"/>
          <a:ext cx="180000" cy="18000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oneCellAnchor>
    <xdr:from>
      <xdr:col>25</xdr:col>
      <xdr:colOff>480060</xdr:colOff>
      <xdr:row>15</xdr:row>
      <xdr:rowOff>0</xdr:rowOff>
    </xdr:from>
    <xdr:ext cx="184731" cy="264560"/>
    <xdr:sp macro="" textlink="">
      <xdr:nvSpPr>
        <xdr:cNvPr id="2" name="TextBox 1">
          <a:extLst>
            <a:ext uri="{FF2B5EF4-FFF2-40B4-BE49-F238E27FC236}">
              <a16:creationId xmlns:a16="http://schemas.microsoft.com/office/drawing/2014/main" id="{8958D7B9-7748-496E-8095-FA1BDE4122D3}"/>
            </a:ext>
          </a:extLst>
        </xdr:cNvPr>
        <xdr:cNvSpPr txBox="1"/>
      </xdr:nvSpPr>
      <xdr:spPr>
        <a:xfrm>
          <a:off x="1348740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25</xdr:row>
      <xdr:rowOff>0</xdr:rowOff>
    </xdr:from>
    <xdr:ext cx="184731" cy="264560"/>
    <xdr:sp macro="" textlink="">
      <xdr:nvSpPr>
        <xdr:cNvPr id="3" name="TextBox 2">
          <a:extLst>
            <a:ext uri="{FF2B5EF4-FFF2-40B4-BE49-F238E27FC236}">
              <a16:creationId xmlns:a16="http://schemas.microsoft.com/office/drawing/2014/main" id="{390E8D7C-E8F4-4F07-B63A-87F8B82592FE}"/>
            </a:ext>
          </a:extLst>
        </xdr:cNvPr>
        <xdr:cNvSpPr txBox="1"/>
      </xdr:nvSpPr>
      <xdr:spPr>
        <a:xfrm>
          <a:off x="13487400" y="5494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 name="TextBox 3">
          <a:extLst>
            <a:ext uri="{FF2B5EF4-FFF2-40B4-BE49-F238E27FC236}">
              <a16:creationId xmlns:a16="http://schemas.microsoft.com/office/drawing/2014/main" id="{B3D3E1E6-3320-4FAC-AB80-3784278EE591}"/>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15</xdr:row>
      <xdr:rowOff>0</xdr:rowOff>
    </xdr:from>
    <xdr:ext cx="184731" cy="264560"/>
    <xdr:sp macro="" textlink="">
      <xdr:nvSpPr>
        <xdr:cNvPr id="5" name="TextBox 4">
          <a:extLst>
            <a:ext uri="{FF2B5EF4-FFF2-40B4-BE49-F238E27FC236}">
              <a16:creationId xmlns:a16="http://schemas.microsoft.com/office/drawing/2014/main" id="{D474ADA4-3CAF-4953-8797-F81AD50C2F5A}"/>
            </a:ext>
          </a:extLst>
        </xdr:cNvPr>
        <xdr:cNvSpPr txBox="1"/>
      </xdr:nvSpPr>
      <xdr:spPr>
        <a:xfrm>
          <a:off x="1348740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25</xdr:col>
      <xdr:colOff>472440</xdr:colOff>
      <xdr:row>3</xdr:row>
      <xdr:rowOff>99060</xdr:rowOff>
    </xdr:from>
    <xdr:to>
      <xdr:col>25</xdr:col>
      <xdr:colOff>1120440</xdr:colOff>
      <xdr:row>3</xdr:row>
      <xdr:rowOff>351060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7AC9DDAB-9AF9-45EE-B4E2-7520EDA87A9F}"/>
            </a:ext>
          </a:extLst>
        </xdr:cNvPr>
        <xdr:cNvSpPr/>
      </xdr:nvSpPr>
      <xdr:spPr>
        <a:xfrm>
          <a:off x="13479780" y="922020"/>
          <a:ext cx="648000" cy="252000"/>
        </a:xfrm>
        <a:prstGeom prst="roundRect">
          <a:avLst/>
        </a:prstGeom>
        <a:solidFill>
          <a:schemeClr val="bg1">
            <a:lumMod val="7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24</xdr:col>
      <xdr:colOff>160020</xdr:colOff>
      <xdr:row>3</xdr:row>
      <xdr:rowOff>99060</xdr:rowOff>
    </xdr:from>
    <xdr:to>
      <xdr:col>25</xdr:col>
      <xdr:colOff>396540</xdr:colOff>
      <xdr:row>3</xdr:row>
      <xdr:rowOff>351060</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320065CF-FC46-4244-8A3F-1C7AE887959B}"/>
            </a:ext>
          </a:extLst>
        </xdr:cNvPr>
        <xdr:cNvSpPr/>
      </xdr:nvSpPr>
      <xdr:spPr>
        <a:xfrm>
          <a:off x="12755880" y="922020"/>
          <a:ext cx="648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oneCellAnchor>
    <xdr:from>
      <xdr:col>25</xdr:col>
      <xdr:colOff>480060</xdr:colOff>
      <xdr:row>25</xdr:row>
      <xdr:rowOff>0</xdr:rowOff>
    </xdr:from>
    <xdr:ext cx="184731" cy="264560"/>
    <xdr:sp macro="" textlink="">
      <xdr:nvSpPr>
        <xdr:cNvPr id="8" name="TextBox 7">
          <a:extLst>
            <a:ext uri="{FF2B5EF4-FFF2-40B4-BE49-F238E27FC236}">
              <a16:creationId xmlns:a16="http://schemas.microsoft.com/office/drawing/2014/main" id="{243F8AC7-3F67-46FA-9DD5-7FC944D68261}"/>
            </a:ext>
          </a:extLst>
        </xdr:cNvPr>
        <xdr:cNvSpPr txBox="1"/>
      </xdr:nvSpPr>
      <xdr:spPr>
        <a:xfrm>
          <a:off x="13487400" y="5494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9</xdr:col>
      <xdr:colOff>480060</xdr:colOff>
      <xdr:row>25</xdr:row>
      <xdr:rowOff>0</xdr:rowOff>
    </xdr:from>
    <xdr:ext cx="184731" cy="264560"/>
    <xdr:sp macro="" textlink="">
      <xdr:nvSpPr>
        <xdr:cNvPr id="9" name="TextBox 8">
          <a:extLst>
            <a:ext uri="{FF2B5EF4-FFF2-40B4-BE49-F238E27FC236}">
              <a16:creationId xmlns:a16="http://schemas.microsoft.com/office/drawing/2014/main" id="{9615A3E4-8B35-4BF1-B4B7-D145CFBA6053}"/>
            </a:ext>
          </a:extLst>
        </xdr:cNvPr>
        <xdr:cNvSpPr txBox="1"/>
      </xdr:nvSpPr>
      <xdr:spPr>
        <a:xfrm>
          <a:off x="4831080" y="5494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25</xdr:col>
      <xdr:colOff>30480</xdr:colOff>
      <xdr:row>32</xdr:row>
      <xdr:rowOff>91440</xdr:rowOff>
    </xdr:from>
    <xdr:to>
      <xdr:col>25</xdr:col>
      <xdr:colOff>1125720</xdr:colOff>
      <xdr:row>32</xdr:row>
      <xdr:rowOff>343440</xdr:rowOff>
    </xdr:to>
    <xdr:sp macro="" textlink="">
      <xdr:nvSpPr>
        <xdr:cNvPr id="10" name="Rectangle: Rounded Corners 9">
          <a:extLst>
            <a:ext uri="{FF2B5EF4-FFF2-40B4-BE49-F238E27FC236}">
              <a16:creationId xmlns:a16="http://schemas.microsoft.com/office/drawing/2014/main" id="{D70B771E-B575-49F5-B559-C01874AECBDE}"/>
            </a:ext>
          </a:extLst>
        </xdr:cNvPr>
        <xdr:cNvSpPr/>
      </xdr:nvSpPr>
      <xdr:spPr>
        <a:xfrm>
          <a:off x="13037820" y="5783580"/>
          <a:ext cx="109524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28</xdr:col>
      <xdr:colOff>106679</xdr:colOff>
      <xdr:row>32</xdr:row>
      <xdr:rowOff>121920</xdr:rowOff>
    </xdr:from>
    <xdr:to>
      <xdr:col>28</xdr:col>
      <xdr:colOff>331679</xdr:colOff>
      <xdr:row>40</xdr:row>
      <xdr:rowOff>109320</xdr:rowOff>
    </xdr:to>
    <xdr:pic>
      <xdr:nvPicPr>
        <xdr:cNvPr id="11" name="Picture 10">
          <a:extLst>
            <a:ext uri="{FF2B5EF4-FFF2-40B4-BE49-F238E27FC236}">
              <a16:creationId xmlns:a16="http://schemas.microsoft.com/office/drawing/2014/main" id="{10D67579-7BD0-48F1-8DBD-364D50F37A4F}"/>
            </a:ext>
          </a:extLst>
        </xdr:cNvPr>
        <xdr:cNvPicPr>
          <a:picLocks noChangeAspect="1"/>
        </xdr:cNvPicPr>
      </xdr:nvPicPr>
      <xdr:blipFill>
        <a:blip xmlns:r="http://schemas.openxmlformats.org/officeDocument/2006/relationships" r:embed="rId3"/>
        <a:stretch>
          <a:fillRect/>
        </a:stretch>
      </xdr:blipFill>
      <xdr:spPr>
        <a:xfrm>
          <a:off x="14988539" y="5814060"/>
          <a:ext cx="225000" cy="1450440"/>
        </a:xfrm>
        <a:prstGeom prst="rect">
          <a:avLst/>
        </a:prstGeom>
      </xdr:spPr>
    </xdr:pic>
    <xdr:clientData/>
  </xdr:twoCellAnchor>
  <xdr:twoCellAnchor editAs="oneCell">
    <xdr:from>
      <xdr:col>28</xdr:col>
      <xdr:colOff>396239</xdr:colOff>
      <xdr:row>32</xdr:row>
      <xdr:rowOff>152399</xdr:rowOff>
    </xdr:from>
    <xdr:to>
      <xdr:col>28</xdr:col>
      <xdr:colOff>558239</xdr:colOff>
      <xdr:row>40</xdr:row>
      <xdr:rowOff>85799</xdr:rowOff>
    </xdr:to>
    <xdr:pic>
      <xdr:nvPicPr>
        <xdr:cNvPr id="12" name="Picture 11">
          <a:extLst>
            <a:ext uri="{FF2B5EF4-FFF2-40B4-BE49-F238E27FC236}">
              <a16:creationId xmlns:a16="http://schemas.microsoft.com/office/drawing/2014/main" id="{903D57C1-3616-4894-97D3-EAF65BB3DA9B}"/>
            </a:ext>
          </a:extLst>
        </xdr:cNvPr>
        <xdr:cNvPicPr>
          <a:picLocks noChangeAspect="1"/>
        </xdr:cNvPicPr>
      </xdr:nvPicPr>
      <xdr:blipFill>
        <a:blip xmlns:r="http://schemas.openxmlformats.org/officeDocument/2006/relationships" r:embed="rId4"/>
        <a:stretch>
          <a:fillRect/>
        </a:stretch>
      </xdr:blipFill>
      <xdr:spPr>
        <a:xfrm>
          <a:off x="15278099" y="5844539"/>
          <a:ext cx="162000" cy="1396440"/>
        </a:xfrm>
        <a:prstGeom prst="rect">
          <a:avLst/>
        </a:prstGeom>
      </xdr:spPr>
    </xdr:pic>
    <xdr:clientData/>
  </xdr:twoCellAnchor>
  <xdr:twoCellAnchor editAs="oneCell">
    <xdr:from>
      <xdr:col>5</xdr:col>
      <xdr:colOff>0</xdr:colOff>
      <xdr:row>33</xdr:row>
      <xdr:rowOff>106680</xdr:rowOff>
    </xdr:from>
    <xdr:to>
      <xdr:col>5</xdr:col>
      <xdr:colOff>291805</xdr:colOff>
      <xdr:row>34</xdr:row>
      <xdr:rowOff>198120</xdr:rowOff>
    </xdr:to>
    <xdr:pic>
      <xdr:nvPicPr>
        <xdr:cNvPr id="13" name="Picture 12">
          <a:extLst>
            <a:ext uri="{FF2B5EF4-FFF2-40B4-BE49-F238E27FC236}">
              <a16:creationId xmlns:a16="http://schemas.microsoft.com/office/drawing/2014/main" id="{A315B50D-F7CC-4DD8-9074-5C23780833C8}"/>
            </a:ext>
          </a:extLst>
        </xdr:cNvPr>
        <xdr:cNvPicPr>
          <a:picLocks noChangeAspect="1"/>
        </xdr:cNvPicPr>
      </xdr:nvPicPr>
      <xdr:blipFill>
        <a:blip xmlns:r="http://schemas.openxmlformats.org/officeDocument/2006/relationships" r:embed="rId5"/>
        <a:stretch>
          <a:fillRect/>
        </a:stretch>
      </xdr:blipFill>
      <xdr:spPr>
        <a:xfrm>
          <a:off x="2110740" y="6240780"/>
          <a:ext cx="291805" cy="365760"/>
        </a:xfrm>
        <a:prstGeom prst="rect">
          <a:avLst/>
        </a:prstGeom>
      </xdr:spPr>
    </xdr:pic>
    <xdr:clientData/>
  </xdr:twoCellAnchor>
  <xdr:twoCellAnchor editAs="oneCell">
    <xdr:from>
      <xdr:col>10</xdr:col>
      <xdr:colOff>144780</xdr:colOff>
      <xdr:row>33</xdr:row>
      <xdr:rowOff>106680</xdr:rowOff>
    </xdr:from>
    <xdr:to>
      <xdr:col>11</xdr:col>
      <xdr:colOff>40345</xdr:colOff>
      <xdr:row>34</xdr:row>
      <xdr:rowOff>198120</xdr:rowOff>
    </xdr:to>
    <xdr:pic>
      <xdr:nvPicPr>
        <xdr:cNvPr id="14" name="Picture 13">
          <a:extLst>
            <a:ext uri="{FF2B5EF4-FFF2-40B4-BE49-F238E27FC236}">
              <a16:creationId xmlns:a16="http://schemas.microsoft.com/office/drawing/2014/main" id="{054D0CEC-6F2A-4F4B-B7EF-65E05A714948}"/>
            </a:ext>
          </a:extLst>
        </xdr:cNvPr>
        <xdr:cNvPicPr>
          <a:picLocks noChangeAspect="1"/>
        </xdr:cNvPicPr>
      </xdr:nvPicPr>
      <xdr:blipFill>
        <a:blip xmlns:r="http://schemas.openxmlformats.org/officeDocument/2006/relationships" r:embed="rId5"/>
        <a:stretch>
          <a:fillRect/>
        </a:stretch>
      </xdr:blipFill>
      <xdr:spPr>
        <a:xfrm>
          <a:off x="5128260" y="6240780"/>
          <a:ext cx="291805" cy="365760"/>
        </a:xfrm>
        <a:prstGeom prst="rect">
          <a:avLst/>
        </a:prstGeom>
      </xdr:spPr>
    </xdr:pic>
    <xdr:clientData/>
  </xdr:twoCellAnchor>
  <xdr:twoCellAnchor editAs="oneCell">
    <xdr:from>
      <xdr:col>7</xdr:col>
      <xdr:colOff>0</xdr:colOff>
      <xdr:row>33</xdr:row>
      <xdr:rowOff>106680</xdr:rowOff>
    </xdr:from>
    <xdr:to>
      <xdr:col>7</xdr:col>
      <xdr:colOff>271445</xdr:colOff>
      <xdr:row>34</xdr:row>
      <xdr:rowOff>198120</xdr:rowOff>
    </xdr:to>
    <xdr:pic>
      <xdr:nvPicPr>
        <xdr:cNvPr id="15" name="Picture 14">
          <a:extLst>
            <a:ext uri="{FF2B5EF4-FFF2-40B4-BE49-F238E27FC236}">
              <a16:creationId xmlns:a16="http://schemas.microsoft.com/office/drawing/2014/main" id="{C9CB504B-E3B3-4791-B6FC-2ECABACACD64}"/>
            </a:ext>
          </a:extLst>
        </xdr:cNvPr>
        <xdr:cNvPicPr>
          <a:picLocks noChangeAspect="1"/>
        </xdr:cNvPicPr>
      </xdr:nvPicPr>
      <xdr:blipFill>
        <a:blip xmlns:r="http://schemas.openxmlformats.org/officeDocument/2006/relationships" r:embed="rId6"/>
        <a:stretch>
          <a:fillRect/>
        </a:stretch>
      </xdr:blipFill>
      <xdr:spPr>
        <a:xfrm>
          <a:off x="2933700" y="6240780"/>
          <a:ext cx="271445" cy="365760"/>
        </a:xfrm>
        <a:prstGeom prst="rect">
          <a:avLst/>
        </a:prstGeom>
      </xdr:spPr>
    </xdr:pic>
    <xdr:clientData/>
  </xdr:twoCellAnchor>
  <xdr:twoCellAnchor editAs="oneCell">
    <xdr:from>
      <xdr:col>9</xdr:col>
      <xdr:colOff>0</xdr:colOff>
      <xdr:row>33</xdr:row>
      <xdr:rowOff>106680</xdr:rowOff>
    </xdr:from>
    <xdr:to>
      <xdr:col>9</xdr:col>
      <xdr:colOff>271445</xdr:colOff>
      <xdr:row>34</xdr:row>
      <xdr:rowOff>198120</xdr:rowOff>
    </xdr:to>
    <xdr:pic>
      <xdr:nvPicPr>
        <xdr:cNvPr id="16" name="Picture 15">
          <a:extLst>
            <a:ext uri="{FF2B5EF4-FFF2-40B4-BE49-F238E27FC236}">
              <a16:creationId xmlns:a16="http://schemas.microsoft.com/office/drawing/2014/main" id="{6482246E-CD81-4D95-B1D0-A8974C1E738E}"/>
            </a:ext>
          </a:extLst>
        </xdr:cNvPr>
        <xdr:cNvPicPr>
          <a:picLocks noChangeAspect="1"/>
        </xdr:cNvPicPr>
      </xdr:nvPicPr>
      <xdr:blipFill>
        <a:blip xmlns:r="http://schemas.openxmlformats.org/officeDocument/2006/relationships" r:embed="rId6"/>
        <a:stretch>
          <a:fillRect/>
        </a:stretch>
      </xdr:blipFill>
      <xdr:spPr>
        <a:xfrm>
          <a:off x="4351020" y="6240780"/>
          <a:ext cx="271445" cy="365760"/>
        </a:xfrm>
        <a:prstGeom prst="rect">
          <a:avLst/>
        </a:prstGeom>
      </xdr:spPr>
    </xdr:pic>
    <xdr:clientData/>
  </xdr:twoCellAnchor>
  <xdr:twoCellAnchor>
    <xdr:from>
      <xdr:col>0</xdr:col>
      <xdr:colOff>0</xdr:colOff>
      <xdr:row>0</xdr:row>
      <xdr:rowOff>0</xdr:rowOff>
    </xdr:from>
    <xdr:to>
      <xdr:col>2</xdr:col>
      <xdr:colOff>3471</xdr:colOff>
      <xdr:row>35</xdr:row>
      <xdr:rowOff>157260</xdr:rowOff>
    </xdr:to>
    <xdr:grpSp>
      <xdr:nvGrpSpPr>
        <xdr:cNvPr id="17" name="Group 16">
          <a:extLst>
            <a:ext uri="{FF2B5EF4-FFF2-40B4-BE49-F238E27FC236}">
              <a16:creationId xmlns:a16="http://schemas.microsoft.com/office/drawing/2014/main" id="{4978E5A7-E2FA-49B2-B7B0-E15500CCDFDC}"/>
            </a:ext>
          </a:extLst>
        </xdr:cNvPr>
        <xdr:cNvGrpSpPr/>
      </xdr:nvGrpSpPr>
      <xdr:grpSpPr>
        <a:xfrm>
          <a:off x="0" y="0"/>
          <a:ext cx="1474131" cy="6840000"/>
          <a:chOff x="0" y="0"/>
          <a:chExt cx="1470321" cy="6184990"/>
        </a:xfrm>
        <a:solidFill>
          <a:schemeClr val="bg1"/>
        </a:solidFill>
      </xdr:grpSpPr>
      <xdr:grpSp>
        <xdr:nvGrpSpPr>
          <xdr:cNvPr id="18" name="Group 17">
            <a:extLst>
              <a:ext uri="{FF2B5EF4-FFF2-40B4-BE49-F238E27FC236}">
                <a16:creationId xmlns:a16="http://schemas.microsoft.com/office/drawing/2014/main" id="{00EAC6AB-A7BB-9711-2893-B91DB7F7B667}"/>
              </a:ext>
            </a:extLst>
          </xdr:cNvPr>
          <xdr:cNvGrpSpPr/>
        </xdr:nvGrpSpPr>
        <xdr:grpSpPr>
          <a:xfrm>
            <a:off x="0" y="0"/>
            <a:ext cx="1470321" cy="6184990"/>
            <a:chOff x="0" y="0"/>
            <a:chExt cx="1470321" cy="6184990"/>
          </a:xfrm>
          <a:grpFill/>
        </xdr:grpSpPr>
        <xdr:grpSp>
          <xdr:nvGrpSpPr>
            <xdr:cNvPr id="20" name="Group 19">
              <a:extLst>
                <a:ext uri="{FF2B5EF4-FFF2-40B4-BE49-F238E27FC236}">
                  <a16:creationId xmlns:a16="http://schemas.microsoft.com/office/drawing/2014/main" id="{72C5BCE0-62C8-9611-837D-DD6DAC3E3762}"/>
                </a:ext>
              </a:extLst>
            </xdr:cNvPr>
            <xdr:cNvGrpSpPr/>
          </xdr:nvGrpSpPr>
          <xdr:grpSpPr>
            <a:xfrm>
              <a:off x="0" y="0"/>
              <a:ext cx="1470321" cy="6184990"/>
              <a:chOff x="0" y="-291307"/>
              <a:chExt cx="1474131" cy="6350725"/>
            </a:xfrm>
            <a:grpFill/>
          </xdr:grpSpPr>
          <xdr:grpSp>
            <xdr:nvGrpSpPr>
              <xdr:cNvPr id="22" name="Group 21">
                <a:extLst>
                  <a:ext uri="{FF2B5EF4-FFF2-40B4-BE49-F238E27FC236}">
                    <a16:creationId xmlns:a16="http://schemas.microsoft.com/office/drawing/2014/main" id="{72DBE1A2-2783-58DD-BD09-C75E0BC1C0AB}"/>
                  </a:ext>
                </a:extLst>
              </xdr:cNvPr>
              <xdr:cNvGrpSpPr/>
            </xdr:nvGrpSpPr>
            <xdr:grpSpPr>
              <a:xfrm>
                <a:off x="0" y="-291307"/>
                <a:ext cx="1474131" cy="6350725"/>
                <a:chOff x="0" y="-291307"/>
                <a:chExt cx="1474131" cy="6350725"/>
              </a:xfrm>
              <a:grpFill/>
            </xdr:grpSpPr>
            <xdr:grpSp>
              <xdr:nvGrpSpPr>
                <xdr:cNvPr id="25" name="Group 24">
                  <a:extLst>
                    <a:ext uri="{FF2B5EF4-FFF2-40B4-BE49-F238E27FC236}">
                      <a16:creationId xmlns:a16="http://schemas.microsoft.com/office/drawing/2014/main" id="{F509BE48-C5F2-07CA-ED4E-63D6C827FCE9}"/>
                    </a:ext>
                  </a:extLst>
                </xdr:cNvPr>
                <xdr:cNvGrpSpPr/>
              </xdr:nvGrpSpPr>
              <xdr:grpSpPr>
                <a:xfrm>
                  <a:off x="0" y="-291307"/>
                  <a:ext cx="1474131" cy="6350725"/>
                  <a:chOff x="0" y="-276870"/>
                  <a:chExt cx="1476165" cy="6035993"/>
                </a:xfrm>
                <a:grpFill/>
              </xdr:grpSpPr>
              <xdr:sp macro="" textlink="">
                <xdr:nvSpPr>
                  <xdr:cNvPr id="27" name="Rectangle 26">
                    <a:extLst>
                      <a:ext uri="{FF2B5EF4-FFF2-40B4-BE49-F238E27FC236}">
                        <a16:creationId xmlns:a16="http://schemas.microsoft.com/office/drawing/2014/main" id="{38EE3878-9E4B-6CBD-202A-D41A40118C39}"/>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8" name="Group 27">
                    <a:extLst>
                      <a:ext uri="{FF2B5EF4-FFF2-40B4-BE49-F238E27FC236}">
                        <a16:creationId xmlns:a16="http://schemas.microsoft.com/office/drawing/2014/main" id="{C36FA7EF-BCA7-0019-8CFE-E49A35EEA950}"/>
                      </a:ext>
                    </a:extLst>
                  </xdr:cNvPr>
                  <xdr:cNvGrpSpPr/>
                </xdr:nvGrpSpPr>
                <xdr:grpSpPr>
                  <a:xfrm>
                    <a:off x="2080" y="531339"/>
                    <a:ext cx="1457616" cy="4278031"/>
                    <a:chOff x="2080" y="531339"/>
                    <a:chExt cx="1457616" cy="4278031"/>
                  </a:xfrm>
                  <a:grpFill/>
                </xdr:grpSpPr>
                <xdr:sp macro="" textlink="">
                  <xdr:nvSpPr>
                    <xdr:cNvPr id="29" name="TextBox 28">
                      <a:hlinkClick xmlns:r="http://schemas.openxmlformats.org/officeDocument/2006/relationships" r:id="rId7"/>
                      <a:extLst>
                        <a:ext uri="{FF2B5EF4-FFF2-40B4-BE49-F238E27FC236}">
                          <a16:creationId xmlns:a16="http://schemas.microsoft.com/office/drawing/2014/main" id="{3D6FA564-E188-BB30-DECD-5DD0B29E9939}"/>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8"/>
                      <a:extLst>
                        <a:ext uri="{FF2B5EF4-FFF2-40B4-BE49-F238E27FC236}">
                          <a16:creationId xmlns:a16="http://schemas.microsoft.com/office/drawing/2014/main" id="{CBE7097F-CC79-CDD4-4CE0-7922BE96CCBF}"/>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9"/>
                      <a:extLst>
                        <a:ext uri="{FF2B5EF4-FFF2-40B4-BE49-F238E27FC236}">
                          <a16:creationId xmlns:a16="http://schemas.microsoft.com/office/drawing/2014/main" id="{0060E6B0-04A9-CD49-2E1F-34D9982A055D}"/>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0"/>
                      <a:extLst>
                        <a:ext uri="{FF2B5EF4-FFF2-40B4-BE49-F238E27FC236}">
                          <a16:creationId xmlns:a16="http://schemas.microsoft.com/office/drawing/2014/main" id="{547234DB-C058-33C7-4803-769551F422A8}"/>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11"/>
                      <a:extLst>
                        <a:ext uri="{FF2B5EF4-FFF2-40B4-BE49-F238E27FC236}">
                          <a16:creationId xmlns:a16="http://schemas.microsoft.com/office/drawing/2014/main" id="{1AEFE5A9-B818-1C13-549A-12B73F648C3B}"/>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12"/>
                      <a:extLst>
                        <a:ext uri="{FF2B5EF4-FFF2-40B4-BE49-F238E27FC236}">
                          <a16:creationId xmlns:a16="http://schemas.microsoft.com/office/drawing/2014/main" id="{932CC382-6A90-4C7E-C8B5-150D2AE4F4E6}"/>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13"/>
                      <a:extLst>
                        <a:ext uri="{FF2B5EF4-FFF2-40B4-BE49-F238E27FC236}">
                          <a16:creationId xmlns:a16="http://schemas.microsoft.com/office/drawing/2014/main" id="{0944C2CA-B2F7-DB2E-A4FF-B276795BFC77}"/>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14"/>
                      <a:extLst>
                        <a:ext uri="{FF2B5EF4-FFF2-40B4-BE49-F238E27FC236}">
                          <a16:creationId xmlns:a16="http://schemas.microsoft.com/office/drawing/2014/main" id="{4DD27977-7245-5D59-3DE2-48F5F042AE72}"/>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15"/>
                      <a:extLst>
                        <a:ext uri="{FF2B5EF4-FFF2-40B4-BE49-F238E27FC236}">
                          <a16:creationId xmlns:a16="http://schemas.microsoft.com/office/drawing/2014/main" id="{743BB5C5-7C63-8891-6F46-130973AA6E6E}"/>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extLst>
                        <a:ext uri="{FF2B5EF4-FFF2-40B4-BE49-F238E27FC236}">
                          <a16:creationId xmlns:a16="http://schemas.microsoft.com/office/drawing/2014/main" id="{E3081B65-681A-8663-EA25-0618E31EE543}"/>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hlinkClick xmlns:r="http://schemas.openxmlformats.org/officeDocument/2006/relationships" r:id="rId16"/>
                      <a:extLst>
                        <a:ext uri="{FF2B5EF4-FFF2-40B4-BE49-F238E27FC236}">
                          <a16:creationId xmlns:a16="http://schemas.microsoft.com/office/drawing/2014/main" id="{138B97AD-6B66-2217-1F74-553E7E3C85EE}"/>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extLst>
                        <a:ext uri="{FF2B5EF4-FFF2-40B4-BE49-F238E27FC236}">
                          <a16:creationId xmlns:a16="http://schemas.microsoft.com/office/drawing/2014/main" id="{2680D54C-F090-6D1A-25C6-EB30A8F639C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1" name="TextBox 40">
                      <a:hlinkClick xmlns:r="http://schemas.openxmlformats.org/officeDocument/2006/relationships" r:id="rId17"/>
                      <a:extLst>
                        <a:ext uri="{FF2B5EF4-FFF2-40B4-BE49-F238E27FC236}">
                          <a16:creationId xmlns:a16="http://schemas.microsoft.com/office/drawing/2014/main" id="{32526922-8FD3-80B0-2A77-5594734E1BD5}"/>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2" name="TextBox 41">
                      <a:extLst>
                        <a:ext uri="{FF2B5EF4-FFF2-40B4-BE49-F238E27FC236}">
                          <a16:creationId xmlns:a16="http://schemas.microsoft.com/office/drawing/2014/main" id="{DC04C243-6A49-4244-DF78-907444C8EA82}"/>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6" name="TextBox 25">
                  <a:hlinkClick xmlns:r="http://schemas.openxmlformats.org/officeDocument/2006/relationships" r:id="rId1"/>
                  <a:extLst>
                    <a:ext uri="{FF2B5EF4-FFF2-40B4-BE49-F238E27FC236}">
                      <a16:creationId xmlns:a16="http://schemas.microsoft.com/office/drawing/2014/main" id="{D6C6A815-4AFC-908E-0D66-3AD2225ABCE0}"/>
                    </a:ext>
                  </a:extLst>
                </xdr:cNvPr>
                <xdr:cNvSpPr txBox="1"/>
              </xdr:nvSpPr>
              <xdr:spPr>
                <a:xfrm>
                  <a:off x="0" y="2248743"/>
                  <a:ext cx="1440000" cy="253521"/>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23" name="TextBox 22">
                <a:extLst>
                  <a:ext uri="{FF2B5EF4-FFF2-40B4-BE49-F238E27FC236}">
                    <a16:creationId xmlns:a16="http://schemas.microsoft.com/office/drawing/2014/main" id="{83AB7FB2-2833-967D-424C-39A85B47E877}"/>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extLst>
                  <a:ext uri="{FF2B5EF4-FFF2-40B4-BE49-F238E27FC236}">
                    <a16:creationId xmlns:a16="http://schemas.microsoft.com/office/drawing/2014/main" id="{B3378FE6-95A2-4C3D-D7E4-0316C286A4B7}"/>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1" name="TextBox 20">
              <a:hlinkClick xmlns:r="http://schemas.openxmlformats.org/officeDocument/2006/relationships" r:id="rId18"/>
              <a:extLst>
                <a:ext uri="{FF2B5EF4-FFF2-40B4-BE49-F238E27FC236}">
                  <a16:creationId xmlns:a16="http://schemas.microsoft.com/office/drawing/2014/main" id="{82CD1791-A73A-83F6-2295-F559F196135E}"/>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9" name="Picture 18">
            <a:extLst>
              <a:ext uri="{FF2B5EF4-FFF2-40B4-BE49-F238E27FC236}">
                <a16:creationId xmlns:a16="http://schemas.microsoft.com/office/drawing/2014/main" id="{0C44C3E4-9EEF-F810-24F9-3698922ACEFA}"/>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a:grpFill/>
        </xdr:spPr>
      </xdr:pic>
    </xdr:grpSp>
    <xdr:clientData/>
  </xdr:twoCellAnchor>
  <xdr:oneCellAnchor>
    <xdr:from>
      <xdr:col>34</xdr:col>
      <xdr:colOff>0</xdr:colOff>
      <xdr:row>4</xdr:row>
      <xdr:rowOff>0</xdr:rowOff>
    </xdr:from>
    <xdr:ext cx="184731" cy="264560"/>
    <xdr:sp macro="" textlink="">
      <xdr:nvSpPr>
        <xdr:cNvPr id="43" name="TextBox 42">
          <a:extLst>
            <a:ext uri="{FF2B5EF4-FFF2-40B4-BE49-F238E27FC236}">
              <a16:creationId xmlns:a16="http://schemas.microsoft.com/office/drawing/2014/main" id="{02821498-8B54-435D-A2D1-41C2FE917A8A}"/>
            </a:ext>
          </a:extLst>
        </xdr:cNvPr>
        <xdr:cNvSpPr txBox="1"/>
      </xdr:nvSpPr>
      <xdr:spPr>
        <a:xfrm>
          <a:off x="1863090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4" name="TextBox 43">
          <a:extLst>
            <a:ext uri="{FF2B5EF4-FFF2-40B4-BE49-F238E27FC236}">
              <a16:creationId xmlns:a16="http://schemas.microsoft.com/office/drawing/2014/main" id="{D9961660-CBA5-4155-A1D4-98F05B79852C}"/>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15</xdr:row>
      <xdr:rowOff>0</xdr:rowOff>
    </xdr:from>
    <xdr:ext cx="184731" cy="264560"/>
    <xdr:sp macro="" textlink="">
      <xdr:nvSpPr>
        <xdr:cNvPr id="45" name="TextBox 44">
          <a:extLst>
            <a:ext uri="{FF2B5EF4-FFF2-40B4-BE49-F238E27FC236}">
              <a16:creationId xmlns:a16="http://schemas.microsoft.com/office/drawing/2014/main" id="{FBC5F1AD-E337-4690-AFF0-A2E64CBC8C20}"/>
            </a:ext>
          </a:extLst>
        </xdr:cNvPr>
        <xdr:cNvSpPr txBox="1"/>
      </xdr:nvSpPr>
      <xdr:spPr>
        <a:xfrm>
          <a:off x="1348740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15</xdr:row>
      <xdr:rowOff>0</xdr:rowOff>
    </xdr:from>
    <xdr:ext cx="184731" cy="264560"/>
    <xdr:sp macro="" textlink="">
      <xdr:nvSpPr>
        <xdr:cNvPr id="46" name="TextBox 45">
          <a:extLst>
            <a:ext uri="{FF2B5EF4-FFF2-40B4-BE49-F238E27FC236}">
              <a16:creationId xmlns:a16="http://schemas.microsoft.com/office/drawing/2014/main" id="{BA67031B-3D77-4EC8-99A7-F2B30526E91C}"/>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34</xdr:col>
      <xdr:colOff>0</xdr:colOff>
      <xdr:row>15</xdr:row>
      <xdr:rowOff>0</xdr:rowOff>
    </xdr:from>
    <xdr:ext cx="184731" cy="264560"/>
    <xdr:sp macro="" textlink="">
      <xdr:nvSpPr>
        <xdr:cNvPr id="47" name="TextBox 46">
          <a:extLst>
            <a:ext uri="{FF2B5EF4-FFF2-40B4-BE49-F238E27FC236}">
              <a16:creationId xmlns:a16="http://schemas.microsoft.com/office/drawing/2014/main" id="{2A0FCE65-95CF-4FAB-B672-793116DC56F2}"/>
            </a:ext>
          </a:extLst>
        </xdr:cNvPr>
        <xdr:cNvSpPr txBox="1"/>
      </xdr:nvSpPr>
      <xdr:spPr>
        <a:xfrm>
          <a:off x="1863090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15</xdr:row>
      <xdr:rowOff>0</xdr:rowOff>
    </xdr:from>
    <xdr:ext cx="184731" cy="264560"/>
    <xdr:sp macro="" textlink="">
      <xdr:nvSpPr>
        <xdr:cNvPr id="48" name="TextBox 47">
          <a:extLst>
            <a:ext uri="{FF2B5EF4-FFF2-40B4-BE49-F238E27FC236}">
              <a16:creationId xmlns:a16="http://schemas.microsoft.com/office/drawing/2014/main" id="{12FC9B53-C4A7-48C5-B9CF-3D984225044C}"/>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18</xdr:col>
      <xdr:colOff>0</xdr:colOff>
      <xdr:row>7</xdr:row>
      <xdr:rowOff>30480</xdr:rowOff>
    </xdr:from>
    <xdr:to>
      <xdr:col>18</xdr:col>
      <xdr:colOff>180000</xdr:colOff>
      <xdr:row>7</xdr:row>
      <xdr:rowOff>210480</xdr:rowOff>
    </xdr:to>
    <xdr:pic>
      <xdr:nvPicPr>
        <xdr:cNvPr id="49" name="Picture 48">
          <a:hlinkClick xmlns:r="http://schemas.openxmlformats.org/officeDocument/2006/relationships" r:id="rId20"/>
          <a:extLst>
            <a:ext uri="{FF2B5EF4-FFF2-40B4-BE49-F238E27FC236}">
              <a16:creationId xmlns:a16="http://schemas.microsoft.com/office/drawing/2014/main" id="{2E134B84-8184-4DE4-9B10-29EA2FF128EE}"/>
            </a:ext>
          </a:extLst>
        </xdr:cNvPr>
        <xdr:cNvPicPr>
          <a:picLocks/>
        </xdr:cNvPicPr>
      </xdr:nvPicPr>
      <xdr:blipFill>
        <a:blip xmlns:r="http://schemas.openxmlformats.org/officeDocument/2006/relationships" r:embed="rId21"/>
        <a:stretch>
          <a:fillRect/>
        </a:stretch>
      </xdr:blipFill>
      <xdr:spPr>
        <a:xfrm>
          <a:off x="9547860" y="1859280"/>
          <a:ext cx="180000" cy="180000"/>
        </a:xfrm>
        <a:prstGeom prst="rect">
          <a:avLst/>
        </a:prstGeom>
      </xdr:spPr>
    </xdr:pic>
    <xdr:clientData/>
  </xdr:twoCellAnchor>
  <xdr:twoCellAnchor>
    <xdr:from>
      <xdr:col>25</xdr:col>
      <xdr:colOff>464820</xdr:colOff>
      <xdr:row>14</xdr:row>
      <xdr:rowOff>91440</xdr:rowOff>
    </xdr:from>
    <xdr:to>
      <xdr:col>25</xdr:col>
      <xdr:colOff>1112820</xdr:colOff>
      <xdr:row>14</xdr:row>
      <xdr:rowOff>343440</xdr:rowOff>
    </xdr:to>
    <xdr:sp macro="" textlink="">
      <xdr:nvSpPr>
        <xdr:cNvPr id="58" name="Rectangle: Rounded Corners 57">
          <a:hlinkClick xmlns:r="http://schemas.openxmlformats.org/officeDocument/2006/relationships" r:id="rId22"/>
          <a:extLst>
            <a:ext uri="{FF2B5EF4-FFF2-40B4-BE49-F238E27FC236}">
              <a16:creationId xmlns:a16="http://schemas.microsoft.com/office/drawing/2014/main" id="{C1F14B2B-4484-4A06-B97C-9E73BDECD982}"/>
            </a:ext>
          </a:extLst>
        </xdr:cNvPr>
        <xdr:cNvSpPr/>
      </xdr:nvSpPr>
      <xdr:spPr>
        <a:xfrm>
          <a:off x="13472160" y="3223260"/>
          <a:ext cx="648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Renew</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22860</xdr:colOff>
      <xdr:row>0</xdr:row>
      <xdr:rowOff>0</xdr:rowOff>
    </xdr:from>
    <xdr:to>
      <xdr:col>17</xdr:col>
      <xdr:colOff>1066800</xdr:colOff>
      <xdr:row>37</xdr:row>
      <xdr:rowOff>114300</xdr:rowOff>
    </xdr:to>
    <xdr:sp macro="" textlink="">
      <xdr:nvSpPr>
        <xdr:cNvPr id="62" name="Rectangle 61">
          <a:extLst>
            <a:ext uri="{FF2B5EF4-FFF2-40B4-BE49-F238E27FC236}">
              <a16:creationId xmlns:a16="http://schemas.microsoft.com/office/drawing/2014/main" id="{D86D0CAC-2B12-428B-8447-81638F110669}"/>
            </a:ext>
          </a:extLst>
        </xdr:cNvPr>
        <xdr:cNvSpPr/>
      </xdr:nvSpPr>
      <xdr:spPr>
        <a:xfrm>
          <a:off x="1493520" y="0"/>
          <a:ext cx="8031480" cy="725424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17</xdr:col>
      <xdr:colOff>1028700</xdr:colOff>
      <xdr:row>0</xdr:row>
      <xdr:rowOff>0</xdr:rowOff>
    </xdr:from>
    <xdr:to>
      <xdr:col>26</xdr:col>
      <xdr:colOff>31800</xdr:colOff>
      <xdr:row>35</xdr:row>
      <xdr:rowOff>157260</xdr:rowOff>
    </xdr:to>
    <xdr:grpSp>
      <xdr:nvGrpSpPr>
        <xdr:cNvPr id="50" name="Group 49">
          <a:extLst>
            <a:ext uri="{FF2B5EF4-FFF2-40B4-BE49-F238E27FC236}">
              <a16:creationId xmlns:a16="http://schemas.microsoft.com/office/drawing/2014/main" id="{ECC9476B-D9EC-488A-826F-C864ECF61D2E}"/>
            </a:ext>
          </a:extLst>
        </xdr:cNvPr>
        <xdr:cNvGrpSpPr/>
      </xdr:nvGrpSpPr>
      <xdr:grpSpPr>
        <a:xfrm>
          <a:off x="9486900" y="0"/>
          <a:ext cx="4680000" cy="6840000"/>
          <a:chOff x="0" y="0"/>
          <a:chExt cx="4680000" cy="6840000"/>
        </a:xfrm>
      </xdr:grpSpPr>
      <xdr:grpSp>
        <xdr:nvGrpSpPr>
          <xdr:cNvPr id="51" name="Group 50">
            <a:extLst>
              <a:ext uri="{FF2B5EF4-FFF2-40B4-BE49-F238E27FC236}">
                <a16:creationId xmlns:a16="http://schemas.microsoft.com/office/drawing/2014/main" id="{64CF300A-CAF5-BB70-D64F-B66FF585F29B}"/>
              </a:ext>
            </a:extLst>
          </xdr:cNvPr>
          <xdr:cNvGrpSpPr/>
        </xdr:nvGrpSpPr>
        <xdr:grpSpPr>
          <a:xfrm>
            <a:off x="0" y="0"/>
            <a:ext cx="4680000" cy="6840000"/>
            <a:chOff x="9515070" y="32289"/>
            <a:chExt cx="4488180" cy="6660000"/>
          </a:xfrm>
        </xdr:grpSpPr>
        <xdr:grpSp>
          <xdr:nvGrpSpPr>
            <xdr:cNvPr id="61" name="Group 60">
              <a:extLst>
                <a:ext uri="{FF2B5EF4-FFF2-40B4-BE49-F238E27FC236}">
                  <a16:creationId xmlns:a16="http://schemas.microsoft.com/office/drawing/2014/main" id="{4BFCAD39-8F90-69D9-B22C-295310BA37AD}"/>
                </a:ext>
              </a:extLst>
            </xdr:cNvPr>
            <xdr:cNvGrpSpPr/>
          </xdr:nvGrpSpPr>
          <xdr:grpSpPr>
            <a:xfrm>
              <a:off x="9515070" y="32289"/>
              <a:ext cx="4488180" cy="6660000"/>
              <a:chOff x="1338810" y="9429"/>
              <a:chExt cx="4488180" cy="6660000"/>
            </a:xfrm>
          </xdr:grpSpPr>
          <xdr:sp macro="" textlink="">
            <xdr:nvSpPr>
              <xdr:cNvPr id="95" name="Rectangle: Rounded Corners 94">
                <a:extLst>
                  <a:ext uri="{FF2B5EF4-FFF2-40B4-BE49-F238E27FC236}">
                    <a16:creationId xmlns:a16="http://schemas.microsoft.com/office/drawing/2014/main" id="{A2FE026C-C47F-6C55-4A15-38DC915401D8}"/>
                  </a:ext>
                </a:extLst>
              </xdr:cNvPr>
              <xdr:cNvSpPr/>
            </xdr:nvSpPr>
            <xdr:spPr>
              <a:xfrm>
                <a:off x="1338810" y="9429"/>
                <a:ext cx="4488180" cy="6660000"/>
              </a:xfrm>
              <a:prstGeom prst="roundRect">
                <a:avLst>
                  <a:gd name="adj" fmla="val 0"/>
                </a:avLst>
              </a:prstGeom>
              <a:solidFill>
                <a:schemeClr val="bg1"/>
              </a:solidFill>
              <a:ln w="254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96" name="TextBox 95">
                <a:extLst>
                  <a:ext uri="{FF2B5EF4-FFF2-40B4-BE49-F238E27FC236}">
                    <a16:creationId xmlns:a16="http://schemas.microsoft.com/office/drawing/2014/main" id="{338F0DAC-4C13-FE87-003B-1C30565B1F20}"/>
                  </a:ext>
                </a:extLst>
              </xdr:cNvPr>
              <xdr:cNvSpPr txBox="1"/>
            </xdr:nvSpPr>
            <xdr:spPr>
              <a:xfrm>
                <a:off x="1699679" y="268249"/>
                <a:ext cx="2036049" cy="321752"/>
              </a:xfrm>
              <a:prstGeom prst="rect">
                <a:avLst/>
              </a:prstGeom>
              <a:solidFill>
                <a:schemeClr val="lt1">
                  <a:alpha val="0"/>
                </a:schemeClr>
              </a:solidFill>
              <a:ln w="0"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Add Vehicle Details</a:t>
                </a:r>
                <a:endParaRPr lang="en-SC" sz="1600" b="1">
                  <a:solidFill>
                    <a:sysClr val="windowText" lastClr="000000"/>
                  </a:solidFill>
                </a:endParaRPr>
              </a:p>
            </xdr:txBody>
          </xdr:sp>
          <xdr:sp macro="" textlink="">
            <xdr:nvSpPr>
              <xdr:cNvPr id="97" name="Rectangle: Rounded Corners 96">
                <a:hlinkClick xmlns:r="http://schemas.openxmlformats.org/officeDocument/2006/relationships" r:id="rId23"/>
                <a:extLst>
                  <a:ext uri="{FF2B5EF4-FFF2-40B4-BE49-F238E27FC236}">
                    <a16:creationId xmlns:a16="http://schemas.microsoft.com/office/drawing/2014/main" id="{B4FDDB61-D92F-A46A-7F2C-31497533A08A}"/>
                  </a:ext>
                </a:extLst>
              </xdr:cNvPr>
              <xdr:cNvSpPr/>
            </xdr:nvSpPr>
            <xdr:spPr>
              <a:xfrm>
                <a:off x="4215361" y="293154"/>
                <a:ext cx="647936"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98" name="Rectangle: Rounded Corners 97">
                <a:extLst>
                  <a:ext uri="{FF2B5EF4-FFF2-40B4-BE49-F238E27FC236}">
                    <a16:creationId xmlns:a16="http://schemas.microsoft.com/office/drawing/2014/main" id="{C679046B-7C7D-A34D-A6E3-956F79A262ED}"/>
                  </a:ext>
                </a:extLst>
              </xdr:cNvPr>
              <xdr:cNvSpPr/>
            </xdr:nvSpPr>
            <xdr:spPr>
              <a:xfrm>
                <a:off x="3551359" y="1078374"/>
                <a:ext cx="1800000" cy="217156"/>
              </a:xfrm>
              <a:prstGeom prst="roundRect">
                <a:avLst>
                  <a:gd name="adj" fmla="val 0"/>
                </a:avLst>
              </a:prstGeom>
              <a:no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99" name="Rectangle: Rounded Corners 98">
                <a:extLst>
                  <a:ext uri="{FF2B5EF4-FFF2-40B4-BE49-F238E27FC236}">
                    <a16:creationId xmlns:a16="http://schemas.microsoft.com/office/drawing/2014/main" id="{44D69975-BBC6-AA8A-988F-BD7E985B3FFB}"/>
                  </a:ext>
                </a:extLst>
              </xdr:cNvPr>
              <xdr:cNvSpPr/>
            </xdr:nvSpPr>
            <xdr:spPr>
              <a:xfrm>
                <a:off x="1916473" y="107837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Registration No.</a:t>
                </a:r>
                <a:endParaRPr lang="en-SC" sz="1200"/>
              </a:p>
            </xdr:txBody>
          </xdr:sp>
          <xdr:sp macro="" textlink="">
            <xdr:nvSpPr>
              <xdr:cNvPr id="100" name="Rectangle: Rounded Corners 99">
                <a:extLst>
                  <a:ext uri="{FF2B5EF4-FFF2-40B4-BE49-F238E27FC236}">
                    <a16:creationId xmlns:a16="http://schemas.microsoft.com/office/drawing/2014/main" id="{31592D62-2859-D5F2-3333-8BF724747321}"/>
                  </a:ext>
                </a:extLst>
              </xdr:cNvPr>
              <xdr:cNvSpPr/>
            </xdr:nvSpPr>
            <xdr:spPr>
              <a:xfrm>
                <a:off x="3553825" y="1384806"/>
                <a:ext cx="1800000" cy="217156"/>
              </a:xfrm>
              <a:prstGeom prst="roundRect">
                <a:avLst>
                  <a:gd name="adj" fmla="val 0"/>
                </a:avLst>
              </a:prstGeom>
              <a:no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01" name="Rectangle: Rounded Corners 100">
                <a:extLst>
                  <a:ext uri="{FF2B5EF4-FFF2-40B4-BE49-F238E27FC236}">
                    <a16:creationId xmlns:a16="http://schemas.microsoft.com/office/drawing/2014/main" id="{540DE3E3-8C93-129F-7690-3A15D2251D86}"/>
                  </a:ext>
                </a:extLst>
              </xdr:cNvPr>
              <xdr:cNvSpPr/>
            </xdr:nvSpPr>
            <xdr:spPr>
              <a:xfrm>
                <a:off x="1916473" y="138480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Make</a:t>
                </a:r>
                <a:endParaRPr lang="en-SC" sz="1200"/>
              </a:p>
            </xdr:txBody>
          </xdr:sp>
          <xdr:sp macro="" textlink="">
            <xdr:nvSpPr>
              <xdr:cNvPr id="102" name="Rectangle: Rounded Corners 101">
                <a:extLst>
                  <a:ext uri="{FF2B5EF4-FFF2-40B4-BE49-F238E27FC236}">
                    <a16:creationId xmlns:a16="http://schemas.microsoft.com/office/drawing/2014/main" id="{05D035F8-88A1-256B-762B-3246205969DC}"/>
                  </a:ext>
                </a:extLst>
              </xdr:cNvPr>
              <xdr:cNvSpPr/>
            </xdr:nvSpPr>
            <xdr:spPr>
              <a:xfrm>
                <a:off x="3546205" y="2035972"/>
                <a:ext cx="1800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03" name="Rectangle: Rounded Corners 102">
                <a:extLst>
                  <a:ext uri="{FF2B5EF4-FFF2-40B4-BE49-F238E27FC236}">
                    <a16:creationId xmlns:a16="http://schemas.microsoft.com/office/drawing/2014/main" id="{1F435220-A9FA-E38D-FD96-5A1E71D8B349}"/>
                  </a:ext>
                </a:extLst>
              </xdr:cNvPr>
              <xdr:cNvSpPr/>
            </xdr:nvSpPr>
            <xdr:spPr>
              <a:xfrm>
                <a:off x="1916473" y="203597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Model Year</a:t>
                </a:r>
                <a:endParaRPr lang="en-SC" sz="1200"/>
              </a:p>
            </xdr:txBody>
          </xdr:sp>
          <xdr:sp macro="" textlink="">
            <xdr:nvSpPr>
              <xdr:cNvPr id="104" name="Rectangle: Rounded Corners 103">
                <a:extLst>
                  <a:ext uri="{FF2B5EF4-FFF2-40B4-BE49-F238E27FC236}">
                    <a16:creationId xmlns:a16="http://schemas.microsoft.com/office/drawing/2014/main" id="{FD2E5468-161E-0C3F-D10A-0B52FEC656D9}"/>
                  </a:ext>
                </a:extLst>
              </xdr:cNvPr>
              <xdr:cNvSpPr/>
            </xdr:nvSpPr>
            <xdr:spPr>
              <a:xfrm>
                <a:off x="3555978" y="2342402"/>
                <a:ext cx="1800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05" name="Rectangle: Rounded Corners 104">
                <a:extLst>
                  <a:ext uri="{FF2B5EF4-FFF2-40B4-BE49-F238E27FC236}">
                    <a16:creationId xmlns:a16="http://schemas.microsoft.com/office/drawing/2014/main" id="{456DD580-FA22-73D2-8EEB-71F0BFEA5929}"/>
                  </a:ext>
                </a:extLst>
              </xdr:cNvPr>
              <xdr:cNvSpPr/>
            </xdr:nvSpPr>
            <xdr:spPr>
              <a:xfrm>
                <a:off x="1916473" y="234240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Type</a:t>
                </a:r>
                <a:endParaRPr lang="en-SC" sz="1200"/>
              </a:p>
            </xdr:txBody>
          </xdr:sp>
          <xdr:sp macro="" textlink="">
            <xdr:nvSpPr>
              <xdr:cNvPr id="109" name="Rectangle: Rounded Corners 108">
                <a:extLst>
                  <a:ext uri="{FF2B5EF4-FFF2-40B4-BE49-F238E27FC236}">
                    <a16:creationId xmlns:a16="http://schemas.microsoft.com/office/drawing/2014/main" id="{7EF9EE87-830B-0DA7-07F3-DF4E1A3DBC98}"/>
                  </a:ext>
                </a:extLst>
              </xdr:cNvPr>
              <xdr:cNvSpPr/>
            </xdr:nvSpPr>
            <xdr:spPr>
              <a:xfrm>
                <a:off x="3553825" y="1706557"/>
                <a:ext cx="1800000" cy="217156"/>
              </a:xfrm>
              <a:prstGeom prst="roundRect">
                <a:avLst>
                  <a:gd name="adj" fmla="val 0"/>
                </a:avLst>
              </a:prstGeom>
              <a:no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p>
            </xdr:txBody>
          </xdr:sp>
          <xdr:sp macro="" textlink="">
            <xdr:nvSpPr>
              <xdr:cNvPr id="110" name="Rectangle: Rounded Corners 109">
                <a:extLst>
                  <a:ext uri="{FF2B5EF4-FFF2-40B4-BE49-F238E27FC236}">
                    <a16:creationId xmlns:a16="http://schemas.microsoft.com/office/drawing/2014/main" id="{53264997-E1D7-3250-F761-85E73EC0EB44}"/>
                  </a:ext>
                </a:extLst>
              </xdr:cNvPr>
              <xdr:cNvSpPr/>
            </xdr:nvSpPr>
            <xdr:spPr>
              <a:xfrm>
                <a:off x="1916473" y="170655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Model</a:t>
                </a:r>
                <a:endParaRPr lang="en-SC" sz="1200"/>
              </a:p>
            </xdr:txBody>
          </xdr:sp>
          <xdr:sp macro="" textlink="">
            <xdr:nvSpPr>
              <xdr:cNvPr id="111" name="Rectangle: Rounded Corners 110">
                <a:extLst>
                  <a:ext uri="{FF2B5EF4-FFF2-40B4-BE49-F238E27FC236}">
                    <a16:creationId xmlns:a16="http://schemas.microsoft.com/office/drawing/2014/main" id="{49B19071-B89C-F0D6-D77B-599A705E310E}"/>
                  </a:ext>
                </a:extLst>
              </xdr:cNvPr>
              <xdr:cNvSpPr/>
            </xdr:nvSpPr>
            <xdr:spPr>
              <a:xfrm>
                <a:off x="3548670" y="2661441"/>
                <a:ext cx="1800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b="1">
                  <a:solidFill>
                    <a:srgbClr val="F76909"/>
                  </a:solidFill>
                </a:endParaRPr>
              </a:p>
            </xdr:txBody>
          </xdr:sp>
          <xdr:sp macro="" textlink="">
            <xdr:nvSpPr>
              <xdr:cNvPr id="112" name="Rectangle: Rounded Corners 111">
                <a:extLst>
                  <a:ext uri="{FF2B5EF4-FFF2-40B4-BE49-F238E27FC236}">
                    <a16:creationId xmlns:a16="http://schemas.microsoft.com/office/drawing/2014/main" id="{CA0EE70E-B47D-D20D-7A0B-B60AF176005E}"/>
                  </a:ext>
                </a:extLst>
              </xdr:cNvPr>
              <xdr:cNvSpPr/>
            </xdr:nvSpPr>
            <xdr:spPr>
              <a:xfrm>
                <a:off x="1916473" y="2661441"/>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Engine Type</a:t>
                </a:r>
                <a:endParaRPr lang="en-SC" sz="1200">
                  <a:solidFill>
                    <a:sysClr val="windowText" lastClr="000000"/>
                  </a:solidFill>
                </a:endParaRPr>
              </a:p>
            </xdr:txBody>
          </xdr:sp>
          <xdr:sp macro="" textlink="">
            <xdr:nvSpPr>
              <xdr:cNvPr id="113" name="Rectangle: Rounded Corners 112">
                <a:extLst>
                  <a:ext uri="{FF2B5EF4-FFF2-40B4-BE49-F238E27FC236}">
                    <a16:creationId xmlns:a16="http://schemas.microsoft.com/office/drawing/2014/main" id="{BD5B2E32-A98B-3F41-FC7F-D070BC8A8155}"/>
                  </a:ext>
                </a:extLst>
              </xdr:cNvPr>
              <xdr:cNvSpPr/>
            </xdr:nvSpPr>
            <xdr:spPr>
              <a:xfrm>
                <a:off x="3546204" y="2983195"/>
                <a:ext cx="1800000" cy="214502"/>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14" name="Rectangle: Rounded Corners 113">
                <a:extLst>
                  <a:ext uri="{FF2B5EF4-FFF2-40B4-BE49-F238E27FC236}">
                    <a16:creationId xmlns:a16="http://schemas.microsoft.com/office/drawing/2014/main" id="{7C043F7E-47F9-0891-48B3-B0135C0F46E7}"/>
                  </a:ext>
                </a:extLst>
              </xdr:cNvPr>
              <xdr:cNvSpPr/>
            </xdr:nvSpPr>
            <xdr:spPr>
              <a:xfrm>
                <a:off x="1916473" y="2983195"/>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Engine CC</a:t>
                </a:r>
                <a:endParaRPr lang="en-SC" sz="1200">
                  <a:solidFill>
                    <a:sysClr val="windowText" lastClr="000000"/>
                  </a:solidFill>
                </a:endParaRPr>
              </a:p>
            </xdr:txBody>
          </xdr:sp>
          <xdr:sp macro="" textlink="">
            <xdr:nvSpPr>
              <xdr:cNvPr id="115" name="Rectangle: Rounded Corners 114">
                <a:hlinkClick xmlns:r="http://schemas.openxmlformats.org/officeDocument/2006/relationships" r:id="rId23"/>
                <a:extLst>
                  <a:ext uri="{FF2B5EF4-FFF2-40B4-BE49-F238E27FC236}">
                    <a16:creationId xmlns:a16="http://schemas.microsoft.com/office/drawing/2014/main" id="{A2D5B929-A226-F4A4-6718-0E3ACAB6DC6C}"/>
                  </a:ext>
                </a:extLst>
              </xdr:cNvPr>
              <xdr:cNvSpPr/>
            </xdr:nvSpPr>
            <xdr:spPr>
              <a:xfrm>
                <a:off x="4929285" y="289359"/>
                <a:ext cx="647936"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116" name="Rectangle: Rounded Corners 115">
                <a:extLst>
                  <a:ext uri="{FF2B5EF4-FFF2-40B4-BE49-F238E27FC236}">
                    <a16:creationId xmlns:a16="http://schemas.microsoft.com/office/drawing/2014/main" id="{C8E62409-BA2E-4D73-BB9F-CDA696621DE6}"/>
                  </a:ext>
                </a:extLst>
              </xdr:cNvPr>
              <xdr:cNvSpPr/>
            </xdr:nvSpPr>
            <xdr:spPr>
              <a:xfrm>
                <a:off x="3546204" y="3289623"/>
                <a:ext cx="1800000" cy="214502"/>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17" name="TextBox 116">
                <a:extLst>
                  <a:ext uri="{FF2B5EF4-FFF2-40B4-BE49-F238E27FC236}">
                    <a16:creationId xmlns:a16="http://schemas.microsoft.com/office/drawing/2014/main" id="{71ECDC79-A2AE-1DD3-2219-466901B5D397}"/>
                  </a:ext>
                </a:extLst>
              </xdr:cNvPr>
              <xdr:cNvSpPr txBox="1"/>
            </xdr:nvSpPr>
            <xdr:spPr>
              <a:xfrm>
                <a:off x="2011498" y="4778094"/>
                <a:ext cx="3351733" cy="6920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grpSp>
        <xdr:sp macro="" textlink="">
          <xdr:nvSpPr>
            <xdr:cNvPr id="94" name="Rectangle: Rounded Corners 93">
              <a:extLst>
                <a:ext uri="{FF2B5EF4-FFF2-40B4-BE49-F238E27FC236}">
                  <a16:creationId xmlns:a16="http://schemas.microsoft.com/office/drawing/2014/main" id="{4AC3F9B3-CBF5-9CBE-2E70-0CD6B34DB64A}"/>
                </a:ext>
              </a:extLst>
            </xdr:cNvPr>
            <xdr:cNvSpPr/>
          </xdr:nvSpPr>
          <xdr:spPr>
            <a:xfrm>
              <a:off x="10092733" y="3323924"/>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Engine No.</a:t>
              </a:r>
              <a:endParaRPr lang="en-SC" sz="1200">
                <a:solidFill>
                  <a:sysClr val="windowText" lastClr="000000"/>
                </a:solidFill>
              </a:endParaRPr>
            </a:p>
          </xdr:txBody>
        </xdr:sp>
      </xdr:grpSp>
      <xdr:sp macro="" textlink="">
        <xdr:nvSpPr>
          <xdr:cNvPr id="52" name="Rectangle: Rounded Corners 51">
            <a:extLst>
              <a:ext uri="{FF2B5EF4-FFF2-40B4-BE49-F238E27FC236}">
                <a16:creationId xmlns:a16="http://schemas.microsoft.com/office/drawing/2014/main" id="{6B21FB39-B3FC-3E0C-58A1-29DBB0ABAE6B}"/>
              </a:ext>
            </a:extLst>
          </xdr:cNvPr>
          <xdr:cNvSpPr/>
        </xdr:nvSpPr>
        <xdr:spPr>
          <a:xfrm>
            <a:off x="2303935" y="3680460"/>
            <a:ext cx="1876930" cy="223025"/>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53" name="Rectangle: Rounded Corners 52">
            <a:extLst>
              <a:ext uri="{FF2B5EF4-FFF2-40B4-BE49-F238E27FC236}">
                <a16:creationId xmlns:a16="http://schemas.microsoft.com/office/drawing/2014/main" id="{0083FB2E-C39F-2761-C1F4-6A2E9AC232DF}"/>
              </a:ext>
            </a:extLst>
          </xdr:cNvPr>
          <xdr:cNvSpPr/>
        </xdr:nvSpPr>
        <xdr:spPr>
          <a:xfrm>
            <a:off x="601980" y="3680460"/>
            <a:ext cx="1526895" cy="21734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Chassis No.</a:t>
            </a:r>
            <a:endParaRPr lang="en-SC" sz="1200"/>
          </a:p>
        </xdr:txBody>
      </xdr:sp>
      <xdr:sp macro="" textlink="">
        <xdr:nvSpPr>
          <xdr:cNvPr id="54" name="Rectangle: Rounded Corners 53">
            <a:extLst>
              <a:ext uri="{FF2B5EF4-FFF2-40B4-BE49-F238E27FC236}">
                <a16:creationId xmlns:a16="http://schemas.microsoft.com/office/drawing/2014/main" id="{8F66ADFD-02F4-3422-2895-001779784AD6}"/>
              </a:ext>
            </a:extLst>
          </xdr:cNvPr>
          <xdr:cNvSpPr/>
        </xdr:nvSpPr>
        <xdr:spPr>
          <a:xfrm>
            <a:off x="601980" y="3995256"/>
            <a:ext cx="1526895" cy="21734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Value</a:t>
            </a:r>
            <a:endParaRPr lang="en-SC" sz="1200">
              <a:solidFill>
                <a:sysClr val="windowText" lastClr="000000"/>
              </a:solidFill>
            </a:endParaRPr>
          </a:p>
        </xdr:txBody>
      </xdr:sp>
      <xdr:sp macro="" textlink="">
        <xdr:nvSpPr>
          <xdr:cNvPr id="55" name="Rectangle: Rounded Corners 54">
            <a:extLst>
              <a:ext uri="{FF2B5EF4-FFF2-40B4-BE49-F238E27FC236}">
                <a16:creationId xmlns:a16="http://schemas.microsoft.com/office/drawing/2014/main" id="{2B352D5C-9656-5648-420C-66C176369928}"/>
              </a:ext>
            </a:extLst>
          </xdr:cNvPr>
          <xdr:cNvSpPr/>
        </xdr:nvSpPr>
        <xdr:spPr>
          <a:xfrm>
            <a:off x="2303935" y="4317753"/>
            <a:ext cx="1876930" cy="223025"/>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b="0">
              <a:solidFill>
                <a:sysClr val="windowText" lastClr="000000"/>
              </a:solidFill>
            </a:endParaRPr>
          </a:p>
        </xdr:txBody>
      </xdr:sp>
      <xdr:sp macro="" textlink="">
        <xdr:nvSpPr>
          <xdr:cNvPr id="56" name="Rectangle: Rounded Corners 55">
            <a:extLst>
              <a:ext uri="{FF2B5EF4-FFF2-40B4-BE49-F238E27FC236}">
                <a16:creationId xmlns:a16="http://schemas.microsoft.com/office/drawing/2014/main" id="{6720DEDF-DD66-4252-4492-F8DCD5E7CBD5}"/>
              </a:ext>
            </a:extLst>
          </xdr:cNvPr>
          <xdr:cNvSpPr/>
        </xdr:nvSpPr>
        <xdr:spPr>
          <a:xfrm>
            <a:off x="601980" y="4317753"/>
            <a:ext cx="1526895" cy="21734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Useage</a:t>
            </a:r>
            <a:endParaRPr lang="en-SC" sz="1200">
              <a:solidFill>
                <a:sysClr val="windowText" lastClr="000000"/>
              </a:solidFill>
            </a:endParaRPr>
          </a:p>
        </xdr:txBody>
      </xdr:sp>
      <xdr:sp macro="" textlink="">
        <xdr:nvSpPr>
          <xdr:cNvPr id="57" name="Rectangle: Rounded Corners 56">
            <a:extLst>
              <a:ext uri="{FF2B5EF4-FFF2-40B4-BE49-F238E27FC236}">
                <a16:creationId xmlns:a16="http://schemas.microsoft.com/office/drawing/2014/main" id="{18E6C3F9-1A81-63C6-A5D3-7421C8D4F828}"/>
              </a:ext>
            </a:extLst>
          </xdr:cNvPr>
          <xdr:cNvSpPr/>
        </xdr:nvSpPr>
        <xdr:spPr>
          <a:xfrm>
            <a:off x="601980" y="4648202"/>
            <a:ext cx="1526895" cy="21469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Comment</a:t>
            </a:r>
            <a:endParaRPr lang="en-SC" sz="1200">
              <a:solidFill>
                <a:sysClr val="windowText" lastClr="000000"/>
              </a:solidFill>
            </a:endParaRPr>
          </a:p>
        </xdr:txBody>
      </xdr:sp>
      <xdr:sp macro="" textlink="">
        <xdr:nvSpPr>
          <xdr:cNvPr id="59" name="Rectangle: Rounded Corners 58">
            <a:extLst>
              <a:ext uri="{FF2B5EF4-FFF2-40B4-BE49-F238E27FC236}">
                <a16:creationId xmlns:a16="http://schemas.microsoft.com/office/drawing/2014/main" id="{BDA4D691-AF9A-D6ED-4C62-B60CC66B0704}"/>
              </a:ext>
            </a:extLst>
          </xdr:cNvPr>
          <xdr:cNvSpPr/>
        </xdr:nvSpPr>
        <xdr:spPr>
          <a:xfrm>
            <a:off x="2306281" y="3995682"/>
            <a:ext cx="1876930" cy="219164"/>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clientData/>
  </xdr:twoCellAnchor>
  <xdr:twoCellAnchor>
    <xdr:from>
      <xdr:col>19</xdr:col>
      <xdr:colOff>213360</xdr:colOff>
      <xdr:row>33</xdr:row>
      <xdr:rowOff>259080</xdr:rowOff>
    </xdr:from>
    <xdr:to>
      <xdr:col>23</xdr:col>
      <xdr:colOff>205740</xdr:colOff>
      <xdr:row>34</xdr:row>
      <xdr:rowOff>236760</xdr:rowOff>
    </xdr:to>
    <xdr:sp macro="" textlink="">
      <xdr:nvSpPr>
        <xdr:cNvPr id="60" name="Rectangle: Rounded Corners 59">
          <a:extLst>
            <a:ext uri="{FF2B5EF4-FFF2-40B4-BE49-F238E27FC236}">
              <a16:creationId xmlns:a16="http://schemas.microsoft.com/office/drawing/2014/main" id="{E820DFF1-AD96-46EB-944E-BE3EE90C47D6}"/>
            </a:ext>
          </a:extLst>
        </xdr:cNvPr>
        <xdr:cNvSpPr/>
      </xdr:nvSpPr>
      <xdr:spPr>
        <a:xfrm>
          <a:off x="10195560" y="6393180"/>
          <a:ext cx="1569720" cy="252000"/>
        </a:xfrm>
        <a:prstGeom prst="roundRect">
          <a:avLst/>
        </a:prstGeom>
        <a:solidFill>
          <a:srgbClr val="E36A17"/>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Upload VRC</a:t>
          </a:r>
          <a:endParaRPr lang="en-SC" sz="1100"/>
        </a:p>
      </xdr:txBody>
    </xdr:sp>
    <xdr:clientData/>
  </xdr:twoCellAnchor>
  <xdr:twoCellAnchor>
    <xdr:from>
      <xdr:col>23</xdr:col>
      <xdr:colOff>518160</xdr:colOff>
      <xdr:row>33</xdr:row>
      <xdr:rowOff>251460</xdr:rowOff>
    </xdr:from>
    <xdr:to>
      <xdr:col>25</xdr:col>
      <xdr:colOff>640080</xdr:colOff>
      <xdr:row>34</xdr:row>
      <xdr:rowOff>229140</xdr:rowOff>
    </xdr:to>
    <xdr:sp macro="" textlink="">
      <xdr:nvSpPr>
        <xdr:cNvPr id="63" name="Rectangle: Rounded Corners 62">
          <a:extLst>
            <a:ext uri="{FF2B5EF4-FFF2-40B4-BE49-F238E27FC236}">
              <a16:creationId xmlns:a16="http://schemas.microsoft.com/office/drawing/2014/main" id="{D30F1957-FB88-4541-8F60-B15711E09743}"/>
            </a:ext>
          </a:extLst>
        </xdr:cNvPr>
        <xdr:cNvSpPr/>
      </xdr:nvSpPr>
      <xdr:spPr>
        <a:xfrm>
          <a:off x="12077700" y="6385560"/>
          <a:ext cx="1569720" cy="252000"/>
        </a:xfrm>
        <a:prstGeom prst="roundRect">
          <a:avLst/>
        </a:prstGeom>
        <a:solidFill>
          <a:srgbClr val="E36A17"/>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Add Another</a:t>
          </a:r>
          <a:r>
            <a:rPr lang="en-US" sz="1100" baseline="0"/>
            <a:t> Vehicle</a:t>
          </a:r>
          <a:endParaRPr lang="en-SC" sz="1100"/>
        </a:p>
      </xdr:txBody>
    </xdr:sp>
    <xdr:clientData/>
  </xdr:twoCellAnchor>
</xdr:wsDr>
</file>

<file path=xl/drawings/drawing72.xml><?xml version="1.0" encoding="utf-8"?>
<xdr:wsDr xmlns:xdr="http://schemas.openxmlformats.org/drawingml/2006/spreadsheetDrawing" xmlns:a="http://schemas.openxmlformats.org/drawingml/2006/main">
  <xdr:oneCellAnchor>
    <xdr:from>
      <xdr:col>25</xdr:col>
      <xdr:colOff>480060</xdr:colOff>
      <xdr:row>17</xdr:row>
      <xdr:rowOff>0</xdr:rowOff>
    </xdr:from>
    <xdr:ext cx="184731" cy="264560"/>
    <xdr:sp macro="" textlink="">
      <xdr:nvSpPr>
        <xdr:cNvPr id="2" name="TextBox 1">
          <a:extLst>
            <a:ext uri="{FF2B5EF4-FFF2-40B4-BE49-F238E27FC236}">
              <a16:creationId xmlns:a16="http://schemas.microsoft.com/office/drawing/2014/main" id="{B16467EF-5522-4DB9-AB88-DFED9D13B9E2}"/>
            </a:ext>
          </a:extLst>
        </xdr:cNvPr>
        <xdr:cNvSpPr txBox="1"/>
      </xdr:nvSpPr>
      <xdr:spPr>
        <a:xfrm>
          <a:off x="13479780" y="3535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 name="TextBox 3">
          <a:extLst>
            <a:ext uri="{FF2B5EF4-FFF2-40B4-BE49-F238E27FC236}">
              <a16:creationId xmlns:a16="http://schemas.microsoft.com/office/drawing/2014/main" id="{94760068-D6CA-41DB-B112-AB23B599D8D8}"/>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5" name="TextBox 4">
          <a:extLst>
            <a:ext uri="{FF2B5EF4-FFF2-40B4-BE49-F238E27FC236}">
              <a16:creationId xmlns:a16="http://schemas.microsoft.com/office/drawing/2014/main" id="{F8E25D7D-6895-4330-94B5-2FD87AAAB7E2}"/>
            </a:ext>
          </a:extLst>
        </xdr:cNvPr>
        <xdr:cNvSpPr txBox="1"/>
      </xdr:nvSpPr>
      <xdr:spPr>
        <a:xfrm>
          <a:off x="13479780" y="3535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25</xdr:col>
      <xdr:colOff>388620</xdr:colOff>
      <xdr:row>3</xdr:row>
      <xdr:rowOff>99060</xdr:rowOff>
    </xdr:from>
    <xdr:to>
      <xdr:col>25</xdr:col>
      <xdr:colOff>1072620</xdr:colOff>
      <xdr:row>3</xdr:row>
      <xdr:rowOff>351060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96B787B4-C84C-4CCC-A2B1-A768314290B0}"/>
            </a:ext>
          </a:extLst>
        </xdr:cNvPr>
        <xdr:cNvSpPr/>
      </xdr:nvSpPr>
      <xdr:spPr>
        <a:xfrm>
          <a:off x="13426440" y="922020"/>
          <a:ext cx="684000" cy="252000"/>
        </a:xfrm>
        <a:prstGeom prst="roundRect">
          <a:avLst/>
        </a:prstGeom>
        <a:solidFill>
          <a:schemeClr val="bg1">
            <a:lumMod val="7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24</xdr:col>
      <xdr:colOff>15240</xdr:colOff>
      <xdr:row>3</xdr:row>
      <xdr:rowOff>99060</xdr:rowOff>
    </xdr:from>
    <xdr:to>
      <xdr:col>25</xdr:col>
      <xdr:colOff>287760</xdr:colOff>
      <xdr:row>3</xdr:row>
      <xdr:rowOff>351060</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AF391DCC-11A8-49A5-BD74-889FC4531C6B}"/>
            </a:ext>
          </a:extLst>
        </xdr:cNvPr>
        <xdr:cNvSpPr/>
      </xdr:nvSpPr>
      <xdr:spPr>
        <a:xfrm>
          <a:off x="1264158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Edit</a:t>
          </a:r>
          <a:endParaRPr lang="en-SC" sz="1000">
            <a:solidFill>
              <a:schemeClr val="bg1"/>
            </a:solidFill>
            <a:latin typeface="Arial" panose="020B0604020202020204" pitchFamily="34" charset="0"/>
            <a:cs typeface="Arial" panose="020B0604020202020204" pitchFamily="34" charset="0"/>
          </a:endParaRPr>
        </a:p>
      </xdr:txBody>
    </xdr:sp>
    <xdr:clientData/>
  </xdr:twoCellAnchor>
  <xdr:oneCellAnchor>
    <xdr:from>
      <xdr:col>9</xdr:col>
      <xdr:colOff>480060</xdr:colOff>
      <xdr:row>27</xdr:row>
      <xdr:rowOff>0</xdr:rowOff>
    </xdr:from>
    <xdr:ext cx="184731" cy="264560"/>
    <xdr:sp macro="" textlink="">
      <xdr:nvSpPr>
        <xdr:cNvPr id="9" name="TextBox 8">
          <a:extLst>
            <a:ext uri="{FF2B5EF4-FFF2-40B4-BE49-F238E27FC236}">
              <a16:creationId xmlns:a16="http://schemas.microsoft.com/office/drawing/2014/main" id="{EB9C8B7B-3368-4316-BBBB-448C36544A02}"/>
            </a:ext>
          </a:extLst>
        </xdr:cNvPr>
        <xdr:cNvSpPr txBox="1"/>
      </xdr:nvSpPr>
      <xdr:spPr>
        <a:xfrm>
          <a:off x="4831080" y="5364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24</xdr:col>
      <xdr:colOff>358140</xdr:colOff>
      <xdr:row>34</xdr:row>
      <xdr:rowOff>91440</xdr:rowOff>
    </xdr:from>
    <xdr:to>
      <xdr:col>25</xdr:col>
      <xdr:colOff>1049520</xdr:colOff>
      <xdr:row>34</xdr:row>
      <xdr:rowOff>343440</xdr:rowOff>
    </xdr:to>
    <xdr:sp macro="" textlink="">
      <xdr:nvSpPr>
        <xdr:cNvPr id="11" name="Rectangle: Rounded Corners 10">
          <a:extLst>
            <a:ext uri="{FF2B5EF4-FFF2-40B4-BE49-F238E27FC236}">
              <a16:creationId xmlns:a16="http://schemas.microsoft.com/office/drawing/2014/main" id="{1EF5DBCE-5212-4803-94B0-E76E9F22CF78}"/>
            </a:ext>
          </a:extLst>
        </xdr:cNvPr>
        <xdr:cNvSpPr/>
      </xdr:nvSpPr>
      <xdr:spPr>
        <a:xfrm>
          <a:off x="13045440" y="5783580"/>
          <a:ext cx="110286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28</xdr:col>
      <xdr:colOff>106679</xdr:colOff>
      <xdr:row>34</xdr:row>
      <xdr:rowOff>121920</xdr:rowOff>
    </xdr:from>
    <xdr:to>
      <xdr:col>28</xdr:col>
      <xdr:colOff>331679</xdr:colOff>
      <xdr:row>37</xdr:row>
      <xdr:rowOff>48360</xdr:rowOff>
    </xdr:to>
    <xdr:pic>
      <xdr:nvPicPr>
        <xdr:cNvPr id="12" name="Picture 11">
          <a:extLst>
            <a:ext uri="{FF2B5EF4-FFF2-40B4-BE49-F238E27FC236}">
              <a16:creationId xmlns:a16="http://schemas.microsoft.com/office/drawing/2014/main" id="{EB01A9DE-FFD8-4AA9-BDB6-02B5616AD7D4}"/>
            </a:ext>
          </a:extLst>
        </xdr:cNvPr>
        <xdr:cNvPicPr>
          <a:picLocks noChangeAspect="1"/>
        </xdr:cNvPicPr>
      </xdr:nvPicPr>
      <xdr:blipFill>
        <a:blip xmlns:r="http://schemas.openxmlformats.org/officeDocument/2006/relationships" r:embed="rId3"/>
        <a:stretch>
          <a:fillRect/>
        </a:stretch>
      </xdr:blipFill>
      <xdr:spPr>
        <a:xfrm>
          <a:off x="14980919" y="7452360"/>
          <a:ext cx="225000" cy="475080"/>
        </a:xfrm>
        <a:prstGeom prst="rect">
          <a:avLst/>
        </a:prstGeom>
      </xdr:spPr>
    </xdr:pic>
    <xdr:clientData/>
  </xdr:twoCellAnchor>
  <xdr:twoCellAnchor editAs="oneCell">
    <xdr:from>
      <xdr:col>28</xdr:col>
      <xdr:colOff>396239</xdr:colOff>
      <xdr:row>34</xdr:row>
      <xdr:rowOff>152399</xdr:rowOff>
    </xdr:from>
    <xdr:to>
      <xdr:col>28</xdr:col>
      <xdr:colOff>558239</xdr:colOff>
      <xdr:row>37</xdr:row>
      <xdr:rowOff>24839</xdr:rowOff>
    </xdr:to>
    <xdr:pic>
      <xdr:nvPicPr>
        <xdr:cNvPr id="13" name="Picture 12">
          <a:extLst>
            <a:ext uri="{FF2B5EF4-FFF2-40B4-BE49-F238E27FC236}">
              <a16:creationId xmlns:a16="http://schemas.microsoft.com/office/drawing/2014/main" id="{FD564E8A-EAA3-4614-9BB8-C73D37FAD2A0}"/>
            </a:ext>
          </a:extLst>
        </xdr:cNvPr>
        <xdr:cNvPicPr>
          <a:picLocks noChangeAspect="1"/>
        </xdr:cNvPicPr>
      </xdr:nvPicPr>
      <xdr:blipFill>
        <a:blip xmlns:r="http://schemas.openxmlformats.org/officeDocument/2006/relationships" r:embed="rId4"/>
        <a:stretch>
          <a:fillRect/>
        </a:stretch>
      </xdr:blipFill>
      <xdr:spPr>
        <a:xfrm>
          <a:off x="15270479" y="7482839"/>
          <a:ext cx="162000" cy="421080"/>
        </a:xfrm>
        <a:prstGeom prst="rect">
          <a:avLst/>
        </a:prstGeom>
      </xdr:spPr>
    </xdr:pic>
    <xdr:clientData/>
  </xdr:twoCellAnchor>
  <xdr:twoCellAnchor editAs="oneCell">
    <xdr:from>
      <xdr:col>5</xdr:col>
      <xdr:colOff>0</xdr:colOff>
      <xdr:row>35</xdr:row>
      <xdr:rowOff>106680</xdr:rowOff>
    </xdr:from>
    <xdr:to>
      <xdr:col>5</xdr:col>
      <xdr:colOff>291805</xdr:colOff>
      <xdr:row>36</xdr:row>
      <xdr:rowOff>198120</xdr:rowOff>
    </xdr:to>
    <xdr:pic>
      <xdr:nvPicPr>
        <xdr:cNvPr id="14" name="Picture 13">
          <a:extLst>
            <a:ext uri="{FF2B5EF4-FFF2-40B4-BE49-F238E27FC236}">
              <a16:creationId xmlns:a16="http://schemas.microsoft.com/office/drawing/2014/main" id="{FFE0672B-34DE-4B21-B770-CC21F4CB47D3}"/>
            </a:ext>
          </a:extLst>
        </xdr:cNvPr>
        <xdr:cNvPicPr>
          <a:picLocks noChangeAspect="1"/>
        </xdr:cNvPicPr>
      </xdr:nvPicPr>
      <xdr:blipFill>
        <a:blip xmlns:r="http://schemas.openxmlformats.org/officeDocument/2006/relationships" r:embed="rId5"/>
        <a:stretch>
          <a:fillRect/>
        </a:stretch>
      </xdr:blipFill>
      <xdr:spPr>
        <a:xfrm>
          <a:off x="2110740" y="7879080"/>
          <a:ext cx="291805" cy="365760"/>
        </a:xfrm>
        <a:prstGeom prst="rect">
          <a:avLst/>
        </a:prstGeom>
      </xdr:spPr>
    </xdr:pic>
    <xdr:clientData/>
  </xdr:twoCellAnchor>
  <xdr:twoCellAnchor editAs="oneCell">
    <xdr:from>
      <xdr:col>9</xdr:col>
      <xdr:colOff>190500</xdr:colOff>
      <xdr:row>35</xdr:row>
      <xdr:rowOff>106680</xdr:rowOff>
    </xdr:from>
    <xdr:to>
      <xdr:col>9</xdr:col>
      <xdr:colOff>482305</xdr:colOff>
      <xdr:row>36</xdr:row>
      <xdr:rowOff>198120</xdr:rowOff>
    </xdr:to>
    <xdr:pic>
      <xdr:nvPicPr>
        <xdr:cNvPr id="15" name="Picture 14">
          <a:extLst>
            <a:ext uri="{FF2B5EF4-FFF2-40B4-BE49-F238E27FC236}">
              <a16:creationId xmlns:a16="http://schemas.microsoft.com/office/drawing/2014/main" id="{E72CE56A-7ED7-4B85-8169-57D82E2E3BFC}"/>
            </a:ext>
          </a:extLst>
        </xdr:cNvPr>
        <xdr:cNvPicPr>
          <a:picLocks noChangeAspect="1"/>
        </xdr:cNvPicPr>
      </xdr:nvPicPr>
      <xdr:blipFill>
        <a:blip xmlns:r="http://schemas.openxmlformats.org/officeDocument/2006/relationships" r:embed="rId5"/>
        <a:stretch>
          <a:fillRect/>
        </a:stretch>
      </xdr:blipFill>
      <xdr:spPr>
        <a:xfrm>
          <a:off x="4541520" y="6240780"/>
          <a:ext cx="291805" cy="365760"/>
        </a:xfrm>
        <a:prstGeom prst="rect">
          <a:avLst/>
        </a:prstGeom>
      </xdr:spPr>
    </xdr:pic>
    <xdr:clientData/>
  </xdr:twoCellAnchor>
  <xdr:twoCellAnchor editAs="oneCell">
    <xdr:from>
      <xdr:col>7</xdr:col>
      <xdr:colOff>0</xdr:colOff>
      <xdr:row>35</xdr:row>
      <xdr:rowOff>106680</xdr:rowOff>
    </xdr:from>
    <xdr:to>
      <xdr:col>7</xdr:col>
      <xdr:colOff>271445</xdr:colOff>
      <xdr:row>36</xdr:row>
      <xdr:rowOff>198120</xdr:rowOff>
    </xdr:to>
    <xdr:pic>
      <xdr:nvPicPr>
        <xdr:cNvPr id="16" name="Picture 15">
          <a:extLst>
            <a:ext uri="{FF2B5EF4-FFF2-40B4-BE49-F238E27FC236}">
              <a16:creationId xmlns:a16="http://schemas.microsoft.com/office/drawing/2014/main" id="{F2D7CE65-FBAC-4ED8-8DFF-F727612B3801}"/>
            </a:ext>
          </a:extLst>
        </xdr:cNvPr>
        <xdr:cNvPicPr>
          <a:picLocks noChangeAspect="1"/>
        </xdr:cNvPicPr>
      </xdr:nvPicPr>
      <xdr:blipFill>
        <a:blip xmlns:r="http://schemas.openxmlformats.org/officeDocument/2006/relationships" r:embed="rId6"/>
        <a:stretch>
          <a:fillRect/>
        </a:stretch>
      </xdr:blipFill>
      <xdr:spPr>
        <a:xfrm>
          <a:off x="2933700" y="7879080"/>
          <a:ext cx="271445" cy="365760"/>
        </a:xfrm>
        <a:prstGeom prst="rect">
          <a:avLst/>
        </a:prstGeom>
      </xdr:spPr>
    </xdr:pic>
    <xdr:clientData/>
  </xdr:twoCellAnchor>
  <xdr:twoCellAnchor editAs="oneCell">
    <xdr:from>
      <xdr:col>8</xdr:col>
      <xdr:colOff>190500</xdr:colOff>
      <xdr:row>35</xdr:row>
      <xdr:rowOff>106680</xdr:rowOff>
    </xdr:from>
    <xdr:to>
      <xdr:col>8</xdr:col>
      <xdr:colOff>461945</xdr:colOff>
      <xdr:row>36</xdr:row>
      <xdr:rowOff>198120</xdr:rowOff>
    </xdr:to>
    <xdr:pic>
      <xdr:nvPicPr>
        <xdr:cNvPr id="17" name="Picture 16">
          <a:extLst>
            <a:ext uri="{FF2B5EF4-FFF2-40B4-BE49-F238E27FC236}">
              <a16:creationId xmlns:a16="http://schemas.microsoft.com/office/drawing/2014/main" id="{46A16143-EC96-427F-B5A4-ED81B1B90151}"/>
            </a:ext>
          </a:extLst>
        </xdr:cNvPr>
        <xdr:cNvPicPr>
          <a:picLocks noChangeAspect="1"/>
        </xdr:cNvPicPr>
      </xdr:nvPicPr>
      <xdr:blipFill>
        <a:blip xmlns:r="http://schemas.openxmlformats.org/officeDocument/2006/relationships" r:embed="rId6"/>
        <a:stretch>
          <a:fillRect/>
        </a:stretch>
      </xdr:blipFill>
      <xdr:spPr>
        <a:xfrm>
          <a:off x="3764280" y="6240780"/>
          <a:ext cx="271445" cy="365760"/>
        </a:xfrm>
        <a:prstGeom prst="rect">
          <a:avLst/>
        </a:prstGeom>
      </xdr:spPr>
    </xdr:pic>
    <xdr:clientData/>
  </xdr:twoCellAnchor>
  <xdr:twoCellAnchor>
    <xdr:from>
      <xdr:col>0</xdr:col>
      <xdr:colOff>0</xdr:colOff>
      <xdr:row>0</xdr:row>
      <xdr:rowOff>0</xdr:rowOff>
    </xdr:from>
    <xdr:to>
      <xdr:col>2</xdr:col>
      <xdr:colOff>3471</xdr:colOff>
      <xdr:row>36</xdr:row>
      <xdr:rowOff>157260</xdr:rowOff>
    </xdr:to>
    <xdr:grpSp>
      <xdr:nvGrpSpPr>
        <xdr:cNvPr id="18" name="Group 17">
          <a:extLst>
            <a:ext uri="{FF2B5EF4-FFF2-40B4-BE49-F238E27FC236}">
              <a16:creationId xmlns:a16="http://schemas.microsoft.com/office/drawing/2014/main" id="{F761FF2F-ED3E-4DE4-AC69-E8129BF22E45}"/>
            </a:ext>
          </a:extLst>
        </xdr:cNvPr>
        <xdr:cNvGrpSpPr/>
      </xdr:nvGrpSpPr>
      <xdr:grpSpPr>
        <a:xfrm>
          <a:off x="0" y="0"/>
          <a:ext cx="1474131" cy="6840000"/>
          <a:chOff x="0" y="0"/>
          <a:chExt cx="1470321" cy="6184990"/>
        </a:xfrm>
        <a:solidFill>
          <a:schemeClr val="bg1"/>
        </a:solidFill>
      </xdr:grpSpPr>
      <xdr:grpSp>
        <xdr:nvGrpSpPr>
          <xdr:cNvPr id="19" name="Group 18">
            <a:extLst>
              <a:ext uri="{FF2B5EF4-FFF2-40B4-BE49-F238E27FC236}">
                <a16:creationId xmlns:a16="http://schemas.microsoft.com/office/drawing/2014/main" id="{624991E1-1E34-DD88-036B-60A103C4B718}"/>
              </a:ext>
            </a:extLst>
          </xdr:cNvPr>
          <xdr:cNvGrpSpPr/>
        </xdr:nvGrpSpPr>
        <xdr:grpSpPr>
          <a:xfrm>
            <a:off x="0" y="0"/>
            <a:ext cx="1470321" cy="6184990"/>
            <a:chOff x="0" y="0"/>
            <a:chExt cx="1470321" cy="6184990"/>
          </a:xfrm>
          <a:grpFill/>
        </xdr:grpSpPr>
        <xdr:grpSp>
          <xdr:nvGrpSpPr>
            <xdr:cNvPr id="21" name="Group 20">
              <a:extLst>
                <a:ext uri="{FF2B5EF4-FFF2-40B4-BE49-F238E27FC236}">
                  <a16:creationId xmlns:a16="http://schemas.microsoft.com/office/drawing/2014/main" id="{EDB0A7D8-4D1C-3C52-B8CD-FC274EEF6F80}"/>
                </a:ext>
              </a:extLst>
            </xdr:cNvPr>
            <xdr:cNvGrpSpPr/>
          </xdr:nvGrpSpPr>
          <xdr:grpSpPr>
            <a:xfrm>
              <a:off x="0" y="0"/>
              <a:ext cx="1470321" cy="6184990"/>
              <a:chOff x="0" y="-291307"/>
              <a:chExt cx="1474131" cy="6350725"/>
            </a:xfrm>
            <a:grpFill/>
          </xdr:grpSpPr>
          <xdr:grpSp>
            <xdr:nvGrpSpPr>
              <xdr:cNvPr id="23" name="Group 22">
                <a:extLst>
                  <a:ext uri="{FF2B5EF4-FFF2-40B4-BE49-F238E27FC236}">
                    <a16:creationId xmlns:a16="http://schemas.microsoft.com/office/drawing/2014/main" id="{C35145BD-B22E-2DD9-57E1-F4D583623D7E}"/>
                  </a:ext>
                </a:extLst>
              </xdr:cNvPr>
              <xdr:cNvGrpSpPr/>
            </xdr:nvGrpSpPr>
            <xdr:grpSpPr>
              <a:xfrm>
                <a:off x="0" y="-291307"/>
                <a:ext cx="1474131" cy="6350725"/>
                <a:chOff x="0" y="-291307"/>
                <a:chExt cx="1474131" cy="6350725"/>
              </a:xfrm>
              <a:grpFill/>
            </xdr:grpSpPr>
            <xdr:grpSp>
              <xdr:nvGrpSpPr>
                <xdr:cNvPr id="26" name="Group 25">
                  <a:extLst>
                    <a:ext uri="{FF2B5EF4-FFF2-40B4-BE49-F238E27FC236}">
                      <a16:creationId xmlns:a16="http://schemas.microsoft.com/office/drawing/2014/main" id="{4635D3F2-2482-303D-6AD8-B3553F31DECE}"/>
                    </a:ext>
                  </a:extLst>
                </xdr:cNvPr>
                <xdr:cNvGrpSpPr/>
              </xdr:nvGrpSpPr>
              <xdr:grpSpPr>
                <a:xfrm>
                  <a:off x="0" y="-291307"/>
                  <a:ext cx="1474131" cy="6350725"/>
                  <a:chOff x="0" y="-276870"/>
                  <a:chExt cx="1476165" cy="6035993"/>
                </a:xfrm>
                <a:grpFill/>
              </xdr:grpSpPr>
              <xdr:sp macro="" textlink="">
                <xdr:nvSpPr>
                  <xdr:cNvPr id="28" name="Rectangle 27">
                    <a:extLst>
                      <a:ext uri="{FF2B5EF4-FFF2-40B4-BE49-F238E27FC236}">
                        <a16:creationId xmlns:a16="http://schemas.microsoft.com/office/drawing/2014/main" id="{83AB739C-4A5A-C643-B84F-3C5F7F5DF611}"/>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9" name="Group 28">
                    <a:extLst>
                      <a:ext uri="{FF2B5EF4-FFF2-40B4-BE49-F238E27FC236}">
                        <a16:creationId xmlns:a16="http://schemas.microsoft.com/office/drawing/2014/main" id="{AED03085-E0EA-C44F-AE02-60E19F191E9E}"/>
                      </a:ext>
                    </a:extLst>
                  </xdr:cNvPr>
                  <xdr:cNvGrpSpPr/>
                </xdr:nvGrpSpPr>
                <xdr:grpSpPr>
                  <a:xfrm>
                    <a:off x="2080" y="531339"/>
                    <a:ext cx="1457616" cy="4278031"/>
                    <a:chOff x="2080" y="531339"/>
                    <a:chExt cx="1457616" cy="4278031"/>
                  </a:xfrm>
                  <a:grpFill/>
                </xdr:grpSpPr>
                <xdr:sp macro="" textlink="">
                  <xdr:nvSpPr>
                    <xdr:cNvPr id="30" name="TextBox 29">
                      <a:hlinkClick xmlns:r="http://schemas.openxmlformats.org/officeDocument/2006/relationships" r:id="rId7"/>
                      <a:extLst>
                        <a:ext uri="{FF2B5EF4-FFF2-40B4-BE49-F238E27FC236}">
                          <a16:creationId xmlns:a16="http://schemas.microsoft.com/office/drawing/2014/main" id="{6D2819F2-4CEB-FA4B-88A4-CC2B00FCF01E}"/>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8"/>
                      <a:extLst>
                        <a:ext uri="{FF2B5EF4-FFF2-40B4-BE49-F238E27FC236}">
                          <a16:creationId xmlns:a16="http://schemas.microsoft.com/office/drawing/2014/main" id="{A823E572-0F36-E3CB-46C2-45337B86BDFB}"/>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9"/>
                      <a:extLst>
                        <a:ext uri="{FF2B5EF4-FFF2-40B4-BE49-F238E27FC236}">
                          <a16:creationId xmlns:a16="http://schemas.microsoft.com/office/drawing/2014/main" id="{C550BB31-83FD-E176-CDCE-7646BCA7B8A7}"/>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10"/>
                      <a:extLst>
                        <a:ext uri="{FF2B5EF4-FFF2-40B4-BE49-F238E27FC236}">
                          <a16:creationId xmlns:a16="http://schemas.microsoft.com/office/drawing/2014/main" id="{154EB3A5-883B-7225-2C7E-927CABC2E398}"/>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11"/>
                      <a:extLst>
                        <a:ext uri="{FF2B5EF4-FFF2-40B4-BE49-F238E27FC236}">
                          <a16:creationId xmlns:a16="http://schemas.microsoft.com/office/drawing/2014/main" id="{7E3DD1AA-879D-CBE4-A600-3D78A50D46CA}"/>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12"/>
                      <a:extLst>
                        <a:ext uri="{FF2B5EF4-FFF2-40B4-BE49-F238E27FC236}">
                          <a16:creationId xmlns:a16="http://schemas.microsoft.com/office/drawing/2014/main" id="{4A04FEA4-0435-A22A-AF73-68CC8B7C03C5}"/>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13"/>
                      <a:extLst>
                        <a:ext uri="{FF2B5EF4-FFF2-40B4-BE49-F238E27FC236}">
                          <a16:creationId xmlns:a16="http://schemas.microsoft.com/office/drawing/2014/main" id="{D90732DD-7B63-B898-009E-FC333416A26A}"/>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14"/>
                      <a:extLst>
                        <a:ext uri="{FF2B5EF4-FFF2-40B4-BE49-F238E27FC236}">
                          <a16:creationId xmlns:a16="http://schemas.microsoft.com/office/drawing/2014/main" id="{B300B199-35A1-BFF4-1267-D036572C8053}"/>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hlinkClick xmlns:r="http://schemas.openxmlformats.org/officeDocument/2006/relationships" r:id="rId15"/>
                      <a:extLst>
                        <a:ext uri="{FF2B5EF4-FFF2-40B4-BE49-F238E27FC236}">
                          <a16:creationId xmlns:a16="http://schemas.microsoft.com/office/drawing/2014/main" id="{E10614DA-A10B-971A-38EE-2A4DEAAB45FC}"/>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extLst>
                        <a:ext uri="{FF2B5EF4-FFF2-40B4-BE49-F238E27FC236}">
                          <a16:creationId xmlns:a16="http://schemas.microsoft.com/office/drawing/2014/main" id="{C5C318C3-82CF-AFDC-27E4-3504BC3E02E4}"/>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hlinkClick xmlns:r="http://schemas.openxmlformats.org/officeDocument/2006/relationships" r:id="rId16"/>
                      <a:extLst>
                        <a:ext uri="{FF2B5EF4-FFF2-40B4-BE49-F238E27FC236}">
                          <a16:creationId xmlns:a16="http://schemas.microsoft.com/office/drawing/2014/main" id="{2DEF32F7-CF02-E69C-8F84-387920BD5107}"/>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1" name="TextBox 40">
                      <a:extLst>
                        <a:ext uri="{FF2B5EF4-FFF2-40B4-BE49-F238E27FC236}">
                          <a16:creationId xmlns:a16="http://schemas.microsoft.com/office/drawing/2014/main" id="{0B779D89-77FF-4AE7-64B2-38797AFCF90C}"/>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2" name="TextBox 41">
                      <a:hlinkClick xmlns:r="http://schemas.openxmlformats.org/officeDocument/2006/relationships" r:id="rId17"/>
                      <a:extLst>
                        <a:ext uri="{FF2B5EF4-FFF2-40B4-BE49-F238E27FC236}">
                          <a16:creationId xmlns:a16="http://schemas.microsoft.com/office/drawing/2014/main" id="{17D8F599-5C89-F077-C000-B81A513409F3}"/>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3" name="TextBox 42">
                      <a:extLst>
                        <a:ext uri="{FF2B5EF4-FFF2-40B4-BE49-F238E27FC236}">
                          <a16:creationId xmlns:a16="http://schemas.microsoft.com/office/drawing/2014/main" id="{8E63A67C-2FA2-78AA-747D-C1DBA3CBB53D}"/>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7" name="TextBox 26">
                  <a:hlinkClick xmlns:r="http://schemas.openxmlformats.org/officeDocument/2006/relationships" r:id="rId1"/>
                  <a:extLst>
                    <a:ext uri="{FF2B5EF4-FFF2-40B4-BE49-F238E27FC236}">
                      <a16:creationId xmlns:a16="http://schemas.microsoft.com/office/drawing/2014/main" id="{8F6D3EE4-9C9E-5F66-6152-F7F7EAA664C7}"/>
                    </a:ext>
                  </a:extLst>
                </xdr:cNvPr>
                <xdr:cNvSpPr txBox="1"/>
              </xdr:nvSpPr>
              <xdr:spPr>
                <a:xfrm>
                  <a:off x="0" y="2248743"/>
                  <a:ext cx="1440000" cy="253521"/>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24" name="TextBox 23">
                <a:extLst>
                  <a:ext uri="{FF2B5EF4-FFF2-40B4-BE49-F238E27FC236}">
                    <a16:creationId xmlns:a16="http://schemas.microsoft.com/office/drawing/2014/main" id="{194C90E6-8DAA-7318-7192-1CA836ACB228}"/>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extLst>
                  <a:ext uri="{FF2B5EF4-FFF2-40B4-BE49-F238E27FC236}">
                    <a16:creationId xmlns:a16="http://schemas.microsoft.com/office/drawing/2014/main" id="{D640C68B-5BBE-2692-06E1-6A2967D2667A}"/>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2" name="TextBox 21">
              <a:hlinkClick xmlns:r="http://schemas.openxmlformats.org/officeDocument/2006/relationships" r:id="rId18"/>
              <a:extLst>
                <a:ext uri="{FF2B5EF4-FFF2-40B4-BE49-F238E27FC236}">
                  <a16:creationId xmlns:a16="http://schemas.microsoft.com/office/drawing/2014/main" id="{23F51844-145B-8721-4A07-18A8DE8E116D}"/>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20" name="Picture 19">
            <a:extLst>
              <a:ext uri="{FF2B5EF4-FFF2-40B4-BE49-F238E27FC236}">
                <a16:creationId xmlns:a16="http://schemas.microsoft.com/office/drawing/2014/main" id="{BFD41215-C03A-79F6-98CD-7CD5FE49FEFC}"/>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a:grpFill/>
        </xdr:spPr>
      </xdr:pic>
    </xdr:grpSp>
    <xdr:clientData/>
  </xdr:twoCellAnchor>
  <xdr:oneCellAnchor>
    <xdr:from>
      <xdr:col>34</xdr:col>
      <xdr:colOff>0</xdr:colOff>
      <xdr:row>4</xdr:row>
      <xdr:rowOff>0</xdr:rowOff>
    </xdr:from>
    <xdr:ext cx="184731" cy="264560"/>
    <xdr:sp macro="" textlink="">
      <xdr:nvSpPr>
        <xdr:cNvPr id="44" name="TextBox 43">
          <a:extLst>
            <a:ext uri="{FF2B5EF4-FFF2-40B4-BE49-F238E27FC236}">
              <a16:creationId xmlns:a16="http://schemas.microsoft.com/office/drawing/2014/main" id="{5C06166B-7692-49F4-9635-C4CA2F3522D0}"/>
            </a:ext>
          </a:extLst>
        </xdr:cNvPr>
        <xdr:cNvSpPr txBox="1"/>
      </xdr:nvSpPr>
      <xdr:spPr>
        <a:xfrm>
          <a:off x="1862328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5" name="TextBox 44">
          <a:extLst>
            <a:ext uri="{FF2B5EF4-FFF2-40B4-BE49-F238E27FC236}">
              <a16:creationId xmlns:a16="http://schemas.microsoft.com/office/drawing/2014/main" id="{5A225E8A-721C-456A-A49A-1EE233B3A228}"/>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46" name="TextBox 45">
          <a:extLst>
            <a:ext uri="{FF2B5EF4-FFF2-40B4-BE49-F238E27FC236}">
              <a16:creationId xmlns:a16="http://schemas.microsoft.com/office/drawing/2014/main" id="{91FB2F72-A245-41EB-97E6-898C8E47A7CB}"/>
            </a:ext>
          </a:extLst>
        </xdr:cNvPr>
        <xdr:cNvSpPr txBox="1"/>
      </xdr:nvSpPr>
      <xdr:spPr>
        <a:xfrm>
          <a:off x="13479780" y="3535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7" name="TextBox 46">
          <a:extLst>
            <a:ext uri="{FF2B5EF4-FFF2-40B4-BE49-F238E27FC236}">
              <a16:creationId xmlns:a16="http://schemas.microsoft.com/office/drawing/2014/main" id="{9CB3D81B-799A-4475-BB14-3623876C581B}"/>
            </a:ext>
          </a:extLst>
        </xdr:cNvPr>
        <xdr:cNvSpPr txBox="1"/>
      </xdr:nvSpPr>
      <xdr:spPr>
        <a:xfrm>
          <a:off x="1226820" y="3535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34</xdr:col>
      <xdr:colOff>0</xdr:colOff>
      <xdr:row>17</xdr:row>
      <xdr:rowOff>0</xdr:rowOff>
    </xdr:from>
    <xdr:ext cx="184731" cy="264560"/>
    <xdr:sp macro="" textlink="">
      <xdr:nvSpPr>
        <xdr:cNvPr id="48" name="TextBox 47">
          <a:extLst>
            <a:ext uri="{FF2B5EF4-FFF2-40B4-BE49-F238E27FC236}">
              <a16:creationId xmlns:a16="http://schemas.microsoft.com/office/drawing/2014/main" id="{BC7F49A7-1284-48C6-9900-5FE892F5C1CB}"/>
            </a:ext>
          </a:extLst>
        </xdr:cNvPr>
        <xdr:cNvSpPr txBox="1"/>
      </xdr:nvSpPr>
      <xdr:spPr>
        <a:xfrm>
          <a:off x="18623280" y="3535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9" name="TextBox 48">
          <a:extLst>
            <a:ext uri="{FF2B5EF4-FFF2-40B4-BE49-F238E27FC236}">
              <a16:creationId xmlns:a16="http://schemas.microsoft.com/office/drawing/2014/main" id="{F70DC440-57F0-40D1-A629-CF6EAE3523F2}"/>
            </a:ext>
          </a:extLst>
        </xdr:cNvPr>
        <xdr:cNvSpPr txBox="1"/>
      </xdr:nvSpPr>
      <xdr:spPr>
        <a:xfrm>
          <a:off x="1226820" y="3535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13</xdr:col>
      <xdr:colOff>15240</xdr:colOff>
      <xdr:row>13</xdr:row>
      <xdr:rowOff>22860</xdr:rowOff>
    </xdr:from>
    <xdr:to>
      <xdr:col>13</xdr:col>
      <xdr:colOff>195240</xdr:colOff>
      <xdr:row>13</xdr:row>
      <xdr:rowOff>202860</xdr:rowOff>
    </xdr:to>
    <xdr:pic>
      <xdr:nvPicPr>
        <xdr:cNvPr id="50" name="Picture 49">
          <a:hlinkClick xmlns:r="http://schemas.openxmlformats.org/officeDocument/2006/relationships" r:id="rId20"/>
          <a:extLst>
            <a:ext uri="{FF2B5EF4-FFF2-40B4-BE49-F238E27FC236}">
              <a16:creationId xmlns:a16="http://schemas.microsoft.com/office/drawing/2014/main" id="{83879672-A290-400B-9B7D-31997D540BAB}"/>
            </a:ext>
          </a:extLst>
        </xdr:cNvPr>
        <xdr:cNvPicPr>
          <a:picLocks/>
        </xdr:cNvPicPr>
      </xdr:nvPicPr>
      <xdr:blipFill>
        <a:blip xmlns:r="http://schemas.openxmlformats.org/officeDocument/2006/relationships" r:embed="rId21"/>
        <a:stretch>
          <a:fillRect/>
        </a:stretch>
      </xdr:blipFill>
      <xdr:spPr>
        <a:xfrm>
          <a:off x="6400800" y="2903220"/>
          <a:ext cx="180000" cy="180000"/>
        </a:xfrm>
        <a:prstGeom prst="rect">
          <a:avLst/>
        </a:prstGeom>
      </xdr:spPr>
    </xdr:pic>
    <xdr:clientData/>
  </xdr:twoCellAnchor>
  <xdr:twoCellAnchor>
    <xdr:from>
      <xdr:col>23</xdr:col>
      <xdr:colOff>320040</xdr:colOff>
      <xdr:row>3</xdr:row>
      <xdr:rowOff>99060</xdr:rowOff>
    </xdr:from>
    <xdr:to>
      <xdr:col>23</xdr:col>
      <xdr:colOff>1004040</xdr:colOff>
      <xdr:row>3</xdr:row>
      <xdr:rowOff>351060</xdr:rowOff>
    </xdr:to>
    <xdr:sp macro="" textlink="">
      <xdr:nvSpPr>
        <xdr:cNvPr id="51" name="Rectangle: Rounded Corners 50">
          <a:hlinkClick xmlns:r="http://schemas.openxmlformats.org/officeDocument/2006/relationships" r:id="rId22"/>
          <a:extLst>
            <a:ext uri="{FF2B5EF4-FFF2-40B4-BE49-F238E27FC236}">
              <a16:creationId xmlns:a16="http://schemas.microsoft.com/office/drawing/2014/main" id="{282B6BCE-ED7F-4A3C-BC3B-EB9793B88439}"/>
            </a:ext>
          </a:extLst>
        </xdr:cNvPr>
        <xdr:cNvSpPr/>
      </xdr:nvSpPr>
      <xdr:spPr>
        <a:xfrm>
          <a:off x="1186434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Renew</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0</xdr:colOff>
      <xdr:row>3</xdr:row>
      <xdr:rowOff>121920</xdr:rowOff>
    </xdr:from>
    <xdr:to>
      <xdr:col>18</xdr:col>
      <xdr:colOff>16080</xdr:colOff>
      <xdr:row>3</xdr:row>
      <xdr:rowOff>373920</xdr:rowOff>
    </xdr:to>
    <xdr:grpSp>
      <xdr:nvGrpSpPr>
        <xdr:cNvPr id="3" name="Group 2">
          <a:extLst>
            <a:ext uri="{FF2B5EF4-FFF2-40B4-BE49-F238E27FC236}">
              <a16:creationId xmlns:a16="http://schemas.microsoft.com/office/drawing/2014/main" id="{CCB1B5EE-11BA-7ABB-101D-72EBE746F121}"/>
            </a:ext>
          </a:extLst>
        </xdr:cNvPr>
        <xdr:cNvGrpSpPr/>
      </xdr:nvGrpSpPr>
      <xdr:grpSpPr>
        <a:xfrm>
          <a:off x="1714500" y="944880"/>
          <a:ext cx="7864680" cy="252000"/>
          <a:chOff x="1729740" y="914400"/>
          <a:chExt cx="7857060" cy="252000"/>
        </a:xfrm>
        <a:solidFill>
          <a:schemeClr val="tx1"/>
        </a:solidFill>
      </xdr:grpSpPr>
      <xdr:grpSp>
        <xdr:nvGrpSpPr>
          <xdr:cNvPr id="62" name="Group 61">
            <a:extLst>
              <a:ext uri="{FF2B5EF4-FFF2-40B4-BE49-F238E27FC236}">
                <a16:creationId xmlns:a16="http://schemas.microsoft.com/office/drawing/2014/main" id="{3A4D16B5-74EC-4DE8-7EE5-DBED6193CD72}"/>
              </a:ext>
            </a:extLst>
          </xdr:cNvPr>
          <xdr:cNvGrpSpPr/>
        </xdr:nvGrpSpPr>
        <xdr:grpSpPr>
          <a:xfrm>
            <a:off x="1729740" y="914400"/>
            <a:ext cx="7857060" cy="252000"/>
            <a:chOff x="1722120" y="914400"/>
            <a:chExt cx="7849440" cy="252000"/>
          </a:xfrm>
          <a:grpFill/>
        </xdr:grpSpPr>
        <xdr:grpSp>
          <xdr:nvGrpSpPr>
            <xdr:cNvPr id="53" name="Group 52">
              <a:extLst>
                <a:ext uri="{FF2B5EF4-FFF2-40B4-BE49-F238E27FC236}">
                  <a16:creationId xmlns:a16="http://schemas.microsoft.com/office/drawing/2014/main" id="{4CB0C31F-E682-4157-A542-C6B71B4BD509}"/>
                </a:ext>
              </a:extLst>
            </xdr:cNvPr>
            <xdr:cNvGrpSpPr/>
          </xdr:nvGrpSpPr>
          <xdr:grpSpPr>
            <a:xfrm>
              <a:off x="1722120" y="914400"/>
              <a:ext cx="6906702" cy="252000"/>
              <a:chOff x="4724400" y="891540"/>
              <a:chExt cx="6594691" cy="252000"/>
            </a:xfrm>
            <a:grpFill/>
          </xdr:grpSpPr>
          <xdr:grpSp>
            <xdr:nvGrpSpPr>
              <xdr:cNvPr id="54" name="Group 53">
                <a:extLst>
                  <a:ext uri="{FF2B5EF4-FFF2-40B4-BE49-F238E27FC236}">
                    <a16:creationId xmlns:a16="http://schemas.microsoft.com/office/drawing/2014/main" id="{275DDBD6-453B-B79E-1396-A769EB255422}"/>
                  </a:ext>
                </a:extLst>
              </xdr:cNvPr>
              <xdr:cNvGrpSpPr/>
            </xdr:nvGrpSpPr>
            <xdr:grpSpPr>
              <a:xfrm>
                <a:off x="5624248" y="891540"/>
                <a:ext cx="5694843" cy="252000"/>
                <a:chOff x="6439588" y="952500"/>
                <a:chExt cx="5694843" cy="252000"/>
              </a:xfrm>
              <a:grpFill/>
            </xdr:grpSpPr>
            <xdr:grpSp>
              <xdr:nvGrpSpPr>
                <xdr:cNvPr id="56" name="Group 55">
                  <a:extLst>
                    <a:ext uri="{FF2B5EF4-FFF2-40B4-BE49-F238E27FC236}">
                      <a16:creationId xmlns:a16="http://schemas.microsoft.com/office/drawing/2014/main" id="{A912C8C2-21B0-9D41-0366-0023665C4449}"/>
                    </a:ext>
                  </a:extLst>
                </xdr:cNvPr>
                <xdr:cNvGrpSpPr/>
              </xdr:nvGrpSpPr>
              <xdr:grpSpPr>
                <a:xfrm>
                  <a:off x="7340619" y="952500"/>
                  <a:ext cx="4793812" cy="252000"/>
                  <a:chOff x="2539202" y="822960"/>
                  <a:chExt cx="4984611" cy="263975"/>
                </a:xfrm>
                <a:grpFill/>
              </xdr:grpSpPr>
              <xdr:sp macro="" textlink="">
                <xdr:nvSpPr>
                  <xdr:cNvPr id="58" name="Rectangle: Rounded Corners 57">
                    <a:hlinkClick xmlns:r="http://schemas.openxmlformats.org/officeDocument/2006/relationships" r:id="rId23"/>
                    <a:extLst>
                      <a:ext uri="{FF2B5EF4-FFF2-40B4-BE49-F238E27FC236}">
                        <a16:creationId xmlns:a16="http://schemas.microsoft.com/office/drawing/2014/main" id="{185A64BA-2119-03F1-4AB9-189C42D9FAAE}"/>
                      </a:ext>
                    </a:extLst>
                  </xdr:cNvPr>
                  <xdr:cNvSpPr/>
                </xdr:nvSpPr>
                <xdr:spPr>
                  <a:xfrm>
                    <a:off x="2539202" y="822960"/>
                    <a:ext cx="893544"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Vehicles</a:t>
                    </a:r>
                    <a:endParaRPr lang="en-SC" sz="1100">
                      <a:latin typeface="Arial" panose="020B0604020202020204" pitchFamily="34" charset="0"/>
                      <a:cs typeface="Arial" panose="020B0604020202020204" pitchFamily="34" charset="0"/>
                    </a:endParaRPr>
                  </a:p>
                </xdr:txBody>
              </xdr:sp>
              <xdr:sp macro="" textlink="">
                <xdr:nvSpPr>
                  <xdr:cNvPr id="59" name="Rectangle: Rounded Corners 58">
                    <a:hlinkClick xmlns:r="http://schemas.openxmlformats.org/officeDocument/2006/relationships" r:id="rId24"/>
                    <a:extLst>
                      <a:ext uri="{FF2B5EF4-FFF2-40B4-BE49-F238E27FC236}">
                        <a16:creationId xmlns:a16="http://schemas.microsoft.com/office/drawing/2014/main" id="{D9547B7F-7508-570F-EC94-D12DB5EC11E6}"/>
                      </a:ext>
                    </a:extLst>
                  </xdr:cNvPr>
                  <xdr:cNvSpPr/>
                </xdr:nvSpPr>
                <xdr:spPr>
                  <a:xfrm>
                    <a:off x="3476789" y="822960"/>
                    <a:ext cx="893544"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Claims</a:t>
                    </a:r>
                    <a:endParaRPr lang="en-SC" sz="1100">
                      <a:latin typeface="Arial" panose="020B0604020202020204" pitchFamily="34" charset="0"/>
                      <a:cs typeface="Arial" panose="020B0604020202020204" pitchFamily="34" charset="0"/>
                    </a:endParaRPr>
                  </a:p>
                </xdr:txBody>
              </xdr:sp>
              <xdr:sp macro="" textlink="">
                <xdr:nvSpPr>
                  <xdr:cNvPr id="60" name="Rectangle: Rounded Corners 59">
                    <a:hlinkClick xmlns:r="http://schemas.openxmlformats.org/officeDocument/2006/relationships" r:id="rId25"/>
                    <a:extLst>
                      <a:ext uri="{FF2B5EF4-FFF2-40B4-BE49-F238E27FC236}">
                        <a16:creationId xmlns:a16="http://schemas.microsoft.com/office/drawing/2014/main" id="{65F2D53D-86A7-9A2D-D567-6C5EF0AAFA68}"/>
                      </a:ext>
                    </a:extLst>
                  </xdr:cNvPr>
                  <xdr:cNvSpPr/>
                </xdr:nvSpPr>
                <xdr:spPr>
                  <a:xfrm>
                    <a:off x="6523044" y="822960"/>
                    <a:ext cx="1000769"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Commission</a:t>
                    </a:r>
                    <a:endParaRPr lang="en-SC" sz="1100">
                      <a:latin typeface="Arial" panose="020B0604020202020204" pitchFamily="34" charset="0"/>
                      <a:cs typeface="Arial" panose="020B0604020202020204" pitchFamily="34" charset="0"/>
                    </a:endParaRPr>
                  </a:p>
                </xdr:txBody>
              </xdr:sp>
            </xdr:grpSp>
            <xdr:sp macro="" textlink="">
              <xdr:nvSpPr>
                <xdr:cNvPr id="57" name="Rectangle: Rounded Corners 56">
                  <a:hlinkClick xmlns:r="http://schemas.openxmlformats.org/officeDocument/2006/relationships" r:id="rId26"/>
                  <a:extLst>
                    <a:ext uri="{FF2B5EF4-FFF2-40B4-BE49-F238E27FC236}">
                      <a16:creationId xmlns:a16="http://schemas.microsoft.com/office/drawing/2014/main" id="{B6CB1F02-002B-A187-4DB9-29603C182465}"/>
                    </a:ext>
                  </a:extLst>
                </xdr:cNvPr>
                <xdr:cNvSpPr/>
              </xdr:nvSpPr>
              <xdr:spPr>
                <a:xfrm>
                  <a:off x="6439588" y="952500"/>
                  <a:ext cx="859341"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sp macro="" textlink="">
            <xdr:nvSpPr>
              <xdr:cNvPr id="55" name="Rectangle: Rounded Corners 54">
                <a:hlinkClick xmlns:r="http://schemas.openxmlformats.org/officeDocument/2006/relationships" r:id="rId27"/>
                <a:extLst>
                  <a:ext uri="{FF2B5EF4-FFF2-40B4-BE49-F238E27FC236}">
                    <a16:creationId xmlns:a16="http://schemas.microsoft.com/office/drawing/2014/main" id="{F517055B-28BF-DF3E-739A-6EF510FFEB42}"/>
                  </a:ext>
                </a:extLst>
              </xdr:cNvPr>
              <xdr:cNvSpPr/>
            </xdr:nvSpPr>
            <xdr:spPr>
              <a:xfrm>
                <a:off x="4724400" y="891540"/>
                <a:ext cx="859341"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Schedules</a:t>
                </a:r>
                <a:endParaRPr lang="en-SC" sz="1100">
                  <a:latin typeface="Arial" panose="020B0604020202020204" pitchFamily="34" charset="0"/>
                  <a:cs typeface="Arial" panose="020B0604020202020204" pitchFamily="34" charset="0"/>
                </a:endParaRPr>
              </a:p>
            </xdr:txBody>
          </xdr:sp>
        </xdr:grpSp>
        <xdr:sp macro="" textlink="">
          <xdr:nvSpPr>
            <xdr:cNvPr id="10" name="Rectangle: Rounded Corners 9">
              <a:hlinkClick xmlns:r="http://schemas.openxmlformats.org/officeDocument/2006/relationships" r:id="rId28"/>
              <a:extLst>
                <a:ext uri="{FF2B5EF4-FFF2-40B4-BE49-F238E27FC236}">
                  <a16:creationId xmlns:a16="http://schemas.microsoft.com/office/drawing/2014/main" id="{3C68B9F5-152A-45A8-BE2B-8483CF208170}"/>
                </a:ext>
              </a:extLst>
            </xdr:cNvPr>
            <xdr:cNvSpPr/>
          </xdr:nvSpPr>
          <xdr:spPr>
            <a:xfrm>
              <a:off x="8671560" y="91440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Nominees</a:t>
              </a:r>
              <a:endParaRPr lang="en-SC" sz="1100">
                <a:latin typeface="Arial" panose="020B0604020202020204" pitchFamily="34" charset="0"/>
                <a:cs typeface="Arial" panose="020B0604020202020204" pitchFamily="34" charset="0"/>
              </a:endParaRPr>
            </a:p>
          </xdr:txBody>
        </xdr:sp>
      </xdr:grpSp>
      <xdr:sp macro="" textlink="">
        <xdr:nvSpPr>
          <xdr:cNvPr id="61" name="Rectangle: Rounded Corners 60">
            <a:hlinkClick xmlns:r="http://schemas.openxmlformats.org/officeDocument/2006/relationships" r:id="rId29"/>
            <a:extLst>
              <a:ext uri="{FF2B5EF4-FFF2-40B4-BE49-F238E27FC236}">
                <a16:creationId xmlns:a16="http://schemas.microsoft.com/office/drawing/2014/main" id="{7A3B0022-B796-4F89-86B0-D05CE1D0D409}"/>
              </a:ext>
            </a:extLst>
          </xdr:cNvPr>
          <xdr:cNvSpPr/>
        </xdr:nvSpPr>
        <xdr:spPr>
          <a:xfrm>
            <a:off x="5494020" y="914400"/>
            <a:ext cx="972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Documents</a:t>
            </a:r>
            <a:endParaRPr lang="en-SC" sz="1100">
              <a:latin typeface="Arial" panose="020B0604020202020204" pitchFamily="34" charset="0"/>
              <a:cs typeface="Arial" panose="020B0604020202020204" pitchFamily="34" charset="0"/>
            </a:endParaRPr>
          </a:p>
        </xdr:txBody>
      </xdr:sp>
      <xdr:sp macro="" textlink="">
        <xdr:nvSpPr>
          <xdr:cNvPr id="52" name="Rectangle: Rounded Corners 51">
            <a:hlinkClick xmlns:r="http://schemas.openxmlformats.org/officeDocument/2006/relationships" r:id="rId30"/>
            <a:extLst>
              <a:ext uri="{FF2B5EF4-FFF2-40B4-BE49-F238E27FC236}">
                <a16:creationId xmlns:a16="http://schemas.microsoft.com/office/drawing/2014/main" id="{78DDBF77-FAEF-466E-8663-482EAB4D1C83}"/>
              </a:ext>
            </a:extLst>
          </xdr:cNvPr>
          <xdr:cNvSpPr/>
        </xdr:nvSpPr>
        <xdr:spPr>
          <a:xfrm>
            <a:off x="6499860" y="914400"/>
            <a:ext cx="1116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Endorsements</a:t>
            </a:r>
            <a:endParaRPr lang="en-SC" sz="1100">
              <a:latin typeface="Arial" panose="020B0604020202020204" pitchFamily="34" charset="0"/>
              <a:cs typeface="Arial" panose="020B0604020202020204" pitchFamily="34" charset="0"/>
            </a:endParaRPr>
          </a:p>
        </xdr:txBody>
      </xdr:sp>
    </xdr:grpSp>
    <xdr:clientData/>
  </xdr:twoCellAnchor>
  <xdr:twoCellAnchor editAs="oneCell">
    <xdr:from>
      <xdr:col>9</xdr:col>
      <xdr:colOff>464831</xdr:colOff>
      <xdr:row>19</xdr:row>
      <xdr:rowOff>7620</xdr:rowOff>
    </xdr:from>
    <xdr:to>
      <xdr:col>10</xdr:col>
      <xdr:colOff>6851</xdr:colOff>
      <xdr:row>19</xdr:row>
      <xdr:rowOff>223620</xdr:rowOff>
    </xdr:to>
    <xdr:pic>
      <xdr:nvPicPr>
        <xdr:cNvPr id="8" name="Picture 7">
          <a:extLst>
            <a:ext uri="{FF2B5EF4-FFF2-40B4-BE49-F238E27FC236}">
              <a16:creationId xmlns:a16="http://schemas.microsoft.com/office/drawing/2014/main" id="{49F436B1-4849-72E4-3F3D-117816AD361E}"/>
            </a:ext>
          </a:extLst>
        </xdr:cNvPr>
        <xdr:cNvPicPr>
          <a:picLocks/>
        </xdr:cNvPicPr>
      </xdr:nvPicPr>
      <xdr:blipFill>
        <a:blip xmlns:r="http://schemas.openxmlformats.org/officeDocument/2006/relationships" r:embed="rId31"/>
        <a:stretch>
          <a:fillRect/>
        </a:stretch>
      </xdr:blipFill>
      <xdr:spPr>
        <a:xfrm>
          <a:off x="4815851" y="4373880"/>
          <a:ext cx="144000" cy="216000"/>
        </a:xfrm>
        <a:prstGeom prst="rect">
          <a:avLst/>
        </a:prstGeom>
        <a:ln>
          <a:solidFill>
            <a:schemeClr val="bg1">
              <a:lumMod val="75000"/>
            </a:schemeClr>
          </a:solidFill>
        </a:ln>
      </xdr:spPr>
    </xdr:pic>
    <xdr:clientData/>
  </xdr:twoCellAnchor>
</xdr:wsDr>
</file>

<file path=xl/drawings/drawing73.xml><?xml version="1.0" encoding="utf-8"?>
<xdr:wsDr xmlns:xdr="http://schemas.openxmlformats.org/drawingml/2006/spreadsheetDrawing" xmlns:a="http://schemas.openxmlformats.org/drawingml/2006/main">
  <xdr:oneCellAnchor>
    <xdr:from>
      <xdr:col>25</xdr:col>
      <xdr:colOff>480060</xdr:colOff>
      <xdr:row>17</xdr:row>
      <xdr:rowOff>0</xdr:rowOff>
    </xdr:from>
    <xdr:ext cx="184731" cy="264560"/>
    <xdr:sp macro="" textlink="">
      <xdr:nvSpPr>
        <xdr:cNvPr id="2" name="TextBox 1">
          <a:extLst>
            <a:ext uri="{FF2B5EF4-FFF2-40B4-BE49-F238E27FC236}">
              <a16:creationId xmlns:a16="http://schemas.microsoft.com/office/drawing/2014/main" id="{0DEF0DC0-D22D-41ED-96E1-E8DABFED2BAE}"/>
            </a:ext>
          </a:extLst>
        </xdr:cNvPr>
        <xdr:cNvSpPr txBox="1"/>
      </xdr:nvSpPr>
      <xdr:spPr>
        <a:xfrm>
          <a:off x="13479780" y="358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27</xdr:row>
      <xdr:rowOff>0</xdr:rowOff>
    </xdr:from>
    <xdr:ext cx="184731" cy="264560"/>
    <xdr:sp macro="" textlink="">
      <xdr:nvSpPr>
        <xdr:cNvPr id="3" name="TextBox 2">
          <a:extLst>
            <a:ext uri="{FF2B5EF4-FFF2-40B4-BE49-F238E27FC236}">
              <a16:creationId xmlns:a16="http://schemas.microsoft.com/office/drawing/2014/main" id="{EC671557-7998-4CBE-A95B-6102A71EF747}"/>
            </a:ext>
          </a:extLst>
        </xdr:cNvPr>
        <xdr:cNvSpPr txBox="1"/>
      </xdr:nvSpPr>
      <xdr:spPr>
        <a:xfrm>
          <a:off x="13479780" y="541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 name="TextBox 3">
          <a:extLst>
            <a:ext uri="{FF2B5EF4-FFF2-40B4-BE49-F238E27FC236}">
              <a16:creationId xmlns:a16="http://schemas.microsoft.com/office/drawing/2014/main" id="{C587F438-187A-4BCB-880C-13AA52BDE4AA}"/>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5" name="TextBox 4">
          <a:extLst>
            <a:ext uri="{FF2B5EF4-FFF2-40B4-BE49-F238E27FC236}">
              <a16:creationId xmlns:a16="http://schemas.microsoft.com/office/drawing/2014/main" id="{46470C25-5414-4F19-B8FB-D7D53CD26667}"/>
            </a:ext>
          </a:extLst>
        </xdr:cNvPr>
        <xdr:cNvSpPr txBox="1"/>
      </xdr:nvSpPr>
      <xdr:spPr>
        <a:xfrm>
          <a:off x="13479780" y="358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25</xdr:col>
      <xdr:colOff>381000</xdr:colOff>
      <xdr:row>3</xdr:row>
      <xdr:rowOff>106680</xdr:rowOff>
    </xdr:from>
    <xdr:to>
      <xdr:col>25</xdr:col>
      <xdr:colOff>1065000</xdr:colOff>
      <xdr:row>3</xdr:row>
      <xdr:rowOff>358680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0CECC670-4BF5-4262-8088-B8746C25A7D9}"/>
            </a:ext>
          </a:extLst>
        </xdr:cNvPr>
        <xdr:cNvSpPr/>
      </xdr:nvSpPr>
      <xdr:spPr>
        <a:xfrm>
          <a:off x="13388340" y="929640"/>
          <a:ext cx="684000" cy="252000"/>
        </a:xfrm>
        <a:prstGeom prst="roundRect">
          <a:avLst/>
        </a:prstGeom>
        <a:solidFill>
          <a:schemeClr val="bg1">
            <a:lumMod val="7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23</xdr:col>
      <xdr:colOff>1028700</xdr:colOff>
      <xdr:row>3</xdr:row>
      <xdr:rowOff>106680</xdr:rowOff>
    </xdr:from>
    <xdr:to>
      <xdr:col>25</xdr:col>
      <xdr:colOff>264900</xdr:colOff>
      <xdr:row>3</xdr:row>
      <xdr:rowOff>358680</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B4C7C775-AFDA-4EDA-AEC1-CA795E9F2818}"/>
            </a:ext>
          </a:extLst>
        </xdr:cNvPr>
        <xdr:cNvSpPr/>
      </xdr:nvSpPr>
      <xdr:spPr>
        <a:xfrm>
          <a:off x="12588240" y="92964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oneCellAnchor>
    <xdr:from>
      <xdr:col>25</xdr:col>
      <xdr:colOff>480060</xdr:colOff>
      <xdr:row>27</xdr:row>
      <xdr:rowOff>0</xdr:rowOff>
    </xdr:from>
    <xdr:ext cx="184731" cy="264560"/>
    <xdr:sp macro="" textlink="">
      <xdr:nvSpPr>
        <xdr:cNvPr id="8" name="TextBox 7">
          <a:extLst>
            <a:ext uri="{FF2B5EF4-FFF2-40B4-BE49-F238E27FC236}">
              <a16:creationId xmlns:a16="http://schemas.microsoft.com/office/drawing/2014/main" id="{E532F5E5-B340-42A2-9D48-A8DA6B543F5A}"/>
            </a:ext>
          </a:extLst>
        </xdr:cNvPr>
        <xdr:cNvSpPr txBox="1"/>
      </xdr:nvSpPr>
      <xdr:spPr>
        <a:xfrm>
          <a:off x="13479780" y="541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9</xdr:col>
      <xdr:colOff>480060</xdr:colOff>
      <xdr:row>27</xdr:row>
      <xdr:rowOff>0</xdr:rowOff>
    </xdr:from>
    <xdr:ext cx="184731" cy="264560"/>
    <xdr:sp macro="" textlink="">
      <xdr:nvSpPr>
        <xdr:cNvPr id="9" name="TextBox 8">
          <a:extLst>
            <a:ext uri="{FF2B5EF4-FFF2-40B4-BE49-F238E27FC236}">
              <a16:creationId xmlns:a16="http://schemas.microsoft.com/office/drawing/2014/main" id="{AF5E4B5B-FEBA-4883-A34D-E53749433872}"/>
            </a:ext>
          </a:extLst>
        </xdr:cNvPr>
        <xdr:cNvSpPr txBox="1"/>
      </xdr:nvSpPr>
      <xdr:spPr>
        <a:xfrm>
          <a:off x="4831080" y="541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27</xdr:row>
      <xdr:rowOff>0</xdr:rowOff>
    </xdr:from>
    <xdr:ext cx="184731" cy="264560"/>
    <xdr:sp macro="" textlink="">
      <xdr:nvSpPr>
        <xdr:cNvPr id="10" name="TextBox 9">
          <a:extLst>
            <a:ext uri="{FF2B5EF4-FFF2-40B4-BE49-F238E27FC236}">
              <a16:creationId xmlns:a16="http://schemas.microsoft.com/office/drawing/2014/main" id="{4E84C552-D6DF-45F5-947E-09002E469705}"/>
            </a:ext>
          </a:extLst>
        </xdr:cNvPr>
        <xdr:cNvSpPr txBox="1"/>
      </xdr:nvSpPr>
      <xdr:spPr>
        <a:xfrm>
          <a:off x="13479780" y="541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25</xdr:col>
      <xdr:colOff>30480</xdr:colOff>
      <xdr:row>35</xdr:row>
      <xdr:rowOff>91440</xdr:rowOff>
    </xdr:from>
    <xdr:to>
      <xdr:col>25</xdr:col>
      <xdr:colOff>1125720</xdr:colOff>
      <xdr:row>35</xdr:row>
      <xdr:rowOff>343440</xdr:rowOff>
    </xdr:to>
    <xdr:sp macro="" textlink="">
      <xdr:nvSpPr>
        <xdr:cNvPr id="11" name="Rectangle: Rounded Corners 10">
          <a:extLst>
            <a:ext uri="{FF2B5EF4-FFF2-40B4-BE49-F238E27FC236}">
              <a16:creationId xmlns:a16="http://schemas.microsoft.com/office/drawing/2014/main" id="{D10C46A7-98A7-4EE8-885C-AAD7340EDCBB}"/>
            </a:ext>
          </a:extLst>
        </xdr:cNvPr>
        <xdr:cNvSpPr/>
      </xdr:nvSpPr>
      <xdr:spPr>
        <a:xfrm>
          <a:off x="13030200" y="5699760"/>
          <a:ext cx="109524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0</xdr:colOff>
      <xdr:row>36</xdr:row>
      <xdr:rowOff>106680</xdr:rowOff>
    </xdr:from>
    <xdr:to>
      <xdr:col>5</xdr:col>
      <xdr:colOff>291805</xdr:colOff>
      <xdr:row>37</xdr:row>
      <xdr:rowOff>205740</xdr:rowOff>
    </xdr:to>
    <xdr:pic>
      <xdr:nvPicPr>
        <xdr:cNvPr id="14" name="Picture 13">
          <a:extLst>
            <a:ext uri="{FF2B5EF4-FFF2-40B4-BE49-F238E27FC236}">
              <a16:creationId xmlns:a16="http://schemas.microsoft.com/office/drawing/2014/main" id="{4CA5D61D-53D5-4F1A-A5BF-D9D37125867B}"/>
            </a:ext>
          </a:extLst>
        </xdr:cNvPr>
        <xdr:cNvPicPr>
          <a:picLocks noChangeAspect="1"/>
        </xdr:cNvPicPr>
      </xdr:nvPicPr>
      <xdr:blipFill>
        <a:blip xmlns:r="http://schemas.openxmlformats.org/officeDocument/2006/relationships" r:embed="rId3"/>
        <a:stretch>
          <a:fillRect/>
        </a:stretch>
      </xdr:blipFill>
      <xdr:spPr>
        <a:xfrm>
          <a:off x="2110740" y="6156960"/>
          <a:ext cx="291805" cy="373380"/>
        </a:xfrm>
        <a:prstGeom prst="rect">
          <a:avLst/>
        </a:prstGeom>
      </xdr:spPr>
    </xdr:pic>
    <xdr:clientData/>
  </xdr:twoCellAnchor>
  <xdr:twoCellAnchor editAs="oneCell">
    <xdr:from>
      <xdr:col>10</xdr:col>
      <xdr:colOff>144780</xdr:colOff>
      <xdr:row>36</xdr:row>
      <xdr:rowOff>106680</xdr:rowOff>
    </xdr:from>
    <xdr:to>
      <xdr:col>11</xdr:col>
      <xdr:colOff>40345</xdr:colOff>
      <xdr:row>37</xdr:row>
      <xdr:rowOff>205740</xdr:rowOff>
    </xdr:to>
    <xdr:pic>
      <xdr:nvPicPr>
        <xdr:cNvPr id="15" name="Picture 14">
          <a:extLst>
            <a:ext uri="{FF2B5EF4-FFF2-40B4-BE49-F238E27FC236}">
              <a16:creationId xmlns:a16="http://schemas.microsoft.com/office/drawing/2014/main" id="{F39E113E-0AE5-400B-AA7D-A563A1D6C40A}"/>
            </a:ext>
          </a:extLst>
        </xdr:cNvPr>
        <xdr:cNvPicPr>
          <a:picLocks noChangeAspect="1"/>
        </xdr:cNvPicPr>
      </xdr:nvPicPr>
      <xdr:blipFill>
        <a:blip xmlns:r="http://schemas.openxmlformats.org/officeDocument/2006/relationships" r:embed="rId3"/>
        <a:stretch>
          <a:fillRect/>
        </a:stretch>
      </xdr:blipFill>
      <xdr:spPr>
        <a:xfrm>
          <a:off x="5128260" y="6156960"/>
          <a:ext cx="291805" cy="373380"/>
        </a:xfrm>
        <a:prstGeom prst="rect">
          <a:avLst/>
        </a:prstGeom>
      </xdr:spPr>
    </xdr:pic>
    <xdr:clientData/>
  </xdr:twoCellAnchor>
  <xdr:twoCellAnchor editAs="oneCell">
    <xdr:from>
      <xdr:col>7</xdr:col>
      <xdr:colOff>0</xdr:colOff>
      <xdr:row>36</xdr:row>
      <xdr:rowOff>106680</xdr:rowOff>
    </xdr:from>
    <xdr:to>
      <xdr:col>7</xdr:col>
      <xdr:colOff>271445</xdr:colOff>
      <xdr:row>37</xdr:row>
      <xdr:rowOff>205740</xdr:rowOff>
    </xdr:to>
    <xdr:pic>
      <xdr:nvPicPr>
        <xdr:cNvPr id="16" name="Picture 15">
          <a:extLst>
            <a:ext uri="{FF2B5EF4-FFF2-40B4-BE49-F238E27FC236}">
              <a16:creationId xmlns:a16="http://schemas.microsoft.com/office/drawing/2014/main" id="{D5EAE48F-BB96-4F56-98CE-BA5D4110A195}"/>
            </a:ext>
          </a:extLst>
        </xdr:cNvPr>
        <xdr:cNvPicPr>
          <a:picLocks noChangeAspect="1"/>
        </xdr:cNvPicPr>
      </xdr:nvPicPr>
      <xdr:blipFill>
        <a:blip xmlns:r="http://schemas.openxmlformats.org/officeDocument/2006/relationships" r:embed="rId4"/>
        <a:stretch>
          <a:fillRect/>
        </a:stretch>
      </xdr:blipFill>
      <xdr:spPr>
        <a:xfrm>
          <a:off x="2933700" y="6156960"/>
          <a:ext cx="271445" cy="373380"/>
        </a:xfrm>
        <a:prstGeom prst="rect">
          <a:avLst/>
        </a:prstGeom>
      </xdr:spPr>
    </xdr:pic>
    <xdr:clientData/>
  </xdr:twoCellAnchor>
  <xdr:twoCellAnchor editAs="oneCell">
    <xdr:from>
      <xdr:col>9</xdr:col>
      <xdr:colOff>0</xdr:colOff>
      <xdr:row>36</xdr:row>
      <xdr:rowOff>106680</xdr:rowOff>
    </xdr:from>
    <xdr:to>
      <xdr:col>9</xdr:col>
      <xdr:colOff>271445</xdr:colOff>
      <xdr:row>37</xdr:row>
      <xdr:rowOff>205740</xdr:rowOff>
    </xdr:to>
    <xdr:pic>
      <xdr:nvPicPr>
        <xdr:cNvPr id="17" name="Picture 16">
          <a:extLst>
            <a:ext uri="{FF2B5EF4-FFF2-40B4-BE49-F238E27FC236}">
              <a16:creationId xmlns:a16="http://schemas.microsoft.com/office/drawing/2014/main" id="{0F0303DC-1FE9-4BAA-9820-F26C00D5F922}"/>
            </a:ext>
          </a:extLst>
        </xdr:cNvPr>
        <xdr:cNvPicPr>
          <a:picLocks noChangeAspect="1"/>
        </xdr:cNvPicPr>
      </xdr:nvPicPr>
      <xdr:blipFill>
        <a:blip xmlns:r="http://schemas.openxmlformats.org/officeDocument/2006/relationships" r:embed="rId4"/>
        <a:stretch>
          <a:fillRect/>
        </a:stretch>
      </xdr:blipFill>
      <xdr:spPr>
        <a:xfrm>
          <a:off x="4351020" y="6156960"/>
          <a:ext cx="271445" cy="373380"/>
        </a:xfrm>
        <a:prstGeom prst="rect">
          <a:avLst/>
        </a:prstGeom>
      </xdr:spPr>
    </xdr:pic>
    <xdr:clientData/>
  </xdr:twoCellAnchor>
  <xdr:twoCellAnchor>
    <xdr:from>
      <xdr:col>0</xdr:col>
      <xdr:colOff>0</xdr:colOff>
      <xdr:row>0</xdr:row>
      <xdr:rowOff>0</xdr:rowOff>
    </xdr:from>
    <xdr:to>
      <xdr:col>2</xdr:col>
      <xdr:colOff>3471</xdr:colOff>
      <xdr:row>37</xdr:row>
      <xdr:rowOff>73440</xdr:rowOff>
    </xdr:to>
    <xdr:grpSp>
      <xdr:nvGrpSpPr>
        <xdr:cNvPr id="18" name="Group 17">
          <a:extLst>
            <a:ext uri="{FF2B5EF4-FFF2-40B4-BE49-F238E27FC236}">
              <a16:creationId xmlns:a16="http://schemas.microsoft.com/office/drawing/2014/main" id="{5B5559DF-4F6B-45FA-952D-7547CA2BF361}"/>
            </a:ext>
          </a:extLst>
        </xdr:cNvPr>
        <xdr:cNvGrpSpPr/>
      </xdr:nvGrpSpPr>
      <xdr:grpSpPr>
        <a:xfrm>
          <a:off x="0" y="0"/>
          <a:ext cx="1474131" cy="6840000"/>
          <a:chOff x="0" y="0"/>
          <a:chExt cx="1470321" cy="6184990"/>
        </a:xfrm>
      </xdr:grpSpPr>
      <xdr:grpSp>
        <xdr:nvGrpSpPr>
          <xdr:cNvPr id="19" name="Group 18">
            <a:extLst>
              <a:ext uri="{FF2B5EF4-FFF2-40B4-BE49-F238E27FC236}">
                <a16:creationId xmlns:a16="http://schemas.microsoft.com/office/drawing/2014/main" id="{CB6E433B-5398-4907-E411-6D157F2431F0}"/>
              </a:ext>
            </a:extLst>
          </xdr:cNvPr>
          <xdr:cNvGrpSpPr/>
        </xdr:nvGrpSpPr>
        <xdr:grpSpPr>
          <a:xfrm>
            <a:off x="0" y="0"/>
            <a:ext cx="1470321" cy="6184990"/>
            <a:chOff x="0" y="0"/>
            <a:chExt cx="1470321" cy="6184990"/>
          </a:xfrm>
        </xdr:grpSpPr>
        <xdr:grpSp>
          <xdr:nvGrpSpPr>
            <xdr:cNvPr id="21" name="Group 20">
              <a:extLst>
                <a:ext uri="{FF2B5EF4-FFF2-40B4-BE49-F238E27FC236}">
                  <a16:creationId xmlns:a16="http://schemas.microsoft.com/office/drawing/2014/main" id="{1E81CBFB-24E4-897F-1EEB-7A57398072AA}"/>
                </a:ext>
              </a:extLst>
            </xdr:cNvPr>
            <xdr:cNvGrpSpPr/>
          </xdr:nvGrpSpPr>
          <xdr:grpSpPr>
            <a:xfrm>
              <a:off x="0" y="0"/>
              <a:ext cx="1470321" cy="6184990"/>
              <a:chOff x="0" y="-291307"/>
              <a:chExt cx="1474131" cy="6350725"/>
            </a:xfrm>
            <a:solidFill>
              <a:schemeClr val="bg1"/>
            </a:solidFill>
          </xdr:grpSpPr>
          <xdr:grpSp>
            <xdr:nvGrpSpPr>
              <xdr:cNvPr id="23" name="Group 22">
                <a:extLst>
                  <a:ext uri="{FF2B5EF4-FFF2-40B4-BE49-F238E27FC236}">
                    <a16:creationId xmlns:a16="http://schemas.microsoft.com/office/drawing/2014/main" id="{EF4BBB7E-095E-CA1B-20F2-FE61E8B1E408}"/>
                  </a:ext>
                </a:extLst>
              </xdr:cNvPr>
              <xdr:cNvGrpSpPr/>
            </xdr:nvGrpSpPr>
            <xdr:grpSpPr>
              <a:xfrm>
                <a:off x="0" y="-291307"/>
                <a:ext cx="1474131" cy="6350725"/>
                <a:chOff x="0" y="-291307"/>
                <a:chExt cx="1474131" cy="6350725"/>
              </a:xfrm>
              <a:grpFill/>
            </xdr:grpSpPr>
            <xdr:grpSp>
              <xdr:nvGrpSpPr>
                <xdr:cNvPr id="26" name="Group 25">
                  <a:extLst>
                    <a:ext uri="{FF2B5EF4-FFF2-40B4-BE49-F238E27FC236}">
                      <a16:creationId xmlns:a16="http://schemas.microsoft.com/office/drawing/2014/main" id="{12A158DB-0352-41CB-DA32-CC0F61B97C8B}"/>
                    </a:ext>
                  </a:extLst>
                </xdr:cNvPr>
                <xdr:cNvGrpSpPr/>
              </xdr:nvGrpSpPr>
              <xdr:grpSpPr>
                <a:xfrm>
                  <a:off x="0" y="-291307"/>
                  <a:ext cx="1474131" cy="6350725"/>
                  <a:chOff x="0" y="-276870"/>
                  <a:chExt cx="1476165" cy="6035993"/>
                </a:xfrm>
                <a:grpFill/>
              </xdr:grpSpPr>
              <xdr:sp macro="" textlink="">
                <xdr:nvSpPr>
                  <xdr:cNvPr id="28" name="Rectangle 27">
                    <a:extLst>
                      <a:ext uri="{FF2B5EF4-FFF2-40B4-BE49-F238E27FC236}">
                        <a16:creationId xmlns:a16="http://schemas.microsoft.com/office/drawing/2014/main" id="{F7A28552-5438-F1FA-248A-1AB733368B11}"/>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9" name="Group 28">
                    <a:extLst>
                      <a:ext uri="{FF2B5EF4-FFF2-40B4-BE49-F238E27FC236}">
                        <a16:creationId xmlns:a16="http://schemas.microsoft.com/office/drawing/2014/main" id="{19798F88-CC4C-2A9E-C03E-2775E16AADE6}"/>
                      </a:ext>
                    </a:extLst>
                  </xdr:cNvPr>
                  <xdr:cNvGrpSpPr/>
                </xdr:nvGrpSpPr>
                <xdr:grpSpPr>
                  <a:xfrm>
                    <a:off x="2080" y="531339"/>
                    <a:ext cx="1457616" cy="4278031"/>
                    <a:chOff x="2080" y="531339"/>
                    <a:chExt cx="1457616" cy="4278031"/>
                  </a:xfrm>
                  <a:grpFill/>
                </xdr:grpSpPr>
                <xdr:sp macro="" textlink="">
                  <xdr:nvSpPr>
                    <xdr:cNvPr id="30" name="TextBox 29">
                      <a:hlinkClick xmlns:r="http://schemas.openxmlformats.org/officeDocument/2006/relationships" r:id="rId5"/>
                      <a:extLst>
                        <a:ext uri="{FF2B5EF4-FFF2-40B4-BE49-F238E27FC236}">
                          <a16:creationId xmlns:a16="http://schemas.microsoft.com/office/drawing/2014/main" id="{CD38A801-2D7B-3C03-A451-713A3CA1593A}"/>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6"/>
                      <a:extLst>
                        <a:ext uri="{FF2B5EF4-FFF2-40B4-BE49-F238E27FC236}">
                          <a16:creationId xmlns:a16="http://schemas.microsoft.com/office/drawing/2014/main" id="{C88F6789-B869-FE70-20CE-E6FBE57845EA}"/>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7"/>
                      <a:extLst>
                        <a:ext uri="{FF2B5EF4-FFF2-40B4-BE49-F238E27FC236}">
                          <a16:creationId xmlns:a16="http://schemas.microsoft.com/office/drawing/2014/main" id="{AA8238E4-1C42-F893-701E-B3FC2A229479}"/>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8"/>
                      <a:extLst>
                        <a:ext uri="{FF2B5EF4-FFF2-40B4-BE49-F238E27FC236}">
                          <a16:creationId xmlns:a16="http://schemas.microsoft.com/office/drawing/2014/main" id="{B0591814-5671-598A-AE76-977DBAC397C1}"/>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9"/>
                      <a:extLst>
                        <a:ext uri="{FF2B5EF4-FFF2-40B4-BE49-F238E27FC236}">
                          <a16:creationId xmlns:a16="http://schemas.microsoft.com/office/drawing/2014/main" id="{A2E0A940-AD26-9000-7589-006360059A02}"/>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10"/>
                      <a:extLst>
                        <a:ext uri="{FF2B5EF4-FFF2-40B4-BE49-F238E27FC236}">
                          <a16:creationId xmlns:a16="http://schemas.microsoft.com/office/drawing/2014/main" id="{850E5873-796F-0567-E90C-AF3FE6826959}"/>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11"/>
                      <a:extLst>
                        <a:ext uri="{FF2B5EF4-FFF2-40B4-BE49-F238E27FC236}">
                          <a16:creationId xmlns:a16="http://schemas.microsoft.com/office/drawing/2014/main" id="{F14AF5C3-789C-DF92-F690-D29876F05694}"/>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12"/>
                      <a:extLst>
                        <a:ext uri="{FF2B5EF4-FFF2-40B4-BE49-F238E27FC236}">
                          <a16:creationId xmlns:a16="http://schemas.microsoft.com/office/drawing/2014/main" id="{C3B24859-044B-BA46-4DD7-BBEE38D290EC}"/>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hlinkClick xmlns:r="http://schemas.openxmlformats.org/officeDocument/2006/relationships" r:id="rId13"/>
                      <a:extLst>
                        <a:ext uri="{FF2B5EF4-FFF2-40B4-BE49-F238E27FC236}">
                          <a16:creationId xmlns:a16="http://schemas.microsoft.com/office/drawing/2014/main" id="{CFBEC34F-8CFA-66F1-88FB-5F4DDB8D5D99}"/>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extLst>
                        <a:ext uri="{FF2B5EF4-FFF2-40B4-BE49-F238E27FC236}">
                          <a16:creationId xmlns:a16="http://schemas.microsoft.com/office/drawing/2014/main" id="{E71A8903-0CAF-2CA0-3344-5936EAB619D8}"/>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hlinkClick xmlns:r="http://schemas.openxmlformats.org/officeDocument/2006/relationships" r:id="rId14"/>
                      <a:extLst>
                        <a:ext uri="{FF2B5EF4-FFF2-40B4-BE49-F238E27FC236}">
                          <a16:creationId xmlns:a16="http://schemas.microsoft.com/office/drawing/2014/main" id="{C2F4ECA1-348E-33E4-8F99-9E603905FB6F}"/>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1" name="TextBox 40">
                      <a:extLst>
                        <a:ext uri="{FF2B5EF4-FFF2-40B4-BE49-F238E27FC236}">
                          <a16:creationId xmlns:a16="http://schemas.microsoft.com/office/drawing/2014/main" id="{5F6D6D28-C7E6-287A-E23C-9D2991ACFE08}"/>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2" name="TextBox 41">
                      <a:hlinkClick xmlns:r="http://schemas.openxmlformats.org/officeDocument/2006/relationships" r:id="rId15"/>
                      <a:extLst>
                        <a:ext uri="{FF2B5EF4-FFF2-40B4-BE49-F238E27FC236}">
                          <a16:creationId xmlns:a16="http://schemas.microsoft.com/office/drawing/2014/main" id="{F578A4A0-B5E8-BF88-CDBD-C64BD14C0A85}"/>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3" name="TextBox 42">
                      <a:extLst>
                        <a:ext uri="{FF2B5EF4-FFF2-40B4-BE49-F238E27FC236}">
                          <a16:creationId xmlns:a16="http://schemas.microsoft.com/office/drawing/2014/main" id="{88C23A5A-E7A4-1EF1-4ADA-71932D13600D}"/>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7" name="TextBox 26">
                  <a:hlinkClick xmlns:r="http://schemas.openxmlformats.org/officeDocument/2006/relationships" r:id="rId1"/>
                  <a:extLst>
                    <a:ext uri="{FF2B5EF4-FFF2-40B4-BE49-F238E27FC236}">
                      <a16:creationId xmlns:a16="http://schemas.microsoft.com/office/drawing/2014/main" id="{9455BD0E-D97B-B98A-3988-F6666C7B6036}"/>
                    </a:ext>
                  </a:extLst>
                </xdr:cNvPr>
                <xdr:cNvSpPr txBox="1"/>
              </xdr:nvSpPr>
              <xdr:spPr>
                <a:xfrm>
                  <a:off x="0" y="2248743"/>
                  <a:ext cx="1440000" cy="253521"/>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24" name="TextBox 23">
                <a:extLst>
                  <a:ext uri="{FF2B5EF4-FFF2-40B4-BE49-F238E27FC236}">
                    <a16:creationId xmlns:a16="http://schemas.microsoft.com/office/drawing/2014/main" id="{122F9366-869A-55D5-6772-F52C542E929C}"/>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extLst>
                  <a:ext uri="{FF2B5EF4-FFF2-40B4-BE49-F238E27FC236}">
                    <a16:creationId xmlns:a16="http://schemas.microsoft.com/office/drawing/2014/main" id="{9DF858B9-A897-DF24-F7D0-A164CC68F5B8}"/>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2" name="TextBox 21">
              <a:hlinkClick xmlns:r="http://schemas.openxmlformats.org/officeDocument/2006/relationships" r:id="rId16"/>
              <a:extLst>
                <a:ext uri="{FF2B5EF4-FFF2-40B4-BE49-F238E27FC236}">
                  <a16:creationId xmlns:a16="http://schemas.microsoft.com/office/drawing/2014/main" id="{3B03BC67-FA01-3899-6A04-328D5CCBDB0B}"/>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20" name="Picture 19">
            <a:extLst>
              <a:ext uri="{FF2B5EF4-FFF2-40B4-BE49-F238E27FC236}">
                <a16:creationId xmlns:a16="http://schemas.microsoft.com/office/drawing/2014/main" id="{80307655-065C-0C67-2237-82B35C5187E8}"/>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xdr:spPr>
      </xdr:pic>
    </xdr:grpSp>
    <xdr:clientData/>
  </xdr:twoCellAnchor>
  <xdr:oneCellAnchor>
    <xdr:from>
      <xdr:col>34</xdr:col>
      <xdr:colOff>0</xdr:colOff>
      <xdr:row>4</xdr:row>
      <xdr:rowOff>0</xdr:rowOff>
    </xdr:from>
    <xdr:ext cx="184731" cy="264560"/>
    <xdr:sp macro="" textlink="">
      <xdr:nvSpPr>
        <xdr:cNvPr id="44" name="TextBox 43">
          <a:extLst>
            <a:ext uri="{FF2B5EF4-FFF2-40B4-BE49-F238E27FC236}">
              <a16:creationId xmlns:a16="http://schemas.microsoft.com/office/drawing/2014/main" id="{E8361FBC-1669-4F27-9016-E5805E73164A}"/>
            </a:ext>
          </a:extLst>
        </xdr:cNvPr>
        <xdr:cNvSpPr txBox="1"/>
      </xdr:nvSpPr>
      <xdr:spPr>
        <a:xfrm>
          <a:off x="1862328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5" name="TextBox 44">
          <a:extLst>
            <a:ext uri="{FF2B5EF4-FFF2-40B4-BE49-F238E27FC236}">
              <a16:creationId xmlns:a16="http://schemas.microsoft.com/office/drawing/2014/main" id="{731151E6-93B1-4F20-9485-6B5C21D00C25}"/>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46" name="TextBox 45">
          <a:extLst>
            <a:ext uri="{FF2B5EF4-FFF2-40B4-BE49-F238E27FC236}">
              <a16:creationId xmlns:a16="http://schemas.microsoft.com/office/drawing/2014/main" id="{75F02381-1BD3-4D4E-B1BF-C11A56BBEEA4}"/>
            </a:ext>
          </a:extLst>
        </xdr:cNvPr>
        <xdr:cNvSpPr txBox="1"/>
      </xdr:nvSpPr>
      <xdr:spPr>
        <a:xfrm>
          <a:off x="13479780" y="358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7" name="TextBox 46">
          <a:extLst>
            <a:ext uri="{FF2B5EF4-FFF2-40B4-BE49-F238E27FC236}">
              <a16:creationId xmlns:a16="http://schemas.microsoft.com/office/drawing/2014/main" id="{7FCE9B83-1A8D-411D-8448-D0B5C1DEC08A}"/>
            </a:ext>
          </a:extLst>
        </xdr:cNvPr>
        <xdr:cNvSpPr txBox="1"/>
      </xdr:nvSpPr>
      <xdr:spPr>
        <a:xfrm>
          <a:off x="1226820" y="358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34</xdr:col>
      <xdr:colOff>0</xdr:colOff>
      <xdr:row>17</xdr:row>
      <xdr:rowOff>0</xdr:rowOff>
    </xdr:from>
    <xdr:ext cx="184731" cy="264560"/>
    <xdr:sp macro="" textlink="">
      <xdr:nvSpPr>
        <xdr:cNvPr id="48" name="TextBox 47">
          <a:extLst>
            <a:ext uri="{FF2B5EF4-FFF2-40B4-BE49-F238E27FC236}">
              <a16:creationId xmlns:a16="http://schemas.microsoft.com/office/drawing/2014/main" id="{71BAC89E-FA37-4598-BA56-9E2F93E2402E}"/>
            </a:ext>
          </a:extLst>
        </xdr:cNvPr>
        <xdr:cNvSpPr txBox="1"/>
      </xdr:nvSpPr>
      <xdr:spPr>
        <a:xfrm>
          <a:off x="18623280" y="358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9" name="TextBox 48">
          <a:extLst>
            <a:ext uri="{FF2B5EF4-FFF2-40B4-BE49-F238E27FC236}">
              <a16:creationId xmlns:a16="http://schemas.microsoft.com/office/drawing/2014/main" id="{0670A8BB-B221-4633-9E2E-5A61D4D62339}"/>
            </a:ext>
          </a:extLst>
        </xdr:cNvPr>
        <xdr:cNvSpPr txBox="1"/>
      </xdr:nvSpPr>
      <xdr:spPr>
        <a:xfrm>
          <a:off x="1226820" y="358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25</xdr:col>
      <xdr:colOff>7620</xdr:colOff>
      <xdr:row>28</xdr:row>
      <xdr:rowOff>91440</xdr:rowOff>
    </xdr:from>
    <xdr:to>
      <xdr:col>25</xdr:col>
      <xdr:colOff>1102860</xdr:colOff>
      <xdr:row>28</xdr:row>
      <xdr:rowOff>343440</xdr:rowOff>
    </xdr:to>
    <xdr:sp macro="" textlink="">
      <xdr:nvSpPr>
        <xdr:cNvPr id="51" name="Rectangle: Rounded Corners 50">
          <a:extLst>
            <a:ext uri="{FF2B5EF4-FFF2-40B4-BE49-F238E27FC236}">
              <a16:creationId xmlns:a16="http://schemas.microsoft.com/office/drawing/2014/main" id="{2E99415E-201D-4723-9691-23A2CB8097DE}"/>
            </a:ext>
          </a:extLst>
        </xdr:cNvPr>
        <xdr:cNvSpPr/>
      </xdr:nvSpPr>
      <xdr:spPr>
        <a:xfrm>
          <a:off x="13007340" y="5608320"/>
          <a:ext cx="1095240" cy="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Payment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oneCellAnchor>
    <xdr:from>
      <xdr:col>25</xdr:col>
      <xdr:colOff>480060</xdr:colOff>
      <xdr:row>17</xdr:row>
      <xdr:rowOff>0</xdr:rowOff>
    </xdr:from>
    <xdr:ext cx="184731" cy="264560"/>
    <xdr:sp macro="" textlink="">
      <xdr:nvSpPr>
        <xdr:cNvPr id="54" name="TextBox 53">
          <a:extLst>
            <a:ext uri="{FF2B5EF4-FFF2-40B4-BE49-F238E27FC236}">
              <a16:creationId xmlns:a16="http://schemas.microsoft.com/office/drawing/2014/main" id="{1DB8851A-950D-49C5-BEF9-8D5D8FC1366B}"/>
            </a:ext>
          </a:extLst>
        </xdr:cNvPr>
        <xdr:cNvSpPr txBox="1"/>
      </xdr:nvSpPr>
      <xdr:spPr>
        <a:xfrm>
          <a:off x="1348740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56" name="TextBox 55">
          <a:extLst>
            <a:ext uri="{FF2B5EF4-FFF2-40B4-BE49-F238E27FC236}">
              <a16:creationId xmlns:a16="http://schemas.microsoft.com/office/drawing/2014/main" id="{577EC6E5-41CC-4B36-9ACA-E026EBB2B601}"/>
            </a:ext>
          </a:extLst>
        </xdr:cNvPr>
        <xdr:cNvSpPr txBox="1"/>
      </xdr:nvSpPr>
      <xdr:spPr>
        <a:xfrm>
          <a:off x="1348740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57" name="TextBox 56">
          <a:extLst>
            <a:ext uri="{FF2B5EF4-FFF2-40B4-BE49-F238E27FC236}">
              <a16:creationId xmlns:a16="http://schemas.microsoft.com/office/drawing/2014/main" id="{F6A81E97-5DF7-4684-9666-2D0A9492C550}"/>
            </a:ext>
          </a:extLst>
        </xdr:cNvPr>
        <xdr:cNvSpPr txBox="1"/>
      </xdr:nvSpPr>
      <xdr:spPr>
        <a:xfrm>
          <a:off x="1348740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24</xdr:col>
      <xdr:colOff>15240</xdr:colOff>
      <xdr:row>7</xdr:row>
      <xdr:rowOff>30480</xdr:rowOff>
    </xdr:from>
    <xdr:to>
      <xdr:col>24</xdr:col>
      <xdr:colOff>195240</xdr:colOff>
      <xdr:row>7</xdr:row>
      <xdr:rowOff>210480</xdr:rowOff>
    </xdr:to>
    <xdr:pic>
      <xdr:nvPicPr>
        <xdr:cNvPr id="59" name="Picture 58">
          <a:hlinkClick xmlns:r="http://schemas.openxmlformats.org/officeDocument/2006/relationships" r:id="rId18"/>
          <a:extLst>
            <a:ext uri="{FF2B5EF4-FFF2-40B4-BE49-F238E27FC236}">
              <a16:creationId xmlns:a16="http://schemas.microsoft.com/office/drawing/2014/main" id="{D182C1E0-4B03-49E1-AC6D-66595477FEE1}"/>
            </a:ext>
          </a:extLst>
        </xdr:cNvPr>
        <xdr:cNvPicPr>
          <a:picLocks/>
        </xdr:cNvPicPr>
      </xdr:nvPicPr>
      <xdr:blipFill>
        <a:blip xmlns:r="http://schemas.openxmlformats.org/officeDocument/2006/relationships" r:embed="rId19"/>
        <a:stretch>
          <a:fillRect/>
        </a:stretch>
      </xdr:blipFill>
      <xdr:spPr>
        <a:xfrm>
          <a:off x="12656820" y="1859280"/>
          <a:ext cx="180000" cy="180000"/>
        </a:xfrm>
        <a:prstGeom prst="rect">
          <a:avLst/>
        </a:prstGeom>
      </xdr:spPr>
    </xdr:pic>
    <xdr:clientData/>
  </xdr:twoCellAnchor>
  <xdr:twoCellAnchor>
    <xdr:from>
      <xdr:col>17</xdr:col>
      <xdr:colOff>1043940</xdr:colOff>
      <xdr:row>0</xdr:row>
      <xdr:rowOff>0</xdr:rowOff>
    </xdr:from>
    <xdr:to>
      <xdr:col>26</xdr:col>
      <xdr:colOff>47040</xdr:colOff>
      <xdr:row>38</xdr:row>
      <xdr:rowOff>149640</xdr:rowOff>
    </xdr:to>
    <xdr:grpSp>
      <xdr:nvGrpSpPr>
        <xdr:cNvPr id="93" name="Group 92">
          <a:extLst>
            <a:ext uri="{FF2B5EF4-FFF2-40B4-BE49-F238E27FC236}">
              <a16:creationId xmlns:a16="http://schemas.microsoft.com/office/drawing/2014/main" id="{EED49915-E648-E4DE-106A-89CA4EFE4564}"/>
            </a:ext>
          </a:extLst>
        </xdr:cNvPr>
        <xdr:cNvGrpSpPr/>
      </xdr:nvGrpSpPr>
      <xdr:grpSpPr>
        <a:xfrm>
          <a:off x="9502140" y="0"/>
          <a:ext cx="4680000" cy="7190520"/>
          <a:chOff x="4419600" y="0"/>
          <a:chExt cx="4680000" cy="6840000"/>
        </a:xfrm>
      </xdr:grpSpPr>
      <xdr:grpSp>
        <xdr:nvGrpSpPr>
          <xdr:cNvPr id="50" name="Group 49">
            <a:extLst>
              <a:ext uri="{FF2B5EF4-FFF2-40B4-BE49-F238E27FC236}">
                <a16:creationId xmlns:a16="http://schemas.microsoft.com/office/drawing/2014/main" id="{52547CC7-B90E-4E94-807F-FB4C61AF8602}"/>
              </a:ext>
            </a:extLst>
          </xdr:cNvPr>
          <xdr:cNvGrpSpPr/>
        </xdr:nvGrpSpPr>
        <xdr:grpSpPr>
          <a:xfrm>
            <a:off x="4419600" y="0"/>
            <a:ext cx="4680000" cy="6840000"/>
            <a:chOff x="0" y="0"/>
            <a:chExt cx="4680000" cy="6840000"/>
          </a:xfrm>
        </xdr:grpSpPr>
        <xdr:grpSp>
          <xdr:nvGrpSpPr>
            <xdr:cNvPr id="52" name="Group 51">
              <a:extLst>
                <a:ext uri="{FF2B5EF4-FFF2-40B4-BE49-F238E27FC236}">
                  <a16:creationId xmlns:a16="http://schemas.microsoft.com/office/drawing/2014/main" id="{BC4E8A3A-376C-D8FD-C6E5-C2D0881E66CC}"/>
                </a:ext>
              </a:extLst>
            </xdr:cNvPr>
            <xdr:cNvGrpSpPr/>
          </xdr:nvGrpSpPr>
          <xdr:grpSpPr>
            <a:xfrm>
              <a:off x="0" y="0"/>
              <a:ext cx="4680000" cy="6840000"/>
              <a:chOff x="9515070" y="32289"/>
              <a:chExt cx="4488180" cy="6660000"/>
            </a:xfrm>
          </xdr:grpSpPr>
          <xdr:grpSp>
            <xdr:nvGrpSpPr>
              <xdr:cNvPr id="65" name="Group 64">
                <a:extLst>
                  <a:ext uri="{FF2B5EF4-FFF2-40B4-BE49-F238E27FC236}">
                    <a16:creationId xmlns:a16="http://schemas.microsoft.com/office/drawing/2014/main" id="{BC92CE4B-CF48-E1C6-C5A2-EAA5E2FB2A23}"/>
                  </a:ext>
                </a:extLst>
              </xdr:cNvPr>
              <xdr:cNvGrpSpPr/>
            </xdr:nvGrpSpPr>
            <xdr:grpSpPr>
              <a:xfrm>
                <a:off x="9515070" y="32289"/>
                <a:ext cx="4488180" cy="6660000"/>
                <a:chOff x="1338810" y="9429"/>
                <a:chExt cx="4488180" cy="6660000"/>
              </a:xfrm>
            </xdr:grpSpPr>
            <xdr:sp macro="" textlink="">
              <xdr:nvSpPr>
                <xdr:cNvPr id="67" name="Rectangle: Rounded Corners 66">
                  <a:extLst>
                    <a:ext uri="{FF2B5EF4-FFF2-40B4-BE49-F238E27FC236}">
                      <a16:creationId xmlns:a16="http://schemas.microsoft.com/office/drawing/2014/main" id="{16F0BDA1-CE5C-749D-3BA6-F13373872155}"/>
                    </a:ext>
                  </a:extLst>
                </xdr:cNvPr>
                <xdr:cNvSpPr/>
              </xdr:nvSpPr>
              <xdr:spPr>
                <a:xfrm>
                  <a:off x="1338810" y="9429"/>
                  <a:ext cx="4488180" cy="6660000"/>
                </a:xfrm>
                <a:prstGeom prst="roundRect">
                  <a:avLst>
                    <a:gd name="adj" fmla="val 0"/>
                  </a:avLst>
                </a:prstGeom>
                <a:solidFill>
                  <a:schemeClr val="bg1"/>
                </a:solidFill>
                <a:ln w="254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68" name="TextBox 67">
                  <a:extLst>
                    <a:ext uri="{FF2B5EF4-FFF2-40B4-BE49-F238E27FC236}">
                      <a16:creationId xmlns:a16="http://schemas.microsoft.com/office/drawing/2014/main" id="{1E3FBB2B-6273-5B22-6601-C545CA29BBDF}"/>
                    </a:ext>
                  </a:extLst>
                </xdr:cNvPr>
                <xdr:cNvSpPr txBox="1"/>
              </xdr:nvSpPr>
              <xdr:spPr>
                <a:xfrm>
                  <a:off x="1699679" y="268249"/>
                  <a:ext cx="2386818" cy="321752"/>
                </a:xfrm>
                <a:prstGeom prst="rect">
                  <a:avLst/>
                </a:prstGeom>
                <a:solidFill>
                  <a:schemeClr val="lt1">
                    <a:alpha val="0"/>
                  </a:schemeClr>
                </a:solidFill>
                <a:ln w="0"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Renewal Schedule Details</a:t>
                  </a:r>
                  <a:endParaRPr lang="en-SC" sz="1600" b="1">
                    <a:solidFill>
                      <a:sysClr val="windowText" lastClr="000000"/>
                    </a:solidFill>
                  </a:endParaRPr>
                </a:p>
              </xdr:txBody>
            </xdr:sp>
            <xdr:sp macro="" textlink="">
              <xdr:nvSpPr>
                <xdr:cNvPr id="69" name="Rectangle: Rounded Corners 68">
                  <a:hlinkClick xmlns:r="http://schemas.openxmlformats.org/officeDocument/2006/relationships" r:id="rId2"/>
                  <a:extLst>
                    <a:ext uri="{FF2B5EF4-FFF2-40B4-BE49-F238E27FC236}">
                      <a16:creationId xmlns:a16="http://schemas.microsoft.com/office/drawing/2014/main" id="{1F275612-C079-7244-68C5-1436040A57EB}"/>
                    </a:ext>
                  </a:extLst>
                </xdr:cNvPr>
                <xdr:cNvSpPr/>
              </xdr:nvSpPr>
              <xdr:spPr>
                <a:xfrm>
                  <a:off x="4215361" y="293154"/>
                  <a:ext cx="647936"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70" name="Rectangle: Rounded Corners 69">
                  <a:extLst>
                    <a:ext uri="{FF2B5EF4-FFF2-40B4-BE49-F238E27FC236}">
                      <a16:creationId xmlns:a16="http://schemas.microsoft.com/office/drawing/2014/main" id="{29521A83-FFD7-1813-775E-74DA35E62339}"/>
                    </a:ext>
                  </a:extLst>
                </xdr:cNvPr>
                <xdr:cNvSpPr/>
              </xdr:nvSpPr>
              <xdr:spPr>
                <a:xfrm>
                  <a:off x="3551359" y="1078374"/>
                  <a:ext cx="1800000" cy="217156"/>
                </a:xfrm>
                <a:prstGeom prst="roundRect">
                  <a:avLst>
                    <a:gd name="adj" fmla="val 0"/>
                  </a:avLst>
                </a:prstGeom>
                <a:no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Rectangle: Rounded Corners 70">
                  <a:extLst>
                    <a:ext uri="{FF2B5EF4-FFF2-40B4-BE49-F238E27FC236}">
                      <a16:creationId xmlns:a16="http://schemas.microsoft.com/office/drawing/2014/main" id="{1E8167F3-CDB1-90B0-1895-BA1027A6340A}"/>
                    </a:ext>
                  </a:extLst>
                </xdr:cNvPr>
                <xdr:cNvSpPr/>
              </xdr:nvSpPr>
              <xdr:spPr>
                <a:xfrm>
                  <a:off x="1916473" y="107837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Year</a:t>
                  </a:r>
                  <a:endParaRPr lang="en-SC" sz="1200"/>
                </a:p>
              </xdr:txBody>
            </xdr:sp>
            <xdr:sp macro="" textlink="">
              <xdr:nvSpPr>
                <xdr:cNvPr id="72" name="Rectangle: Rounded Corners 71">
                  <a:extLst>
                    <a:ext uri="{FF2B5EF4-FFF2-40B4-BE49-F238E27FC236}">
                      <a16:creationId xmlns:a16="http://schemas.microsoft.com/office/drawing/2014/main" id="{67F66810-BAC8-58DC-58A1-20016D786F58}"/>
                    </a:ext>
                  </a:extLst>
                </xdr:cNvPr>
                <xdr:cNvSpPr/>
              </xdr:nvSpPr>
              <xdr:spPr>
                <a:xfrm>
                  <a:off x="3553825" y="1384806"/>
                  <a:ext cx="1800000" cy="217156"/>
                </a:xfrm>
                <a:prstGeom prst="roundRect">
                  <a:avLst>
                    <a:gd name="adj" fmla="val 0"/>
                  </a:avLst>
                </a:prstGeom>
                <a:no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Rectangle: Rounded Corners 72">
                  <a:extLst>
                    <a:ext uri="{FF2B5EF4-FFF2-40B4-BE49-F238E27FC236}">
                      <a16:creationId xmlns:a16="http://schemas.microsoft.com/office/drawing/2014/main" id="{B5705BC2-4D1B-80FE-CBB9-59AE022DCD41}"/>
                    </a:ext>
                  </a:extLst>
                </xdr:cNvPr>
                <xdr:cNvSpPr/>
              </xdr:nvSpPr>
              <xdr:spPr>
                <a:xfrm>
                  <a:off x="1916473" y="138480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Policy Plan</a:t>
                  </a:r>
                  <a:endParaRPr lang="en-SC" sz="1200"/>
                </a:p>
              </xdr:txBody>
            </xdr:sp>
            <xdr:sp macro="" textlink="">
              <xdr:nvSpPr>
                <xdr:cNvPr id="74" name="Rectangle: Rounded Corners 73">
                  <a:extLst>
                    <a:ext uri="{FF2B5EF4-FFF2-40B4-BE49-F238E27FC236}">
                      <a16:creationId xmlns:a16="http://schemas.microsoft.com/office/drawing/2014/main" id="{A1E92B86-F3BC-930F-1895-0C6A48C2074A}"/>
                    </a:ext>
                  </a:extLst>
                </xdr:cNvPr>
                <xdr:cNvSpPr/>
              </xdr:nvSpPr>
              <xdr:spPr>
                <a:xfrm>
                  <a:off x="3546205" y="2028552"/>
                  <a:ext cx="517867"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75" name="Rectangle: Rounded Corners 74">
                  <a:extLst>
                    <a:ext uri="{FF2B5EF4-FFF2-40B4-BE49-F238E27FC236}">
                      <a16:creationId xmlns:a16="http://schemas.microsoft.com/office/drawing/2014/main" id="{62BC298F-9898-DE3E-B177-88E21394408B}"/>
                    </a:ext>
                  </a:extLst>
                </xdr:cNvPr>
                <xdr:cNvSpPr/>
              </xdr:nvSpPr>
              <xdr:spPr>
                <a:xfrm>
                  <a:off x="1916473" y="203597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Term</a:t>
                  </a:r>
                  <a:endParaRPr lang="en-SC" sz="1200"/>
                </a:p>
              </xdr:txBody>
            </xdr:sp>
            <xdr:sp macro="" textlink="">
              <xdr:nvSpPr>
                <xdr:cNvPr id="76" name="Rectangle: Rounded Corners 75">
                  <a:extLst>
                    <a:ext uri="{FF2B5EF4-FFF2-40B4-BE49-F238E27FC236}">
                      <a16:creationId xmlns:a16="http://schemas.microsoft.com/office/drawing/2014/main" id="{FA0BA12D-8A3F-B220-ED5F-373DB6AA3AA5}"/>
                    </a:ext>
                  </a:extLst>
                </xdr:cNvPr>
                <xdr:cNvSpPr/>
              </xdr:nvSpPr>
              <xdr:spPr>
                <a:xfrm>
                  <a:off x="3555978" y="2342402"/>
                  <a:ext cx="1800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77" name="Rectangle: Rounded Corners 76">
                  <a:extLst>
                    <a:ext uri="{FF2B5EF4-FFF2-40B4-BE49-F238E27FC236}">
                      <a16:creationId xmlns:a16="http://schemas.microsoft.com/office/drawing/2014/main" id="{BAC3E29F-22B1-81D9-B10C-130DA9B267F7}"/>
                    </a:ext>
                  </a:extLst>
                </xdr:cNvPr>
                <xdr:cNvSpPr/>
              </xdr:nvSpPr>
              <xdr:spPr>
                <a:xfrm>
                  <a:off x="1916473" y="234240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Start Date</a:t>
                  </a:r>
                  <a:endParaRPr lang="en-SC" sz="1200"/>
                </a:p>
              </xdr:txBody>
            </xdr:sp>
            <xdr:sp macro="" textlink="">
              <xdr:nvSpPr>
                <xdr:cNvPr id="78" name="Rectangle: Rounded Corners 77">
                  <a:extLst>
                    <a:ext uri="{FF2B5EF4-FFF2-40B4-BE49-F238E27FC236}">
                      <a16:creationId xmlns:a16="http://schemas.microsoft.com/office/drawing/2014/main" id="{736F1B82-4A1C-6908-74E2-C849A3FF3210}"/>
                    </a:ext>
                  </a:extLst>
                </xdr:cNvPr>
                <xdr:cNvSpPr/>
              </xdr:nvSpPr>
              <xdr:spPr>
                <a:xfrm>
                  <a:off x="3548670" y="2664155"/>
                  <a:ext cx="1800000" cy="217156"/>
                </a:xfrm>
                <a:prstGeom prst="roundRect">
                  <a:avLst>
                    <a:gd name="adj" fmla="val 0"/>
                  </a:avLst>
                </a:prstGeom>
                <a:solidFill>
                  <a:schemeClr val="bg1">
                    <a:lumMod val="95000"/>
                  </a:schemeClr>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79" name="Rectangle: Rounded Corners 78">
                  <a:extLst>
                    <a:ext uri="{FF2B5EF4-FFF2-40B4-BE49-F238E27FC236}">
                      <a16:creationId xmlns:a16="http://schemas.microsoft.com/office/drawing/2014/main" id="{1F6787A2-F0A2-218A-98EE-278C78DFD930}"/>
                    </a:ext>
                  </a:extLst>
                </xdr:cNvPr>
                <xdr:cNvSpPr/>
              </xdr:nvSpPr>
              <xdr:spPr>
                <a:xfrm>
                  <a:off x="1916473" y="266415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End Date</a:t>
                  </a:r>
                  <a:endParaRPr lang="en-SC" sz="1200"/>
                </a:p>
              </xdr:txBody>
            </xdr:sp>
            <xdr:sp macro="" textlink="">
              <xdr:nvSpPr>
                <xdr:cNvPr id="80" name="Rectangle: Rounded Corners 79">
                  <a:extLst>
                    <a:ext uri="{FF2B5EF4-FFF2-40B4-BE49-F238E27FC236}">
                      <a16:creationId xmlns:a16="http://schemas.microsoft.com/office/drawing/2014/main" id="{C24A1702-3C15-FF8E-6BD4-E7315A0D90F9}"/>
                    </a:ext>
                  </a:extLst>
                </xdr:cNvPr>
                <xdr:cNvSpPr/>
              </xdr:nvSpPr>
              <xdr:spPr>
                <a:xfrm>
                  <a:off x="1916473" y="297066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Add Ons</a:t>
                  </a:r>
                  <a:endParaRPr lang="en-SC" sz="1200">
                    <a:solidFill>
                      <a:sysClr val="windowText" lastClr="000000"/>
                    </a:solidFill>
                  </a:endParaRPr>
                </a:p>
              </xdr:txBody>
            </xdr:sp>
            <xdr:sp macro="" textlink="">
              <xdr:nvSpPr>
                <xdr:cNvPr id="81" name="Rectangle: Rounded Corners 80">
                  <a:extLst>
                    <a:ext uri="{FF2B5EF4-FFF2-40B4-BE49-F238E27FC236}">
                      <a16:creationId xmlns:a16="http://schemas.microsoft.com/office/drawing/2014/main" id="{C6246AB2-B395-EA51-B827-2EB5C299B3B1}"/>
                    </a:ext>
                  </a:extLst>
                </xdr:cNvPr>
                <xdr:cNvSpPr/>
              </xdr:nvSpPr>
              <xdr:spPr>
                <a:xfrm>
                  <a:off x="3553825" y="1706557"/>
                  <a:ext cx="1800000" cy="217156"/>
                </a:xfrm>
                <a:prstGeom prst="roundRect">
                  <a:avLst>
                    <a:gd name="adj" fmla="val 0"/>
                  </a:avLst>
                </a:prstGeom>
                <a:no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p>
              </xdr:txBody>
            </xdr:sp>
            <xdr:sp macro="" textlink="">
              <xdr:nvSpPr>
                <xdr:cNvPr id="82" name="Rectangle: Rounded Corners 81">
                  <a:extLst>
                    <a:ext uri="{FF2B5EF4-FFF2-40B4-BE49-F238E27FC236}">
                      <a16:creationId xmlns:a16="http://schemas.microsoft.com/office/drawing/2014/main" id="{6ED65E04-73FF-CF6B-9157-CD895D15C1CA}"/>
                    </a:ext>
                  </a:extLst>
                </xdr:cNvPr>
                <xdr:cNvSpPr/>
              </xdr:nvSpPr>
              <xdr:spPr>
                <a:xfrm>
                  <a:off x="1916473" y="170655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Sum Insured</a:t>
                  </a:r>
                  <a:endParaRPr lang="en-SC" sz="1200"/>
                </a:p>
              </xdr:txBody>
            </xdr:sp>
            <xdr:sp macro="" textlink="">
              <xdr:nvSpPr>
                <xdr:cNvPr id="84" name="Rectangle: Rounded Corners 83">
                  <a:extLst>
                    <a:ext uri="{FF2B5EF4-FFF2-40B4-BE49-F238E27FC236}">
                      <a16:creationId xmlns:a16="http://schemas.microsoft.com/office/drawing/2014/main" id="{343D81E6-BE45-78AD-CE11-96194C73CD01}"/>
                    </a:ext>
                  </a:extLst>
                </xdr:cNvPr>
                <xdr:cNvSpPr/>
              </xdr:nvSpPr>
              <xdr:spPr>
                <a:xfrm>
                  <a:off x="1916473" y="328467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200">
                    <a:solidFill>
                      <a:sysClr val="windowText" lastClr="000000"/>
                    </a:solidFill>
                  </a:endParaRPr>
                </a:p>
              </xdr:txBody>
            </xdr:sp>
            <xdr:sp macro="" textlink="">
              <xdr:nvSpPr>
                <xdr:cNvPr id="86" name="Rectangle: Rounded Corners 85">
                  <a:extLst>
                    <a:ext uri="{FF2B5EF4-FFF2-40B4-BE49-F238E27FC236}">
                      <a16:creationId xmlns:a16="http://schemas.microsoft.com/office/drawing/2014/main" id="{1816356F-EE41-F333-D451-30E5946A882E}"/>
                    </a:ext>
                  </a:extLst>
                </xdr:cNvPr>
                <xdr:cNvSpPr/>
              </xdr:nvSpPr>
              <xdr:spPr>
                <a:xfrm>
                  <a:off x="1916473" y="3606430"/>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t>
                  </a:r>
                  <a:endParaRPr lang="en-SC" sz="1200">
                    <a:solidFill>
                      <a:sysClr val="windowText" lastClr="000000"/>
                    </a:solidFill>
                  </a:endParaRPr>
                </a:p>
              </xdr:txBody>
            </xdr:sp>
            <xdr:sp macro="" textlink="">
              <xdr:nvSpPr>
                <xdr:cNvPr id="87" name="Rectangle: Rounded Corners 86">
                  <a:hlinkClick xmlns:r="http://schemas.openxmlformats.org/officeDocument/2006/relationships" r:id="rId2"/>
                  <a:extLst>
                    <a:ext uri="{FF2B5EF4-FFF2-40B4-BE49-F238E27FC236}">
                      <a16:creationId xmlns:a16="http://schemas.microsoft.com/office/drawing/2014/main" id="{B8D072D2-1EEE-6862-A055-9C94924A4288}"/>
                    </a:ext>
                  </a:extLst>
                </xdr:cNvPr>
                <xdr:cNvSpPr/>
              </xdr:nvSpPr>
              <xdr:spPr>
                <a:xfrm>
                  <a:off x="4929285" y="289359"/>
                  <a:ext cx="647936"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88" name="Rectangle: Rounded Corners 87">
                  <a:extLst>
                    <a:ext uri="{FF2B5EF4-FFF2-40B4-BE49-F238E27FC236}">
                      <a16:creationId xmlns:a16="http://schemas.microsoft.com/office/drawing/2014/main" id="{EA3DA847-1C3A-9422-3211-AA2B07D5BC95}"/>
                    </a:ext>
                  </a:extLst>
                </xdr:cNvPr>
                <xdr:cNvSpPr/>
              </xdr:nvSpPr>
              <xdr:spPr>
                <a:xfrm>
                  <a:off x="3546204" y="3608660"/>
                  <a:ext cx="1800000" cy="214502"/>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89" name="TextBox 88">
                  <a:extLst>
                    <a:ext uri="{FF2B5EF4-FFF2-40B4-BE49-F238E27FC236}">
                      <a16:creationId xmlns:a16="http://schemas.microsoft.com/office/drawing/2014/main" id="{F923D14D-E5BD-A8B5-3FCA-2C8A6C92D8AF}"/>
                    </a:ext>
                  </a:extLst>
                </xdr:cNvPr>
                <xdr:cNvSpPr txBox="1"/>
              </xdr:nvSpPr>
              <xdr:spPr>
                <a:xfrm>
                  <a:off x="2011498" y="5097132"/>
                  <a:ext cx="3351733" cy="6920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90" name="Rectangle: Rounded Corners 89">
                  <a:extLst>
                    <a:ext uri="{FF2B5EF4-FFF2-40B4-BE49-F238E27FC236}">
                      <a16:creationId xmlns:a16="http://schemas.microsoft.com/office/drawing/2014/main" id="{3CEA00C2-6072-56EC-3919-9AFD1AF12104}"/>
                    </a:ext>
                  </a:extLst>
                </xdr:cNvPr>
                <xdr:cNvSpPr/>
              </xdr:nvSpPr>
              <xdr:spPr>
                <a:xfrm>
                  <a:off x="3550922" y="2971080"/>
                  <a:ext cx="1800000" cy="540339"/>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sp macro="" textlink="">
            <xdr:nvSpPr>
              <xdr:cNvPr id="66" name="Rectangle: Rounded Corners 65">
                <a:extLst>
                  <a:ext uri="{FF2B5EF4-FFF2-40B4-BE49-F238E27FC236}">
                    <a16:creationId xmlns:a16="http://schemas.microsoft.com/office/drawing/2014/main" id="{E920FA07-98FC-E33A-7367-06EBD47B957D}"/>
                  </a:ext>
                </a:extLst>
              </xdr:cNvPr>
              <xdr:cNvSpPr/>
            </xdr:nvSpPr>
            <xdr:spPr>
              <a:xfrm>
                <a:off x="10092733" y="3642961"/>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Base Premium</a:t>
                </a:r>
                <a:endParaRPr lang="en-SC" sz="1200">
                  <a:solidFill>
                    <a:sysClr val="windowText" lastClr="000000"/>
                  </a:solidFill>
                </a:endParaRPr>
              </a:p>
            </xdr:txBody>
          </xdr:sp>
        </xdr:grpSp>
        <xdr:sp macro="" textlink="">
          <xdr:nvSpPr>
            <xdr:cNvPr id="55" name="Rectangle: Rounded Corners 54">
              <a:extLst>
                <a:ext uri="{FF2B5EF4-FFF2-40B4-BE49-F238E27FC236}">
                  <a16:creationId xmlns:a16="http://schemas.microsoft.com/office/drawing/2014/main" id="{C3FEBDC6-8C09-1928-A833-63EC9FCE6831}"/>
                </a:ext>
              </a:extLst>
            </xdr:cNvPr>
            <xdr:cNvSpPr/>
          </xdr:nvSpPr>
          <xdr:spPr>
            <a:xfrm>
              <a:off x="2303935" y="4008120"/>
              <a:ext cx="1876930" cy="223025"/>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58" name="Rectangle: Rounded Corners 57">
              <a:extLst>
                <a:ext uri="{FF2B5EF4-FFF2-40B4-BE49-F238E27FC236}">
                  <a16:creationId xmlns:a16="http://schemas.microsoft.com/office/drawing/2014/main" id="{B9009886-0757-8C24-257F-FB890CFECF57}"/>
                </a:ext>
              </a:extLst>
            </xdr:cNvPr>
            <xdr:cNvSpPr/>
          </xdr:nvSpPr>
          <xdr:spPr>
            <a:xfrm>
              <a:off x="601980" y="4008120"/>
              <a:ext cx="1526895" cy="21734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Full Premium</a:t>
              </a:r>
              <a:endParaRPr lang="en-SC" sz="1200"/>
            </a:p>
          </xdr:txBody>
        </xdr:sp>
        <xdr:sp macro="" textlink="">
          <xdr:nvSpPr>
            <xdr:cNvPr id="60" name="Rectangle: Rounded Corners 59">
              <a:extLst>
                <a:ext uri="{FF2B5EF4-FFF2-40B4-BE49-F238E27FC236}">
                  <a16:creationId xmlns:a16="http://schemas.microsoft.com/office/drawing/2014/main" id="{4DEC352C-77B7-0C86-907E-DA7BE2DE5D7D}"/>
                </a:ext>
              </a:extLst>
            </xdr:cNvPr>
            <xdr:cNvSpPr/>
          </xdr:nvSpPr>
          <xdr:spPr>
            <a:xfrm>
              <a:off x="601980" y="4322916"/>
              <a:ext cx="1526895" cy="21734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Pay Plan Type</a:t>
              </a:r>
              <a:endParaRPr lang="en-SC" sz="1200">
                <a:solidFill>
                  <a:sysClr val="windowText" lastClr="000000"/>
                </a:solidFill>
              </a:endParaRPr>
            </a:p>
          </xdr:txBody>
        </xdr:sp>
        <xdr:sp macro="" textlink="">
          <xdr:nvSpPr>
            <xdr:cNvPr id="61" name="Rectangle: Rounded Corners 60">
              <a:extLst>
                <a:ext uri="{FF2B5EF4-FFF2-40B4-BE49-F238E27FC236}">
                  <a16:creationId xmlns:a16="http://schemas.microsoft.com/office/drawing/2014/main" id="{DB4CD0CF-0213-5EE3-33C0-9B9C102122B3}"/>
                </a:ext>
              </a:extLst>
            </xdr:cNvPr>
            <xdr:cNvSpPr/>
          </xdr:nvSpPr>
          <xdr:spPr>
            <a:xfrm>
              <a:off x="2303935" y="4645413"/>
              <a:ext cx="540000" cy="223025"/>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b="0">
                <a:solidFill>
                  <a:sysClr val="windowText" lastClr="000000"/>
                </a:solidFill>
              </a:endParaRPr>
            </a:p>
          </xdr:txBody>
        </xdr:sp>
        <xdr:sp macro="" textlink="">
          <xdr:nvSpPr>
            <xdr:cNvPr id="62" name="Rectangle: Rounded Corners 61">
              <a:extLst>
                <a:ext uri="{FF2B5EF4-FFF2-40B4-BE49-F238E27FC236}">
                  <a16:creationId xmlns:a16="http://schemas.microsoft.com/office/drawing/2014/main" id="{68AEC230-1968-6FD8-D83D-729A041E806B}"/>
                </a:ext>
              </a:extLst>
            </xdr:cNvPr>
            <xdr:cNvSpPr/>
          </xdr:nvSpPr>
          <xdr:spPr>
            <a:xfrm>
              <a:off x="601980" y="4645413"/>
              <a:ext cx="1526895" cy="21734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NOP/Frequency</a:t>
              </a:r>
              <a:endParaRPr lang="en-SC" sz="1200">
                <a:solidFill>
                  <a:sysClr val="windowText" lastClr="000000"/>
                </a:solidFill>
              </a:endParaRPr>
            </a:p>
          </xdr:txBody>
        </xdr:sp>
        <xdr:sp macro="" textlink="">
          <xdr:nvSpPr>
            <xdr:cNvPr id="63" name="Rectangle: Rounded Corners 62">
              <a:extLst>
                <a:ext uri="{FF2B5EF4-FFF2-40B4-BE49-F238E27FC236}">
                  <a16:creationId xmlns:a16="http://schemas.microsoft.com/office/drawing/2014/main" id="{9162DBAE-AB34-9E51-187F-7F12C4EB9746}"/>
                </a:ext>
              </a:extLst>
            </xdr:cNvPr>
            <xdr:cNvSpPr/>
          </xdr:nvSpPr>
          <xdr:spPr>
            <a:xfrm>
              <a:off x="601980" y="4975862"/>
              <a:ext cx="1526895" cy="21469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Note</a:t>
              </a:r>
              <a:endParaRPr lang="en-SC" sz="1200">
                <a:solidFill>
                  <a:sysClr val="windowText" lastClr="000000"/>
                </a:solidFill>
              </a:endParaRPr>
            </a:p>
          </xdr:txBody>
        </xdr:sp>
        <xdr:sp macro="" textlink="">
          <xdr:nvSpPr>
            <xdr:cNvPr id="64" name="Rectangle: Rounded Corners 63">
              <a:extLst>
                <a:ext uri="{FF2B5EF4-FFF2-40B4-BE49-F238E27FC236}">
                  <a16:creationId xmlns:a16="http://schemas.microsoft.com/office/drawing/2014/main" id="{1A8DA604-98DF-09FD-7D76-885F0E1A023A}"/>
                </a:ext>
              </a:extLst>
            </xdr:cNvPr>
            <xdr:cNvSpPr/>
          </xdr:nvSpPr>
          <xdr:spPr>
            <a:xfrm>
              <a:off x="2306281" y="4323342"/>
              <a:ext cx="1876930" cy="219164"/>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sp macro="" textlink="">
        <xdr:nvSpPr>
          <xdr:cNvPr id="91" name="Rectangle: Rounded Corners 90">
            <a:extLst>
              <a:ext uri="{FF2B5EF4-FFF2-40B4-BE49-F238E27FC236}">
                <a16:creationId xmlns:a16="http://schemas.microsoft.com/office/drawing/2014/main" id="{2F720233-3319-41CD-86CE-399A9C4B5572}"/>
              </a:ext>
            </a:extLst>
          </xdr:cNvPr>
          <xdr:cNvSpPr/>
        </xdr:nvSpPr>
        <xdr:spPr>
          <a:xfrm>
            <a:off x="7345680" y="4648200"/>
            <a:ext cx="1260000" cy="223025"/>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b="0">
              <a:solidFill>
                <a:sysClr val="windowText" lastClr="000000"/>
              </a:solidFill>
            </a:endParaRPr>
          </a:p>
        </xdr:txBody>
      </xdr:sp>
      <xdr:sp macro="" textlink="">
        <xdr:nvSpPr>
          <xdr:cNvPr id="92" name="Rectangle: Rounded Corners 91">
            <a:extLst>
              <a:ext uri="{FF2B5EF4-FFF2-40B4-BE49-F238E27FC236}">
                <a16:creationId xmlns:a16="http://schemas.microsoft.com/office/drawing/2014/main" id="{A3F68A92-601B-4C57-8E02-5A592C5457B8}"/>
              </a:ext>
            </a:extLst>
          </xdr:cNvPr>
          <xdr:cNvSpPr/>
        </xdr:nvSpPr>
        <xdr:spPr>
          <a:xfrm>
            <a:off x="7345680" y="2072640"/>
            <a:ext cx="1260000" cy="223025"/>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b="0">
              <a:solidFill>
                <a:sysClr val="windowText" lastClr="000000"/>
              </a:solidFill>
            </a:endParaRPr>
          </a:p>
        </xdr:txBody>
      </xdr:sp>
    </xdr:grpSp>
    <xdr:clientData/>
  </xdr:twoCellAnchor>
  <xdr:twoCellAnchor>
    <xdr:from>
      <xdr:col>2</xdr:col>
      <xdr:colOff>15240</xdr:colOff>
      <xdr:row>0</xdr:row>
      <xdr:rowOff>0</xdr:rowOff>
    </xdr:from>
    <xdr:to>
      <xdr:col>17</xdr:col>
      <xdr:colOff>1036320</xdr:colOff>
      <xdr:row>44</xdr:row>
      <xdr:rowOff>175260</xdr:rowOff>
    </xdr:to>
    <xdr:sp macro="" textlink="">
      <xdr:nvSpPr>
        <xdr:cNvPr id="94" name="Rectangle 93">
          <a:extLst>
            <a:ext uri="{FF2B5EF4-FFF2-40B4-BE49-F238E27FC236}">
              <a16:creationId xmlns:a16="http://schemas.microsoft.com/office/drawing/2014/main" id="{DCA8D37A-7264-43B2-B987-C92506DCC7C3}"/>
            </a:ext>
          </a:extLst>
        </xdr:cNvPr>
        <xdr:cNvSpPr/>
      </xdr:nvSpPr>
      <xdr:spPr>
        <a:xfrm>
          <a:off x="1485900" y="0"/>
          <a:ext cx="800862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22</xdr:col>
      <xdr:colOff>68580</xdr:colOff>
      <xdr:row>36</xdr:row>
      <xdr:rowOff>38100</xdr:rowOff>
    </xdr:from>
    <xdr:to>
      <xdr:col>24</xdr:col>
      <xdr:colOff>41580</xdr:colOff>
      <xdr:row>37</xdr:row>
      <xdr:rowOff>15780</xdr:rowOff>
    </xdr:to>
    <xdr:sp macro="" textlink="">
      <xdr:nvSpPr>
        <xdr:cNvPr id="12" name="Rectangle: Rounded Corners 11">
          <a:extLst>
            <a:ext uri="{FF2B5EF4-FFF2-40B4-BE49-F238E27FC236}">
              <a16:creationId xmlns:a16="http://schemas.microsoft.com/office/drawing/2014/main" id="{34713D62-3544-4AB0-B57C-42208C8DAFE9}"/>
            </a:ext>
          </a:extLst>
        </xdr:cNvPr>
        <xdr:cNvSpPr/>
      </xdr:nvSpPr>
      <xdr:spPr>
        <a:xfrm>
          <a:off x="11231880" y="6179820"/>
          <a:ext cx="140556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Upload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74.xml><?xml version="1.0" encoding="utf-8"?>
<xdr:wsDr xmlns:xdr="http://schemas.openxmlformats.org/drawingml/2006/spreadsheetDrawing" xmlns:a="http://schemas.openxmlformats.org/drawingml/2006/main">
  <xdr:twoCellAnchor editAs="oneCell">
    <xdr:from>
      <xdr:col>9</xdr:col>
      <xdr:colOff>579121</xdr:colOff>
      <xdr:row>3</xdr:row>
      <xdr:rowOff>99060</xdr:rowOff>
    </xdr:from>
    <xdr:to>
      <xdr:col>9</xdr:col>
      <xdr:colOff>1079416</xdr:colOff>
      <xdr:row>3</xdr:row>
      <xdr:rowOff>351060</xdr:rowOff>
    </xdr:to>
    <xdr:pic>
      <xdr:nvPicPr>
        <xdr:cNvPr id="15" name="Picture 14">
          <a:hlinkClick xmlns:r="http://schemas.openxmlformats.org/officeDocument/2006/relationships" r:id="rId1"/>
          <a:extLst>
            <a:ext uri="{FF2B5EF4-FFF2-40B4-BE49-F238E27FC236}">
              <a16:creationId xmlns:a16="http://schemas.microsoft.com/office/drawing/2014/main" id="{76F0E9F6-F560-4EBB-88E5-BEC2FED64F99}"/>
            </a:ext>
          </a:extLst>
        </xdr:cNvPr>
        <xdr:cNvPicPr>
          <a:picLocks noChangeAspect="1"/>
        </xdr:cNvPicPr>
      </xdr:nvPicPr>
      <xdr:blipFill>
        <a:blip xmlns:r="http://schemas.openxmlformats.org/officeDocument/2006/relationships" r:embed="rId2"/>
        <a:stretch>
          <a:fillRect/>
        </a:stretch>
      </xdr:blipFill>
      <xdr:spPr>
        <a:xfrm>
          <a:off x="5234941" y="922020"/>
          <a:ext cx="500295" cy="252000"/>
        </a:xfrm>
        <a:prstGeom prst="rect">
          <a:avLst/>
        </a:prstGeom>
      </xdr:spPr>
    </xdr:pic>
    <xdr:clientData/>
  </xdr:twoCellAnchor>
  <xdr:twoCellAnchor>
    <xdr:from>
      <xdr:col>9</xdr:col>
      <xdr:colOff>1668780</xdr:colOff>
      <xdr:row>3</xdr:row>
      <xdr:rowOff>99060</xdr:rowOff>
    </xdr:from>
    <xdr:to>
      <xdr:col>11</xdr:col>
      <xdr:colOff>144060</xdr:colOff>
      <xdr:row>3</xdr:row>
      <xdr:rowOff>363035</xdr:rowOff>
    </xdr:to>
    <xdr:sp macro="" textlink="">
      <xdr:nvSpPr>
        <xdr:cNvPr id="89" name="Rectangle: Rounded Corners 88">
          <a:hlinkClick xmlns:r="http://schemas.openxmlformats.org/officeDocument/2006/relationships" r:id="rId1"/>
          <a:extLst>
            <a:ext uri="{FF2B5EF4-FFF2-40B4-BE49-F238E27FC236}">
              <a16:creationId xmlns:a16="http://schemas.microsoft.com/office/drawing/2014/main" id="{26616E3D-EDF9-424F-9A5B-87F85B5AB808}"/>
            </a:ext>
          </a:extLst>
        </xdr:cNvPr>
        <xdr:cNvSpPr/>
      </xdr:nvSpPr>
      <xdr:spPr>
        <a:xfrm>
          <a:off x="6324600" y="922020"/>
          <a:ext cx="1188000" cy="263975"/>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List All </a:t>
          </a:r>
          <a:endParaRPr lang="en-SC" sz="1100"/>
        </a:p>
      </xdr:txBody>
    </xdr:sp>
    <xdr:clientData/>
  </xdr:twoCellAnchor>
  <xdr:twoCellAnchor>
    <xdr:from>
      <xdr:col>0</xdr:col>
      <xdr:colOff>0</xdr:colOff>
      <xdr:row>0</xdr:row>
      <xdr:rowOff>0</xdr:rowOff>
    </xdr:from>
    <xdr:to>
      <xdr:col>2</xdr:col>
      <xdr:colOff>3471</xdr:colOff>
      <xdr:row>22</xdr:row>
      <xdr:rowOff>96300</xdr:rowOff>
    </xdr:to>
    <xdr:grpSp>
      <xdr:nvGrpSpPr>
        <xdr:cNvPr id="7" name="Group 6">
          <a:extLst>
            <a:ext uri="{FF2B5EF4-FFF2-40B4-BE49-F238E27FC236}">
              <a16:creationId xmlns:a16="http://schemas.microsoft.com/office/drawing/2014/main" id="{2367C888-3E7D-4E13-B229-EB2C9ED37CB7}"/>
            </a:ext>
          </a:extLst>
        </xdr:cNvPr>
        <xdr:cNvGrpSpPr/>
      </xdr:nvGrpSpPr>
      <xdr:grpSpPr>
        <a:xfrm>
          <a:off x="0" y="0"/>
          <a:ext cx="1474131" cy="6847620"/>
          <a:chOff x="0" y="0"/>
          <a:chExt cx="1470321" cy="6184990"/>
        </a:xfrm>
      </xdr:grpSpPr>
      <xdr:grpSp>
        <xdr:nvGrpSpPr>
          <xdr:cNvPr id="8" name="Group 7">
            <a:extLst>
              <a:ext uri="{FF2B5EF4-FFF2-40B4-BE49-F238E27FC236}">
                <a16:creationId xmlns:a16="http://schemas.microsoft.com/office/drawing/2014/main" id="{4B5F9C21-4CFF-4220-FD28-476F8C3B093A}"/>
              </a:ext>
            </a:extLst>
          </xdr:cNvPr>
          <xdr:cNvGrpSpPr/>
        </xdr:nvGrpSpPr>
        <xdr:grpSpPr>
          <a:xfrm>
            <a:off x="0" y="0"/>
            <a:ext cx="1470321" cy="6184990"/>
            <a:chOff x="0" y="0"/>
            <a:chExt cx="1470321" cy="6184990"/>
          </a:xfrm>
        </xdr:grpSpPr>
        <xdr:grpSp>
          <xdr:nvGrpSpPr>
            <xdr:cNvPr id="10" name="Group 9">
              <a:extLst>
                <a:ext uri="{FF2B5EF4-FFF2-40B4-BE49-F238E27FC236}">
                  <a16:creationId xmlns:a16="http://schemas.microsoft.com/office/drawing/2014/main" id="{F252F786-FC5B-2666-A7B9-63FD5A0425F4}"/>
                </a:ext>
              </a:extLst>
            </xdr:cNvPr>
            <xdr:cNvGrpSpPr/>
          </xdr:nvGrpSpPr>
          <xdr:grpSpPr>
            <a:xfrm>
              <a:off x="0" y="0"/>
              <a:ext cx="1470321" cy="6184990"/>
              <a:chOff x="0" y="-291307"/>
              <a:chExt cx="1474131" cy="6350725"/>
            </a:xfrm>
            <a:solidFill>
              <a:schemeClr val="bg1"/>
            </a:solidFill>
          </xdr:grpSpPr>
          <xdr:grpSp>
            <xdr:nvGrpSpPr>
              <xdr:cNvPr id="12" name="Group 11">
                <a:extLst>
                  <a:ext uri="{FF2B5EF4-FFF2-40B4-BE49-F238E27FC236}">
                    <a16:creationId xmlns:a16="http://schemas.microsoft.com/office/drawing/2014/main" id="{46D3D3FA-8839-4928-0E41-F14D9EE438A3}"/>
                  </a:ext>
                </a:extLst>
              </xdr:cNvPr>
              <xdr:cNvGrpSpPr/>
            </xdr:nvGrpSpPr>
            <xdr:grpSpPr>
              <a:xfrm>
                <a:off x="0" y="-291307"/>
                <a:ext cx="1474131" cy="6350725"/>
                <a:chOff x="0" y="-291307"/>
                <a:chExt cx="1474131" cy="6350725"/>
              </a:xfrm>
              <a:grpFill/>
            </xdr:grpSpPr>
            <xdr:grpSp>
              <xdr:nvGrpSpPr>
                <xdr:cNvPr id="19" name="Group 18">
                  <a:extLst>
                    <a:ext uri="{FF2B5EF4-FFF2-40B4-BE49-F238E27FC236}">
                      <a16:creationId xmlns:a16="http://schemas.microsoft.com/office/drawing/2014/main" id="{3D9750E3-636D-9E05-116A-4E401203151E}"/>
                    </a:ext>
                  </a:extLst>
                </xdr:cNvPr>
                <xdr:cNvGrpSpPr/>
              </xdr:nvGrpSpPr>
              <xdr:grpSpPr>
                <a:xfrm>
                  <a:off x="0" y="-291307"/>
                  <a:ext cx="1474131" cy="6350725"/>
                  <a:chOff x="0" y="-276870"/>
                  <a:chExt cx="1476165" cy="6035993"/>
                </a:xfrm>
                <a:grpFill/>
              </xdr:grpSpPr>
              <xdr:sp macro="" textlink="">
                <xdr:nvSpPr>
                  <xdr:cNvPr id="21" name="Rectangle 20">
                    <a:extLst>
                      <a:ext uri="{FF2B5EF4-FFF2-40B4-BE49-F238E27FC236}">
                        <a16:creationId xmlns:a16="http://schemas.microsoft.com/office/drawing/2014/main" id="{8C1CFA0D-7F2D-9285-1C28-2B8A957151CF}"/>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2" name="Group 21">
                    <a:extLst>
                      <a:ext uri="{FF2B5EF4-FFF2-40B4-BE49-F238E27FC236}">
                        <a16:creationId xmlns:a16="http://schemas.microsoft.com/office/drawing/2014/main" id="{BA0C0069-003D-6C44-BEB5-69EA92CDE401}"/>
                      </a:ext>
                    </a:extLst>
                  </xdr:cNvPr>
                  <xdr:cNvGrpSpPr/>
                </xdr:nvGrpSpPr>
                <xdr:grpSpPr>
                  <a:xfrm>
                    <a:off x="2080" y="531339"/>
                    <a:ext cx="1457616" cy="4278031"/>
                    <a:chOff x="2080" y="531339"/>
                    <a:chExt cx="1457616" cy="4278031"/>
                  </a:xfrm>
                  <a:grpFill/>
                </xdr:grpSpPr>
                <xdr:sp macro="" textlink="">
                  <xdr:nvSpPr>
                    <xdr:cNvPr id="23" name="TextBox 22">
                      <a:hlinkClick xmlns:r="http://schemas.openxmlformats.org/officeDocument/2006/relationships" r:id="rId3"/>
                      <a:extLst>
                        <a:ext uri="{FF2B5EF4-FFF2-40B4-BE49-F238E27FC236}">
                          <a16:creationId xmlns:a16="http://schemas.microsoft.com/office/drawing/2014/main" id="{72D4D21A-60DC-8A83-2AC3-B3C21FA44927}"/>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4"/>
                      <a:extLst>
                        <a:ext uri="{FF2B5EF4-FFF2-40B4-BE49-F238E27FC236}">
                          <a16:creationId xmlns:a16="http://schemas.microsoft.com/office/drawing/2014/main" id="{211CF14A-F2B5-EBA5-EABD-6BB542D6C0D4}"/>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5"/>
                      <a:extLst>
                        <a:ext uri="{FF2B5EF4-FFF2-40B4-BE49-F238E27FC236}">
                          <a16:creationId xmlns:a16="http://schemas.microsoft.com/office/drawing/2014/main" id="{FBBB3907-D943-905C-AB92-84E5B89B08E5}"/>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6"/>
                      <a:extLst>
                        <a:ext uri="{FF2B5EF4-FFF2-40B4-BE49-F238E27FC236}">
                          <a16:creationId xmlns:a16="http://schemas.microsoft.com/office/drawing/2014/main" id="{2C51179E-F394-75DA-315C-4E06A1BF5A83}"/>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7"/>
                      <a:extLst>
                        <a:ext uri="{FF2B5EF4-FFF2-40B4-BE49-F238E27FC236}">
                          <a16:creationId xmlns:a16="http://schemas.microsoft.com/office/drawing/2014/main" id="{0CFFE879-29C2-3608-2C91-35515127FAC2}"/>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8"/>
                      <a:extLst>
                        <a:ext uri="{FF2B5EF4-FFF2-40B4-BE49-F238E27FC236}">
                          <a16:creationId xmlns:a16="http://schemas.microsoft.com/office/drawing/2014/main" id="{1FCF4C7F-C037-17A9-1041-03AEDBDDE8B9}"/>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9"/>
                      <a:extLst>
                        <a:ext uri="{FF2B5EF4-FFF2-40B4-BE49-F238E27FC236}">
                          <a16:creationId xmlns:a16="http://schemas.microsoft.com/office/drawing/2014/main" id="{BA81987F-851C-B323-1115-018021F1201B}"/>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0"/>
                      <a:extLst>
                        <a:ext uri="{FF2B5EF4-FFF2-40B4-BE49-F238E27FC236}">
                          <a16:creationId xmlns:a16="http://schemas.microsoft.com/office/drawing/2014/main" id="{FD0E44E8-8646-A7D9-0141-383BD514B25F}"/>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1"/>
                      <a:extLst>
                        <a:ext uri="{FF2B5EF4-FFF2-40B4-BE49-F238E27FC236}">
                          <a16:creationId xmlns:a16="http://schemas.microsoft.com/office/drawing/2014/main" id="{2E75B063-0813-DD88-AC76-A7D31DBD442F}"/>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extLst>
                        <a:ext uri="{FF2B5EF4-FFF2-40B4-BE49-F238E27FC236}">
                          <a16:creationId xmlns:a16="http://schemas.microsoft.com/office/drawing/2014/main" id="{2A2A3EF3-BCDE-4054-601F-DA1D6FDCE340}"/>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12"/>
                      <a:extLst>
                        <a:ext uri="{FF2B5EF4-FFF2-40B4-BE49-F238E27FC236}">
                          <a16:creationId xmlns:a16="http://schemas.microsoft.com/office/drawing/2014/main" id="{C83F269E-9E8B-A847-BEB0-BCC6F91B5899}"/>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extLst>
                        <a:ext uri="{FF2B5EF4-FFF2-40B4-BE49-F238E27FC236}">
                          <a16:creationId xmlns:a16="http://schemas.microsoft.com/office/drawing/2014/main" id="{3170DD13-5E71-0D40-9D63-23D9961A5F79}"/>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13"/>
                      <a:extLst>
                        <a:ext uri="{FF2B5EF4-FFF2-40B4-BE49-F238E27FC236}">
                          <a16:creationId xmlns:a16="http://schemas.microsoft.com/office/drawing/2014/main" id="{7E470A12-F318-DBCC-BC3E-D12C834051CF}"/>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extLst>
                        <a:ext uri="{FF2B5EF4-FFF2-40B4-BE49-F238E27FC236}">
                          <a16:creationId xmlns:a16="http://schemas.microsoft.com/office/drawing/2014/main" id="{4C9EF345-909E-F6BF-09A8-DEAD149C7529}"/>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0" name="TextBox 19">
                  <a:hlinkClick xmlns:r="http://schemas.openxmlformats.org/officeDocument/2006/relationships" r:id="rId1"/>
                  <a:extLst>
                    <a:ext uri="{FF2B5EF4-FFF2-40B4-BE49-F238E27FC236}">
                      <a16:creationId xmlns:a16="http://schemas.microsoft.com/office/drawing/2014/main" id="{DB19D7B7-7F98-380C-2BFC-6D5E6BE6A91A}"/>
                    </a:ext>
                  </a:extLst>
                </xdr:cNvPr>
                <xdr:cNvSpPr txBox="1"/>
              </xdr:nvSpPr>
              <xdr:spPr>
                <a:xfrm>
                  <a:off x="0" y="2248743"/>
                  <a:ext cx="1440000" cy="253521"/>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13" name="TextBox 12">
                <a:extLst>
                  <a:ext uri="{FF2B5EF4-FFF2-40B4-BE49-F238E27FC236}">
                    <a16:creationId xmlns:a16="http://schemas.microsoft.com/office/drawing/2014/main" id="{AE82390C-BC08-0165-3E05-6FF9CCE18548}"/>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extLst>
                  <a:ext uri="{FF2B5EF4-FFF2-40B4-BE49-F238E27FC236}">
                    <a16:creationId xmlns:a16="http://schemas.microsoft.com/office/drawing/2014/main" id="{3EDEA49A-9CFD-5290-838B-BC07B82929D4}"/>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1" name="TextBox 10">
              <a:hlinkClick xmlns:r="http://schemas.openxmlformats.org/officeDocument/2006/relationships" r:id="rId14"/>
              <a:extLst>
                <a:ext uri="{FF2B5EF4-FFF2-40B4-BE49-F238E27FC236}">
                  <a16:creationId xmlns:a16="http://schemas.microsoft.com/office/drawing/2014/main" id="{29B93304-1D5D-EC20-E046-DD9F0EDAA690}"/>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 name="Picture 8">
            <a:extLst>
              <a:ext uri="{FF2B5EF4-FFF2-40B4-BE49-F238E27FC236}">
                <a16:creationId xmlns:a16="http://schemas.microsoft.com/office/drawing/2014/main" id="{B6A10F5E-55D2-D372-99A7-A75966B0ADB4}"/>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xdr:from>
      <xdr:col>6</xdr:col>
      <xdr:colOff>0</xdr:colOff>
      <xdr:row>7</xdr:row>
      <xdr:rowOff>53340</xdr:rowOff>
    </xdr:from>
    <xdr:to>
      <xdr:col>6</xdr:col>
      <xdr:colOff>22</xdr:colOff>
      <xdr:row>7</xdr:row>
      <xdr:rowOff>281960</xdr:rowOff>
    </xdr:to>
    <xdr:grpSp>
      <xdr:nvGrpSpPr>
        <xdr:cNvPr id="46" name="Group 45">
          <a:extLst>
            <a:ext uri="{FF2B5EF4-FFF2-40B4-BE49-F238E27FC236}">
              <a16:creationId xmlns:a16="http://schemas.microsoft.com/office/drawing/2014/main" id="{592E460A-DE14-4B6A-BEED-F3DE40366974}"/>
            </a:ext>
          </a:extLst>
        </xdr:cNvPr>
        <xdr:cNvGrpSpPr/>
      </xdr:nvGrpSpPr>
      <xdr:grpSpPr>
        <a:xfrm>
          <a:off x="2956560" y="2095500"/>
          <a:ext cx="0" cy="228620"/>
          <a:chOff x="2506980" y="1981200"/>
          <a:chExt cx="502942" cy="228620"/>
        </a:xfrm>
      </xdr:grpSpPr>
      <xdr:pic>
        <xdr:nvPicPr>
          <xdr:cNvPr id="47" name="Picture 46">
            <a:extLst>
              <a:ext uri="{FF2B5EF4-FFF2-40B4-BE49-F238E27FC236}">
                <a16:creationId xmlns:a16="http://schemas.microsoft.com/office/drawing/2014/main" id="{DADCDBDF-C2DB-27B2-BF15-6F64A83FFF6A}"/>
              </a:ext>
            </a:extLst>
          </xdr:cNvPr>
          <xdr:cNvPicPr>
            <a:picLocks/>
          </xdr:cNvPicPr>
        </xdr:nvPicPr>
        <xdr:blipFill>
          <a:blip xmlns:r="http://schemas.openxmlformats.org/officeDocument/2006/relationships" r:embed="rId16"/>
          <a:stretch>
            <a:fillRect/>
          </a:stretch>
        </xdr:blipFill>
        <xdr:spPr>
          <a:xfrm>
            <a:off x="2506980" y="1988819"/>
            <a:ext cx="252000" cy="216000"/>
          </a:xfrm>
          <a:prstGeom prst="rect">
            <a:avLst/>
          </a:prstGeom>
        </xdr:spPr>
      </xdr:pic>
      <xdr:pic>
        <xdr:nvPicPr>
          <xdr:cNvPr id="48" name="Picture 47">
            <a:extLst>
              <a:ext uri="{FF2B5EF4-FFF2-40B4-BE49-F238E27FC236}">
                <a16:creationId xmlns:a16="http://schemas.microsoft.com/office/drawing/2014/main" id="{EFCCD804-8477-BF10-4AFE-703904C0785C}"/>
              </a:ext>
            </a:extLst>
          </xdr:cNvPr>
          <xdr:cNvPicPr>
            <a:picLocks noChangeAspect="1"/>
          </xdr:cNvPicPr>
        </xdr:nvPicPr>
        <xdr:blipFill>
          <a:blip xmlns:r="http://schemas.openxmlformats.org/officeDocument/2006/relationships" r:embed="rId17"/>
          <a:stretch>
            <a:fillRect/>
          </a:stretch>
        </xdr:blipFill>
        <xdr:spPr>
          <a:xfrm>
            <a:off x="2758440" y="1981200"/>
            <a:ext cx="251482" cy="228620"/>
          </a:xfrm>
          <a:prstGeom prst="rect">
            <a:avLst/>
          </a:prstGeom>
        </xdr:spPr>
      </xdr:pic>
    </xdr:grpSp>
    <xdr:clientData/>
  </xdr:twoCellAnchor>
  <xdr:twoCellAnchor>
    <xdr:from>
      <xdr:col>9</xdr:col>
      <xdr:colOff>1546860</xdr:colOff>
      <xdr:row>20</xdr:row>
      <xdr:rowOff>106680</xdr:rowOff>
    </xdr:from>
    <xdr:to>
      <xdr:col>12</xdr:col>
      <xdr:colOff>520680</xdr:colOff>
      <xdr:row>21</xdr:row>
      <xdr:rowOff>31020</xdr:rowOff>
    </xdr:to>
    <xdr:grpSp>
      <xdr:nvGrpSpPr>
        <xdr:cNvPr id="2" name="Group 1">
          <a:extLst>
            <a:ext uri="{FF2B5EF4-FFF2-40B4-BE49-F238E27FC236}">
              <a16:creationId xmlns:a16="http://schemas.microsoft.com/office/drawing/2014/main" id="{EA22C3AE-7C84-4901-9D55-4990175BD6FD}"/>
            </a:ext>
          </a:extLst>
        </xdr:cNvPr>
        <xdr:cNvGrpSpPr/>
      </xdr:nvGrpSpPr>
      <xdr:grpSpPr>
        <a:xfrm>
          <a:off x="6202680" y="640842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C65F846F-0D66-8F31-B633-729AA2113D7B}"/>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9DC2499E-3A54-9E75-955D-B011A1E7809F}"/>
              </a:ext>
            </a:extLst>
          </xdr:cNvPr>
          <xdr:cNvPicPr>
            <a:picLocks noChangeAspect="1"/>
          </xdr:cNvPicPr>
        </xdr:nvPicPr>
        <xdr:blipFill>
          <a:blip xmlns:r="http://schemas.openxmlformats.org/officeDocument/2006/relationships" r:embed="rId18"/>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B29C6E48-13DD-37FE-5265-5CDAA9846650}"/>
              </a:ext>
            </a:extLst>
          </xdr:cNvPr>
          <xdr:cNvPicPr>
            <a:picLocks noChangeAspect="1"/>
          </xdr:cNvPicPr>
        </xdr:nvPicPr>
        <xdr:blipFill>
          <a:blip xmlns:r="http://schemas.openxmlformats.org/officeDocument/2006/relationships" r:embed="rId18"/>
          <a:stretch>
            <a:fillRect/>
          </a:stretch>
        </xdr:blipFill>
        <xdr:spPr>
          <a:xfrm rot="10800000">
            <a:off x="7335300" y="922181"/>
            <a:ext cx="666000" cy="275998"/>
          </a:xfrm>
          <a:prstGeom prst="rect">
            <a:avLst/>
          </a:prstGeom>
        </xdr:spPr>
      </xdr:pic>
    </xdr:grpSp>
    <xdr:clientData/>
  </xdr:twoCellAnchor>
  <xdr:twoCellAnchor>
    <xdr:from>
      <xdr:col>9</xdr:col>
      <xdr:colOff>1089660</xdr:colOff>
      <xdr:row>3</xdr:row>
      <xdr:rowOff>99060</xdr:rowOff>
    </xdr:from>
    <xdr:to>
      <xdr:col>10</xdr:col>
      <xdr:colOff>38400</xdr:colOff>
      <xdr:row>3</xdr:row>
      <xdr:rowOff>351060</xdr:rowOff>
    </xdr:to>
    <xdr:sp macro="" textlink="">
      <xdr:nvSpPr>
        <xdr:cNvPr id="37" name="Rectangle: Rounded Corners 36">
          <a:extLst>
            <a:ext uri="{FF2B5EF4-FFF2-40B4-BE49-F238E27FC236}">
              <a16:creationId xmlns:a16="http://schemas.microsoft.com/office/drawing/2014/main" id="{557AF853-70C5-45A5-940E-D2418CE9EA42}"/>
            </a:ext>
          </a:extLst>
        </xdr:cNvPr>
        <xdr:cNvSpPr/>
      </xdr:nvSpPr>
      <xdr:spPr>
        <a:xfrm>
          <a:off x="5745480" y="92202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396240</xdr:colOff>
      <xdr:row>20</xdr:row>
      <xdr:rowOff>106680</xdr:rowOff>
    </xdr:from>
    <xdr:to>
      <xdr:col>8</xdr:col>
      <xdr:colOff>203940</xdr:colOff>
      <xdr:row>21</xdr:row>
      <xdr:rowOff>13020</xdr:rowOff>
    </xdr:to>
    <xdr:sp macro="" textlink="">
      <xdr:nvSpPr>
        <xdr:cNvPr id="14" name="Rectangle: Rounded Corners 13">
          <a:hlinkClick xmlns:r="http://schemas.openxmlformats.org/officeDocument/2006/relationships" r:id="rId19"/>
          <a:extLst>
            <a:ext uri="{FF2B5EF4-FFF2-40B4-BE49-F238E27FC236}">
              <a16:creationId xmlns:a16="http://schemas.microsoft.com/office/drawing/2014/main" id="{89C50F32-2968-4D17-A1AD-2369B9D2BA04}"/>
            </a:ext>
          </a:extLst>
        </xdr:cNvPr>
        <xdr:cNvSpPr/>
      </xdr:nvSpPr>
      <xdr:spPr>
        <a:xfrm>
          <a:off x="247650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21</xdr:row>
      <xdr:rowOff>31020</xdr:rowOff>
    </xdr:to>
    <xdr:sp macro="" textlink="">
      <xdr:nvSpPr>
        <xdr:cNvPr id="16" name="Rectangle: Rounded Corners 15">
          <a:extLst>
            <a:ext uri="{FF2B5EF4-FFF2-40B4-BE49-F238E27FC236}">
              <a16:creationId xmlns:a16="http://schemas.microsoft.com/office/drawing/2014/main" id="{45649068-6E4A-4FAF-B8BF-F74744ADEFC2}"/>
            </a:ext>
          </a:extLst>
        </xdr:cNvPr>
        <xdr:cNvSpPr/>
      </xdr:nvSpPr>
      <xdr:spPr>
        <a:xfrm>
          <a:off x="1714500" y="6408420"/>
          <a:ext cx="684000" cy="252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91440</xdr:colOff>
      <xdr:row>6</xdr:row>
      <xdr:rowOff>91440</xdr:rowOff>
    </xdr:from>
    <xdr:to>
      <xdr:col>5</xdr:col>
      <xdr:colOff>258199</xdr:colOff>
      <xdr:row>9</xdr:row>
      <xdr:rowOff>253440</xdr:rowOff>
    </xdr:to>
    <xdr:grpSp>
      <xdr:nvGrpSpPr>
        <xdr:cNvPr id="104" name="Group 103">
          <a:extLst>
            <a:ext uri="{FF2B5EF4-FFF2-40B4-BE49-F238E27FC236}">
              <a16:creationId xmlns:a16="http://schemas.microsoft.com/office/drawing/2014/main" id="{F8D5C947-770F-43AA-A4D1-E388DF5BD894}"/>
            </a:ext>
          </a:extLst>
        </xdr:cNvPr>
        <xdr:cNvGrpSpPr/>
      </xdr:nvGrpSpPr>
      <xdr:grpSpPr>
        <a:xfrm>
          <a:off x="2171700" y="1805940"/>
          <a:ext cx="166759" cy="1144980"/>
          <a:chOff x="2156460" y="1706880"/>
          <a:chExt cx="162001" cy="1144980"/>
        </a:xfrm>
      </xdr:grpSpPr>
      <xdr:pic>
        <xdr:nvPicPr>
          <xdr:cNvPr id="105" name="Picture 104">
            <a:hlinkClick xmlns:r="http://schemas.openxmlformats.org/officeDocument/2006/relationships" r:id="rId20"/>
            <a:extLst>
              <a:ext uri="{FF2B5EF4-FFF2-40B4-BE49-F238E27FC236}">
                <a16:creationId xmlns:a16="http://schemas.microsoft.com/office/drawing/2014/main" id="{7D3B5C4F-F254-6393-D95A-7E883FF08065}"/>
              </a:ext>
            </a:extLst>
          </xdr:cNvPr>
          <xdr:cNvPicPr>
            <a:picLocks noChangeAspect="1"/>
          </xdr:cNvPicPr>
        </xdr:nvPicPr>
        <xdr:blipFill>
          <a:blip xmlns:r="http://schemas.openxmlformats.org/officeDocument/2006/relationships" r:embed="rId21"/>
          <a:stretch>
            <a:fillRect/>
          </a:stretch>
        </xdr:blipFill>
        <xdr:spPr>
          <a:xfrm>
            <a:off x="2156460" y="2034540"/>
            <a:ext cx="162001" cy="162000"/>
          </a:xfrm>
          <a:prstGeom prst="rect">
            <a:avLst/>
          </a:prstGeom>
        </xdr:spPr>
      </xdr:pic>
      <xdr:pic>
        <xdr:nvPicPr>
          <xdr:cNvPr id="106" name="Picture 105">
            <a:hlinkClick xmlns:r="http://schemas.openxmlformats.org/officeDocument/2006/relationships" r:id="rId22"/>
            <a:extLst>
              <a:ext uri="{FF2B5EF4-FFF2-40B4-BE49-F238E27FC236}">
                <a16:creationId xmlns:a16="http://schemas.microsoft.com/office/drawing/2014/main" id="{7E8A0C03-2837-85DA-C800-5DA1B9D997F9}"/>
              </a:ext>
            </a:extLst>
          </xdr:cNvPr>
          <xdr:cNvPicPr>
            <a:picLocks noChangeAspect="1"/>
          </xdr:cNvPicPr>
        </xdr:nvPicPr>
        <xdr:blipFill>
          <a:blip xmlns:r="http://schemas.openxmlformats.org/officeDocument/2006/relationships" r:embed="rId21"/>
          <a:stretch>
            <a:fillRect/>
          </a:stretch>
        </xdr:blipFill>
        <xdr:spPr>
          <a:xfrm>
            <a:off x="2156460" y="1706880"/>
            <a:ext cx="162000" cy="162000"/>
          </a:xfrm>
          <a:prstGeom prst="rect">
            <a:avLst/>
          </a:prstGeom>
        </xdr:spPr>
      </xdr:pic>
      <xdr:pic>
        <xdr:nvPicPr>
          <xdr:cNvPr id="107" name="Picture 106">
            <a:extLst>
              <a:ext uri="{FF2B5EF4-FFF2-40B4-BE49-F238E27FC236}">
                <a16:creationId xmlns:a16="http://schemas.microsoft.com/office/drawing/2014/main" id="{F5FC776B-C151-0BAE-27B8-6511AAB6316A}"/>
              </a:ext>
            </a:extLst>
          </xdr:cNvPr>
          <xdr:cNvPicPr>
            <a:picLocks noChangeAspect="1"/>
          </xdr:cNvPicPr>
        </xdr:nvPicPr>
        <xdr:blipFill>
          <a:blip xmlns:r="http://schemas.openxmlformats.org/officeDocument/2006/relationships" r:embed="rId21"/>
          <a:stretch>
            <a:fillRect/>
          </a:stretch>
        </xdr:blipFill>
        <xdr:spPr>
          <a:xfrm>
            <a:off x="2156460" y="2362200"/>
            <a:ext cx="162000" cy="162000"/>
          </a:xfrm>
          <a:prstGeom prst="rect">
            <a:avLst/>
          </a:prstGeom>
        </xdr:spPr>
      </xdr:pic>
      <xdr:pic>
        <xdr:nvPicPr>
          <xdr:cNvPr id="108" name="Picture 107">
            <a:extLst>
              <a:ext uri="{FF2B5EF4-FFF2-40B4-BE49-F238E27FC236}">
                <a16:creationId xmlns:a16="http://schemas.microsoft.com/office/drawing/2014/main" id="{4DA6B89C-BB5C-A480-6F70-EE806036375E}"/>
              </a:ext>
            </a:extLst>
          </xdr:cNvPr>
          <xdr:cNvPicPr>
            <a:picLocks noChangeAspect="1"/>
          </xdr:cNvPicPr>
        </xdr:nvPicPr>
        <xdr:blipFill>
          <a:blip xmlns:r="http://schemas.openxmlformats.org/officeDocument/2006/relationships" r:embed="rId21"/>
          <a:stretch>
            <a:fillRect/>
          </a:stretch>
        </xdr:blipFill>
        <xdr:spPr>
          <a:xfrm>
            <a:off x="2156460" y="2689860"/>
            <a:ext cx="162000" cy="162000"/>
          </a:xfrm>
          <a:prstGeom prst="rect">
            <a:avLst/>
          </a:prstGeom>
        </xdr:spPr>
      </xdr:pic>
    </xdr:grpSp>
    <xdr:clientData/>
  </xdr:twoCellAnchor>
  <xdr:twoCellAnchor>
    <xdr:from>
      <xdr:col>5</xdr:col>
      <xdr:colOff>380992</xdr:colOff>
      <xdr:row>6</xdr:row>
      <xdr:rowOff>91448</xdr:rowOff>
    </xdr:from>
    <xdr:to>
      <xdr:col>5</xdr:col>
      <xdr:colOff>540575</xdr:colOff>
      <xdr:row>9</xdr:row>
      <xdr:rowOff>253440</xdr:rowOff>
    </xdr:to>
    <xdr:grpSp>
      <xdr:nvGrpSpPr>
        <xdr:cNvPr id="120" name="Group 119">
          <a:extLst>
            <a:ext uri="{FF2B5EF4-FFF2-40B4-BE49-F238E27FC236}">
              <a16:creationId xmlns:a16="http://schemas.microsoft.com/office/drawing/2014/main" id="{C1BE19B9-8D02-463E-824A-B769A97080D6}"/>
            </a:ext>
          </a:extLst>
        </xdr:cNvPr>
        <xdr:cNvGrpSpPr/>
      </xdr:nvGrpSpPr>
      <xdr:grpSpPr>
        <a:xfrm>
          <a:off x="2461252" y="1805948"/>
          <a:ext cx="159583" cy="1144972"/>
          <a:chOff x="2476500" y="1798328"/>
          <a:chExt cx="159583" cy="1144972"/>
        </a:xfrm>
      </xdr:grpSpPr>
      <xdr:pic>
        <xdr:nvPicPr>
          <xdr:cNvPr id="121" name="Picture 120">
            <a:extLst>
              <a:ext uri="{FF2B5EF4-FFF2-40B4-BE49-F238E27FC236}">
                <a16:creationId xmlns:a16="http://schemas.microsoft.com/office/drawing/2014/main" id="{667B3B65-EFCE-C0BB-2505-24F12B240173}"/>
              </a:ext>
            </a:extLst>
          </xdr:cNvPr>
          <xdr:cNvPicPr>
            <a:picLocks noChangeAspect="1"/>
          </xdr:cNvPicPr>
        </xdr:nvPicPr>
        <xdr:blipFill>
          <a:blip xmlns:r="http://schemas.openxmlformats.org/officeDocument/2006/relationships" r:embed="rId23"/>
          <a:stretch>
            <a:fillRect/>
          </a:stretch>
        </xdr:blipFill>
        <xdr:spPr>
          <a:xfrm>
            <a:off x="2476501" y="1798328"/>
            <a:ext cx="159582" cy="162000"/>
          </a:xfrm>
          <a:prstGeom prst="rect">
            <a:avLst/>
          </a:prstGeom>
        </xdr:spPr>
      </xdr:pic>
      <xdr:pic>
        <xdr:nvPicPr>
          <xdr:cNvPr id="122" name="Picture 121">
            <a:extLst>
              <a:ext uri="{FF2B5EF4-FFF2-40B4-BE49-F238E27FC236}">
                <a16:creationId xmlns:a16="http://schemas.microsoft.com/office/drawing/2014/main" id="{0489AC0D-8586-22AA-C331-1B7A5A0628F2}"/>
              </a:ext>
            </a:extLst>
          </xdr:cNvPr>
          <xdr:cNvPicPr>
            <a:picLocks noChangeAspect="1"/>
          </xdr:cNvPicPr>
        </xdr:nvPicPr>
        <xdr:blipFill>
          <a:blip xmlns:r="http://schemas.openxmlformats.org/officeDocument/2006/relationships" r:embed="rId23"/>
          <a:stretch>
            <a:fillRect/>
          </a:stretch>
        </xdr:blipFill>
        <xdr:spPr>
          <a:xfrm>
            <a:off x="2476500" y="2125980"/>
            <a:ext cx="159582" cy="162000"/>
          </a:xfrm>
          <a:prstGeom prst="rect">
            <a:avLst/>
          </a:prstGeom>
        </xdr:spPr>
      </xdr:pic>
      <xdr:pic>
        <xdr:nvPicPr>
          <xdr:cNvPr id="123" name="Picture 122">
            <a:extLst>
              <a:ext uri="{FF2B5EF4-FFF2-40B4-BE49-F238E27FC236}">
                <a16:creationId xmlns:a16="http://schemas.microsoft.com/office/drawing/2014/main" id="{5CFD901F-0ED1-BCAC-0F54-DAE82D69720A}"/>
              </a:ext>
            </a:extLst>
          </xdr:cNvPr>
          <xdr:cNvPicPr>
            <a:picLocks noChangeAspect="1"/>
          </xdr:cNvPicPr>
        </xdr:nvPicPr>
        <xdr:blipFill>
          <a:blip xmlns:r="http://schemas.openxmlformats.org/officeDocument/2006/relationships" r:embed="rId23"/>
          <a:stretch>
            <a:fillRect/>
          </a:stretch>
        </xdr:blipFill>
        <xdr:spPr>
          <a:xfrm>
            <a:off x="2476500" y="2453640"/>
            <a:ext cx="159582" cy="162000"/>
          </a:xfrm>
          <a:prstGeom prst="rect">
            <a:avLst/>
          </a:prstGeom>
        </xdr:spPr>
      </xdr:pic>
      <xdr:pic>
        <xdr:nvPicPr>
          <xdr:cNvPr id="124" name="Picture 123">
            <a:extLst>
              <a:ext uri="{FF2B5EF4-FFF2-40B4-BE49-F238E27FC236}">
                <a16:creationId xmlns:a16="http://schemas.microsoft.com/office/drawing/2014/main" id="{553D666A-D417-56F6-3802-0911A3DD3EA0}"/>
              </a:ext>
            </a:extLst>
          </xdr:cNvPr>
          <xdr:cNvPicPr>
            <a:picLocks noChangeAspect="1"/>
          </xdr:cNvPicPr>
        </xdr:nvPicPr>
        <xdr:blipFill>
          <a:blip xmlns:r="http://schemas.openxmlformats.org/officeDocument/2006/relationships" r:embed="rId23"/>
          <a:stretch>
            <a:fillRect/>
          </a:stretch>
        </xdr:blipFill>
        <xdr:spPr>
          <a:xfrm>
            <a:off x="2476500" y="2781300"/>
            <a:ext cx="159582" cy="162000"/>
          </a:xfrm>
          <a:prstGeom prst="rect">
            <a:avLst/>
          </a:prstGeom>
        </xdr:spPr>
      </xdr:pic>
    </xdr:grpSp>
    <xdr:clientData/>
  </xdr:twoCellAnchor>
  <xdr:twoCellAnchor>
    <xdr:from>
      <xdr:col>5</xdr:col>
      <xdr:colOff>662932</xdr:colOff>
      <xdr:row>6</xdr:row>
      <xdr:rowOff>76200</xdr:rowOff>
    </xdr:from>
    <xdr:to>
      <xdr:col>5</xdr:col>
      <xdr:colOff>799295</xdr:colOff>
      <xdr:row>9</xdr:row>
      <xdr:rowOff>256200</xdr:rowOff>
    </xdr:to>
    <xdr:grpSp>
      <xdr:nvGrpSpPr>
        <xdr:cNvPr id="135" name="Group 134">
          <a:extLst>
            <a:ext uri="{FF2B5EF4-FFF2-40B4-BE49-F238E27FC236}">
              <a16:creationId xmlns:a16="http://schemas.microsoft.com/office/drawing/2014/main" id="{F63D964B-778A-4D9F-8069-38F4671AF3FB}"/>
            </a:ext>
          </a:extLst>
        </xdr:cNvPr>
        <xdr:cNvGrpSpPr/>
      </xdr:nvGrpSpPr>
      <xdr:grpSpPr>
        <a:xfrm>
          <a:off x="2743192" y="1790700"/>
          <a:ext cx="136363" cy="1162980"/>
          <a:chOff x="2781300" y="1851660"/>
          <a:chExt cx="136363" cy="1162980"/>
        </a:xfrm>
      </xdr:grpSpPr>
      <xdr:pic>
        <xdr:nvPicPr>
          <xdr:cNvPr id="136" name="Picture 135">
            <a:extLst>
              <a:ext uri="{FF2B5EF4-FFF2-40B4-BE49-F238E27FC236}">
                <a16:creationId xmlns:a16="http://schemas.microsoft.com/office/drawing/2014/main" id="{458DD2B2-EBD9-841A-14F4-CE9B613C711B}"/>
              </a:ext>
            </a:extLst>
          </xdr:cNvPr>
          <xdr:cNvPicPr>
            <a:picLocks noChangeAspect="1"/>
          </xdr:cNvPicPr>
        </xdr:nvPicPr>
        <xdr:blipFill>
          <a:blip xmlns:r="http://schemas.openxmlformats.org/officeDocument/2006/relationships" r:embed="rId24"/>
          <a:stretch>
            <a:fillRect/>
          </a:stretch>
        </xdr:blipFill>
        <xdr:spPr>
          <a:xfrm>
            <a:off x="2781300" y="1851660"/>
            <a:ext cx="136363" cy="180000"/>
          </a:xfrm>
          <a:prstGeom prst="rect">
            <a:avLst/>
          </a:prstGeom>
        </xdr:spPr>
      </xdr:pic>
      <xdr:pic>
        <xdr:nvPicPr>
          <xdr:cNvPr id="137" name="Picture 136">
            <a:extLst>
              <a:ext uri="{FF2B5EF4-FFF2-40B4-BE49-F238E27FC236}">
                <a16:creationId xmlns:a16="http://schemas.microsoft.com/office/drawing/2014/main" id="{421A93C0-8DBB-C115-99A4-D8AF767DB3ED}"/>
              </a:ext>
            </a:extLst>
          </xdr:cNvPr>
          <xdr:cNvPicPr>
            <a:picLocks noChangeAspect="1"/>
          </xdr:cNvPicPr>
        </xdr:nvPicPr>
        <xdr:blipFill>
          <a:blip xmlns:r="http://schemas.openxmlformats.org/officeDocument/2006/relationships" r:embed="rId24"/>
          <a:stretch>
            <a:fillRect/>
          </a:stretch>
        </xdr:blipFill>
        <xdr:spPr>
          <a:xfrm>
            <a:off x="2781300" y="2179320"/>
            <a:ext cx="136363" cy="180000"/>
          </a:xfrm>
          <a:prstGeom prst="rect">
            <a:avLst/>
          </a:prstGeom>
        </xdr:spPr>
      </xdr:pic>
      <xdr:pic>
        <xdr:nvPicPr>
          <xdr:cNvPr id="144" name="Picture 143">
            <a:extLst>
              <a:ext uri="{FF2B5EF4-FFF2-40B4-BE49-F238E27FC236}">
                <a16:creationId xmlns:a16="http://schemas.microsoft.com/office/drawing/2014/main" id="{FDEC6F55-FD11-A937-73A0-0F929165D4F7}"/>
              </a:ext>
            </a:extLst>
          </xdr:cNvPr>
          <xdr:cNvPicPr>
            <a:picLocks noChangeAspect="1"/>
          </xdr:cNvPicPr>
        </xdr:nvPicPr>
        <xdr:blipFill>
          <a:blip xmlns:r="http://schemas.openxmlformats.org/officeDocument/2006/relationships" r:embed="rId24"/>
          <a:stretch>
            <a:fillRect/>
          </a:stretch>
        </xdr:blipFill>
        <xdr:spPr>
          <a:xfrm>
            <a:off x="2781300" y="2834640"/>
            <a:ext cx="136363" cy="180000"/>
          </a:xfrm>
          <a:prstGeom prst="rect">
            <a:avLst/>
          </a:prstGeom>
        </xdr:spPr>
      </xdr:pic>
      <xdr:pic>
        <xdr:nvPicPr>
          <xdr:cNvPr id="145" name="Picture 144">
            <a:extLst>
              <a:ext uri="{FF2B5EF4-FFF2-40B4-BE49-F238E27FC236}">
                <a16:creationId xmlns:a16="http://schemas.microsoft.com/office/drawing/2014/main" id="{77FD664A-1065-E15F-34A8-377061695530}"/>
              </a:ext>
            </a:extLst>
          </xdr:cNvPr>
          <xdr:cNvPicPr>
            <a:picLocks noChangeAspect="1"/>
          </xdr:cNvPicPr>
        </xdr:nvPicPr>
        <xdr:blipFill>
          <a:blip xmlns:r="http://schemas.openxmlformats.org/officeDocument/2006/relationships" r:embed="rId24"/>
          <a:stretch>
            <a:fillRect/>
          </a:stretch>
        </xdr:blipFill>
        <xdr:spPr>
          <a:xfrm>
            <a:off x="2781300" y="2506980"/>
            <a:ext cx="136363" cy="180000"/>
          </a:xfrm>
          <a:prstGeom prst="rect">
            <a:avLst/>
          </a:prstGeom>
        </xdr:spPr>
      </xdr:pic>
    </xdr:grpSp>
    <xdr:clientData/>
  </xdr:twoCellAnchor>
  <xdr:twoCellAnchor>
    <xdr:from>
      <xdr:col>4</xdr:col>
      <xdr:colOff>83820</xdr:colOff>
      <xdr:row>6</xdr:row>
      <xdr:rowOff>91440</xdr:rowOff>
    </xdr:from>
    <xdr:to>
      <xdr:col>4</xdr:col>
      <xdr:colOff>227820</xdr:colOff>
      <xdr:row>9</xdr:row>
      <xdr:rowOff>220200</xdr:rowOff>
    </xdr:to>
    <xdr:grpSp>
      <xdr:nvGrpSpPr>
        <xdr:cNvPr id="150" name="Group 149">
          <a:extLst>
            <a:ext uri="{FF2B5EF4-FFF2-40B4-BE49-F238E27FC236}">
              <a16:creationId xmlns:a16="http://schemas.microsoft.com/office/drawing/2014/main" id="{ADD93D50-78A0-4D3D-AAED-9D472D9E38EC}"/>
            </a:ext>
          </a:extLst>
        </xdr:cNvPr>
        <xdr:cNvGrpSpPr/>
      </xdr:nvGrpSpPr>
      <xdr:grpSpPr>
        <a:xfrm>
          <a:off x="1798320" y="1805940"/>
          <a:ext cx="144000" cy="1111740"/>
          <a:chOff x="1805940" y="1798320"/>
          <a:chExt cx="144000" cy="1111740"/>
        </a:xfrm>
      </xdr:grpSpPr>
      <xdr:sp macro="" textlink="">
        <xdr:nvSpPr>
          <xdr:cNvPr id="151" name="Oval 150">
            <a:extLst>
              <a:ext uri="{FF2B5EF4-FFF2-40B4-BE49-F238E27FC236}">
                <a16:creationId xmlns:a16="http://schemas.microsoft.com/office/drawing/2014/main" id="{FEE3BC1C-EDB5-64B1-F3B0-87242B054F4B}"/>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2" name="Oval 151">
            <a:extLst>
              <a:ext uri="{FF2B5EF4-FFF2-40B4-BE49-F238E27FC236}">
                <a16:creationId xmlns:a16="http://schemas.microsoft.com/office/drawing/2014/main" id="{C7382A2B-2298-FD4D-FCE6-B2BC9E95D1A5}"/>
              </a:ext>
            </a:extLst>
          </xdr:cNvPr>
          <xdr:cNvSpPr>
            <a:spLocks noChangeAspect="1"/>
          </xdr:cNvSpPr>
        </xdr:nvSpPr>
        <xdr:spPr>
          <a:xfrm>
            <a:off x="1805940" y="2110740"/>
            <a:ext cx="144000" cy="144000"/>
          </a:xfrm>
          <a:prstGeom prst="ellipse">
            <a:avLst/>
          </a:prstGeom>
          <a:solidFill>
            <a:srgbClr val="FC9E04"/>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3" name="Oval 152">
            <a:extLst>
              <a:ext uri="{FF2B5EF4-FFF2-40B4-BE49-F238E27FC236}">
                <a16:creationId xmlns:a16="http://schemas.microsoft.com/office/drawing/2014/main" id="{3372EB2F-A73D-94B5-91B7-4B1EC39372E8}"/>
              </a:ext>
            </a:extLst>
          </xdr:cNvPr>
          <xdr:cNvSpPr>
            <a:spLocks noChangeAspect="1"/>
          </xdr:cNvSpPr>
        </xdr:nvSpPr>
        <xdr:spPr>
          <a:xfrm>
            <a:off x="1805940" y="2438400"/>
            <a:ext cx="144000" cy="144000"/>
          </a:xfrm>
          <a:prstGeom prst="ellipse">
            <a:avLst/>
          </a:prstGeom>
          <a:solidFill>
            <a:srgbClr val="FFFF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60" name="Oval 159">
            <a:extLst>
              <a:ext uri="{FF2B5EF4-FFF2-40B4-BE49-F238E27FC236}">
                <a16:creationId xmlns:a16="http://schemas.microsoft.com/office/drawing/2014/main" id="{E2422E36-DEBE-B947-F204-6216A11C6A52}"/>
              </a:ext>
            </a:extLst>
          </xdr:cNvPr>
          <xdr:cNvSpPr>
            <a:spLocks noChangeAspect="1"/>
          </xdr:cNvSpPr>
        </xdr:nvSpPr>
        <xdr:spPr>
          <a:xfrm>
            <a:off x="1805940" y="2766060"/>
            <a:ext cx="144000" cy="144000"/>
          </a:xfrm>
          <a:prstGeom prst="ellipse">
            <a:avLst/>
          </a:prstGeom>
          <a:solidFill>
            <a:srgbClr val="00B0F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99060</xdr:colOff>
      <xdr:row>5</xdr:row>
      <xdr:rowOff>76200</xdr:rowOff>
    </xdr:from>
    <xdr:to>
      <xdr:col>4</xdr:col>
      <xdr:colOff>267541</xdr:colOff>
      <xdr:row>5</xdr:row>
      <xdr:rowOff>256200</xdr:rowOff>
    </xdr:to>
    <xdr:pic>
      <xdr:nvPicPr>
        <xdr:cNvPr id="6" name="Picture 5">
          <a:extLst>
            <a:ext uri="{FF2B5EF4-FFF2-40B4-BE49-F238E27FC236}">
              <a16:creationId xmlns:a16="http://schemas.microsoft.com/office/drawing/2014/main" id="{BB171062-C9FD-43C1-8E85-37CFAEBC15F1}"/>
            </a:ext>
          </a:extLst>
        </xdr:cNvPr>
        <xdr:cNvPicPr>
          <a:picLocks noChangeAspect="1"/>
        </xdr:cNvPicPr>
      </xdr:nvPicPr>
      <xdr:blipFill>
        <a:blip xmlns:r="http://schemas.openxmlformats.org/officeDocument/2006/relationships" r:embed="rId25"/>
        <a:stretch>
          <a:fillRect/>
        </a:stretch>
      </xdr:blipFill>
      <xdr:spPr>
        <a:xfrm>
          <a:off x="1813560" y="1463040"/>
          <a:ext cx="168481" cy="180000"/>
        </a:xfrm>
        <a:prstGeom prst="rect">
          <a:avLst/>
        </a:prstGeom>
      </xdr:spPr>
    </xdr:pic>
    <xdr:clientData/>
  </xdr:twoCellAnchor>
  <xdr:twoCellAnchor>
    <xdr:from>
      <xdr:col>17</xdr:col>
      <xdr:colOff>7620</xdr:colOff>
      <xdr:row>6</xdr:row>
      <xdr:rowOff>38100</xdr:rowOff>
    </xdr:from>
    <xdr:to>
      <xdr:col>17</xdr:col>
      <xdr:colOff>763620</xdr:colOff>
      <xdr:row>6</xdr:row>
      <xdr:rowOff>236220</xdr:rowOff>
    </xdr:to>
    <xdr:sp macro="" textlink="">
      <xdr:nvSpPr>
        <xdr:cNvPr id="40" name="Rectangle: Rounded Corners 39">
          <a:extLst>
            <a:ext uri="{FF2B5EF4-FFF2-40B4-BE49-F238E27FC236}">
              <a16:creationId xmlns:a16="http://schemas.microsoft.com/office/drawing/2014/main" id="{C9B3387A-44A0-4EF1-A0C8-FAC4A12660AD}"/>
            </a:ext>
          </a:extLst>
        </xdr:cNvPr>
        <xdr:cNvSpPr/>
      </xdr:nvSpPr>
      <xdr:spPr>
        <a:xfrm>
          <a:off x="13266420" y="1752600"/>
          <a:ext cx="756000" cy="198120"/>
        </a:xfrm>
        <a:prstGeom prst="roundRect">
          <a:avLst/>
        </a:prstGeom>
        <a:solidFill>
          <a:srgbClr val="FFFF00">
            <a:alpha val="3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17</xdr:col>
      <xdr:colOff>7620</xdr:colOff>
      <xdr:row>7</xdr:row>
      <xdr:rowOff>38100</xdr:rowOff>
    </xdr:from>
    <xdr:to>
      <xdr:col>17</xdr:col>
      <xdr:colOff>763620</xdr:colOff>
      <xdr:row>7</xdr:row>
      <xdr:rowOff>236220</xdr:rowOff>
    </xdr:to>
    <xdr:sp macro="" textlink="">
      <xdr:nvSpPr>
        <xdr:cNvPr id="41" name="Rectangle: Rounded Corners 40">
          <a:extLst>
            <a:ext uri="{FF2B5EF4-FFF2-40B4-BE49-F238E27FC236}">
              <a16:creationId xmlns:a16="http://schemas.microsoft.com/office/drawing/2014/main" id="{BE5FED36-7C73-4D04-84D4-3DC1B8E97CDA}"/>
            </a:ext>
          </a:extLst>
        </xdr:cNvPr>
        <xdr:cNvSpPr/>
      </xdr:nvSpPr>
      <xdr:spPr>
        <a:xfrm>
          <a:off x="13266420" y="2080260"/>
          <a:ext cx="756000" cy="198120"/>
        </a:xfrm>
        <a:prstGeom prst="roundRect">
          <a:avLst/>
        </a:prstGeom>
        <a:solidFill>
          <a:srgbClr val="FFFF00">
            <a:alpha val="3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17</xdr:col>
      <xdr:colOff>7620</xdr:colOff>
      <xdr:row>8</xdr:row>
      <xdr:rowOff>38100</xdr:rowOff>
    </xdr:from>
    <xdr:to>
      <xdr:col>17</xdr:col>
      <xdr:colOff>763620</xdr:colOff>
      <xdr:row>8</xdr:row>
      <xdr:rowOff>236220</xdr:rowOff>
    </xdr:to>
    <xdr:sp macro="" textlink="">
      <xdr:nvSpPr>
        <xdr:cNvPr id="42" name="Rectangle: Rounded Corners 41">
          <a:extLst>
            <a:ext uri="{FF2B5EF4-FFF2-40B4-BE49-F238E27FC236}">
              <a16:creationId xmlns:a16="http://schemas.microsoft.com/office/drawing/2014/main" id="{962B6788-EF96-4C0A-A3C0-F0179E80C0D4}"/>
            </a:ext>
          </a:extLst>
        </xdr:cNvPr>
        <xdr:cNvSpPr/>
      </xdr:nvSpPr>
      <xdr:spPr>
        <a:xfrm>
          <a:off x="13266420" y="2407920"/>
          <a:ext cx="756000" cy="198120"/>
        </a:xfrm>
        <a:prstGeom prst="roundRect">
          <a:avLst/>
        </a:prstGeom>
        <a:solidFill>
          <a:srgbClr val="FFFF00">
            <a:alpha val="3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17</xdr:col>
      <xdr:colOff>7620</xdr:colOff>
      <xdr:row>9</xdr:row>
      <xdr:rowOff>38100</xdr:rowOff>
    </xdr:from>
    <xdr:to>
      <xdr:col>17</xdr:col>
      <xdr:colOff>763620</xdr:colOff>
      <xdr:row>9</xdr:row>
      <xdr:rowOff>236220</xdr:rowOff>
    </xdr:to>
    <xdr:sp macro="" textlink="">
      <xdr:nvSpPr>
        <xdr:cNvPr id="43" name="Rectangle: Rounded Corners 42">
          <a:extLst>
            <a:ext uri="{FF2B5EF4-FFF2-40B4-BE49-F238E27FC236}">
              <a16:creationId xmlns:a16="http://schemas.microsoft.com/office/drawing/2014/main" id="{F1DE4310-D55B-42F2-B342-C4E0D6A0BCDE}"/>
            </a:ext>
          </a:extLst>
        </xdr:cNvPr>
        <xdr:cNvSpPr/>
      </xdr:nvSpPr>
      <xdr:spPr>
        <a:xfrm>
          <a:off x="13266420" y="2735580"/>
          <a:ext cx="756000" cy="198120"/>
        </a:xfrm>
        <a:prstGeom prst="roundRect">
          <a:avLst/>
        </a:prstGeom>
        <a:solidFill>
          <a:srgbClr val="FFFF00">
            <a:alpha val="3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wsDr>
</file>

<file path=xl/drawings/drawing75.xml><?xml version="1.0" encoding="utf-8"?>
<xdr:wsDr xmlns:xdr="http://schemas.openxmlformats.org/drawingml/2006/spreadsheetDrawing" xmlns:a="http://schemas.openxmlformats.org/drawingml/2006/main">
  <xdr:oneCellAnchor>
    <xdr:from>
      <xdr:col>25</xdr:col>
      <xdr:colOff>480060</xdr:colOff>
      <xdr:row>17</xdr:row>
      <xdr:rowOff>0</xdr:rowOff>
    </xdr:from>
    <xdr:ext cx="184731" cy="264560"/>
    <xdr:sp macro="" textlink="">
      <xdr:nvSpPr>
        <xdr:cNvPr id="2" name="TextBox 1">
          <a:extLst>
            <a:ext uri="{FF2B5EF4-FFF2-40B4-BE49-F238E27FC236}">
              <a16:creationId xmlns:a16="http://schemas.microsoft.com/office/drawing/2014/main" id="{5362BF40-5929-482F-849E-D1CE02E70CA9}"/>
            </a:ext>
          </a:extLst>
        </xdr:cNvPr>
        <xdr:cNvSpPr txBox="1"/>
      </xdr:nvSpPr>
      <xdr:spPr>
        <a:xfrm>
          <a:off x="1357884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3" name="TextBox 2">
          <a:extLst>
            <a:ext uri="{FF2B5EF4-FFF2-40B4-BE49-F238E27FC236}">
              <a16:creationId xmlns:a16="http://schemas.microsoft.com/office/drawing/2014/main" id="{B7B47254-3363-4936-9137-1D715DE21919}"/>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4" name="TextBox 3">
          <a:extLst>
            <a:ext uri="{FF2B5EF4-FFF2-40B4-BE49-F238E27FC236}">
              <a16:creationId xmlns:a16="http://schemas.microsoft.com/office/drawing/2014/main" id="{00848F0E-5D29-46CD-9550-316811D0AB2B}"/>
            </a:ext>
          </a:extLst>
        </xdr:cNvPr>
        <xdr:cNvSpPr txBox="1"/>
      </xdr:nvSpPr>
      <xdr:spPr>
        <a:xfrm>
          <a:off x="1357884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25</xdr:col>
      <xdr:colOff>388620</xdr:colOff>
      <xdr:row>3</xdr:row>
      <xdr:rowOff>99060</xdr:rowOff>
    </xdr:from>
    <xdr:to>
      <xdr:col>25</xdr:col>
      <xdr:colOff>1072620</xdr:colOff>
      <xdr:row>3</xdr:row>
      <xdr:rowOff>351060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D16DE8F2-5A4F-4CD9-81AA-7A74AD7096BA}"/>
            </a:ext>
          </a:extLst>
        </xdr:cNvPr>
        <xdr:cNvSpPr/>
      </xdr:nvSpPr>
      <xdr:spPr>
        <a:xfrm>
          <a:off x="13487400" y="922020"/>
          <a:ext cx="661140" cy="252000"/>
        </a:xfrm>
        <a:prstGeom prst="roundRect">
          <a:avLst/>
        </a:prstGeom>
        <a:solidFill>
          <a:schemeClr val="bg1">
            <a:lumMod val="7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24</xdr:col>
      <xdr:colOff>15240</xdr:colOff>
      <xdr:row>3</xdr:row>
      <xdr:rowOff>99060</xdr:rowOff>
    </xdr:from>
    <xdr:to>
      <xdr:col>25</xdr:col>
      <xdr:colOff>287760</xdr:colOff>
      <xdr:row>3</xdr:row>
      <xdr:rowOff>351060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D2F25754-3A52-4DB3-91D2-CFE6D0A44237}"/>
            </a:ext>
          </a:extLst>
        </xdr:cNvPr>
        <xdr:cNvSpPr/>
      </xdr:nvSpPr>
      <xdr:spPr>
        <a:xfrm>
          <a:off x="1270254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oneCellAnchor>
    <xdr:from>
      <xdr:col>9</xdr:col>
      <xdr:colOff>480060</xdr:colOff>
      <xdr:row>27</xdr:row>
      <xdr:rowOff>0</xdr:rowOff>
    </xdr:from>
    <xdr:ext cx="184731" cy="264560"/>
    <xdr:sp macro="" textlink="">
      <xdr:nvSpPr>
        <xdr:cNvPr id="7" name="TextBox 6">
          <a:extLst>
            <a:ext uri="{FF2B5EF4-FFF2-40B4-BE49-F238E27FC236}">
              <a16:creationId xmlns:a16="http://schemas.microsoft.com/office/drawing/2014/main" id="{CCFD8C3D-51DE-4589-ACBD-9E4015532233}"/>
            </a:ext>
          </a:extLst>
        </xdr:cNvPr>
        <xdr:cNvSpPr txBox="1"/>
      </xdr:nvSpPr>
      <xdr:spPr>
        <a:xfrm>
          <a:off x="4831080" y="5494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24</xdr:col>
      <xdr:colOff>381000</xdr:colOff>
      <xdr:row>28</xdr:row>
      <xdr:rowOff>91440</xdr:rowOff>
    </xdr:from>
    <xdr:to>
      <xdr:col>25</xdr:col>
      <xdr:colOff>1049520</xdr:colOff>
      <xdr:row>28</xdr:row>
      <xdr:rowOff>343440</xdr:rowOff>
    </xdr:to>
    <xdr:sp macro="" textlink="">
      <xdr:nvSpPr>
        <xdr:cNvPr id="8" name="Rectangle: Rounded Corners 7">
          <a:extLst>
            <a:ext uri="{FF2B5EF4-FFF2-40B4-BE49-F238E27FC236}">
              <a16:creationId xmlns:a16="http://schemas.microsoft.com/office/drawing/2014/main" id="{9B2F19E1-0FCB-4D63-B18F-25F45AB0B8F3}"/>
            </a:ext>
          </a:extLst>
        </xdr:cNvPr>
        <xdr:cNvSpPr/>
      </xdr:nvSpPr>
      <xdr:spPr>
        <a:xfrm>
          <a:off x="13045440" y="6057900"/>
          <a:ext cx="1080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0</xdr:colOff>
      <xdr:row>29</xdr:row>
      <xdr:rowOff>106680</xdr:rowOff>
    </xdr:from>
    <xdr:to>
      <xdr:col>5</xdr:col>
      <xdr:colOff>291805</xdr:colOff>
      <xdr:row>30</xdr:row>
      <xdr:rowOff>220980</xdr:rowOff>
    </xdr:to>
    <xdr:pic>
      <xdr:nvPicPr>
        <xdr:cNvPr id="11" name="Picture 10">
          <a:extLst>
            <a:ext uri="{FF2B5EF4-FFF2-40B4-BE49-F238E27FC236}">
              <a16:creationId xmlns:a16="http://schemas.microsoft.com/office/drawing/2014/main" id="{FCF26A0A-890A-4964-B85F-605C8C870CA0}"/>
            </a:ext>
          </a:extLst>
        </xdr:cNvPr>
        <xdr:cNvPicPr>
          <a:picLocks noChangeAspect="1"/>
        </xdr:cNvPicPr>
      </xdr:nvPicPr>
      <xdr:blipFill>
        <a:blip xmlns:r="http://schemas.openxmlformats.org/officeDocument/2006/relationships" r:embed="rId3"/>
        <a:stretch>
          <a:fillRect/>
        </a:stretch>
      </xdr:blipFill>
      <xdr:spPr>
        <a:xfrm>
          <a:off x="2110740" y="6240780"/>
          <a:ext cx="291805" cy="388620"/>
        </a:xfrm>
        <a:prstGeom prst="rect">
          <a:avLst/>
        </a:prstGeom>
      </xdr:spPr>
    </xdr:pic>
    <xdr:clientData/>
  </xdr:twoCellAnchor>
  <xdr:twoCellAnchor editAs="oneCell">
    <xdr:from>
      <xdr:col>9</xdr:col>
      <xdr:colOff>190500</xdr:colOff>
      <xdr:row>29</xdr:row>
      <xdr:rowOff>106680</xdr:rowOff>
    </xdr:from>
    <xdr:to>
      <xdr:col>9</xdr:col>
      <xdr:colOff>482305</xdr:colOff>
      <xdr:row>30</xdr:row>
      <xdr:rowOff>220980</xdr:rowOff>
    </xdr:to>
    <xdr:pic>
      <xdr:nvPicPr>
        <xdr:cNvPr id="12" name="Picture 11">
          <a:extLst>
            <a:ext uri="{FF2B5EF4-FFF2-40B4-BE49-F238E27FC236}">
              <a16:creationId xmlns:a16="http://schemas.microsoft.com/office/drawing/2014/main" id="{A313DF5B-FC3C-4277-9D10-FEB10254DDB2}"/>
            </a:ext>
          </a:extLst>
        </xdr:cNvPr>
        <xdr:cNvPicPr>
          <a:picLocks noChangeAspect="1"/>
        </xdr:cNvPicPr>
      </xdr:nvPicPr>
      <xdr:blipFill>
        <a:blip xmlns:r="http://schemas.openxmlformats.org/officeDocument/2006/relationships" r:embed="rId3"/>
        <a:stretch>
          <a:fillRect/>
        </a:stretch>
      </xdr:blipFill>
      <xdr:spPr>
        <a:xfrm>
          <a:off x="4541520" y="6240780"/>
          <a:ext cx="291805" cy="388620"/>
        </a:xfrm>
        <a:prstGeom prst="rect">
          <a:avLst/>
        </a:prstGeom>
      </xdr:spPr>
    </xdr:pic>
    <xdr:clientData/>
  </xdr:twoCellAnchor>
  <xdr:twoCellAnchor editAs="oneCell">
    <xdr:from>
      <xdr:col>7</xdr:col>
      <xdr:colOff>0</xdr:colOff>
      <xdr:row>29</xdr:row>
      <xdr:rowOff>106680</xdr:rowOff>
    </xdr:from>
    <xdr:to>
      <xdr:col>7</xdr:col>
      <xdr:colOff>271445</xdr:colOff>
      <xdr:row>30</xdr:row>
      <xdr:rowOff>220980</xdr:rowOff>
    </xdr:to>
    <xdr:pic>
      <xdr:nvPicPr>
        <xdr:cNvPr id="13" name="Picture 12">
          <a:extLst>
            <a:ext uri="{FF2B5EF4-FFF2-40B4-BE49-F238E27FC236}">
              <a16:creationId xmlns:a16="http://schemas.microsoft.com/office/drawing/2014/main" id="{ADD955A1-0716-483C-91E3-34FB228CBDEE}"/>
            </a:ext>
          </a:extLst>
        </xdr:cNvPr>
        <xdr:cNvPicPr>
          <a:picLocks noChangeAspect="1"/>
        </xdr:cNvPicPr>
      </xdr:nvPicPr>
      <xdr:blipFill>
        <a:blip xmlns:r="http://schemas.openxmlformats.org/officeDocument/2006/relationships" r:embed="rId4"/>
        <a:stretch>
          <a:fillRect/>
        </a:stretch>
      </xdr:blipFill>
      <xdr:spPr>
        <a:xfrm>
          <a:off x="2933700" y="6240780"/>
          <a:ext cx="271445" cy="388620"/>
        </a:xfrm>
        <a:prstGeom prst="rect">
          <a:avLst/>
        </a:prstGeom>
      </xdr:spPr>
    </xdr:pic>
    <xdr:clientData/>
  </xdr:twoCellAnchor>
  <xdr:twoCellAnchor editAs="oneCell">
    <xdr:from>
      <xdr:col>8</xdr:col>
      <xdr:colOff>190500</xdr:colOff>
      <xdr:row>29</xdr:row>
      <xdr:rowOff>106680</xdr:rowOff>
    </xdr:from>
    <xdr:to>
      <xdr:col>8</xdr:col>
      <xdr:colOff>461945</xdr:colOff>
      <xdr:row>30</xdr:row>
      <xdr:rowOff>220980</xdr:rowOff>
    </xdr:to>
    <xdr:pic>
      <xdr:nvPicPr>
        <xdr:cNvPr id="14" name="Picture 13">
          <a:extLst>
            <a:ext uri="{FF2B5EF4-FFF2-40B4-BE49-F238E27FC236}">
              <a16:creationId xmlns:a16="http://schemas.microsoft.com/office/drawing/2014/main" id="{5D595F67-015A-4E5D-9052-B45927DED858}"/>
            </a:ext>
          </a:extLst>
        </xdr:cNvPr>
        <xdr:cNvPicPr>
          <a:picLocks noChangeAspect="1"/>
        </xdr:cNvPicPr>
      </xdr:nvPicPr>
      <xdr:blipFill>
        <a:blip xmlns:r="http://schemas.openxmlformats.org/officeDocument/2006/relationships" r:embed="rId4"/>
        <a:stretch>
          <a:fillRect/>
        </a:stretch>
      </xdr:blipFill>
      <xdr:spPr>
        <a:xfrm>
          <a:off x="3764280" y="6240780"/>
          <a:ext cx="271445" cy="388620"/>
        </a:xfrm>
        <a:prstGeom prst="rect">
          <a:avLst/>
        </a:prstGeom>
      </xdr:spPr>
    </xdr:pic>
    <xdr:clientData/>
  </xdr:twoCellAnchor>
  <xdr:twoCellAnchor>
    <xdr:from>
      <xdr:col>0</xdr:col>
      <xdr:colOff>0</xdr:colOff>
      <xdr:row>0</xdr:row>
      <xdr:rowOff>0</xdr:rowOff>
    </xdr:from>
    <xdr:to>
      <xdr:col>2</xdr:col>
      <xdr:colOff>3471</xdr:colOff>
      <xdr:row>30</xdr:row>
      <xdr:rowOff>157260</xdr:rowOff>
    </xdr:to>
    <xdr:grpSp>
      <xdr:nvGrpSpPr>
        <xdr:cNvPr id="15" name="Group 14">
          <a:extLst>
            <a:ext uri="{FF2B5EF4-FFF2-40B4-BE49-F238E27FC236}">
              <a16:creationId xmlns:a16="http://schemas.microsoft.com/office/drawing/2014/main" id="{13BB6806-792C-4B46-9825-FE751FF868A8}"/>
            </a:ext>
          </a:extLst>
        </xdr:cNvPr>
        <xdr:cNvGrpSpPr/>
      </xdr:nvGrpSpPr>
      <xdr:grpSpPr>
        <a:xfrm>
          <a:off x="0" y="0"/>
          <a:ext cx="1474131" cy="6840000"/>
          <a:chOff x="0" y="0"/>
          <a:chExt cx="1470321" cy="6184990"/>
        </a:xfrm>
        <a:solidFill>
          <a:schemeClr val="bg1"/>
        </a:solidFill>
      </xdr:grpSpPr>
      <xdr:grpSp>
        <xdr:nvGrpSpPr>
          <xdr:cNvPr id="16" name="Group 15">
            <a:extLst>
              <a:ext uri="{FF2B5EF4-FFF2-40B4-BE49-F238E27FC236}">
                <a16:creationId xmlns:a16="http://schemas.microsoft.com/office/drawing/2014/main" id="{4D90AD49-8BA1-124F-A9BA-D3FBEA297CDD}"/>
              </a:ext>
            </a:extLst>
          </xdr:cNvPr>
          <xdr:cNvGrpSpPr/>
        </xdr:nvGrpSpPr>
        <xdr:grpSpPr>
          <a:xfrm>
            <a:off x="0" y="0"/>
            <a:ext cx="1470321" cy="6184990"/>
            <a:chOff x="0" y="0"/>
            <a:chExt cx="1470321" cy="6184990"/>
          </a:xfrm>
          <a:grpFill/>
        </xdr:grpSpPr>
        <xdr:grpSp>
          <xdr:nvGrpSpPr>
            <xdr:cNvPr id="18" name="Group 17">
              <a:extLst>
                <a:ext uri="{FF2B5EF4-FFF2-40B4-BE49-F238E27FC236}">
                  <a16:creationId xmlns:a16="http://schemas.microsoft.com/office/drawing/2014/main" id="{FAFF6D78-9A09-D981-B66E-7BC8AC745451}"/>
                </a:ext>
              </a:extLst>
            </xdr:cNvPr>
            <xdr:cNvGrpSpPr/>
          </xdr:nvGrpSpPr>
          <xdr:grpSpPr>
            <a:xfrm>
              <a:off x="0" y="0"/>
              <a:ext cx="1470321" cy="6184990"/>
              <a:chOff x="0" y="-291307"/>
              <a:chExt cx="1474131" cy="6350725"/>
            </a:xfrm>
            <a:grpFill/>
          </xdr:grpSpPr>
          <xdr:grpSp>
            <xdr:nvGrpSpPr>
              <xdr:cNvPr id="20" name="Group 19">
                <a:extLst>
                  <a:ext uri="{FF2B5EF4-FFF2-40B4-BE49-F238E27FC236}">
                    <a16:creationId xmlns:a16="http://schemas.microsoft.com/office/drawing/2014/main" id="{93A7FCC6-4C23-244E-E3C7-2DBC381790D7}"/>
                  </a:ext>
                </a:extLst>
              </xdr:cNvPr>
              <xdr:cNvGrpSpPr/>
            </xdr:nvGrpSpPr>
            <xdr:grpSpPr>
              <a:xfrm>
                <a:off x="0" y="-291307"/>
                <a:ext cx="1474131" cy="6350725"/>
                <a:chOff x="0" y="-291307"/>
                <a:chExt cx="1474131" cy="6350725"/>
              </a:xfrm>
              <a:grpFill/>
            </xdr:grpSpPr>
            <xdr:grpSp>
              <xdr:nvGrpSpPr>
                <xdr:cNvPr id="23" name="Group 22">
                  <a:extLst>
                    <a:ext uri="{FF2B5EF4-FFF2-40B4-BE49-F238E27FC236}">
                      <a16:creationId xmlns:a16="http://schemas.microsoft.com/office/drawing/2014/main" id="{743EA4D2-5004-24BB-8FD5-90D3666A4648}"/>
                    </a:ext>
                  </a:extLst>
                </xdr:cNvPr>
                <xdr:cNvGrpSpPr/>
              </xdr:nvGrpSpPr>
              <xdr:grpSpPr>
                <a:xfrm>
                  <a:off x="0" y="-291307"/>
                  <a:ext cx="1474131" cy="6350725"/>
                  <a:chOff x="0" y="-276870"/>
                  <a:chExt cx="1476165" cy="6035993"/>
                </a:xfrm>
                <a:grpFill/>
              </xdr:grpSpPr>
              <xdr:sp macro="" textlink="">
                <xdr:nvSpPr>
                  <xdr:cNvPr id="25" name="Rectangle 24">
                    <a:extLst>
                      <a:ext uri="{FF2B5EF4-FFF2-40B4-BE49-F238E27FC236}">
                        <a16:creationId xmlns:a16="http://schemas.microsoft.com/office/drawing/2014/main" id="{0F01E59A-24C8-6417-E56A-C49ACA7B74F1}"/>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6" name="Group 25">
                    <a:extLst>
                      <a:ext uri="{FF2B5EF4-FFF2-40B4-BE49-F238E27FC236}">
                        <a16:creationId xmlns:a16="http://schemas.microsoft.com/office/drawing/2014/main" id="{A97F2E36-7A8B-BFD9-FD0A-329537EB9EE4}"/>
                      </a:ext>
                    </a:extLst>
                  </xdr:cNvPr>
                  <xdr:cNvGrpSpPr/>
                </xdr:nvGrpSpPr>
                <xdr:grpSpPr>
                  <a:xfrm>
                    <a:off x="2080" y="531339"/>
                    <a:ext cx="1457616" cy="4278031"/>
                    <a:chOff x="2080" y="531339"/>
                    <a:chExt cx="1457616" cy="4278031"/>
                  </a:xfrm>
                  <a:grpFill/>
                </xdr:grpSpPr>
                <xdr:sp macro="" textlink="">
                  <xdr:nvSpPr>
                    <xdr:cNvPr id="27" name="TextBox 26">
                      <a:hlinkClick xmlns:r="http://schemas.openxmlformats.org/officeDocument/2006/relationships" r:id="rId5"/>
                      <a:extLst>
                        <a:ext uri="{FF2B5EF4-FFF2-40B4-BE49-F238E27FC236}">
                          <a16:creationId xmlns:a16="http://schemas.microsoft.com/office/drawing/2014/main" id="{D684AD74-FE04-8675-67DA-BA6DCB5CF9EB}"/>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6"/>
                      <a:extLst>
                        <a:ext uri="{FF2B5EF4-FFF2-40B4-BE49-F238E27FC236}">
                          <a16:creationId xmlns:a16="http://schemas.microsoft.com/office/drawing/2014/main" id="{B66FD5DB-7EA4-8919-824D-CB974926E912}"/>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7"/>
                      <a:extLst>
                        <a:ext uri="{FF2B5EF4-FFF2-40B4-BE49-F238E27FC236}">
                          <a16:creationId xmlns:a16="http://schemas.microsoft.com/office/drawing/2014/main" id="{EEDB4B0D-456B-0219-24A0-E04D01C3948D}"/>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8"/>
                      <a:extLst>
                        <a:ext uri="{FF2B5EF4-FFF2-40B4-BE49-F238E27FC236}">
                          <a16:creationId xmlns:a16="http://schemas.microsoft.com/office/drawing/2014/main" id="{4D9E2749-6D15-3A2C-A8F3-B8840AD595A2}"/>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9"/>
                      <a:extLst>
                        <a:ext uri="{FF2B5EF4-FFF2-40B4-BE49-F238E27FC236}">
                          <a16:creationId xmlns:a16="http://schemas.microsoft.com/office/drawing/2014/main" id="{C2AF1AF6-F9FF-9856-4573-CAFD1CC3F2D8}"/>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0"/>
                      <a:extLst>
                        <a:ext uri="{FF2B5EF4-FFF2-40B4-BE49-F238E27FC236}">
                          <a16:creationId xmlns:a16="http://schemas.microsoft.com/office/drawing/2014/main" id="{E95A913A-0A15-E0DD-0A0D-415B5867B987}"/>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11"/>
                      <a:extLst>
                        <a:ext uri="{FF2B5EF4-FFF2-40B4-BE49-F238E27FC236}">
                          <a16:creationId xmlns:a16="http://schemas.microsoft.com/office/drawing/2014/main" id="{B86972E0-5343-44E1-1C1F-0B694C43862F}"/>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12"/>
                      <a:extLst>
                        <a:ext uri="{FF2B5EF4-FFF2-40B4-BE49-F238E27FC236}">
                          <a16:creationId xmlns:a16="http://schemas.microsoft.com/office/drawing/2014/main" id="{AF054B64-AAF1-A5AE-C02C-972A8EADD945}"/>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13"/>
                      <a:extLst>
                        <a:ext uri="{FF2B5EF4-FFF2-40B4-BE49-F238E27FC236}">
                          <a16:creationId xmlns:a16="http://schemas.microsoft.com/office/drawing/2014/main" id="{65252D49-7D03-36CD-2C6A-1B625A2327EA}"/>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extLst>
                        <a:ext uri="{FF2B5EF4-FFF2-40B4-BE49-F238E27FC236}">
                          <a16:creationId xmlns:a16="http://schemas.microsoft.com/office/drawing/2014/main" id="{2638C612-7273-09B3-9CC2-90EC573491EC}"/>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14"/>
                      <a:extLst>
                        <a:ext uri="{FF2B5EF4-FFF2-40B4-BE49-F238E27FC236}">
                          <a16:creationId xmlns:a16="http://schemas.microsoft.com/office/drawing/2014/main" id="{C1EAA82A-4D2E-BD1C-DBCA-E5E000E94864}"/>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extLst>
                        <a:ext uri="{FF2B5EF4-FFF2-40B4-BE49-F238E27FC236}">
                          <a16:creationId xmlns:a16="http://schemas.microsoft.com/office/drawing/2014/main" id="{547EA9B2-91D7-F004-6033-54C357F65CF4}"/>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hlinkClick xmlns:r="http://schemas.openxmlformats.org/officeDocument/2006/relationships" r:id="rId15"/>
                      <a:extLst>
                        <a:ext uri="{FF2B5EF4-FFF2-40B4-BE49-F238E27FC236}">
                          <a16:creationId xmlns:a16="http://schemas.microsoft.com/office/drawing/2014/main" id="{66A4ABDE-A7DC-0DD5-60CE-925DEBC94931}"/>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extLst>
                        <a:ext uri="{FF2B5EF4-FFF2-40B4-BE49-F238E27FC236}">
                          <a16:creationId xmlns:a16="http://schemas.microsoft.com/office/drawing/2014/main" id="{28225988-C7F7-5CD7-8F49-0CF665CDA504}"/>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4" name="TextBox 23">
                  <a:hlinkClick xmlns:r="http://schemas.openxmlformats.org/officeDocument/2006/relationships" r:id="rId1"/>
                  <a:extLst>
                    <a:ext uri="{FF2B5EF4-FFF2-40B4-BE49-F238E27FC236}">
                      <a16:creationId xmlns:a16="http://schemas.microsoft.com/office/drawing/2014/main" id="{B579F4D0-3790-15A5-BE5E-C5E611A1FEE8}"/>
                    </a:ext>
                  </a:extLst>
                </xdr:cNvPr>
                <xdr:cNvSpPr txBox="1"/>
              </xdr:nvSpPr>
              <xdr:spPr>
                <a:xfrm>
                  <a:off x="0" y="2248743"/>
                  <a:ext cx="1440000" cy="253521"/>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21" name="TextBox 20">
                <a:extLst>
                  <a:ext uri="{FF2B5EF4-FFF2-40B4-BE49-F238E27FC236}">
                    <a16:creationId xmlns:a16="http://schemas.microsoft.com/office/drawing/2014/main" id="{8E1E12C2-F903-5DAE-9C43-1A22B47A1A4E}"/>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extLst>
                  <a:ext uri="{FF2B5EF4-FFF2-40B4-BE49-F238E27FC236}">
                    <a16:creationId xmlns:a16="http://schemas.microsoft.com/office/drawing/2014/main" id="{65C92658-8F53-1A15-A6DA-C9564F36802D}"/>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9" name="TextBox 18">
              <a:hlinkClick xmlns:r="http://schemas.openxmlformats.org/officeDocument/2006/relationships" r:id="rId16"/>
              <a:extLst>
                <a:ext uri="{FF2B5EF4-FFF2-40B4-BE49-F238E27FC236}">
                  <a16:creationId xmlns:a16="http://schemas.microsoft.com/office/drawing/2014/main" id="{D37F29C6-110B-A07F-5BD7-3ACA695DE8AE}"/>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7" name="Picture 16">
            <a:extLst>
              <a:ext uri="{FF2B5EF4-FFF2-40B4-BE49-F238E27FC236}">
                <a16:creationId xmlns:a16="http://schemas.microsoft.com/office/drawing/2014/main" id="{43FDDDA7-D477-5861-C74A-3DDC73A9759B}"/>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a:grpFill/>
        </xdr:spPr>
      </xdr:pic>
    </xdr:grpSp>
    <xdr:clientData/>
  </xdr:twoCellAnchor>
  <xdr:oneCellAnchor>
    <xdr:from>
      <xdr:col>34</xdr:col>
      <xdr:colOff>0</xdr:colOff>
      <xdr:row>4</xdr:row>
      <xdr:rowOff>0</xdr:rowOff>
    </xdr:from>
    <xdr:ext cx="184731" cy="264560"/>
    <xdr:sp macro="" textlink="">
      <xdr:nvSpPr>
        <xdr:cNvPr id="41" name="TextBox 40">
          <a:extLst>
            <a:ext uri="{FF2B5EF4-FFF2-40B4-BE49-F238E27FC236}">
              <a16:creationId xmlns:a16="http://schemas.microsoft.com/office/drawing/2014/main" id="{D97DC410-CFA8-4E87-A140-982D800AB109}"/>
            </a:ext>
          </a:extLst>
        </xdr:cNvPr>
        <xdr:cNvSpPr txBox="1"/>
      </xdr:nvSpPr>
      <xdr:spPr>
        <a:xfrm>
          <a:off x="1864614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2" name="TextBox 41">
          <a:extLst>
            <a:ext uri="{FF2B5EF4-FFF2-40B4-BE49-F238E27FC236}">
              <a16:creationId xmlns:a16="http://schemas.microsoft.com/office/drawing/2014/main" id="{F11EEB34-57D6-4A0C-A622-6599E5101114}"/>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43" name="TextBox 42">
          <a:extLst>
            <a:ext uri="{FF2B5EF4-FFF2-40B4-BE49-F238E27FC236}">
              <a16:creationId xmlns:a16="http://schemas.microsoft.com/office/drawing/2014/main" id="{623B9668-8C5E-4100-8BAE-CA5DA85FF9D0}"/>
            </a:ext>
          </a:extLst>
        </xdr:cNvPr>
        <xdr:cNvSpPr txBox="1"/>
      </xdr:nvSpPr>
      <xdr:spPr>
        <a:xfrm>
          <a:off x="1357884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4" name="TextBox 43">
          <a:extLst>
            <a:ext uri="{FF2B5EF4-FFF2-40B4-BE49-F238E27FC236}">
              <a16:creationId xmlns:a16="http://schemas.microsoft.com/office/drawing/2014/main" id="{E8648054-BF12-48D0-8A43-A72E0B3C59F3}"/>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34</xdr:col>
      <xdr:colOff>0</xdr:colOff>
      <xdr:row>17</xdr:row>
      <xdr:rowOff>0</xdr:rowOff>
    </xdr:from>
    <xdr:ext cx="184731" cy="264560"/>
    <xdr:sp macro="" textlink="">
      <xdr:nvSpPr>
        <xdr:cNvPr id="45" name="TextBox 44">
          <a:extLst>
            <a:ext uri="{FF2B5EF4-FFF2-40B4-BE49-F238E27FC236}">
              <a16:creationId xmlns:a16="http://schemas.microsoft.com/office/drawing/2014/main" id="{BAA59044-40B1-4480-AD15-A50EE4B2DB61}"/>
            </a:ext>
          </a:extLst>
        </xdr:cNvPr>
        <xdr:cNvSpPr txBox="1"/>
      </xdr:nvSpPr>
      <xdr:spPr>
        <a:xfrm>
          <a:off x="1864614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6" name="TextBox 45">
          <a:extLst>
            <a:ext uri="{FF2B5EF4-FFF2-40B4-BE49-F238E27FC236}">
              <a16:creationId xmlns:a16="http://schemas.microsoft.com/office/drawing/2014/main" id="{AC490BEA-4A4B-4C4F-9C0B-ACA33CCE9192}"/>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23</xdr:col>
      <xdr:colOff>320040</xdr:colOff>
      <xdr:row>3</xdr:row>
      <xdr:rowOff>99060</xdr:rowOff>
    </xdr:from>
    <xdr:to>
      <xdr:col>23</xdr:col>
      <xdr:colOff>1004040</xdr:colOff>
      <xdr:row>3</xdr:row>
      <xdr:rowOff>351060</xdr:rowOff>
    </xdr:to>
    <xdr:sp macro="" textlink="">
      <xdr:nvSpPr>
        <xdr:cNvPr id="48" name="Rectangle: Rounded Corners 47">
          <a:hlinkClick xmlns:r="http://schemas.openxmlformats.org/officeDocument/2006/relationships" r:id="rId18"/>
          <a:extLst>
            <a:ext uri="{FF2B5EF4-FFF2-40B4-BE49-F238E27FC236}">
              <a16:creationId xmlns:a16="http://schemas.microsoft.com/office/drawing/2014/main" id="{8D3305F1-7AED-4D5B-AA58-959D2B0CAD1C}"/>
            </a:ext>
          </a:extLst>
        </xdr:cNvPr>
        <xdr:cNvSpPr/>
      </xdr:nvSpPr>
      <xdr:spPr>
        <a:xfrm>
          <a:off x="1192530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Delete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0</xdr:colOff>
      <xdr:row>3</xdr:row>
      <xdr:rowOff>121920</xdr:rowOff>
    </xdr:from>
    <xdr:to>
      <xdr:col>18</xdr:col>
      <xdr:colOff>16080</xdr:colOff>
      <xdr:row>3</xdr:row>
      <xdr:rowOff>373920</xdr:rowOff>
    </xdr:to>
    <xdr:grpSp>
      <xdr:nvGrpSpPr>
        <xdr:cNvPr id="49" name="Group 48">
          <a:extLst>
            <a:ext uri="{FF2B5EF4-FFF2-40B4-BE49-F238E27FC236}">
              <a16:creationId xmlns:a16="http://schemas.microsoft.com/office/drawing/2014/main" id="{8A843A4A-43A6-45EE-B70C-3C1992E099EA}"/>
            </a:ext>
          </a:extLst>
        </xdr:cNvPr>
        <xdr:cNvGrpSpPr/>
      </xdr:nvGrpSpPr>
      <xdr:grpSpPr>
        <a:xfrm>
          <a:off x="1714500" y="944880"/>
          <a:ext cx="7620840" cy="252000"/>
          <a:chOff x="1729740" y="914400"/>
          <a:chExt cx="7857060" cy="252000"/>
        </a:xfrm>
        <a:solidFill>
          <a:schemeClr val="tx1"/>
        </a:solidFill>
      </xdr:grpSpPr>
      <xdr:grpSp>
        <xdr:nvGrpSpPr>
          <xdr:cNvPr id="50" name="Group 49">
            <a:extLst>
              <a:ext uri="{FF2B5EF4-FFF2-40B4-BE49-F238E27FC236}">
                <a16:creationId xmlns:a16="http://schemas.microsoft.com/office/drawing/2014/main" id="{0FED9DD2-9365-9CBA-1FB3-9D71BF31CC2F}"/>
              </a:ext>
            </a:extLst>
          </xdr:cNvPr>
          <xdr:cNvGrpSpPr/>
        </xdr:nvGrpSpPr>
        <xdr:grpSpPr>
          <a:xfrm>
            <a:off x="1729740" y="914400"/>
            <a:ext cx="7857060" cy="252000"/>
            <a:chOff x="1722120" y="914400"/>
            <a:chExt cx="7849440" cy="252000"/>
          </a:xfrm>
          <a:grpFill/>
        </xdr:grpSpPr>
        <xdr:grpSp>
          <xdr:nvGrpSpPr>
            <xdr:cNvPr id="53" name="Group 52">
              <a:extLst>
                <a:ext uri="{FF2B5EF4-FFF2-40B4-BE49-F238E27FC236}">
                  <a16:creationId xmlns:a16="http://schemas.microsoft.com/office/drawing/2014/main" id="{661F89BE-CFD8-24F1-FE54-AE4357491BA4}"/>
                </a:ext>
              </a:extLst>
            </xdr:cNvPr>
            <xdr:cNvGrpSpPr/>
          </xdr:nvGrpSpPr>
          <xdr:grpSpPr>
            <a:xfrm>
              <a:off x="1722120" y="914400"/>
              <a:ext cx="6906702" cy="252000"/>
              <a:chOff x="4724400" y="891540"/>
              <a:chExt cx="6594691" cy="252000"/>
            </a:xfrm>
            <a:grpFill/>
          </xdr:grpSpPr>
          <xdr:grpSp>
            <xdr:nvGrpSpPr>
              <xdr:cNvPr id="55" name="Group 54">
                <a:extLst>
                  <a:ext uri="{FF2B5EF4-FFF2-40B4-BE49-F238E27FC236}">
                    <a16:creationId xmlns:a16="http://schemas.microsoft.com/office/drawing/2014/main" id="{4E889C9A-F209-981A-4548-ED924E2ABB55}"/>
                  </a:ext>
                </a:extLst>
              </xdr:cNvPr>
              <xdr:cNvGrpSpPr/>
            </xdr:nvGrpSpPr>
            <xdr:grpSpPr>
              <a:xfrm>
                <a:off x="5624248" y="891540"/>
                <a:ext cx="5694843" cy="252000"/>
                <a:chOff x="6439588" y="952500"/>
                <a:chExt cx="5694843" cy="252000"/>
              </a:xfrm>
              <a:grpFill/>
            </xdr:grpSpPr>
            <xdr:grpSp>
              <xdr:nvGrpSpPr>
                <xdr:cNvPr id="57" name="Group 56">
                  <a:extLst>
                    <a:ext uri="{FF2B5EF4-FFF2-40B4-BE49-F238E27FC236}">
                      <a16:creationId xmlns:a16="http://schemas.microsoft.com/office/drawing/2014/main" id="{84269904-0433-7E6A-2577-CDA7F59BF748}"/>
                    </a:ext>
                  </a:extLst>
                </xdr:cNvPr>
                <xdr:cNvGrpSpPr/>
              </xdr:nvGrpSpPr>
              <xdr:grpSpPr>
                <a:xfrm>
                  <a:off x="7340619" y="952500"/>
                  <a:ext cx="4793812" cy="252000"/>
                  <a:chOff x="2539202" y="822960"/>
                  <a:chExt cx="4984611" cy="263975"/>
                </a:xfrm>
                <a:grpFill/>
              </xdr:grpSpPr>
              <xdr:sp macro="" textlink="">
                <xdr:nvSpPr>
                  <xdr:cNvPr id="59" name="Rectangle: Rounded Corners 58">
                    <a:hlinkClick xmlns:r="http://schemas.openxmlformats.org/officeDocument/2006/relationships" r:id="rId19"/>
                    <a:extLst>
                      <a:ext uri="{FF2B5EF4-FFF2-40B4-BE49-F238E27FC236}">
                        <a16:creationId xmlns:a16="http://schemas.microsoft.com/office/drawing/2014/main" id="{D6854C02-1547-28D8-8B3C-63C4DC18E8F3}"/>
                      </a:ext>
                    </a:extLst>
                  </xdr:cNvPr>
                  <xdr:cNvSpPr/>
                </xdr:nvSpPr>
                <xdr:spPr>
                  <a:xfrm>
                    <a:off x="2539202" y="822960"/>
                    <a:ext cx="893544"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Vehicles</a:t>
                    </a:r>
                    <a:endParaRPr lang="en-SC" sz="1100">
                      <a:latin typeface="Arial" panose="020B0604020202020204" pitchFamily="34" charset="0"/>
                      <a:cs typeface="Arial" panose="020B0604020202020204" pitchFamily="34" charset="0"/>
                    </a:endParaRPr>
                  </a:p>
                </xdr:txBody>
              </xdr:sp>
              <xdr:sp macro="" textlink="">
                <xdr:nvSpPr>
                  <xdr:cNvPr id="60" name="Rectangle: Rounded Corners 59">
                    <a:hlinkClick xmlns:r="http://schemas.openxmlformats.org/officeDocument/2006/relationships" r:id="rId20"/>
                    <a:extLst>
                      <a:ext uri="{FF2B5EF4-FFF2-40B4-BE49-F238E27FC236}">
                        <a16:creationId xmlns:a16="http://schemas.microsoft.com/office/drawing/2014/main" id="{011A1EA5-661C-27B8-50F4-9A8B793E5455}"/>
                      </a:ext>
                    </a:extLst>
                  </xdr:cNvPr>
                  <xdr:cNvSpPr/>
                </xdr:nvSpPr>
                <xdr:spPr>
                  <a:xfrm>
                    <a:off x="3476789" y="822960"/>
                    <a:ext cx="893544"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Claims</a:t>
                    </a:r>
                    <a:endParaRPr lang="en-SC" sz="1100">
                      <a:latin typeface="Arial" panose="020B0604020202020204" pitchFamily="34" charset="0"/>
                      <a:cs typeface="Arial" panose="020B0604020202020204" pitchFamily="34" charset="0"/>
                    </a:endParaRPr>
                  </a:p>
                </xdr:txBody>
              </xdr:sp>
              <xdr:sp macro="" textlink="">
                <xdr:nvSpPr>
                  <xdr:cNvPr id="61" name="Rectangle: Rounded Corners 60">
                    <a:hlinkClick xmlns:r="http://schemas.openxmlformats.org/officeDocument/2006/relationships" r:id="rId21"/>
                    <a:extLst>
                      <a:ext uri="{FF2B5EF4-FFF2-40B4-BE49-F238E27FC236}">
                        <a16:creationId xmlns:a16="http://schemas.microsoft.com/office/drawing/2014/main" id="{605AE58F-07FC-DE07-2D69-14E999F0E293}"/>
                      </a:ext>
                    </a:extLst>
                  </xdr:cNvPr>
                  <xdr:cNvSpPr/>
                </xdr:nvSpPr>
                <xdr:spPr>
                  <a:xfrm>
                    <a:off x="6523044" y="822960"/>
                    <a:ext cx="1000769"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Commission</a:t>
                    </a:r>
                    <a:endParaRPr lang="en-SC" sz="1100">
                      <a:latin typeface="Arial" panose="020B0604020202020204" pitchFamily="34" charset="0"/>
                      <a:cs typeface="Arial" panose="020B0604020202020204" pitchFamily="34" charset="0"/>
                    </a:endParaRPr>
                  </a:p>
                </xdr:txBody>
              </xdr:sp>
            </xdr:grpSp>
            <xdr:sp macro="" textlink="">
              <xdr:nvSpPr>
                <xdr:cNvPr id="58" name="Rectangle: Rounded Corners 57">
                  <a:hlinkClick xmlns:r="http://schemas.openxmlformats.org/officeDocument/2006/relationships" r:id="rId22"/>
                  <a:extLst>
                    <a:ext uri="{FF2B5EF4-FFF2-40B4-BE49-F238E27FC236}">
                      <a16:creationId xmlns:a16="http://schemas.microsoft.com/office/drawing/2014/main" id="{702654A2-ED09-1954-0B31-4AACFCDCA696}"/>
                    </a:ext>
                  </a:extLst>
                </xdr:cNvPr>
                <xdr:cNvSpPr/>
              </xdr:nvSpPr>
              <xdr:spPr>
                <a:xfrm>
                  <a:off x="6439588" y="952500"/>
                  <a:ext cx="859341"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sp macro="" textlink="">
            <xdr:nvSpPr>
              <xdr:cNvPr id="56" name="Rectangle: Rounded Corners 55">
                <a:hlinkClick xmlns:r="http://schemas.openxmlformats.org/officeDocument/2006/relationships" r:id="rId23"/>
                <a:extLst>
                  <a:ext uri="{FF2B5EF4-FFF2-40B4-BE49-F238E27FC236}">
                    <a16:creationId xmlns:a16="http://schemas.microsoft.com/office/drawing/2014/main" id="{63510337-BE53-88C6-9EDF-C32C124ECB10}"/>
                  </a:ext>
                </a:extLst>
              </xdr:cNvPr>
              <xdr:cNvSpPr/>
            </xdr:nvSpPr>
            <xdr:spPr>
              <a:xfrm>
                <a:off x="4724400" y="891540"/>
                <a:ext cx="859341"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Schedules</a:t>
                </a:r>
                <a:endParaRPr lang="en-SC" sz="1100">
                  <a:latin typeface="Arial" panose="020B0604020202020204" pitchFamily="34" charset="0"/>
                  <a:cs typeface="Arial" panose="020B0604020202020204" pitchFamily="34" charset="0"/>
                </a:endParaRPr>
              </a:p>
            </xdr:txBody>
          </xdr:sp>
        </xdr:grpSp>
        <xdr:sp macro="" textlink="">
          <xdr:nvSpPr>
            <xdr:cNvPr id="54" name="Rectangle: Rounded Corners 53">
              <a:hlinkClick xmlns:r="http://schemas.openxmlformats.org/officeDocument/2006/relationships" r:id="rId24"/>
              <a:extLst>
                <a:ext uri="{FF2B5EF4-FFF2-40B4-BE49-F238E27FC236}">
                  <a16:creationId xmlns:a16="http://schemas.microsoft.com/office/drawing/2014/main" id="{BD38133A-0419-94D3-6D3B-37C1421FF86D}"/>
                </a:ext>
              </a:extLst>
            </xdr:cNvPr>
            <xdr:cNvSpPr/>
          </xdr:nvSpPr>
          <xdr:spPr>
            <a:xfrm>
              <a:off x="8671560" y="91440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Nominees</a:t>
              </a:r>
              <a:endParaRPr lang="en-SC" sz="1100">
                <a:latin typeface="Arial" panose="020B0604020202020204" pitchFamily="34" charset="0"/>
                <a:cs typeface="Arial" panose="020B0604020202020204" pitchFamily="34" charset="0"/>
              </a:endParaRPr>
            </a:p>
          </xdr:txBody>
        </xdr:sp>
      </xdr:grpSp>
      <xdr:sp macro="" textlink="">
        <xdr:nvSpPr>
          <xdr:cNvPr id="51" name="Rectangle: Rounded Corners 50">
            <a:hlinkClick xmlns:r="http://schemas.openxmlformats.org/officeDocument/2006/relationships" r:id="rId25"/>
            <a:extLst>
              <a:ext uri="{FF2B5EF4-FFF2-40B4-BE49-F238E27FC236}">
                <a16:creationId xmlns:a16="http://schemas.microsoft.com/office/drawing/2014/main" id="{705B6836-EF32-9ED9-9271-CAB54890C0DE}"/>
              </a:ext>
            </a:extLst>
          </xdr:cNvPr>
          <xdr:cNvSpPr/>
        </xdr:nvSpPr>
        <xdr:spPr>
          <a:xfrm>
            <a:off x="5494020" y="914400"/>
            <a:ext cx="972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Documents</a:t>
            </a:r>
            <a:endParaRPr lang="en-SC" sz="1100">
              <a:latin typeface="Arial" panose="020B0604020202020204" pitchFamily="34" charset="0"/>
              <a:cs typeface="Arial" panose="020B0604020202020204" pitchFamily="34" charset="0"/>
            </a:endParaRPr>
          </a:p>
        </xdr:txBody>
      </xdr:sp>
      <xdr:sp macro="" textlink="">
        <xdr:nvSpPr>
          <xdr:cNvPr id="52" name="Rectangle: Rounded Corners 51">
            <a:extLst>
              <a:ext uri="{FF2B5EF4-FFF2-40B4-BE49-F238E27FC236}">
                <a16:creationId xmlns:a16="http://schemas.microsoft.com/office/drawing/2014/main" id="{DA37E190-1632-DC7E-D798-03556E9F7B18}"/>
              </a:ext>
            </a:extLst>
          </xdr:cNvPr>
          <xdr:cNvSpPr/>
        </xdr:nvSpPr>
        <xdr:spPr>
          <a:xfrm>
            <a:off x="6499860" y="914400"/>
            <a:ext cx="1116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Endorsements</a:t>
            </a:r>
            <a:endParaRPr lang="en-SC" sz="1100">
              <a:latin typeface="Arial" panose="020B0604020202020204" pitchFamily="34" charset="0"/>
              <a:cs typeface="Arial" panose="020B0604020202020204" pitchFamily="34" charset="0"/>
            </a:endParaRPr>
          </a:p>
        </xdr:txBody>
      </xdr:sp>
    </xdr:grpSp>
    <xdr:clientData/>
  </xdr:twoCellAnchor>
  <xdr:oneCellAnchor>
    <xdr:from>
      <xdr:col>1</xdr:col>
      <xdr:colOff>769620</xdr:colOff>
      <xdr:row>4</xdr:row>
      <xdr:rowOff>0</xdr:rowOff>
    </xdr:from>
    <xdr:ext cx="184731" cy="264560"/>
    <xdr:sp macro="" textlink="">
      <xdr:nvSpPr>
        <xdr:cNvPr id="72" name="TextBox 71">
          <a:extLst>
            <a:ext uri="{FF2B5EF4-FFF2-40B4-BE49-F238E27FC236}">
              <a16:creationId xmlns:a16="http://schemas.microsoft.com/office/drawing/2014/main" id="{5F017DC2-4ECA-4C69-BF51-73655D30AAA2}"/>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34</xdr:col>
      <xdr:colOff>0</xdr:colOff>
      <xdr:row>4</xdr:row>
      <xdr:rowOff>0</xdr:rowOff>
    </xdr:from>
    <xdr:ext cx="184731" cy="264560"/>
    <xdr:sp macro="" textlink="">
      <xdr:nvSpPr>
        <xdr:cNvPr id="73" name="TextBox 72">
          <a:extLst>
            <a:ext uri="{FF2B5EF4-FFF2-40B4-BE49-F238E27FC236}">
              <a16:creationId xmlns:a16="http://schemas.microsoft.com/office/drawing/2014/main" id="{869B6D61-9BAE-4BCF-80BD-D3ED4CD77946}"/>
            </a:ext>
          </a:extLst>
        </xdr:cNvPr>
        <xdr:cNvSpPr txBox="1"/>
      </xdr:nvSpPr>
      <xdr:spPr>
        <a:xfrm>
          <a:off x="1864614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74" name="TextBox 73">
          <a:extLst>
            <a:ext uri="{FF2B5EF4-FFF2-40B4-BE49-F238E27FC236}">
              <a16:creationId xmlns:a16="http://schemas.microsoft.com/office/drawing/2014/main" id="{779238BA-C6AB-4A73-A923-40E9C11310F0}"/>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75" name="TextBox 74">
          <a:extLst>
            <a:ext uri="{FF2B5EF4-FFF2-40B4-BE49-F238E27FC236}">
              <a16:creationId xmlns:a16="http://schemas.microsoft.com/office/drawing/2014/main" id="{C1D8E48D-8145-47C9-8E90-74AC53584FA0}"/>
            </a:ext>
          </a:extLst>
        </xdr:cNvPr>
        <xdr:cNvSpPr txBox="1"/>
      </xdr:nvSpPr>
      <xdr:spPr>
        <a:xfrm>
          <a:off x="1357884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76" name="TextBox 75">
          <a:extLst>
            <a:ext uri="{FF2B5EF4-FFF2-40B4-BE49-F238E27FC236}">
              <a16:creationId xmlns:a16="http://schemas.microsoft.com/office/drawing/2014/main" id="{84797A83-3F77-445A-9262-F4624B715C8A}"/>
            </a:ext>
          </a:extLst>
        </xdr:cNvPr>
        <xdr:cNvSpPr txBox="1"/>
      </xdr:nvSpPr>
      <xdr:spPr>
        <a:xfrm>
          <a:off x="1357884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77" name="TextBox 76">
          <a:extLst>
            <a:ext uri="{FF2B5EF4-FFF2-40B4-BE49-F238E27FC236}">
              <a16:creationId xmlns:a16="http://schemas.microsoft.com/office/drawing/2014/main" id="{D572CAA0-0587-4233-9D08-030AACEAD378}"/>
            </a:ext>
          </a:extLst>
        </xdr:cNvPr>
        <xdr:cNvSpPr txBox="1"/>
      </xdr:nvSpPr>
      <xdr:spPr>
        <a:xfrm>
          <a:off x="1357884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78" name="TextBox 77">
          <a:extLst>
            <a:ext uri="{FF2B5EF4-FFF2-40B4-BE49-F238E27FC236}">
              <a16:creationId xmlns:a16="http://schemas.microsoft.com/office/drawing/2014/main" id="{C634F238-C38D-406B-B8A1-986B57F5670A}"/>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34</xdr:col>
      <xdr:colOff>0</xdr:colOff>
      <xdr:row>17</xdr:row>
      <xdr:rowOff>0</xdr:rowOff>
    </xdr:from>
    <xdr:ext cx="184731" cy="264560"/>
    <xdr:sp macro="" textlink="">
      <xdr:nvSpPr>
        <xdr:cNvPr id="79" name="TextBox 78">
          <a:extLst>
            <a:ext uri="{FF2B5EF4-FFF2-40B4-BE49-F238E27FC236}">
              <a16:creationId xmlns:a16="http://schemas.microsoft.com/office/drawing/2014/main" id="{3611EAC0-7631-4EBE-866D-3F3451EFA946}"/>
            </a:ext>
          </a:extLst>
        </xdr:cNvPr>
        <xdr:cNvSpPr txBox="1"/>
      </xdr:nvSpPr>
      <xdr:spPr>
        <a:xfrm>
          <a:off x="1864614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80" name="TextBox 79">
          <a:extLst>
            <a:ext uri="{FF2B5EF4-FFF2-40B4-BE49-F238E27FC236}">
              <a16:creationId xmlns:a16="http://schemas.microsoft.com/office/drawing/2014/main" id="{CC894C22-C0C7-485D-85DA-54C5E2DBFF55}"/>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9</xdr:col>
      <xdr:colOff>419100</xdr:colOff>
      <xdr:row>19</xdr:row>
      <xdr:rowOff>7620</xdr:rowOff>
    </xdr:from>
    <xdr:to>
      <xdr:col>9</xdr:col>
      <xdr:colOff>563100</xdr:colOff>
      <xdr:row>19</xdr:row>
      <xdr:rowOff>223620</xdr:rowOff>
    </xdr:to>
    <xdr:pic>
      <xdr:nvPicPr>
        <xdr:cNvPr id="82" name="Picture 81">
          <a:extLst>
            <a:ext uri="{FF2B5EF4-FFF2-40B4-BE49-F238E27FC236}">
              <a16:creationId xmlns:a16="http://schemas.microsoft.com/office/drawing/2014/main" id="{2E3C6DA4-5975-4B17-8664-5C4DD7854741}"/>
            </a:ext>
          </a:extLst>
        </xdr:cNvPr>
        <xdr:cNvPicPr>
          <a:picLocks/>
        </xdr:cNvPicPr>
      </xdr:nvPicPr>
      <xdr:blipFill>
        <a:blip xmlns:r="http://schemas.openxmlformats.org/officeDocument/2006/relationships" r:embed="rId26"/>
        <a:stretch>
          <a:fillRect/>
        </a:stretch>
      </xdr:blipFill>
      <xdr:spPr>
        <a:xfrm>
          <a:off x="4770120" y="4373880"/>
          <a:ext cx="144000" cy="216000"/>
        </a:xfrm>
        <a:prstGeom prst="rect">
          <a:avLst/>
        </a:prstGeom>
        <a:ln>
          <a:solidFill>
            <a:schemeClr val="bg1">
              <a:lumMod val="75000"/>
            </a:schemeClr>
          </a:solidFill>
        </a:ln>
      </xdr:spPr>
    </xdr:pic>
    <xdr:clientData/>
  </xdr:twoCellAnchor>
  <xdr:twoCellAnchor editAs="oneCell">
    <xdr:from>
      <xdr:col>13</xdr:col>
      <xdr:colOff>15240</xdr:colOff>
      <xdr:row>13</xdr:row>
      <xdr:rowOff>22860</xdr:rowOff>
    </xdr:from>
    <xdr:to>
      <xdr:col>13</xdr:col>
      <xdr:colOff>195240</xdr:colOff>
      <xdr:row>13</xdr:row>
      <xdr:rowOff>202860</xdr:rowOff>
    </xdr:to>
    <xdr:pic>
      <xdr:nvPicPr>
        <xdr:cNvPr id="62" name="Picture 61">
          <a:hlinkClick xmlns:r="http://schemas.openxmlformats.org/officeDocument/2006/relationships" r:id="rId27"/>
          <a:extLst>
            <a:ext uri="{FF2B5EF4-FFF2-40B4-BE49-F238E27FC236}">
              <a16:creationId xmlns:a16="http://schemas.microsoft.com/office/drawing/2014/main" id="{F7541E74-90F7-4B8C-A103-40A178CE85BB}"/>
            </a:ext>
          </a:extLst>
        </xdr:cNvPr>
        <xdr:cNvPicPr>
          <a:picLocks/>
        </xdr:cNvPicPr>
      </xdr:nvPicPr>
      <xdr:blipFill>
        <a:blip xmlns:r="http://schemas.openxmlformats.org/officeDocument/2006/relationships" r:embed="rId28"/>
        <a:stretch>
          <a:fillRect/>
        </a:stretch>
      </xdr:blipFill>
      <xdr:spPr>
        <a:xfrm>
          <a:off x="6400800" y="2903220"/>
          <a:ext cx="180000" cy="180000"/>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oneCellAnchor>
    <xdr:from>
      <xdr:col>25</xdr:col>
      <xdr:colOff>480060</xdr:colOff>
      <xdr:row>17</xdr:row>
      <xdr:rowOff>0</xdr:rowOff>
    </xdr:from>
    <xdr:ext cx="184731" cy="264560"/>
    <xdr:sp macro="" textlink="">
      <xdr:nvSpPr>
        <xdr:cNvPr id="2" name="TextBox 1">
          <a:extLst>
            <a:ext uri="{FF2B5EF4-FFF2-40B4-BE49-F238E27FC236}">
              <a16:creationId xmlns:a16="http://schemas.microsoft.com/office/drawing/2014/main" id="{173A80A9-19F5-4860-B934-05CCE66A756A}"/>
            </a:ext>
          </a:extLst>
        </xdr:cNvPr>
        <xdr:cNvSpPr txBox="1"/>
      </xdr:nvSpPr>
      <xdr:spPr>
        <a:xfrm>
          <a:off x="1355598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3" name="TextBox 2">
          <a:extLst>
            <a:ext uri="{FF2B5EF4-FFF2-40B4-BE49-F238E27FC236}">
              <a16:creationId xmlns:a16="http://schemas.microsoft.com/office/drawing/2014/main" id="{E960F105-F919-405B-955E-1E5ED824FA1A}"/>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4" name="TextBox 3">
          <a:extLst>
            <a:ext uri="{FF2B5EF4-FFF2-40B4-BE49-F238E27FC236}">
              <a16:creationId xmlns:a16="http://schemas.microsoft.com/office/drawing/2014/main" id="{F1B36612-05D2-47F4-B1E6-7343B613EB01}"/>
            </a:ext>
          </a:extLst>
        </xdr:cNvPr>
        <xdr:cNvSpPr txBox="1"/>
      </xdr:nvSpPr>
      <xdr:spPr>
        <a:xfrm>
          <a:off x="1355598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25</xdr:col>
      <xdr:colOff>388620</xdr:colOff>
      <xdr:row>3</xdr:row>
      <xdr:rowOff>99060</xdr:rowOff>
    </xdr:from>
    <xdr:to>
      <xdr:col>25</xdr:col>
      <xdr:colOff>1072620</xdr:colOff>
      <xdr:row>3</xdr:row>
      <xdr:rowOff>351060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6BA882DA-7843-406B-9693-D900F6C13B46}"/>
            </a:ext>
          </a:extLst>
        </xdr:cNvPr>
        <xdr:cNvSpPr/>
      </xdr:nvSpPr>
      <xdr:spPr>
        <a:xfrm>
          <a:off x="13464540" y="922020"/>
          <a:ext cx="661140" cy="252000"/>
        </a:xfrm>
        <a:prstGeom prst="roundRect">
          <a:avLst/>
        </a:prstGeom>
        <a:solidFill>
          <a:schemeClr val="bg1">
            <a:lumMod val="7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24</xdr:col>
      <xdr:colOff>15240</xdr:colOff>
      <xdr:row>3</xdr:row>
      <xdr:rowOff>99060</xdr:rowOff>
    </xdr:from>
    <xdr:to>
      <xdr:col>25</xdr:col>
      <xdr:colOff>287760</xdr:colOff>
      <xdr:row>3</xdr:row>
      <xdr:rowOff>351060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3D6E7F88-7D93-4B0E-B442-6A16284FDF9C}"/>
            </a:ext>
          </a:extLst>
        </xdr:cNvPr>
        <xdr:cNvSpPr/>
      </xdr:nvSpPr>
      <xdr:spPr>
        <a:xfrm>
          <a:off x="1267968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Save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oneCellAnchor>
    <xdr:from>
      <xdr:col>9</xdr:col>
      <xdr:colOff>480060</xdr:colOff>
      <xdr:row>27</xdr:row>
      <xdr:rowOff>0</xdr:rowOff>
    </xdr:from>
    <xdr:ext cx="184731" cy="264560"/>
    <xdr:sp macro="" textlink="">
      <xdr:nvSpPr>
        <xdr:cNvPr id="7" name="TextBox 6">
          <a:extLst>
            <a:ext uri="{FF2B5EF4-FFF2-40B4-BE49-F238E27FC236}">
              <a16:creationId xmlns:a16="http://schemas.microsoft.com/office/drawing/2014/main" id="{123FC2C7-D2C1-42DC-9F41-E1C201D2D71D}"/>
            </a:ext>
          </a:extLst>
        </xdr:cNvPr>
        <xdr:cNvSpPr txBox="1"/>
      </xdr:nvSpPr>
      <xdr:spPr>
        <a:xfrm>
          <a:off x="4831080" y="5768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24</xdr:col>
      <xdr:colOff>381000</xdr:colOff>
      <xdr:row>28</xdr:row>
      <xdr:rowOff>91440</xdr:rowOff>
    </xdr:from>
    <xdr:to>
      <xdr:col>25</xdr:col>
      <xdr:colOff>1049520</xdr:colOff>
      <xdr:row>28</xdr:row>
      <xdr:rowOff>343440</xdr:rowOff>
    </xdr:to>
    <xdr:sp macro="" textlink="">
      <xdr:nvSpPr>
        <xdr:cNvPr id="8" name="Rectangle: Rounded Corners 7">
          <a:extLst>
            <a:ext uri="{FF2B5EF4-FFF2-40B4-BE49-F238E27FC236}">
              <a16:creationId xmlns:a16="http://schemas.microsoft.com/office/drawing/2014/main" id="{80226D7E-EC00-4173-895A-CAAD05DBD6D7}"/>
            </a:ext>
          </a:extLst>
        </xdr:cNvPr>
        <xdr:cNvSpPr/>
      </xdr:nvSpPr>
      <xdr:spPr>
        <a:xfrm>
          <a:off x="13045440" y="6057900"/>
          <a:ext cx="1080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0</xdr:colOff>
      <xdr:row>29</xdr:row>
      <xdr:rowOff>106680</xdr:rowOff>
    </xdr:from>
    <xdr:to>
      <xdr:col>5</xdr:col>
      <xdr:colOff>291805</xdr:colOff>
      <xdr:row>31</xdr:row>
      <xdr:rowOff>129540</xdr:rowOff>
    </xdr:to>
    <xdr:pic>
      <xdr:nvPicPr>
        <xdr:cNvPr id="11" name="Picture 10">
          <a:extLst>
            <a:ext uri="{FF2B5EF4-FFF2-40B4-BE49-F238E27FC236}">
              <a16:creationId xmlns:a16="http://schemas.microsoft.com/office/drawing/2014/main" id="{CFBF8581-83CD-4C2C-BBF0-2DDA4C2EA046}"/>
            </a:ext>
          </a:extLst>
        </xdr:cNvPr>
        <xdr:cNvPicPr>
          <a:picLocks noChangeAspect="1"/>
        </xdr:cNvPicPr>
      </xdr:nvPicPr>
      <xdr:blipFill>
        <a:blip xmlns:r="http://schemas.openxmlformats.org/officeDocument/2006/relationships" r:embed="rId3"/>
        <a:stretch>
          <a:fillRect/>
        </a:stretch>
      </xdr:blipFill>
      <xdr:spPr>
        <a:xfrm>
          <a:off x="2110740" y="6515100"/>
          <a:ext cx="291805" cy="388620"/>
        </a:xfrm>
        <a:prstGeom prst="rect">
          <a:avLst/>
        </a:prstGeom>
      </xdr:spPr>
    </xdr:pic>
    <xdr:clientData/>
  </xdr:twoCellAnchor>
  <xdr:twoCellAnchor editAs="oneCell">
    <xdr:from>
      <xdr:col>9</xdr:col>
      <xdr:colOff>190500</xdr:colOff>
      <xdr:row>29</xdr:row>
      <xdr:rowOff>106680</xdr:rowOff>
    </xdr:from>
    <xdr:to>
      <xdr:col>9</xdr:col>
      <xdr:colOff>482305</xdr:colOff>
      <xdr:row>31</xdr:row>
      <xdr:rowOff>129540</xdr:rowOff>
    </xdr:to>
    <xdr:pic>
      <xdr:nvPicPr>
        <xdr:cNvPr id="12" name="Picture 11">
          <a:extLst>
            <a:ext uri="{FF2B5EF4-FFF2-40B4-BE49-F238E27FC236}">
              <a16:creationId xmlns:a16="http://schemas.microsoft.com/office/drawing/2014/main" id="{0469B8BD-8EED-4725-962D-3F81BFF7781C}"/>
            </a:ext>
          </a:extLst>
        </xdr:cNvPr>
        <xdr:cNvPicPr>
          <a:picLocks noChangeAspect="1"/>
        </xdr:cNvPicPr>
      </xdr:nvPicPr>
      <xdr:blipFill>
        <a:blip xmlns:r="http://schemas.openxmlformats.org/officeDocument/2006/relationships" r:embed="rId3"/>
        <a:stretch>
          <a:fillRect/>
        </a:stretch>
      </xdr:blipFill>
      <xdr:spPr>
        <a:xfrm>
          <a:off x="4541520" y="6515100"/>
          <a:ext cx="291805" cy="388620"/>
        </a:xfrm>
        <a:prstGeom prst="rect">
          <a:avLst/>
        </a:prstGeom>
      </xdr:spPr>
    </xdr:pic>
    <xdr:clientData/>
  </xdr:twoCellAnchor>
  <xdr:twoCellAnchor editAs="oneCell">
    <xdr:from>
      <xdr:col>7</xdr:col>
      <xdr:colOff>0</xdr:colOff>
      <xdr:row>29</xdr:row>
      <xdr:rowOff>106680</xdr:rowOff>
    </xdr:from>
    <xdr:to>
      <xdr:col>7</xdr:col>
      <xdr:colOff>271445</xdr:colOff>
      <xdr:row>31</xdr:row>
      <xdr:rowOff>129540</xdr:rowOff>
    </xdr:to>
    <xdr:pic>
      <xdr:nvPicPr>
        <xdr:cNvPr id="13" name="Picture 12">
          <a:extLst>
            <a:ext uri="{FF2B5EF4-FFF2-40B4-BE49-F238E27FC236}">
              <a16:creationId xmlns:a16="http://schemas.microsoft.com/office/drawing/2014/main" id="{0039ADE5-9DE2-47C0-834E-3162098B97FD}"/>
            </a:ext>
          </a:extLst>
        </xdr:cNvPr>
        <xdr:cNvPicPr>
          <a:picLocks noChangeAspect="1"/>
        </xdr:cNvPicPr>
      </xdr:nvPicPr>
      <xdr:blipFill>
        <a:blip xmlns:r="http://schemas.openxmlformats.org/officeDocument/2006/relationships" r:embed="rId4"/>
        <a:stretch>
          <a:fillRect/>
        </a:stretch>
      </xdr:blipFill>
      <xdr:spPr>
        <a:xfrm>
          <a:off x="2933700" y="6515100"/>
          <a:ext cx="271445" cy="388620"/>
        </a:xfrm>
        <a:prstGeom prst="rect">
          <a:avLst/>
        </a:prstGeom>
      </xdr:spPr>
    </xdr:pic>
    <xdr:clientData/>
  </xdr:twoCellAnchor>
  <xdr:twoCellAnchor editAs="oneCell">
    <xdr:from>
      <xdr:col>8</xdr:col>
      <xdr:colOff>190500</xdr:colOff>
      <xdr:row>29</xdr:row>
      <xdr:rowOff>106680</xdr:rowOff>
    </xdr:from>
    <xdr:to>
      <xdr:col>8</xdr:col>
      <xdr:colOff>461945</xdr:colOff>
      <xdr:row>31</xdr:row>
      <xdr:rowOff>129540</xdr:rowOff>
    </xdr:to>
    <xdr:pic>
      <xdr:nvPicPr>
        <xdr:cNvPr id="14" name="Picture 13">
          <a:extLst>
            <a:ext uri="{FF2B5EF4-FFF2-40B4-BE49-F238E27FC236}">
              <a16:creationId xmlns:a16="http://schemas.microsoft.com/office/drawing/2014/main" id="{AF490FB9-0850-4621-AAA2-A44F5E98A3B7}"/>
            </a:ext>
          </a:extLst>
        </xdr:cNvPr>
        <xdr:cNvPicPr>
          <a:picLocks noChangeAspect="1"/>
        </xdr:cNvPicPr>
      </xdr:nvPicPr>
      <xdr:blipFill>
        <a:blip xmlns:r="http://schemas.openxmlformats.org/officeDocument/2006/relationships" r:embed="rId4"/>
        <a:stretch>
          <a:fillRect/>
        </a:stretch>
      </xdr:blipFill>
      <xdr:spPr>
        <a:xfrm>
          <a:off x="3764280" y="6515100"/>
          <a:ext cx="271445" cy="388620"/>
        </a:xfrm>
        <a:prstGeom prst="rect">
          <a:avLst/>
        </a:prstGeom>
      </xdr:spPr>
    </xdr:pic>
    <xdr:clientData/>
  </xdr:twoCellAnchor>
  <xdr:twoCellAnchor>
    <xdr:from>
      <xdr:col>0</xdr:col>
      <xdr:colOff>0</xdr:colOff>
      <xdr:row>0</xdr:row>
      <xdr:rowOff>0</xdr:rowOff>
    </xdr:from>
    <xdr:to>
      <xdr:col>2</xdr:col>
      <xdr:colOff>3471</xdr:colOff>
      <xdr:row>30</xdr:row>
      <xdr:rowOff>157260</xdr:rowOff>
    </xdr:to>
    <xdr:grpSp>
      <xdr:nvGrpSpPr>
        <xdr:cNvPr id="15" name="Group 14">
          <a:extLst>
            <a:ext uri="{FF2B5EF4-FFF2-40B4-BE49-F238E27FC236}">
              <a16:creationId xmlns:a16="http://schemas.microsoft.com/office/drawing/2014/main" id="{DC882FF9-5FCD-4A46-B221-6A2D2A253181}"/>
            </a:ext>
          </a:extLst>
        </xdr:cNvPr>
        <xdr:cNvGrpSpPr/>
      </xdr:nvGrpSpPr>
      <xdr:grpSpPr>
        <a:xfrm>
          <a:off x="0" y="0"/>
          <a:ext cx="1474131" cy="6840000"/>
          <a:chOff x="0" y="0"/>
          <a:chExt cx="1470321" cy="6184990"/>
        </a:xfrm>
        <a:solidFill>
          <a:schemeClr val="bg1"/>
        </a:solidFill>
      </xdr:grpSpPr>
      <xdr:grpSp>
        <xdr:nvGrpSpPr>
          <xdr:cNvPr id="16" name="Group 15">
            <a:extLst>
              <a:ext uri="{FF2B5EF4-FFF2-40B4-BE49-F238E27FC236}">
                <a16:creationId xmlns:a16="http://schemas.microsoft.com/office/drawing/2014/main" id="{0BA6BFB8-8103-477C-329D-9290888BA34A}"/>
              </a:ext>
            </a:extLst>
          </xdr:cNvPr>
          <xdr:cNvGrpSpPr/>
        </xdr:nvGrpSpPr>
        <xdr:grpSpPr>
          <a:xfrm>
            <a:off x="0" y="0"/>
            <a:ext cx="1470321" cy="6184990"/>
            <a:chOff x="0" y="0"/>
            <a:chExt cx="1470321" cy="6184990"/>
          </a:xfrm>
          <a:grpFill/>
        </xdr:grpSpPr>
        <xdr:grpSp>
          <xdr:nvGrpSpPr>
            <xdr:cNvPr id="18" name="Group 17">
              <a:extLst>
                <a:ext uri="{FF2B5EF4-FFF2-40B4-BE49-F238E27FC236}">
                  <a16:creationId xmlns:a16="http://schemas.microsoft.com/office/drawing/2014/main" id="{4EB11402-C50D-328E-A98A-AF0BE8FB14C8}"/>
                </a:ext>
              </a:extLst>
            </xdr:cNvPr>
            <xdr:cNvGrpSpPr/>
          </xdr:nvGrpSpPr>
          <xdr:grpSpPr>
            <a:xfrm>
              <a:off x="0" y="0"/>
              <a:ext cx="1470321" cy="6184990"/>
              <a:chOff x="0" y="-291307"/>
              <a:chExt cx="1474131" cy="6350725"/>
            </a:xfrm>
            <a:grpFill/>
          </xdr:grpSpPr>
          <xdr:grpSp>
            <xdr:nvGrpSpPr>
              <xdr:cNvPr id="20" name="Group 19">
                <a:extLst>
                  <a:ext uri="{FF2B5EF4-FFF2-40B4-BE49-F238E27FC236}">
                    <a16:creationId xmlns:a16="http://schemas.microsoft.com/office/drawing/2014/main" id="{FFCD6CD5-6691-6CE0-6B02-E9EEFF17A89B}"/>
                  </a:ext>
                </a:extLst>
              </xdr:cNvPr>
              <xdr:cNvGrpSpPr/>
            </xdr:nvGrpSpPr>
            <xdr:grpSpPr>
              <a:xfrm>
                <a:off x="0" y="-291307"/>
                <a:ext cx="1474131" cy="6350725"/>
                <a:chOff x="0" y="-291307"/>
                <a:chExt cx="1474131" cy="6350725"/>
              </a:xfrm>
              <a:grpFill/>
            </xdr:grpSpPr>
            <xdr:grpSp>
              <xdr:nvGrpSpPr>
                <xdr:cNvPr id="23" name="Group 22">
                  <a:extLst>
                    <a:ext uri="{FF2B5EF4-FFF2-40B4-BE49-F238E27FC236}">
                      <a16:creationId xmlns:a16="http://schemas.microsoft.com/office/drawing/2014/main" id="{9546872B-7AA1-222F-EAD6-302918652B8F}"/>
                    </a:ext>
                  </a:extLst>
                </xdr:cNvPr>
                <xdr:cNvGrpSpPr/>
              </xdr:nvGrpSpPr>
              <xdr:grpSpPr>
                <a:xfrm>
                  <a:off x="0" y="-291307"/>
                  <a:ext cx="1474131" cy="6350725"/>
                  <a:chOff x="0" y="-276870"/>
                  <a:chExt cx="1476165" cy="6035993"/>
                </a:xfrm>
                <a:grpFill/>
              </xdr:grpSpPr>
              <xdr:sp macro="" textlink="">
                <xdr:nvSpPr>
                  <xdr:cNvPr id="25" name="Rectangle 24">
                    <a:extLst>
                      <a:ext uri="{FF2B5EF4-FFF2-40B4-BE49-F238E27FC236}">
                        <a16:creationId xmlns:a16="http://schemas.microsoft.com/office/drawing/2014/main" id="{68E837B2-0C2D-C434-DBA1-1F2EE3BB9F25}"/>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6" name="Group 25">
                    <a:extLst>
                      <a:ext uri="{FF2B5EF4-FFF2-40B4-BE49-F238E27FC236}">
                        <a16:creationId xmlns:a16="http://schemas.microsoft.com/office/drawing/2014/main" id="{B0750FCB-5A0D-155E-02C7-59153E806398}"/>
                      </a:ext>
                    </a:extLst>
                  </xdr:cNvPr>
                  <xdr:cNvGrpSpPr/>
                </xdr:nvGrpSpPr>
                <xdr:grpSpPr>
                  <a:xfrm>
                    <a:off x="2080" y="531339"/>
                    <a:ext cx="1457616" cy="4278031"/>
                    <a:chOff x="2080" y="531339"/>
                    <a:chExt cx="1457616" cy="4278031"/>
                  </a:xfrm>
                  <a:grpFill/>
                </xdr:grpSpPr>
                <xdr:sp macro="" textlink="">
                  <xdr:nvSpPr>
                    <xdr:cNvPr id="27" name="TextBox 26">
                      <a:hlinkClick xmlns:r="http://schemas.openxmlformats.org/officeDocument/2006/relationships" r:id="rId5"/>
                      <a:extLst>
                        <a:ext uri="{FF2B5EF4-FFF2-40B4-BE49-F238E27FC236}">
                          <a16:creationId xmlns:a16="http://schemas.microsoft.com/office/drawing/2014/main" id="{E81665F1-521B-8893-22F8-806E8F86DFB9}"/>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6"/>
                      <a:extLst>
                        <a:ext uri="{FF2B5EF4-FFF2-40B4-BE49-F238E27FC236}">
                          <a16:creationId xmlns:a16="http://schemas.microsoft.com/office/drawing/2014/main" id="{FB60C2A5-B30F-8A9E-F4E1-8BF64FD28117}"/>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7"/>
                      <a:extLst>
                        <a:ext uri="{FF2B5EF4-FFF2-40B4-BE49-F238E27FC236}">
                          <a16:creationId xmlns:a16="http://schemas.microsoft.com/office/drawing/2014/main" id="{56F12782-3AF0-7C32-F03F-8989536EEF11}"/>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8"/>
                      <a:extLst>
                        <a:ext uri="{FF2B5EF4-FFF2-40B4-BE49-F238E27FC236}">
                          <a16:creationId xmlns:a16="http://schemas.microsoft.com/office/drawing/2014/main" id="{6697FDD4-090E-57A5-62B7-8DA992121BFA}"/>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9"/>
                      <a:extLst>
                        <a:ext uri="{FF2B5EF4-FFF2-40B4-BE49-F238E27FC236}">
                          <a16:creationId xmlns:a16="http://schemas.microsoft.com/office/drawing/2014/main" id="{81964F17-8BAF-CAC4-4BDE-2F34AC7C436A}"/>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0"/>
                      <a:extLst>
                        <a:ext uri="{FF2B5EF4-FFF2-40B4-BE49-F238E27FC236}">
                          <a16:creationId xmlns:a16="http://schemas.microsoft.com/office/drawing/2014/main" id="{3D8BD70C-7D0A-E2D3-2F0C-474B80075510}"/>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11"/>
                      <a:extLst>
                        <a:ext uri="{FF2B5EF4-FFF2-40B4-BE49-F238E27FC236}">
                          <a16:creationId xmlns:a16="http://schemas.microsoft.com/office/drawing/2014/main" id="{D07AC797-41AC-845D-5148-5A1FE54C45AA}"/>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12"/>
                      <a:extLst>
                        <a:ext uri="{FF2B5EF4-FFF2-40B4-BE49-F238E27FC236}">
                          <a16:creationId xmlns:a16="http://schemas.microsoft.com/office/drawing/2014/main" id="{9CCCBBF0-502C-1FC7-88D3-CD6CA2A0012C}"/>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13"/>
                      <a:extLst>
                        <a:ext uri="{FF2B5EF4-FFF2-40B4-BE49-F238E27FC236}">
                          <a16:creationId xmlns:a16="http://schemas.microsoft.com/office/drawing/2014/main" id="{44A8DF37-AE4A-E8E3-0989-D94C4F9FD465}"/>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extLst>
                        <a:ext uri="{FF2B5EF4-FFF2-40B4-BE49-F238E27FC236}">
                          <a16:creationId xmlns:a16="http://schemas.microsoft.com/office/drawing/2014/main" id="{846736EA-E8F3-BA8A-0C6B-F2ECED8D087A}"/>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14"/>
                      <a:extLst>
                        <a:ext uri="{FF2B5EF4-FFF2-40B4-BE49-F238E27FC236}">
                          <a16:creationId xmlns:a16="http://schemas.microsoft.com/office/drawing/2014/main" id="{887003C4-3088-6EF5-69D4-C0EF4B3F0A92}"/>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extLst>
                        <a:ext uri="{FF2B5EF4-FFF2-40B4-BE49-F238E27FC236}">
                          <a16:creationId xmlns:a16="http://schemas.microsoft.com/office/drawing/2014/main" id="{A58BABC0-213E-0694-C1EE-01BE921BA5B3}"/>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hlinkClick xmlns:r="http://schemas.openxmlformats.org/officeDocument/2006/relationships" r:id="rId15"/>
                      <a:extLst>
                        <a:ext uri="{FF2B5EF4-FFF2-40B4-BE49-F238E27FC236}">
                          <a16:creationId xmlns:a16="http://schemas.microsoft.com/office/drawing/2014/main" id="{68C96BB7-5454-A797-12A0-B36444CF4FDF}"/>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extLst>
                        <a:ext uri="{FF2B5EF4-FFF2-40B4-BE49-F238E27FC236}">
                          <a16:creationId xmlns:a16="http://schemas.microsoft.com/office/drawing/2014/main" id="{584EFCBC-2463-D356-0064-B4F980340E70}"/>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4" name="TextBox 23">
                  <a:hlinkClick xmlns:r="http://schemas.openxmlformats.org/officeDocument/2006/relationships" r:id="rId1"/>
                  <a:extLst>
                    <a:ext uri="{FF2B5EF4-FFF2-40B4-BE49-F238E27FC236}">
                      <a16:creationId xmlns:a16="http://schemas.microsoft.com/office/drawing/2014/main" id="{477DEAEE-3957-A1AA-4BD3-137092AF0EDC}"/>
                    </a:ext>
                  </a:extLst>
                </xdr:cNvPr>
                <xdr:cNvSpPr txBox="1"/>
              </xdr:nvSpPr>
              <xdr:spPr>
                <a:xfrm>
                  <a:off x="0" y="2248743"/>
                  <a:ext cx="1440000" cy="253521"/>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21" name="TextBox 20">
                <a:extLst>
                  <a:ext uri="{FF2B5EF4-FFF2-40B4-BE49-F238E27FC236}">
                    <a16:creationId xmlns:a16="http://schemas.microsoft.com/office/drawing/2014/main" id="{E196A0A4-BBAB-EC9C-35B6-2F6EC578EF38}"/>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extLst>
                  <a:ext uri="{FF2B5EF4-FFF2-40B4-BE49-F238E27FC236}">
                    <a16:creationId xmlns:a16="http://schemas.microsoft.com/office/drawing/2014/main" id="{F1FA2BBF-2278-D0BB-A7B2-E0DE410181C9}"/>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9" name="TextBox 18">
              <a:hlinkClick xmlns:r="http://schemas.openxmlformats.org/officeDocument/2006/relationships" r:id="rId16"/>
              <a:extLst>
                <a:ext uri="{FF2B5EF4-FFF2-40B4-BE49-F238E27FC236}">
                  <a16:creationId xmlns:a16="http://schemas.microsoft.com/office/drawing/2014/main" id="{02E5B9FA-E425-E29F-A333-F534A4175C53}"/>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7" name="Picture 16">
            <a:extLst>
              <a:ext uri="{FF2B5EF4-FFF2-40B4-BE49-F238E27FC236}">
                <a16:creationId xmlns:a16="http://schemas.microsoft.com/office/drawing/2014/main" id="{32CD82B3-F6B6-7D76-9521-B09AA70F0DEE}"/>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a:grpFill/>
        </xdr:spPr>
      </xdr:pic>
    </xdr:grpSp>
    <xdr:clientData/>
  </xdr:twoCellAnchor>
  <xdr:oneCellAnchor>
    <xdr:from>
      <xdr:col>34</xdr:col>
      <xdr:colOff>0</xdr:colOff>
      <xdr:row>4</xdr:row>
      <xdr:rowOff>0</xdr:rowOff>
    </xdr:from>
    <xdr:ext cx="184731" cy="264560"/>
    <xdr:sp macro="" textlink="">
      <xdr:nvSpPr>
        <xdr:cNvPr id="41" name="TextBox 40">
          <a:extLst>
            <a:ext uri="{FF2B5EF4-FFF2-40B4-BE49-F238E27FC236}">
              <a16:creationId xmlns:a16="http://schemas.microsoft.com/office/drawing/2014/main" id="{179ABAB4-284E-4880-B4D1-5D853560327B}"/>
            </a:ext>
          </a:extLst>
        </xdr:cNvPr>
        <xdr:cNvSpPr txBox="1"/>
      </xdr:nvSpPr>
      <xdr:spPr>
        <a:xfrm>
          <a:off x="1862328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2" name="TextBox 41">
          <a:extLst>
            <a:ext uri="{FF2B5EF4-FFF2-40B4-BE49-F238E27FC236}">
              <a16:creationId xmlns:a16="http://schemas.microsoft.com/office/drawing/2014/main" id="{32C280F1-F15F-4EB9-B077-49801F037491}"/>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43" name="TextBox 42">
          <a:extLst>
            <a:ext uri="{FF2B5EF4-FFF2-40B4-BE49-F238E27FC236}">
              <a16:creationId xmlns:a16="http://schemas.microsoft.com/office/drawing/2014/main" id="{ABD3E497-E184-4BF7-8752-2BA5A2811DB6}"/>
            </a:ext>
          </a:extLst>
        </xdr:cNvPr>
        <xdr:cNvSpPr txBox="1"/>
      </xdr:nvSpPr>
      <xdr:spPr>
        <a:xfrm>
          <a:off x="1355598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4" name="TextBox 43">
          <a:extLst>
            <a:ext uri="{FF2B5EF4-FFF2-40B4-BE49-F238E27FC236}">
              <a16:creationId xmlns:a16="http://schemas.microsoft.com/office/drawing/2014/main" id="{75E42BE5-86BA-4F3D-822D-913A97F26204}"/>
            </a:ext>
          </a:extLst>
        </xdr:cNvPr>
        <xdr:cNvSpPr txBox="1"/>
      </xdr:nvSpPr>
      <xdr:spPr>
        <a:xfrm>
          <a:off x="122682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34</xdr:col>
      <xdr:colOff>0</xdr:colOff>
      <xdr:row>17</xdr:row>
      <xdr:rowOff>0</xdr:rowOff>
    </xdr:from>
    <xdr:ext cx="184731" cy="264560"/>
    <xdr:sp macro="" textlink="">
      <xdr:nvSpPr>
        <xdr:cNvPr id="45" name="TextBox 44">
          <a:extLst>
            <a:ext uri="{FF2B5EF4-FFF2-40B4-BE49-F238E27FC236}">
              <a16:creationId xmlns:a16="http://schemas.microsoft.com/office/drawing/2014/main" id="{0D312EDD-CBF2-423F-B7EB-749D523D90D7}"/>
            </a:ext>
          </a:extLst>
        </xdr:cNvPr>
        <xdr:cNvSpPr txBox="1"/>
      </xdr:nvSpPr>
      <xdr:spPr>
        <a:xfrm>
          <a:off x="1862328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46" name="TextBox 45">
          <a:extLst>
            <a:ext uri="{FF2B5EF4-FFF2-40B4-BE49-F238E27FC236}">
              <a16:creationId xmlns:a16="http://schemas.microsoft.com/office/drawing/2014/main" id="{24283EE0-B257-4317-B9BF-35567CF9171A}"/>
            </a:ext>
          </a:extLst>
        </xdr:cNvPr>
        <xdr:cNvSpPr txBox="1"/>
      </xdr:nvSpPr>
      <xdr:spPr>
        <a:xfrm>
          <a:off x="122682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24</xdr:col>
      <xdr:colOff>15240</xdr:colOff>
      <xdr:row>7</xdr:row>
      <xdr:rowOff>30480</xdr:rowOff>
    </xdr:from>
    <xdr:to>
      <xdr:col>24</xdr:col>
      <xdr:colOff>195240</xdr:colOff>
      <xdr:row>7</xdr:row>
      <xdr:rowOff>210480</xdr:rowOff>
    </xdr:to>
    <xdr:pic>
      <xdr:nvPicPr>
        <xdr:cNvPr id="47" name="Picture 46">
          <a:hlinkClick xmlns:r="http://schemas.openxmlformats.org/officeDocument/2006/relationships" r:id="rId18"/>
          <a:extLst>
            <a:ext uri="{FF2B5EF4-FFF2-40B4-BE49-F238E27FC236}">
              <a16:creationId xmlns:a16="http://schemas.microsoft.com/office/drawing/2014/main" id="{125ACEEC-75A9-4115-9D52-6386D621090A}"/>
            </a:ext>
          </a:extLst>
        </xdr:cNvPr>
        <xdr:cNvPicPr>
          <a:picLocks/>
        </xdr:cNvPicPr>
      </xdr:nvPicPr>
      <xdr:blipFill>
        <a:blip xmlns:r="http://schemas.openxmlformats.org/officeDocument/2006/relationships" r:embed="rId19"/>
        <a:stretch>
          <a:fillRect/>
        </a:stretch>
      </xdr:blipFill>
      <xdr:spPr>
        <a:xfrm>
          <a:off x="12679680" y="1859280"/>
          <a:ext cx="180000" cy="180000"/>
        </a:xfrm>
        <a:prstGeom prst="rect">
          <a:avLst/>
        </a:prstGeom>
      </xdr:spPr>
    </xdr:pic>
    <xdr:clientData/>
  </xdr:twoCellAnchor>
  <xdr:twoCellAnchor>
    <xdr:from>
      <xdr:col>23</xdr:col>
      <xdr:colOff>320040</xdr:colOff>
      <xdr:row>3</xdr:row>
      <xdr:rowOff>99060</xdr:rowOff>
    </xdr:from>
    <xdr:to>
      <xdr:col>23</xdr:col>
      <xdr:colOff>1004040</xdr:colOff>
      <xdr:row>3</xdr:row>
      <xdr:rowOff>351060</xdr:rowOff>
    </xdr:to>
    <xdr:sp macro="" textlink="">
      <xdr:nvSpPr>
        <xdr:cNvPr id="48" name="Rectangle: Rounded Corners 47">
          <a:extLst>
            <a:ext uri="{FF2B5EF4-FFF2-40B4-BE49-F238E27FC236}">
              <a16:creationId xmlns:a16="http://schemas.microsoft.com/office/drawing/2014/main" id="{816A4616-9A60-4A0F-B322-EC7FE8A812C8}"/>
            </a:ext>
          </a:extLst>
        </xdr:cNvPr>
        <xdr:cNvSpPr/>
      </xdr:nvSpPr>
      <xdr:spPr>
        <a:xfrm>
          <a:off x="11902440" y="92202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Delete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0</xdr:colOff>
      <xdr:row>3</xdr:row>
      <xdr:rowOff>121920</xdr:rowOff>
    </xdr:from>
    <xdr:to>
      <xdr:col>18</xdr:col>
      <xdr:colOff>16080</xdr:colOff>
      <xdr:row>3</xdr:row>
      <xdr:rowOff>373920</xdr:rowOff>
    </xdr:to>
    <xdr:grpSp>
      <xdr:nvGrpSpPr>
        <xdr:cNvPr id="49" name="Group 48">
          <a:extLst>
            <a:ext uri="{FF2B5EF4-FFF2-40B4-BE49-F238E27FC236}">
              <a16:creationId xmlns:a16="http://schemas.microsoft.com/office/drawing/2014/main" id="{36A05C7E-BEEF-4D87-A36C-77853DE5B422}"/>
            </a:ext>
          </a:extLst>
        </xdr:cNvPr>
        <xdr:cNvGrpSpPr/>
      </xdr:nvGrpSpPr>
      <xdr:grpSpPr>
        <a:xfrm>
          <a:off x="1714500" y="944880"/>
          <a:ext cx="7864680" cy="252000"/>
          <a:chOff x="1729740" y="914400"/>
          <a:chExt cx="7857060" cy="252000"/>
        </a:xfrm>
        <a:solidFill>
          <a:schemeClr val="tx1"/>
        </a:solidFill>
      </xdr:grpSpPr>
      <xdr:grpSp>
        <xdr:nvGrpSpPr>
          <xdr:cNvPr id="50" name="Group 49">
            <a:extLst>
              <a:ext uri="{FF2B5EF4-FFF2-40B4-BE49-F238E27FC236}">
                <a16:creationId xmlns:a16="http://schemas.microsoft.com/office/drawing/2014/main" id="{43A99CB2-9F2C-9F95-8CC5-AC48C6452421}"/>
              </a:ext>
            </a:extLst>
          </xdr:cNvPr>
          <xdr:cNvGrpSpPr/>
        </xdr:nvGrpSpPr>
        <xdr:grpSpPr>
          <a:xfrm>
            <a:off x="1729740" y="914400"/>
            <a:ext cx="7857060" cy="252000"/>
            <a:chOff x="1722120" y="914400"/>
            <a:chExt cx="7849440" cy="252000"/>
          </a:xfrm>
          <a:grpFill/>
        </xdr:grpSpPr>
        <xdr:grpSp>
          <xdr:nvGrpSpPr>
            <xdr:cNvPr id="53" name="Group 52">
              <a:extLst>
                <a:ext uri="{FF2B5EF4-FFF2-40B4-BE49-F238E27FC236}">
                  <a16:creationId xmlns:a16="http://schemas.microsoft.com/office/drawing/2014/main" id="{FA29CEB6-0AA3-1A8B-D296-A684053B33BE}"/>
                </a:ext>
              </a:extLst>
            </xdr:cNvPr>
            <xdr:cNvGrpSpPr/>
          </xdr:nvGrpSpPr>
          <xdr:grpSpPr>
            <a:xfrm>
              <a:off x="1722120" y="914400"/>
              <a:ext cx="6906702" cy="252000"/>
              <a:chOff x="4724400" y="891540"/>
              <a:chExt cx="6594691" cy="252000"/>
            </a:xfrm>
            <a:grpFill/>
          </xdr:grpSpPr>
          <xdr:grpSp>
            <xdr:nvGrpSpPr>
              <xdr:cNvPr id="55" name="Group 54">
                <a:extLst>
                  <a:ext uri="{FF2B5EF4-FFF2-40B4-BE49-F238E27FC236}">
                    <a16:creationId xmlns:a16="http://schemas.microsoft.com/office/drawing/2014/main" id="{4C1A3FC9-78DB-2C18-FCD3-86D2F401531F}"/>
                  </a:ext>
                </a:extLst>
              </xdr:cNvPr>
              <xdr:cNvGrpSpPr/>
            </xdr:nvGrpSpPr>
            <xdr:grpSpPr>
              <a:xfrm>
                <a:off x="5624248" y="891540"/>
                <a:ext cx="5694843" cy="252000"/>
                <a:chOff x="6439588" y="952500"/>
                <a:chExt cx="5694843" cy="252000"/>
              </a:xfrm>
              <a:grpFill/>
            </xdr:grpSpPr>
            <xdr:grpSp>
              <xdr:nvGrpSpPr>
                <xdr:cNvPr id="57" name="Group 56">
                  <a:extLst>
                    <a:ext uri="{FF2B5EF4-FFF2-40B4-BE49-F238E27FC236}">
                      <a16:creationId xmlns:a16="http://schemas.microsoft.com/office/drawing/2014/main" id="{0532B433-25F2-9600-FD82-D4482898557B}"/>
                    </a:ext>
                  </a:extLst>
                </xdr:cNvPr>
                <xdr:cNvGrpSpPr/>
              </xdr:nvGrpSpPr>
              <xdr:grpSpPr>
                <a:xfrm>
                  <a:off x="7340619" y="952500"/>
                  <a:ext cx="4793812" cy="252000"/>
                  <a:chOff x="2539202" y="822960"/>
                  <a:chExt cx="4984611" cy="263975"/>
                </a:xfrm>
                <a:grpFill/>
              </xdr:grpSpPr>
              <xdr:sp macro="" textlink="">
                <xdr:nvSpPr>
                  <xdr:cNvPr id="59" name="Rectangle: Rounded Corners 58">
                    <a:hlinkClick xmlns:r="http://schemas.openxmlformats.org/officeDocument/2006/relationships" r:id="rId20"/>
                    <a:extLst>
                      <a:ext uri="{FF2B5EF4-FFF2-40B4-BE49-F238E27FC236}">
                        <a16:creationId xmlns:a16="http://schemas.microsoft.com/office/drawing/2014/main" id="{A19FC928-2940-51E2-A053-739514EDD895}"/>
                      </a:ext>
                    </a:extLst>
                  </xdr:cNvPr>
                  <xdr:cNvSpPr/>
                </xdr:nvSpPr>
                <xdr:spPr>
                  <a:xfrm>
                    <a:off x="2539202" y="822960"/>
                    <a:ext cx="893544"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Vehicles</a:t>
                    </a:r>
                    <a:endParaRPr lang="en-SC" sz="1100">
                      <a:latin typeface="Arial" panose="020B0604020202020204" pitchFamily="34" charset="0"/>
                      <a:cs typeface="Arial" panose="020B0604020202020204" pitchFamily="34" charset="0"/>
                    </a:endParaRPr>
                  </a:p>
                </xdr:txBody>
              </xdr:sp>
              <xdr:sp macro="" textlink="">
                <xdr:nvSpPr>
                  <xdr:cNvPr id="60" name="Rectangle: Rounded Corners 59">
                    <a:hlinkClick xmlns:r="http://schemas.openxmlformats.org/officeDocument/2006/relationships" r:id="rId21"/>
                    <a:extLst>
                      <a:ext uri="{FF2B5EF4-FFF2-40B4-BE49-F238E27FC236}">
                        <a16:creationId xmlns:a16="http://schemas.microsoft.com/office/drawing/2014/main" id="{2FEE4BF5-9552-384B-4A96-1BB8E9CF3607}"/>
                      </a:ext>
                    </a:extLst>
                  </xdr:cNvPr>
                  <xdr:cNvSpPr/>
                </xdr:nvSpPr>
                <xdr:spPr>
                  <a:xfrm>
                    <a:off x="3476789" y="822960"/>
                    <a:ext cx="893544"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Claims</a:t>
                    </a:r>
                    <a:endParaRPr lang="en-SC" sz="1100">
                      <a:latin typeface="Arial" panose="020B0604020202020204" pitchFamily="34" charset="0"/>
                      <a:cs typeface="Arial" panose="020B0604020202020204" pitchFamily="34" charset="0"/>
                    </a:endParaRPr>
                  </a:p>
                </xdr:txBody>
              </xdr:sp>
              <xdr:sp macro="" textlink="">
                <xdr:nvSpPr>
                  <xdr:cNvPr id="61" name="Rectangle: Rounded Corners 60">
                    <a:hlinkClick xmlns:r="http://schemas.openxmlformats.org/officeDocument/2006/relationships" r:id="rId22"/>
                    <a:extLst>
                      <a:ext uri="{FF2B5EF4-FFF2-40B4-BE49-F238E27FC236}">
                        <a16:creationId xmlns:a16="http://schemas.microsoft.com/office/drawing/2014/main" id="{7EFD6FF0-2240-604A-73C4-DBB5FB80A311}"/>
                      </a:ext>
                    </a:extLst>
                  </xdr:cNvPr>
                  <xdr:cNvSpPr/>
                </xdr:nvSpPr>
                <xdr:spPr>
                  <a:xfrm>
                    <a:off x="6523044" y="822960"/>
                    <a:ext cx="1000769"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Commission</a:t>
                    </a:r>
                    <a:endParaRPr lang="en-SC" sz="1100">
                      <a:latin typeface="Arial" panose="020B0604020202020204" pitchFamily="34" charset="0"/>
                      <a:cs typeface="Arial" panose="020B0604020202020204" pitchFamily="34" charset="0"/>
                    </a:endParaRPr>
                  </a:p>
                </xdr:txBody>
              </xdr:sp>
            </xdr:grpSp>
            <xdr:sp macro="" textlink="">
              <xdr:nvSpPr>
                <xdr:cNvPr id="58" name="Rectangle: Rounded Corners 57">
                  <a:hlinkClick xmlns:r="http://schemas.openxmlformats.org/officeDocument/2006/relationships" r:id="rId23"/>
                  <a:extLst>
                    <a:ext uri="{FF2B5EF4-FFF2-40B4-BE49-F238E27FC236}">
                      <a16:creationId xmlns:a16="http://schemas.microsoft.com/office/drawing/2014/main" id="{F3BF1832-5AEC-C124-50C0-5AB41B7F8895}"/>
                    </a:ext>
                  </a:extLst>
                </xdr:cNvPr>
                <xdr:cNvSpPr/>
              </xdr:nvSpPr>
              <xdr:spPr>
                <a:xfrm>
                  <a:off x="6439588" y="952500"/>
                  <a:ext cx="859341"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sp macro="" textlink="">
            <xdr:nvSpPr>
              <xdr:cNvPr id="56" name="Rectangle: Rounded Corners 55">
                <a:hlinkClick xmlns:r="http://schemas.openxmlformats.org/officeDocument/2006/relationships" r:id="rId24"/>
                <a:extLst>
                  <a:ext uri="{FF2B5EF4-FFF2-40B4-BE49-F238E27FC236}">
                    <a16:creationId xmlns:a16="http://schemas.microsoft.com/office/drawing/2014/main" id="{4D4768AD-6196-F8CC-37B2-1C62CF26BC0D}"/>
                  </a:ext>
                </a:extLst>
              </xdr:cNvPr>
              <xdr:cNvSpPr/>
            </xdr:nvSpPr>
            <xdr:spPr>
              <a:xfrm>
                <a:off x="4724400" y="891540"/>
                <a:ext cx="859341"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Schedules</a:t>
                </a:r>
                <a:endParaRPr lang="en-SC" sz="1100">
                  <a:latin typeface="Arial" panose="020B0604020202020204" pitchFamily="34" charset="0"/>
                  <a:cs typeface="Arial" panose="020B0604020202020204" pitchFamily="34" charset="0"/>
                </a:endParaRPr>
              </a:p>
            </xdr:txBody>
          </xdr:sp>
        </xdr:grpSp>
        <xdr:sp macro="" textlink="">
          <xdr:nvSpPr>
            <xdr:cNvPr id="54" name="Rectangle: Rounded Corners 53">
              <a:hlinkClick xmlns:r="http://schemas.openxmlformats.org/officeDocument/2006/relationships" r:id="rId25"/>
              <a:extLst>
                <a:ext uri="{FF2B5EF4-FFF2-40B4-BE49-F238E27FC236}">
                  <a16:creationId xmlns:a16="http://schemas.microsoft.com/office/drawing/2014/main" id="{2FBF6559-8F25-C588-26FE-47AA8B1869EE}"/>
                </a:ext>
              </a:extLst>
            </xdr:cNvPr>
            <xdr:cNvSpPr/>
          </xdr:nvSpPr>
          <xdr:spPr>
            <a:xfrm>
              <a:off x="8671560" y="914400"/>
              <a:ext cx="900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Nominees</a:t>
              </a:r>
              <a:endParaRPr lang="en-SC" sz="1100">
                <a:latin typeface="Arial" panose="020B0604020202020204" pitchFamily="34" charset="0"/>
                <a:cs typeface="Arial" panose="020B0604020202020204" pitchFamily="34" charset="0"/>
              </a:endParaRPr>
            </a:p>
          </xdr:txBody>
        </xdr:sp>
      </xdr:grpSp>
      <xdr:sp macro="" textlink="">
        <xdr:nvSpPr>
          <xdr:cNvPr id="51" name="Rectangle: Rounded Corners 50">
            <a:hlinkClick xmlns:r="http://schemas.openxmlformats.org/officeDocument/2006/relationships" r:id="rId26"/>
            <a:extLst>
              <a:ext uri="{FF2B5EF4-FFF2-40B4-BE49-F238E27FC236}">
                <a16:creationId xmlns:a16="http://schemas.microsoft.com/office/drawing/2014/main" id="{84C5C1FF-6E1E-BECC-1E8F-9FC1164E3D63}"/>
              </a:ext>
            </a:extLst>
          </xdr:cNvPr>
          <xdr:cNvSpPr/>
        </xdr:nvSpPr>
        <xdr:spPr>
          <a:xfrm>
            <a:off x="5494020" y="914400"/>
            <a:ext cx="972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Documents</a:t>
            </a:r>
            <a:endParaRPr lang="en-SC" sz="1100">
              <a:latin typeface="Arial" panose="020B0604020202020204" pitchFamily="34" charset="0"/>
              <a:cs typeface="Arial" panose="020B0604020202020204" pitchFamily="34" charset="0"/>
            </a:endParaRPr>
          </a:p>
        </xdr:txBody>
      </xdr:sp>
      <xdr:sp macro="" textlink="">
        <xdr:nvSpPr>
          <xdr:cNvPr id="52" name="Rectangle: Rounded Corners 51">
            <a:extLst>
              <a:ext uri="{FF2B5EF4-FFF2-40B4-BE49-F238E27FC236}">
                <a16:creationId xmlns:a16="http://schemas.microsoft.com/office/drawing/2014/main" id="{0E6A37B5-16A8-682B-7179-3F011E51C9EA}"/>
              </a:ext>
            </a:extLst>
          </xdr:cNvPr>
          <xdr:cNvSpPr/>
        </xdr:nvSpPr>
        <xdr:spPr>
          <a:xfrm>
            <a:off x="6499860" y="914400"/>
            <a:ext cx="1116000"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Endorsements</a:t>
            </a:r>
            <a:endParaRPr lang="en-SC" sz="1100">
              <a:latin typeface="Arial" panose="020B0604020202020204" pitchFamily="34" charset="0"/>
              <a:cs typeface="Arial" panose="020B0604020202020204" pitchFamily="34" charset="0"/>
            </a:endParaRPr>
          </a:p>
        </xdr:txBody>
      </xdr:sp>
    </xdr:grpSp>
    <xdr:clientData/>
  </xdr:twoCellAnchor>
  <xdr:oneCellAnchor>
    <xdr:from>
      <xdr:col>1</xdr:col>
      <xdr:colOff>769620</xdr:colOff>
      <xdr:row>4</xdr:row>
      <xdr:rowOff>0</xdr:rowOff>
    </xdr:from>
    <xdr:ext cx="184731" cy="264560"/>
    <xdr:sp macro="" textlink="">
      <xdr:nvSpPr>
        <xdr:cNvPr id="62" name="TextBox 61">
          <a:extLst>
            <a:ext uri="{FF2B5EF4-FFF2-40B4-BE49-F238E27FC236}">
              <a16:creationId xmlns:a16="http://schemas.microsoft.com/office/drawing/2014/main" id="{D98BB982-A1C5-4E9A-AF86-670881563985}"/>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34</xdr:col>
      <xdr:colOff>0</xdr:colOff>
      <xdr:row>4</xdr:row>
      <xdr:rowOff>0</xdr:rowOff>
    </xdr:from>
    <xdr:ext cx="184731" cy="264560"/>
    <xdr:sp macro="" textlink="">
      <xdr:nvSpPr>
        <xdr:cNvPr id="63" name="TextBox 62">
          <a:extLst>
            <a:ext uri="{FF2B5EF4-FFF2-40B4-BE49-F238E27FC236}">
              <a16:creationId xmlns:a16="http://schemas.microsoft.com/office/drawing/2014/main" id="{C8485FC4-721D-4755-8A97-117DD83B4D11}"/>
            </a:ext>
          </a:extLst>
        </xdr:cNvPr>
        <xdr:cNvSpPr txBox="1"/>
      </xdr:nvSpPr>
      <xdr:spPr>
        <a:xfrm>
          <a:off x="1862328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64" name="TextBox 63">
          <a:extLst>
            <a:ext uri="{FF2B5EF4-FFF2-40B4-BE49-F238E27FC236}">
              <a16:creationId xmlns:a16="http://schemas.microsoft.com/office/drawing/2014/main" id="{2B976700-E9B4-4AA5-B31C-C88AEF34D255}"/>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65" name="TextBox 64">
          <a:extLst>
            <a:ext uri="{FF2B5EF4-FFF2-40B4-BE49-F238E27FC236}">
              <a16:creationId xmlns:a16="http://schemas.microsoft.com/office/drawing/2014/main" id="{FE36CDE8-CDBE-42EA-B2E3-082649F08CF3}"/>
            </a:ext>
          </a:extLst>
        </xdr:cNvPr>
        <xdr:cNvSpPr txBox="1"/>
      </xdr:nvSpPr>
      <xdr:spPr>
        <a:xfrm>
          <a:off x="1355598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66" name="TextBox 65">
          <a:extLst>
            <a:ext uri="{FF2B5EF4-FFF2-40B4-BE49-F238E27FC236}">
              <a16:creationId xmlns:a16="http://schemas.microsoft.com/office/drawing/2014/main" id="{E0F21C4A-8D85-4346-B08C-8F7EC6730A47}"/>
            </a:ext>
          </a:extLst>
        </xdr:cNvPr>
        <xdr:cNvSpPr txBox="1"/>
      </xdr:nvSpPr>
      <xdr:spPr>
        <a:xfrm>
          <a:off x="1355598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17</xdr:row>
      <xdr:rowOff>0</xdr:rowOff>
    </xdr:from>
    <xdr:ext cx="184731" cy="264560"/>
    <xdr:sp macro="" textlink="">
      <xdr:nvSpPr>
        <xdr:cNvPr id="67" name="TextBox 66">
          <a:extLst>
            <a:ext uri="{FF2B5EF4-FFF2-40B4-BE49-F238E27FC236}">
              <a16:creationId xmlns:a16="http://schemas.microsoft.com/office/drawing/2014/main" id="{6D9D8AC2-5127-4B51-A2EC-AA3882EBDBC6}"/>
            </a:ext>
          </a:extLst>
        </xdr:cNvPr>
        <xdr:cNvSpPr txBox="1"/>
      </xdr:nvSpPr>
      <xdr:spPr>
        <a:xfrm>
          <a:off x="1355598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68" name="TextBox 67">
          <a:extLst>
            <a:ext uri="{FF2B5EF4-FFF2-40B4-BE49-F238E27FC236}">
              <a16:creationId xmlns:a16="http://schemas.microsoft.com/office/drawing/2014/main" id="{805FF3E7-838D-4A96-AB8C-C541198208D7}"/>
            </a:ext>
          </a:extLst>
        </xdr:cNvPr>
        <xdr:cNvSpPr txBox="1"/>
      </xdr:nvSpPr>
      <xdr:spPr>
        <a:xfrm>
          <a:off x="122682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34</xdr:col>
      <xdr:colOff>0</xdr:colOff>
      <xdr:row>17</xdr:row>
      <xdr:rowOff>0</xdr:rowOff>
    </xdr:from>
    <xdr:ext cx="184731" cy="264560"/>
    <xdr:sp macro="" textlink="">
      <xdr:nvSpPr>
        <xdr:cNvPr id="69" name="TextBox 68">
          <a:extLst>
            <a:ext uri="{FF2B5EF4-FFF2-40B4-BE49-F238E27FC236}">
              <a16:creationId xmlns:a16="http://schemas.microsoft.com/office/drawing/2014/main" id="{7DE6E86B-C070-4EA7-9B74-DB71BE42B1B9}"/>
            </a:ext>
          </a:extLst>
        </xdr:cNvPr>
        <xdr:cNvSpPr txBox="1"/>
      </xdr:nvSpPr>
      <xdr:spPr>
        <a:xfrm>
          <a:off x="1862328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17</xdr:row>
      <xdr:rowOff>0</xdr:rowOff>
    </xdr:from>
    <xdr:ext cx="184731" cy="264560"/>
    <xdr:sp macro="" textlink="">
      <xdr:nvSpPr>
        <xdr:cNvPr id="70" name="TextBox 69">
          <a:extLst>
            <a:ext uri="{FF2B5EF4-FFF2-40B4-BE49-F238E27FC236}">
              <a16:creationId xmlns:a16="http://schemas.microsoft.com/office/drawing/2014/main" id="{20F68185-7BCD-4068-A3E2-062C9682F12F}"/>
            </a:ext>
          </a:extLst>
        </xdr:cNvPr>
        <xdr:cNvSpPr txBox="1"/>
      </xdr:nvSpPr>
      <xdr:spPr>
        <a:xfrm>
          <a:off x="1226820" y="392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9</xdr:col>
      <xdr:colOff>472440</xdr:colOff>
      <xdr:row>19</xdr:row>
      <xdr:rowOff>7620</xdr:rowOff>
    </xdr:from>
    <xdr:to>
      <xdr:col>10</xdr:col>
      <xdr:colOff>22080</xdr:colOff>
      <xdr:row>20</xdr:row>
      <xdr:rowOff>40740</xdr:rowOff>
    </xdr:to>
    <xdr:pic>
      <xdr:nvPicPr>
        <xdr:cNvPr id="71" name="Picture 70">
          <a:extLst>
            <a:ext uri="{FF2B5EF4-FFF2-40B4-BE49-F238E27FC236}">
              <a16:creationId xmlns:a16="http://schemas.microsoft.com/office/drawing/2014/main" id="{1CB88092-7D40-41B9-B96D-F406DB706A89}"/>
            </a:ext>
          </a:extLst>
        </xdr:cNvPr>
        <xdr:cNvPicPr>
          <a:picLocks/>
        </xdr:cNvPicPr>
      </xdr:nvPicPr>
      <xdr:blipFill>
        <a:blip xmlns:r="http://schemas.openxmlformats.org/officeDocument/2006/relationships" r:embed="rId27"/>
        <a:stretch>
          <a:fillRect/>
        </a:stretch>
      </xdr:blipFill>
      <xdr:spPr>
        <a:xfrm>
          <a:off x="4823460" y="4373880"/>
          <a:ext cx="144000" cy="216000"/>
        </a:xfrm>
        <a:prstGeom prst="rect">
          <a:avLst/>
        </a:prstGeom>
        <a:ln>
          <a:solidFill>
            <a:schemeClr val="bg1">
              <a:lumMod val="75000"/>
            </a:schemeClr>
          </a:solidFill>
        </a:ln>
      </xdr:spPr>
    </xdr:pic>
    <xdr:clientData/>
  </xdr:twoCellAnchor>
  <xdr:twoCellAnchor>
    <xdr:from>
      <xdr:col>2</xdr:col>
      <xdr:colOff>15240</xdr:colOff>
      <xdr:row>2</xdr:row>
      <xdr:rowOff>182880</xdr:rowOff>
    </xdr:from>
    <xdr:to>
      <xdr:col>29</xdr:col>
      <xdr:colOff>213360</xdr:colOff>
      <xdr:row>36</xdr:row>
      <xdr:rowOff>137160</xdr:rowOff>
    </xdr:to>
    <xdr:sp macro="" textlink="">
      <xdr:nvSpPr>
        <xdr:cNvPr id="72" name="Rectangle 71">
          <a:extLst>
            <a:ext uri="{FF2B5EF4-FFF2-40B4-BE49-F238E27FC236}">
              <a16:creationId xmlns:a16="http://schemas.microsoft.com/office/drawing/2014/main" id="{1140B74E-D30D-43B5-A20D-357EB5B9C86F}"/>
            </a:ext>
          </a:extLst>
        </xdr:cNvPr>
        <xdr:cNvSpPr/>
      </xdr:nvSpPr>
      <xdr:spPr>
        <a:xfrm>
          <a:off x="1485900" y="807720"/>
          <a:ext cx="14226540" cy="7566660"/>
        </a:xfrm>
        <a:prstGeom prst="rect">
          <a:avLst/>
        </a:prstGeom>
        <a:solidFill>
          <a:schemeClr val="bg1">
            <a:lumMod val="85000"/>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editAs="oneCell">
    <xdr:from>
      <xdr:col>10</xdr:col>
      <xdr:colOff>358139</xdr:colOff>
      <xdr:row>7</xdr:row>
      <xdr:rowOff>38100</xdr:rowOff>
    </xdr:from>
    <xdr:to>
      <xdr:col>17</xdr:col>
      <xdr:colOff>977364</xdr:colOff>
      <xdr:row>19</xdr:row>
      <xdr:rowOff>144780</xdr:rowOff>
    </xdr:to>
    <xdr:pic>
      <xdr:nvPicPr>
        <xdr:cNvPr id="75" name="Picture 74">
          <a:extLst>
            <a:ext uri="{FF2B5EF4-FFF2-40B4-BE49-F238E27FC236}">
              <a16:creationId xmlns:a16="http://schemas.microsoft.com/office/drawing/2014/main" id="{CC433112-5ADC-43B4-A10A-C7C099B35AF1}"/>
            </a:ext>
          </a:extLst>
        </xdr:cNvPr>
        <xdr:cNvPicPr>
          <a:picLocks noChangeAspect="1"/>
        </xdr:cNvPicPr>
      </xdr:nvPicPr>
      <xdr:blipFill>
        <a:blip xmlns:r="http://schemas.openxmlformats.org/officeDocument/2006/relationships" r:embed="rId28"/>
        <a:stretch>
          <a:fillRect/>
        </a:stretch>
      </xdr:blipFill>
      <xdr:spPr>
        <a:xfrm>
          <a:off x="5318759" y="1866900"/>
          <a:ext cx="4132045" cy="2644140"/>
        </a:xfrm>
        <a:prstGeom prst="rect">
          <a:avLst/>
        </a:prstGeom>
        <a:ln w="25400">
          <a:solidFill>
            <a:schemeClr val="bg1">
              <a:lumMod val="50000"/>
            </a:schemeClr>
          </a:solidFill>
        </a:ln>
      </xdr:spPr>
    </xdr:pic>
    <xdr:clientData/>
  </xdr:twoCellAnchor>
  <xdr:twoCellAnchor>
    <xdr:from>
      <xdr:col>15</xdr:col>
      <xdr:colOff>30479</xdr:colOff>
      <xdr:row>17</xdr:row>
      <xdr:rowOff>167640</xdr:rowOff>
    </xdr:from>
    <xdr:to>
      <xdr:col>16</xdr:col>
      <xdr:colOff>226799</xdr:colOff>
      <xdr:row>18</xdr:row>
      <xdr:rowOff>168180</xdr:rowOff>
    </xdr:to>
    <xdr:sp macro="" textlink="">
      <xdr:nvSpPr>
        <xdr:cNvPr id="77" name="Rectangle: Rounded Corners 76">
          <a:hlinkClick xmlns:r="http://schemas.openxmlformats.org/officeDocument/2006/relationships" r:id="rId29"/>
          <a:extLst>
            <a:ext uri="{FF2B5EF4-FFF2-40B4-BE49-F238E27FC236}">
              <a16:creationId xmlns:a16="http://schemas.microsoft.com/office/drawing/2014/main" id="{40766367-AAD0-45AC-B893-76873C647AD0}"/>
            </a:ext>
          </a:extLst>
        </xdr:cNvPr>
        <xdr:cNvSpPr/>
      </xdr:nvSpPr>
      <xdr:spPr>
        <a:xfrm>
          <a:off x="7619999" y="4091940"/>
          <a:ext cx="684000" cy="252000"/>
        </a:xfrm>
        <a:prstGeom prst="roundRect">
          <a:avLst/>
        </a:prstGeom>
        <a:solidFill>
          <a:schemeClr val="tx1"/>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Cancel</a:t>
          </a:r>
          <a:endParaRPr lang="en-SC" sz="10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13</xdr:col>
      <xdr:colOff>76200</xdr:colOff>
      <xdr:row>20</xdr:row>
      <xdr:rowOff>106680</xdr:rowOff>
    </xdr:from>
    <xdr:to>
      <xdr:col>16</xdr:col>
      <xdr:colOff>78720</xdr:colOff>
      <xdr:row>20</xdr:row>
      <xdr:rowOff>358680</xdr:rowOff>
    </xdr:to>
    <xdr:grpSp>
      <xdr:nvGrpSpPr>
        <xdr:cNvPr id="42" name="Group 41">
          <a:extLst>
            <a:ext uri="{FF2B5EF4-FFF2-40B4-BE49-F238E27FC236}">
              <a16:creationId xmlns:a16="http://schemas.microsoft.com/office/drawing/2014/main" id="{B444C0C2-596D-4A6C-A181-41A4F7FA21CF}"/>
            </a:ext>
          </a:extLst>
        </xdr:cNvPr>
        <xdr:cNvGrpSpPr/>
      </xdr:nvGrpSpPr>
      <xdr:grpSpPr>
        <a:xfrm>
          <a:off x="5737860" y="6400800"/>
          <a:ext cx="2700000" cy="252000"/>
          <a:chOff x="5326380" y="922022"/>
          <a:chExt cx="2674920" cy="276157"/>
        </a:xfrm>
      </xdr:grpSpPr>
      <xdr:sp macro="" textlink="">
        <xdr:nvSpPr>
          <xdr:cNvPr id="43" name="Rectangle: Rounded Corners 42">
            <a:extLst>
              <a:ext uri="{FF2B5EF4-FFF2-40B4-BE49-F238E27FC236}">
                <a16:creationId xmlns:a16="http://schemas.microsoft.com/office/drawing/2014/main" id="{B63B9349-DE8D-F7E5-8116-1934F4329ADF}"/>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4" name="Picture 43">
            <a:extLst>
              <a:ext uri="{FF2B5EF4-FFF2-40B4-BE49-F238E27FC236}">
                <a16:creationId xmlns:a16="http://schemas.microsoft.com/office/drawing/2014/main" id="{09E45E99-812F-68E1-1E9E-E6C14178AB6F}"/>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45" name="Picture 44">
            <a:extLst>
              <a:ext uri="{FF2B5EF4-FFF2-40B4-BE49-F238E27FC236}">
                <a16:creationId xmlns:a16="http://schemas.microsoft.com/office/drawing/2014/main" id="{6E431164-B1C3-0808-3EDA-BDB0672AE9AD}"/>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19</xdr:col>
      <xdr:colOff>1592580</xdr:colOff>
      <xdr:row>3</xdr:row>
      <xdr:rowOff>106680</xdr:rowOff>
    </xdr:from>
    <xdr:to>
      <xdr:col>20</xdr:col>
      <xdr:colOff>630660</xdr:colOff>
      <xdr:row>3</xdr:row>
      <xdr:rowOff>358680</xdr:rowOff>
    </xdr:to>
    <xdr:sp macro="" textlink="">
      <xdr:nvSpPr>
        <xdr:cNvPr id="46" name="Rectangle: Rounded Corners 45">
          <a:hlinkClick xmlns:r="http://schemas.openxmlformats.org/officeDocument/2006/relationships" r:id="rId2"/>
          <a:extLst>
            <a:ext uri="{FF2B5EF4-FFF2-40B4-BE49-F238E27FC236}">
              <a16:creationId xmlns:a16="http://schemas.microsoft.com/office/drawing/2014/main" id="{C3C84B3F-2472-4869-B85B-E052D24D9D96}"/>
            </a:ext>
          </a:extLst>
        </xdr:cNvPr>
        <xdr:cNvSpPr/>
      </xdr:nvSpPr>
      <xdr:spPr>
        <a:xfrm>
          <a:off x="13388340" y="92202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19</xdr:col>
      <xdr:colOff>822960</xdr:colOff>
      <xdr:row>3</xdr:row>
      <xdr:rowOff>106680</xdr:rowOff>
    </xdr:from>
    <xdr:to>
      <xdr:col>19</xdr:col>
      <xdr:colOff>1506960</xdr:colOff>
      <xdr:row>3</xdr:row>
      <xdr:rowOff>358680</xdr:rowOff>
    </xdr:to>
    <xdr:sp macro="" textlink="">
      <xdr:nvSpPr>
        <xdr:cNvPr id="47" name="Rectangle: Rounded Corners 46">
          <a:hlinkClick xmlns:r="http://schemas.openxmlformats.org/officeDocument/2006/relationships" r:id="rId3"/>
          <a:extLst>
            <a:ext uri="{FF2B5EF4-FFF2-40B4-BE49-F238E27FC236}">
              <a16:creationId xmlns:a16="http://schemas.microsoft.com/office/drawing/2014/main" id="{B15CF941-0E80-44FE-815F-6A51533534AD}"/>
            </a:ext>
          </a:extLst>
        </xdr:cNvPr>
        <xdr:cNvSpPr/>
      </xdr:nvSpPr>
      <xdr:spPr>
        <a:xfrm>
          <a:off x="12618720" y="92202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0</xdr:colOff>
      <xdr:row>6</xdr:row>
      <xdr:rowOff>91440</xdr:rowOff>
    </xdr:from>
    <xdr:to>
      <xdr:col>5</xdr:col>
      <xdr:colOff>72000</xdr:colOff>
      <xdr:row>6</xdr:row>
      <xdr:rowOff>253440</xdr:rowOff>
    </xdr:to>
    <xdr:sp macro="" textlink="">
      <xdr:nvSpPr>
        <xdr:cNvPr id="48" name="Rectangle 47">
          <a:extLst>
            <a:ext uri="{FF2B5EF4-FFF2-40B4-BE49-F238E27FC236}">
              <a16:creationId xmlns:a16="http://schemas.microsoft.com/office/drawing/2014/main" id="{176022B8-D500-4474-A789-A286103047D8}"/>
            </a:ext>
          </a:extLst>
        </xdr:cNvPr>
        <xdr:cNvSpPr>
          <a:spLocks/>
        </xdr:cNvSpPr>
      </xdr:nvSpPr>
      <xdr:spPr>
        <a:xfrm>
          <a:off x="1836420" y="179832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91440</xdr:rowOff>
    </xdr:from>
    <xdr:to>
      <xdr:col>5</xdr:col>
      <xdr:colOff>72000</xdr:colOff>
      <xdr:row>7</xdr:row>
      <xdr:rowOff>253440</xdr:rowOff>
    </xdr:to>
    <xdr:sp macro="" textlink="">
      <xdr:nvSpPr>
        <xdr:cNvPr id="49" name="Rectangle 48">
          <a:extLst>
            <a:ext uri="{FF2B5EF4-FFF2-40B4-BE49-F238E27FC236}">
              <a16:creationId xmlns:a16="http://schemas.microsoft.com/office/drawing/2014/main" id="{5800EA8A-5E4B-41A7-AF31-2EC1222CF404}"/>
            </a:ext>
          </a:extLst>
        </xdr:cNvPr>
        <xdr:cNvSpPr>
          <a:spLocks/>
        </xdr:cNvSpPr>
      </xdr:nvSpPr>
      <xdr:spPr>
        <a:xfrm>
          <a:off x="1836420" y="21259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106680</xdr:rowOff>
    </xdr:from>
    <xdr:to>
      <xdr:col>5</xdr:col>
      <xdr:colOff>72000</xdr:colOff>
      <xdr:row>8</xdr:row>
      <xdr:rowOff>268680</xdr:rowOff>
    </xdr:to>
    <xdr:sp macro="" textlink="">
      <xdr:nvSpPr>
        <xdr:cNvPr id="50" name="Rectangle 49">
          <a:extLst>
            <a:ext uri="{FF2B5EF4-FFF2-40B4-BE49-F238E27FC236}">
              <a16:creationId xmlns:a16="http://schemas.microsoft.com/office/drawing/2014/main" id="{32669BF4-0749-4A7E-9B41-B8645BF5616C}"/>
            </a:ext>
          </a:extLst>
        </xdr:cNvPr>
        <xdr:cNvSpPr>
          <a:spLocks/>
        </xdr:cNvSpPr>
      </xdr:nvSpPr>
      <xdr:spPr>
        <a:xfrm>
          <a:off x="1836420" y="24688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99060</xdr:rowOff>
    </xdr:from>
    <xdr:to>
      <xdr:col>5</xdr:col>
      <xdr:colOff>72000</xdr:colOff>
      <xdr:row>9</xdr:row>
      <xdr:rowOff>261060</xdr:rowOff>
    </xdr:to>
    <xdr:sp macro="" textlink="">
      <xdr:nvSpPr>
        <xdr:cNvPr id="51" name="Rectangle 50">
          <a:extLst>
            <a:ext uri="{FF2B5EF4-FFF2-40B4-BE49-F238E27FC236}">
              <a16:creationId xmlns:a16="http://schemas.microsoft.com/office/drawing/2014/main" id="{76E5EFB3-C516-404E-AE1D-27E3EAEFD174}"/>
            </a:ext>
          </a:extLst>
        </xdr:cNvPr>
        <xdr:cNvSpPr>
          <a:spLocks/>
        </xdr:cNvSpPr>
      </xdr:nvSpPr>
      <xdr:spPr>
        <a:xfrm>
          <a:off x="1836420" y="278892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12</xdr:col>
      <xdr:colOff>403860</xdr:colOff>
      <xdr:row>3</xdr:row>
      <xdr:rowOff>121920</xdr:rowOff>
    </xdr:from>
    <xdr:to>
      <xdr:col>13</xdr:col>
      <xdr:colOff>4281</xdr:colOff>
      <xdr:row>3</xdr:row>
      <xdr:rowOff>373920</xdr:rowOff>
    </xdr:to>
    <xdr:pic>
      <xdr:nvPicPr>
        <xdr:cNvPr id="52" name="Picture 51">
          <a:extLst>
            <a:ext uri="{FF2B5EF4-FFF2-40B4-BE49-F238E27FC236}">
              <a16:creationId xmlns:a16="http://schemas.microsoft.com/office/drawing/2014/main" id="{C786DB78-60A5-46CD-A132-24635D880DB0}"/>
            </a:ext>
          </a:extLst>
        </xdr:cNvPr>
        <xdr:cNvPicPr>
          <a:picLocks/>
        </xdr:cNvPicPr>
      </xdr:nvPicPr>
      <xdr:blipFill>
        <a:blip xmlns:r="http://schemas.openxmlformats.org/officeDocument/2006/relationships" r:embed="rId4"/>
        <a:stretch>
          <a:fillRect/>
        </a:stretch>
      </xdr:blipFill>
      <xdr:spPr>
        <a:xfrm>
          <a:off x="5189220" y="937260"/>
          <a:ext cx="476721" cy="252000"/>
        </a:xfrm>
        <a:prstGeom prst="rect">
          <a:avLst/>
        </a:prstGeom>
      </xdr:spPr>
    </xdr:pic>
    <xdr:clientData/>
  </xdr:twoCellAnchor>
  <xdr:twoCellAnchor>
    <xdr:from>
      <xdr:col>0</xdr:col>
      <xdr:colOff>0</xdr:colOff>
      <xdr:row>0</xdr:row>
      <xdr:rowOff>0</xdr:rowOff>
    </xdr:from>
    <xdr:to>
      <xdr:col>2</xdr:col>
      <xdr:colOff>3471</xdr:colOff>
      <xdr:row>22</xdr:row>
      <xdr:rowOff>96300</xdr:rowOff>
    </xdr:to>
    <xdr:grpSp>
      <xdr:nvGrpSpPr>
        <xdr:cNvPr id="53" name="Group 52">
          <a:extLst>
            <a:ext uri="{FF2B5EF4-FFF2-40B4-BE49-F238E27FC236}">
              <a16:creationId xmlns:a16="http://schemas.microsoft.com/office/drawing/2014/main" id="{80600F17-6BD7-4B99-928B-4C90FF71AD18}"/>
            </a:ext>
          </a:extLst>
        </xdr:cNvPr>
        <xdr:cNvGrpSpPr/>
      </xdr:nvGrpSpPr>
      <xdr:grpSpPr>
        <a:xfrm>
          <a:off x="0" y="0"/>
          <a:ext cx="1474131" cy="6916200"/>
          <a:chOff x="0" y="0"/>
          <a:chExt cx="1470321" cy="6184990"/>
        </a:xfrm>
        <a:noFill/>
      </xdr:grpSpPr>
      <xdr:grpSp>
        <xdr:nvGrpSpPr>
          <xdr:cNvPr id="54" name="Group 53">
            <a:extLst>
              <a:ext uri="{FF2B5EF4-FFF2-40B4-BE49-F238E27FC236}">
                <a16:creationId xmlns:a16="http://schemas.microsoft.com/office/drawing/2014/main" id="{8485AE12-63DA-28C3-851C-99395E137DC2}"/>
              </a:ext>
            </a:extLst>
          </xdr:cNvPr>
          <xdr:cNvGrpSpPr/>
        </xdr:nvGrpSpPr>
        <xdr:grpSpPr>
          <a:xfrm>
            <a:off x="0" y="0"/>
            <a:ext cx="1470321" cy="6184990"/>
            <a:chOff x="0" y="0"/>
            <a:chExt cx="1470321" cy="6184990"/>
          </a:xfrm>
          <a:grpFill/>
        </xdr:grpSpPr>
        <xdr:grpSp>
          <xdr:nvGrpSpPr>
            <xdr:cNvPr id="56" name="Group 55">
              <a:extLst>
                <a:ext uri="{FF2B5EF4-FFF2-40B4-BE49-F238E27FC236}">
                  <a16:creationId xmlns:a16="http://schemas.microsoft.com/office/drawing/2014/main" id="{344B3DF4-6805-BBF7-EAFA-20C35E02E2B5}"/>
                </a:ext>
              </a:extLst>
            </xdr:cNvPr>
            <xdr:cNvGrpSpPr/>
          </xdr:nvGrpSpPr>
          <xdr:grpSpPr>
            <a:xfrm>
              <a:off x="0" y="0"/>
              <a:ext cx="1470321" cy="6184990"/>
              <a:chOff x="0" y="-291307"/>
              <a:chExt cx="1474131" cy="6350725"/>
            </a:xfrm>
            <a:grpFill/>
          </xdr:grpSpPr>
          <xdr:grpSp>
            <xdr:nvGrpSpPr>
              <xdr:cNvPr id="58" name="Group 57">
                <a:extLst>
                  <a:ext uri="{FF2B5EF4-FFF2-40B4-BE49-F238E27FC236}">
                    <a16:creationId xmlns:a16="http://schemas.microsoft.com/office/drawing/2014/main" id="{ECABE811-5893-82C6-976E-48AC6D5B1642}"/>
                  </a:ext>
                </a:extLst>
              </xdr:cNvPr>
              <xdr:cNvGrpSpPr/>
            </xdr:nvGrpSpPr>
            <xdr:grpSpPr>
              <a:xfrm>
                <a:off x="0" y="-291307"/>
                <a:ext cx="1474131" cy="6350725"/>
                <a:chOff x="0" y="-291307"/>
                <a:chExt cx="1474131" cy="6350725"/>
              </a:xfrm>
              <a:grpFill/>
            </xdr:grpSpPr>
            <xdr:grpSp>
              <xdr:nvGrpSpPr>
                <xdr:cNvPr id="61" name="Group 60">
                  <a:extLst>
                    <a:ext uri="{FF2B5EF4-FFF2-40B4-BE49-F238E27FC236}">
                      <a16:creationId xmlns:a16="http://schemas.microsoft.com/office/drawing/2014/main" id="{938F050F-8D30-9134-B8C6-4C22B0C5A968}"/>
                    </a:ext>
                  </a:extLst>
                </xdr:cNvPr>
                <xdr:cNvGrpSpPr/>
              </xdr:nvGrpSpPr>
              <xdr:grpSpPr>
                <a:xfrm>
                  <a:off x="0" y="-291307"/>
                  <a:ext cx="1474131" cy="6350725"/>
                  <a:chOff x="0" y="-276870"/>
                  <a:chExt cx="1476165" cy="6035993"/>
                </a:xfrm>
                <a:grpFill/>
              </xdr:grpSpPr>
              <xdr:sp macro="" textlink="">
                <xdr:nvSpPr>
                  <xdr:cNvPr id="63" name="Rectangle 62">
                    <a:extLst>
                      <a:ext uri="{FF2B5EF4-FFF2-40B4-BE49-F238E27FC236}">
                        <a16:creationId xmlns:a16="http://schemas.microsoft.com/office/drawing/2014/main" id="{B0275FBC-3B1B-321E-FC2B-AA3257DF540C}"/>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4" name="Group 63">
                    <a:extLst>
                      <a:ext uri="{FF2B5EF4-FFF2-40B4-BE49-F238E27FC236}">
                        <a16:creationId xmlns:a16="http://schemas.microsoft.com/office/drawing/2014/main" id="{29CAC51F-9D02-651A-6E86-1EE6C11C4AFA}"/>
                      </a:ext>
                    </a:extLst>
                  </xdr:cNvPr>
                  <xdr:cNvGrpSpPr/>
                </xdr:nvGrpSpPr>
                <xdr:grpSpPr>
                  <a:xfrm>
                    <a:off x="2080" y="531339"/>
                    <a:ext cx="1457616" cy="4278031"/>
                    <a:chOff x="2080" y="531339"/>
                    <a:chExt cx="1457616" cy="4278031"/>
                  </a:xfrm>
                  <a:grpFill/>
                </xdr:grpSpPr>
                <xdr:sp macro="" textlink="">
                  <xdr:nvSpPr>
                    <xdr:cNvPr id="65" name="TextBox 64">
                      <a:hlinkClick xmlns:r="http://schemas.openxmlformats.org/officeDocument/2006/relationships" r:id="rId5"/>
                      <a:extLst>
                        <a:ext uri="{FF2B5EF4-FFF2-40B4-BE49-F238E27FC236}">
                          <a16:creationId xmlns:a16="http://schemas.microsoft.com/office/drawing/2014/main" id="{880C0914-7825-2959-AAFE-1E2A3E18E14E}"/>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6"/>
                      <a:extLst>
                        <a:ext uri="{FF2B5EF4-FFF2-40B4-BE49-F238E27FC236}">
                          <a16:creationId xmlns:a16="http://schemas.microsoft.com/office/drawing/2014/main" id="{B7D8BD9F-7E4B-9464-E9F5-061D59C412F3}"/>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7"/>
                      <a:extLst>
                        <a:ext uri="{FF2B5EF4-FFF2-40B4-BE49-F238E27FC236}">
                          <a16:creationId xmlns:a16="http://schemas.microsoft.com/office/drawing/2014/main" id="{FE5EB0BB-FB8D-E95C-6600-B15AC0CDB6B6}"/>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8"/>
                      <a:extLst>
                        <a:ext uri="{FF2B5EF4-FFF2-40B4-BE49-F238E27FC236}">
                          <a16:creationId xmlns:a16="http://schemas.microsoft.com/office/drawing/2014/main" id="{54ECC86F-8F4B-7E92-CA36-0293BA85ED85}"/>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9"/>
                      <a:extLst>
                        <a:ext uri="{FF2B5EF4-FFF2-40B4-BE49-F238E27FC236}">
                          <a16:creationId xmlns:a16="http://schemas.microsoft.com/office/drawing/2014/main" id="{8B35C8EF-5660-23F9-C240-559492731CA2}"/>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10"/>
                      <a:extLst>
                        <a:ext uri="{FF2B5EF4-FFF2-40B4-BE49-F238E27FC236}">
                          <a16:creationId xmlns:a16="http://schemas.microsoft.com/office/drawing/2014/main" id="{39751C73-384A-6A31-20C0-CCFEB28351EA}"/>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11"/>
                      <a:extLst>
                        <a:ext uri="{FF2B5EF4-FFF2-40B4-BE49-F238E27FC236}">
                          <a16:creationId xmlns:a16="http://schemas.microsoft.com/office/drawing/2014/main" id="{FFD083C1-4B0F-66BA-2A76-45B3BFC791BD}"/>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12"/>
                      <a:extLst>
                        <a:ext uri="{FF2B5EF4-FFF2-40B4-BE49-F238E27FC236}">
                          <a16:creationId xmlns:a16="http://schemas.microsoft.com/office/drawing/2014/main" id="{282CF8D6-08A3-0A64-A1CB-20A57AA6D29A}"/>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13"/>
                      <a:extLst>
                        <a:ext uri="{FF2B5EF4-FFF2-40B4-BE49-F238E27FC236}">
                          <a16:creationId xmlns:a16="http://schemas.microsoft.com/office/drawing/2014/main" id="{14786A78-0E9A-8C9E-5484-0A546FFB950E}"/>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extLst>
                        <a:ext uri="{FF2B5EF4-FFF2-40B4-BE49-F238E27FC236}">
                          <a16:creationId xmlns:a16="http://schemas.microsoft.com/office/drawing/2014/main" id="{EFB34247-9925-829A-F85C-F78403EDB6D3}"/>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14"/>
                      <a:extLst>
                        <a:ext uri="{FF2B5EF4-FFF2-40B4-BE49-F238E27FC236}">
                          <a16:creationId xmlns:a16="http://schemas.microsoft.com/office/drawing/2014/main" id="{E7090AEB-FD70-820E-F8D0-43BF885CAE98}"/>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6" name="TextBox 75">
                      <a:extLst>
                        <a:ext uri="{FF2B5EF4-FFF2-40B4-BE49-F238E27FC236}">
                          <a16:creationId xmlns:a16="http://schemas.microsoft.com/office/drawing/2014/main" id="{A384BF0E-0CC5-81BF-EAB4-ABAAE727EDB9}"/>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7" name="TextBox 76">
                      <a:hlinkClick xmlns:r="http://schemas.openxmlformats.org/officeDocument/2006/relationships" r:id="rId15"/>
                      <a:extLst>
                        <a:ext uri="{FF2B5EF4-FFF2-40B4-BE49-F238E27FC236}">
                          <a16:creationId xmlns:a16="http://schemas.microsoft.com/office/drawing/2014/main" id="{C138AA83-08E6-8D02-932F-A84390C7A8CF}"/>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8" name="TextBox 77">
                      <a:extLst>
                        <a:ext uri="{FF2B5EF4-FFF2-40B4-BE49-F238E27FC236}">
                          <a16:creationId xmlns:a16="http://schemas.microsoft.com/office/drawing/2014/main" id="{9E85C9DA-F7B1-AECC-A603-21ACEB061526}"/>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62" name="TextBox 61">
                  <a:hlinkClick xmlns:r="http://schemas.openxmlformats.org/officeDocument/2006/relationships" r:id="rId16"/>
                  <a:extLst>
                    <a:ext uri="{FF2B5EF4-FFF2-40B4-BE49-F238E27FC236}">
                      <a16:creationId xmlns:a16="http://schemas.microsoft.com/office/drawing/2014/main" id="{12774D83-E881-7A80-27D6-7A19DA7B0983}"/>
                    </a:ext>
                  </a:extLst>
                </xdr:cNvPr>
                <xdr:cNvSpPr txBox="1"/>
              </xdr:nvSpPr>
              <xdr:spPr>
                <a:xfrm>
                  <a:off x="0" y="2248743"/>
                  <a:ext cx="1440000" cy="253521"/>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59" name="TextBox 58">
                <a:extLst>
                  <a:ext uri="{FF2B5EF4-FFF2-40B4-BE49-F238E27FC236}">
                    <a16:creationId xmlns:a16="http://schemas.microsoft.com/office/drawing/2014/main" id="{A18CB4E7-9C64-2911-64DC-032D02AD2212}"/>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60" name="TextBox 59">
                <a:extLst>
                  <a:ext uri="{FF2B5EF4-FFF2-40B4-BE49-F238E27FC236}">
                    <a16:creationId xmlns:a16="http://schemas.microsoft.com/office/drawing/2014/main" id="{D893F294-FFFA-24C5-DD5C-7C1A3735273C}"/>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7" name="TextBox 56">
              <a:hlinkClick xmlns:r="http://schemas.openxmlformats.org/officeDocument/2006/relationships" r:id="rId17"/>
              <a:extLst>
                <a:ext uri="{FF2B5EF4-FFF2-40B4-BE49-F238E27FC236}">
                  <a16:creationId xmlns:a16="http://schemas.microsoft.com/office/drawing/2014/main" id="{748EFE04-4B55-B58B-73CB-7E6212306271}"/>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5" name="Picture 54">
            <a:extLst>
              <a:ext uri="{FF2B5EF4-FFF2-40B4-BE49-F238E27FC236}">
                <a16:creationId xmlns:a16="http://schemas.microsoft.com/office/drawing/2014/main" id="{53456521-CBB4-E61E-9A20-4819DF8D36D9}"/>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a:grpFill/>
        </xdr:spPr>
      </xdr:pic>
    </xdr:grpSp>
    <xdr:clientData/>
  </xdr:twoCellAnchor>
  <xdr:twoCellAnchor>
    <xdr:from>
      <xdr:col>19</xdr:col>
      <xdr:colOff>45720</xdr:colOff>
      <xdr:row>3</xdr:row>
      <xdr:rowOff>106680</xdr:rowOff>
    </xdr:from>
    <xdr:to>
      <xdr:col>19</xdr:col>
      <xdr:colOff>729720</xdr:colOff>
      <xdr:row>3</xdr:row>
      <xdr:rowOff>358680</xdr:rowOff>
    </xdr:to>
    <xdr:sp macro="" textlink="">
      <xdr:nvSpPr>
        <xdr:cNvPr id="79" name="Rectangle: Rounded Corners 78">
          <a:extLst>
            <a:ext uri="{FF2B5EF4-FFF2-40B4-BE49-F238E27FC236}">
              <a16:creationId xmlns:a16="http://schemas.microsoft.com/office/drawing/2014/main" id="{003B5E7D-4D41-4D72-A7CA-D5CF31784E00}"/>
            </a:ext>
          </a:extLst>
        </xdr:cNvPr>
        <xdr:cNvSpPr/>
      </xdr:nvSpPr>
      <xdr:spPr>
        <a:xfrm>
          <a:off x="11841480" y="92202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12</xdr:col>
      <xdr:colOff>853440</xdr:colOff>
      <xdr:row>3</xdr:row>
      <xdr:rowOff>106680</xdr:rowOff>
    </xdr:from>
    <xdr:to>
      <xdr:col>13</xdr:col>
      <xdr:colOff>571500</xdr:colOff>
      <xdr:row>3</xdr:row>
      <xdr:rowOff>358680</xdr:rowOff>
    </xdr:to>
    <xdr:sp macro="" textlink="">
      <xdr:nvSpPr>
        <xdr:cNvPr id="80" name="Rectangle: Rounded Corners 79">
          <a:extLst>
            <a:ext uri="{FF2B5EF4-FFF2-40B4-BE49-F238E27FC236}">
              <a16:creationId xmlns:a16="http://schemas.microsoft.com/office/drawing/2014/main" id="{2657BA13-9818-41B1-8F92-8D32A3CAC42B}"/>
            </a:ext>
          </a:extLst>
        </xdr:cNvPr>
        <xdr:cNvSpPr/>
      </xdr:nvSpPr>
      <xdr:spPr>
        <a:xfrm>
          <a:off x="5638800" y="922020"/>
          <a:ext cx="59436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0</xdr:colOff>
      <xdr:row>10</xdr:row>
      <xdr:rowOff>83820</xdr:rowOff>
    </xdr:from>
    <xdr:to>
      <xdr:col>5</xdr:col>
      <xdr:colOff>72000</xdr:colOff>
      <xdr:row>10</xdr:row>
      <xdr:rowOff>245820</xdr:rowOff>
    </xdr:to>
    <xdr:sp macro="" textlink="">
      <xdr:nvSpPr>
        <xdr:cNvPr id="81" name="Rectangle 80">
          <a:extLst>
            <a:ext uri="{FF2B5EF4-FFF2-40B4-BE49-F238E27FC236}">
              <a16:creationId xmlns:a16="http://schemas.microsoft.com/office/drawing/2014/main" id="{23052FF3-0CB4-4994-AB11-EE1DAD5FF1A6}"/>
            </a:ext>
          </a:extLst>
        </xdr:cNvPr>
        <xdr:cNvSpPr>
          <a:spLocks/>
        </xdr:cNvSpPr>
      </xdr:nvSpPr>
      <xdr:spPr>
        <a:xfrm>
          <a:off x="1836420" y="31013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xdr:col>
      <xdr:colOff>22860</xdr:colOff>
      <xdr:row>0</xdr:row>
      <xdr:rowOff>0</xdr:rowOff>
    </xdr:from>
    <xdr:to>
      <xdr:col>21</xdr:col>
      <xdr:colOff>47040</xdr:colOff>
      <xdr:row>28</xdr:row>
      <xdr:rowOff>91440</xdr:rowOff>
    </xdr:to>
    <xdr:grpSp>
      <xdr:nvGrpSpPr>
        <xdr:cNvPr id="112" name="Group 111">
          <a:extLst>
            <a:ext uri="{FF2B5EF4-FFF2-40B4-BE49-F238E27FC236}">
              <a16:creationId xmlns:a16="http://schemas.microsoft.com/office/drawing/2014/main" id="{71ADCF7B-D048-42E4-8F7B-73BB60DCA130}"/>
            </a:ext>
          </a:extLst>
        </xdr:cNvPr>
        <xdr:cNvGrpSpPr/>
      </xdr:nvGrpSpPr>
      <xdr:grpSpPr>
        <a:xfrm>
          <a:off x="1493520" y="0"/>
          <a:ext cx="12703860" cy="8420100"/>
          <a:chOff x="1470660" y="0"/>
          <a:chExt cx="12703860" cy="8420100"/>
        </a:xfrm>
      </xdr:grpSpPr>
      <xdr:sp macro="" textlink="">
        <xdr:nvSpPr>
          <xdr:cNvPr id="113" name="Rectangle: Rounded Corners 112">
            <a:extLst>
              <a:ext uri="{FF2B5EF4-FFF2-40B4-BE49-F238E27FC236}">
                <a16:creationId xmlns:a16="http://schemas.microsoft.com/office/drawing/2014/main" id="{6F10F578-2547-67F9-8D8D-52CFC706B0B8}"/>
              </a:ext>
            </a:extLst>
          </xdr:cNvPr>
          <xdr:cNvSpPr/>
        </xdr:nvSpPr>
        <xdr:spPr>
          <a:xfrm>
            <a:off x="9494520" y="0"/>
            <a:ext cx="4680000" cy="6840000"/>
          </a:xfrm>
          <a:prstGeom prst="roundRect">
            <a:avLst>
              <a:gd name="adj" fmla="val 378"/>
            </a:avLst>
          </a:prstGeom>
          <a:solidFill>
            <a:schemeClr val="bg1"/>
          </a:solidFill>
          <a:ln w="254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14" name="TextBox 113">
            <a:extLst>
              <a:ext uri="{FF2B5EF4-FFF2-40B4-BE49-F238E27FC236}">
                <a16:creationId xmlns:a16="http://schemas.microsoft.com/office/drawing/2014/main" id="{245098B3-5788-E3CD-CCA9-AFE93D996369}"/>
              </a:ext>
            </a:extLst>
          </xdr:cNvPr>
          <xdr:cNvSpPr txBox="1"/>
        </xdr:nvSpPr>
        <xdr:spPr>
          <a:xfrm>
            <a:off x="9762367" y="245389"/>
            <a:ext cx="1850513" cy="321752"/>
          </a:xfrm>
          <a:prstGeom prst="rect">
            <a:avLst/>
          </a:prstGeom>
          <a:solidFill>
            <a:schemeClr val="lt1">
              <a:alpha val="0"/>
            </a:schemeClr>
          </a:solidFill>
          <a:ln w="0"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Add/Edit  Payment</a:t>
            </a:r>
            <a:endParaRPr lang="en-SC" sz="1600" b="1">
              <a:solidFill>
                <a:sysClr val="windowText" lastClr="000000"/>
              </a:solidFill>
            </a:endParaRPr>
          </a:p>
        </xdr:txBody>
      </xdr:sp>
      <xdr:sp macro="" textlink="">
        <xdr:nvSpPr>
          <xdr:cNvPr id="115" name="Rectangle: Rounded Corners 114">
            <a:hlinkClick xmlns:r="http://schemas.openxmlformats.org/officeDocument/2006/relationships" r:id="rId19"/>
            <a:extLst>
              <a:ext uri="{FF2B5EF4-FFF2-40B4-BE49-F238E27FC236}">
                <a16:creationId xmlns:a16="http://schemas.microsoft.com/office/drawing/2014/main" id="{CE75258D-9603-B3CA-81EE-AA6AA666EA18}"/>
              </a:ext>
            </a:extLst>
          </xdr:cNvPr>
          <xdr:cNvSpPr/>
        </xdr:nvSpPr>
        <xdr:spPr>
          <a:xfrm>
            <a:off x="12531407" y="255254"/>
            <a:ext cx="648000" cy="252000"/>
          </a:xfrm>
          <a:prstGeom prst="roundRect">
            <a:avLst/>
          </a:prstGeom>
          <a:solidFill>
            <a:srgbClr val="FF6600"/>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116" name="Rectangle: Rounded Corners 115">
            <a:extLst>
              <a:ext uri="{FF2B5EF4-FFF2-40B4-BE49-F238E27FC236}">
                <a16:creationId xmlns:a16="http://schemas.microsoft.com/office/drawing/2014/main" id="{8FA08661-C161-D81A-D56E-14F6F50DDEE8}"/>
              </a:ext>
            </a:extLst>
          </xdr:cNvPr>
          <xdr:cNvSpPr/>
        </xdr:nvSpPr>
        <xdr:spPr>
          <a:xfrm>
            <a:off x="11681899" y="1101234"/>
            <a:ext cx="1800000" cy="217156"/>
          </a:xfrm>
          <a:prstGeom prst="roundRect">
            <a:avLst>
              <a:gd name="adj" fmla="val 0"/>
            </a:avLst>
          </a:prstGeom>
          <a:solidFill>
            <a:schemeClr val="bg1">
              <a:lumMod val="95000"/>
            </a:schemeClr>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DN25118</a:t>
            </a:r>
            <a:endParaRPr lang="en-SC" sz="1100">
              <a:solidFill>
                <a:sysClr val="windowText" lastClr="000000"/>
              </a:solidFill>
            </a:endParaRPr>
          </a:p>
        </xdr:txBody>
      </xdr:sp>
      <xdr:sp macro="" textlink="">
        <xdr:nvSpPr>
          <xdr:cNvPr id="117" name="Rectangle: Rounded Corners 116">
            <a:extLst>
              <a:ext uri="{FF2B5EF4-FFF2-40B4-BE49-F238E27FC236}">
                <a16:creationId xmlns:a16="http://schemas.microsoft.com/office/drawing/2014/main" id="{8919861C-6516-4A9A-4077-BB71BFF10D48}"/>
              </a:ext>
            </a:extLst>
          </xdr:cNvPr>
          <xdr:cNvSpPr/>
        </xdr:nvSpPr>
        <xdr:spPr>
          <a:xfrm>
            <a:off x="10047013" y="110123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Debit Note No</a:t>
            </a:r>
            <a:endParaRPr lang="en-SC" sz="1200"/>
          </a:p>
        </xdr:txBody>
      </xdr:sp>
      <xdr:sp macro="" textlink="">
        <xdr:nvSpPr>
          <xdr:cNvPr id="118" name="Rectangle: Rounded Corners 117">
            <a:extLst>
              <a:ext uri="{FF2B5EF4-FFF2-40B4-BE49-F238E27FC236}">
                <a16:creationId xmlns:a16="http://schemas.microsoft.com/office/drawing/2014/main" id="{150BE50C-C583-37A4-BD89-3947CA95A725}"/>
              </a:ext>
            </a:extLst>
          </xdr:cNvPr>
          <xdr:cNvSpPr/>
        </xdr:nvSpPr>
        <xdr:spPr>
          <a:xfrm>
            <a:off x="11684365" y="1407666"/>
            <a:ext cx="1800000" cy="217156"/>
          </a:xfrm>
          <a:prstGeom prst="roundRect">
            <a:avLst>
              <a:gd name="adj" fmla="val 0"/>
            </a:avLst>
          </a:prstGeom>
          <a:no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solidFill>
                <a:sysClr val="windowText" lastClr="000000"/>
              </a:solidFill>
            </a:endParaRPr>
          </a:p>
        </xdr:txBody>
      </xdr:sp>
      <xdr:sp macro="" textlink="">
        <xdr:nvSpPr>
          <xdr:cNvPr id="119" name="Rectangle: Rounded Corners 118">
            <a:extLst>
              <a:ext uri="{FF2B5EF4-FFF2-40B4-BE49-F238E27FC236}">
                <a16:creationId xmlns:a16="http://schemas.microsoft.com/office/drawing/2014/main" id="{EADB3473-0CA4-A737-70E4-E9ABD7179BDB}"/>
              </a:ext>
            </a:extLst>
          </xdr:cNvPr>
          <xdr:cNvSpPr/>
        </xdr:nvSpPr>
        <xdr:spPr>
          <a:xfrm>
            <a:off x="10047013" y="140766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a:t>
            </a:r>
            <a:r>
              <a:rPr lang="en-US" sz="1200" baseline="0">
                <a:solidFill>
                  <a:sysClr val="windowText" lastClr="000000"/>
                </a:solidFill>
              </a:rPr>
              <a:t> Due</a:t>
            </a:r>
            <a:endParaRPr lang="en-SC" sz="1200"/>
          </a:p>
        </xdr:txBody>
      </xdr:sp>
      <xdr:sp macro="" textlink="">
        <xdr:nvSpPr>
          <xdr:cNvPr id="120" name="Rectangle: Rounded Corners 119">
            <a:extLst>
              <a:ext uri="{FF2B5EF4-FFF2-40B4-BE49-F238E27FC236}">
                <a16:creationId xmlns:a16="http://schemas.microsoft.com/office/drawing/2014/main" id="{FF0FE213-3CD4-03AD-981E-D10C225AF7EE}"/>
              </a:ext>
            </a:extLst>
          </xdr:cNvPr>
          <xdr:cNvSpPr/>
        </xdr:nvSpPr>
        <xdr:spPr>
          <a:xfrm>
            <a:off x="11676745" y="2058832"/>
            <a:ext cx="1800000" cy="217156"/>
          </a:xfrm>
          <a:prstGeom prst="roundRect">
            <a:avLst/>
          </a:prstGeom>
          <a:solidFill>
            <a:schemeClr val="bg1">
              <a:lumMod val="95000"/>
            </a:schemeClr>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Unpaid</a:t>
            </a:r>
            <a:endParaRPr lang="en-SC" sz="1100">
              <a:solidFill>
                <a:sysClr val="windowText" lastClr="000000"/>
              </a:solidFill>
            </a:endParaRPr>
          </a:p>
        </xdr:txBody>
      </xdr:sp>
      <xdr:sp macro="" textlink="">
        <xdr:nvSpPr>
          <xdr:cNvPr id="121" name="Rectangle: Rounded Corners 120">
            <a:extLst>
              <a:ext uri="{FF2B5EF4-FFF2-40B4-BE49-F238E27FC236}">
                <a16:creationId xmlns:a16="http://schemas.microsoft.com/office/drawing/2014/main" id="{5AEE0E3B-DA4A-D544-EA3E-BB57CFED013B}"/>
              </a:ext>
            </a:extLst>
          </xdr:cNvPr>
          <xdr:cNvSpPr/>
        </xdr:nvSpPr>
        <xdr:spPr>
          <a:xfrm>
            <a:off x="10047013" y="205883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Status</a:t>
            </a:r>
            <a:endParaRPr lang="en-SC" sz="1200"/>
          </a:p>
        </xdr:txBody>
      </xdr:sp>
      <xdr:sp macro="" textlink="">
        <xdr:nvSpPr>
          <xdr:cNvPr id="122" name="Rectangle: Rounded Corners 121">
            <a:extLst>
              <a:ext uri="{FF2B5EF4-FFF2-40B4-BE49-F238E27FC236}">
                <a16:creationId xmlns:a16="http://schemas.microsoft.com/office/drawing/2014/main" id="{03D59532-427D-5A80-9CD2-31965A740A0C}"/>
              </a:ext>
            </a:extLst>
          </xdr:cNvPr>
          <xdr:cNvSpPr/>
        </xdr:nvSpPr>
        <xdr:spPr>
          <a:xfrm>
            <a:off x="11679210" y="2365262"/>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123" name="Rectangle: Rounded Corners 122">
            <a:extLst>
              <a:ext uri="{FF2B5EF4-FFF2-40B4-BE49-F238E27FC236}">
                <a16:creationId xmlns:a16="http://schemas.microsoft.com/office/drawing/2014/main" id="{56AFBA3E-9441-0CC8-1B0E-617650A5DC35}"/>
              </a:ext>
            </a:extLst>
          </xdr:cNvPr>
          <xdr:cNvSpPr/>
        </xdr:nvSpPr>
        <xdr:spPr>
          <a:xfrm>
            <a:off x="10047013" y="236526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Paid</a:t>
            </a:r>
            <a:endParaRPr lang="en-SC" sz="1200"/>
          </a:p>
        </xdr:txBody>
      </xdr:sp>
      <xdr:sp macro="" textlink="">
        <xdr:nvSpPr>
          <xdr:cNvPr id="124" name="Rectangle: Rounded Corners 123">
            <a:extLst>
              <a:ext uri="{FF2B5EF4-FFF2-40B4-BE49-F238E27FC236}">
                <a16:creationId xmlns:a16="http://schemas.microsoft.com/office/drawing/2014/main" id="{A87FD4A7-5C32-941B-C437-0F187961DA54}"/>
              </a:ext>
            </a:extLst>
          </xdr:cNvPr>
          <xdr:cNvSpPr/>
        </xdr:nvSpPr>
        <xdr:spPr>
          <a:xfrm>
            <a:off x="11679210" y="2687015"/>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125" name="Rectangle: Rounded Corners 124">
            <a:extLst>
              <a:ext uri="{FF2B5EF4-FFF2-40B4-BE49-F238E27FC236}">
                <a16:creationId xmlns:a16="http://schemas.microsoft.com/office/drawing/2014/main" id="{E780CFE5-8DF9-4BDB-C44A-3AE78CF3C112}"/>
              </a:ext>
            </a:extLst>
          </xdr:cNvPr>
          <xdr:cNvSpPr/>
        </xdr:nvSpPr>
        <xdr:spPr>
          <a:xfrm>
            <a:off x="10047013" y="268701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Paid</a:t>
            </a:r>
            <a:endParaRPr lang="en-SC" sz="1200"/>
          </a:p>
        </xdr:txBody>
      </xdr:sp>
      <xdr:sp macro="" textlink="">
        <xdr:nvSpPr>
          <xdr:cNvPr id="126" name="Rectangle: Rounded Corners 125">
            <a:extLst>
              <a:ext uri="{FF2B5EF4-FFF2-40B4-BE49-F238E27FC236}">
                <a16:creationId xmlns:a16="http://schemas.microsoft.com/office/drawing/2014/main" id="{1738ADF5-FF8D-74C9-CFE0-84CDEDDC4947}"/>
              </a:ext>
            </a:extLst>
          </xdr:cNvPr>
          <xdr:cNvSpPr/>
        </xdr:nvSpPr>
        <xdr:spPr>
          <a:xfrm>
            <a:off x="10047013" y="299352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Payment Type</a:t>
            </a:r>
            <a:endParaRPr lang="en-SC" sz="1200">
              <a:solidFill>
                <a:sysClr val="windowText" lastClr="000000"/>
              </a:solidFill>
            </a:endParaRPr>
          </a:p>
        </xdr:txBody>
      </xdr:sp>
      <xdr:sp macro="" textlink="">
        <xdr:nvSpPr>
          <xdr:cNvPr id="127" name="Rectangle: Rounded Corners 126">
            <a:extLst>
              <a:ext uri="{FF2B5EF4-FFF2-40B4-BE49-F238E27FC236}">
                <a16:creationId xmlns:a16="http://schemas.microsoft.com/office/drawing/2014/main" id="{122F1E43-0696-C400-86D7-069FD173E24D}"/>
              </a:ext>
            </a:extLst>
          </xdr:cNvPr>
          <xdr:cNvSpPr/>
        </xdr:nvSpPr>
        <xdr:spPr>
          <a:xfrm>
            <a:off x="11684365" y="1729417"/>
            <a:ext cx="1800000" cy="217156"/>
          </a:xfrm>
          <a:prstGeom prst="roundRect">
            <a:avLst/>
          </a:prstGeom>
          <a:solidFill>
            <a:schemeClr val="bg1"/>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28" name="Rectangle: Rounded Corners 127">
            <a:extLst>
              <a:ext uri="{FF2B5EF4-FFF2-40B4-BE49-F238E27FC236}">
                <a16:creationId xmlns:a16="http://schemas.microsoft.com/office/drawing/2014/main" id="{2DD8E8C5-A295-B729-941C-A7A14330E355}"/>
              </a:ext>
            </a:extLst>
          </xdr:cNvPr>
          <xdr:cNvSpPr/>
        </xdr:nvSpPr>
        <xdr:spPr>
          <a:xfrm>
            <a:off x="10047013" y="172941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Due</a:t>
            </a:r>
            <a:endParaRPr lang="en-SC" sz="1200"/>
          </a:p>
        </xdr:txBody>
      </xdr:sp>
      <xdr:sp macro="" textlink="">
        <xdr:nvSpPr>
          <xdr:cNvPr id="129" name="Rectangle: Rounded Corners 128">
            <a:extLst>
              <a:ext uri="{FF2B5EF4-FFF2-40B4-BE49-F238E27FC236}">
                <a16:creationId xmlns:a16="http://schemas.microsoft.com/office/drawing/2014/main" id="{2A676128-67DA-D4B0-EC89-0C5CC9C6B333}"/>
              </a:ext>
            </a:extLst>
          </xdr:cNvPr>
          <xdr:cNvSpPr/>
        </xdr:nvSpPr>
        <xdr:spPr>
          <a:xfrm>
            <a:off x="10069873" y="4539454"/>
            <a:ext cx="1712038" cy="21715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Payment Notes</a:t>
            </a:r>
            <a:endParaRPr lang="en-SC" sz="1200"/>
          </a:p>
        </xdr:txBody>
      </xdr:sp>
      <xdr:sp macro="" textlink="">
        <xdr:nvSpPr>
          <xdr:cNvPr id="130" name="Rectangle: Rounded Corners 129">
            <a:extLst>
              <a:ext uri="{FF2B5EF4-FFF2-40B4-BE49-F238E27FC236}">
                <a16:creationId xmlns:a16="http://schemas.microsoft.com/office/drawing/2014/main" id="{C32D4D00-0646-A224-5055-70569FB8885F}"/>
              </a:ext>
            </a:extLst>
          </xdr:cNvPr>
          <xdr:cNvSpPr/>
        </xdr:nvSpPr>
        <xdr:spPr>
          <a:xfrm>
            <a:off x="11679210" y="3307537"/>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31" name="Rectangle: Rounded Corners 130">
            <a:extLst>
              <a:ext uri="{FF2B5EF4-FFF2-40B4-BE49-F238E27FC236}">
                <a16:creationId xmlns:a16="http://schemas.microsoft.com/office/drawing/2014/main" id="{FF8B62DD-25FE-590E-439F-465C82D1BC50}"/>
              </a:ext>
            </a:extLst>
          </xdr:cNvPr>
          <xdr:cNvSpPr/>
        </xdr:nvSpPr>
        <xdr:spPr>
          <a:xfrm>
            <a:off x="10047013" y="330753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Mode Of Payment</a:t>
            </a:r>
            <a:endParaRPr lang="en-SC" sz="1200">
              <a:solidFill>
                <a:sysClr val="windowText" lastClr="000000"/>
              </a:solidFill>
            </a:endParaRPr>
          </a:p>
        </xdr:txBody>
      </xdr:sp>
      <xdr:sp macro="" textlink="">
        <xdr:nvSpPr>
          <xdr:cNvPr id="132" name="Rectangle: Rounded Corners 131">
            <a:extLst>
              <a:ext uri="{FF2B5EF4-FFF2-40B4-BE49-F238E27FC236}">
                <a16:creationId xmlns:a16="http://schemas.microsoft.com/office/drawing/2014/main" id="{06EA2981-31A1-5396-AC10-DFB86161C56B}"/>
              </a:ext>
            </a:extLst>
          </xdr:cNvPr>
          <xdr:cNvSpPr/>
        </xdr:nvSpPr>
        <xdr:spPr>
          <a:xfrm>
            <a:off x="11676744" y="3629290"/>
            <a:ext cx="1800000" cy="214502"/>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33" name="Rectangle: Rounded Corners 132">
            <a:extLst>
              <a:ext uri="{FF2B5EF4-FFF2-40B4-BE49-F238E27FC236}">
                <a16:creationId xmlns:a16="http://schemas.microsoft.com/office/drawing/2014/main" id="{C2B59194-20B0-CE25-7B6D-BBD6F53075FA}"/>
              </a:ext>
            </a:extLst>
          </xdr:cNvPr>
          <xdr:cNvSpPr/>
        </xdr:nvSpPr>
        <xdr:spPr>
          <a:xfrm>
            <a:off x="10047013" y="3629290"/>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Cheque No</a:t>
            </a:r>
            <a:endParaRPr lang="en-SC" sz="1200">
              <a:solidFill>
                <a:sysClr val="windowText" lastClr="000000"/>
              </a:solidFill>
            </a:endParaRPr>
          </a:p>
        </xdr:txBody>
      </xdr:sp>
      <xdr:sp macro="" textlink="">
        <xdr:nvSpPr>
          <xdr:cNvPr id="134" name="Rectangle: Rounded Corners 133">
            <a:hlinkClick xmlns:r="http://schemas.openxmlformats.org/officeDocument/2006/relationships" r:id="rId19"/>
            <a:extLst>
              <a:ext uri="{FF2B5EF4-FFF2-40B4-BE49-F238E27FC236}">
                <a16:creationId xmlns:a16="http://schemas.microsoft.com/office/drawing/2014/main" id="{9D43FF15-3450-BF26-C644-021B16D970FC}"/>
              </a:ext>
            </a:extLst>
          </xdr:cNvPr>
          <xdr:cNvSpPr/>
        </xdr:nvSpPr>
        <xdr:spPr>
          <a:xfrm>
            <a:off x="13274878" y="251460"/>
            <a:ext cx="648001" cy="252000"/>
          </a:xfrm>
          <a:prstGeom prst="roundRect">
            <a:avLst/>
          </a:prstGeom>
          <a:solidFill>
            <a:schemeClr val="tx1"/>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135" name="Rectangle: Rounded Corners 134">
            <a:extLst>
              <a:ext uri="{FF2B5EF4-FFF2-40B4-BE49-F238E27FC236}">
                <a16:creationId xmlns:a16="http://schemas.microsoft.com/office/drawing/2014/main" id="{DA3019A4-0B94-22EA-FFC1-5031BFFC1738}"/>
              </a:ext>
            </a:extLst>
          </xdr:cNvPr>
          <xdr:cNvSpPr/>
        </xdr:nvSpPr>
        <xdr:spPr>
          <a:xfrm>
            <a:off x="11676744" y="3935719"/>
            <a:ext cx="1800000" cy="214502"/>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36" name="TextBox 135">
            <a:extLst>
              <a:ext uri="{FF2B5EF4-FFF2-40B4-BE49-F238E27FC236}">
                <a16:creationId xmlns:a16="http://schemas.microsoft.com/office/drawing/2014/main" id="{EC1CA325-0EC3-F237-D96F-E50634598372}"/>
              </a:ext>
            </a:extLst>
          </xdr:cNvPr>
          <xdr:cNvSpPr txBox="1"/>
        </xdr:nvSpPr>
        <xdr:spPr>
          <a:xfrm>
            <a:off x="10149840" y="4861112"/>
            <a:ext cx="3360420" cy="800240"/>
          </a:xfrm>
          <a:prstGeom prst="rect">
            <a:avLst/>
          </a:prstGeom>
          <a:solidFill>
            <a:schemeClr val="lt1"/>
          </a:solidFill>
          <a:ln w="317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137" name="Rectangle: Rounded Corners 136">
            <a:extLst>
              <a:ext uri="{FF2B5EF4-FFF2-40B4-BE49-F238E27FC236}">
                <a16:creationId xmlns:a16="http://schemas.microsoft.com/office/drawing/2014/main" id="{EEB948B1-7579-4523-08F5-8A1B42322134}"/>
              </a:ext>
            </a:extLst>
          </xdr:cNvPr>
          <xdr:cNvSpPr/>
        </xdr:nvSpPr>
        <xdr:spPr>
          <a:xfrm>
            <a:off x="11681460" y="3001561"/>
            <a:ext cx="1800000" cy="213397"/>
          </a:xfrm>
          <a:prstGeom prst="roundRect">
            <a:avLst>
              <a:gd name="adj" fmla="val 5955"/>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OFFset</a:t>
            </a:r>
            <a:endParaRPr lang="en-SC" sz="1100">
              <a:solidFill>
                <a:sysClr val="windowText" lastClr="000000"/>
              </a:solidFill>
            </a:endParaRPr>
          </a:p>
        </xdr:txBody>
      </xdr:sp>
      <xdr:sp macro="" textlink="">
        <xdr:nvSpPr>
          <xdr:cNvPr id="138" name="Rectangle: Rounded Corners 137">
            <a:extLst>
              <a:ext uri="{FF2B5EF4-FFF2-40B4-BE49-F238E27FC236}">
                <a16:creationId xmlns:a16="http://schemas.microsoft.com/office/drawing/2014/main" id="{2C3CB1B6-A84A-0966-313F-63353717607B}"/>
              </a:ext>
            </a:extLst>
          </xdr:cNvPr>
          <xdr:cNvSpPr/>
        </xdr:nvSpPr>
        <xdr:spPr>
          <a:xfrm>
            <a:off x="11795760" y="259080"/>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Delete</a:t>
            </a:r>
            <a:endParaRPr lang="en-SC" sz="1100"/>
          </a:p>
        </xdr:txBody>
      </xdr:sp>
      <xdr:sp macro="" textlink="">
        <xdr:nvSpPr>
          <xdr:cNvPr id="139" name="Rectangle 138">
            <a:extLst>
              <a:ext uri="{FF2B5EF4-FFF2-40B4-BE49-F238E27FC236}">
                <a16:creationId xmlns:a16="http://schemas.microsoft.com/office/drawing/2014/main" id="{0F66C7B9-AD52-DEA7-6505-59BCB5F07833}"/>
              </a:ext>
            </a:extLst>
          </xdr:cNvPr>
          <xdr:cNvSpPr/>
        </xdr:nvSpPr>
        <xdr:spPr>
          <a:xfrm>
            <a:off x="1470660" y="0"/>
            <a:ext cx="803148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clientData/>
  </xdr:twoCellAnchor>
</xdr:wsDr>
</file>

<file path=xl/drawings/drawing78.xml><?xml version="1.0" encoding="utf-8"?>
<xdr:wsDr xmlns:xdr="http://schemas.openxmlformats.org/drawingml/2006/spreadsheetDrawing" xmlns:a="http://schemas.openxmlformats.org/drawingml/2006/main">
  <xdr:twoCellAnchor>
    <xdr:from>
      <xdr:col>5</xdr:col>
      <xdr:colOff>0</xdr:colOff>
      <xdr:row>6</xdr:row>
      <xdr:rowOff>91440</xdr:rowOff>
    </xdr:from>
    <xdr:to>
      <xdr:col>5</xdr:col>
      <xdr:colOff>72000</xdr:colOff>
      <xdr:row>6</xdr:row>
      <xdr:rowOff>253440</xdr:rowOff>
    </xdr:to>
    <xdr:sp macro="" textlink="">
      <xdr:nvSpPr>
        <xdr:cNvPr id="50" name="Rectangle 49">
          <a:extLst>
            <a:ext uri="{FF2B5EF4-FFF2-40B4-BE49-F238E27FC236}">
              <a16:creationId xmlns:a16="http://schemas.microsoft.com/office/drawing/2014/main" id="{A7A13CB5-9DCA-4C45-B26A-26D72B7C34CB}"/>
            </a:ext>
          </a:extLst>
        </xdr:cNvPr>
        <xdr:cNvSpPr>
          <a:spLocks/>
        </xdr:cNvSpPr>
      </xdr:nvSpPr>
      <xdr:spPr>
        <a:xfrm>
          <a:off x="1836420" y="179832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91440</xdr:rowOff>
    </xdr:from>
    <xdr:to>
      <xdr:col>5</xdr:col>
      <xdr:colOff>72000</xdr:colOff>
      <xdr:row>7</xdr:row>
      <xdr:rowOff>253440</xdr:rowOff>
    </xdr:to>
    <xdr:sp macro="" textlink="">
      <xdr:nvSpPr>
        <xdr:cNvPr id="51" name="Rectangle 50">
          <a:extLst>
            <a:ext uri="{FF2B5EF4-FFF2-40B4-BE49-F238E27FC236}">
              <a16:creationId xmlns:a16="http://schemas.microsoft.com/office/drawing/2014/main" id="{D35E5B00-D94B-4017-B0DA-6A1EE26CA486}"/>
            </a:ext>
          </a:extLst>
        </xdr:cNvPr>
        <xdr:cNvSpPr>
          <a:spLocks/>
        </xdr:cNvSpPr>
      </xdr:nvSpPr>
      <xdr:spPr>
        <a:xfrm>
          <a:off x="1836420" y="21259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106680</xdr:rowOff>
    </xdr:from>
    <xdr:to>
      <xdr:col>5</xdr:col>
      <xdr:colOff>72000</xdr:colOff>
      <xdr:row>8</xdr:row>
      <xdr:rowOff>268680</xdr:rowOff>
    </xdr:to>
    <xdr:sp macro="" textlink="">
      <xdr:nvSpPr>
        <xdr:cNvPr id="60" name="Rectangle 59">
          <a:extLst>
            <a:ext uri="{FF2B5EF4-FFF2-40B4-BE49-F238E27FC236}">
              <a16:creationId xmlns:a16="http://schemas.microsoft.com/office/drawing/2014/main" id="{2B70E60C-6F13-4656-AA86-027204AF093A}"/>
            </a:ext>
          </a:extLst>
        </xdr:cNvPr>
        <xdr:cNvSpPr>
          <a:spLocks/>
        </xdr:cNvSpPr>
      </xdr:nvSpPr>
      <xdr:spPr>
        <a:xfrm>
          <a:off x="1836420" y="24688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99060</xdr:rowOff>
    </xdr:from>
    <xdr:to>
      <xdr:col>5</xdr:col>
      <xdr:colOff>72000</xdr:colOff>
      <xdr:row>9</xdr:row>
      <xdr:rowOff>261060</xdr:rowOff>
    </xdr:to>
    <xdr:sp macro="" textlink="">
      <xdr:nvSpPr>
        <xdr:cNvPr id="61" name="Rectangle 60">
          <a:extLst>
            <a:ext uri="{FF2B5EF4-FFF2-40B4-BE49-F238E27FC236}">
              <a16:creationId xmlns:a16="http://schemas.microsoft.com/office/drawing/2014/main" id="{CEA13B74-04A9-4CF2-A2BF-5BD63F6DB6B1}"/>
            </a:ext>
          </a:extLst>
        </xdr:cNvPr>
        <xdr:cNvSpPr>
          <a:spLocks/>
        </xdr:cNvSpPr>
      </xdr:nvSpPr>
      <xdr:spPr>
        <a:xfrm>
          <a:off x="1836420" y="278892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10</xdr:row>
      <xdr:rowOff>114300</xdr:rowOff>
    </xdr:from>
    <xdr:to>
      <xdr:col>5</xdr:col>
      <xdr:colOff>72000</xdr:colOff>
      <xdr:row>10</xdr:row>
      <xdr:rowOff>276300</xdr:rowOff>
    </xdr:to>
    <xdr:sp macro="" textlink="">
      <xdr:nvSpPr>
        <xdr:cNvPr id="62" name="Rectangle 61">
          <a:extLst>
            <a:ext uri="{FF2B5EF4-FFF2-40B4-BE49-F238E27FC236}">
              <a16:creationId xmlns:a16="http://schemas.microsoft.com/office/drawing/2014/main" id="{5321EC55-8825-4C6C-9486-11C809DBB60E}"/>
            </a:ext>
          </a:extLst>
        </xdr:cNvPr>
        <xdr:cNvSpPr>
          <a:spLocks/>
        </xdr:cNvSpPr>
      </xdr:nvSpPr>
      <xdr:spPr>
        <a:xfrm>
          <a:off x="1836420" y="313182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0</xdr:col>
      <xdr:colOff>0</xdr:colOff>
      <xdr:row>0</xdr:row>
      <xdr:rowOff>0</xdr:rowOff>
    </xdr:from>
    <xdr:to>
      <xdr:col>2</xdr:col>
      <xdr:colOff>3471</xdr:colOff>
      <xdr:row>22</xdr:row>
      <xdr:rowOff>96300</xdr:rowOff>
    </xdr:to>
    <xdr:grpSp>
      <xdr:nvGrpSpPr>
        <xdr:cNvPr id="68" name="Group 67">
          <a:extLst>
            <a:ext uri="{FF2B5EF4-FFF2-40B4-BE49-F238E27FC236}">
              <a16:creationId xmlns:a16="http://schemas.microsoft.com/office/drawing/2014/main" id="{64C65080-5DEC-471A-8070-08E42D89A296}"/>
            </a:ext>
          </a:extLst>
        </xdr:cNvPr>
        <xdr:cNvGrpSpPr/>
      </xdr:nvGrpSpPr>
      <xdr:grpSpPr>
        <a:xfrm>
          <a:off x="0" y="0"/>
          <a:ext cx="1474131" cy="6840000"/>
          <a:chOff x="0" y="0"/>
          <a:chExt cx="1470321" cy="6184990"/>
        </a:xfrm>
      </xdr:grpSpPr>
      <xdr:grpSp>
        <xdr:nvGrpSpPr>
          <xdr:cNvPr id="69" name="Group 68">
            <a:extLst>
              <a:ext uri="{FF2B5EF4-FFF2-40B4-BE49-F238E27FC236}">
                <a16:creationId xmlns:a16="http://schemas.microsoft.com/office/drawing/2014/main" id="{0FE0B9BF-8A3D-0AA8-FC61-1EE892F6D16B}"/>
              </a:ext>
            </a:extLst>
          </xdr:cNvPr>
          <xdr:cNvGrpSpPr/>
        </xdr:nvGrpSpPr>
        <xdr:grpSpPr>
          <a:xfrm>
            <a:off x="0" y="0"/>
            <a:ext cx="1470321" cy="6184990"/>
            <a:chOff x="0" y="0"/>
            <a:chExt cx="1470321" cy="6184990"/>
          </a:xfrm>
        </xdr:grpSpPr>
        <xdr:grpSp>
          <xdr:nvGrpSpPr>
            <xdr:cNvPr id="71" name="Group 70">
              <a:extLst>
                <a:ext uri="{FF2B5EF4-FFF2-40B4-BE49-F238E27FC236}">
                  <a16:creationId xmlns:a16="http://schemas.microsoft.com/office/drawing/2014/main" id="{7CE16962-992B-11E0-6107-C3F5C3701B58}"/>
                </a:ext>
              </a:extLst>
            </xdr:cNvPr>
            <xdr:cNvGrpSpPr/>
          </xdr:nvGrpSpPr>
          <xdr:grpSpPr>
            <a:xfrm>
              <a:off x="0" y="0"/>
              <a:ext cx="1470321" cy="6184990"/>
              <a:chOff x="0" y="-291307"/>
              <a:chExt cx="1474131" cy="6350725"/>
            </a:xfrm>
            <a:solidFill>
              <a:schemeClr val="bg1"/>
            </a:solidFill>
          </xdr:grpSpPr>
          <xdr:grpSp>
            <xdr:nvGrpSpPr>
              <xdr:cNvPr id="73" name="Group 72">
                <a:extLst>
                  <a:ext uri="{FF2B5EF4-FFF2-40B4-BE49-F238E27FC236}">
                    <a16:creationId xmlns:a16="http://schemas.microsoft.com/office/drawing/2014/main" id="{3A9C090C-EA16-4A9F-90D4-263DFA51E3CC}"/>
                  </a:ext>
                </a:extLst>
              </xdr:cNvPr>
              <xdr:cNvGrpSpPr/>
            </xdr:nvGrpSpPr>
            <xdr:grpSpPr>
              <a:xfrm>
                <a:off x="0" y="-291307"/>
                <a:ext cx="1474131" cy="6350725"/>
                <a:chOff x="0" y="-291307"/>
                <a:chExt cx="1474131" cy="6350725"/>
              </a:xfrm>
              <a:grpFill/>
            </xdr:grpSpPr>
            <xdr:grpSp>
              <xdr:nvGrpSpPr>
                <xdr:cNvPr id="76" name="Group 75">
                  <a:extLst>
                    <a:ext uri="{FF2B5EF4-FFF2-40B4-BE49-F238E27FC236}">
                      <a16:creationId xmlns:a16="http://schemas.microsoft.com/office/drawing/2014/main" id="{1ADEE80B-F983-AE39-308F-F04EA3B05362}"/>
                    </a:ext>
                  </a:extLst>
                </xdr:cNvPr>
                <xdr:cNvGrpSpPr/>
              </xdr:nvGrpSpPr>
              <xdr:grpSpPr>
                <a:xfrm>
                  <a:off x="0" y="-291307"/>
                  <a:ext cx="1474131" cy="6350725"/>
                  <a:chOff x="0" y="-276870"/>
                  <a:chExt cx="1476165" cy="6035993"/>
                </a:xfrm>
                <a:grpFill/>
              </xdr:grpSpPr>
              <xdr:sp macro="" textlink="">
                <xdr:nvSpPr>
                  <xdr:cNvPr id="78" name="Rectangle 77">
                    <a:extLst>
                      <a:ext uri="{FF2B5EF4-FFF2-40B4-BE49-F238E27FC236}">
                        <a16:creationId xmlns:a16="http://schemas.microsoft.com/office/drawing/2014/main" id="{11886007-0E6C-6474-DFA7-1AB2750C21E2}"/>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79" name="Group 78">
                    <a:extLst>
                      <a:ext uri="{FF2B5EF4-FFF2-40B4-BE49-F238E27FC236}">
                        <a16:creationId xmlns:a16="http://schemas.microsoft.com/office/drawing/2014/main" id="{5B342121-A79D-232D-4B91-9ECD4A6A837A}"/>
                      </a:ext>
                    </a:extLst>
                  </xdr:cNvPr>
                  <xdr:cNvGrpSpPr/>
                </xdr:nvGrpSpPr>
                <xdr:grpSpPr>
                  <a:xfrm>
                    <a:off x="2080" y="531339"/>
                    <a:ext cx="1457616" cy="4278031"/>
                    <a:chOff x="2080" y="531339"/>
                    <a:chExt cx="1457616" cy="4278031"/>
                  </a:xfrm>
                  <a:grpFill/>
                </xdr:grpSpPr>
                <xdr:sp macro="" textlink="">
                  <xdr:nvSpPr>
                    <xdr:cNvPr id="80" name="TextBox 79">
                      <a:hlinkClick xmlns:r="http://schemas.openxmlformats.org/officeDocument/2006/relationships" r:id="rId1"/>
                      <a:extLst>
                        <a:ext uri="{FF2B5EF4-FFF2-40B4-BE49-F238E27FC236}">
                          <a16:creationId xmlns:a16="http://schemas.microsoft.com/office/drawing/2014/main" id="{3AC757B7-5649-CD36-4F7E-7E3E458A866B}"/>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1" name="TextBox 80">
                      <a:hlinkClick xmlns:r="http://schemas.openxmlformats.org/officeDocument/2006/relationships" r:id="rId2"/>
                      <a:extLst>
                        <a:ext uri="{FF2B5EF4-FFF2-40B4-BE49-F238E27FC236}">
                          <a16:creationId xmlns:a16="http://schemas.microsoft.com/office/drawing/2014/main" id="{66F61AD0-F876-8284-186F-483F87FECF01}"/>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2" name="TextBox 81">
                      <a:hlinkClick xmlns:r="http://schemas.openxmlformats.org/officeDocument/2006/relationships" r:id="rId3"/>
                      <a:extLst>
                        <a:ext uri="{FF2B5EF4-FFF2-40B4-BE49-F238E27FC236}">
                          <a16:creationId xmlns:a16="http://schemas.microsoft.com/office/drawing/2014/main" id="{9399F7A6-2AA6-DBD8-F426-5F6C3C2912BA}"/>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3" name="TextBox 82">
                      <a:hlinkClick xmlns:r="http://schemas.openxmlformats.org/officeDocument/2006/relationships" r:id="rId4"/>
                      <a:extLst>
                        <a:ext uri="{FF2B5EF4-FFF2-40B4-BE49-F238E27FC236}">
                          <a16:creationId xmlns:a16="http://schemas.microsoft.com/office/drawing/2014/main" id="{FD9B1B9D-B40C-03D8-813A-7C18A230F5CB}"/>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4" name="TextBox 83">
                      <a:hlinkClick xmlns:r="http://schemas.openxmlformats.org/officeDocument/2006/relationships" r:id="rId5"/>
                      <a:extLst>
                        <a:ext uri="{FF2B5EF4-FFF2-40B4-BE49-F238E27FC236}">
                          <a16:creationId xmlns:a16="http://schemas.microsoft.com/office/drawing/2014/main" id="{98E7EA54-71AE-96D1-AFFF-288547E0DAC1}"/>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5" name="TextBox 84">
                      <a:hlinkClick xmlns:r="http://schemas.openxmlformats.org/officeDocument/2006/relationships" r:id="rId6"/>
                      <a:extLst>
                        <a:ext uri="{FF2B5EF4-FFF2-40B4-BE49-F238E27FC236}">
                          <a16:creationId xmlns:a16="http://schemas.microsoft.com/office/drawing/2014/main" id="{0266988D-B08D-67D9-072F-65FA62B579C3}"/>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6" name="TextBox 85">
                      <a:hlinkClick xmlns:r="http://schemas.openxmlformats.org/officeDocument/2006/relationships" r:id="rId7"/>
                      <a:extLst>
                        <a:ext uri="{FF2B5EF4-FFF2-40B4-BE49-F238E27FC236}">
                          <a16:creationId xmlns:a16="http://schemas.microsoft.com/office/drawing/2014/main" id="{4E504511-115F-BF48-3D57-D4EBEE6408BC}"/>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7" name="TextBox 86">
                      <a:hlinkClick xmlns:r="http://schemas.openxmlformats.org/officeDocument/2006/relationships" r:id="rId8"/>
                      <a:extLst>
                        <a:ext uri="{FF2B5EF4-FFF2-40B4-BE49-F238E27FC236}">
                          <a16:creationId xmlns:a16="http://schemas.microsoft.com/office/drawing/2014/main" id="{5FB5ABD4-D963-CF54-E5E8-32D0BBBB48D7}"/>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8" name="TextBox 87">
                      <a:hlinkClick xmlns:r="http://schemas.openxmlformats.org/officeDocument/2006/relationships" r:id="rId9"/>
                      <a:extLst>
                        <a:ext uri="{FF2B5EF4-FFF2-40B4-BE49-F238E27FC236}">
                          <a16:creationId xmlns:a16="http://schemas.microsoft.com/office/drawing/2014/main" id="{E870A7D8-AFA7-C7B8-47E0-9B55CA41D788}"/>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89" name="TextBox 88">
                      <a:extLst>
                        <a:ext uri="{FF2B5EF4-FFF2-40B4-BE49-F238E27FC236}">
                          <a16:creationId xmlns:a16="http://schemas.microsoft.com/office/drawing/2014/main" id="{6BD7DF86-D8DB-61C2-5BFE-A0F682D63CC4}"/>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0" name="TextBox 89">
                      <a:hlinkClick xmlns:r="http://schemas.openxmlformats.org/officeDocument/2006/relationships" r:id="rId10"/>
                      <a:extLst>
                        <a:ext uri="{FF2B5EF4-FFF2-40B4-BE49-F238E27FC236}">
                          <a16:creationId xmlns:a16="http://schemas.microsoft.com/office/drawing/2014/main" id="{22299C2C-7056-A742-F17B-E13BB86C3FA2}"/>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1" name="TextBox 90">
                      <a:extLst>
                        <a:ext uri="{FF2B5EF4-FFF2-40B4-BE49-F238E27FC236}">
                          <a16:creationId xmlns:a16="http://schemas.microsoft.com/office/drawing/2014/main" id="{C3859C90-8607-CAFB-932B-02C293B21FD6}"/>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2" name="TextBox 91">
                      <a:hlinkClick xmlns:r="http://schemas.openxmlformats.org/officeDocument/2006/relationships" r:id="rId11"/>
                      <a:extLst>
                        <a:ext uri="{FF2B5EF4-FFF2-40B4-BE49-F238E27FC236}">
                          <a16:creationId xmlns:a16="http://schemas.microsoft.com/office/drawing/2014/main" id="{F72463A5-E0A2-8A0B-7BF4-05731C179F81}"/>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3" name="TextBox 92">
                      <a:extLst>
                        <a:ext uri="{FF2B5EF4-FFF2-40B4-BE49-F238E27FC236}">
                          <a16:creationId xmlns:a16="http://schemas.microsoft.com/office/drawing/2014/main" id="{9FAF925F-55F4-D0D4-825A-B3358C334E19}"/>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77" name="TextBox 76">
                  <a:hlinkClick xmlns:r="http://schemas.openxmlformats.org/officeDocument/2006/relationships" r:id="rId12"/>
                  <a:extLst>
                    <a:ext uri="{FF2B5EF4-FFF2-40B4-BE49-F238E27FC236}">
                      <a16:creationId xmlns:a16="http://schemas.microsoft.com/office/drawing/2014/main" id="{763D25E9-39F0-AD34-7B50-1B92DE132AB0}"/>
                    </a:ext>
                  </a:extLst>
                </xdr:cNvPr>
                <xdr:cNvSpPr txBox="1"/>
              </xdr:nvSpPr>
              <xdr:spPr>
                <a:xfrm>
                  <a:off x="0" y="2248743"/>
                  <a:ext cx="1440000" cy="253521"/>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74" name="TextBox 73">
                <a:extLst>
                  <a:ext uri="{FF2B5EF4-FFF2-40B4-BE49-F238E27FC236}">
                    <a16:creationId xmlns:a16="http://schemas.microsoft.com/office/drawing/2014/main" id="{AEC4D24C-4F64-521D-DF7B-FCF5A5070003}"/>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extLst>
                  <a:ext uri="{FF2B5EF4-FFF2-40B4-BE49-F238E27FC236}">
                    <a16:creationId xmlns:a16="http://schemas.microsoft.com/office/drawing/2014/main" id="{6EC2C0C0-C257-2FF2-6B17-8B0863146610}"/>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2" name="TextBox 71">
              <a:hlinkClick xmlns:r="http://schemas.openxmlformats.org/officeDocument/2006/relationships" r:id="rId13"/>
              <a:extLst>
                <a:ext uri="{FF2B5EF4-FFF2-40B4-BE49-F238E27FC236}">
                  <a16:creationId xmlns:a16="http://schemas.microsoft.com/office/drawing/2014/main" id="{6873F494-4FA9-05C5-D93A-6CB5B1D09DA1}"/>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70" name="Picture 69">
            <a:extLst>
              <a:ext uri="{FF2B5EF4-FFF2-40B4-BE49-F238E27FC236}">
                <a16:creationId xmlns:a16="http://schemas.microsoft.com/office/drawing/2014/main" id="{6CE2FB39-F031-3041-28E2-4E8919A9D3D9}"/>
              </a:ext>
            </a:extLst>
          </xdr:cNvPr>
          <xdr:cNvPicPr>
            <a:picLocks noChangeAspect="1"/>
          </xdr:cNvPicPr>
        </xdr:nvPicPr>
        <xdr:blipFill>
          <a:blip xmlns:r="http://schemas.openxmlformats.org/officeDocument/2006/relationships" r:embed="rId14"/>
          <a:stretch>
            <a:fillRect/>
          </a:stretch>
        </xdr:blipFill>
        <xdr:spPr>
          <a:xfrm>
            <a:off x="243840" y="175260"/>
            <a:ext cx="1021080" cy="439850"/>
          </a:xfrm>
          <a:prstGeom prst="rect">
            <a:avLst/>
          </a:prstGeom>
        </xdr:spPr>
      </xdr:pic>
    </xdr:grpSp>
    <xdr:clientData/>
  </xdr:twoCellAnchor>
  <xdr:twoCellAnchor>
    <xdr:from>
      <xdr:col>2</xdr:col>
      <xdr:colOff>22860</xdr:colOff>
      <xdr:row>0</xdr:row>
      <xdr:rowOff>0</xdr:rowOff>
    </xdr:from>
    <xdr:to>
      <xdr:col>21</xdr:col>
      <xdr:colOff>62280</xdr:colOff>
      <xdr:row>28</xdr:row>
      <xdr:rowOff>167640</xdr:rowOff>
    </xdr:to>
    <xdr:grpSp>
      <xdr:nvGrpSpPr>
        <xdr:cNvPr id="3" name="Group 2">
          <a:extLst>
            <a:ext uri="{FF2B5EF4-FFF2-40B4-BE49-F238E27FC236}">
              <a16:creationId xmlns:a16="http://schemas.microsoft.com/office/drawing/2014/main" id="{E7ACECF4-98BA-E3A9-1712-B146F6C8B8E0}"/>
            </a:ext>
          </a:extLst>
        </xdr:cNvPr>
        <xdr:cNvGrpSpPr/>
      </xdr:nvGrpSpPr>
      <xdr:grpSpPr>
        <a:xfrm>
          <a:off x="1493520" y="0"/>
          <a:ext cx="12703860" cy="8420100"/>
          <a:chOff x="1470660" y="0"/>
          <a:chExt cx="12703860" cy="8420100"/>
        </a:xfrm>
      </xdr:grpSpPr>
      <xdr:sp macro="" textlink="">
        <xdr:nvSpPr>
          <xdr:cNvPr id="122" name="Rectangle: Rounded Corners 121">
            <a:extLst>
              <a:ext uri="{FF2B5EF4-FFF2-40B4-BE49-F238E27FC236}">
                <a16:creationId xmlns:a16="http://schemas.microsoft.com/office/drawing/2014/main" id="{9469F600-7139-5B09-78DB-4273B89510B9}"/>
              </a:ext>
            </a:extLst>
          </xdr:cNvPr>
          <xdr:cNvSpPr/>
        </xdr:nvSpPr>
        <xdr:spPr>
          <a:xfrm>
            <a:off x="9494520" y="0"/>
            <a:ext cx="4680000" cy="6840000"/>
          </a:xfrm>
          <a:prstGeom prst="roundRect">
            <a:avLst>
              <a:gd name="adj" fmla="val 378"/>
            </a:avLst>
          </a:prstGeom>
          <a:solidFill>
            <a:schemeClr val="bg1"/>
          </a:solidFill>
          <a:ln w="254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23" name="TextBox 122">
            <a:extLst>
              <a:ext uri="{FF2B5EF4-FFF2-40B4-BE49-F238E27FC236}">
                <a16:creationId xmlns:a16="http://schemas.microsoft.com/office/drawing/2014/main" id="{EB06DBBA-6F8A-7937-2A67-8C45A75013FB}"/>
              </a:ext>
            </a:extLst>
          </xdr:cNvPr>
          <xdr:cNvSpPr txBox="1"/>
        </xdr:nvSpPr>
        <xdr:spPr>
          <a:xfrm>
            <a:off x="9762367" y="245389"/>
            <a:ext cx="1850513" cy="321752"/>
          </a:xfrm>
          <a:prstGeom prst="rect">
            <a:avLst/>
          </a:prstGeom>
          <a:solidFill>
            <a:schemeClr val="lt1">
              <a:alpha val="0"/>
            </a:schemeClr>
          </a:solidFill>
          <a:ln w="0"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Add/Edit  Payment</a:t>
            </a:r>
            <a:endParaRPr lang="en-SC" sz="1600" b="1">
              <a:solidFill>
                <a:sysClr val="windowText" lastClr="000000"/>
              </a:solidFill>
            </a:endParaRPr>
          </a:p>
        </xdr:txBody>
      </xdr:sp>
      <xdr:sp macro="" textlink="">
        <xdr:nvSpPr>
          <xdr:cNvPr id="124" name="Rectangle: Rounded Corners 123">
            <a:hlinkClick xmlns:r="http://schemas.openxmlformats.org/officeDocument/2006/relationships" r:id="rId15"/>
            <a:extLst>
              <a:ext uri="{FF2B5EF4-FFF2-40B4-BE49-F238E27FC236}">
                <a16:creationId xmlns:a16="http://schemas.microsoft.com/office/drawing/2014/main" id="{80A5134F-B6D4-7582-C62D-B84AF14B8231}"/>
              </a:ext>
            </a:extLst>
          </xdr:cNvPr>
          <xdr:cNvSpPr/>
        </xdr:nvSpPr>
        <xdr:spPr>
          <a:xfrm>
            <a:off x="12531407" y="255254"/>
            <a:ext cx="648000" cy="252000"/>
          </a:xfrm>
          <a:prstGeom prst="roundRect">
            <a:avLst/>
          </a:prstGeom>
          <a:solidFill>
            <a:srgbClr val="FF6600"/>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125" name="Rectangle: Rounded Corners 124">
            <a:extLst>
              <a:ext uri="{FF2B5EF4-FFF2-40B4-BE49-F238E27FC236}">
                <a16:creationId xmlns:a16="http://schemas.microsoft.com/office/drawing/2014/main" id="{995B05E1-0DDA-3D0A-2662-D6FEA97EE568}"/>
              </a:ext>
            </a:extLst>
          </xdr:cNvPr>
          <xdr:cNvSpPr/>
        </xdr:nvSpPr>
        <xdr:spPr>
          <a:xfrm>
            <a:off x="11681899" y="1101234"/>
            <a:ext cx="1800000" cy="217156"/>
          </a:xfrm>
          <a:prstGeom prst="roundRect">
            <a:avLst>
              <a:gd name="adj" fmla="val 0"/>
            </a:avLst>
          </a:prstGeom>
          <a:solidFill>
            <a:schemeClr val="bg1">
              <a:lumMod val="95000"/>
            </a:schemeClr>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DN24100</a:t>
            </a:r>
            <a:endParaRPr lang="en-SC" sz="1100">
              <a:solidFill>
                <a:sysClr val="windowText" lastClr="000000"/>
              </a:solidFill>
            </a:endParaRPr>
          </a:p>
        </xdr:txBody>
      </xdr:sp>
      <xdr:sp macro="" textlink="">
        <xdr:nvSpPr>
          <xdr:cNvPr id="126" name="Rectangle: Rounded Corners 125">
            <a:extLst>
              <a:ext uri="{FF2B5EF4-FFF2-40B4-BE49-F238E27FC236}">
                <a16:creationId xmlns:a16="http://schemas.microsoft.com/office/drawing/2014/main" id="{80C6EC28-2FD0-D08A-BB21-29926CB41D59}"/>
              </a:ext>
            </a:extLst>
          </xdr:cNvPr>
          <xdr:cNvSpPr/>
        </xdr:nvSpPr>
        <xdr:spPr>
          <a:xfrm>
            <a:off x="10047013" y="110123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Debit Note No</a:t>
            </a:r>
            <a:endParaRPr lang="en-SC" sz="1200"/>
          </a:p>
        </xdr:txBody>
      </xdr:sp>
      <xdr:sp macro="" textlink="">
        <xdr:nvSpPr>
          <xdr:cNvPr id="127" name="Rectangle: Rounded Corners 126">
            <a:extLst>
              <a:ext uri="{FF2B5EF4-FFF2-40B4-BE49-F238E27FC236}">
                <a16:creationId xmlns:a16="http://schemas.microsoft.com/office/drawing/2014/main" id="{6322BD8F-2446-2C88-453F-66EDABB1C0B0}"/>
              </a:ext>
            </a:extLst>
          </xdr:cNvPr>
          <xdr:cNvSpPr/>
        </xdr:nvSpPr>
        <xdr:spPr>
          <a:xfrm>
            <a:off x="11684365" y="1407666"/>
            <a:ext cx="1800000" cy="217156"/>
          </a:xfrm>
          <a:prstGeom prst="roundRect">
            <a:avLst>
              <a:gd name="adj" fmla="val 0"/>
            </a:avLst>
          </a:prstGeom>
          <a:solidFill>
            <a:schemeClr val="bg1">
              <a:lumMod val="95000"/>
            </a:schemeClr>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MPV-23-HEA-P0002132</a:t>
            </a:r>
            <a:endParaRPr lang="en-SC" sz="1100"/>
          </a:p>
        </xdr:txBody>
      </xdr:sp>
      <xdr:sp macro="" textlink="">
        <xdr:nvSpPr>
          <xdr:cNvPr id="128" name="Rectangle: Rounded Corners 127">
            <a:extLst>
              <a:ext uri="{FF2B5EF4-FFF2-40B4-BE49-F238E27FC236}">
                <a16:creationId xmlns:a16="http://schemas.microsoft.com/office/drawing/2014/main" id="{EEDBABE9-FE2E-9B81-6091-622010EA5906}"/>
              </a:ext>
            </a:extLst>
          </xdr:cNvPr>
          <xdr:cNvSpPr/>
        </xdr:nvSpPr>
        <xdr:spPr>
          <a:xfrm>
            <a:off x="10047013" y="140766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Policy Number</a:t>
            </a:r>
            <a:endParaRPr lang="en-SC" sz="1200"/>
          </a:p>
        </xdr:txBody>
      </xdr:sp>
      <xdr:sp macro="" textlink="">
        <xdr:nvSpPr>
          <xdr:cNvPr id="129" name="Rectangle: Rounded Corners 128">
            <a:extLst>
              <a:ext uri="{FF2B5EF4-FFF2-40B4-BE49-F238E27FC236}">
                <a16:creationId xmlns:a16="http://schemas.microsoft.com/office/drawing/2014/main" id="{BC9014CB-5DBF-099A-6542-47334642CCEA}"/>
              </a:ext>
            </a:extLst>
          </xdr:cNvPr>
          <xdr:cNvSpPr/>
        </xdr:nvSpPr>
        <xdr:spPr>
          <a:xfrm>
            <a:off x="11676745" y="2058832"/>
            <a:ext cx="1800000" cy="217156"/>
          </a:xfrm>
          <a:prstGeom prst="roundRect">
            <a:avLst/>
          </a:prstGeom>
          <a:solidFill>
            <a:schemeClr val="bg1">
              <a:lumMod val="95000"/>
            </a:schemeClr>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5.727.95</a:t>
            </a:r>
          </a:p>
          <a:p>
            <a:pPr algn="l"/>
            <a:endParaRPr lang="en-SC" sz="1100">
              <a:solidFill>
                <a:sysClr val="windowText" lastClr="000000"/>
              </a:solidFill>
            </a:endParaRPr>
          </a:p>
        </xdr:txBody>
      </xdr:sp>
      <xdr:sp macro="" textlink="">
        <xdr:nvSpPr>
          <xdr:cNvPr id="130" name="Rectangle: Rounded Corners 129">
            <a:extLst>
              <a:ext uri="{FF2B5EF4-FFF2-40B4-BE49-F238E27FC236}">
                <a16:creationId xmlns:a16="http://schemas.microsoft.com/office/drawing/2014/main" id="{1BA29FF6-7E3D-99F7-967E-52DAC3D5C14D}"/>
              </a:ext>
            </a:extLst>
          </xdr:cNvPr>
          <xdr:cNvSpPr/>
        </xdr:nvSpPr>
        <xdr:spPr>
          <a:xfrm>
            <a:off x="10047013" y="205883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Due</a:t>
            </a:r>
            <a:endParaRPr lang="en-SC" sz="1200"/>
          </a:p>
        </xdr:txBody>
      </xdr:sp>
      <xdr:sp macro="" textlink="">
        <xdr:nvSpPr>
          <xdr:cNvPr id="131" name="Rectangle: Rounded Corners 130">
            <a:extLst>
              <a:ext uri="{FF2B5EF4-FFF2-40B4-BE49-F238E27FC236}">
                <a16:creationId xmlns:a16="http://schemas.microsoft.com/office/drawing/2014/main" id="{81BD9654-2374-1746-2364-EFF3E2045A7A}"/>
              </a:ext>
            </a:extLst>
          </xdr:cNvPr>
          <xdr:cNvSpPr/>
        </xdr:nvSpPr>
        <xdr:spPr>
          <a:xfrm>
            <a:off x="11679210" y="2365262"/>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132" name="Rectangle: Rounded Corners 131">
            <a:extLst>
              <a:ext uri="{FF2B5EF4-FFF2-40B4-BE49-F238E27FC236}">
                <a16:creationId xmlns:a16="http://schemas.microsoft.com/office/drawing/2014/main" id="{1AC7D6C4-7F67-E374-3C6A-02FFB3C8F8DD}"/>
              </a:ext>
            </a:extLst>
          </xdr:cNvPr>
          <xdr:cNvSpPr/>
        </xdr:nvSpPr>
        <xdr:spPr>
          <a:xfrm>
            <a:off x="10047013" y="236526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Paid</a:t>
            </a:r>
            <a:endParaRPr lang="en-SC" sz="1200"/>
          </a:p>
        </xdr:txBody>
      </xdr:sp>
      <xdr:sp macro="" textlink="">
        <xdr:nvSpPr>
          <xdr:cNvPr id="133" name="Rectangle: Rounded Corners 132">
            <a:extLst>
              <a:ext uri="{FF2B5EF4-FFF2-40B4-BE49-F238E27FC236}">
                <a16:creationId xmlns:a16="http://schemas.microsoft.com/office/drawing/2014/main" id="{32E96E34-B5F2-2944-F84B-BB7CB7780389}"/>
              </a:ext>
            </a:extLst>
          </xdr:cNvPr>
          <xdr:cNvSpPr/>
        </xdr:nvSpPr>
        <xdr:spPr>
          <a:xfrm>
            <a:off x="11679210" y="2687015"/>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134" name="Rectangle: Rounded Corners 133">
            <a:extLst>
              <a:ext uri="{FF2B5EF4-FFF2-40B4-BE49-F238E27FC236}">
                <a16:creationId xmlns:a16="http://schemas.microsoft.com/office/drawing/2014/main" id="{A6133763-8FEC-C889-1875-B1EF2AB62C52}"/>
              </a:ext>
            </a:extLst>
          </xdr:cNvPr>
          <xdr:cNvSpPr/>
        </xdr:nvSpPr>
        <xdr:spPr>
          <a:xfrm>
            <a:off x="10047013" y="268701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Paid</a:t>
            </a:r>
            <a:endParaRPr lang="en-SC" sz="1200"/>
          </a:p>
        </xdr:txBody>
      </xdr:sp>
      <xdr:sp macro="" textlink="">
        <xdr:nvSpPr>
          <xdr:cNvPr id="135" name="Rectangle: Rounded Corners 134">
            <a:extLst>
              <a:ext uri="{FF2B5EF4-FFF2-40B4-BE49-F238E27FC236}">
                <a16:creationId xmlns:a16="http://schemas.microsoft.com/office/drawing/2014/main" id="{E383FC6D-887A-2DAD-13FA-0A2F78437038}"/>
              </a:ext>
            </a:extLst>
          </xdr:cNvPr>
          <xdr:cNvSpPr/>
        </xdr:nvSpPr>
        <xdr:spPr>
          <a:xfrm>
            <a:off x="10047013" y="299352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Payment Type</a:t>
            </a:r>
            <a:endParaRPr lang="en-SC" sz="1200">
              <a:solidFill>
                <a:sysClr val="windowText" lastClr="000000"/>
              </a:solidFill>
            </a:endParaRPr>
          </a:p>
        </xdr:txBody>
      </xdr:sp>
      <xdr:sp macro="" textlink="">
        <xdr:nvSpPr>
          <xdr:cNvPr id="136" name="Rectangle: Rounded Corners 135">
            <a:extLst>
              <a:ext uri="{FF2B5EF4-FFF2-40B4-BE49-F238E27FC236}">
                <a16:creationId xmlns:a16="http://schemas.microsoft.com/office/drawing/2014/main" id="{479BD2DE-8F06-5356-A8F6-07A3D665203A}"/>
              </a:ext>
            </a:extLst>
          </xdr:cNvPr>
          <xdr:cNvSpPr/>
        </xdr:nvSpPr>
        <xdr:spPr>
          <a:xfrm>
            <a:off x="11684365" y="1729417"/>
            <a:ext cx="1800000" cy="217156"/>
          </a:xfrm>
          <a:prstGeom prst="roundRect">
            <a:avLst/>
          </a:prstGeom>
          <a:solidFill>
            <a:schemeClr val="bg1">
              <a:lumMod val="95000"/>
            </a:schemeClr>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25-Dec-2024</a:t>
            </a:r>
            <a:endParaRPr lang="en-SC" sz="1100">
              <a:solidFill>
                <a:sysClr val="windowText" lastClr="000000"/>
              </a:solidFill>
            </a:endParaRPr>
          </a:p>
        </xdr:txBody>
      </xdr:sp>
      <xdr:sp macro="" textlink="">
        <xdr:nvSpPr>
          <xdr:cNvPr id="137" name="Rectangle: Rounded Corners 136">
            <a:extLst>
              <a:ext uri="{FF2B5EF4-FFF2-40B4-BE49-F238E27FC236}">
                <a16:creationId xmlns:a16="http://schemas.microsoft.com/office/drawing/2014/main" id="{86207287-B0D9-74D9-EB60-865A7D53059C}"/>
              </a:ext>
            </a:extLst>
          </xdr:cNvPr>
          <xdr:cNvSpPr/>
        </xdr:nvSpPr>
        <xdr:spPr>
          <a:xfrm>
            <a:off x="10047013" y="172941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Due</a:t>
            </a:r>
            <a:endParaRPr lang="en-SC" sz="1200"/>
          </a:p>
        </xdr:txBody>
      </xdr:sp>
      <xdr:sp macro="" textlink="">
        <xdr:nvSpPr>
          <xdr:cNvPr id="138" name="Rectangle: Rounded Corners 137">
            <a:extLst>
              <a:ext uri="{FF2B5EF4-FFF2-40B4-BE49-F238E27FC236}">
                <a16:creationId xmlns:a16="http://schemas.microsoft.com/office/drawing/2014/main" id="{0A9F61B7-B604-FC37-5290-60E152458E4D}"/>
              </a:ext>
            </a:extLst>
          </xdr:cNvPr>
          <xdr:cNvSpPr/>
        </xdr:nvSpPr>
        <xdr:spPr>
          <a:xfrm>
            <a:off x="10069873" y="4539454"/>
            <a:ext cx="1712038" cy="21715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Payment Notes</a:t>
            </a:r>
            <a:endParaRPr lang="en-SC" sz="1200"/>
          </a:p>
        </xdr:txBody>
      </xdr:sp>
      <xdr:sp macro="" textlink="">
        <xdr:nvSpPr>
          <xdr:cNvPr id="139" name="Rectangle: Rounded Corners 138">
            <a:extLst>
              <a:ext uri="{FF2B5EF4-FFF2-40B4-BE49-F238E27FC236}">
                <a16:creationId xmlns:a16="http://schemas.microsoft.com/office/drawing/2014/main" id="{C311DBE2-C46A-2620-3199-EEC1545F8DF4}"/>
              </a:ext>
            </a:extLst>
          </xdr:cNvPr>
          <xdr:cNvSpPr/>
        </xdr:nvSpPr>
        <xdr:spPr>
          <a:xfrm>
            <a:off x="11679210" y="3307537"/>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40" name="Rectangle: Rounded Corners 139">
            <a:extLst>
              <a:ext uri="{FF2B5EF4-FFF2-40B4-BE49-F238E27FC236}">
                <a16:creationId xmlns:a16="http://schemas.microsoft.com/office/drawing/2014/main" id="{C24821DD-50D9-4AE7-994C-4E08E80E68BD}"/>
              </a:ext>
            </a:extLst>
          </xdr:cNvPr>
          <xdr:cNvSpPr/>
        </xdr:nvSpPr>
        <xdr:spPr>
          <a:xfrm>
            <a:off x="10047013" y="330753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Mode Of Payment</a:t>
            </a:r>
            <a:endParaRPr lang="en-SC" sz="1200">
              <a:solidFill>
                <a:sysClr val="windowText" lastClr="000000"/>
              </a:solidFill>
            </a:endParaRPr>
          </a:p>
        </xdr:txBody>
      </xdr:sp>
      <xdr:sp macro="" textlink="">
        <xdr:nvSpPr>
          <xdr:cNvPr id="141" name="Rectangle: Rounded Corners 140">
            <a:extLst>
              <a:ext uri="{FF2B5EF4-FFF2-40B4-BE49-F238E27FC236}">
                <a16:creationId xmlns:a16="http://schemas.microsoft.com/office/drawing/2014/main" id="{F80F5B93-8F62-F018-3397-8D617C66EEDF}"/>
              </a:ext>
            </a:extLst>
          </xdr:cNvPr>
          <xdr:cNvSpPr/>
        </xdr:nvSpPr>
        <xdr:spPr>
          <a:xfrm>
            <a:off x="11676744" y="3629290"/>
            <a:ext cx="1800000" cy="214502"/>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42" name="Rectangle: Rounded Corners 141">
            <a:extLst>
              <a:ext uri="{FF2B5EF4-FFF2-40B4-BE49-F238E27FC236}">
                <a16:creationId xmlns:a16="http://schemas.microsoft.com/office/drawing/2014/main" id="{B988DFF0-D55A-C59F-3D97-5A2BC5FFBA4C}"/>
              </a:ext>
            </a:extLst>
          </xdr:cNvPr>
          <xdr:cNvSpPr/>
        </xdr:nvSpPr>
        <xdr:spPr>
          <a:xfrm>
            <a:off x="10047013" y="3629290"/>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Cheque No</a:t>
            </a:r>
            <a:endParaRPr lang="en-SC" sz="1200">
              <a:solidFill>
                <a:sysClr val="windowText" lastClr="000000"/>
              </a:solidFill>
            </a:endParaRPr>
          </a:p>
        </xdr:txBody>
      </xdr:sp>
      <xdr:sp macro="" textlink="">
        <xdr:nvSpPr>
          <xdr:cNvPr id="143" name="Rectangle: Rounded Corners 142">
            <a:hlinkClick xmlns:r="http://schemas.openxmlformats.org/officeDocument/2006/relationships" r:id="rId15"/>
            <a:extLst>
              <a:ext uri="{FF2B5EF4-FFF2-40B4-BE49-F238E27FC236}">
                <a16:creationId xmlns:a16="http://schemas.microsoft.com/office/drawing/2014/main" id="{4A3F888B-8891-1D61-3EF1-4254CBA6CC22}"/>
              </a:ext>
            </a:extLst>
          </xdr:cNvPr>
          <xdr:cNvSpPr/>
        </xdr:nvSpPr>
        <xdr:spPr>
          <a:xfrm>
            <a:off x="13274878" y="251460"/>
            <a:ext cx="648001" cy="252000"/>
          </a:xfrm>
          <a:prstGeom prst="roundRect">
            <a:avLst/>
          </a:prstGeom>
          <a:solidFill>
            <a:schemeClr val="tx1"/>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144" name="Rectangle: Rounded Corners 143">
            <a:extLst>
              <a:ext uri="{FF2B5EF4-FFF2-40B4-BE49-F238E27FC236}">
                <a16:creationId xmlns:a16="http://schemas.microsoft.com/office/drawing/2014/main" id="{6656DE26-9D28-2655-A52E-C59B760E451A}"/>
              </a:ext>
            </a:extLst>
          </xdr:cNvPr>
          <xdr:cNvSpPr/>
        </xdr:nvSpPr>
        <xdr:spPr>
          <a:xfrm>
            <a:off x="11676744" y="3935719"/>
            <a:ext cx="1800000" cy="214502"/>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45" name="TextBox 144">
            <a:extLst>
              <a:ext uri="{FF2B5EF4-FFF2-40B4-BE49-F238E27FC236}">
                <a16:creationId xmlns:a16="http://schemas.microsoft.com/office/drawing/2014/main" id="{B5BC58D0-385A-9575-D08D-9F7D1DDE1E78}"/>
              </a:ext>
            </a:extLst>
          </xdr:cNvPr>
          <xdr:cNvSpPr txBox="1"/>
        </xdr:nvSpPr>
        <xdr:spPr>
          <a:xfrm>
            <a:off x="10149840" y="4861112"/>
            <a:ext cx="3360420" cy="800240"/>
          </a:xfrm>
          <a:prstGeom prst="rect">
            <a:avLst/>
          </a:prstGeom>
          <a:solidFill>
            <a:schemeClr val="lt1"/>
          </a:solidFill>
          <a:ln w="317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146" name="Rectangle: Rounded Corners 145">
            <a:extLst>
              <a:ext uri="{FF2B5EF4-FFF2-40B4-BE49-F238E27FC236}">
                <a16:creationId xmlns:a16="http://schemas.microsoft.com/office/drawing/2014/main" id="{DB1F3386-076C-AF13-DF8B-A7EB2DFEBCB4}"/>
              </a:ext>
            </a:extLst>
          </xdr:cNvPr>
          <xdr:cNvSpPr/>
        </xdr:nvSpPr>
        <xdr:spPr>
          <a:xfrm>
            <a:off x="11681460" y="3001561"/>
            <a:ext cx="1800000" cy="213397"/>
          </a:xfrm>
          <a:prstGeom prst="roundRect">
            <a:avLst>
              <a:gd name="adj" fmla="val 5955"/>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Instalment</a:t>
            </a:r>
            <a:endParaRPr lang="en-SC" sz="1100">
              <a:solidFill>
                <a:sysClr val="windowText" lastClr="000000"/>
              </a:solidFill>
            </a:endParaRPr>
          </a:p>
        </xdr:txBody>
      </xdr:sp>
      <xdr:sp macro="" textlink="">
        <xdr:nvSpPr>
          <xdr:cNvPr id="206" name="Rectangle: Rounded Corners 205">
            <a:extLst>
              <a:ext uri="{FF2B5EF4-FFF2-40B4-BE49-F238E27FC236}">
                <a16:creationId xmlns:a16="http://schemas.microsoft.com/office/drawing/2014/main" id="{87BB3554-F5E2-44FE-8DA9-0A6183D4C05D}"/>
              </a:ext>
            </a:extLst>
          </xdr:cNvPr>
          <xdr:cNvSpPr/>
        </xdr:nvSpPr>
        <xdr:spPr>
          <a:xfrm>
            <a:off x="11795760" y="259080"/>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Delete</a:t>
            </a:r>
            <a:endParaRPr lang="en-SC" sz="1100"/>
          </a:p>
        </xdr:txBody>
      </xdr:sp>
      <xdr:sp macro="" textlink="">
        <xdr:nvSpPr>
          <xdr:cNvPr id="2" name="Rectangle 1">
            <a:extLst>
              <a:ext uri="{FF2B5EF4-FFF2-40B4-BE49-F238E27FC236}">
                <a16:creationId xmlns:a16="http://schemas.microsoft.com/office/drawing/2014/main" id="{D1F27BE7-7155-441B-8DB3-69BC37D7F8FD}"/>
              </a:ext>
            </a:extLst>
          </xdr:cNvPr>
          <xdr:cNvSpPr/>
        </xdr:nvSpPr>
        <xdr:spPr>
          <a:xfrm>
            <a:off x="1470660" y="0"/>
            <a:ext cx="803148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clientData/>
  </xdr:twoCellAnchor>
  <xdr:twoCellAnchor>
    <xdr:from>
      <xdr:col>17</xdr:col>
      <xdr:colOff>662940</xdr:colOff>
      <xdr:row>12</xdr:row>
      <xdr:rowOff>274320</xdr:rowOff>
    </xdr:from>
    <xdr:to>
      <xdr:col>18</xdr:col>
      <xdr:colOff>1045212</xdr:colOff>
      <xdr:row>13</xdr:row>
      <xdr:rowOff>155701</xdr:rowOff>
    </xdr:to>
    <xdr:sp macro="" textlink="">
      <xdr:nvSpPr>
        <xdr:cNvPr id="94" name="Rectangle: Rounded Corners 93">
          <a:extLst>
            <a:ext uri="{FF2B5EF4-FFF2-40B4-BE49-F238E27FC236}">
              <a16:creationId xmlns:a16="http://schemas.microsoft.com/office/drawing/2014/main" id="{21454D93-9FDA-41F8-873D-BA72B53DFFC6}"/>
            </a:ext>
          </a:extLst>
        </xdr:cNvPr>
        <xdr:cNvSpPr/>
      </xdr:nvSpPr>
      <xdr:spPr>
        <a:xfrm>
          <a:off x="10050780" y="3947160"/>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Variance</a:t>
          </a:r>
          <a:endParaRPr lang="en-SC" sz="1200">
            <a:solidFill>
              <a:sysClr val="windowText" lastClr="000000"/>
            </a:solidFill>
          </a:endParaRPr>
        </a:p>
      </xdr:txBody>
    </xdr:sp>
    <xdr:clientData/>
  </xdr:twoCellAnchor>
  <xdr:twoCellAnchor>
    <xdr:from>
      <xdr:col>19</xdr:col>
      <xdr:colOff>141366</xdr:colOff>
      <xdr:row>13</xdr:row>
      <xdr:rowOff>259080</xdr:rowOff>
    </xdr:from>
    <xdr:to>
      <xdr:col>19</xdr:col>
      <xdr:colOff>1941366</xdr:colOff>
      <xdr:row>14</xdr:row>
      <xdr:rowOff>148576</xdr:rowOff>
    </xdr:to>
    <xdr:sp macro="" textlink="">
      <xdr:nvSpPr>
        <xdr:cNvPr id="95" name="Rectangle: Rounded Corners 94">
          <a:extLst>
            <a:ext uri="{FF2B5EF4-FFF2-40B4-BE49-F238E27FC236}">
              <a16:creationId xmlns:a16="http://schemas.microsoft.com/office/drawing/2014/main" id="{A90266FB-9A75-4954-9388-A2FDBA913F97}"/>
            </a:ext>
          </a:extLst>
        </xdr:cNvPr>
        <xdr:cNvSpPr/>
      </xdr:nvSpPr>
      <xdr:spPr>
        <a:xfrm>
          <a:off x="11693286" y="4259580"/>
          <a:ext cx="1800000" cy="217156"/>
        </a:xfrm>
        <a:prstGeom prst="roundRect">
          <a:avLst>
            <a:gd name="adj" fmla="val 0"/>
          </a:avLst>
        </a:prstGeom>
        <a:no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xdr:from>
      <xdr:col>17</xdr:col>
      <xdr:colOff>670560</xdr:colOff>
      <xdr:row>13</xdr:row>
      <xdr:rowOff>259080</xdr:rowOff>
    </xdr:from>
    <xdr:to>
      <xdr:col>18</xdr:col>
      <xdr:colOff>1052832</xdr:colOff>
      <xdr:row>14</xdr:row>
      <xdr:rowOff>143047</xdr:rowOff>
    </xdr:to>
    <xdr:sp macro="" textlink="">
      <xdr:nvSpPr>
        <xdr:cNvPr id="96" name="Rectangle: Rounded Corners 95">
          <a:extLst>
            <a:ext uri="{FF2B5EF4-FFF2-40B4-BE49-F238E27FC236}">
              <a16:creationId xmlns:a16="http://schemas.microsoft.com/office/drawing/2014/main" id="{F7C921BD-706D-46E6-BC33-0F1D069CEA88}"/>
            </a:ext>
          </a:extLst>
        </xdr:cNvPr>
        <xdr:cNvSpPr/>
      </xdr:nvSpPr>
      <xdr:spPr>
        <a:xfrm>
          <a:off x="10058400" y="4259580"/>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Variance Reason</a:t>
          </a:r>
          <a:endParaRPr lang="en-SC" sz="1200"/>
        </a:p>
      </xdr:txBody>
    </xdr:sp>
    <xdr:clientData/>
  </xdr:twoCellAnchor>
  <xdr:twoCellAnchor>
    <xdr:from>
      <xdr:col>0</xdr:col>
      <xdr:colOff>0</xdr:colOff>
      <xdr:row>0</xdr:row>
      <xdr:rowOff>0</xdr:rowOff>
    </xdr:from>
    <xdr:to>
      <xdr:col>1</xdr:col>
      <xdr:colOff>228600</xdr:colOff>
      <xdr:row>1</xdr:row>
      <xdr:rowOff>365760</xdr:rowOff>
    </xdr:to>
    <xdr:sp macro="" textlink="">
      <xdr:nvSpPr>
        <xdr:cNvPr id="401409" name="Text Box 1">
          <a:extLst>
            <a:ext uri="{FF2B5EF4-FFF2-40B4-BE49-F238E27FC236}">
              <a16:creationId xmlns:a16="http://schemas.microsoft.com/office/drawing/2014/main" id="{EEB84739-B068-ABE2-0885-3EC482D657E5}"/>
            </a:ext>
          </a:extLst>
        </xdr:cNvPr>
        <xdr:cNvSpPr txBox="1">
          <a:spLocks noChangeArrowheads="1"/>
        </xdr:cNvSpPr>
      </xdr:nvSpPr>
      <xdr:spPr bwMode="auto">
        <a:xfrm>
          <a:off x="0" y="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SC" sz="1100" b="0" i="0" u="none" strike="noStrike" baseline="0">
              <a:solidFill>
                <a:srgbClr val="000000"/>
              </a:solidFill>
              <a:latin typeface="Aptos Narrow"/>
            </a:rPr>
            <a:t>MPV-23-HEA-P0002132</a:t>
          </a:r>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12</xdr:col>
      <xdr:colOff>464820</xdr:colOff>
      <xdr:row>20</xdr:row>
      <xdr:rowOff>106680</xdr:rowOff>
    </xdr:from>
    <xdr:to>
      <xdr:col>16</xdr:col>
      <xdr:colOff>2520</xdr:colOff>
      <xdr:row>21</xdr:row>
      <xdr:rowOff>540</xdr:rowOff>
    </xdr:to>
    <xdr:grpSp>
      <xdr:nvGrpSpPr>
        <xdr:cNvPr id="47" name="Group 46">
          <a:extLst>
            <a:ext uri="{FF2B5EF4-FFF2-40B4-BE49-F238E27FC236}">
              <a16:creationId xmlns:a16="http://schemas.microsoft.com/office/drawing/2014/main" id="{096DB94C-C556-47F5-A6ED-0502AA217A71}"/>
            </a:ext>
          </a:extLst>
        </xdr:cNvPr>
        <xdr:cNvGrpSpPr/>
      </xdr:nvGrpSpPr>
      <xdr:grpSpPr>
        <a:xfrm>
          <a:off x="5737860" y="6400800"/>
          <a:ext cx="2700000" cy="297720"/>
          <a:chOff x="5326380" y="922022"/>
          <a:chExt cx="2674920" cy="276157"/>
        </a:xfrm>
      </xdr:grpSpPr>
      <xdr:sp macro="" textlink="">
        <xdr:nvSpPr>
          <xdr:cNvPr id="48" name="Rectangle: Rounded Corners 47">
            <a:extLst>
              <a:ext uri="{FF2B5EF4-FFF2-40B4-BE49-F238E27FC236}">
                <a16:creationId xmlns:a16="http://schemas.microsoft.com/office/drawing/2014/main" id="{19759497-8B8C-48F0-CF5A-9BAFC020EC14}"/>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9" name="Picture 48">
            <a:extLst>
              <a:ext uri="{FF2B5EF4-FFF2-40B4-BE49-F238E27FC236}">
                <a16:creationId xmlns:a16="http://schemas.microsoft.com/office/drawing/2014/main" id="{33B61102-2D9B-C442-AEDC-61412607775B}"/>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50" name="Picture 49">
            <a:extLst>
              <a:ext uri="{FF2B5EF4-FFF2-40B4-BE49-F238E27FC236}">
                <a16:creationId xmlns:a16="http://schemas.microsoft.com/office/drawing/2014/main" id="{A035E6CC-1034-84A9-C6F1-5302EE8AA62F}"/>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21</xdr:col>
      <xdr:colOff>716280</xdr:colOff>
      <xdr:row>3</xdr:row>
      <xdr:rowOff>121920</xdr:rowOff>
    </xdr:from>
    <xdr:to>
      <xdr:col>22</xdr:col>
      <xdr:colOff>526080</xdr:colOff>
      <xdr:row>3</xdr:row>
      <xdr:rowOff>373920</xdr:rowOff>
    </xdr:to>
    <xdr:sp macro="" textlink="">
      <xdr:nvSpPr>
        <xdr:cNvPr id="51" name="Rectangle: Rounded Corners 50">
          <a:hlinkClick xmlns:r="http://schemas.openxmlformats.org/officeDocument/2006/relationships" r:id="rId2"/>
          <a:extLst>
            <a:ext uri="{FF2B5EF4-FFF2-40B4-BE49-F238E27FC236}">
              <a16:creationId xmlns:a16="http://schemas.microsoft.com/office/drawing/2014/main" id="{63C68548-5839-4156-8DE9-3C0AF76FCBCC}"/>
            </a:ext>
          </a:extLst>
        </xdr:cNvPr>
        <xdr:cNvSpPr/>
      </xdr:nvSpPr>
      <xdr:spPr>
        <a:xfrm>
          <a:off x="13388340" y="937260"/>
          <a:ext cx="648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20</xdr:col>
      <xdr:colOff>861060</xdr:colOff>
      <xdr:row>3</xdr:row>
      <xdr:rowOff>121920</xdr:rowOff>
    </xdr:from>
    <xdr:to>
      <xdr:col>21</xdr:col>
      <xdr:colOff>600180</xdr:colOff>
      <xdr:row>3</xdr:row>
      <xdr:rowOff>373920</xdr:rowOff>
    </xdr:to>
    <xdr:sp macro="" textlink="">
      <xdr:nvSpPr>
        <xdr:cNvPr id="52" name="Rectangle: Rounded Corners 51">
          <a:hlinkClick xmlns:r="http://schemas.openxmlformats.org/officeDocument/2006/relationships" r:id="rId3"/>
          <a:extLst>
            <a:ext uri="{FF2B5EF4-FFF2-40B4-BE49-F238E27FC236}">
              <a16:creationId xmlns:a16="http://schemas.microsoft.com/office/drawing/2014/main" id="{EEC0CCD7-7FA6-4806-B424-C4A93DC67B58}"/>
            </a:ext>
          </a:extLst>
        </xdr:cNvPr>
        <xdr:cNvSpPr/>
      </xdr:nvSpPr>
      <xdr:spPr>
        <a:xfrm>
          <a:off x="12588240" y="93726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0</xdr:colOff>
      <xdr:row>6</xdr:row>
      <xdr:rowOff>83820</xdr:rowOff>
    </xdr:from>
    <xdr:to>
      <xdr:col>5</xdr:col>
      <xdr:colOff>72000</xdr:colOff>
      <xdr:row>6</xdr:row>
      <xdr:rowOff>245820</xdr:rowOff>
    </xdr:to>
    <xdr:sp macro="" textlink="">
      <xdr:nvSpPr>
        <xdr:cNvPr id="53" name="Rectangle 52">
          <a:extLst>
            <a:ext uri="{FF2B5EF4-FFF2-40B4-BE49-F238E27FC236}">
              <a16:creationId xmlns:a16="http://schemas.microsoft.com/office/drawing/2014/main" id="{DB177A13-052F-4FFF-AE88-CDE45CEA8EC9}"/>
            </a:ext>
          </a:extLst>
        </xdr:cNvPr>
        <xdr:cNvSpPr>
          <a:spLocks/>
        </xdr:cNvSpPr>
      </xdr:nvSpPr>
      <xdr:spPr>
        <a:xfrm>
          <a:off x="1836420" y="179070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83820</xdr:rowOff>
    </xdr:from>
    <xdr:to>
      <xdr:col>5</xdr:col>
      <xdr:colOff>72000</xdr:colOff>
      <xdr:row>7</xdr:row>
      <xdr:rowOff>245820</xdr:rowOff>
    </xdr:to>
    <xdr:sp macro="" textlink="">
      <xdr:nvSpPr>
        <xdr:cNvPr id="54" name="Rectangle 53">
          <a:extLst>
            <a:ext uri="{FF2B5EF4-FFF2-40B4-BE49-F238E27FC236}">
              <a16:creationId xmlns:a16="http://schemas.microsoft.com/office/drawing/2014/main" id="{08190A00-36BA-48DE-B0EF-804C7C45FBF4}"/>
            </a:ext>
          </a:extLst>
        </xdr:cNvPr>
        <xdr:cNvSpPr>
          <a:spLocks/>
        </xdr:cNvSpPr>
      </xdr:nvSpPr>
      <xdr:spPr>
        <a:xfrm>
          <a:off x="1836420" y="211836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11</xdr:col>
      <xdr:colOff>739140</xdr:colOff>
      <xdr:row>3</xdr:row>
      <xdr:rowOff>121920</xdr:rowOff>
    </xdr:from>
    <xdr:to>
      <xdr:col>12</xdr:col>
      <xdr:colOff>392901</xdr:colOff>
      <xdr:row>3</xdr:row>
      <xdr:rowOff>373920</xdr:rowOff>
    </xdr:to>
    <xdr:pic>
      <xdr:nvPicPr>
        <xdr:cNvPr id="55" name="Picture 54">
          <a:hlinkClick xmlns:r="http://schemas.openxmlformats.org/officeDocument/2006/relationships" r:id="rId4"/>
          <a:extLst>
            <a:ext uri="{FF2B5EF4-FFF2-40B4-BE49-F238E27FC236}">
              <a16:creationId xmlns:a16="http://schemas.microsoft.com/office/drawing/2014/main" id="{CE9F8BFC-4220-4A60-8893-4F57A2BA1079}"/>
            </a:ext>
          </a:extLst>
        </xdr:cNvPr>
        <xdr:cNvPicPr>
          <a:picLocks/>
        </xdr:cNvPicPr>
      </xdr:nvPicPr>
      <xdr:blipFill>
        <a:blip xmlns:r="http://schemas.openxmlformats.org/officeDocument/2006/relationships" r:embed="rId5"/>
        <a:stretch>
          <a:fillRect/>
        </a:stretch>
      </xdr:blipFill>
      <xdr:spPr>
        <a:xfrm>
          <a:off x="5204460" y="937260"/>
          <a:ext cx="461481" cy="252000"/>
        </a:xfrm>
        <a:prstGeom prst="rect">
          <a:avLst/>
        </a:prstGeom>
      </xdr:spPr>
    </xdr:pic>
    <xdr:clientData/>
  </xdr:twoCellAnchor>
  <xdr:twoCellAnchor>
    <xdr:from>
      <xdr:col>5</xdr:col>
      <xdr:colOff>0</xdr:colOff>
      <xdr:row>8</xdr:row>
      <xdr:rowOff>83820</xdr:rowOff>
    </xdr:from>
    <xdr:to>
      <xdr:col>5</xdr:col>
      <xdr:colOff>72000</xdr:colOff>
      <xdr:row>8</xdr:row>
      <xdr:rowOff>245820</xdr:rowOff>
    </xdr:to>
    <xdr:sp macro="" textlink="">
      <xdr:nvSpPr>
        <xdr:cNvPr id="56" name="Rectangle 55">
          <a:extLst>
            <a:ext uri="{FF2B5EF4-FFF2-40B4-BE49-F238E27FC236}">
              <a16:creationId xmlns:a16="http://schemas.microsoft.com/office/drawing/2014/main" id="{BCC68DF5-00AE-4BA7-8525-958076BDDEDE}"/>
            </a:ext>
          </a:extLst>
        </xdr:cNvPr>
        <xdr:cNvSpPr>
          <a:spLocks/>
        </xdr:cNvSpPr>
      </xdr:nvSpPr>
      <xdr:spPr>
        <a:xfrm>
          <a:off x="1836420" y="244602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83820</xdr:rowOff>
    </xdr:from>
    <xdr:to>
      <xdr:col>5</xdr:col>
      <xdr:colOff>72000</xdr:colOff>
      <xdr:row>9</xdr:row>
      <xdr:rowOff>245820</xdr:rowOff>
    </xdr:to>
    <xdr:sp macro="" textlink="">
      <xdr:nvSpPr>
        <xdr:cNvPr id="57" name="Rectangle 56">
          <a:extLst>
            <a:ext uri="{FF2B5EF4-FFF2-40B4-BE49-F238E27FC236}">
              <a16:creationId xmlns:a16="http://schemas.microsoft.com/office/drawing/2014/main" id="{65A5DB79-8E63-44D3-834E-82EA192C19F9}"/>
            </a:ext>
          </a:extLst>
        </xdr:cNvPr>
        <xdr:cNvSpPr>
          <a:spLocks/>
        </xdr:cNvSpPr>
      </xdr:nvSpPr>
      <xdr:spPr>
        <a:xfrm>
          <a:off x="1836420" y="27736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10</xdr:row>
      <xdr:rowOff>91440</xdr:rowOff>
    </xdr:from>
    <xdr:to>
      <xdr:col>5</xdr:col>
      <xdr:colOff>72000</xdr:colOff>
      <xdr:row>10</xdr:row>
      <xdr:rowOff>253440</xdr:rowOff>
    </xdr:to>
    <xdr:sp macro="" textlink="">
      <xdr:nvSpPr>
        <xdr:cNvPr id="58" name="Rectangle 57">
          <a:extLst>
            <a:ext uri="{FF2B5EF4-FFF2-40B4-BE49-F238E27FC236}">
              <a16:creationId xmlns:a16="http://schemas.microsoft.com/office/drawing/2014/main" id="{02C29AD5-AF6D-428C-8B81-0F707983ED5B}"/>
            </a:ext>
          </a:extLst>
        </xdr:cNvPr>
        <xdr:cNvSpPr>
          <a:spLocks/>
        </xdr:cNvSpPr>
      </xdr:nvSpPr>
      <xdr:spPr>
        <a:xfrm>
          <a:off x="1836420" y="310896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22</xdr:col>
      <xdr:colOff>220980</xdr:colOff>
      <xdr:row>8</xdr:row>
      <xdr:rowOff>76200</xdr:rowOff>
    </xdr:from>
    <xdr:to>
      <xdr:col>22</xdr:col>
      <xdr:colOff>382980</xdr:colOff>
      <xdr:row>8</xdr:row>
      <xdr:rowOff>238200</xdr:rowOff>
    </xdr:to>
    <xdr:sp macro="" textlink="">
      <xdr:nvSpPr>
        <xdr:cNvPr id="59" name="TextBox 58">
          <a:extLst>
            <a:ext uri="{FF2B5EF4-FFF2-40B4-BE49-F238E27FC236}">
              <a16:creationId xmlns:a16="http://schemas.microsoft.com/office/drawing/2014/main" id="{E46127E6-0FB1-455F-9502-298AC8BF837C}"/>
            </a:ext>
          </a:extLst>
        </xdr:cNvPr>
        <xdr:cNvSpPr txBox="1">
          <a:spLocks noChangeAspect="1"/>
        </xdr:cNvSpPr>
      </xdr:nvSpPr>
      <xdr:spPr>
        <a:xfrm>
          <a:off x="13731240" y="243840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22</xdr:col>
      <xdr:colOff>220980</xdr:colOff>
      <xdr:row>9</xdr:row>
      <xdr:rowOff>76200</xdr:rowOff>
    </xdr:from>
    <xdr:to>
      <xdr:col>22</xdr:col>
      <xdr:colOff>382980</xdr:colOff>
      <xdr:row>9</xdr:row>
      <xdr:rowOff>238200</xdr:rowOff>
    </xdr:to>
    <xdr:sp macro="" textlink="">
      <xdr:nvSpPr>
        <xdr:cNvPr id="60" name="TextBox 59">
          <a:extLst>
            <a:ext uri="{FF2B5EF4-FFF2-40B4-BE49-F238E27FC236}">
              <a16:creationId xmlns:a16="http://schemas.microsoft.com/office/drawing/2014/main" id="{4B787FE5-C969-4DDB-9F2C-6E932908CDBD}"/>
            </a:ext>
          </a:extLst>
        </xdr:cNvPr>
        <xdr:cNvSpPr txBox="1">
          <a:spLocks noChangeAspect="1"/>
        </xdr:cNvSpPr>
      </xdr:nvSpPr>
      <xdr:spPr>
        <a:xfrm>
          <a:off x="13731240" y="276606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22</xdr:col>
      <xdr:colOff>220980</xdr:colOff>
      <xdr:row>10</xdr:row>
      <xdr:rowOff>68580</xdr:rowOff>
    </xdr:from>
    <xdr:to>
      <xdr:col>22</xdr:col>
      <xdr:colOff>382980</xdr:colOff>
      <xdr:row>10</xdr:row>
      <xdr:rowOff>230580</xdr:rowOff>
    </xdr:to>
    <xdr:sp macro="" textlink="">
      <xdr:nvSpPr>
        <xdr:cNvPr id="61" name="TextBox 60">
          <a:extLst>
            <a:ext uri="{FF2B5EF4-FFF2-40B4-BE49-F238E27FC236}">
              <a16:creationId xmlns:a16="http://schemas.microsoft.com/office/drawing/2014/main" id="{F9B0A292-C288-4A94-B1D9-B4A2548D48F1}"/>
            </a:ext>
          </a:extLst>
        </xdr:cNvPr>
        <xdr:cNvSpPr txBox="1">
          <a:spLocks noChangeAspect="1"/>
        </xdr:cNvSpPr>
      </xdr:nvSpPr>
      <xdr:spPr>
        <a:xfrm>
          <a:off x="13731240" y="308610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22</xdr:col>
      <xdr:colOff>213360</xdr:colOff>
      <xdr:row>6</xdr:row>
      <xdr:rowOff>76200</xdr:rowOff>
    </xdr:from>
    <xdr:to>
      <xdr:col>22</xdr:col>
      <xdr:colOff>375360</xdr:colOff>
      <xdr:row>6</xdr:row>
      <xdr:rowOff>238200</xdr:rowOff>
    </xdr:to>
    <xdr:sp macro="" textlink="">
      <xdr:nvSpPr>
        <xdr:cNvPr id="62" name="TextBox 61">
          <a:extLst>
            <a:ext uri="{FF2B5EF4-FFF2-40B4-BE49-F238E27FC236}">
              <a16:creationId xmlns:a16="http://schemas.microsoft.com/office/drawing/2014/main" id="{50BDF0EC-5E07-4095-AFA0-BF862AA66BA5}"/>
            </a:ext>
          </a:extLst>
        </xdr:cNvPr>
        <xdr:cNvSpPr txBox="1">
          <a:spLocks noChangeAspect="1"/>
        </xdr:cNvSpPr>
      </xdr:nvSpPr>
      <xdr:spPr>
        <a:xfrm>
          <a:off x="13723620" y="178308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22</xdr:col>
      <xdr:colOff>213360</xdr:colOff>
      <xdr:row>7</xdr:row>
      <xdr:rowOff>76200</xdr:rowOff>
    </xdr:from>
    <xdr:to>
      <xdr:col>22</xdr:col>
      <xdr:colOff>375360</xdr:colOff>
      <xdr:row>7</xdr:row>
      <xdr:rowOff>238200</xdr:rowOff>
    </xdr:to>
    <xdr:sp macro="" textlink="">
      <xdr:nvSpPr>
        <xdr:cNvPr id="63" name="TextBox 62">
          <a:extLst>
            <a:ext uri="{FF2B5EF4-FFF2-40B4-BE49-F238E27FC236}">
              <a16:creationId xmlns:a16="http://schemas.microsoft.com/office/drawing/2014/main" id="{8268C8B0-4BB8-4D5F-92EC-6070BD4DC6F7}"/>
            </a:ext>
          </a:extLst>
        </xdr:cNvPr>
        <xdr:cNvSpPr txBox="1">
          <a:spLocks noChangeAspect="1"/>
        </xdr:cNvSpPr>
      </xdr:nvSpPr>
      <xdr:spPr>
        <a:xfrm>
          <a:off x="13723620" y="211074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22</xdr:row>
      <xdr:rowOff>20100</xdr:rowOff>
    </xdr:to>
    <xdr:grpSp>
      <xdr:nvGrpSpPr>
        <xdr:cNvPr id="64" name="Group 63">
          <a:extLst>
            <a:ext uri="{FF2B5EF4-FFF2-40B4-BE49-F238E27FC236}">
              <a16:creationId xmlns:a16="http://schemas.microsoft.com/office/drawing/2014/main" id="{D39E3647-FB2C-46C4-8F91-E7876C4E3D3B}"/>
            </a:ext>
          </a:extLst>
        </xdr:cNvPr>
        <xdr:cNvGrpSpPr/>
      </xdr:nvGrpSpPr>
      <xdr:grpSpPr>
        <a:xfrm>
          <a:off x="0" y="0"/>
          <a:ext cx="1474131" cy="6840000"/>
          <a:chOff x="0" y="0"/>
          <a:chExt cx="1470321" cy="6184990"/>
        </a:xfrm>
        <a:noFill/>
      </xdr:grpSpPr>
      <xdr:grpSp>
        <xdr:nvGrpSpPr>
          <xdr:cNvPr id="65" name="Group 64">
            <a:extLst>
              <a:ext uri="{FF2B5EF4-FFF2-40B4-BE49-F238E27FC236}">
                <a16:creationId xmlns:a16="http://schemas.microsoft.com/office/drawing/2014/main" id="{2AD3D4B0-FF17-DE2E-3AD8-431BF177921A}"/>
              </a:ext>
            </a:extLst>
          </xdr:cNvPr>
          <xdr:cNvGrpSpPr/>
        </xdr:nvGrpSpPr>
        <xdr:grpSpPr>
          <a:xfrm>
            <a:off x="0" y="0"/>
            <a:ext cx="1470321" cy="6184990"/>
            <a:chOff x="0" y="0"/>
            <a:chExt cx="1470321" cy="6184990"/>
          </a:xfrm>
          <a:grpFill/>
        </xdr:grpSpPr>
        <xdr:grpSp>
          <xdr:nvGrpSpPr>
            <xdr:cNvPr id="67" name="Group 66">
              <a:extLst>
                <a:ext uri="{FF2B5EF4-FFF2-40B4-BE49-F238E27FC236}">
                  <a16:creationId xmlns:a16="http://schemas.microsoft.com/office/drawing/2014/main" id="{CF2891A4-7791-4D2E-8BC2-4E872668B51E}"/>
                </a:ext>
              </a:extLst>
            </xdr:cNvPr>
            <xdr:cNvGrpSpPr/>
          </xdr:nvGrpSpPr>
          <xdr:grpSpPr>
            <a:xfrm>
              <a:off x="0" y="0"/>
              <a:ext cx="1470321" cy="6184990"/>
              <a:chOff x="0" y="-291307"/>
              <a:chExt cx="1474131" cy="6350725"/>
            </a:xfrm>
            <a:grpFill/>
          </xdr:grpSpPr>
          <xdr:grpSp>
            <xdr:nvGrpSpPr>
              <xdr:cNvPr id="69" name="Group 68">
                <a:extLst>
                  <a:ext uri="{FF2B5EF4-FFF2-40B4-BE49-F238E27FC236}">
                    <a16:creationId xmlns:a16="http://schemas.microsoft.com/office/drawing/2014/main" id="{335F07FF-FCE2-6DB7-F38C-D3A440C8E1E1}"/>
                  </a:ext>
                </a:extLst>
              </xdr:cNvPr>
              <xdr:cNvGrpSpPr/>
            </xdr:nvGrpSpPr>
            <xdr:grpSpPr>
              <a:xfrm>
                <a:off x="0" y="-291307"/>
                <a:ext cx="1474131" cy="6350725"/>
                <a:chOff x="0" y="-291307"/>
                <a:chExt cx="1474131" cy="6350725"/>
              </a:xfrm>
              <a:grpFill/>
            </xdr:grpSpPr>
            <xdr:grpSp>
              <xdr:nvGrpSpPr>
                <xdr:cNvPr id="72" name="Group 71">
                  <a:extLst>
                    <a:ext uri="{FF2B5EF4-FFF2-40B4-BE49-F238E27FC236}">
                      <a16:creationId xmlns:a16="http://schemas.microsoft.com/office/drawing/2014/main" id="{F77EBFBE-8949-CDBA-9055-7061F197829A}"/>
                    </a:ext>
                  </a:extLst>
                </xdr:cNvPr>
                <xdr:cNvGrpSpPr/>
              </xdr:nvGrpSpPr>
              <xdr:grpSpPr>
                <a:xfrm>
                  <a:off x="0" y="-291307"/>
                  <a:ext cx="1474131" cy="6350725"/>
                  <a:chOff x="0" y="-276870"/>
                  <a:chExt cx="1476165" cy="6035993"/>
                </a:xfrm>
                <a:grpFill/>
              </xdr:grpSpPr>
              <xdr:sp macro="" textlink="">
                <xdr:nvSpPr>
                  <xdr:cNvPr id="74" name="Rectangle 73">
                    <a:extLst>
                      <a:ext uri="{FF2B5EF4-FFF2-40B4-BE49-F238E27FC236}">
                        <a16:creationId xmlns:a16="http://schemas.microsoft.com/office/drawing/2014/main" id="{304853F4-5D3C-35E5-B253-8BBB4D65E4A5}"/>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75" name="Group 74">
                    <a:extLst>
                      <a:ext uri="{FF2B5EF4-FFF2-40B4-BE49-F238E27FC236}">
                        <a16:creationId xmlns:a16="http://schemas.microsoft.com/office/drawing/2014/main" id="{B299C0B8-38BC-B9E1-B0B3-4B65AA11AA64}"/>
                      </a:ext>
                    </a:extLst>
                  </xdr:cNvPr>
                  <xdr:cNvGrpSpPr/>
                </xdr:nvGrpSpPr>
                <xdr:grpSpPr>
                  <a:xfrm>
                    <a:off x="2080" y="531339"/>
                    <a:ext cx="1457616" cy="4278031"/>
                    <a:chOff x="2080" y="531339"/>
                    <a:chExt cx="1457616" cy="4278031"/>
                  </a:xfrm>
                  <a:grpFill/>
                </xdr:grpSpPr>
                <xdr:sp macro="" textlink="">
                  <xdr:nvSpPr>
                    <xdr:cNvPr id="76" name="TextBox 75">
                      <a:hlinkClick xmlns:r="http://schemas.openxmlformats.org/officeDocument/2006/relationships" r:id="rId6"/>
                      <a:extLst>
                        <a:ext uri="{FF2B5EF4-FFF2-40B4-BE49-F238E27FC236}">
                          <a16:creationId xmlns:a16="http://schemas.microsoft.com/office/drawing/2014/main" id="{C22B9B70-0F13-241A-DD5E-C6BA568F0CA3}"/>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7" name="TextBox 76">
                      <a:hlinkClick xmlns:r="http://schemas.openxmlformats.org/officeDocument/2006/relationships" r:id="rId7"/>
                      <a:extLst>
                        <a:ext uri="{FF2B5EF4-FFF2-40B4-BE49-F238E27FC236}">
                          <a16:creationId xmlns:a16="http://schemas.microsoft.com/office/drawing/2014/main" id="{44883419-432C-9B47-0F2E-B34F1D01506E}"/>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8" name="TextBox 77">
                      <a:hlinkClick xmlns:r="http://schemas.openxmlformats.org/officeDocument/2006/relationships" r:id="rId8"/>
                      <a:extLst>
                        <a:ext uri="{FF2B5EF4-FFF2-40B4-BE49-F238E27FC236}">
                          <a16:creationId xmlns:a16="http://schemas.microsoft.com/office/drawing/2014/main" id="{41055100-C557-3D52-1585-5A2E3217ABA7}"/>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9" name="TextBox 78">
                      <a:hlinkClick xmlns:r="http://schemas.openxmlformats.org/officeDocument/2006/relationships" r:id="rId9"/>
                      <a:extLst>
                        <a:ext uri="{FF2B5EF4-FFF2-40B4-BE49-F238E27FC236}">
                          <a16:creationId xmlns:a16="http://schemas.microsoft.com/office/drawing/2014/main" id="{D614AB96-6EC0-6F7E-5E80-288C17FB7D76}"/>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0" name="TextBox 79">
                      <a:hlinkClick xmlns:r="http://schemas.openxmlformats.org/officeDocument/2006/relationships" r:id="rId10"/>
                      <a:extLst>
                        <a:ext uri="{FF2B5EF4-FFF2-40B4-BE49-F238E27FC236}">
                          <a16:creationId xmlns:a16="http://schemas.microsoft.com/office/drawing/2014/main" id="{A03302A5-AF88-522F-F37B-E719E4821C8A}"/>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1" name="TextBox 80">
                      <a:hlinkClick xmlns:r="http://schemas.openxmlformats.org/officeDocument/2006/relationships" r:id="rId11"/>
                      <a:extLst>
                        <a:ext uri="{FF2B5EF4-FFF2-40B4-BE49-F238E27FC236}">
                          <a16:creationId xmlns:a16="http://schemas.microsoft.com/office/drawing/2014/main" id="{0A835700-AD88-9AF0-2E35-F929E571992A}"/>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2" name="TextBox 81">
                      <a:hlinkClick xmlns:r="http://schemas.openxmlformats.org/officeDocument/2006/relationships" r:id="rId12"/>
                      <a:extLst>
                        <a:ext uri="{FF2B5EF4-FFF2-40B4-BE49-F238E27FC236}">
                          <a16:creationId xmlns:a16="http://schemas.microsoft.com/office/drawing/2014/main" id="{42D5B83B-0C32-779B-90F0-9ADEE305A5FE}"/>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3" name="TextBox 82">
                      <a:hlinkClick xmlns:r="http://schemas.openxmlformats.org/officeDocument/2006/relationships" r:id="rId13"/>
                      <a:extLst>
                        <a:ext uri="{FF2B5EF4-FFF2-40B4-BE49-F238E27FC236}">
                          <a16:creationId xmlns:a16="http://schemas.microsoft.com/office/drawing/2014/main" id="{DE807A9F-3FF5-DBD3-9014-8545BB84294C}"/>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4" name="TextBox 83">
                      <a:hlinkClick xmlns:r="http://schemas.openxmlformats.org/officeDocument/2006/relationships" r:id="rId14"/>
                      <a:extLst>
                        <a:ext uri="{FF2B5EF4-FFF2-40B4-BE49-F238E27FC236}">
                          <a16:creationId xmlns:a16="http://schemas.microsoft.com/office/drawing/2014/main" id="{51FED38A-863A-A554-F395-B073206433B8}"/>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85" name="TextBox 84">
                      <a:extLst>
                        <a:ext uri="{FF2B5EF4-FFF2-40B4-BE49-F238E27FC236}">
                          <a16:creationId xmlns:a16="http://schemas.microsoft.com/office/drawing/2014/main" id="{607D607B-1027-9B86-6783-9686A96DBA4D}"/>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6" name="TextBox 85">
                      <a:hlinkClick xmlns:r="http://schemas.openxmlformats.org/officeDocument/2006/relationships" r:id="rId15"/>
                      <a:extLst>
                        <a:ext uri="{FF2B5EF4-FFF2-40B4-BE49-F238E27FC236}">
                          <a16:creationId xmlns:a16="http://schemas.microsoft.com/office/drawing/2014/main" id="{A9F2E2BB-ABFF-1A5C-2DEA-EC57D16EBEC5}"/>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7" name="TextBox 86">
                      <a:extLst>
                        <a:ext uri="{FF2B5EF4-FFF2-40B4-BE49-F238E27FC236}">
                          <a16:creationId xmlns:a16="http://schemas.microsoft.com/office/drawing/2014/main" id="{BA46B3B0-41B9-5D3C-8FED-BE2DC74BBE94}"/>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8" name="TextBox 87">
                      <a:hlinkClick xmlns:r="http://schemas.openxmlformats.org/officeDocument/2006/relationships" r:id="rId16"/>
                      <a:extLst>
                        <a:ext uri="{FF2B5EF4-FFF2-40B4-BE49-F238E27FC236}">
                          <a16:creationId xmlns:a16="http://schemas.microsoft.com/office/drawing/2014/main" id="{273F8344-D503-5FDE-2AF5-EF732BC53FBB}"/>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9" name="TextBox 88">
                      <a:extLst>
                        <a:ext uri="{FF2B5EF4-FFF2-40B4-BE49-F238E27FC236}">
                          <a16:creationId xmlns:a16="http://schemas.microsoft.com/office/drawing/2014/main" id="{437F2FE7-FFB1-FDD2-68A2-43218606C4EA}"/>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73" name="TextBox 72">
                  <a:hlinkClick xmlns:r="http://schemas.openxmlformats.org/officeDocument/2006/relationships" r:id="rId17"/>
                  <a:extLst>
                    <a:ext uri="{FF2B5EF4-FFF2-40B4-BE49-F238E27FC236}">
                      <a16:creationId xmlns:a16="http://schemas.microsoft.com/office/drawing/2014/main" id="{336DD658-8CE3-434B-272E-2EA4B450BFB5}"/>
                    </a:ext>
                  </a:extLst>
                </xdr:cNvPr>
                <xdr:cNvSpPr txBox="1"/>
              </xdr:nvSpPr>
              <xdr:spPr>
                <a:xfrm>
                  <a:off x="0" y="2248743"/>
                  <a:ext cx="1440000" cy="253521"/>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70" name="TextBox 69">
                <a:extLst>
                  <a:ext uri="{FF2B5EF4-FFF2-40B4-BE49-F238E27FC236}">
                    <a16:creationId xmlns:a16="http://schemas.microsoft.com/office/drawing/2014/main" id="{23589C48-09F2-B939-EDF5-19C2E3421A9F}"/>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extLst>
                  <a:ext uri="{FF2B5EF4-FFF2-40B4-BE49-F238E27FC236}">
                    <a16:creationId xmlns:a16="http://schemas.microsoft.com/office/drawing/2014/main" id="{2C9E0DC5-AB68-7B79-B5F5-90210C8AAD5E}"/>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8" name="TextBox 67">
              <a:hlinkClick xmlns:r="http://schemas.openxmlformats.org/officeDocument/2006/relationships" r:id="rId18"/>
              <a:extLst>
                <a:ext uri="{FF2B5EF4-FFF2-40B4-BE49-F238E27FC236}">
                  <a16:creationId xmlns:a16="http://schemas.microsoft.com/office/drawing/2014/main" id="{43896AA6-624F-2E3C-12DD-74064B33E804}"/>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66" name="Picture 65">
            <a:extLst>
              <a:ext uri="{FF2B5EF4-FFF2-40B4-BE49-F238E27FC236}">
                <a16:creationId xmlns:a16="http://schemas.microsoft.com/office/drawing/2014/main" id="{38D9B417-71C9-57C3-422D-6C04606A6911}"/>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a:grpFill/>
        </xdr:spPr>
      </xdr:pic>
    </xdr:grpSp>
    <xdr:clientData/>
  </xdr:twoCellAnchor>
  <xdr:twoCellAnchor>
    <xdr:from>
      <xdr:col>20</xdr:col>
      <xdr:colOff>68580</xdr:colOff>
      <xdr:row>3</xdr:row>
      <xdr:rowOff>129540</xdr:rowOff>
    </xdr:from>
    <xdr:to>
      <xdr:col>20</xdr:col>
      <xdr:colOff>752580</xdr:colOff>
      <xdr:row>3</xdr:row>
      <xdr:rowOff>381540</xdr:rowOff>
    </xdr:to>
    <xdr:sp macro="" textlink="">
      <xdr:nvSpPr>
        <xdr:cNvPr id="90" name="Rectangle: Rounded Corners 89">
          <a:extLst>
            <a:ext uri="{FF2B5EF4-FFF2-40B4-BE49-F238E27FC236}">
              <a16:creationId xmlns:a16="http://schemas.microsoft.com/office/drawing/2014/main" id="{09004ADA-9C8F-472F-B7CA-1F4F804D95D5}"/>
            </a:ext>
          </a:extLst>
        </xdr:cNvPr>
        <xdr:cNvSpPr/>
      </xdr:nvSpPr>
      <xdr:spPr>
        <a:xfrm>
          <a:off x="11795760" y="94488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12</xdr:col>
      <xdr:colOff>403860</xdr:colOff>
      <xdr:row>3</xdr:row>
      <xdr:rowOff>129540</xdr:rowOff>
    </xdr:from>
    <xdr:to>
      <xdr:col>13</xdr:col>
      <xdr:colOff>244140</xdr:colOff>
      <xdr:row>3</xdr:row>
      <xdr:rowOff>381540</xdr:rowOff>
    </xdr:to>
    <xdr:sp macro="" textlink="">
      <xdr:nvSpPr>
        <xdr:cNvPr id="91" name="Rectangle: Rounded Corners 90">
          <a:extLst>
            <a:ext uri="{FF2B5EF4-FFF2-40B4-BE49-F238E27FC236}">
              <a16:creationId xmlns:a16="http://schemas.microsoft.com/office/drawing/2014/main" id="{2800BAAA-6DBC-4263-BDF2-4C0A962E2521}"/>
            </a:ext>
          </a:extLst>
        </xdr:cNvPr>
        <xdr:cNvSpPr/>
      </xdr:nvSpPr>
      <xdr:spPr>
        <a:xfrm>
          <a:off x="5676900" y="94488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17</xdr:col>
      <xdr:colOff>228600</xdr:colOff>
      <xdr:row>0</xdr:row>
      <xdr:rowOff>0</xdr:rowOff>
    </xdr:from>
    <xdr:to>
      <xdr:col>23</xdr:col>
      <xdr:colOff>31800</xdr:colOff>
      <xdr:row>22</xdr:row>
      <xdr:rowOff>20100</xdr:rowOff>
    </xdr:to>
    <xdr:grpSp>
      <xdr:nvGrpSpPr>
        <xdr:cNvPr id="120" name="Group 119">
          <a:extLst>
            <a:ext uri="{FF2B5EF4-FFF2-40B4-BE49-F238E27FC236}">
              <a16:creationId xmlns:a16="http://schemas.microsoft.com/office/drawing/2014/main" id="{69B2E5D6-CB44-00F4-A5FA-C84F5C01C7EB}"/>
            </a:ext>
          </a:extLst>
        </xdr:cNvPr>
        <xdr:cNvGrpSpPr/>
      </xdr:nvGrpSpPr>
      <xdr:grpSpPr>
        <a:xfrm>
          <a:off x="9486900" y="0"/>
          <a:ext cx="4680000" cy="6840000"/>
          <a:chOff x="9486900" y="0"/>
          <a:chExt cx="4680000" cy="6840000"/>
        </a:xfrm>
      </xdr:grpSpPr>
      <xdr:grpSp>
        <xdr:nvGrpSpPr>
          <xdr:cNvPr id="116" name="Group 115">
            <a:extLst>
              <a:ext uri="{FF2B5EF4-FFF2-40B4-BE49-F238E27FC236}">
                <a16:creationId xmlns:a16="http://schemas.microsoft.com/office/drawing/2014/main" id="{F6FB78D6-4CC3-A58A-04D0-CFE9485CCAB2}"/>
              </a:ext>
            </a:extLst>
          </xdr:cNvPr>
          <xdr:cNvGrpSpPr/>
        </xdr:nvGrpSpPr>
        <xdr:grpSpPr>
          <a:xfrm>
            <a:off x="9486900" y="0"/>
            <a:ext cx="4680000" cy="6840000"/>
            <a:chOff x="9486900" y="0"/>
            <a:chExt cx="4680000" cy="6840000"/>
          </a:xfrm>
        </xdr:grpSpPr>
        <xdr:sp macro="" textlink="">
          <xdr:nvSpPr>
            <xdr:cNvPr id="93" name="Rectangle: Rounded Corners 92">
              <a:extLst>
                <a:ext uri="{FF2B5EF4-FFF2-40B4-BE49-F238E27FC236}">
                  <a16:creationId xmlns:a16="http://schemas.microsoft.com/office/drawing/2014/main" id="{E415777F-E249-464B-976E-DB1D74E4A099}"/>
                </a:ext>
              </a:extLst>
            </xdr:cNvPr>
            <xdr:cNvSpPr/>
          </xdr:nvSpPr>
          <xdr:spPr>
            <a:xfrm>
              <a:off x="9486900" y="0"/>
              <a:ext cx="4680000" cy="6840000"/>
            </a:xfrm>
            <a:prstGeom prst="roundRect">
              <a:avLst>
                <a:gd name="adj" fmla="val 378"/>
              </a:avLst>
            </a:prstGeom>
            <a:solidFill>
              <a:schemeClr val="bg1"/>
            </a:solidFill>
            <a:ln w="254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94" name="TextBox 93">
              <a:extLst>
                <a:ext uri="{FF2B5EF4-FFF2-40B4-BE49-F238E27FC236}">
                  <a16:creationId xmlns:a16="http://schemas.microsoft.com/office/drawing/2014/main" id="{1A9C0DFA-56F7-434E-89B6-770DCEAA41BC}"/>
                </a:ext>
              </a:extLst>
            </xdr:cNvPr>
            <xdr:cNvSpPr txBox="1"/>
          </xdr:nvSpPr>
          <xdr:spPr>
            <a:xfrm>
              <a:off x="9739507" y="245389"/>
              <a:ext cx="2117213" cy="321752"/>
            </a:xfrm>
            <a:prstGeom prst="rect">
              <a:avLst/>
            </a:prstGeom>
            <a:solidFill>
              <a:schemeClr val="lt1">
                <a:alpha val="0"/>
              </a:schemeClr>
            </a:solidFill>
            <a:ln w="0"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Add  Commission</a:t>
              </a:r>
              <a:endParaRPr lang="en-SC" sz="1600" b="1">
                <a:solidFill>
                  <a:sysClr val="windowText" lastClr="000000"/>
                </a:solidFill>
              </a:endParaRPr>
            </a:p>
          </xdr:txBody>
        </xdr:sp>
        <xdr:sp macro="" textlink="">
          <xdr:nvSpPr>
            <xdr:cNvPr id="95" name="Rectangle: Rounded Corners 94">
              <a:extLst>
                <a:ext uri="{FF2B5EF4-FFF2-40B4-BE49-F238E27FC236}">
                  <a16:creationId xmlns:a16="http://schemas.microsoft.com/office/drawing/2014/main" id="{F62AA062-B732-4BE4-BF43-053A393A032B}"/>
                </a:ext>
              </a:extLst>
            </xdr:cNvPr>
            <xdr:cNvSpPr/>
          </xdr:nvSpPr>
          <xdr:spPr>
            <a:xfrm>
              <a:off x="11659039" y="1101234"/>
              <a:ext cx="1800000" cy="217156"/>
            </a:xfrm>
            <a:prstGeom prst="roundRect">
              <a:avLst>
                <a:gd name="adj" fmla="val 0"/>
              </a:avLst>
            </a:prstGeom>
            <a:solidFill>
              <a:schemeClr val="bg1">
                <a:lumMod val="95000"/>
              </a:schemeClr>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CN23090</a:t>
              </a:r>
              <a:endParaRPr lang="en-SC" sz="1100">
                <a:solidFill>
                  <a:sysClr val="windowText" lastClr="000000"/>
                </a:solidFill>
              </a:endParaRPr>
            </a:p>
          </xdr:txBody>
        </xdr:sp>
        <xdr:sp macro="" textlink="">
          <xdr:nvSpPr>
            <xdr:cNvPr id="96" name="Rectangle: Rounded Corners 95">
              <a:extLst>
                <a:ext uri="{FF2B5EF4-FFF2-40B4-BE49-F238E27FC236}">
                  <a16:creationId xmlns:a16="http://schemas.microsoft.com/office/drawing/2014/main" id="{CE29DCE9-CE31-4E9B-96DC-36BE328CD0CB}"/>
                </a:ext>
              </a:extLst>
            </xdr:cNvPr>
            <xdr:cNvSpPr/>
          </xdr:nvSpPr>
          <xdr:spPr>
            <a:xfrm>
              <a:off x="10024153" y="110123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Com Note No</a:t>
              </a:r>
              <a:endParaRPr lang="en-SC" sz="1200"/>
            </a:p>
          </xdr:txBody>
        </xdr:sp>
        <xdr:sp macro="" textlink="">
          <xdr:nvSpPr>
            <xdr:cNvPr id="97" name="Rectangle: Rounded Corners 96">
              <a:extLst>
                <a:ext uri="{FF2B5EF4-FFF2-40B4-BE49-F238E27FC236}">
                  <a16:creationId xmlns:a16="http://schemas.microsoft.com/office/drawing/2014/main" id="{9CBBF1E9-54E0-42C8-A4F2-D36EF3D823BD}"/>
                </a:ext>
              </a:extLst>
            </xdr:cNvPr>
            <xdr:cNvSpPr/>
          </xdr:nvSpPr>
          <xdr:spPr>
            <a:xfrm>
              <a:off x="11661505" y="1407666"/>
              <a:ext cx="1800000" cy="217156"/>
            </a:xfrm>
            <a:prstGeom prst="roundRect">
              <a:avLst>
                <a:gd name="adj" fmla="val 0"/>
              </a:avLst>
            </a:prstGeom>
            <a:solidFill>
              <a:schemeClr val="bg1">
                <a:lumMod val="95000"/>
              </a:schemeClr>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MPV-23-HEA-P0002132</a:t>
              </a:r>
              <a:endParaRPr lang="en-SC" sz="1100"/>
            </a:p>
          </xdr:txBody>
        </xdr:sp>
        <xdr:sp macro="" textlink="">
          <xdr:nvSpPr>
            <xdr:cNvPr id="98" name="Rectangle: Rounded Corners 97">
              <a:extLst>
                <a:ext uri="{FF2B5EF4-FFF2-40B4-BE49-F238E27FC236}">
                  <a16:creationId xmlns:a16="http://schemas.microsoft.com/office/drawing/2014/main" id="{A274E11D-7C71-4F77-9C18-5C6251B4EC35}"/>
                </a:ext>
              </a:extLst>
            </xdr:cNvPr>
            <xdr:cNvSpPr/>
          </xdr:nvSpPr>
          <xdr:spPr>
            <a:xfrm>
              <a:off x="10024153" y="140766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Policy Number</a:t>
              </a:r>
              <a:endParaRPr lang="en-SC" sz="1200"/>
            </a:p>
          </xdr:txBody>
        </xdr:sp>
        <xdr:sp macro="" textlink="">
          <xdr:nvSpPr>
            <xdr:cNvPr id="99" name="Rectangle: Rounded Corners 98">
              <a:extLst>
                <a:ext uri="{FF2B5EF4-FFF2-40B4-BE49-F238E27FC236}">
                  <a16:creationId xmlns:a16="http://schemas.microsoft.com/office/drawing/2014/main" id="{54C06A4D-4FEA-4831-846D-A6CBB558E240}"/>
                </a:ext>
              </a:extLst>
            </xdr:cNvPr>
            <xdr:cNvSpPr/>
          </xdr:nvSpPr>
          <xdr:spPr>
            <a:xfrm>
              <a:off x="10024153" y="205883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Rate</a:t>
              </a:r>
              <a:endParaRPr lang="en-SC" sz="1200"/>
            </a:p>
          </xdr:txBody>
        </xdr:sp>
        <xdr:sp macro="" textlink="">
          <xdr:nvSpPr>
            <xdr:cNvPr id="100" name="Rectangle: Rounded Corners 99">
              <a:extLst>
                <a:ext uri="{FF2B5EF4-FFF2-40B4-BE49-F238E27FC236}">
                  <a16:creationId xmlns:a16="http://schemas.microsoft.com/office/drawing/2014/main" id="{2431C6A6-4DE2-4B85-AAB7-E5D991DD4475}"/>
                </a:ext>
              </a:extLst>
            </xdr:cNvPr>
            <xdr:cNvSpPr/>
          </xdr:nvSpPr>
          <xdr:spPr>
            <a:xfrm>
              <a:off x="10024153" y="236526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Due</a:t>
              </a:r>
              <a:endParaRPr lang="en-SC" sz="1200"/>
            </a:p>
          </xdr:txBody>
        </xdr:sp>
        <xdr:sp macro="" textlink="">
          <xdr:nvSpPr>
            <xdr:cNvPr id="101" name="Rectangle: Rounded Corners 100">
              <a:extLst>
                <a:ext uri="{FF2B5EF4-FFF2-40B4-BE49-F238E27FC236}">
                  <a16:creationId xmlns:a16="http://schemas.microsoft.com/office/drawing/2014/main" id="{878B25FC-FC2F-4BF4-B53D-AA9B4DDA6A40}"/>
                </a:ext>
              </a:extLst>
            </xdr:cNvPr>
            <xdr:cNvSpPr/>
          </xdr:nvSpPr>
          <xdr:spPr>
            <a:xfrm>
              <a:off x="11656350" y="2687015"/>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02" name="Rectangle: Rounded Corners 101">
              <a:extLst>
                <a:ext uri="{FF2B5EF4-FFF2-40B4-BE49-F238E27FC236}">
                  <a16:creationId xmlns:a16="http://schemas.microsoft.com/office/drawing/2014/main" id="{EC306496-415F-4E7F-B4F6-76607E643750}"/>
                </a:ext>
              </a:extLst>
            </xdr:cNvPr>
            <xdr:cNvSpPr/>
          </xdr:nvSpPr>
          <xdr:spPr>
            <a:xfrm>
              <a:off x="10024153" y="268701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Due</a:t>
              </a:r>
              <a:endParaRPr lang="en-SC" sz="1200"/>
            </a:p>
          </xdr:txBody>
        </xdr:sp>
        <xdr:sp macro="" textlink="">
          <xdr:nvSpPr>
            <xdr:cNvPr id="103" name="Rectangle: Rounded Corners 102">
              <a:extLst>
                <a:ext uri="{FF2B5EF4-FFF2-40B4-BE49-F238E27FC236}">
                  <a16:creationId xmlns:a16="http://schemas.microsoft.com/office/drawing/2014/main" id="{002EA9F8-9C75-41C8-9DAB-30F02168F867}"/>
                </a:ext>
              </a:extLst>
            </xdr:cNvPr>
            <xdr:cNvSpPr/>
          </xdr:nvSpPr>
          <xdr:spPr>
            <a:xfrm>
              <a:off x="10024153" y="300876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Status</a:t>
              </a:r>
              <a:endParaRPr lang="en-SC" sz="1200">
                <a:solidFill>
                  <a:sysClr val="windowText" lastClr="000000"/>
                </a:solidFill>
              </a:endParaRPr>
            </a:p>
          </xdr:txBody>
        </xdr:sp>
        <xdr:sp macro="" textlink="">
          <xdr:nvSpPr>
            <xdr:cNvPr id="104" name="Rectangle: Rounded Corners 103">
              <a:extLst>
                <a:ext uri="{FF2B5EF4-FFF2-40B4-BE49-F238E27FC236}">
                  <a16:creationId xmlns:a16="http://schemas.microsoft.com/office/drawing/2014/main" id="{1F978692-6575-43AE-B1C9-19F356A481BC}"/>
                </a:ext>
              </a:extLst>
            </xdr:cNvPr>
            <xdr:cNvSpPr/>
          </xdr:nvSpPr>
          <xdr:spPr>
            <a:xfrm>
              <a:off x="10024153" y="172941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Basic</a:t>
              </a:r>
              <a:r>
                <a:rPr lang="en-US" sz="1200" baseline="0">
                  <a:solidFill>
                    <a:sysClr val="windowText" lastClr="000000"/>
                  </a:solidFill>
                </a:rPr>
                <a:t> Premium</a:t>
              </a:r>
              <a:endParaRPr lang="en-SC" sz="1200"/>
            </a:p>
          </xdr:txBody>
        </xdr:sp>
        <xdr:sp macro="" textlink="">
          <xdr:nvSpPr>
            <xdr:cNvPr id="105" name="Rectangle: Rounded Corners 104">
              <a:extLst>
                <a:ext uri="{FF2B5EF4-FFF2-40B4-BE49-F238E27FC236}">
                  <a16:creationId xmlns:a16="http://schemas.microsoft.com/office/drawing/2014/main" id="{295249DA-F621-4943-8FDC-2416E64E0D77}"/>
                </a:ext>
              </a:extLst>
            </xdr:cNvPr>
            <xdr:cNvSpPr/>
          </xdr:nvSpPr>
          <xdr:spPr>
            <a:xfrm>
              <a:off x="10024153" y="3945094"/>
              <a:ext cx="1712038" cy="21715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Mode</a:t>
              </a:r>
              <a:endParaRPr lang="en-SC" sz="1200"/>
            </a:p>
          </xdr:txBody>
        </xdr:sp>
        <xdr:sp macro="" textlink="">
          <xdr:nvSpPr>
            <xdr:cNvPr id="106" name="Rectangle: Rounded Corners 105">
              <a:extLst>
                <a:ext uri="{FF2B5EF4-FFF2-40B4-BE49-F238E27FC236}">
                  <a16:creationId xmlns:a16="http://schemas.microsoft.com/office/drawing/2014/main" id="{881807FB-C326-4D0C-869E-9B8490F90B68}"/>
                </a:ext>
              </a:extLst>
            </xdr:cNvPr>
            <xdr:cNvSpPr/>
          </xdr:nvSpPr>
          <xdr:spPr>
            <a:xfrm>
              <a:off x="11656350" y="3307537"/>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07" name="Rectangle: Rounded Corners 106">
              <a:extLst>
                <a:ext uri="{FF2B5EF4-FFF2-40B4-BE49-F238E27FC236}">
                  <a16:creationId xmlns:a16="http://schemas.microsoft.com/office/drawing/2014/main" id="{11259837-F158-405F-81AB-CAC6BE411F6A}"/>
                </a:ext>
              </a:extLst>
            </xdr:cNvPr>
            <xdr:cNvSpPr/>
          </xdr:nvSpPr>
          <xdr:spPr>
            <a:xfrm>
              <a:off x="10024153" y="330753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Received</a:t>
              </a:r>
              <a:endParaRPr lang="en-SC" sz="1200">
                <a:solidFill>
                  <a:sysClr val="windowText" lastClr="000000"/>
                </a:solidFill>
              </a:endParaRPr>
            </a:p>
          </xdr:txBody>
        </xdr:sp>
        <xdr:sp macro="" textlink="">
          <xdr:nvSpPr>
            <xdr:cNvPr id="108" name="Rectangle: Rounded Corners 107">
              <a:extLst>
                <a:ext uri="{FF2B5EF4-FFF2-40B4-BE49-F238E27FC236}">
                  <a16:creationId xmlns:a16="http://schemas.microsoft.com/office/drawing/2014/main" id="{B23221AC-894A-48C1-9F1C-D835D42188DF}"/>
                </a:ext>
              </a:extLst>
            </xdr:cNvPr>
            <xdr:cNvSpPr/>
          </xdr:nvSpPr>
          <xdr:spPr>
            <a:xfrm>
              <a:off x="11653884" y="3629290"/>
              <a:ext cx="1800000" cy="214502"/>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09" name="Rectangle: Rounded Corners 108">
              <a:extLst>
                <a:ext uri="{FF2B5EF4-FFF2-40B4-BE49-F238E27FC236}">
                  <a16:creationId xmlns:a16="http://schemas.microsoft.com/office/drawing/2014/main" id="{55B7A514-3C3A-4D58-AAF5-09F5E1DB0F4E}"/>
                </a:ext>
              </a:extLst>
            </xdr:cNvPr>
            <xdr:cNvSpPr/>
          </xdr:nvSpPr>
          <xdr:spPr>
            <a:xfrm>
              <a:off x="10024153" y="3629290"/>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Received</a:t>
              </a:r>
              <a:endParaRPr lang="en-SC" sz="1200">
                <a:solidFill>
                  <a:sysClr val="windowText" lastClr="000000"/>
                </a:solidFill>
              </a:endParaRPr>
            </a:p>
          </xdr:txBody>
        </xdr:sp>
        <xdr:sp macro="" textlink="">
          <xdr:nvSpPr>
            <xdr:cNvPr id="110" name="Rectangle: Rounded Corners 109">
              <a:extLst>
                <a:ext uri="{FF2B5EF4-FFF2-40B4-BE49-F238E27FC236}">
                  <a16:creationId xmlns:a16="http://schemas.microsoft.com/office/drawing/2014/main" id="{1FDFFD5B-0421-41F7-8BB5-843D0A4EBE3C}"/>
                </a:ext>
              </a:extLst>
            </xdr:cNvPr>
            <xdr:cNvSpPr/>
          </xdr:nvSpPr>
          <xdr:spPr>
            <a:xfrm>
              <a:off x="11653884" y="3935719"/>
              <a:ext cx="1800000" cy="214502"/>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11" name="TextBox 110">
              <a:extLst>
                <a:ext uri="{FF2B5EF4-FFF2-40B4-BE49-F238E27FC236}">
                  <a16:creationId xmlns:a16="http://schemas.microsoft.com/office/drawing/2014/main" id="{9F0A8070-68E3-4B50-92DE-9AF253A7C050}"/>
                </a:ext>
              </a:extLst>
            </xdr:cNvPr>
            <xdr:cNvSpPr txBox="1"/>
          </xdr:nvSpPr>
          <xdr:spPr>
            <a:xfrm>
              <a:off x="10111740" y="4853492"/>
              <a:ext cx="3360420" cy="800240"/>
            </a:xfrm>
            <a:prstGeom prst="rect">
              <a:avLst/>
            </a:prstGeom>
            <a:solidFill>
              <a:schemeClr val="lt1"/>
            </a:solidFill>
            <a:ln w="317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112" name="Rectangle: Rounded Corners 111">
              <a:extLst>
                <a:ext uri="{FF2B5EF4-FFF2-40B4-BE49-F238E27FC236}">
                  <a16:creationId xmlns:a16="http://schemas.microsoft.com/office/drawing/2014/main" id="{594E73C8-3A02-462F-9FBB-9E5C58E98F69}"/>
                </a:ext>
              </a:extLst>
            </xdr:cNvPr>
            <xdr:cNvSpPr/>
          </xdr:nvSpPr>
          <xdr:spPr>
            <a:xfrm>
              <a:off x="11658600" y="3001561"/>
              <a:ext cx="1800000" cy="213397"/>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13" name="Rectangle: Rounded Corners 112">
              <a:extLst>
                <a:ext uri="{FF2B5EF4-FFF2-40B4-BE49-F238E27FC236}">
                  <a16:creationId xmlns:a16="http://schemas.microsoft.com/office/drawing/2014/main" id="{77AE9645-7924-4D0F-9BEC-40DDCC4DF5C0}"/>
                </a:ext>
              </a:extLst>
            </xdr:cNvPr>
            <xdr:cNvSpPr/>
          </xdr:nvSpPr>
          <xdr:spPr>
            <a:xfrm>
              <a:off x="11660117" y="4259580"/>
              <a:ext cx="1800000" cy="217156"/>
            </a:xfrm>
            <a:prstGeom prst="roundRect">
              <a:avLst>
                <a:gd name="adj" fmla="val 2631"/>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114" name="Rectangle: Rounded Corners 113">
              <a:extLst>
                <a:ext uri="{FF2B5EF4-FFF2-40B4-BE49-F238E27FC236}">
                  <a16:creationId xmlns:a16="http://schemas.microsoft.com/office/drawing/2014/main" id="{C1FB0463-E03F-4B6B-9AB1-07D5BA35FA55}"/>
                </a:ext>
              </a:extLst>
            </xdr:cNvPr>
            <xdr:cNvSpPr/>
          </xdr:nvSpPr>
          <xdr:spPr>
            <a:xfrm>
              <a:off x="10027920" y="4259580"/>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Statement</a:t>
              </a:r>
              <a:r>
                <a:rPr lang="en-US" sz="1200" baseline="0">
                  <a:solidFill>
                    <a:sysClr val="windowText" lastClr="000000"/>
                  </a:solidFill>
                </a:rPr>
                <a:t> No</a:t>
              </a:r>
              <a:endParaRPr lang="en-SC" sz="1200"/>
            </a:p>
          </xdr:txBody>
        </xdr:sp>
        <xdr:sp macro="" textlink="">
          <xdr:nvSpPr>
            <xdr:cNvPr id="115" name="Rectangle: Rounded Corners 114">
              <a:extLst>
                <a:ext uri="{FF2B5EF4-FFF2-40B4-BE49-F238E27FC236}">
                  <a16:creationId xmlns:a16="http://schemas.microsoft.com/office/drawing/2014/main" id="{FDB3E516-ED7C-4720-BDA1-179A64C0D284}"/>
                </a:ext>
              </a:extLst>
            </xdr:cNvPr>
            <xdr:cNvSpPr/>
          </xdr:nvSpPr>
          <xdr:spPr>
            <a:xfrm>
              <a:off x="10027920" y="4581333"/>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Commission Note</a:t>
              </a:r>
              <a:endParaRPr lang="en-SC" sz="1200"/>
            </a:p>
          </xdr:txBody>
        </xdr:sp>
      </xdr:grpSp>
      <xdr:sp macro="" textlink="">
        <xdr:nvSpPr>
          <xdr:cNvPr id="117" name="Rectangle: Rounded Corners 116">
            <a:extLst>
              <a:ext uri="{FF2B5EF4-FFF2-40B4-BE49-F238E27FC236}">
                <a16:creationId xmlns:a16="http://schemas.microsoft.com/office/drawing/2014/main" id="{0AA476A0-EAAA-49E8-B7AF-AAA8664D433A}"/>
              </a:ext>
            </a:extLst>
          </xdr:cNvPr>
          <xdr:cNvSpPr/>
        </xdr:nvSpPr>
        <xdr:spPr>
          <a:xfrm>
            <a:off x="11650980" y="1744980"/>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18" name="Rectangle: Rounded Corners 117">
            <a:extLst>
              <a:ext uri="{FF2B5EF4-FFF2-40B4-BE49-F238E27FC236}">
                <a16:creationId xmlns:a16="http://schemas.microsoft.com/office/drawing/2014/main" id="{C06F02BC-AF0A-49A4-AD1F-F8D31DE63503}"/>
              </a:ext>
            </a:extLst>
          </xdr:cNvPr>
          <xdr:cNvSpPr/>
        </xdr:nvSpPr>
        <xdr:spPr>
          <a:xfrm>
            <a:off x="11650980" y="2365502"/>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19" name="Rectangle: Rounded Corners 118">
            <a:extLst>
              <a:ext uri="{FF2B5EF4-FFF2-40B4-BE49-F238E27FC236}">
                <a16:creationId xmlns:a16="http://schemas.microsoft.com/office/drawing/2014/main" id="{C0D70FB5-1BC1-44F1-9A6B-2EB59F844C0E}"/>
              </a:ext>
            </a:extLst>
          </xdr:cNvPr>
          <xdr:cNvSpPr/>
        </xdr:nvSpPr>
        <xdr:spPr>
          <a:xfrm>
            <a:off x="11653230" y="2059526"/>
            <a:ext cx="1800000" cy="213397"/>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clientData/>
  </xdr:twoCellAnchor>
  <xdr:twoCellAnchor>
    <xdr:from>
      <xdr:col>20</xdr:col>
      <xdr:colOff>807720</xdr:colOff>
      <xdr:row>1</xdr:row>
      <xdr:rowOff>102854</xdr:rowOff>
    </xdr:from>
    <xdr:to>
      <xdr:col>21</xdr:col>
      <xdr:colOff>510840</xdr:colOff>
      <xdr:row>1</xdr:row>
      <xdr:rowOff>354854</xdr:rowOff>
    </xdr:to>
    <xdr:sp macro="" textlink="">
      <xdr:nvSpPr>
        <xdr:cNvPr id="121" name="Rectangle: Rounded Corners 120">
          <a:hlinkClick xmlns:r="http://schemas.openxmlformats.org/officeDocument/2006/relationships" r:id="rId20"/>
          <a:extLst>
            <a:ext uri="{FF2B5EF4-FFF2-40B4-BE49-F238E27FC236}">
              <a16:creationId xmlns:a16="http://schemas.microsoft.com/office/drawing/2014/main" id="{5A027C02-99FF-4197-AAF2-E7B73C58304D}"/>
            </a:ext>
          </a:extLst>
        </xdr:cNvPr>
        <xdr:cNvSpPr/>
      </xdr:nvSpPr>
      <xdr:spPr>
        <a:xfrm>
          <a:off x="12534900" y="285734"/>
          <a:ext cx="648000" cy="252000"/>
        </a:xfrm>
        <a:prstGeom prst="roundRect">
          <a:avLst/>
        </a:prstGeom>
        <a:solidFill>
          <a:srgbClr val="FF6600"/>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clientData/>
  </xdr:twoCellAnchor>
  <xdr:twoCellAnchor>
    <xdr:from>
      <xdr:col>21</xdr:col>
      <xdr:colOff>606311</xdr:colOff>
      <xdr:row>1</xdr:row>
      <xdr:rowOff>99060</xdr:rowOff>
    </xdr:from>
    <xdr:to>
      <xdr:col>22</xdr:col>
      <xdr:colOff>416112</xdr:colOff>
      <xdr:row>1</xdr:row>
      <xdr:rowOff>351060</xdr:rowOff>
    </xdr:to>
    <xdr:sp macro="" textlink="">
      <xdr:nvSpPr>
        <xdr:cNvPr id="122" name="Rectangle: Rounded Corners 121">
          <a:hlinkClick xmlns:r="http://schemas.openxmlformats.org/officeDocument/2006/relationships" r:id="rId20"/>
          <a:extLst>
            <a:ext uri="{FF2B5EF4-FFF2-40B4-BE49-F238E27FC236}">
              <a16:creationId xmlns:a16="http://schemas.microsoft.com/office/drawing/2014/main" id="{6B1E8F9F-DFB5-4DF6-B17E-CEA12EFCF115}"/>
            </a:ext>
          </a:extLst>
        </xdr:cNvPr>
        <xdr:cNvSpPr/>
      </xdr:nvSpPr>
      <xdr:spPr>
        <a:xfrm>
          <a:off x="13278371" y="281940"/>
          <a:ext cx="648001" cy="252000"/>
        </a:xfrm>
        <a:prstGeom prst="roundRect">
          <a:avLst/>
        </a:prstGeom>
        <a:solidFill>
          <a:schemeClr val="tx1"/>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clientData/>
  </xdr:twoCellAnchor>
  <xdr:twoCellAnchor>
    <xdr:from>
      <xdr:col>2</xdr:col>
      <xdr:colOff>0</xdr:colOff>
      <xdr:row>0</xdr:row>
      <xdr:rowOff>0</xdr:rowOff>
    </xdr:from>
    <xdr:to>
      <xdr:col>17</xdr:col>
      <xdr:colOff>243840</xdr:colOff>
      <xdr:row>28</xdr:row>
      <xdr:rowOff>91440</xdr:rowOff>
    </xdr:to>
    <xdr:sp macro="" textlink="">
      <xdr:nvSpPr>
        <xdr:cNvPr id="123" name="Rectangle 122">
          <a:extLst>
            <a:ext uri="{FF2B5EF4-FFF2-40B4-BE49-F238E27FC236}">
              <a16:creationId xmlns:a16="http://schemas.microsoft.com/office/drawing/2014/main" id="{FA900A8F-4EF9-4AE7-B279-1649D55BED17}"/>
            </a:ext>
          </a:extLst>
        </xdr:cNvPr>
        <xdr:cNvSpPr/>
      </xdr:nvSpPr>
      <xdr:spPr>
        <a:xfrm>
          <a:off x="1470660" y="0"/>
          <a:ext cx="803148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wsDr>
</file>

<file path=xl/drawings/drawing80.xml><?xml version="1.0" encoding="utf-8"?>
<xdr:wsDr xmlns:xdr="http://schemas.openxmlformats.org/drawingml/2006/spreadsheetDrawing" xmlns:a="http://schemas.openxmlformats.org/drawingml/2006/main">
  <xdr:twoCellAnchor>
    <xdr:from>
      <xdr:col>21</xdr:col>
      <xdr:colOff>731520</xdr:colOff>
      <xdr:row>3</xdr:row>
      <xdr:rowOff>121920</xdr:rowOff>
    </xdr:from>
    <xdr:to>
      <xdr:col>22</xdr:col>
      <xdr:colOff>613320</xdr:colOff>
      <xdr:row>3</xdr:row>
      <xdr:rowOff>373920</xdr:rowOff>
    </xdr:to>
    <xdr:sp macro="" textlink="">
      <xdr:nvSpPr>
        <xdr:cNvPr id="51" name="Rectangle: Rounded Corners 50">
          <a:hlinkClick xmlns:r="http://schemas.openxmlformats.org/officeDocument/2006/relationships" r:id="rId1"/>
          <a:extLst>
            <a:ext uri="{FF2B5EF4-FFF2-40B4-BE49-F238E27FC236}">
              <a16:creationId xmlns:a16="http://schemas.microsoft.com/office/drawing/2014/main" id="{F257B793-B3EC-4B23-8D70-B94773C94683}"/>
            </a:ext>
          </a:extLst>
        </xdr:cNvPr>
        <xdr:cNvSpPr/>
      </xdr:nvSpPr>
      <xdr:spPr>
        <a:xfrm>
          <a:off x="13403580" y="937260"/>
          <a:ext cx="720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20</xdr:col>
      <xdr:colOff>906780</xdr:colOff>
      <xdr:row>3</xdr:row>
      <xdr:rowOff>114300</xdr:rowOff>
    </xdr:from>
    <xdr:to>
      <xdr:col>21</xdr:col>
      <xdr:colOff>681900</xdr:colOff>
      <xdr:row>3</xdr:row>
      <xdr:rowOff>366300</xdr:rowOff>
    </xdr:to>
    <xdr:sp macro="" textlink="">
      <xdr:nvSpPr>
        <xdr:cNvPr id="52" name="Rectangle: Rounded Corners 51">
          <a:hlinkClick xmlns:r="http://schemas.openxmlformats.org/officeDocument/2006/relationships" r:id="rId2"/>
          <a:extLst>
            <a:ext uri="{FF2B5EF4-FFF2-40B4-BE49-F238E27FC236}">
              <a16:creationId xmlns:a16="http://schemas.microsoft.com/office/drawing/2014/main" id="{D5CE42CC-B330-483B-8DB2-58BE1C963B05}"/>
            </a:ext>
          </a:extLst>
        </xdr:cNvPr>
        <xdr:cNvSpPr/>
      </xdr:nvSpPr>
      <xdr:spPr>
        <a:xfrm>
          <a:off x="12633960" y="929640"/>
          <a:ext cx="720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0</xdr:colOff>
      <xdr:row>6</xdr:row>
      <xdr:rowOff>83820</xdr:rowOff>
    </xdr:from>
    <xdr:to>
      <xdr:col>5</xdr:col>
      <xdr:colOff>72000</xdr:colOff>
      <xdr:row>6</xdr:row>
      <xdr:rowOff>245820</xdr:rowOff>
    </xdr:to>
    <xdr:sp macro="" textlink="">
      <xdr:nvSpPr>
        <xdr:cNvPr id="53" name="Rectangle 52">
          <a:extLst>
            <a:ext uri="{FF2B5EF4-FFF2-40B4-BE49-F238E27FC236}">
              <a16:creationId xmlns:a16="http://schemas.microsoft.com/office/drawing/2014/main" id="{C0E3A093-50F3-4BB4-BE67-7ED7A2A646EC}"/>
            </a:ext>
          </a:extLst>
        </xdr:cNvPr>
        <xdr:cNvSpPr>
          <a:spLocks/>
        </xdr:cNvSpPr>
      </xdr:nvSpPr>
      <xdr:spPr>
        <a:xfrm>
          <a:off x="1836420" y="179070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83820</xdr:rowOff>
    </xdr:from>
    <xdr:to>
      <xdr:col>5</xdr:col>
      <xdr:colOff>72000</xdr:colOff>
      <xdr:row>7</xdr:row>
      <xdr:rowOff>245820</xdr:rowOff>
    </xdr:to>
    <xdr:sp macro="" textlink="">
      <xdr:nvSpPr>
        <xdr:cNvPr id="54" name="Rectangle 53">
          <a:extLst>
            <a:ext uri="{FF2B5EF4-FFF2-40B4-BE49-F238E27FC236}">
              <a16:creationId xmlns:a16="http://schemas.microsoft.com/office/drawing/2014/main" id="{BBDBC013-47F6-43DB-BC5C-F88FFB347D5E}"/>
            </a:ext>
          </a:extLst>
        </xdr:cNvPr>
        <xdr:cNvSpPr>
          <a:spLocks/>
        </xdr:cNvSpPr>
      </xdr:nvSpPr>
      <xdr:spPr>
        <a:xfrm>
          <a:off x="1836420" y="211836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17</xdr:col>
      <xdr:colOff>487680</xdr:colOff>
      <xdr:row>3</xdr:row>
      <xdr:rowOff>121920</xdr:rowOff>
    </xdr:from>
    <xdr:to>
      <xdr:col>18</xdr:col>
      <xdr:colOff>187161</xdr:colOff>
      <xdr:row>3</xdr:row>
      <xdr:rowOff>373920</xdr:rowOff>
    </xdr:to>
    <xdr:pic>
      <xdr:nvPicPr>
        <xdr:cNvPr id="61" name="Picture 60">
          <a:hlinkClick xmlns:r="http://schemas.openxmlformats.org/officeDocument/2006/relationships" r:id="rId3"/>
          <a:extLst>
            <a:ext uri="{FF2B5EF4-FFF2-40B4-BE49-F238E27FC236}">
              <a16:creationId xmlns:a16="http://schemas.microsoft.com/office/drawing/2014/main" id="{90D2DB47-951B-4DEE-BB18-EFF6AB637ED1}"/>
            </a:ext>
          </a:extLst>
        </xdr:cNvPr>
        <xdr:cNvPicPr>
          <a:picLocks/>
        </xdr:cNvPicPr>
      </xdr:nvPicPr>
      <xdr:blipFill>
        <a:blip xmlns:r="http://schemas.openxmlformats.org/officeDocument/2006/relationships" r:embed="rId4"/>
        <a:stretch>
          <a:fillRect/>
        </a:stretch>
      </xdr:blipFill>
      <xdr:spPr>
        <a:xfrm>
          <a:off x="9745980" y="937260"/>
          <a:ext cx="476721" cy="252000"/>
        </a:xfrm>
        <a:prstGeom prst="rect">
          <a:avLst/>
        </a:prstGeom>
      </xdr:spPr>
    </xdr:pic>
    <xdr:clientData/>
  </xdr:twoCellAnchor>
  <xdr:twoCellAnchor>
    <xdr:from>
      <xdr:col>5</xdr:col>
      <xdr:colOff>0</xdr:colOff>
      <xdr:row>8</xdr:row>
      <xdr:rowOff>83820</xdr:rowOff>
    </xdr:from>
    <xdr:to>
      <xdr:col>5</xdr:col>
      <xdr:colOff>72000</xdr:colOff>
      <xdr:row>8</xdr:row>
      <xdr:rowOff>245820</xdr:rowOff>
    </xdr:to>
    <xdr:sp macro="" textlink="">
      <xdr:nvSpPr>
        <xdr:cNvPr id="62" name="Rectangle 61">
          <a:extLst>
            <a:ext uri="{FF2B5EF4-FFF2-40B4-BE49-F238E27FC236}">
              <a16:creationId xmlns:a16="http://schemas.microsoft.com/office/drawing/2014/main" id="{5BBECDCA-652F-47BB-8320-C6F8C243B07D}"/>
            </a:ext>
          </a:extLst>
        </xdr:cNvPr>
        <xdr:cNvSpPr>
          <a:spLocks/>
        </xdr:cNvSpPr>
      </xdr:nvSpPr>
      <xdr:spPr>
        <a:xfrm>
          <a:off x="1836420" y="244602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83820</xdr:rowOff>
    </xdr:from>
    <xdr:to>
      <xdr:col>5</xdr:col>
      <xdr:colOff>72000</xdr:colOff>
      <xdr:row>9</xdr:row>
      <xdr:rowOff>245820</xdr:rowOff>
    </xdr:to>
    <xdr:sp macro="" textlink="">
      <xdr:nvSpPr>
        <xdr:cNvPr id="63" name="Rectangle 62">
          <a:extLst>
            <a:ext uri="{FF2B5EF4-FFF2-40B4-BE49-F238E27FC236}">
              <a16:creationId xmlns:a16="http://schemas.microsoft.com/office/drawing/2014/main" id="{74D8B494-5C71-4CA2-8C22-68DF711D065E}"/>
            </a:ext>
          </a:extLst>
        </xdr:cNvPr>
        <xdr:cNvSpPr>
          <a:spLocks/>
        </xdr:cNvSpPr>
      </xdr:nvSpPr>
      <xdr:spPr>
        <a:xfrm>
          <a:off x="1836420" y="27736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10</xdr:row>
      <xdr:rowOff>91440</xdr:rowOff>
    </xdr:from>
    <xdr:to>
      <xdr:col>5</xdr:col>
      <xdr:colOff>72000</xdr:colOff>
      <xdr:row>10</xdr:row>
      <xdr:rowOff>253440</xdr:rowOff>
    </xdr:to>
    <xdr:sp macro="" textlink="">
      <xdr:nvSpPr>
        <xdr:cNvPr id="64" name="Rectangle 63">
          <a:extLst>
            <a:ext uri="{FF2B5EF4-FFF2-40B4-BE49-F238E27FC236}">
              <a16:creationId xmlns:a16="http://schemas.microsoft.com/office/drawing/2014/main" id="{FE1BF441-6DEA-441E-83EB-A3857423B2C4}"/>
            </a:ext>
          </a:extLst>
        </xdr:cNvPr>
        <xdr:cNvSpPr>
          <a:spLocks/>
        </xdr:cNvSpPr>
      </xdr:nvSpPr>
      <xdr:spPr>
        <a:xfrm>
          <a:off x="1836420" y="310896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22</xdr:col>
      <xdr:colOff>220980</xdr:colOff>
      <xdr:row>8</xdr:row>
      <xdr:rowOff>76200</xdr:rowOff>
    </xdr:from>
    <xdr:to>
      <xdr:col>22</xdr:col>
      <xdr:colOff>382980</xdr:colOff>
      <xdr:row>8</xdr:row>
      <xdr:rowOff>238200</xdr:rowOff>
    </xdr:to>
    <xdr:sp macro="" textlink="">
      <xdr:nvSpPr>
        <xdr:cNvPr id="69" name="TextBox 68">
          <a:extLst>
            <a:ext uri="{FF2B5EF4-FFF2-40B4-BE49-F238E27FC236}">
              <a16:creationId xmlns:a16="http://schemas.microsoft.com/office/drawing/2014/main" id="{F40AA194-14CE-429C-948D-AB04C472F839}"/>
            </a:ext>
          </a:extLst>
        </xdr:cNvPr>
        <xdr:cNvSpPr txBox="1">
          <a:spLocks noChangeAspect="1"/>
        </xdr:cNvSpPr>
      </xdr:nvSpPr>
      <xdr:spPr>
        <a:xfrm>
          <a:off x="13731240" y="243840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22</xdr:col>
      <xdr:colOff>220980</xdr:colOff>
      <xdr:row>9</xdr:row>
      <xdr:rowOff>76200</xdr:rowOff>
    </xdr:from>
    <xdr:to>
      <xdr:col>22</xdr:col>
      <xdr:colOff>382980</xdr:colOff>
      <xdr:row>9</xdr:row>
      <xdr:rowOff>238200</xdr:rowOff>
    </xdr:to>
    <xdr:sp macro="" textlink="">
      <xdr:nvSpPr>
        <xdr:cNvPr id="70" name="TextBox 69">
          <a:extLst>
            <a:ext uri="{FF2B5EF4-FFF2-40B4-BE49-F238E27FC236}">
              <a16:creationId xmlns:a16="http://schemas.microsoft.com/office/drawing/2014/main" id="{CD823DAD-3AA1-4EC4-A39E-143500A2FF82}"/>
            </a:ext>
          </a:extLst>
        </xdr:cNvPr>
        <xdr:cNvSpPr txBox="1">
          <a:spLocks noChangeAspect="1"/>
        </xdr:cNvSpPr>
      </xdr:nvSpPr>
      <xdr:spPr>
        <a:xfrm>
          <a:off x="13731240" y="276606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22</xdr:col>
      <xdr:colOff>220980</xdr:colOff>
      <xdr:row>10</xdr:row>
      <xdr:rowOff>68580</xdr:rowOff>
    </xdr:from>
    <xdr:to>
      <xdr:col>22</xdr:col>
      <xdr:colOff>382980</xdr:colOff>
      <xdr:row>10</xdr:row>
      <xdr:rowOff>230580</xdr:rowOff>
    </xdr:to>
    <xdr:sp macro="" textlink="">
      <xdr:nvSpPr>
        <xdr:cNvPr id="71" name="TextBox 70">
          <a:extLst>
            <a:ext uri="{FF2B5EF4-FFF2-40B4-BE49-F238E27FC236}">
              <a16:creationId xmlns:a16="http://schemas.microsoft.com/office/drawing/2014/main" id="{CB83E9C5-6FCF-414B-AEE4-1C5C2BE506B8}"/>
            </a:ext>
          </a:extLst>
        </xdr:cNvPr>
        <xdr:cNvSpPr txBox="1">
          <a:spLocks noChangeAspect="1"/>
        </xdr:cNvSpPr>
      </xdr:nvSpPr>
      <xdr:spPr>
        <a:xfrm>
          <a:off x="13731240" y="308610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22</xdr:col>
      <xdr:colOff>213360</xdr:colOff>
      <xdr:row>6</xdr:row>
      <xdr:rowOff>76200</xdr:rowOff>
    </xdr:from>
    <xdr:to>
      <xdr:col>22</xdr:col>
      <xdr:colOff>375360</xdr:colOff>
      <xdr:row>6</xdr:row>
      <xdr:rowOff>238200</xdr:rowOff>
    </xdr:to>
    <xdr:sp macro="" textlink="">
      <xdr:nvSpPr>
        <xdr:cNvPr id="72" name="TextBox 71">
          <a:extLst>
            <a:ext uri="{FF2B5EF4-FFF2-40B4-BE49-F238E27FC236}">
              <a16:creationId xmlns:a16="http://schemas.microsoft.com/office/drawing/2014/main" id="{39D51123-B827-40BA-B94D-AEE05DB2F3B9}"/>
            </a:ext>
          </a:extLst>
        </xdr:cNvPr>
        <xdr:cNvSpPr txBox="1">
          <a:spLocks noChangeAspect="1"/>
        </xdr:cNvSpPr>
      </xdr:nvSpPr>
      <xdr:spPr>
        <a:xfrm>
          <a:off x="13723620" y="178308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22</xdr:col>
      <xdr:colOff>213360</xdr:colOff>
      <xdr:row>7</xdr:row>
      <xdr:rowOff>76200</xdr:rowOff>
    </xdr:from>
    <xdr:to>
      <xdr:col>22</xdr:col>
      <xdr:colOff>375360</xdr:colOff>
      <xdr:row>7</xdr:row>
      <xdr:rowOff>238200</xdr:rowOff>
    </xdr:to>
    <xdr:sp macro="" textlink="">
      <xdr:nvSpPr>
        <xdr:cNvPr id="73" name="TextBox 72">
          <a:extLst>
            <a:ext uri="{FF2B5EF4-FFF2-40B4-BE49-F238E27FC236}">
              <a16:creationId xmlns:a16="http://schemas.microsoft.com/office/drawing/2014/main" id="{9E006B36-A0FA-4119-87AB-6B94F6260F92}"/>
            </a:ext>
          </a:extLst>
        </xdr:cNvPr>
        <xdr:cNvSpPr txBox="1">
          <a:spLocks noChangeAspect="1"/>
        </xdr:cNvSpPr>
      </xdr:nvSpPr>
      <xdr:spPr>
        <a:xfrm>
          <a:off x="13723620" y="211074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22</xdr:row>
      <xdr:rowOff>96300</xdr:rowOff>
    </xdr:to>
    <xdr:grpSp>
      <xdr:nvGrpSpPr>
        <xdr:cNvPr id="74" name="Group 73">
          <a:extLst>
            <a:ext uri="{FF2B5EF4-FFF2-40B4-BE49-F238E27FC236}">
              <a16:creationId xmlns:a16="http://schemas.microsoft.com/office/drawing/2014/main" id="{17DA56E6-A7C6-4CBF-8265-DDA8873C668B}"/>
            </a:ext>
          </a:extLst>
        </xdr:cNvPr>
        <xdr:cNvGrpSpPr/>
      </xdr:nvGrpSpPr>
      <xdr:grpSpPr>
        <a:xfrm>
          <a:off x="0" y="0"/>
          <a:ext cx="1474131" cy="6840000"/>
          <a:chOff x="0" y="0"/>
          <a:chExt cx="1470321" cy="6184990"/>
        </a:xfrm>
      </xdr:grpSpPr>
      <xdr:grpSp>
        <xdr:nvGrpSpPr>
          <xdr:cNvPr id="75" name="Group 74">
            <a:extLst>
              <a:ext uri="{FF2B5EF4-FFF2-40B4-BE49-F238E27FC236}">
                <a16:creationId xmlns:a16="http://schemas.microsoft.com/office/drawing/2014/main" id="{1462EEA9-5F61-7DCF-A778-D3AE27B2B298}"/>
              </a:ext>
            </a:extLst>
          </xdr:cNvPr>
          <xdr:cNvGrpSpPr/>
        </xdr:nvGrpSpPr>
        <xdr:grpSpPr>
          <a:xfrm>
            <a:off x="0" y="0"/>
            <a:ext cx="1470321" cy="6184990"/>
            <a:chOff x="0" y="0"/>
            <a:chExt cx="1470321" cy="6184990"/>
          </a:xfrm>
        </xdr:grpSpPr>
        <xdr:grpSp>
          <xdr:nvGrpSpPr>
            <xdr:cNvPr id="77" name="Group 76">
              <a:extLst>
                <a:ext uri="{FF2B5EF4-FFF2-40B4-BE49-F238E27FC236}">
                  <a16:creationId xmlns:a16="http://schemas.microsoft.com/office/drawing/2014/main" id="{021DC2BE-E436-7848-AA71-34453249D15F}"/>
                </a:ext>
              </a:extLst>
            </xdr:cNvPr>
            <xdr:cNvGrpSpPr/>
          </xdr:nvGrpSpPr>
          <xdr:grpSpPr>
            <a:xfrm>
              <a:off x="0" y="0"/>
              <a:ext cx="1470321" cy="6184990"/>
              <a:chOff x="0" y="-291307"/>
              <a:chExt cx="1474131" cy="6350725"/>
            </a:xfrm>
            <a:solidFill>
              <a:schemeClr val="bg1"/>
            </a:solidFill>
          </xdr:grpSpPr>
          <xdr:grpSp>
            <xdr:nvGrpSpPr>
              <xdr:cNvPr id="79" name="Group 78">
                <a:extLst>
                  <a:ext uri="{FF2B5EF4-FFF2-40B4-BE49-F238E27FC236}">
                    <a16:creationId xmlns:a16="http://schemas.microsoft.com/office/drawing/2014/main" id="{0CAB60C1-E4E1-D59B-1B89-A476E84510CF}"/>
                  </a:ext>
                </a:extLst>
              </xdr:cNvPr>
              <xdr:cNvGrpSpPr/>
            </xdr:nvGrpSpPr>
            <xdr:grpSpPr>
              <a:xfrm>
                <a:off x="0" y="-291307"/>
                <a:ext cx="1474131" cy="6350725"/>
                <a:chOff x="0" y="-291307"/>
                <a:chExt cx="1474131" cy="6350725"/>
              </a:xfrm>
              <a:grpFill/>
            </xdr:grpSpPr>
            <xdr:grpSp>
              <xdr:nvGrpSpPr>
                <xdr:cNvPr id="82" name="Group 81">
                  <a:extLst>
                    <a:ext uri="{FF2B5EF4-FFF2-40B4-BE49-F238E27FC236}">
                      <a16:creationId xmlns:a16="http://schemas.microsoft.com/office/drawing/2014/main" id="{249E424A-0696-F0BC-0CEF-57149381904A}"/>
                    </a:ext>
                  </a:extLst>
                </xdr:cNvPr>
                <xdr:cNvGrpSpPr/>
              </xdr:nvGrpSpPr>
              <xdr:grpSpPr>
                <a:xfrm>
                  <a:off x="0" y="-291307"/>
                  <a:ext cx="1474131" cy="6350725"/>
                  <a:chOff x="0" y="-276870"/>
                  <a:chExt cx="1476165" cy="6035993"/>
                </a:xfrm>
                <a:grpFill/>
              </xdr:grpSpPr>
              <xdr:sp macro="" textlink="">
                <xdr:nvSpPr>
                  <xdr:cNvPr id="84" name="Rectangle 83">
                    <a:extLst>
                      <a:ext uri="{FF2B5EF4-FFF2-40B4-BE49-F238E27FC236}">
                        <a16:creationId xmlns:a16="http://schemas.microsoft.com/office/drawing/2014/main" id="{1C7FDA80-62A7-05CE-6821-F1205A506469}"/>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85" name="Group 84">
                    <a:extLst>
                      <a:ext uri="{FF2B5EF4-FFF2-40B4-BE49-F238E27FC236}">
                        <a16:creationId xmlns:a16="http://schemas.microsoft.com/office/drawing/2014/main" id="{AA5864F2-4B34-87C5-5837-6F68FD493B4A}"/>
                      </a:ext>
                    </a:extLst>
                  </xdr:cNvPr>
                  <xdr:cNvGrpSpPr/>
                </xdr:nvGrpSpPr>
                <xdr:grpSpPr>
                  <a:xfrm>
                    <a:off x="2080" y="531339"/>
                    <a:ext cx="1457616" cy="4278031"/>
                    <a:chOff x="2080" y="531339"/>
                    <a:chExt cx="1457616" cy="4278031"/>
                  </a:xfrm>
                  <a:grpFill/>
                </xdr:grpSpPr>
                <xdr:sp macro="" textlink="">
                  <xdr:nvSpPr>
                    <xdr:cNvPr id="86" name="TextBox 85">
                      <a:hlinkClick xmlns:r="http://schemas.openxmlformats.org/officeDocument/2006/relationships" r:id="rId5"/>
                      <a:extLst>
                        <a:ext uri="{FF2B5EF4-FFF2-40B4-BE49-F238E27FC236}">
                          <a16:creationId xmlns:a16="http://schemas.microsoft.com/office/drawing/2014/main" id="{62F7BEC1-6AC5-3B33-0881-1627DEE78AF5}"/>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7" name="TextBox 86">
                      <a:hlinkClick xmlns:r="http://schemas.openxmlformats.org/officeDocument/2006/relationships" r:id="rId6"/>
                      <a:extLst>
                        <a:ext uri="{FF2B5EF4-FFF2-40B4-BE49-F238E27FC236}">
                          <a16:creationId xmlns:a16="http://schemas.microsoft.com/office/drawing/2014/main" id="{2E607089-6D43-AFAB-324F-491EBD33DEE3}"/>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8" name="TextBox 87">
                      <a:hlinkClick xmlns:r="http://schemas.openxmlformats.org/officeDocument/2006/relationships" r:id="rId7"/>
                      <a:extLst>
                        <a:ext uri="{FF2B5EF4-FFF2-40B4-BE49-F238E27FC236}">
                          <a16:creationId xmlns:a16="http://schemas.microsoft.com/office/drawing/2014/main" id="{1EFA5F42-BCC6-FB39-2E83-BD4E96AAA827}"/>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9" name="TextBox 88">
                      <a:hlinkClick xmlns:r="http://schemas.openxmlformats.org/officeDocument/2006/relationships" r:id="rId8"/>
                      <a:extLst>
                        <a:ext uri="{FF2B5EF4-FFF2-40B4-BE49-F238E27FC236}">
                          <a16:creationId xmlns:a16="http://schemas.microsoft.com/office/drawing/2014/main" id="{0FB8EFA4-8E99-A0C6-CEE6-1ECE369727C0}"/>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0" name="TextBox 89">
                      <a:hlinkClick xmlns:r="http://schemas.openxmlformats.org/officeDocument/2006/relationships" r:id="rId9"/>
                      <a:extLst>
                        <a:ext uri="{FF2B5EF4-FFF2-40B4-BE49-F238E27FC236}">
                          <a16:creationId xmlns:a16="http://schemas.microsoft.com/office/drawing/2014/main" id="{86E9719B-5D8B-8805-1C3F-44DDBE11E054}"/>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1" name="TextBox 90">
                      <a:hlinkClick xmlns:r="http://schemas.openxmlformats.org/officeDocument/2006/relationships" r:id="rId10"/>
                      <a:extLst>
                        <a:ext uri="{FF2B5EF4-FFF2-40B4-BE49-F238E27FC236}">
                          <a16:creationId xmlns:a16="http://schemas.microsoft.com/office/drawing/2014/main" id="{FE1F085D-0DDF-3FBA-60ED-763961C66F3A}"/>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2" name="TextBox 91">
                      <a:hlinkClick xmlns:r="http://schemas.openxmlformats.org/officeDocument/2006/relationships" r:id="rId11"/>
                      <a:extLst>
                        <a:ext uri="{FF2B5EF4-FFF2-40B4-BE49-F238E27FC236}">
                          <a16:creationId xmlns:a16="http://schemas.microsoft.com/office/drawing/2014/main" id="{FD82FD55-56A4-5CD8-D866-BFF014F239C2}"/>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3" name="TextBox 92">
                      <a:hlinkClick xmlns:r="http://schemas.openxmlformats.org/officeDocument/2006/relationships" r:id="rId12"/>
                      <a:extLst>
                        <a:ext uri="{FF2B5EF4-FFF2-40B4-BE49-F238E27FC236}">
                          <a16:creationId xmlns:a16="http://schemas.microsoft.com/office/drawing/2014/main" id="{7A666251-CC81-A7B8-EF5F-736FECE06BCC}"/>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4" name="TextBox 93">
                      <a:hlinkClick xmlns:r="http://schemas.openxmlformats.org/officeDocument/2006/relationships" r:id="rId13"/>
                      <a:extLst>
                        <a:ext uri="{FF2B5EF4-FFF2-40B4-BE49-F238E27FC236}">
                          <a16:creationId xmlns:a16="http://schemas.microsoft.com/office/drawing/2014/main" id="{EF47E980-332B-550A-F1DD-640D874BB6C5}"/>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95" name="TextBox 94">
                      <a:extLst>
                        <a:ext uri="{FF2B5EF4-FFF2-40B4-BE49-F238E27FC236}">
                          <a16:creationId xmlns:a16="http://schemas.microsoft.com/office/drawing/2014/main" id="{7048638B-42FD-F40A-62CE-4DDE02BD93F8}"/>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6" name="TextBox 95">
                      <a:hlinkClick xmlns:r="http://schemas.openxmlformats.org/officeDocument/2006/relationships" r:id="rId14"/>
                      <a:extLst>
                        <a:ext uri="{FF2B5EF4-FFF2-40B4-BE49-F238E27FC236}">
                          <a16:creationId xmlns:a16="http://schemas.microsoft.com/office/drawing/2014/main" id="{627707AA-C74E-4B1B-19AB-C1D9D648B39F}"/>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7" name="TextBox 96">
                      <a:extLst>
                        <a:ext uri="{FF2B5EF4-FFF2-40B4-BE49-F238E27FC236}">
                          <a16:creationId xmlns:a16="http://schemas.microsoft.com/office/drawing/2014/main" id="{5DCC4F64-2B7B-7A0C-7828-B9670FA5A96F}"/>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8" name="TextBox 97">
                      <a:hlinkClick xmlns:r="http://schemas.openxmlformats.org/officeDocument/2006/relationships" r:id="rId15"/>
                      <a:extLst>
                        <a:ext uri="{FF2B5EF4-FFF2-40B4-BE49-F238E27FC236}">
                          <a16:creationId xmlns:a16="http://schemas.microsoft.com/office/drawing/2014/main" id="{975F2CA2-C559-7B06-1F74-9A4B12E4F650}"/>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9" name="TextBox 98">
                      <a:extLst>
                        <a:ext uri="{FF2B5EF4-FFF2-40B4-BE49-F238E27FC236}">
                          <a16:creationId xmlns:a16="http://schemas.microsoft.com/office/drawing/2014/main" id="{20FDF832-C2EE-2DF6-A8F6-DFD472C1315B}"/>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83" name="TextBox 82">
                  <a:hlinkClick xmlns:r="http://schemas.openxmlformats.org/officeDocument/2006/relationships" r:id="rId16"/>
                  <a:extLst>
                    <a:ext uri="{FF2B5EF4-FFF2-40B4-BE49-F238E27FC236}">
                      <a16:creationId xmlns:a16="http://schemas.microsoft.com/office/drawing/2014/main" id="{5DA00A0A-7C16-0413-4A1A-B0F3EC4291B7}"/>
                    </a:ext>
                  </a:extLst>
                </xdr:cNvPr>
                <xdr:cNvSpPr txBox="1"/>
              </xdr:nvSpPr>
              <xdr:spPr>
                <a:xfrm>
                  <a:off x="0" y="2248743"/>
                  <a:ext cx="1440000" cy="253521"/>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80" name="TextBox 79">
                <a:extLst>
                  <a:ext uri="{FF2B5EF4-FFF2-40B4-BE49-F238E27FC236}">
                    <a16:creationId xmlns:a16="http://schemas.microsoft.com/office/drawing/2014/main" id="{0CCD149B-F9EB-BCAE-DBA0-1057605F264C}"/>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81" name="TextBox 80">
                <a:extLst>
                  <a:ext uri="{FF2B5EF4-FFF2-40B4-BE49-F238E27FC236}">
                    <a16:creationId xmlns:a16="http://schemas.microsoft.com/office/drawing/2014/main" id="{64525A6C-1563-0810-D057-C2204A201BA7}"/>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8" name="TextBox 77">
              <a:hlinkClick xmlns:r="http://schemas.openxmlformats.org/officeDocument/2006/relationships" r:id="rId17"/>
              <a:extLst>
                <a:ext uri="{FF2B5EF4-FFF2-40B4-BE49-F238E27FC236}">
                  <a16:creationId xmlns:a16="http://schemas.microsoft.com/office/drawing/2014/main" id="{33AEDA66-EF68-3192-F332-B8A9860BC958}"/>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76" name="Picture 75">
            <a:extLst>
              <a:ext uri="{FF2B5EF4-FFF2-40B4-BE49-F238E27FC236}">
                <a16:creationId xmlns:a16="http://schemas.microsoft.com/office/drawing/2014/main" id="{3C3EC5B0-D9CA-5EC9-D7C4-3A2C20E9B2F8}"/>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17</xdr:col>
      <xdr:colOff>243840</xdr:colOff>
      <xdr:row>0</xdr:row>
      <xdr:rowOff>0</xdr:rowOff>
    </xdr:from>
    <xdr:to>
      <xdr:col>23</xdr:col>
      <xdr:colOff>47040</xdr:colOff>
      <xdr:row>22</xdr:row>
      <xdr:rowOff>96300</xdr:rowOff>
    </xdr:to>
    <xdr:sp macro="" textlink="">
      <xdr:nvSpPr>
        <xdr:cNvPr id="100" name="Rectangle: Rounded Corners 99">
          <a:extLst>
            <a:ext uri="{FF2B5EF4-FFF2-40B4-BE49-F238E27FC236}">
              <a16:creationId xmlns:a16="http://schemas.microsoft.com/office/drawing/2014/main" id="{EE9FB201-C0AC-44E7-98E0-865AD9B714F8}"/>
            </a:ext>
          </a:extLst>
        </xdr:cNvPr>
        <xdr:cNvSpPr/>
      </xdr:nvSpPr>
      <xdr:spPr>
        <a:xfrm>
          <a:off x="9502140" y="0"/>
          <a:ext cx="4680000" cy="6840000"/>
        </a:xfrm>
        <a:prstGeom prst="roundRect">
          <a:avLst>
            <a:gd name="adj" fmla="val 378"/>
          </a:avLst>
        </a:prstGeom>
        <a:solidFill>
          <a:schemeClr val="bg1"/>
        </a:solidFill>
        <a:ln w="254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17</xdr:col>
      <xdr:colOff>496447</xdr:colOff>
      <xdr:row>1</xdr:row>
      <xdr:rowOff>62509</xdr:rowOff>
    </xdr:from>
    <xdr:to>
      <xdr:col>20</xdr:col>
      <xdr:colOff>144780</xdr:colOff>
      <xdr:row>1</xdr:row>
      <xdr:rowOff>384261</xdr:rowOff>
    </xdr:to>
    <xdr:sp macro="" textlink="">
      <xdr:nvSpPr>
        <xdr:cNvPr id="102" name="TextBox 101">
          <a:extLst>
            <a:ext uri="{FF2B5EF4-FFF2-40B4-BE49-F238E27FC236}">
              <a16:creationId xmlns:a16="http://schemas.microsoft.com/office/drawing/2014/main" id="{EBE94C7B-3C4C-4BF8-B649-1118837E3193}"/>
            </a:ext>
          </a:extLst>
        </xdr:cNvPr>
        <xdr:cNvSpPr txBox="1"/>
      </xdr:nvSpPr>
      <xdr:spPr>
        <a:xfrm>
          <a:off x="9754747" y="245389"/>
          <a:ext cx="2117213" cy="321752"/>
        </a:xfrm>
        <a:prstGeom prst="rect">
          <a:avLst/>
        </a:prstGeom>
        <a:solidFill>
          <a:schemeClr val="lt1">
            <a:alpha val="0"/>
          </a:schemeClr>
        </a:solidFill>
        <a:ln w="0"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Edit  Commission</a:t>
          </a:r>
          <a:endParaRPr lang="en-SC" sz="1600" b="1">
            <a:solidFill>
              <a:sysClr val="windowText" lastClr="000000"/>
            </a:solidFill>
          </a:endParaRPr>
        </a:p>
      </xdr:txBody>
    </xdr:sp>
    <xdr:clientData/>
  </xdr:twoCellAnchor>
  <xdr:twoCellAnchor>
    <xdr:from>
      <xdr:col>20</xdr:col>
      <xdr:colOff>796607</xdr:colOff>
      <xdr:row>1</xdr:row>
      <xdr:rowOff>72374</xdr:rowOff>
    </xdr:from>
    <xdr:to>
      <xdr:col>21</xdr:col>
      <xdr:colOff>499727</xdr:colOff>
      <xdr:row>1</xdr:row>
      <xdr:rowOff>324374</xdr:rowOff>
    </xdr:to>
    <xdr:sp macro="" textlink="">
      <xdr:nvSpPr>
        <xdr:cNvPr id="103" name="Rectangle: Rounded Corners 102">
          <a:hlinkClick xmlns:r="http://schemas.openxmlformats.org/officeDocument/2006/relationships" r:id="rId19"/>
          <a:extLst>
            <a:ext uri="{FF2B5EF4-FFF2-40B4-BE49-F238E27FC236}">
              <a16:creationId xmlns:a16="http://schemas.microsoft.com/office/drawing/2014/main" id="{BA6C80D7-ED38-4385-8918-1D9DC096781D}"/>
            </a:ext>
          </a:extLst>
        </xdr:cNvPr>
        <xdr:cNvSpPr/>
      </xdr:nvSpPr>
      <xdr:spPr>
        <a:xfrm>
          <a:off x="12523787" y="255254"/>
          <a:ext cx="648000" cy="252000"/>
        </a:xfrm>
        <a:prstGeom prst="roundRect">
          <a:avLst/>
        </a:prstGeom>
        <a:solidFill>
          <a:srgbClr val="FF6600"/>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clientData/>
  </xdr:twoCellAnchor>
  <xdr:twoCellAnchor>
    <xdr:from>
      <xdr:col>19</xdr:col>
      <xdr:colOff>754819</xdr:colOff>
      <xdr:row>3</xdr:row>
      <xdr:rowOff>285894</xdr:rowOff>
    </xdr:from>
    <xdr:to>
      <xdr:col>21</xdr:col>
      <xdr:colOff>802219</xdr:colOff>
      <xdr:row>4</xdr:row>
      <xdr:rowOff>61090</xdr:rowOff>
    </xdr:to>
    <xdr:sp macro="" textlink="">
      <xdr:nvSpPr>
        <xdr:cNvPr id="104" name="Rectangle: Rounded Corners 103">
          <a:extLst>
            <a:ext uri="{FF2B5EF4-FFF2-40B4-BE49-F238E27FC236}">
              <a16:creationId xmlns:a16="http://schemas.microsoft.com/office/drawing/2014/main" id="{52BF95CB-8858-484F-9288-26FFA1113DF1}"/>
            </a:ext>
          </a:extLst>
        </xdr:cNvPr>
        <xdr:cNvSpPr/>
      </xdr:nvSpPr>
      <xdr:spPr>
        <a:xfrm>
          <a:off x="11674279" y="1101234"/>
          <a:ext cx="1800000" cy="217156"/>
        </a:xfrm>
        <a:prstGeom prst="roundRect">
          <a:avLst>
            <a:gd name="adj" fmla="val 0"/>
          </a:avLst>
        </a:prstGeom>
        <a:solidFill>
          <a:schemeClr val="bg1">
            <a:lumMod val="95000"/>
          </a:schemeClr>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CN23090</a:t>
          </a:r>
          <a:endParaRPr lang="en-SC" sz="1100">
            <a:solidFill>
              <a:sysClr val="windowText" lastClr="000000"/>
            </a:solidFill>
          </a:endParaRPr>
        </a:p>
      </xdr:txBody>
    </xdr:sp>
    <xdr:clientData/>
  </xdr:twoCellAnchor>
  <xdr:twoCellAnchor>
    <xdr:from>
      <xdr:col>18</xdr:col>
      <xdr:colOff>3853</xdr:colOff>
      <xdr:row>3</xdr:row>
      <xdr:rowOff>285894</xdr:rowOff>
    </xdr:from>
    <xdr:to>
      <xdr:col>19</xdr:col>
      <xdr:colOff>584245</xdr:colOff>
      <xdr:row>4</xdr:row>
      <xdr:rowOff>55561</xdr:rowOff>
    </xdr:to>
    <xdr:sp macro="" textlink="">
      <xdr:nvSpPr>
        <xdr:cNvPr id="105" name="Rectangle: Rounded Corners 104">
          <a:extLst>
            <a:ext uri="{FF2B5EF4-FFF2-40B4-BE49-F238E27FC236}">
              <a16:creationId xmlns:a16="http://schemas.microsoft.com/office/drawing/2014/main" id="{36F5487C-71DB-478E-A6D0-B6511555A156}"/>
            </a:ext>
          </a:extLst>
        </xdr:cNvPr>
        <xdr:cNvSpPr/>
      </xdr:nvSpPr>
      <xdr:spPr>
        <a:xfrm>
          <a:off x="10039393" y="110123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Com Note No</a:t>
          </a:r>
          <a:endParaRPr lang="en-SC" sz="1200"/>
        </a:p>
      </xdr:txBody>
    </xdr:sp>
    <xdr:clientData/>
  </xdr:twoCellAnchor>
  <xdr:twoCellAnchor>
    <xdr:from>
      <xdr:col>19</xdr:col>
      <xdr:colOff>757285</xdr:colOff>
      <xdr:row>5</xdr:row>
      <xdr:rowOff>28446</xdr:rowOff>
    </xdr:from>
    <xdr:to>
      <xdr:col>21</xdr:col>
      <xdr:colOff>804685</xdr:colOff>
      <xdr:row>5</xdr:row>
      <xdr:rowOff>245602</xdr:rowOff>
    </xdr:to>
    <xdr:sp macro="" textlink="">
      <xdr:nvSpPr>
        <xdr:cNvPr id="106" name="Rectangle: Rounded Corners 105">
          <a:extLst>
            <a:ext uri="{FF2B5EF4-FFF2-40B4-BE49-F238E27FC236}">
              <a16:creationId xmlns:a16="http://schemas.microsoft.com/office/drawing/2014/main" id="{BB4DBF5D-A403-402C-B401-F7C4080154DE}"/>
            </a:ext>
          </a:extLst>
        </xdr:cNvPr>
        <xdr:cNvSpPr/>
      </xdr:nvSpPr>
      <xdr:spPr>
        <a:xfrm>
          <a:off x="11676745" y="1407666"/>
          <a:ext cx="1800000" cy="217156"/>
        </a:xfrm>
        <a:prstGeom prst="roundRect">
          <a:avLst>
            <a:gd name="adj" fmla="val 0"/>
          </a:avLst>
        </a:prstGeom>
        <a:solidFill>
          <a:schemeClr val="bg1">
            <a:lumMod val="95000"/>
          </a:schemeClr>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MPV-23-HEA-P0002132</a:t>
          </a:r>
          <a:endParaRPr lang="en-SC" sz="1100"/>
        </a:p>
      </xdr:txBody>
    </xdr:sp>
    <xdr:clientData/>
  </xdr:twoCellAnchor>
  <xdr:twoCellAnchor>
    <xdr:from>
      <xdr:col>18</xdr:col>
      <xdr:colOff>3853</xdr:colOff>
      <xdr:row>5</xdr:row>
      <xdr:rowOff>28446</xdr:rowOff>
    </xdr:from>
    <xdr:to>
      <xdr:col>19</xdr:col>
      <xdr:colOff>584245</xdr:colOff>
      <xdr:row>5</xdr:row>
      <xdr:rowOff>240073</xdr:rowOff>
    </xdr:to>
    <xdr:sp macro="" textlink="">
      <xdr:nvSpPr>
        <xdr:cNvPr id="107" name="Rectangle: Rounded Corners 106">
          <a:extLst>
            <a:ext uri="{FF2B5EF4-FFF2-40B4-BE49-F238E27FC236}">
              <a16:creationId xmlns:a16="http://schemas.microsoft.com/office/drawing/2014/main" id="{7570D46F-AB4B-4335-A8DF-5DBDE2FBE12A}"/>
            </a:ext>
          </a:extLst>
        </xdr:cNvPr>
        <xdr:cNvSpPr/>
      </xdr:nvSpPr>
      <xdr:spPr>
        <a:xfrm>
          <a:off x="10039393" y="140766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Policy Number</a:t>
          </a:r>
          <a:endParaRPr lang="en-SC" sz="1200"/>
        </a:p>
      </xdr:txBody>
    </xdr:sp>
    <xdr:clientData/>
  </xdr:twoCellAnchor>
  <xdr:twoCellAnchor>
    <xdr:from>
      <xdr:col>19</xdr:col>
      <xdr:colOff>749665</xdr:colOff>
      <xdr:row>7</xdr:row>
      <xdr:rowOff>24292</xdr:rowOff>
    </xdr:from>
    <xdr:to>
      <xdr:col>21</xdr:col>
      <xdr:colOff>797065</xdr:colOff>
      <xdr:row>7</xdr:row>
      <xdr:rowOff>241448</xdr:rowOff>
    </xdr:to>
    <xdr:sp macro="" textlink="">
      <xdr:nvSpPr>
        <xdr:cNvPr id="108" name="Rectangle: Rounded Corners 107">
          <a:extLst>
            <a:ext uri="{FF2B5EF4-FFF2-40B4-BE49-F238E27FC236}">
              <a16:creationId xmlns:a16="http://schemas.microsoft.com/office/drawing/2014/main" id="{EE063CA2-F029-4434-9B16-73C4D7624CDB}"/>
            </a:ext>
          </a:extLst>
        </xdr:cNvPr>
        <xdr:cNvSpPr/>
      </xdr:nvSpPr>
      <xdr:spPr>
        <a:xfrm>
          <a:off x="11669125" y="2058832"/>
          <a:ext cx="1800000" cy="217156"/>
        </a:xfrm>
        <a:prstGeom prst="roundRect">
          <a:avLst>
            <a:gd name="adj" fmla="val 0"/>
          </a:avLst>
        </a:prstGeom>
        <a:no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10%</a:t>
          </a:r>
          <a:endParaRPr lang="en-SC" sz="1100">
            <a:solidFill>
              <a:sysClr val="windowText" lastClr="000000"/>
            </a:solidFill>
          </a:endParaRPr>
        </a:p>
      </xdr:txBody>
    </xdr:sp>
    <xdr:clientData/>
  </xdr:twoCellAnchor>
  <xdr:twoCellAnchor>
    <xdr:from>
      <xdr:col>18</xdr:col>
      <xdr:colOff>3853</xdr:colOff>
      <xdr:row>7</xdr:row>
      <xdr:rowOff>24292</xdr:rowOff>
    </xdr:from>
    <xdr:to>
      <xdr:col>19</xdr:col>
      <xdr:colOff>584245</xdr:colOff>
      <xdr:row>7</xdr:row>
      <xdr:rowOff>235919</xdr:rowOff>
    </xdr:to>
    <xdr:sp macro="" textlink="">
      <xdr:nvSpPr>
        <xdr:cNvPr id="109" name="Rectangle: Rounded Corners 108">
          <a:extLst>
            <a:ext uri="{FF2B5EF4-FFF2-40B4-BE49-F238E27FC236}">
              <a16:creationId xmlns:a16="http://schemas.microsoft.com/office/drawing/2014/main" id="{DD71A620-1475-4C3E-BAF9-4250F198AD5B}"/>
            </a:ext>
          </a:extLst>
        </xdr:cNvPr>
        <xdr:cNvSpPr/>
      </xdr:nvSpPr>
      <xdr:spPr>
        <a:xfrm>
          <a:off x="10039393" y="205883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Rate</a:t>
          </a:r>
          <a:endParaRPr lang="en-SC" sz="1200"/>
        </a:p>
      </xdr:txBody>
    </xdr:sp>
    <xdr:clientData/>
  </xdr:twoCellAnchor>
  <xdr:twoCellAnchor>
    <xdr:from>
      <xdr:col>19</xdr:col>
      <xdr:colOff>752130</xdr:colOff>
      <xdr:row>8</xdr:row>
      <xdr:rowOff>3062</xdr:rowOff>
    </xdr:from>
    <xdr:to>
      <xdr:col>21</xdr:col>
      <xdr:colOff>799530</xdr:colOff>
      <xdr:row>8</xdr:row>
      <xdr:rowOff>220218</xdr:rowOff>
    </xdr:to>
    <xdr:sp macro="" textlink="">
      <xdr:nvSpPr>
        <xdr:cNvPr id="110" name="Rectangle: Rounded Corners 109">
          <a:extLst>
            <a:ext uri="{FF2B5EF4-FFF2-40B4-BE49-F238E27FC236}">
              <a16:creationId xmlns:a16="http://schemas.microsoft.com/office/drawing/2014/main" id="{1A3E0226-E5D2-4116-AA1B-3BEBDA95FF64}"/>
            </a:ext>
          </a:extLst>
        </xdr:cNvPr>
        <xdr:cNvSpPr/>
      </xdr:nvSpPr>
      <xdr:spPr>
        <a:xfrm>
          <a:off x="11671590" y="2365262"/>
          <a:ext cx="1800000" cy="217156"/>
        </a:xfrm>
        <a:prstGeom prst="roundRect">
          <a:avLst>
            <a:gd name="adj" fmla="val 0"/>
          </a:avLst>
        </a:prstGeom>
        <a:noFill/>
        <a:ln w="317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493.79</a:t>
          </a:r>
          <a:endParaRPr lang="en-SC" sz="1100">
            <a:solidFill>
              <a:sysClr val="windowText" lastClr="000000"/>
            </a:solidFill>
          </a:endParaRPr>
        </a:p>
      </xdr:txBody>
    </xdr:sp>
    <xdr:clientData/>
  </xdr:twoCellAnchor>
  <xdr:twoCellAnchor>
    <xdr:from>
      <xdr:col>18</xdr:col>
      <xdr:colOff>3853</xdr:colOff>
      <xdr:row>8</xdr:row>
      <xdr:rowOff>3062</xdr:rowOff>
    </xdr:from>
    <xdr:to>
      <xdr:col>19</xdr:col>
      <xdr:colOff>584245</xdr:colOff>
      <xdr:row>8</xdr:row>
      <xdr:rowOff>214689</xdr:rowOff>
    </xdr:to>
    <xdr:sp macro="" textlink="">
      <xdr:nvSpPr>
        <xdr:cNvPr id="111" name="Rectangle: Rounded Corners 110">
          <a:extLst>
            <a:ext uri="{FF2B5EF4-FFF2-40B4-BE49-F238E27FC236}">
              <a16:creationId xmlns:a16="http://schemas.microsoft.com/office/drawing/2014/main" id="{45D5EB53-3275-46E1-AB63-AED7EC220F2A}"/>
            </a:ext>
          </a:extLst>
        </xdr:cNvPr>
        <xdr:cNvSpPr/>
      </xdr:nvSpPr>
      <xdr:spPr>
        <a:xfrm>
          <a:off x="10039393" y="236526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Due</a:t>
          </a:r>
          <a:endParaRPr lang="en-SC" sz="1200"/>
        </a:p>
      </xdr:txBody>
    </xdr:sp>
    <xdr:clientData/>
  </xdr:twoCellAnchor>
  <xdr:twoCellAnchor>
    <xdr:from>
      <xdr:col>19</xdr:col>
      <xdr:colOff>752130</xdr:colOff>
      <xdr:row>8</xdr:row>
      <xdr:rowOff>324815</xdr:rowOff>
    </xdr:from>
    <xdr:to>
      <xdr:col>21</xdr:col>
      <xdr:colOff>799530</xdr:colOff>
      <xdr:row>9</xdr:row>
      <xdr:rowOff>214311</xdr:rowOff>
    </xdr:to>
    <xdr:sp macro="" textlink="">
      <xdr:nvSpPr>
        <xdr:cNvPr id="112" name="Rectangle: Rounded Corners 111">
          <a:extLst>
            <a:ext uri="{FF2B5EF4-FFF2-40B4-BE49-F238E27FC236}">
              <a16:creationId xmlns:a16="http://schemas.microsoft.com/office/drawing/2014/main" id="{AF6BBB2D-0F59-4DDE-94E1-34341A644585}"/>
            </a:ext>
          </a:extLst>
        </xdr:cNvPr>
        <xdr:cNvSpPr/>
      </xdr:nvSpPr>
      <xdr:spPr>
        <a:xfrm>
          <a:off x="11671590" y="2687015"/>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25-Jan-24</a:t>
          </a:r>
          <a:endParaRPr lang="en-SC" sz="1100">
            <a:solidFill>
              <a:sysClr val="windowText" lastClr="000000"/>
            </a:solidFill>
          </a:endParaRPr>
        </a:p>
      </xdr:txBody>
    </xdr:sp>
    <xdr:clientData/>
  </xdr:twoCellAnchor>
  <xdr:twoCellAnchor>
    <xdr:from>
      <xdr:col>18</xdr:col>
      <xdr:colOff>3853</xdr:colOff>
      <xdr:row>8</xdr:row>
      <xdr:rowOff>324815</xdr:rowOff>
    </xdr:from>
    <xdr:to>
      <xdr:col>19</xdr:col>
      <xdr:colOff>584245</xdr:colOff>
      <xdr:row>9</xdr:row>
      <xdr:rowOff>208782</xdr:rowOff>
    </xdr:to>
    <xdr:sp macro="" textlink="">
      <xdr:nvSpPr>
        <xdr:cNvPr id="113" name="Rectangle: Rounded Corners 112">
          <a:extLst>
            <a:ext uri="{FF2B5EF4-FFF2-40B4-BE49-F238E27FC236}">
              <a16:creationId xmlns:a16="http://schemas.microsoft.com/office/drawing/2014/main" id="{4947D590-3594-4FA3-89BC-4866F81B97A3}"/>
            </a:ext>
          </a:extLst>
        </xdr:cNvPr>
        <xdr:cNvSpPr/>
      </xdr:nvSpPr>
      <xdr:spPr>
        <a:xfrm>
          <a:off x="10039393" y="268701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Due</a:t>
          </a:r>
          <a:endParaRPr lang="en-SC" sz="1200"/>
        </a:p>
      </xdr:txBody>
    </xdr:sp>
    <xdr:clientData/>
  </xdr:twoCellAnchor>
  <xdr:twoCellAnchor>
    <xdr:from>
      <xdr:col>18</xdr:col>
      <xdr:colOff>3853</xdr:colOff>
      <xdr:row>9</xdr:row>
      <xdr:rowOff>318907</xdr:rowOff>
    </xdr:from>
    <xdr:to>
      <xdr:col>19</xdr:col>
      <xdr:colOff>584245</xdr:colOff>
      <xdr:row>10</xdr:row>
      <xdr:rowOff>202874</xdr:rowOff>
    </xdr:to>
    <xdr:sp macro="" textlink="">
      <xdr:nvSpPr>
        <xdr:cNvPr id="114" name="Rectangle: Rounded Corners 113">
          <a:extLst>
            <a:ext uri="{FF2B5EF4-FFF2-40B4-BE49-F238E27FC236}">
              <a16:creationId xmlns:a16="http://schemas.microsoft.com/office/drawing/2014/main" id="{5E759591-D353-4666-A57A-38E719CE554B}"/>
            </a:ext>
          </a:extLst>
        </xdr:cNvPr>
        <xdr:cNvSpPr/>
      </xdr:nvSpPr>
      <xdr:spPr>
        <a:xfrm>
          <a:off x="10039393" y="300876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Status</a:t>
          </a:r>
          <a:endParaRPr lang="en-SC" sz="1200">
            <a:solidFill>
              <a:sysClr val="windowText" lastClr="000000"/>
            </a:solidFill>
          </a:endParaRPr>
        </a:p>
      </xdr:txBody>
    </xdr:sp>
    <xdr:clientData/>
  </xdr:twoCellAnchor>
  <xdr:twoCellAnchor>
    <xdr:from>
      <xdr:col>19</xdr:col>
      <xdr:colOff>757285</xdr:colOff>
      <xdr:row>6</xdr:row>
      <xdr:rowOff>22537</xdr:rowOff>
    </xdr:from>
    <xdr:to>
      <xdr:col>21</xdr:col>
      <xdr:colOff>804685</xdr:colOff>
      <xdr:row>6</xdr:row>
      <xdr:rowOff>239693</xdr:rowOff>
    </xdr:to>
    <xdr:sp macro="" textlink="">
      <xdr:nvSpPr>
        <xdr:cNvPr id="115" name="Rectangle: Rounded Corners 114">
          <a:extLst>
            <a:ext uri="{FF2B5EF4-FFF2-40B4-BE49-F238E27FC236}">
              <a16:creationId xmlns:a16="http://schemas.microsoft.com/office/drawing/2014/main" id="{1CA3DCD2-BCF7-41A2-8797-1CA444AD932C}"/>
            </a:ext>
          </a:extLst>
        </xdr:cNvPr>
        <xdr:cNvSpPr/>
      </xdr:nvSpPr>
      <xdr:spPr>
        <a:xfrm>
          <a:off x="11676745" y="1729417"/>
          <a:ext cx="1800000" cy="217156"/>
        </a:xfrm>
        <a:prstGeom prst="roundRect">
          <a:avLst>
            <a:gd name="adj" fmla="val 0"/>
          </a:avLst>
        </a:prstGeom>
        <a:noFill/>
        <a:ln w="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4,937.89</a:t>
          </a:r>
          <a:endParaRPr lang="en-SC" sz="1100">
            <a:solidFill>
              <a:sysClr val="windowText" lastClr="000000"/>
            </a:solidFill>
          </a:endParaRPr>
        </a:p>
      </xdr:txBody>
    </xdr:sp>
    <xdr:clientData/>
  </xdr:twoCellAnchor>
  <xdr:twoCellAnchor>
    <xdr:from>
      <xdr:col>18</xdr:col>
      <xdr:colOff>3853</xdr:colOff>
      <xdr:row>6</xdr:row>
      <xdr:rowOff>22537</xdr:rowOff>
    </xdr:from>
    <xdr:to>
      <xdr:col>19</xdr:col>
      <xdr:colOff>584245</xdr:colOff>
      <xdr:row>6</xdr:row>
      <xdr:rowOff>234164</xdr:rowOff>
    </xdr:to>
    <xdr:sp macro="" textlink="">
      <xdr:nvSpPr>
        <xdr:cNvPr id="116" name="Rectangle: Rounded Corners 115">
          <a:extLst>
            <a:ext uri="{FF2B5EF4-FFF2-40B4-BE49-F238E27FC236}">
              <a16:creationId xmlns:a16="http://schemas.microsoft.com/office/drawing/2014/main" id="{DB40DA7E-EEF8-4450-B81D-E5CDBAEE2307}"/>
            </a:ext>
          </a:extLst>
        </xdr:cNvPr>
        <xdr:cNvSpPr/>
      </xdr:nvSpPr>
      <xdr:spPr>
        <a:xfrm>
          <a:off x="10039393" y="172941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Basic</a:t>
          </a:r>
          <a:r>
            <a:rPr lang="en-US" sz="1200" baseline="0">
              <a:solidFill>
                <a:sysClr val="windowText" lastClr="000000"/>
              </a:solidFill>
            </a:rPr>
            <a:t> Premium</a:t>
          </a:r>
          <a:endParaRPr lang="en-SC" sz="1200"/>
        </a:p>
      </xdr:txBody>
    </xdr:sp>
    <xdr:clientData/>
  </xdr:twoCellAnchor>
  <xdr:twoCellAnchor>
    <xdr:from>
      <xdr:col>18</xdr:col>
      <xdr:colOff>3853</xdr:colOff>
      <xdr:row>12</xdr:row>
      <xdr:rowOff>272254</xdr:rowOff>
    </xdr:from>
    <xdr:to>
      <xdr:col>20</xdr:col>
      <xdr:colOff>24251</xdr:colOff>
      <xdr:row>13</xdr:row>
      <xdr:rowOff>161750</xdr:rowOff>
    </xdr:to>
    <xdr:sp macro="" textlink="">
      <xdr:nvSpPr>
        <xdr:cNvPr id="117" name="Rectangle: Rounded Corners 116">
          <a:extLst>
            <a:ext uri="{FF2B5EF4-FFF2-40B4-BE49-F238E27FC236}">
              <a16:creationId xmlns:a16="http://schemas.microsoft.com/office/drawing/2014/main" id="{01DD5999-C82E-4D92-8342-915782BFB6FB}"/>
            </a:ext>
          </a:extLst>
        </xdr:cNvPr>
        <xdr:cNvSpPr/>
      </xdr:nvSpPr>
      <xdr:spPr>
        <a:xfrm>
          <a:off x="10039393" y="3945094"/>
          <a:ext cx="1712038" cy="21715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Mode</a:t>
          </a:r>
          <a:endParaRPr lang="en-SC" sz="1200"/>
        </a:p>
      </xdr:txBody>
    </xdr:sp>
    <xdr:clientData/>
  </xdr:twoCellAnchor>
  <xdr:twoCellAnchor>
    <xdr:from>
      <xdr:col>19</xdr:col>
      <xdr:colOff>752130</xdr:colOff>
      <xdr:row>10</xdr:row>
      <xdr:rowOff>290017</xdr:rowOff>
    </xdr:from>
    <xdr:to>
      <xdr:col>21</xdr:col>
      <xdr:colOff>799530</xdr:colOff>
      <xdr:row>11</xdr:row>
      <xdr:rowOff>179513</xdr:rowOff>
    </xdr:to>
    <xdr:sp macro="" textlink="">
      <xdr:nvSpPr>
        <xdr:cNvPr id="118" name="Rectangle: Rounded Corners 117">
          <a:extLst>
            <a:ext uri="{FF2B5EF4-FFF2-40B4-BE49-F238E27FC236}">
              <a16:creationId xmlns:a16="http://schemas.microsoft.com/office/drawing/2014/main" id="{E2B5EF79-904B-4E13-8DA8-F52D66BCDA23}"/>
            </a:ext>
          </a:extLst>
        </xdr:cNvPr>
        <xdr:cNvSpPr/>
      </xdr:nvSpPr>
      <xdr:spPr>
        <a:xfrm>
          <a:off x="11671590" y="3307537"/>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xdr:from>
      <xdr:col>18</xdr:col>
      <xdr:colOff>3853</xdr:colOff>
      <xdr:row>10</xdr:row>
      <xdr:rowOff>290017</xdr:rowOff>
    </xdr:from>
    <xdr:to>
      <xdr:col>19</xdr:col>
      <xdr:colOff>584245</xdr:colOff>
      <xdr:row>11</xdr:row>
      <xdr:rowOff>173984</xdr:rowOff>
    </xdr:to>
    <xdr:sp macro="" textlink="">
      <xdr:nvSpPr>
        <xdr:cNvPr id="119" name="Rectangle: Rounded Corners 118">
          <a:extLst>
            <a:ext uri="{FF2B5EF4-FFF2-40B4-BE49-F238E27FC236}">
              <a16:creationId xmlns:a16="http://schemas.microsoft.com/office/drawing/2014/main" id="{50273065-7156-4D23-A09D-3938000EBE60}"/>
            </a:ext>
          </a:extLst>
        </xdr:cNvPr>
        <xdr:cNvSpPr/>
      </xdr:nvSpPr>
      <xdr:spPr>
        <a:xfrm>
          <a:off x="10039393" y="330753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Received</a:t>
          </a:r>
          <a:endParaRPr lang="en-SC" sz="1200">
            <a:solidFill>
              <a:sysClr val="windowText" lastClr="000000"/>
            </a:solidFill>
          </a:endParaRPr>
        </a:p>
      </xdr:txBody>
    </xdr:sp>
    <xdr:clientData/>
  </xdr:twoCellAnchor>
  <xdr:twoCellAnchor>
    <xdr:from>
      <xdr:col>19</xdr:col>
      <xdr:colOff>749664</xdr:colOff>
      <xdr:row>11</xdr:row>
      <xdr:rowOff>284110</xdr:rowOff>
    </xdr:from>
    <xdr:to>
      <xdr:col>21</xdr:col>
      <xdr:colOff>797064</xdr:colOff>
      <xdr:row>12</xdr:row>
      <xdr:rowOff>170952</xdr:rowOff>
    </xdr:to>
    <xdr:sp macro="" textlink="">
      <xdr:nvSpPr>
        <xdr:cNvPr id="120" name="Rectangle: Rounded Corners 119">
          <a:extLst>
            <a:ext uri="{FF2B5EF4-FFF2-40B4-BE49-F238E27FC236}">
              <a16:creationId xmlns:a16="http://schemas.microsoft.com/office/drawing/2014/main" id="{04160457-491B-4185-ADA2-81F4E5B8E047}"/>
            </a:ext>
          </a:extLst>
        </xdr:cNvPr>
        <xdr:cNvSpPr/>
      </xdr:nvSpPr>
      <xdr:spPr>
        <a:xfrm>
          <a:off x="11669124" y="3629290"/>
          <a:ext cx="1800000" cy="214502"/>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xdr:from>
      <xdr:col>18</xdr:col>
      <xdr:colOff>3853</xdr:colOff>
      <xdr:row>11</xdr:row>
      <xdr:rowOff>284110</xdr:rowOff>
    </xdr:from>
    <xdr:to>
      <xdr:col>19</xdr:col>
      <xdr:colOff>584245</xdr:colOff>
      <xdr:row>12</xdr:row>
      <xdr:rowOff>165491</xdr:rowOff>
    </xdr:to>
    <xdr:sp macro="" textlink="">
      <xdr:nvSpPr>
        <xdr:cNvPr id="121" name="Rectangle: Rounded Corners 120">
          <a:extLst>
            <a:ext uri="{FF2B5EF4-FFF2-40B4-BE49-F238E27FC236}">
              <a16:creationId xmlns:a16="http://schemas.microsoft.com/office/drawing/2014/main" id="{D1926228-6896-46E8-A134-098205B96890}"/>
            </a:ext>
          </a:extLst>
        </xdr:cNvPr>
        <xdr:cNvSpPr/>
      </xdr:nvSpPr>
      <xdr:spPr>
        <a:xfrm>
          <a:off x="10039393" y="3629290"/>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Received</a:t>
          </a:r>
          <a:endParaRPr lang="en-SC" sz="1200">
            <a:solidFill>
              <a:sysClr val="windowText" lastClr="000000"/>
            </a:solidFill>
          </a:endParaRPr>
        </a:p>
      </xdr:txBody>
    </xdr:sp>
    <xdr:clientData/>
  </xdr:twoCellAnchor>
  <xdr:twoCellAnchor>
    <xdr:from>
      <xdr:col>21</xdr:col>
      <xdr:colOff>595198</xdr:colOff>
      <xdr:row>1</xdr:row>
      <xdr:rowOff>68580</xdr:rowOff>
    </xdr:from>
    <xdr:to>
      <xdr:col>22</xdr:col>
      <xdr:colOff>404999</xdr:colOff>
      <xdr:row>1</xdr:row>
      <xdr:rowOff>320580</xdr:rowOff>
    </xdr:to>
    <xdr:sp macro="" textlink="">
      <xdr:nvSpPr>
        <xdr:cNvPr id="122" name="Rectangle: Rounded Corners 121">
          <a:hlinkClick xmlns:r="http://schemas.openxmlformats.org/officeDocument/2006/relationships" r:id="rId19"/>
          <a:extLst>
            <a:ext uri="{FF2B5EF4-FFF2-40B4-BE49-F238E27FC236}">
              <a16:creationId xmlns:a16="http://schemas.microsoft.com/office/drawing/2014/main" id="{16BDC00A-B4A8-43AB-A442-C881AD2A2711}"/>
            </a:ext>
          </a:extLst>
        </xdr:cNvPr>
        <xdr:cNvSpPr/>
      </xdr:nvSpPr>
      <xdr:spPr>
        <a:xfrm>
          <a:off x="13267258" y="251460"/>
          <a:ext cx="648001" cy="252000"/>
        </a:xfrm>
        <a:prstGeom prst="roundRect">
          <a:avLst/>
        </a:prstGeom>
        <a:solidFill>
          <a:schemeClr val="tx1"/>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clientData/>
  </xdr:twoCellAnchor>
  <xdr:twoCellAnchor>
    <xdr:from>
      <xdr:col>19</xdr:col>
      <xdr:colOff>749664</xdr:colOff>
      <xdr:row>12</xdr:row>
      <xdr:rowOff>262879</xdr:rowOff>
    </xdr:from>
    <xdr:to>
      <xdr:col>21</xdr:col>
      <xdr:colOff>797064</xdr:colOff>
      <xdr:row>13</xdr:row>
      <xdr:rowOff>149721</xdr:rowOff>
    </xdr:to>
    <xdr:sp macro="" textlink="">
      <xdr:nvSpPr>
        <xdr:cNvPr id="123" name="Rectangle: Rounded Corners 122">
          <a:extLst>
            <a:ext uri="{FF2B5EF4-FFF2-40B4-BE49-F238E27FC236}">
              <a16:creationId xmlns:a16="http://schemas.microsoft.com/office/drawing/2014/main" id="{B50C955C-C861-4E08-A6E0-450CFE519FA5}"/>
            </a:ext>
          </a:extLst>
        </xdr:cNvPr>
        <xdr:cNvSpPr/>
      </xdr:nvSpPr>
      <xdr:spPr>
        <a:xfrm>
          <a:off x="11669124" y="3935719"/>
          <a:ext cx="1800000" cy="214502"/>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xdr:from>
      <xdr:col>18</xdr:col>
      <xdr:colOff>91440</xdr:colOff>
      <xdr:row>15</xdr:row>
      <xdr:rowOff>197672</xdr:rowOff>
    </xdr:from>
    <xdr:to>
      <xdr:col>21</xdr:col>
      <xdr:colOff>815340</xdr:colOff>
      <xdr:row>18</xdr:row>
      <xdr:rowOff>14932</xdr:rowOff>
    </xdr:to>
    <xdr:sp macro="" textlink="">
      <xdr:nvSpPr>
        <xdr:cNvPr id="124" name="TextBox 123">
          <a:extLst>
            <a:ext uri="{FF2B5EF4-FFF2-40B4-BE49-F238E27FC236}">
              <a16:creationId xmlns:a16="http://schemas.microsoft.com/office/drawing/2014/main" id="{8DE32E3D-2E9A-4B55-94FE-05FE6840564C}"/>
            </a:ext>
          </a:extLst>
        </xdr:cNvPr>
        <xdr:cNvSpPr txBox="1"/>
      </xdr:nvSpPr>
      <xdr:spPr>
        <a:xfrm>
          <a:off x="10126980" y="4853492"/>
          <a:ext cx="3360420" cy="800240"/>
        </a:xfrm>
        <a:prstGeom prst="rect">
          <a:avLst/>
        </a:prstGeom>
        <a:solidFill>
          <a:schemeClr val="lt1"/>
        </a:solidFill>
        <a:ln w="317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clientData/>
  </xdr:twoCellAnchor>
  <xdr:twoCellAnchor>
    <xdr:from>
      <xdr:col>19</xdr:col>
      <xdr:colOff>754380</xdr:colOff>
      <xdr:row>9</xdr:row>
      <xdr:rowOff>311701</xdr:rowOff>
    </xdr:from>
    <xdr:to>
      <xdr:col>21</xdr:col>
      <xdr:colOff>801780</xdr:colOff>
      <xdr:row>10</xdr:row>
      <xdr:rowOff>197438</xdr:rowOff>
    </xdr:to>
    <xdr:sp macro="" textlink="">
      <xdr:nvSpPr>
        <xdr:cNvPr id="125" name="Rectangle: Rounded Corners 124">
          <a:extLst>
            <a:ext uri="{FF2B5EF4-FFF2-40B4-BE49-F238E27FC236}">
              <a16:creationId xmlns:a16="http://schemas.microsoft.com/office/drawing/2014/main" id="{05EF7BF3-F904-4C40-8850-3436E05646E3}"/>
            </a:ext>
          </a:extLst>
        </xdr:cNvPr>
        <xdr:cNvSpPr/>
      </xdr:nvSpPr>
      <xdr:spPr>
        <a:xfrm>
          <a:off x="11673840" y="3001561"/>
          <a:ext cx="1800000" cy="213397"/>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Unpaid</a:t>
          </a:r>
          <a:endParaRPr lang="en-SC" sz="1100">
            <a:solidFill>
              <a:sysClr val="windowText" lastClr="000000"/>
            </a:solidFill>
          </a:endParaRPr>
        </a:p>
      </xdr:txBody>
    </xdr:sp>
    <xdr:clientData/>
  </xdr:twoCellAnchor>
  <xdr:twoCellAnchor>
    <xdr:from>
      <xdr:col>20</xdr:col>
      <xdr:colOff>60960</xdr:colOff>
      <xdr:row>1</xdr:row>
      <xdr:rowOff>76200</xdr:rowOff>
    </xdr:from>
    <xdr:to>
      <xdr:col>20</xdr:col>
      <xdr:colOff>708960</xdr:colOff>
      <xdr:row>1</xdr:row>
      <xdr:rowOff>328200</xdr:rowOff>
    </xdr:to>
    <xdr:sp macro="" textlink="">
      <xdr:nvSpPr>
        <xdr:cNvPr id="126" name="Rectangle: Rounded Corners 125">
          <a:extLst>
            <a:ext uri="{FF2B5EF4-FFF2-40B4-BE49-F238E27FC236}">
              <a16:creationId xmlns:a16="http://schemas.microsoft.com/office/drawing/2014/main" id="{6D478D86-875F-4857-B57E-A0C528422593}"/>
            </a:ext>
          </a:extLst>
        </xdr:cNvPr>
        <xdr:cNvSpPr/>
      </xdr:nvSpPr>
      <xdr:spPr>
        <a:xfrm>
          <a:off x="11788140" y="259080"/>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Delete</a:t>
          </a:r>
          <a:endParaRPr lang="en-SC" sz="1100"/>
        </a:p>
      </xdr:txBody>
    </xdr:sp>
    <xdr:clientData/>
  </xdr:twoCellAnchor>
  <xdr:twoCellAnchor>
    <xdr:from>
      <xdr:col>19</xdr:col>
      <xdr:colOff>755897</xdr:colOff>
      <xdr:row>13</xdr:row>
      <xdr:rowOff>259080</xdr:rowOff>
    </xdr:from>
    <xdr:to>
      <xdr:col>21</xdr:col>
      <xdr:colOff>803297</xdr:colOff>
      <xdr:row>14</xdr:row>
      <xdr:rowOff>148576</xdr:rowOff>
    </xdr:to>
    <xdr:sp macro="" textlink="">
      <xdr:nvSpPr>
        <xdr:cNvPr id="127" name="Rectangle: Rounded Corners 126">
          <a:extLst>
            <a:ext uri="{FF2B5EF4-FFF2-40B4-BE49-F238E27FC236}">
              <a16:creationId xmlns:a16="http://schemas.microsoft.com/office/drawing/2014/main" id="{DEA8E9D5-8381-4019-AC9A-943A1C919584}"/>
            </a:ext>
          </a:extLst>
        </xdr:cNvPr>
        <xdr:cNvSpPr/>
      </xdr:nvSpPr>
      <xdr:spPr>
        <a:xfrm>
          <a:off x="11675357" y="4259580"/>
          <a:ext cx="1800000" cy="217156"/>
        </a:xfrm>
        <a:prstGeom prst="roundRect">
          <a:avLst>
            <a:gd name="adj" fmla="val 2631"/>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clientData/>
  </xdr:twoCellAnchor>
  <xdr:twoCellAnchor>
    <xdr:from>
      <xdr:col>18</xdr:col>
      <xdr:colOff>7620</xdr:colOff>
      <xdr:row>13</xdr:row>
      <xdr:rowOff>259080</xdr:rowOff>
    </xdr:from>
    <xdr:to>
      <xdr:col>19</xdr:col>
      <xdr:colOff>588012</xdr:colOff>
      <xdr:row>14</xdr:row>
      <xdr:rowOff>143047</xdr:rowOff>
    </xdr:to>
    <xdr:sp macro="" textlink="">
      <xdr:nvSpPr>
        <xdr:cNvPr id="128" name="Rectangle: Rounded Corners 127">
          <a:extLst>
            <a:ext uri="{FF2B5EF4-FFF2-40B4-BE49-F238E27FC236}">
              <a16:creationId xmlns:a16="http://schemas.microsoft.com/office/drawing/2014/main" id="{71164E3D-1036-4A90-A19F-7EFD171627F8}"/>
            </a:ext>
          </a:extLst>
        </xdr:cNvPr>
        <xdr:cNvSpPr/>
      </xdr:nvSpPr>
      <xdr:spPr>
        <a:xfrm>
          <a:off x="10043160" y="4259580"/>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Statement</a:t>
          </a:r>
          <a:r>
            <a:rPr lang="en-US" sz="1200" baseline="0">
              <a:solidFill>
                <a:sysClr val="windowText" lastClr="000000"/>
              </a:solidFill>
            </a:rPr>
            <a:t> No</a:t>
          </a:r>
          <a:endParaRPr lang="en-SC" sz="1200"/>
        </a:p>
      </xdr:txBody>
    </xdr:sp>
    <xdr:clientData/>
  </xdr:twoCellAnchor>
  <xdr:twoCellAnchor>
    <xdr:from>
      <xdr:col>18</xdr:col>
      <xdr:colOff>7620</xdr:colOff>
      <xdr:row>14</xdr:row>
      <xdr:rowOff>253173</xdr:rowOff>
    </xdr:from>
    <xdr:to>
      <xdr:col>19</xdr:col>
      <xdr:colOff>588012</xdr:colOff>
      <xdr:row>15</xdr:row>
      <xdr:rowOff>137140</xdr:rowOff>
    </xdr:to>
    <xdr:sp macro="" textlink="">
      <xdr:nvSpPr>
        <xdr:cNvPr id="130" name="Rectangle: Rounded Corners 129">
          <a:extLst>
            <a:ext uri="{FF2B5EF4-FFF2-40B4-BE49-F238E27FC236}">
              <a16:creationId xmlns:a16="http://schemas.microsoft.com/office/drawing/2014/main" id="{4EA31AB8-E96F-409E-9438-0E90BBC44423}"/>
            </a:ext>
          </a:extLst>
        </xdr:cNvPr>
        <xdr:cNvSpPr/>
      </xdr:nvSpPr>
      <xdr:spPr>
        <a:xfrm>
          <a:off x="10043160" y="4581333"/>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Commission Note</a:t>
          </a:r>
          <a:endParaRPr lang="en-SC" sz="1200"/>
        </a:p>
      </xdr:txBody>
    </xdr:sp>
    <xdr:clientData/>
  </xdr:twoCellAnchor>
  <xdr:twoCellAnchor>
    <xdr:from>
      <xdr:col>2</xdr:col>
      <xdr:colOff>7620</xdr:colOff>
      <xdr:row>0</xdr:row>
      <xdr:rowOff>0</xdr:rowOff>
    </xdr:from>
    <xdr:to>
      <xdr:col>17</xdr:col>
      <xdr:colOff>251460</xdr:colOff>
      <xdr:row>28</xdr:row>
      <xdr:rowOff>167640</xdr:rowOff>
    </xdr:to>
    <xdr:sp macro="" textlink="">
      <xdr:nvSpPr>
        <xdr:cNvPr id="131" name="Rectangle 130">
          <a:extLst>
            <a:ext uri="{FF2B5EF4-FFF2-40B4-BE49-F238E27FC236}">
              <a16:creationId xmlns:a16="http://schemas.microsoft.com/office/drawing/2014/main" id="{1241295A-A9D5-4B64-BC05-2D1C860C68B5}"/>
            </a:ext>
          </a:extLst>
        </xdr:cNvPr>
        <xdr:cNvSpPr/>
      </xdr:nvSpPr>
      <xdr:spPr>
        <a:xfrm>
          <a:off x="1478280" y="0"/>
          <a:ext cx="803148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wsDr>
</file>

<file path=xl/drawings/drawing81.xml><?xml version="1.0" encoding="utf-8"?>
<xdr:wsDr xmlns:xdr="http://schemas.openxmlformats.org/drawingml/2006/spreadsheetDrawing" xmlns:a="http://schemas.openxmlformats.org/drawingml/2006/main">
  <xdr:twoCellAnchor>
    <xdr:from>
      <xdr:col>20</xdr:col>
      <xdr:colOff>1005840</xdr:colOff>
      <xdr:row>3</xdr:row>
      <xdr:rowOff>129540</xdr:rowOff>
    </xdr:from>
    <xdr:to>
      <xdr:col>20</xdr:col>
      <xdr:colOff>1725840</xdr:colOff>
      <xdr:row>3</xdr:row>
      <xdr:rowOff>381540</xdr:rowOff>
    </xdr:to>
    <xdr:sp macro="" textlink="">
      <xdr:nvSpPr>
        <xdr:cNvPr id="28" name="Rectangle: Rounded Corners 27">
          <a:hlinkClick xmlns:r="http://schemas.openxmlformats.org/officeDocument/2006/relationships" r:id="rId1"/>
          <a:extLst>
            <a:ext uri="{FF2B5EF4-FFF2-40B4-BE49-F238E27FC236}">
              <a16:creationId xmlns:a16="http://schemas.microsoft.com/office/drawing/2014/main" id="{56C4EB37-A818-4B27-B456-4666D39D6AD6}"/>
            </a:ext>
          </a:extLst>
        </xdr:cNvPr>
        <xdr:cNvSpPr/>
      </xdr:nvSpPr>
      <xdr:spPr>
        <a:xfrm>
          <a:off x="13388340" y="944880"/>
          <a:ext cx="720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CLOSE</a:t>
          </a:r>
          <a:endParaRPr lang="en-SC" sz="1000">
            <a:solidFill>
              <a:sysClr val="windowText" lastClr="000000"/>
            </a:solidFill>
          </a:endParaRPr>
        </a:p>
      </xdr:txBody>
    </xdr:sp>
    <xdr:clientData/>
  </xdr:twoCellAnchor>
  <xdr:twoCellAnchor>
    <xdr:from>
      <xdr:col>20</xdr:col>
      <xdr:colOff>220980</xdr:colOff>
      <xdr:row>3</xdr:row>
      <xdr:rowOff>129540</xdr:rowOff>
    </xdr:from>
    <xdr:to>
      <xdr:col>20</xdr:col>
      <xdr:colOff>940980</xdr:colOff>
      <xdr:row>3</xdr:row>
      <xdr:rowOff>381540</xdr:rowOff>
    </xdr:to>
    <xdr:sp macro="" textlink="">
      <xdr:nvSpPr>
        <xdr:cNvPr id="29" name="Rectangle: Rounded Corners 28">
          <a:extLst>
            <a:ext uri="{FF2B5EF4-FFF2-40B4-BE49-F238E27FC236}">
              <a16:creationId xmlns:a16="http://schemas.microsoft.com/office/drawing/2014/main" id="{722BB6ED-55FE-45D7-87EA-3151993B09D3}"/>
            </a:ext>
          </a:extLst>
        </xdr:cNvPr>
        <xdr:cNvSpPr/>
      </xdr:nvSpPr>
      <xdr:spPr>
        <a:xfrm>
          <a:off x="12603480" y="944880"/>
          <a:ext cx="720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0</xdr:colOff>
      <xdr:row>6</xdr:row>
      <xdr:rowOff>76200</xdr:rowOff>
    </xdr:from>
    <xdr:to>
      <xdr:col>5</xdr:col>
      <xdr:colOff>72000</xdr:colOff>
      <xdr:row>6</xdr:row>
      <xdr:rowOff>238200</xdr:rowOff>
    </xdr:to>
    <xdr:sp macro="" textlink="">
      <xdr:nvSpPr>
        <xdr:cNvPr id="30" name="Rectangle 29">
          <a:extLst>
            <a:ext uri="{FF2B5EF4-FFF2-40B4-BE49-F238E27FC236}">
              <a16:creationId xmlns:a16="http://schemas.microsoft.com/office/drawing/2014/main" id="{4C60AC91-3A41-4040-AFAB-B9D662CF0E20}"/>
            </a:ext>
          </a:extLst>
        </xdr:cNvPr>
        <xdr:cNvSpPr>
          <a:spLocks/>
        </xdr:cNvSpPr>
      </xdr:nvSpPr>
      <xdr:spPr>
        <a:xfrm>
          <a:off x="1836420" y="17830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17</xdr:col>
      <xdr:colOff>320041</xdr:colOff>
      <xdr:row>3</xdr:row>
      <xdr:rowOff>121920</xdr:rowOff>
    </xdr:from>
    <xdr:to>
      <xdr:col>17</xdr:col>
      <xdr:colOff>788041</xdr:colOff>
      <xdr:row>3</xdr:row>
      <xdr:rowOff>373920</xdr:rowOff>
    </xdr:to>
    <xdr:pic>
      <xdr:nvPicPr>
        <xdr:cNvPr id="37" name="Picture 36">
          <a:hlinkClick xmlns:r="http://schemas.openxmlformats.org/officeDocument/2006/relationships" r:id="rId2"/>
          <a:extLst>
            <a:ext uri="{FF2B5EF4-FFF2-40B4-BE49-F238E27FC236}">
              <a16:creationId xmlns:a16="http://schemas.microsoft.com/office/drawing/2014/main" id="{FDE4B9BE-F6D4-4B2A-8B21-427712629768}"/>
            </a:ext>
          </a:extLst>
        </xdr:cNvPr>
        <xdr:cNvPicPr>
          <a:picLocks/>
        </xdr:cNvPicPr>
      </xdr:nvPicPr>
      <xdr:blipFill>
        <a:blip xmlns:r="http://schemas.openxmlformats.org/officeDocument/2006/relationships" r:embed="rId3"/>
        <a:stretch>
          <a:fillRect/>
        </a:stretch>
      </xdr:blipFill>
      <xdr:spPr>
        <a:xfrm>
          <a:off x="9745981" y="937260"/>
          <a:ext cx="468000" cy="252000"/>
        </a:xfrm>
        <a:prstGeom prst="rect">
          <a:avLst/>
        </a:prstGeom>
      </xdr:spPr>
    </xdr:pic>
    <xdr:clientData/>
  </xdr:twoCellAnchor>
  <xdr:twoCellAnchor>
    <xdr:from>
      <xdr:col>19</xdr:col>
      <xdr:colOff>236220</xdr:colOff>
      <xdr:row>3</xdr:row>
      <xdr:rowOff>129540</xdr:rowOff>
    </xdr:from>
    <xdr:to>
      <xdr:col>20</xdr:col>
      <xdr:colOff>163740</xdr:colOff>
      <xdr:row>3</xdr:row>
      <xdr:rowOff>381540</xdr:rowOff>
    </xdr:to>
    <xdr:sp macro="" textlink="">
      <xdr:nvSpPr>
        <xdr:cNvPr id="38" name="Rectangle: Rounded Corners 37">
          <a:hlinkClick xmlns:r="http://schemas.openxmlformats.org/officeDocument/2006/relationships" r:id="rId4"/>
          <a:extLst>
            <a:ext uri="{FF2B5EF4-FFF2-40B4-BE49-F238E27FC236}">
              <a16:creationId xmlns:a16="http://schemas.microsoft.com/office/drawing/2014/main" id="{309E1F26-3808-4B5C-B6BF-50B57F1816FB}"/>
            </a:ext>
          </a:extLst>
        </xdr:cNvPr>
        <xdr:cNvSpPr/>
      </xdr:nvSpPr>
      <xdr:spPr>
        <a:xfrm>
          <a:off x="11826240" y="944880"/>
          <a:ext cx="720000" cy="252000"/>
        </a:xfrm>
        <a:prstGeom prst="roundRect">
          <a:avLst/>
        </a:prstGeom>
        <a:solidFill>
          <a:schemeClr val="accent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22</xdr:row>
      <xdr:rowOff>96300</xdr:rowOff>
    </xdr:to>
    <xdr:grpSp>
      <xdr:nvGrpSpPr>
        <xdr:cNvPr id="90" name="Group 89">
          <a:extLst>
            <a:ext uri="{FF2B5EF4-FFF2-40B4-BE49-F238E27FC236}">
              <a16:creationId xmlns:a16="http://schemas.microsoft.com/office/drawing/2014/main" id="{BD6DFFE6-E239-481D-A886-48340F021788}"/>
            </a:ext>
          </a:extLst>
        </xdr:cNvPr>
        <xdr:cNvGrpSpPr/>
      </xdr:nvGrpSpPr>
      <xdr:grpSpPr>
        <a:xfrm>
          <a:off x="0" y="0"/>
          <a:ext cx="1474131" cy="6840000"/>
          <a:chOff x="0" y="0"/>
          <a:chExt cx="1470321" cy="6184990"/>
        </a:xfrm>
      </xdr:grpSpPr>
      <xdr:grpSp>
        <xdr:nvGrpSpPr>
          <xdr:cNvPr id="91" name="Group 90">
            <a:extLst>
              <a:ext uri="{FF2B5EF4-FFF2-40B4-BE49-F238E27FC236}">
                <a16:creationId xmlns:a16="http://schemas.microsoft.com/office/drawing/2014/main" id="{736A7B1C-5CF7-07B6-BF45-792E56FC303F}"/>
              </a:ext>
            </a:extLst>
          </xdr:cNvPr>
          <xdr:cNvGrpSpPr/>
        </xdr:nvGrpSpPr>
        <xdr:grpSpPr>
          <a:xfrm>
            <a:off x="0" y="0"/>
            <a:ext cx="1470321" cy="6184990"/>
            <a:chOff x="0" y="0"/>
            <a:chExt cx="1470321" cy="6184990"/>
          </a:xfrm>
        </xdr:grpSpPr>
        <xdr:grpSp>
          <xdr:nvGrpSpPr>
            <xdr:cNvPr id="93" name="Group 92">
              <a:extLst>
                <a:ext uri="{FF2B5EF4-FFF2-40B4-BE49-F238E27FC236}">
                  <a16:creationId xmlns:a16="http://schemas.microsoft.com/office/drawing/2014/main" id="{FFEBF264-87B3-DADA-F75B-B3B4844AF105}"/>
                </a:ext>
              </a:extLst>
            </xdr:cNvPr>
            <xdr:cNvGrpSpPr/>
          </xdr:nvGrpSpPr>
          <xdr:grpSpPr>
            <a:xfrm>
              <a:off x="0" y="0"/>
              <a:ext cx="1470321" cy="6184990"/>
              <a:chOff x="0" y="-291307"/>
              <a:chExt cx="1474131" cy="6350725"/>
            </a:xfrm>
            <a:solidFill>
              <a:schemeClr val="bg1"/>
            </a:solidFill>
          </xdr:grpSpPr>
          <xdr:grpSp>
            <xdr:nvGrpSpPr>
              <xdr:cNvPr id="95" name="Group 94">
                <a:extLst>
                  <a:ext uri="{FF2B5EF4-FFF2-40B4-BE49-F238E27FC236}">
                    <a16:creationId xmlns:a16="http://schemas.microsoft.com/office/drawing/2014/main" id="{D4E05FF7-3F57-461A-B91D-669D886258AE}"/>
                  </a:ext>
                </a:extLst>
              </xdr:cNvPr>
              <xdr:cNvGrpSpPr/>
            </xdr:nvGrpSpPr>
            <xdr:grpSpPr>
              <a:xfrm>
                <a:off x="0" y="-291307"/>
                <a:ext cx="1474131" cy="6350725"/>
                <a:chOff x="0" y="-291307"/>
                <a:chExt cx="1474131" cy="6350725"/>
              </a:xfrm>
              <a:grpFill/>
            </xdr:grpSpPr>
            <xdr:grpSp>
              <xdr:nvGrpSpPr>
                <xdr:cNvPr id="98" name="Group 97">
                  <a:extLst>
                    <a:ext uri="{FF2B5EF4-FFF2-40B4-BE49-F238E27FC236}">
                      <a16:creationId xmlns:a16="http://schemas.microsoft.com/office/drawing/2014/main" id="{0835A983-E27A-0824-F1DF-33AAED2CDB94}"/>
                    </a:ext>
                  </a:extLst>
                </xdr:cNvPr>
                <xdr:cNvGrpSpPr/>
              </xdr:nvGrpSpPr>
              <xdr:grpSpPr>
                <a:xfrm>
                  <a:off x="0" y="-291307"/>
                  <a:ext cx="1474131" cy="6350725"/>
                  <a:chOff x="0" y="-276870"/>
                  <a:chExt cx="1476165" cy="6035993"/>
                </a:xfrm>
                <a:grpFill/>
              </xdr:grpSpPr>
              <xdr:sp macro="" textlink="">
                <xdr:nvSpPr>
                  <xdr:cNvPr id="100" name="Rectangle 99">
                    <a:extLst>
                      <a:ext uri="{FF2B5EF4-FFF2-40B4-BE49-F238E27FC236}">
                        <a16:creationId xmlns:a16="http://schemas.microsoft.com/office/drawing/2014/main" id="{7C0C5950-787D-8A13-E7DA-6C82F6CFA1C4}"/>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01" name="Group 100">
                    <a:extLst>
                      <a:ext uri="{FF2B5EF4-FFF2-40B4-BE49-F238E27FC236}">
                        <a16:creationId xmlns:a16="http://schemas.microsoft.com/office/drawing/2014/main" id="{29D3FB52-0741-D8DE-0417-0AC0F995E3C3}"/>
                      </a:ext>
                    </a:extLst>
                  </xdr:cNvPr>
                  <xdr:cNvGrpSpPr/>
                </xdr:nvGrpSpPr>
                <xdr:grpSpPr>
                  <a:xfrm>
                    <a:off x="2080" y="531339"/>
                    <a:ext cx="1457616" cy="4278031"/>
                    <a:chOff x="2080" y="531339"/>
                    <a:chExt cx="1457616" cy="4278031"/>
                  </a:xfrm>
                  <a:grpFill/>
                </xdr:grpSpPr>
                <xdr:sp macro="" textlink="">
                  <xdr:nvSpPr>
                    <xdr:cNvPr id="102" name="TextBox 101">
                      <a:hlinkClick xmlns:r="http://schemas.openxmlformats.org/officeDocument/2006/relationships" r:id="rId5"/>
                      <a:extLst>
                        <a:ext uri="{FF2B5EF4-FFF2-40B4-BE49-F238E27FC236}">
                          <a16:creationId xmlns:a16="http://schemas.microsoft.com/office/drawing/2014/main" id="{50E304B7-BB39-D1EB-18AE-512BB16E8C39}"/>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3" name="TextBox 102">
                      <a:hlinkClick xmlns:r="http://schemas.openxmlformats.org/officeDocument/2006/relationships" r:id="rId6"/>
                      <a:extLst>
                        <a:ext uri="{FF2B5EF4-FFF2-40B4-BE49-F238E27FC236}">
                          <a16:creationId xmlns:a16="http://schemas.microsoft.com/office/drawing/2014/main" id="{C3F7EF21-4887-2BB6-2020-0D22BC0A5CAB}"/>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4" name="TextBox 103">
                      <a:hlinkClick xmlns:r="http://schemas.openxmlformats.org/officeDocument/2006/relationships" r:id="rId7"/>
                      <a:extLst>
                        <a:ext uri="{FF2B5EF4-FFF2-40B4-BE49-F238E27FC236}">
                          <a16:creationId xmlns:a16="http://schemas.microsoft.com/office/drawing/2014/main" id="{CD7EAD65-6667-0963-3697-32025BE6E299}"/>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5" name="TextBox 104">
                      <a:hlinkClick xmlns:r="http://schemas.openxmlformats.org/officeDocument/2006/relationships" r:id="rId8"/>
                      <a:extLst>
                        <a:ext uri="{FF2B5EF4-FFF2-40B4-BE49-F238E27FC236}">
                          <a16:creationId xmlns:a16="http://schemas.microsoft.com/office/drawing/2014/main" id="{84D3BC0C-60A7-BD68-FF08-3FEA05F178E6}"/>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6" name="TextBox 105">
                      <a:hlinkClick xmlns:r="http://schemas.openxmlformats.org/officeDocument/2006/relationships" r:id="rId9"/>
                      <a:extLst>
                        <a:ext uri="{FF2B5EF4-FFF2-40B4-BE49-F238E27FC236}">
                          <a16:creationId xmlns:a16="http://schemas.microsoft.com/office/drawing/2014/main" id="{C7BC712F-75CA-A77D-0230-35FD78B8269E}"/>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7" name="TextBox 106">
                      <a:hlinkClick xmlns:r="http://schemas.openxmlformats.org/officeDocument/2006/relationships" r:id="rId10"/>
                      <a:extLst>
                        <a:ext uri="{FF2B5EF4-FFF2-40B4-BE49-F238E27FC236}">
                          <a16:creationId xmlns:a16="http://schemas.microsoft.com/office/drawing/2014/main" id="{D084489E-3829-5186-47A6-CA5F4EED628E}"/>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8" name="TextBox 107">
                      <a:hlinkClick xmlns:r="http://schemas.openxmlformats.org/officeDocument/2006/relationships" r:id="rId11"/>
                      <a:extLst>
                        <a:ext uri="{FF2B5EF4-FFF2-40B4-BE49-F238E27FC236}">
                          <a16:creationId xmlns:a16="http://schemas.microsoft.com/office/drawing/2014/main" id="{08A1CC9A-2261-5A3C-F663-CF08531BB978}"/>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9" name="TextBox 108">
                      <a:hlinkClick xmlns:r="http://schemas.openxmlformats.org/officeDocument/2006/relationships" r:id="rId12"/>
                      <a:extLst>
                        <a:ext uri="{FF2B5EF4-FFF2-40B4-BE49-F238E27FC236}">
                          <a16:creationId xmlns:a16="http://schemas.microsoft.com/office/drawing/2014/main" id="{4B66F3E2-736B-7A3D-4DF8-27B68145F185}"/>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0" name="TextBox 109">
                      <a:hlinkClick xmlns:r="http://schemas.openxmlformats.org/officeDocument/2006/relationships" r:id="rId13"/>
                      <a:extLst>
                        <a:ext uri="{FF2B5EF4-FFF2-40B4-BE49-F238E27FC236}">
                          <a16:creationId xmlns:a16="http://schemas.microsoft.com/office/drawing/2014/main" id="{0DF6D83F-4E91-EAD8-990A-F6CFFDFA11A1}"/>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11" name="TextBox 110">
                      <a:extLst>
                        <a:ext uri="{FF2B5EF4-FFF2-40B4-BE49-F238E27FC236}">
                          <a16:creationId xmlns:a16="http://schemas.microsoft.com/office/drawing/2014/main" id="{EBA83E18-8CBD-4931-CCF2-82A2244C227F}"/>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2" name="TextBox 111">
                      <a:hlinkClick xmlns:r="http://schemas.openxmlformats.org/officeDocument/2006/relationships" r:id="rId14"/>
                      <a:extLst>
                        <a:ext uri="{FF2B5EF4-FFF2-40B4-BE49-F238E27FC236}">
                          <a16:creationId xmlns:a16="http://schemas.microsoft.com/office/drawing/2014/main" id="{8E500053-C4DE-4636-C87A-DDF888B3B930}"/>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3" name="TextBox 112">
                      <a:extLst>
                        <a:ext uri="{FF2B5EF4-FFF2-40B4-BE49-F238E27FC236}">
                          <a16:creationId xmlns:a16="http://schemas.microsoft.com/office/drawing/2014/main" id="{202BD2D1-7E1F-9FDF-ADA2-AF130774841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4" name="TextBox 113">
                      <a:hlinkClick xmlns:r="http://schemas.openxmlformats.org/officeDocument/2006/relationships" r:id="rId15"/>
                      <a:extLst>
                        <a:ext uri="{FF2B5EF4-FFF2-40B4-BE49-F238E27FC236}">
                          <a16:creationId xmlns:a16="http://schemas.microsoft.com/office/drawing/2014/main" id="{FFFF6BAE-2404-95C1-255F-9B0A78097A1E}"/>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5" name="TextBox 114">
                      <a:extLst>
                        <a:ext uri="{FF2B5EF4-FFF2-40B4-BE49-F238E27FC236}">
                          <a16:creationId xmlns:a16="http://schemas.microsoft.com/office/drawing/2014/main" id="{0B9E13B8-534E-22BB-F640-021DB34E3E97}"/>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99" name="TextBox 98">
                  <a:hlinkClick xmlns:r="http://schemas.openxmlformats.org/officeDocument/2006/relationships" r:id="rId16"/>
                  <a:extLst>
                    <a:ext uri="{FF2B5EF4-FFF2-40B4-BE49-F238E27FC236}">
                      <a16:creationId xmlns:a16="http://schemas.microsoft.com/office/drawing/2014/main" id="{7A5CDB3A-D35A-ACC5-628C-9B0ACAA46634}"/>
                    </a:ext>
                  </a:extLst>
                </xdr:cNvPr>
                <xdr:cNvSpPr txBox="1"/>
              </xdr:nvSpPr>
              <xdr:spPr>
                <a:xfrm>
                  <a:off x="0" y="2248743"/>
                  <a:ext cx="1440000" cy="253521"/>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96" name="TextBox 95">
                <a:extLst>
                  <a:ext uri="{FF2B5EF4-FFF2-40B4-BE49-F238E27FC236}">
                    <a16:creationId xmlns:a16="http://schemas.microsoft.com/office/drawing/2014/main" id="{A0EF5C76-CBE0-DB3E-DFC9-44686A875D20}"/>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97" name="TextBox 96">
                <a:extLst>
                  <a:ext uri="{FF2B5EF4-FFF2-40B4-BE49-F238E27FC236}">
                    <a16:creationId xmlns:a16="http://schemas.microsoft.com/office/drawing/2014/main" id="{FECD9A44-0BD0-5724-C950-4BDB035B0DDB}"/>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94" name="TextBox 93">
              <a:hlinkClick xmlns:r="http://schemas.openxmlformats.org/officeDocument/2006/relationships" r:id="rId17"/>
              <a:extLst>
                <a:ext uri="{FF2B5EF4-FFF2-40B4-BE49-F238E27FC236}">
                  <a16:creationId xmlns:a16="http://schemas.microsoft.com/office/drawing/2014/main" id="{32F8EEF4-26EC-A8E8-DA16-0899BEEEFFB6}"/>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2" name="Picture 91">
            <a:extLst>
              <a:ext uri="{FF2B5EF4-FFF2-40B4-BE49-F238E27FC236}">
                <a16:creationId xmlns:a16="http://schemas.microsoft.com/office/drawing/2014/main" id="{5981D495-9223-CCC8-9A76-D528E5BF3860}"/>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17</xdr:col>
      <xdr:colOff>60562</xdr:colOff>
      <xdr:row>0</xdr:row>
      <xdr:rowOff>0</xdr:rowOff>
    </xdr:from>
    <xdr:to>
      <xdr:col>21</xdr:col>
      <xdr:colOff>46642</xdr:colOff>
      <xdr:row>22</xdr:row>
      <xdr:rowOff>96300</xdr:rowOff>
    </xdr:to>
    <xdr:grpSp>
      <xdr:nvGrpSpPr>
        <xdr:cNvPr id="119" name="Group 118">
          <a:extLst>
            <a:ext uri="{FF2B5EF4-FFF2-40B4-BE49-F238E27FC236}">
              <a16:creationId xmlns:a16="http://schemas.microsoft.com/office/drawing/2014/main" id="{FDDAEE31-B230-3BA1-B0F4-DA8E3CBBE520}"/>
            </a:ext>
          </a:extLst>
        </xdr:cNvPr>
        <xdr:cNvGrpSpPr/>
      </xdr:nvGrpSpPr>
      <xdr:grpSpPr>
        <a:xfrm>
          <a:off x="9486502" y="0"/>
          <a:ext cx="4680000" cy="6840000"/>
          <a:chOff x="1338810" y="9429"/>
          <a:chExt cx="4488180" cy="6660000"/>
        </a:xfrm>
      </xdr:grpSpPr>
      <xdr:sp macro="" textlink="">
        <xdr:nvSpPr>
          <xdr:cNvPr id="121" name="Rectangle: Rounded Corners 120">
            <a:extLst>
              <a:ext uri="{FF2B5EF4-FFF2-40B4-BE49-F238E27FC236}">
                <a16:creationId xmlns:a16="http://schemas.microsoft.com/office/drawing/2014/main" id="{312B8C05-6523-F7AF-51E5-B32FB2434F14}"/>
              </a:ext>
            </a:extLst>
          </xdr:cNvPr>
          <xdr:cNvSpPr/>
        </xdr:nvSpPr>
        <xdr:spPr>
          <a:xfrm>
            <a:off x="1338810" y="9429"/>
            <a:ext cx="4488180" cy="6660000"/>
          </a:xfrm>
          <a:prstGeom prst="roundRect">
            <a:avLst>
              <a:gd name="adj" fmla="val 0"/>
            </a:avLst>
          </a:prstGeom>
          <a:solidFill>
            <a:schemeClr val="bg1"/>
          </a:solidFill>
          <a:ln w="254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22" name="TextBox 121">
            <a:extLst>
              <a:ext uri="{FF2B5EF4-FFF2-40B4-BE49-F238E27FC236}">
                <a16:creationId xmlns:a16="http://schemas.microsoft.com/office/drawing/2014/main" id="{9E10A5B9-D2F2-71E3-5E0A-CBE51E61F36D}"/>
              </a:ext>
            </a:extLst>
          </xdr:cNvPr>
          <xdr:cNvSpPr txBox="1"/>
        </xdr:nvSpPr>
        <xdr:spPr>
          <a:xfrm>
            <a:off x="1699679" y="268249"/>
            <a:ext cx="1652393" cy="321752"/>
          </a:xfrm>
          <a:prstGeom prst="rect">
            <a:avLst/>
          </a:prstGeom>
          <a:solidFill>
            <a:schemeClr val="lt1">
              <a:alpha val="0"/>
            </a:schemeClr>
          </a:solidFill>
          <a:ln w="0"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Add/Edit Claim </a:t>
            </a:r>
            <a:endParaRPr lang="en-SC" sz="1600" b="1">
              <a:solidFill>
                <a:sysClr val="windowText" lastClr="000000"/>
              </a:solidFill>
            </a:endParaRPr>
          </a:p>
        </xdr:txBody>
      </xdr:sp>
      <xdr:sp macro="" textlink="">
        <xdr:nvSpPr>
          <xdr:cNvPr id="123" name="Rectangle: Rounded Corners 122">
            <a:hlinkClick xmlns:r="http://schemas.openxmlformats.org/officeDocument/2006/relationships" r:id="rId19"/>
            <a:extLst>
              <a:ext uri="{FF2B5EF4-FFF2-40B4-BE49-F238E27FC236}">
                <a16:creationId xmlns:a16="http://schemas.microsoft.com/office/drawing/2014/main" id="{327A9515-CB4A-FCCD-CD21-2C1BBE6851B2}"/>
              </a:ext>
            </a:extLst>
          </xdr:cNvPr>
          <xdr:cNvSpPr/>
        </xdr:nvSpPr>
        <xdr:spPr>
          <a:xfrm>
            <a:off x="4215361" y="293154"/>
            <a:ext cx="647936"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124" name="Rectangle: Rounded Corners 123">
            <a:extLst>
              <a:ext uri="{FF2B5EF4-FFF2-40B4-BE49-F238E27FC236}">
                <a16:creationId xmlns:a16="http://schemas.microsoft.com/office/drawing/2014/main" id="{7B9F1FC1-D2BF-BF2D-8564-7C9351236512}"/>
              </a:ext>
            </a:extLst>
          </xdr:cNvPr>
          <xdr:cNvSpPr/>
        </xdr:nvSpPr>
        <xdr:spPr>
          <a:xfrm>
            <a:off x="3551359" y="1078374"/>
            <a:ext cx="1800000" cy="217156"/>
          </a:xfrm>
          <a:prstGeom prst="roundRect">
            <a:avLst>
              <a:gd name="adj" fmla="val 0"/>
            </a:avLst>
          </a:prstGeom>
          <a:solidFill>
            <a:schemeClr val="bg1">
              <a:lumMod val="85000"/>
            </a:schemeClr>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CN24-0021</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25" name="Rectangle: Rounded Corners 124">
            <a:extLst>
              <a:ext uri="{FF2B5EF4-FFF2-40B4-BE49-F238E27FC236}">
                <a16:creationId xmlns:a16="http://schemas.microsoft.com/office/drawing/2014/main" id="{8D51D50D-95FF-4B5F-E664-DE7E3F5F6C5D}"/>
              </a:ext>
            </a:extLst>
          </xdr:cNvPr>
          <xdr:cNvSpPr/>
        </xdr:nvSpPr>
        <xdr:spPr>
          <a:xfrm>
            <a:off x="1916473" y="107837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Claim ID</a:t>
            </a:r>
            <a:endParaRPr lang="en-SC" sz="1200"/>
          </a:p>
        </xdr:txBody>
      </xdr:sp>
      <xdr:sp macro="" textlink="">
        <xdr:nvSpPr>
          <xdr:cNvPr id="126" name="Rectangle: Rounded Corners 125">
            <a:extLst>
              <a:ext uri="{FF2B5EF4-FFF2-40B4-BE49-F238E27FC236}">
                <a16:creationId xmlns:a16="http://schemas.microsoft.com/office/drawing/2014/main" id="{BC98CEAA-BF9B-300E-62E3-7C352A958E9F}"/>
              </a:ext>
            </a:extLst>
          </xdr:cNvPr>
          <xdr:cNvSpPr/>
        </xdr:nvSpPr>
        <xdr:spPr>
          <a:xfrm>
            <a:off x="3553825" y="1384806"/>
            <a:ext cx="1800000" cy="217156"/>
          </a:xfrm>
          <a:prstGeom prst="roundRect">
            <a:avLst>
              <a:gd name="adj" fmla="val 0"/>
            </a:avLst>
          </a:prstGeom>
          <a:solidFill>
            <a:schemeClr val="bg1">
              <a:lumMod val="85000"/>
            </a:schemeClr>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MVC-23-HEA-P0002132</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27" name="Rectangle: Rounded Corners 126">
            <a:extLst>
              <a:ext uri="{FF2B5EF4-FFF2-40B4-BE49-F238E27FC236}">
                <a16:creationId xmlns:a16="http://schemas.microsoft.com/office/drawing/2014/main" id="{AA237F6E-2D41-68AD-F6B1-F46F5A0DE012}"/>
              </a:ext>
            </a:extLst>
          </xdr:cNvPr>
          <xdr:cNvSpPr/>
        </xdr:nvSpPr>
        <xdr:spPr>
          <a:xfrm>
            <a:off x="1916473" y="138480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Policy</a:t>
            </a:r>
            <a:r>
              <a:rPr lang="en-US" sz="1200" baseline="0">
                <a:solidFill>
                  <a:sysClr val="windowText" lastClr="000000"/>
                </a:solidFill>
              </a:rPr>
              <a:t> Number</a:t>
            </a:r>
            <a:endParaRPr lang="en-SC" sz="1200"/>
          </a:p>
        </xdr:txBody>
      </xdr:sp>
      <xdr:sp macro="" textlink="">
        <xdr:nvSpPr>
          <xdr:cNvPr id="128" name="Rectangle: Rounded Corners 127">
            <a:extLst>
              <a:ext uri="{FF2B5EF4-FFF2-40B4-BE49-F238E27FC236}">
                <a16:creationId xmlns:a16="http://schemas.microsoft.com/office/drawing/2014/main" id="{D751F904-227C-1A1E-B346-E0E1E450889F}"/>
              </a:ext>
            </a:extLst>
          </xdr:cNvPr>
          <xdr:cNvSpPr/>
        </xdr:nvSpPr>
        <xdr:spPr>
          <a:xfrm>
            <a:off x="3546205" y="2035972"/>
            <a:ext cx="1800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29" name="Rectangle: Rounded Corners 128">
            <a:extLst>
              <a:ext uri="{FF2B5EF4-FFF2-40B4-BE49-F238E27FC236}">
                <a16:creationId xmlns:a16="http://schemas.microsoft.com/office/drawing/2014/main" id="{5D989E19-564F-44D6-4669-DA647E46CE03}"/>
              </a:ext>
            </a:extLst>
          </xdr:cNvPr>
          <xdr:cNvSpPr/>
        </xdr:nvSpPr>
        <xdr:spPr>
          <a:xfrm>
            <a:off x="1916473" y="203597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Loss  Date</a:t>
            </a:r>
            <a:endParaRPr lang="en-SC" sz="1200"/>
          </a:p>
        </xdr:txBody>
      </xdr:sp>
      <xdr:sp macro="" textlink="">
        <xdr:nvSpPr>
          <xdr:cNvPr id="130" name="Rectangle: Rounded Corners 129">
            <a:extLst>
              <a:ext uri="{FF2B5EF4-FFF2-40B4-BE49-F238E27FC236}">
                <a16:creationId xmlns:a16="http://schemas.microsoft.com/office/drawing/2014/main" id="{BBEF21AA-6BDA-E1E9-6D89-CAD2ED3C5134}"/>
              </a:ext>
            </a:extLst>
          </xdr:cNvPr>
          <xdr:cNvSpPr/>
        </xdr:nvSpPr>
        <xdr:spPr>
          <a:xfrm>
            <a:off x="3548670" y="2342402"/>
            <a:ext cx="1800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31" name="Rectangle: Rounded Corners 130">
            <a:extLst>
              <a:ext uri="{FF2B5EF4-FFF2-40B4-BE49-F238E27FC236}">
                <a16:creationId xmlns:a16="http://schemas.microsoft.com/office/drawing/2014/main" id="{98D684FD-7C7B-75C4-C526-F621988AF595}"/>
              </a:ext>
            </a:extLst>
          </xdr:cNvPr>
          <xdr:cNvSpPr/>
        </xdr:nvSpPr>
        <xdr:spPr>
          <a:xfrm>
            <a:off x="1916473" y="234240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Claim Date</a:t>
            </a:r>
            <a:endParaRPr lang="en-SC" sz="1200"/>
          </a:p>
        </xdr:txBody>
      </xdr:sp>
      <xdr:sp macro="" textlink="">
        <xdr:nvSpPr>
          <xdr:cNvPr id="132" name="Rectangle: Rounded Corners 131">
            <a:extLst>
              <a:ext uri="{FF2B5EF4-FFF2-40B4-BE49-F238E27FC236}">
                <a16:creationId xmlns:a16="http://schemas.microsoft.com/office/drawing/2014/main" id="{906CD1A0-463F-3F43-5606-39558D651648}"/>
              </a:ext>
            </a:extLst>
          </xdr:cNvPr>
          <xdr:cNvSpPr/>
        </xdr:nvSpPr>
        <xdr:spPr>
          <a:xfrm>
            <a:off x="3548670" y="2664155"/>
            <a:ext cx="1800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33" name="Rectangle: Rounded Corners 132">
            <a:extLst>
              <a:ext uri="{FF2B5EF4-FFF2-40B4-BE49-F238E27FC236}">
                <a16:creationId xmlns:a16="http://schemas.microsoft.com/office/drawing/2014/main" id="{32CA3EF6-D783-CA00-D336-6CC89F7DA261}"/>
              </a:ext>
            </a:extLst>
          </xdr:cNvPr>
          <xdr:cNvSpPr/>
        </xdr:nvSpPr>
        <xdr:spPr>
          <a:xfrm>
            <a:off x="1916473" y="266415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Claim Amount</a:t>
            </a:r>
            <a:endParaRPr lang="en-SC" sz="1200"/>
          </a:p>
        </xdr:txBody>
      </xdr:sp>
      <xdr:sp macro="" textlink="">
        <xdr:nvSpPr>
          <xdr:cNvPr id="134" name="Rectangle: Rounded Corners 133">
            <a:extLst>
              <a:ext uri="{FF2B5EF4-FFF2-40B4-BE49-F238E27FC236}">
                <a16:creationId xmlns:a16="http://schemas.microsoft.com/office/drawing/2014/main" id="{87EB9BAB-8523-E9F4-79F7-289C85710D33}"/>
              </a:ext>
            </a:extLst>
          </xdr:cNvPr>
          <xdr:cNvSpPr/>
        </xdr:nvSpPr>
        <xdr:spPr>
          <a:xfrm>
            <a:off x="1916473" y="297066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Claim Stage</a:t>
            </a:r>
            <a:endParaRPr lang="en-SC" sz="1200">
              <a:solidFill>
                <a:sysClr val="windowText" lastClr="000000"/>
              </a:solidFill>
            </a:endParaRPr>
          </a:p>
        </xdr:txBody>
      </xdr:sp>
      <xdr:sp macro="" textlink="">
        <xdr:nvSpPr>
          <xdr:cNvPr id="135" name="Rectangle: Rounded Corners 134">
            <a:extLst>
              <a:ext uri="{FF2B5EF4-FFF2-40B4-BE49-F238E27FC236}">
                <a16:creationId xmlns:a16="http://schemas.microsoft.com/office/drawing/2014/main" id="{000A033C-D6A8-DB30-263F-93B5E521A3C4}"/>
              </a:ext>
            </a:extLst>
          </xdr:cNvPr>
          <xdr:cNvSpPr/>
        </xdr:nvSpPr>
        <xdr:spPr>
          <a:xfrm>
            <a:off x="3553825" y="1706557"/>
            <a:ext cx="1800000" cy="217156"/>
          </a:xfrm>
          <a:prstGeom prst="roundRect">
            <a:avLst>
              <a:gd name="adj" fmla="val 0"/>
            </a:avLst>
          </a:prstGeom>
          <a:solidFill>
            <a:schemeClr val="bg1">
              <a:lumMod val="85000"/>
            </a:schemeClr>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Jean Grey</a:t>
            </a:r>
            <a:endParaRPr lang="en-SC" sz="1100"/>
          </a:p>
        </xdr:txBody>
      </xdr:sp>
      <xdr:sp macro="" textlink="">
        <xdr:nvSpPr>
          <xdr:cNvPr id="136" name="Rectangle: Rounded Corners 135">
            <a:extLst>
              <a:ext uri="{FF2B5EF4-FFF2-40B4-BE49-F238E27FC236}">
                <a16:creationId xmlns:a16="http://schemas.microsoft.com/office/drawing/2014/main" id="{A0979449-24C3-04E6-56FD-1B227344D29D}"/>
              </a:ext>
            </a:extLst>
          </xdr:cNvPr>
          <xdr:cNvSpPr/>
        </xdr:nvSpPr>
        <xdr:spPr>
          <a:xfrm>
            <a:off x="1916473" y="170655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Client name</a:t>
            </a:r>
            <a:endParaRPr lang="en-SC" sz="1200"/>
          </a:p>
        </xdr:txBody>
      </xdr:sp>
      <xdr:sp macro="" textlink="">
        <xdr:nvSpPr>
          <xdr:cNvPr id="137" name="Rectangle: Rounded Corners 136">
            <a:extLst>
              <a:ext uri="{FF2B5EF4-FFF2-40B4-BE49-F238E27FC236}">
                <a16:creationId xmlns:a16="http://schemas.microsoft.com/office/drawing/2014/main" id="{E5227DDA-4083-53E9-BCD8-8ACC2B7B6758}"/>
              </a:ext>
            </a:extLst>
          </xdr:cNvPr>
          <xdr:cNvSpPr/>
        </xdr:nvSpPr>
        <xdr:spPr>
          <a:xfrm>
            <a:off x="1916473" y="4249493"/>
            <a:ext cx="1712038" cy="21715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Claim Summary</a:t>
            </a:r>
            <a:endParaRPr lang="en-SC" sz="1200"/>
          </a:p>
        </xdr:txBody>
      </xdr:sp>
      <xdr:sp macro="" textlink="">
        <xdr:nvSpPr>
          <xdr:cNvPr id="138" name="Rectangle: Rounded Corners 137">
            <a:extLst>
              <a:ext uri="{FF2B5EF4-FFF2-40B4-BE49-F238E27FC236}">
                <a16:creationId xmlns:a16="http://schemas.microsoft.com/office/drawing/2014/main" id="{D81B264C-4DCC-9685-11B0-39869DF12AA4}"/>
              </a:ext>
            </a:extLst>
          </xdr:cNvPr>
          <xdr:cNvSpPr/>
        </xdr:nvSpPr>
        <xdr:spPr>
          <a:xfrm>
            <a:off x="3548670" y="3284677"/>
            <a:ext cx="1800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b="1">
              <a:solidFill>
                <a:srgbClr val="F76909"/>
              </a:solidFill>
            </a:endParaRPr>
          </a:p>
        </xdr:txBody>
      </xdr:sp>
      <xdr:sp macro="" textlink="">
        <xdr:nvSpPr>
          <xdr:cNvPr id="139" name="Rectangle: Rounded Corners 138">
            <a:extLst>
              <a:ext uri="{FF2B5EF4-FFF2-40B4-BE49-F238E27FC236}">
                <a16:creationId xmlns:a16="http://schemas.microsoft.com/office/drawing/2014/main" id="{DF5C0E25-D809-D23E-BE6F-EC2BA62BF8AA}"/>
              </a:ext>
            </a:extLst>
          </xdr:cNvPr>
          <xdr:cNvSpPr/>
        </xdr:nvSpPr>
        <xdr:spPr>
          <a:xfrm>
            <a:off x="1916473" y="328467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Claim Status</a:t>
            </a:r>
            <a:endParaRPr lang="en-SC" sz="1200">
              <a:solidFill>
                <a:sysClr val="windowText" lastClr="000000"/>
              </a:solidFill>
            </a:endParaRPr>
          </a:p>
        </xdr:txBody>
      </xdr:sp>
      <xdr:sp macro="" textlink="">
        <xdr:nvSpPr>
          <xdr:cNvPr id="140" name="Rectangle: Rounded Corners 139">
            <a:extLst>
              <a:ext uri="{FF2B5EF4-FFF2-40B4-BE49-F238E27FC236}">
                <a16:creationId xmlns:a16="http://schemas.microsoft.com/office/drawing/2014/main" id="{5608E744-B42A-B73B-8987-CDB021E6DE3E}"/>
              </a:ext>
            </a:extLst>
          </xdr:cNvPr>
          <xdr:cNvSpPr/>
        </xdr:nvSpPr>
        <xdr:spPr>
          <a:xfrm>
            <a:off x="3546204" y="3606430"/>
            <a:ext cx="1800000" cy="214502"/>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41" name="Rectangle: Rounded Corners 140">
            <a:extLst>
              <a:ext uri="{FF2B5EF4-FFF2-40B4-BE49-F238E27FC236}">
                <a16:creationId xmlns:a16="http://schemas.microsoft.com/office/drawing/2014/main" id="{55CD613D-6A3F-8CBE-5596-2D7819C3316F}"/>
              </a:ext>
            </a:extLst>
          </xdr:cNvPr>
          <xdr:cNvSpPr/>
        </xdr:nvSpPr>
        <xdr:spPr>
          <a:xfrm>
            <a:off x="1916473" y="3606430"/>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Closed</a:t>
            </a:r>
            <a:endParaRPr lang="en-SC" sz="1200">
              <a:solidFill>
                <a:sysClr val="windowText" lastClr="000000"/>
              </a:solidFill>
            </a:endParaRPr>
          </a:p>
        </xdr:txBody>
      </xdr:sp>
      <xdr:sp macro="" textlink="">
        <xdr:nvSpPr>
          <xdr:cNvPr id="142" name="Rectangle: Rounded Corners 141">
            <a:hlinkClick xmlns:r="http://schemas.openxmlformats.org/officeDocument/2006/relationships" r:id="rId19"/>
            <a:extLst>
              <a:ext uri="{FF2B5EF4-FFF2-40B4-BE49-F238E27FC236}">
                <a16:creationId xmlns:a16="http://schemas.microsoft.com/office/drawing/2014/main" id="{6DAF58A2-A1C8-0E94-E65F-078892339E7D}"/>
              </a:ext>
            </a:extLst>
          </xdr:cNvPr>
          <xdr:cNvSpPr/>
        </xdr:nvSpPr>
        <xdr:spPr>
          <a:xfrm>
            <a:off x="4929285" y="289359"/>
            <a:ext cx="647936"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143" name="Rectangle: Rounded Corners 142">
            <a:extLst>
              <a:ext uri="{FF2B5EF4-FFF2-40B4-BE49-F238E27FC236}">
                <a16:creationId xmlns:a16="http://schemas.microsoft.com/office/drawing/2014/main" id="{500C2026-8030-3F4E-1D19-B021CC29E3BC}"/>
              </a:ext>
            </a:extLst>
          </xdr:cNvPr>
          <xdr:cNvSpPr/>
        </xdr:nvSpPr>
        <xdr:spPr>
          <a:xfrm>
            <a:off x="3546204" y="3912859"/>
            <a:ext cx="1800000" cy="214502"/>
          </a:xfrm>
          <a:prstGeom prst="roundRect">
            <a:avLst>
              <a:gd name="adj" fmla="val 0"/>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44" name="TextBox 143">
            <a:extLst>
              <a:ext uri="{FF2B5EF4-FFF2-40B4-BE49-F238E27FC236}">
                <a16:creationId xmlns:a16="http://schemas.microsoft.com/office/drawing/2014/main" id="{685C5F23-6D10-A84E-A736-3FAEF905C0BC}"/>
              </a:ext>
            </a:extLst>
          </xdr:cNvPr>
          <xdr:cNvSpPr txBox="1"/>
        </xdr:nvSpPr>
        <xdr:spPr>
          <a:xfrm>
            <a:off x="2004190" y="4562929"/>
            <a:ext cx="3351733" cy="10185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145" name="Rectangle: Rounded Corners 144">
            <a:extLst>
              <a:ext uri="{FF2B5EF4-FFF2-40B4-BE49-F238E27FC236}">
                <a16:creationId xmlns:a16="http://schemas.microsoft.com/office/drawing/2014/main" id="{3F693C29-1B1F-0412-44E4-5D8B550FF149}"/>
              </a:ext>
            </a:extLst>
          </xdr:cNvPr>
          <xdr:cNvSpPr/>
        </xdr:nvSpPr>
        <xdr:spPr>
          <a:xfrm>
            <a:off x="3550920" y="2971081"/>
            <a:ext cx="1800000" cy="213397"/>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clientData/>
  </xdr:twoCellAnchor>
  <xdr:twoCellAnchor>
    <xdr:from>
      <xdr:col>19</xdr:col>
      <xdr:colOff>205342</xdr:colOff>
      <xdr:row>13</xdr:row>
      <xdr:rowOff>15240</xdr:rowOff>
    </xdr:from>
    <xdr:to>
      <xdr:col>20</xdr:col>
      <xdr:colOff>1289792</xdr:colOff>
      <xdr:row>13</xdr:row>
      <xdr:rowOff>235539</xdr:rowOff>
    </xdr:to>
    <xdr:sp macro="" textlink="">
      <xdr:nvSpPr>
        <xdr:cNvPr id="3" name="Rectangle: Rounded Corners 2">
          <a:extLst>
            <a:ext uri="{FF2B5EF4-FFF2-40B4-BE49-F238E27FC236}">
              <a16:creationId xmlns:a16="http://schemas.microsoft.com/office/drawing/2014/main" id="{FCAC7A51-643C-4F80-88CA-1F492071401E}"/>
            </a:ext>
          </a:extLst>
        </xdr:cNvPr>
        <xdr:cNvSpPr/>
      </xdr:nvSpPr>
      <xdr:spPr>
        <a:xfrm>
          <a:off x="11795362" y="4015740"/>
          <a:ext cx="1876930" cy="220299"/>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xdr:from>
      <xdr:col>17</xdr:col>
      <xdr:colOff>670560</xdr:colOff>
      <xdr:row>13</xdr:row>
      <xdr:rowOff>22860</xdr:rowOff>
    </xdr:from>
    <xdr:to>
      <xdr:col>19</xdr:col>
      <xdr:colOff>33375</xdr:colOff>
      <xdr:row>13</xdr:row>
      <xdr:rowOff>237551</xdr:rowOff>
    </xdr:to>
    <xdr:sp macro="" textlink="">
      <xdr:nvSpPr>
        <xdr:cNvPr id="6" name="Rectangle: Rounded Corners 5">
          <a:extLst>
            <a:ext uri="{FF2B5EF4-FFF2-40B4-BE49-F238E27FC236}">
              <a16:creationId xmlns:a16="http://schemas.microsoft.com/office/drawing/2014/main" id="{368FB180-91DC-4737-BA1C-501D6CC82AB1}"/>
            </a:ext>
          </a:extLst>
        </xdr:cNvPr>
        <xdr:cNvSpPr/>
      </xdr:nvSpPr>
      <xdr:spPr>
        <a:xfrm>
          <a:off x="10096500" y="4023360"/>
          <a:ext cx="1526895" cy="21469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Paid</a:t>
          </a:r>
          <a:endParaRPr lang="en-SC" sz="1200">
            <a:solidFill>
              <a:sysClr val="windowText" lastClr="000000"/>
            </a:solidFill>
          </a:endParaRPr>
        </a:p>
      </xdr:txBody>
    </xdr:sp>
    <xdr:clientData/>
  </xdr:twoCellAnchor>
  <xdr:twoCellAnchor>
    <xdr:from>
      <xdr:col>13</xdr:col>
      <xdr:colOff>76200</xdr:colOff>
      <xdr:row>20</xdr:row>
      <xdr:rowOff>106680</xdr:rowOff>
    </xdr:from>
    <xdr:to>
      <xdr:col>15</xdr:col>
      <xdr:colOff>901680</xdr:colOff>
      <xdr:row>21</xdr:row>
      <xdr:rowOff>31020</xdr:rowOff>
    </xdr:to>
    <xdr:grpSp>
      <xdr:nvGrpSpPr>
        <xdr:cNvPr id="4" name="Group 3">
          <a:extLst>
            <a:ext uri="{FF2B5EF4-FFF2-40B4-BE49-F238E27FC236}">
              <a16:creationId xmlns:a16="http://schemas.microsoft.com/office/drawing/2014/main" id="{216687D0-B30C-44FB-88B3-6D172B6B0F26}"/>
            </a:ext>
          </a:extLst>
        </xdr:cNvPr>
        <xdr:cNvGrpSpPr/>
      </xdr:nvGrpSpPr>
      <xdr:grpSpPr>
        <a:xfrm>
          <a:off x="5737860" y="6400800"/>
          <a:ext cx="2700000" cy="252000"/>
          <a:chOff x="5326380" y="922022"/>
          <a:chExt cx="2674920" cy="276157"/>
        </a:xfrm>
      </xdr:grpSpPr>
      <xdr:sp macro="" textlink="">
        <xdr:nvSpPr>
          <xdr:cNvPr id="5" name="Rectangle: Rounded Corners 4">
            <a:extLst>
              <a:ext uri="{FF2B5EF4-FFF2-40B4-BE49-F238E27FC236}">
                <a16:creationId xmlns:a16="http://schemas.microsoft.com/office/drawing/2014/main" id="{C67CA8E4-3214-2C30-D118-A952ADABE626}"/>
              </a:ext>
            </a:extLst>
          </xdr:cNvPr>
          <xdr:cNvSpPr/>
        </xdr:nvSpPr>
        <xdr:spPr>
          <a:xfrm>
            <a:off x="6042182"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7" name="Picture 6">
            <a:extLst>
              <a:ext uri="{FF2B5EF4-FFF2-40B4-BE49-F238E27FC236}">
                <a16:creationId xmlns:a16="http://schemas.microsoft.com/office/drawing/2014/main" id="{3FADA267-3559-12D2-BF40-FF719156BC85}"/>
              </a:ext>
            </a:extLst>
          </xdr:cNvPr>
          <xdr:cNvPicPr>
            <a:picLocks noChangeAspect="1"/>
          </xdr:cNvPicPr>
        </xdr:nvPicPr>
        <xdr:blipFill>
          <a:blip xmlns:r="http://schemas.openxmlformats.org/officeDocument/2006/relationships" r:embed="rId20"/>
          <a:stretch>
            <a:fillRect/>
          </a:stretch>
        </xdr:blipFill>
        <xdr:spPr>
          <a:xfrm>
            <a:off x="5326380" y="922022"/>
            <a:ext cx="666000" cy="275998"/>
          </a:xfrm>
          <a:prstGeom prst="rect">
            <a:avLst/>
          </a:prstGeom>
        </xdr:spPr>
      </xdr:pic>
      <xdr:pic>
        <xdr:nvPicPr>
          <xdr:cNvPr id="8" name="Picture 7">
            <a:extLst>
              <a:ext uri="{FF2B5EF4-FFF2-40B4-BE49-F238E27FC236}">
                <a16:creationId xmlns:a16="http://schemas.microsoft.com/office/drawing/2014/main" id="{F74A41F9-67A4-1EB5-5DDF-8800A378621F}"/>
              </a:ext>
            </a:extLst>
          </xdr:cNvPr>
          <xdr:cNvPicPr>
            <a:picLocks noChangeAspect="1"/>
          </xdr:cNvPicPr>
        </xdr:nvPicPr>
        <xdr:blipFill>
          <a:blip xmlns:r="http://schemas.openxmlformats.org/officeDocument/2006/relationships" r:embed="rId20"/>
          <a:stretch>
            <a:fillRect/>
          </a:stretch>
        </xdr:blipFill>
        <xdr:spPr>
          <a:xfrm rot="10800000">
            <a:off x="7335300" y="922181"/>
            <a:ext cx="666000" cy="275998"/>
          </a:xfrm>
          <a:prstGeom prst="rect">
            <a:avLst/>
          </a:prstGeom>
        </xdr:spPr>
      </xdr:pic>
    </xdr:grpSp>
    <xdr:clientData/>
  </xdr:twoCellAnchor>
  <xdr:twoCellAnchor>
    <xdr:from>
      <xdr:col>2</xdr:col>
      <xdr:colOff>22860</xdr:colOff>
      <xdr:row>0</xdr:row>
      <xdr:rowOff>0</xdr:rowOff>
    </xdr:from>
    <xdr:to>
      <xdr:col>17</xdr:col>
      <xdr:colOff>99060</xdr:colOff>
      <xdr:row>28</xdr:row>
      <xdr:rowOff>167640</xdr:rowOff>
    </xdr:to>
    <xdr:sp macro="" textlink="">
      <xdr:nvSpPr>
        <xdr:cNvPr id="2" name="Rectangle 1">
          <a:extLst>
            <a:ext uri="{FF2B5EF4-FFF2-40B4-BE49-F238E27FC236}">
              <a16:creationId xmlns:a16="http://schemas.microsoft.com/office/drawing/2014/main" id="{1A36B37C-229C-4E40-AD3D-1A9431B1DF86}"/>
            </a:ext>
          </a:extLst>
        </xdr:cNvPr>
        <xdr:cNvSpPr/>
      </xdr:nvSpPr>
      <xdr:spPr>
        <a:xfrm>
          <a:off x="1493520" y="0"/>
          <a:ext cx="803148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18</xdr:col>
      <xdr:colOff>860662</xdr:colOff>
      <xdr:row>18</xdr:row>
      <xdr:rowOff>297180</xdr:rowOff>
    </xdr:from>
    <xdr:to>
      <xdr:col>20</xdr:col>
      <xdr:colOff>35662</xdr:colOff>
      <xdr:row>19</xdr:row>
      <xdr:rowOff>221520</xdr:rowOff>
    </xdr:to>
    <xdr:sp macro="" textlink="">
      <xdr:nvSpPr>
        <xdr:cNvPr id="10" name="Rectangle: Rounded Corners 9">
          <a:extLst>
            <a:ext uri="{FF2B5EF4-FFF2-40B4-BE49-F238E27FC236}">
              <a16:creationId xmlns:a16="http://schemas.microsoft.com/office/drawing/2014/main" id="{44EBFDE2-A149-4942-831E-61C3F30AAA1D}"/>
            </a:ext>
          </a:extLst>
        </xdr:cNvPr>
        <xdr:cNvSpPr/>
      </xdr:nvSpPr>
      <xdr:spPr>
        <a:xfrm>
          <a:off x="11368642" y="5935980"/>
          <a:ext cx="104952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82.xml><?xml version="1.0" encoding="utf-8"?>
<xdr:wsDr xmlns:xdr="http://schemas.openxmlformats.org/drawingml/2006/spreadsheetDrawing" xmlns:a="http://schemas.openxmlformats.org/drawingml/2006/main">
  <xdr:twoCellAnchor>
    <xdr:from>
      <xdr:col>11</xdr:col>
      <xdr:colOff>967740</xdr:colOff>
      <xdr:row>20</xdr:row>
      <xdr:rowOff>91440</xdr:rowOff>
    </xdr:from>
    <xdr:to>
      <xdr:col>13</xdr:col>
      <xdr:colOff>574020</xdr:colOff>
      <xdr:row>20</xdr:row>
      <xdr:rowOff>343440</xdr:rowOff>
    </xdr:to>
    <xdr:grpSp>
      <xdr:nvGrpSpPr>
        <xdr:cNvPr id="6" name="Group 5">
          <a:extLst>
            <a:ext uri="{FF2B5EF4-FFF2-40B4-BE49-F238E27FC236}">
              <a16:creationId xmlns:a16="http://schemas.microsoft.com/office/drawing/2014/main" id="{93629744-5280-4A1F-A4E2-C3939BA7F0F6}"/>
            </a:ext>
          </a:extLst>
        </xdr:cNvPr>
        <xdr:cNvGrpSpPr/>
      </xdr:nvGrpSpPr>
      <xdr:grpSpPr>
        <a:xfrm>
          <a:off x="6210300" y="6400800"/>
          <a:ext cx="2700000" cy="252000"/>
          <a:chOff x="5326380" y="922022"/>
          <a:chExt cx="2674920" cy="276157"/>
        </a:xfrm>
      </xdr:grpSpPr>
      <xdr:sp macro="" textlink="">
        <xdr:nvSpPr>
          <xdr:cNvPr id="7" name="Rectangle: Rounded Corners 6">
            <a:extLst>
              <a:ext uri="{FF2B5EF4-FFF2-40B4-BE49-F238E27FC236}">
                <a16:creationId xmlns:a16="http://schemas.microsoft.com/office/drawing/2014/main" id="{822B54A7-E86C-34E6-2B2B-6C2C09FA0EB4}"/>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8" name="Picture 7">
            <a:extLst>
              <a:ext uri="{FF2B5EF4-FFF2-40B4-BE49-F238E27FC236}">
                <a16:creationId xmlns:a16="http://schemas.microsoft.com/office/drawing/2014/main" id="{C439DA83-8F15-8308-565C-9C76BAB0C28D}"/>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9" name="Picture 8">
            <a:extLst>
              <a:ext uri="{FF2B5EF4-FFF2-40B4-BE49-F238E27FC236}">
                <a16:creationId xmlns:a16="http://schemas.microsoft.com/office/drawing/2014/main" id="{13294B02-6D57-59E8-25AA-0C2454C1765F}"/>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19</xdr:col>
      <xdr:colOff>914400</xdr:colOff>
      <xdr:row>3</xdr:row>
      <xdr:rowOff>99060</xdr:rowOff>
    </xdr:from>
    <xdr:to>
      <xdr:col>20</xdr:col>
      <xdr:colOff>607800</xdr:colOff>
      <xdr:row>3</xdr:row>
      <xdr:rowOff>351060</xdr:rowOff>
    </xdr:to>
    <xdr:sp macro="" textlink="">
      <xdr:nvSpPr>
        <xdr:cNvPr id="51" name="Rectangle: Rounded Corners 50">
          <a:hlinkClick xmlns:r="http://schemas.openxmlformats.org/officeDocument/2006/relationships" r:id="rId2"/>
          <a:extLst>
            <a:ext uri="{FF2B5EF4-FFF2-40B4-BE49-F238E27FC236}">
              <a16:creationId xmlns:a16="http://schemas.microsoft.com/office/drawing/2014/main" id="{5B4650A8-DFE3-4566-81D8-2FDA586D076F}"/>
            </a:ext>
          </a:extLst>
        </xdr:cNvPr>
        <xdr:cNvSpPr/>
      </xdr:nvSpPr>
      <xdr:spPr>
        <a:xfrm>
          <a:off x="13380720" y="91440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11</xdr:col>
      <xdr:colOff>472440</xdr:colOff>
      <xdr:row>3</xdr:row>
      <xdr:rowOff>121920</xdr:rowOff>
    </xdr:from>
    <xdr:to>
      <xdr:col>11</xdr:col>
      <xdr:colOff>949161</xdr:colOff>
      <xdr:row>3</xdr:row>
      <xdr:rowOff>373920</xdr:rowOff>
    </xdr:to>
    <xdr:pic>
      <xdr:nvPicPr>
        <xdr:cNvPr id="53" name="Picture 52">
          <a:hlinkClick xmlns:r="http://schemas.openxmlformats.org/officeDocument/2006/relationships" r:id="rId3"/>
          <a:extLst>
            <a:ext uri="{FF2B5EF4-FFF2-40B4-BE49-F238E27FC236}">
              <a16:creationId xmlns:a16="http://schemas.microsoft.com/office/drawing/2014/main" id="{527E2C7D-6362-4AA4-81DC-A8CE42855CF2}"/>
            </a:ext>
          </a:extLst>
        </xdr:cNvPr>
        <xdr:cNvPicPr>
          <a:picLocks/>
        </xdr:cNvPicPr>
      </xdr:nvPicPr>
      <xdr:blipFill>
        <a:blip xmlns:r="http://schemas.openxmlformats.org/officeDocument/2006/relationships" r:embed="rId4"/>
        <a:stretch>
          <a:fillRect/>
        </a:stretch>
      </xdr:blipFill>
      <xdr:spPr>
        <a:xfrm>
          <a:off x="5166360" y="937260"/>
          <a:ext cx="476721" cy="252000"/>
        </a:xfrm>
        <a:prstGeom prst="rect">
          <a:avLst/>
        </a:prstGeom>
      </xdr:spPr>
    </xdr:pic>
    <xdr:clientData/>
  </xdr:twoCellAnchor>
  <xdr:twoCellAnchor>
    <xdr:from>
      <xdr:col>0</xdr:col>
      <xdr:colOff>0</xdr:colOff>
      <xdr:row>0</xdr:row>
      <xdr:rowOff>0</xdr:rowOff>
    </xdr:from>
    <xdr:to>
      <xdr:col>2</xdr:col>
      <xdr:colOff>3471</xdr:colOff>
      <xdr:row>22</xdr:row>
      <xdr:rowOff>81060</xdr:rowOff>
    </xdr:to>
    <xdr:grpSp>
      <xdr:nvGrpSpPr>
        <xdr:cNvPr id="66" name="Group 65">
          <a:extLst>
            <a:ext uri="{FF2B5EF4-FFF2-40B4-BE49-F238E27FC236}">
              <a16:creationId xmlns:a16="http://schemas.microsoft.com/office/drawing/2014/main" id="{71A5D986-2319-49A9-B2C4-EC704A780AA4}"/>
            </a:ext>
          </a:extLst>
        </xdr:cNvPr>
        <xdr:cNvGrpSpPr/>
      </xdr:nvGrpSpPr>
      <xdr:grpSpPr>
        <a:xfrm>
          <a:off x="0" y="0"/>
          <a:ext cx="1474131" cy="6916200"/>
          <a:chOff x="0" y="0"/>
          <a:chExt cx="1470321" cy="6184990"/>
        </a:xfrm>
        <a:noFill/>
      </xdr:grpSpPr>
      <xdr:grpSp>
        <xdr:nvGrpSpPr>
          <xdr:cNvPr id="67" name="Group 66">
            <a:extLst>
              <a:ext uri="{FF2B5EF4-FFF2-40B4-BE49-F238E27FC236}">
                <a16:creationId xmlns:a16="http://schemas.microsoft.com/office/drawing/2014/main" id="{8AE96321-7F8B-F489-BC63-DA8BC346A7BF}"/>
              </a:ext>
            </a:extLst>
          </xdr:cNvPr>
          <xdr:cNvGrpSpPr/>
        </xdr:nvGrpSpPr>
        <xdr:grpSpPr>
          <a:xfrm>
            <a:off x="0" y="0"/>
            <a:ext cx="1470321" cy="6184990"/>
            <a:chOff x="0" y="0"/>
            <a:chExt cx="1470321" cy="6184990"/>
          </a:xfrm>
          <a:grpFill/>
        </xdr:grpSpPr>
        <xdr:grpSp>
          <xdr:nvGrpSpPr>
            <xdr:cNvPr id="69" name="Group 68">
              <a:extLst>
                <a:ext uri="{FF2B5EF4-FFF2-40B4-BE49-F238E27FC236}">
                  <a16:creationId xmlns:a16="http://schemas.microsoft.com/office/drawing/2014/main" id="{98F48493-0CC0-7823-1C25-B109368D4161}"/>
                </a:ext>
              </a:extLst>
            </xdr:cNvPr>
            <xdr:cNvGrpSpPr/>
          </xdr:nvGrpSpPr>
          <xdr:grpSpPr>
            <a:xfrm>
              <a:off x="0" y="0"/>
              <a:ext cx="1470321" cy="6184990"/>
              <a:chOff x="0" y="-291307"/>
              <a:chExt cx="1474131" cy="6350725"/>
            </a:xfrm>
            <a:grpFill/>
          </xdr:grpSpPr>
          <xdr:grpSp>
            <xdr:nvGrpSpPr>
              <xdr:cNvPr id="71" name="Group 70">
                <a:extLst>
                  <a:ext uri="{FF2B5EF4-FFF2-40B4-BE49-F238E27FC236}">
                    <a16:creationId xmlns:a16="http://schemas.microsoft.com/office/drawing/2014/main" id="{EF3815D0-C45E-80E4-D4CF-305448F02FAF}"/>
                  </a:ext>
                </a:extLst>
              </xdr:cNvPr>
              <xdr:cNvGrpSpPr/>
            </xdr:nvGrpSpPr>
            <xdr:grpSpPr>
              <a:xfrm>
                <a:off x="0" y="-291307"/>
                <a:ext cx="1474131" cy="6350725"/>
                <a:chOff x="0" y="-291307"/>
                <a:chExt cx="1474131" cy="6350725"/>
              </a:xfrm>
              <a:grpFill/>
            </xdr:grpSpPr>
            <xdr:grpSp>
              <xdr:nvGrpSpPr>
                <xdr:cNvPr id="74" name="Group 73">
                  <a:extLst>
                    <a:ext uri="{FF2B5EF4-FFF2-40B4-BE49-F238E27FC236}">
                      <a16:creationId xmlns:a16="http://schemas.microsoft.com/office/drawing/2014/main" id="{3A8DD366-E784-FE0D-97CA-0AB9F1953BBD}"/>
                    </a:ext>
                  </a:extLst>
                </xdr:cNvPr>
                <xdr:cNvGrpSpPr/>
              </xdr:nvGrpSpPr>
              <xdr:grpSpPr>
                <a:xfrm>
                  <a:off x="0" y="-291307"/>
                  <a:ext cx="1474131" cy="6350725"/>
                  <a:chOff x="0" y="-276870"/>
                  <a:chExt cx="1476165" cy="6035993"/>
                </a:xfrm>
                <a:grpFill/>
              </xdr:grpSpPr>
              <xdr:sp macro="" textlink="">
                <xdr:nvSpPr>
                  <xdr:cNvPr id="76" name="Rectangle 75">
                    <a:extLst>
                      <a:ext uri="{FF2B5EF4-FFF2-40B4-BE49-F238E27FC236}">
                        <a16:creationId xmlns:a16="http://schemas.microsoft.com/office/drawing/2014/main" id="{6106A688-E183-0DAD-166F-8FC80BBA4642}"/>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77" name="Group 76">
                    <a:extLst>
                      <a:ext uri="{FF2B5EF4-FFF2-40B4-BE49-F238E27FC236}">
                        <a16:creationId xmlns:a16="http://schemas.microsoft.com/office/drawing/2014/main" id="{68EC3574-CE1E-740F-D24F-A3707B7529F4}"/>
                      </a:ext>
                    </a:extLst>
                  </xdr:cNvPr>
                  <xdr:cNvGrpSpPr/>
                </xdr:nvGrpSpPr>
                <xdr:grpSpPr>
                  <a:xfrm>
                    <a:off x="2080" y="531339"/>
                    <a:ext cx="1457616" cy="4278031"/>
                    <a:chOff x="2080" y="531339"/>
                    <a:chExt cx="1457616" cy="4278031"/>
                  </a:xfrm>
                  <a:grpFill/>
                </xdr:grpSpPr>
                <xdr:sp macro="" textlink="">
                  <xdr:nvSpPr>
                    <xdr:cNvPr id="78" name="TextBox 77">
                      <a:hlinkClick xmlns:r="http://schemas.openxmlformats.org/officeDocument/2006/relationships" r:id="rId5"/>
                      <a:extLst>
                        <a:ext uri="{FF2B5EF4-FFF2-40B4-BE49-F238E27FC236}">
                          <a16:creationId xmlns:a16="http://schemas.microsoft.com/office/drawing/2014/main" id="{E7A9F92A-4148-041D-094B-2B93B7C04117}"/>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9" name="TextBox 78">
                      <a:hlinkClick xmlns:r="http://schemas.openxmlformats.org/officeDocument/2006/relationships" r:id="rId6"/>
                      <a:extLst>
                        <a:ext uri="{FF2B5EF4-FFF2-40B4-BE49-F238E27FC236}">
                          <a16:creationId xmlns:a16="http://schemas.microsoft.com/office/drawing/2014/main" id="{E2071845-4018-3E53-6F34-F29329F840C1}"/>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0" name="TextBox 79">
                      <a:hlinkClick xmlns:r="http://schemas.openxmlformats.org/officeDocument/2006/relationships" r:id="rId7"/>
                      <a:extLst>
                        <a:ext uri="{FF2B5EF4-FFF2-40B4-BE49-F238E27FC236}">
                          <a16:creationId xmlns:a16="http://schemas.microsoft.com/office/drawing/2014/main" id="{7F189C9C-8FAC-7145-47F5-27BD193F7A51}"/>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1" name="TextBox 80">
                      <a:hlinkClick xmlns:r="http://schemas.openxmlformats.org/officeDocument/2006/relationships" r:id="rId8"/>
                      <a:extLst>
                        <a:ext uri="{FF2B5EF4-FFF2-40B4-BE49-F238E27FC236}">
                          <a16:creationId xmlns:a16="http://schemas.microsoft.com/office/drawing/2014/main" id="{6D92AB2F-FD07-D1C6-A5E4-F92547C2664F}"/>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2" name="TextBox 81">
                      <a:hlinkClick xmlns:r="http://schemas.openxmlformats.org/officeDocument/2006/relationships" r:id="rId9"/>
                      <a:extLst>
                        <a:ext uri="{FF2B5EF4-FFF2-40B4-BE49-F238E27FC236}">
                          <a16:creationId xmlns:a16="http://schemas.microsoft.com/office/drawing/2014/main" id="{03688131-5433-5E56-65EC-015655859F2B}"/>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3" name="TextBox 82">
                      <a:hlinkClick xmlns:r="http://schemas.openxmlformats.org/officeDocument/2006/relationships" r:id="rId10"/>
                      <a:extLst>
                        <a:ext uri="{FF2B5EF4-FFF2-40B4-BE49-F238E27FC236}">
                          <a16:creationId xmlns:a16="http://schemas.microsoft.com/office/drawing/2014/main" id="{506A3AB4-4B36-5EE1-C089-ED6CB1E1564E}"/>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4" name="TextBox 83">
                      <a:hlinkClick xmlns:r="http://schemas.openxmlformats.org/officeDocument/2006/relationships" r:id="rId11"/>
                      <a:extLst>
                        <a:ext uri="{FF2B5EF4-FFF2-40B4-BE49-F238E27FC236}">
                          <a16:creationId xmlns:a16="http://schemas.microsoft.com/office/drawing/2014/main" id="{7DCF9F57-FFFC-2059-DC56-9643F8280BBF}"/>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5" name="TextBox 84">
                      <a:hlinkClick xmlns:r="http://schemas.openxmlformats.org/officeDocument/2006/relationships" r:id="rId12"/>
                      <a:extLst>
                        <a:ext uri="{FF2B5EF4-FFF2-40B4-BE49-F238E27FC236}">
                          <a16:creationId xmlns:a16="http://schemas.microsoft.com/office/drawing/2014/main" id="{7D7F1947-83EB-3549-E1A4-A746018D48CB}"/>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6" name="TextBox 85">
                      <a:hlinkClick xmlns:r="http://schemas.openxmlformats.org/officeDocument/2006/relationships" r:id="rId13"/>
                      <a:extLst>
                        <a:ext uri="{FF2B5EF4-FFF2-40B4-BE49-F238E27FC236}">
                          <a16:creationId xmlns:a16="http://schemas.microsoft.com/office/drawing/2014/main" id="{77309C23-765A-C26F-1B8B-9379898DC402}"/>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87" name="TextBox 86">
                      <a:extLst>
                        <a:ext uri="{FF2B5EF4-FFF2-40B4-BE49-F238E27FC236}">
                          <a16:creationId xmlns:a16="http://schemas.microsoft.com/office/drawing/2014/main" id="{77FBDCB7-09B2-D291-6170-0B24DAE2A8CE}"/>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8" name="TextBox 87">
                      <a:hlinkClick xmlns:r="http://schemas.openxmlformats.org/officeDocument/2006/relationships" r:id="rId14"/>
                      <a:extLst>
                        <a:ext uri="{FF2B5EF4-FFF2-40B4-BE49-F238E27FC236}">
                          <a16:creationId xmlns:a16="http://schemas.microsoft.com/office/drawing/2014/main" id="{99F0A7F3-CC42-F45C-084F-D589C30E890B}"/>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9" name="TextBox 88">
                      <a:extLst>
                        <a:ext uri="{FF2B5EF4-FFF2-40B4-BE49-F238E27FC236}">
                          <a16:creationId xmlns:a16="http://schemas.microsoft.com/office/drawing/2014/main" id="{265C3575-CEE9-5FE0-5337-960404D7C95A}"/>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0" name="TextBox 89">
                      <a:hlinkClick xmlns:r="http://schemas.openxmlformats.org/officeDocument/2006/relationships" r:id="rId15"/>
                      <a:extLst>
                        <a:ext uri="{FF2B5EF4-FFF2-40B4-BE49-F238E27FC236}">
                          <a16:creationId xmlns:a16="http://schemas.microsoft.com/office/drawing/2014/main" id="{5C5B4FF5-E611-CE9F-03AF-0E5B7026E49B}"/>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1" name="TextBox 90">
                      <a:extLst>
                        <a:ext uri="{FF2B5EF4-FFF2-40B4-BE49-F238E27FC236}">
                          <a16:creationId xmlns:a16="http://schemas.microsoft.com/office/drawing/2014/main" id="{54D052BE-D399-83CB-2CCE-B6156F56BB17}"/>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75" name="TextBox 74">
                  <a:hlinkClick xmlns:r="http://schemas.openxmlformats.org/officeDocument/2006/relationships" r:id="rId16"/>
                  <a:extLst>
                    <a:ext uri="{FF2B5EF4-FFF2-40B4-BE49-F238E27FC236}">
                      <a16:creationId xmlns:a16="http://schemas.microsoft.com/office/drawing/2014/main" id="{F0A9A2B1-AE26-DEA0-0131-46E5DA6C2544}"/>
                    </a:ext>
                  </a:extLst>
                </xdr:cNvPr>
                <xdr:cNvSpPr txBox="1"/>
              </xdr:nvSpPr>
              <xdr:spPr>
                <a:xfrm>
                  <a:off x="0" y="2248743"/>
                  <a:ext cx="1440000" cy="253521"/>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72" name="TextBox 71">
                <a:extLst>
                  <a:ext uri="{FF2B5EF4-FFF2-40B4-BE49-F238E27FC236}">
                    <a16:creationId xmlns:a16="http://schemas.microsoft.com/office/drawing/2014/main" id="{2D4B4B23-22C8-AC8D-61EE-BDD27E45483D}"/>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extLst>
                  <a:ext uri="{FF2B5EF4-FFF2-40B4-BE49-F238E27FC236}">
                    <a16:creationId xmlns:a16="http://schemas.microsoft.com/office/drawing/2014/main" id="{A97AAC7A-7FF5-ECFC-86F5-A4B8BAA5EFD3}"/>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0" name="TextBox 69">
              <a:hlinkClick xmlns:r="http://schemas.openxmlformats.org/officeDocument/2006/relationships" r:id="rId17"/>
              <a:extLst>
                <a:ext uri="{FF2B5EF4-FFF2-40B4-BE49-F238E27FC236}">
                  <a16:creationId xmlns:a16="http://schemas.microsoft.com/office/drawing/2014/main" id="{78204F86-81B2-39BF-7198-9323C5B3673A}"/>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68" name="Picture 67">
            <a:extLst>
              <a:ext uri="{FF2B5EF4-FFF2-40B4-BE49-F238E27FC236}">
                <a16:creationId xmlns:a16="http://schemas.microsoft.com/office/drawing/2014/main" id="{28AF24A2-80A8-2F50-F327-7DE91D8D0E20}"/>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a:grpFill/>
        </xdr:spPr>
      </xdr:pic>
    </xdr:grpSp>
    <xdr:clientData/>
  </xdr:twoCellAnchor>
  <xdr:twoCellAnchor>
    <xdr:from>
      <xdr:col>11</xdr:col>
      <xdr:colOff>960120</xdr:colOff>
      <xdr:row>3</xdr:row>
      <xdr:rowOff>121920</xdr:rowOff>
    </xdr:from>
    <xdr:to>
      <xdr:col>12</xdr:col>
      <xdr:colOff>526080</xdr:colOff>
      <xdr:row>3</xdr:row>
      <xdr:rowOff>373920</xdr:rowOff>
    </xdr:to>
    <xdr:sp macro="" textlink="">
      <xdr:nvSpPr>
        <xdr:cNvPr id="4" name="Rectangle: Rounded Corners 3">
          <a:extLst>
            <a:ext uri="{FF2B5EF4-FFF2-40B4-BE49-F238E27FC236}">
              <a16:creationId xmlns:a16="http://schemas.microsoft.com/office/drawing/2014/main" id="{30D94C76-A84E-4301-9E42-3A74140D46E9}"/>
            </a:ext>
          </a:extLst>
        </xdr:cNvPr>
        <xdr:cNvSpPr/>
      </xdr:nvSpPr>
      <xdr:spPr>
        <a:xfrm>
          <a:off x="5654040" y="93726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396240</xdr:colOff>
      <xdr:row>20</xdr:row>
      <xdr:rowOff>99060</xdr:rowOff>
    </xdr:from>
    <xdr:to>
      <xdr:col>8</xdr:col>
      <xdr:colOff>51540</xdr:colOff>
      <xdr:row>20</xdr:row>
      <xdr:rowOff>333060</xdr:rowOff>
    </xdr:to>
    <xdr:sp macro="" textlink="">
      <xdr:nvSpPr>
        <xdr:cNvPr id="2" name="Rectangle: Rounded Corners 1">
          <a:extLst>
            <a:ext uri="{FF2B5EF4-FFF2-40B4-BE49-F238E27FC236}">
              <a16:creationId xmlns:a16="http://schemas.microsoft.com/office/drawing/2014/main" id="{80166142-4F20-4975-90EC-6EDFE008BFB1}"/>
            </a:ext>
          </a:extLst>
        </xdr:cNvPr>
        <xdr:cNvSpPr/>
      </xdr:nvSpPr>
      <xdr:spPr>
        <a:xfrm>
          <a:off x="247650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99060</xdr:rowOff>
    </xdr:from>
    <xdr:to>
      <xdr:col>5</xdr:col>
      <xdr:colOff>318240</xdr:colOff>
      <xdr:row>20</xdr:row>
      <xdr:rowOff>333060</xdr:rowOff>
    </xdr:to>
    <xdr:sp macro="" textlink="">
      <xdr:nvSpPr>
        <xdr:cNvPr id="3" name="Rectangle: Rounded Corners 2">
          <a:extLst>
            <a:ext uri="{FF2B5EF4-FFF2-40B4-BE49-F238E27FC236}">
              <a16:creationId xmlns:a16="http://schemas.microsoft.com/office/drawing/2014/main" id="{27AC1056-EC62-49A7-AE01-D4FBF20F872D}"/>
            </a:ext>
          </a:extLst>
        </xdr:cNvPr>
        <xdr:cNvSpPr/>
      </xdr:nvSpPr>
      <xdr:spPr>
        <a:xfrm>
          <a:off x="1714500" y="640842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91440</xdr:colOff>
      <xdr:row>5</xdr:row>
      <xdr:rowOff>76200</xdr:rowOff>
    </xdr:from>
    <xdr:to>
      <xdr:col>4</xdr:col>
      <xdr:colOff>259921</xdr:colOff>
      <xdr:row>5</xdr:row>
      <xdr:rowOff>256200</xdr:rowOff>
    </xdr:to>
    <xdr:pic>
      <xdr:nvPicPr>
        <xdr:cNvPr id="5" name="Picture 4">
          <a:extLst>
            <a:ext uri="{FF2B5EF4-FFF2-40B4-BE49-F238E27FC236}">
              <a16:creationId xmlns:a16="http://schemas.microsoft.com/office/drawing/2014/main" id="{2303A427-512C-430D-91A7-5D0F1C42E386}"/>
            </a:ext>
          </a:extLst>
        </xdr:cNvPr>
        <xdr:cNvPicPr>
          <a:picLocks noChangeAspect="1"/>
        </xdr:cNvPicPr>
      </xdr:nvPicPr>
      <xdr:blipFill>
        <a:blip xmlns:r="http://schemas.openxmlformats.org/officeDocument/2006/relationships" r:embed="rId19"/>
        <a:stretch>
          <a:fillRect/>
        </a:stretch>
      </xdr:blipFill>
      <xdr:spPr>
        <a:xfrm>
          <a:off x="1805940" y="1455420"/>
          <a:ext cx="168481" cy="180000"/>
        </a:xfrm>
        <a:prstGeom prst="rect">
          <a:avLst/>
        </a:prstGeom>
      </xdr:spPr>
    </xdr:pic>
    <xdr:clientData/>
  </xdr:twoCellAnchor>
  <xdr:twoCellAnchor>
    <xdr:from>
      <xdr:col>4</xdr:col>
      <xdr:colOff>99060</xdr:colOff>
      <xdr:row>6</xdr:row>
      <xdr:rowOff>106680</xdr:rowOff>
    </xdr:from>
    <xdr:to>
      <xdr:col>4</xdr:col>
      <xdr:colOff>243060</xdr:colOff>
      <xdr:row>9</xdr:row>
      <xdr:rowOff>235440</xdr:rowOff>
    </xdr:to>
    <xdr:grpSp>
      <xdr:nvGrpSpPr>
        <xdr:cNvPr id="15" name="Group 14">
          <a:extLst>
            <a:ext uri="{FF2B5EF4-FFF2-40B4-BE49-F238E27FC236}">
              <a16:creationId xmlns:a16="http://schemas.microsoft.com/office/drawing/2014/main" id="{36139371-F20C-4519-8412-17C288FB0775}"/>
            </a:ext>
          </a:extLst>
        </xdr:cNvPr>
        <xdr:cNvGrpSpPr/>
      </xdr:nvGrpSpPr>
      <xdr:grpSpPr>
        <a:xfrm>
          <a:off x="1813560" y="1828800"/>
          <a:ext cx="144000" cy="1111740"/>
          <a:chOff x="1805940" y="1798320"/>
          <a:chExt cx="144000" cy="1111740"/>
        </a:xfrm>
      </xdr:grpSpPr>
      <xdr:sp macro="" textlink="">
        <xdr:nvSpPr>
          <xdr:cNvPr id="16" name="Oval 15">
            <a:extLst>
              <a:ext uri="{FF2B5EF4-FFF2-40B4-BE49-F238E27FC236}">
                <a16:creationId xmlns:a16="http://schemas.microsoft.com/office/drawing/2014/main" id="{B53AA409-F174-70BD-3E0A-97F28DF900DD}"/>
              </a:ext>
            </a:extLst>
          </xdr:cNvPr>
          <xdr:cNvSpPr>
            <a:spLocks noChangeAspect="1"/>
          </xdr:cNvSpPr>
        </xdr:nvSpPr>
        <xdr:spPr>
          <a:xfrm>
            <a:off x="1805940" y="1798320"/>
            <a:ext cx="144000" cy="144000"/>
          </a:xfrm>
          <a:prstGeom prst="ellipse">
            <a:avLst/>
          </a:prstGeom>
          <a:solidFill>
            <a:srgbClr val="E36A17"/>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7" name="Oval 16">
            <a:extLst>
              <a:ext uri="{FF2B5EF4-FFF2-40B4-BE49-F238E27FC236}">
                <a16:creationId xmlns:a16="http://schemas.microsoft.com/office/drawing/2014/main" id="{E077C0AA-02DE-7026-86CB-050744CF91B2}"/>
              </a:ext>
            </a:extLst>
          </xdr:cNvPr>
          <xdr:cNvSpPr>
            <a:spLocks noChangeAspect="1"/>
          </xdr:cNvSpPr>
        </xdr:nvSpPr>
        <xdr:spPr>
          <a:xfrm>
            <a:off x="1805940" y="2110740"/>
            <a:ext cx="144000" cy="144000"/>
          </a:xfrm>
          <a:prstGeom prst="ellipse">
            <a:avLst/>
          </a:prstGeom>
          <a:solidFill>
            <a:schemeClr val="bg2">
              <a:lumMod val="75000"/>
            </a:schemeClr>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8" name="Oval 17">
            <a:extLst>
              <a:ext uri="{FF2B5EF4-FFF2-40B4-BE49-F238E27FC236}">
                <a16:creationId xmlns:a16="http://schemas.microsoft.com/office/drawing/2014/main" id="{00438B20-A8A8-619A-1896-4FB13FDA3BB0}"/>
              </a:ext>
            </a:extLst>
          </xdr:cNvPr>
          <xdr:cNvSpPr>
            <a:spLocks noChangeAspect="1"/>
          </xdr:cNvSpPr>
        </xdr:nvSpPr>
        <xdr:spPr>
          <a:xfrm>
            <a:off x="1805940" y="2438400"/>
            <a:ext cx="144000" cy="144000"/>
          </a:xfrm>
          <a:prstGeom prst="ellipse">
            <a:avLst/>
          </a:prstGeom>
          <a:solidFill>
            <a:schemeClr val="bg2">
              <a:lumMod val="75000"/>
            </a:schemeClr>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9" name="Oval 18">
            <a:extLst>
              <a:ext uri="{FF2B5EF4-FFF2-40B4-BE49-F238E27FC236}">
                <a16:creationId xmlns:a16="http://schemas.microsoft.com/office/drawing/2014/main" id="{7F340254-BB5C-26F2-4145-AE4ED9A203A7}"/>
              </a:ext>
            </a:extLst>
          </xdr:cNvPr>
          <xdr:cNvSpPr>
            <a:spLocks noChangeAspect="1"/>
          </xdr:cNvSpPr>
        </xdr:nvSpPr>
        <xdr:spPr>
          <a:xfrm>
            <a:off x="1805940" y="2766060"/>
            <a:ext cx="144000" cy="144000"/>
          </a:xfrm>
          <a:prstGeom prst="ellipse">
            <a:avLst/>
          </a:prstGeom>
          <a:solidFill>
            <a:schemeClr val="bg2">
              <a:lumMod val="75000"/>
            </a:schemeClr>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5</xdr:col>
      <xdr:colOff>160020</xdr:colOff>
      <xdr:row>6</xdr:row>
      <xdr:rowOff>83820</xdr:rowOff>
    </xdr:from>
    <xdr:to>
      <xdr:col>5</xdr:col>
      <xdr:colOff>326779</xdr:colOff>
      <xdr:row>9</xdr:row>
      <xdr:rowOff>253440</xdr:rowOff>
    </xdr:to>
    <xdr:grpSp>
      <xdr:nvGrpSpPr>
        <xdr:cNvPr id="29" name="Group 28">
          <a:extLst>
            <a:ext uri="{FF2B5EF4-FFF2-40B4-BE49-F238E27FC236}">
              <a16:creationId xmlns:a16="http://schemas.microsoft.com/office/drawing/2014/main" id="{FE896A87-9328-7EBF-B64D-782E8CF5C814}"/>
            </a:ext>
          </a:extLst>
        </xdr:cNvPr>
        <xdr:cNvGrpSpPr/>
      </xdr:nvGrpSpPr>
      <xdr:grpSpPr>
        <a:xfrm>
          <a:off x="2240280" y="1805940"/>
          <a:ext cx="166759" cy="1152600"/>
          <a:chOff x="2080260" y="1722120"/>
          <a:chExt cx="166759" cy="1152600"/>
        </a:xfrm>
      </xdr:grpSpPr>
      <xdr:grpSp>
        <xdr:nvGrpSpPr>
          <xdr:cNvPr id="24" name="Group 23">
            <a:extLst>
              <a:ext uri="{FF2B5EF4-FFF2-40B4-BE49-F238E27FC236}">
                <a16:creationId xmlns:a16="http://schemas.microsoft.com/office/drawing/2014/main" id="{A8618FC1-49E3-48C0-886A-B8CE1DF21BE5}"/>
              </a:ext>
            </a:extLst>
          </xdr:cNvPr>
          <xdr:cNvGrpSpPr/>
        </xdr:nvGrpSpPr>
        <xdr:grpSpPr>
          <a:xfrm>
            <a:off x="2080260" y="1722120"/>
            <a:ext cx="166759" cy="817320"/>
            <a:chOff x="2156460" y="1706880"/>
            <a:chExt cx="162001" cy="817320"/>
          </a:xfrm>
        </xdr:grpSpPr>
        <xdr:pic>
          <xdr:nvPicPr>
            <xdr:cNvPr id="25" name="Picture 24">
              <a:extLst>
                <a:ext uri="{FF2B5EF4-FFF2-40B4-BE49-F238E27FC236}">
                  <a16:creationId xmlns:a16="http://schemas.microsoft.com/office/drawing/2014/main" id="{1CE13FFE-3138-704F-CBBD-F3E15560B9D9}"/>
                </a:ext>
              </a:extLst>
            </xdr:cNvPr>
            <xdr:cNvPicPr>
              <a:picLocks noChangeAspect="1"/>
            </xdr:cNvPicPr>
          </xdr:nvPicPr>
          <xdr:blipFill>
            <a:blip xmlns:r="http://schemas.openxmlformats.org/officeDocument/2006/relationships" r:embed="rId20"/>
            <a:stretch>
              <a:fillRect/>
            </a:stretch>
          </xdr:blipFill>
          <xdr:spPr>
            <a:xfrm>
              <a:off x="2156460" y="2034540"/>
              <a:ext cx="162001" cy="162000"/>
            </a:xfrm>
            <a:prstGeom prst="rect">
              <a:avLst/>
            </a:prstGeom>
          </xdr:spPr>
        </xdr:pic>
        <xdr:pic>
          <xdr:nvPicPr>
            <xdr:cNvPr id="26" name="Picture 25">
              <a:hlinkClick xmlns:r="http://schemas.openxmlformats.org/officeDocument/2006/relationships" r:id="rId2"/>
              <a:extLst>
                <a:ext uri="{FF2B5EF4-FFF2-40B4-BE49-F238E27FC236}">
                  <a16:creationId xmlns:a16="http://schemas.microsoft.com/office/drawing/2014/main" id="{E0BA1AC2-9E2F-E70D-8554-BAC7AE1DC1DE}"/>
                </a:ext>
              </a:extLst>
            </xdr:cNvPr>
            <xdr:cNvPicPr>
              <a:picLocks noChangeAspect="1"/>
            </xdr:cNvPicPr>
          </xdr:nvPicPr>
          <xdr:blipFill>
            <a:blip xmlns:r="http://schemas.openxmlformats.org/officeDocument/2006/relationships" r:embed="rId20"/>
            <a:stretch>
              <a:fillRect/>
            </a:stretch>
          </xdr:blipFill>
          <xdr:spPr>
            <a:xfrm>
              <a:off x="2156460" y="1706880"/>
              <a:ext cx="162000" cy="162000"/>
            </a:xfrm>
            <a:prstGeom prst="rect">
              <a:avLst/>
            </a:prstGeom>
          </xdr:spPr>
        </xdr:pic>
        <xdr:pic>
          <xdr:nvPicPr>
            <xdr:cNvPr id="27" name="Picture 26">
              <a:extLst>
                <a:ext uri="{FF2B5EF4-FFF2-40B4-BE49-F238E27FC236}">
                  <a16:creationId xmlns:a16="http://schemas.microsoft.com/office/drawing/2014/main" id="{F564BC8B-7191-56A7-574C-4A532182B5F8}"/>
                </a:ext>
              </a:extLst>
            </xdr:cNvPr>
            <xdr:cNvPicPr>
              <a:picLocks noChangeAspect="1"/>
            </xdr:cNvPicPr>
          </xdr:nvPicPr>
          <xdr:blipFill>
            <a:blip xmlns:r="http://schemas.openxmlformats.org/officeDocument/2006/relationships" r:embed="rId20"/>
            <a:stretch>
              <a:fillRect/>
            </a:stretch>
          </xdr:blipFill>
          <xdr:spPr>
            <a:xfrm>
              <a:off x="2156460" y="2362200"/>
              <a:ext cx="162000" cy="162000"/>
            </a:xfrm>
            <a:prstGeom prst="rect">
              <a:avLst/>
            </a:prstGeom>
          </xdr:spPr>
        </xdr:pic>
      </xdr:grpSp>
      <xdr:pic>
        <xdr:nvPicPr>
          <xdr:cNvPr id="28" name="Picture 27">
            <a:extLst>
              <a:ext uri="{FF2B5EF4-FFF2-40B4-BE49-F238E27FC236}">
                <a16:creationId xmlns:a16="http://schemas.microsoft.com/office/drawing/2014/main" id="{336D02AF-E949-4606-8DC3-B6CBEB24CD39}"/>
              </a:ext>
            </a:extLst>
          </xdr:cNvPr>
          <xdr:cNvPicPr>
            <a:picLocks noChangeAspect="1"/>
          </xdr:cNvPicPr>
        </xdr:nvPicPr>
        <xdr:blipFill>
          <a:blip xmlns:r="http://schemas.openxmlformats.org/officeDocument/2006/relationships" r:embed="rId20"/>
          <a:stretch>
            <a:fillRect/>
          </a:stretch>
        </xdr:blipFill>
        <xdr:spPr>
          <a:xfrm>
            <a:off x="2080260" y="2712720"/>
            <a:ext cx="166758" cy="162000"/>
          </a:xfrm>
          <a:prstGeom prst="rect">
            <a:avLst/>
          </a:prstGeom>
        </xdr:spPr>
      </xdr:pic>
    </xdr:grpSp>
    <xdr:clientData/>
  </xdr:twoCellAnchor>
  <xdr:twoCellAnchor>
    <xdr:from>
      <xdr:col>4</xdr:col>
      <xdr:colOff>99060</xdr:colOff>
      <xdr:row>10</xdr:row>
      <xdr:rowOff>83820</xdr:rowOff>
    </xdr:from>
    <xdr:to>
      <xdr:col>4</xdr:col>
      <xdr:colOff>243060</xdr:colOff>
      <xdr:row>10</xdr:row>
      <xdr:rowOff>227820</xdr:rowOff>
    </xdr:to>
    <xdr:sp macro="" textlink="">
      <xdr:nvSpPr>
        <xdr:cNvPr id="10" name="Oval 9">
          <a:extLst>
            <a:ext uri="{FF2B5EF4-FFF2-40B4-BE49-F238E27FC236}">
              <a16:creationId xmlns:a16="http://schemas.microsoft.com/office/drawing/2014/main" id="{04DEFA79-B178-4E0B-9568-A794AD7D8FF9}"/>
            </a:ext>
          </a:extLst>
        </xdr:cNvPr>
        <xdr:cNvSpPr>
          <a:spLocks noChangeAspect="1"/>
        </xdr:cNvSpPr>
      </xdr:nvSpPr>
      <xdr:spPr>
        <a:xfrm>
          <a:off x="1813560" y="3116580"/>
          <a:ext cx="144000" cy="144000"/>
        </a:xfrm>
        <a:prstGeom prst="ellipse">
          <a:avLst/>
        </a:prstGeom>
        <a:solidFill>
          <a:schemeClr val="bg2">
            <a:lumMod val="75000"/>
          </a:schemeClr>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clientData/>
  </xdr:twoCellAnchor>
  <xdr:twoCellAnchor>
    <xdr:from>
      <xdr:col>5</xdr:col>
      <xdr:colOff>167640</xdr:colOff>
      <xdr:row>10</xdr:row>
      <xdr:rowOff>83820</xdr:rowOff>
    </xdr:from>
    <xdr:to>
      <xdr:col>5</xdr:col>
      <xdr:colOff>334398</xdr:colOff>
      <xdr:row>10</xdr:row>
      <xdr:rowOff>245820</xdr:rowOff>
    </xdr:to>
    <xdr:pic>
      <xdr:nvPicPr>
        <xdr:cNvPr id="11" name="Picture 10">
          <a:extLst>
            <a:ext uri="{FF2B5EF4-FFF2-40B4-BE49-F238E27FC236}">
              <a16:creationId xmlns:a16="http://schemas.microsoft.com/office/drawing/2014/main" id="{E009A1A8-3584-4DED-856E-B1070CB9E5E6}"/>
            </a:ext>
          </a:extLst>
        </xdr:cNvPr>
        <xdr:cNvPicPr>
          <a:picLocks noChangeAspect="1"/>
        </xdr:cNvPicPr>
      </xdr:nvPicPr>
      <xdr:blipFill>
        <a:blip xmlns:r="http://schemas.openxmlformats.org/officeDocument/2006/relationships" r:embed="rId20"/>
        <a:stretch>
          <a:fillRect/>
        </a:stretch>
      </xdr:blipFill>
      <xdr:spPr>
        <a:xfrm>
          <a:off x="2247900" y="3116580"/>
          <a:ext cx="166758" cy="162000"/>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xdr:from>
      <xdr:col>18</xdr:col>
      <xdr:colOff>807720</xdr:colOff>
      <xdr:row>3</xdr:row>
      <xdr:rowOff>106680</xdr:rowOff>
    </xdr:from>
    <xdr:to>
      <xdr:col>18</xdr:col>
      <xdr:colOff>1491720</xdr:colOff>
      <xdr:row>3</xdr:row>
      <xdr:rowOff>358680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751CC6B2-F34E-4B53-ACE0-54456FB7FCE1}"/>
            </a:ext>
          </a:extLst>
        </xdr:cNvPr>
        <xdr:cNvSpPr/>
      </xdr:nvSpPr>
      <xdr:spPr>
        <a:xfrm>
          <a:off x="12603480" y="92202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11</xdr:col>
      <xdr:colOff>868680</xdr:colOff>
      <xdr:row>20</xdr:row>
      <xdr:rowOff>106680</xdr:rowOff>
    </xdr:from>
    <xdr:to>
      <xdr:col>15</xdr:col>
      <xdr:colOff>520680</xdr:colOff>
      <xdr:row>20</xdr:row>
      <xdr:rowOff>358680</xdr:rowOff>
    </xdr:to>
    <xdr:grpSp>
      <xdr:nvGrpSpPr>
        <xdr:cNvPr id="2" name="Group 1">
          <a:extLst>
            <a:ext uri="{FF2B5EF4-FFF2-40B4-BE49-F238E27FC236}">
              <a16:creationId xmlns:a16="http://schemas.microsoft.com/office/drawing/2014/main" id="{85A73ECC-108C-4CA5-99D4-5FAE425B0496}"/>
            </a:ext>
          </a:extLst>
        </xdr:cNvPr>
        <xdr:cNvGrpSpPr/>
      </xdr:nvGrpSpPr>
      <xdr:grpSpPr>
        <a:xfrm>
          <a:off x="6202680" y="640080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6B2C318A-CCA4-57ED-2845-2C41AA35666A}"/>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F8F7A744-0754-F333-0F87-B2B249C0E347}"/>
              </a:ext>
            </a:extLst>
          </xdr:cNvPr>
          <xdr:cNvPicPr>
            <a:picLocks noChangeAspect="1"/>
          </xdr:cNvPicPr>
        </xdr:nvPicPr>
        <xdr:blipFill>
          <a:blip xmlns:r="http://schemas.openxmlformats.org/officeDocument/2006/relationships" r:embed="rId2"/>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6E54E15B-E817-420F-1DA2-FE46586ED57A}"/>
              </a:ext>
            </a:extLst>
          </xdr:cNvPr>
          <xdr:cNvPicPr>
            <a:picLocks noChangeAspect="1"/>
          </xdr:cNvPicPr>
        </xdr:nvPicPr>
        <xdr:blipFill>
          <a:blip xmlns:r="http://schemas.openxmlformats.org/officeDocument/2006/relationships" r:embed="rId2"/>
          <a:stretch>
            <a:fillRect/>
          </a:stretch>
        </xdr:blipFill>
        <xdr:spPr>
          <a:xfrm rot="10800000">
            <a:off x="7335300" y="922181"/>
            <a:ext cx="666000" cy="275998"/>
          </a:xfrm>
          <a:prstGeom prst="rect">
            <a:avLst/>
          </a:prstGeom>
        </xdr:spPr>
      </xdr:pic>
    </xdr:grpSp>
    <xdr:clientData/>
  </xdr:twoCellAnchor>
  <xdr:twoCellAnchor>
    <xdr:from>
      <xdr:col>18</xdr:col>
      <xdr:colOff>1592580</xdr:colOff>
      <xdr:row>3</xdr:row>
      <xdr:rowOff>106680</xdr:rowOff>
    </xdr:from>
    <xdr:to>
      <xdr:col>19</xdr:col>
      <xdr:colOff>630660</xdr:colOff>
      <xdr:row>3</xdr:row>
      <xdr:rowOff>358680</xdr:rowOff>
    </xdr:to>
    <xdr:sp macro="" textlink="">
      <xdr:nvSpPr>
        <xdr:cNvPr id="32" name="Rectangle: Rounded Corners 31">
          <a:hlinkClick xmlns:r="http://schemas.openxmlformats.org/officeDocument/2006/relationships" r:id="rId3"/>
          <a:extLst>
            <a:ext uri="{FF2B5EF4-FFF2-40B4-BE49-F238E27FC236}">
              <a16:creationId xmlns:a16="http://schemas.microsoft.com/office/drawing/2014/main" id="{891C6F35-786D-4143-A96F-4B89F25BCCBA}"/>
            </a:ext>
          </a:extLst>
        </xdr:cNvPr>
        <xdr:cNvSpPr/>
      </xdr:nvSpPr>
      <xdr:spPr>
        <a:xfrm>
          <a:off x="13373100" y="92202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11</xdr:col>
      <xdr:colOff>403860</xdr:colOff>
      <xdr:row>3</xdr:row>
      <xdr:rowOff>121920</xdr:rowOff>
    </xdr:from>
    <xdr:to>
      <xdr:col>11</xdr:col>
      <xdr:colOff>865341</xdr:colOff>
      <xdr:row>3</xdr:row>
      <xdr:rowOff>373920</xdr:rowOff>
    </xdr:to>
    <xdr:pic>
      <xdr:nvPicPr>
        <xdr:cNvPr id="76" name="Picture 75">
          <a:extLst>
            <a:ext uri="{FF2B5EF4-FFF2-40B4-BE49-F238E27FC236}">
              <a16:creationId xmlns:a16="http://schemas.microsoft.com/office/drawing/2014/main" id="{37F6E421-A2E0-4E80-A1DC-9EE28169C925}"/>
            </a:ext>
          </a:extLst>
        </xdr:cNvPr>
        <xdr:cNvPicPr>
          <a:picLocks noChangeAspect="1"/>
        </xdr:cNvPicPr>
      </xdr:nvPicPr>
      <xdr:blipFill>
        <a:blip xmlns:r="http://schemas.openxmlformats.org/officeDocument/2006/relationships" r:embed="rId4"/>
        <a:stretch>
          <a:fillRect/>
        </a:stretch>
      </xdr:blipFill>
      <xdr:spPr>
        <a:xfrm>
          <a:off x="5189220" y="937260"/>
          <a:ext cx="461481" cy="252000"/>
        </a:xfrm>
        <a:prstGeom prst="rect">
          <a:avLst/>
        </a:prstGeom>
      </xdr:spPr>
    </xdr:pic>
    <xdr:clientData/>
  </xdr:twoCellAnchor>
  <xdr:twoCellAnchor>
    <xdr:from>
      <xdr:col>0</xdr:col>
      <xdr:colOff>0</xdr:colOff>
      <xdr:row>0</xdr:row>
      <xdr:rowOff>0</xdr:rowOff>
    </xdr:from>
    <xdr:to>
      <xdr:col>2</xdr:col>
      <xdr:colOff>3471</xdr:colOff>
      <xdr:row>22</xdr:row>
      <xdr:rowOff>96300</xdr:rowOff>
    </xdr:to>
    <xdr:grpSp>
      <xdr:nvGrpSpPr>
        <xdr:cNvPr id="28" name="Group 27">
          <a:extLst>
            <a:ext uri="{FF2B5EF4-FFF2-40B4-BE49-F238E27FC236}">
              <a16:creationId xmlns:a16="http://schemas.microsoft.com/office/drawing/2014/main" id="{F531B632-87FC-4E49-A347-52B78E547689}"/>
            </a:ext>
          </a:extLst>
        </xdr:cNvPr>
        <xdr:cNvGrpSpPr/>
      </xdr:nvGrpSpPr>
      <xdr:grpSpPr>
        <a:xfrm>
          <a:off x="0" y="0"/>
          <a:ext cx="1474131" cy="6916200"/>
          <a:chOff x="0" y="0"/>
          <a:chExt cx="1470321" cy="6184990"/>
        </a:xfrm>
        <a:noFill/>
      </xdr:grpSpPr>
      <xdr:grpSp>
        <xdr:nvGrpSpPr>
          <xdr:cNvPr id="40" name="Group 39">
            <a:extLst>
              <a:ext uri="{FF2B5EF4-FFF2-40B4-BE49-F238E27FC236}">
                <a16:creationId xmlns:a16="http://schemas.microsoft.com/office/drawing/2014/main" id="{5F20880F-E7C1-47E2-262D-C6CA49CD9D55}"/>
              </a:ext>
            </a:extLst>
          </xdr:cNvPr>
          <xdr:cNvGrpSpPr/>
        </xdr:nvGrpSpPr>
        <xdr:grpSpPr>
          <a:xfrm>
            <a:off x="0" y="0"/>
            <a:ext cx="1470321" cy="6184990"/>
            <a:chOff x="0" y="0"/>
            <a:chExt cx="1470321" cy="6184990"/>
          </a:xfrm>
          <a:grpFill/>
        </xdr:grpSpPr>
        <xdr:grpSp>
          <xdr:nvGrpSpPr>
            <xdr:cNvPr id="42" name="Group 41">
              <a:extLst>
                <a:ext uri="{FF2B5EF4-FFF2-40B4-BE49-F238E27FC236}">
                  <a16:creationId xmlns:a16="http://schemas.microsoft.com/office/drawing/2014/main" id="{3C394BE1-CA7E-3973-9A69-7A274F20AB9E}"/>
                </a:ext>
              </a:extLst>
            </xdr:cNvPr>
            <xdr:cNvGrpSpPr/>
          </xdr:nvGrpSpPr>
          <xdr:grpSpPr>
            <a:xfrm>
              <a:off x="0" y="0"/>
              <a:ext cx="1470321" cy="6184990"/>
              <a:chOff x="0" y="-291307"/>
              <a:chExt cx="1474131" cy="6350725"/>
            </a:xfrm>
            <a:grpFill/>
          </xdr:grpSpPr>
          <xdr:grpSp>
            <xdr:nvGrpSpPr>
              <xdr:cNvPr id="44" name="Group 43">
                <a:extLst>
                  <a:ext uri="{FF2B5EF4-FFF2-40B4-BE49-F238E27FC236}">
                    <a16:creationId xmlns:a16="http://schemas.microsoft.com/office/drawing/2014/main" id="{E8DDBC34-AF88-9E41-207A-30AC8A837423}"/>
                  </a:ext>
                </a:extLst>
              </xdr:cNvPr>
              <xdr:cNvGrpSpPr/>
            </xdr:nvGrpSpPr>
            <xdr:grpSpPr>
              <a:xfrm>
                <a:off x="0" y="-291307"/>
                <a:ext cx="1474131" cy="6350725"/>
                <a:chOff x="0" y="-291307"/>
                <a:chExt cx="1474131" cy="6350725"/>
              </a:xfrm>
              <a:grpFill/>
            </xdr:grpSpPr>
            <xdr:grpSp>
              <xdr:nvGrpSpPr>
                <xdr:cNvPr id="49" name="Group 48">
                  <a:extLst>
                    <a:ext uri="{FF2B5EF4-FFF2-40B4-BE49-F238E27FC236}">
                      <a16:creationId xmlns:a16="http://schemas.microsoft.com/office/drawing/2014/main" id="{6B740D9A-B370-4AFC-CCDB-6EB246D44987}"/>
                    </a:ext>
                  </a:extLst>
                </xdr:cNvPr>
                <xdr:cNvGrpSpPr/>
              </xdr:nvGrpSpPr>
              <xdr:grpSpPr>
                <a:xfrm>
                  <a:off x="0" y="-291307"/>
                  <a:ext cx="1474131" cy="6350725"/>
                  <a:chOff x="0" y="-276870"/>
                  <a:chExt cx="1476165" cy="6035993"/>
                </a:xfrm>
                <a:grpFill/>
              </xdr:grpSpPr>
              <xdr:sp macro="" textlink="">
                <xdr:nvSpPr>
                  <xdr:cNvPr id="51" name="Rectangle 50">
                    <a:extLst>
                      <a:ext uri="{FF2B5EF4-FFF2-40B4-BE49-F238E27FC236}">
                        <a16:creationId xmlns:a16="http://schemas.microsoft.com/office/drawing/2014/main" id="{EF8DEE7A-BCA9-5111-68A5-1CFADAA23609}"/>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52" name="Group 51">
                    <a:extLst>
                      <a:ext uri="{FF2B5EF4-FFF2-40B4-BE49-F238E27FC236}">
                        <a16:creationId xmlns:a16="http://schemas.microsoft.com/office/drawing/2014/main" id="{E059800F-77A0-9D41-B98F-9444CEC459A8}"/>
                      </a:ext>
                    </a:extLst>
                  </xdr:cNvPr>
                  <xdr:cNvGrpSpPr/>
                </xdr:nvGrpSpPr>
                <xdr:grpSpPr>
                  <a:xfrm>
                    <a:off x="2080" y="531339"/>
                    <a:ext cx="1457616" cy="4278031"/>
                    <a:chOff x="2080" y="531339"/>
                    <a:chExt cx="1457616" cy="4278031"/>
                  </a:xfrm>
                  <a:grpFill/>
                </xdr:grpSpPr>
                <xdr:sp macro="" textlink="">
                  <xdr:nvSpPr>
                    <xdr:cNvPr id="53" name="TextBox 52">
                      <a:hlinkClick xmlns:r="http://schemas.openxmlformats.org/officeDocument/2006/relationships" r:id="rId5"/>
                      <a:extLst>
                        <a:ext uri="{FF2B5EF4-FFF2-40B4-BE49-F238E27FC236}">
                          <a16:creationId xmlns:a16="http://schemas.microsoft.com/office/drawing/2014/main" id="{14D14356-0C19-13C2-4250-D8904B84F6E5}"/>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4" name="TextBox 53">
                      <a:hlinkClick xmlns:r="http://schemas.openxmlformats.org/officeDocument/2006/relationships" r:id="rId6"/>
                      <a:extLst>
                        <a:ext uri="{FF2B5EF4-FFF2-40B4-BE49-F238E27FC236}">
                          <a16:creationId xmlns:a16="http://schemas.microsoft.com/office/drawing/2014/main" id="{89FD64A1-A5E5-0F7F-142F-969818C1781F}"/>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5" name="TextBox 54">
                      <a:hlinkClick xmlns:r="http://schemas.openxmlformats.org/officeDocument/2006/relationships" r:id="rId7"/>
                      <a:extLst>
                        <a:ext uri="{FF2B5EF4-FFF2-40B4-BE49-F238E27FC236}">
                          <a16:creationId xmlns:a16="http://schemas.microsoft.com/office/drawing/2014/main" id="{713B5519-8E08-9948-63D4-0EEE928DB7DD}"/>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6" name="TextBox 55">
                      <a:hlinkClick xmlns:r="http://schemas.openxmlformats.org/officeDocument/2006/relationships" r:id="rId8"/>
                      <a:extLst>
                        <a:ext uri="{FF2B5EF4-FFF2-40B4-BE49-F238E27FC236}">
                          <a16:creationId xmlns:a16="http://schemas.microsoft.com/office/drawing/2014/main" id="{03EE1E01-51CD-2D9B-295D-2AD8BE9ECFB7}"/>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7" name="TextBox 56">
                      <a:hlinkClick xmlns:r="http://schemas.openxmlformats.org/officeDocument/2006/relationships" r:id="rId9"/>
                      <a:extLst>
                        <a:ext uri="{FF2B5EF4-FFF2-40B4-BE49-F238E27FC236}">
                          <a16:creationId xmlns:a16="http://schemas.microsoft.com/office/drawing/2014/main" id="{B6960BBC-A9EC-F534-D613-3D3B60184C56}"/>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8" name="TextBox 57">
                      <a:hlinkClick xmlns:r="http://schemas.openxmlformats.org/officeDocument/2006/relationships" r:id="rId10"/>
                      <a:extLst>
                        <a:ext uri="{FF2B5EF4-FFF2-40B4-BE49-F238E27FC236}">
                          <a16:creationId xmlns:a16="http://schemas.microsoft.com/office/drawing/2014/main" id="{9D105AC5-A2B9-183E-0260-0F4769F6876D}"/>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9" name="TextBox 58">
                      <a:hlinkClick xmlns:r="http://schemas.openxmlformats.org/officeDocument/2006/relationships" r:id="rId11"/>
                      <a:extLst>
                        <a:ext uri="{FF2B5EF4-FFF2-40B4-BE49-F238E27FC236}">
                          <a16:creationId xmlns:a16="http://schemas.microsoft.com/office/drawing/2014/main" id="{257F96E9-11EC-0D56-ADEF-DEBABB3A7791}"/>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0" name="TextBox 59">
                      <a:hlinkClick xmlns:r="http://schemas.openxmlformats.org/officeDocument/2006/relationships" r:id="rId12"/>
                      <a:extLst>
                        <a:ext uri="{FF2B5EF4-FFF2-40B4-BE49-F238E27FC236}">
                          <a16:creationId xmlns:a16="http://schemas.microsoft.com/office/drawing/2014/main" id="{BF9A3B29-0F97-99D8-9181-56EB7529C343}"/>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1" name="TextBox 60">
                      <a:hlinkClick xmlns:r="http://schemas.openxmlformats.org/officeDocument/2006/relationships" r:id="rId13"/>
                      <a:extLst>
                        <a:ext uri="{FF2B5EF4-FFF2-40B4-BE49-F238E27FC236}">
                          <a16:creationId xmlns:a16="http://schemas.microsoft.com/office/drawing/2014/main" id="{4C3C074B-20F5-CF11-E09F-09BEDE26DCA9}"/>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62" name="TextBox 61">
                      <a:extLst>
                        <a:ext uri="{FF2B5EF4-FFF2-40B4-BE49-F238E27FC236}">
                          <a16:creationId xmlns:a16="http://schemas.microsoft.com/office/drawing/2014/main" id="{D3245B2B-7BE3-122D-3455-2D542D206DF4}"/>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14"/>
                      <a:extLst>
                        <a:ext uri="{FF2B5EF4-FFF2-40B4-BE49-F238E27FC236}">
                          <a16:creationId xmlns:a16="http://schemas.microsoft.com/office/drawing/2014/main" id="{FFAF090E-73B1-371F-32EB-32B075F96735}"/>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extLst>
                        <a:ext uri="{FF2B5EF4-FFF2-40B4-BE49-F238E27FC236}">
                          <a16:creationId xmlns:a16="http://schemas.microsoft.com/office/drawing/2014/main" id="{A35FB7EA-4BB9-B084-A11D-2A7A5907E66B}"/>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7" name="TextBox 76">
                      <a:hlinkClick xmlns:r="http://schemas.openxmlformats.org/officeDocument/2006/relationships" r:id="rId15"/>
                      <a:extLst>
                        <a:ext uri="{FF2B5EF4-FFF2-40B4-BE49-F238E27FC236}">
                          <a16:creationId xmlns:a16="http://schemas.microsoft.com/office/drawing/2014/main" id="{CF32E7C0-682A-0C90-D13A-09A6EF7036CD}"/>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8" name="TextBox 77">
                      <a:extLst>
                        <a:ext uri="{FF2B5EF4-FFF2-40B4-BE49-F238E27FC236}">
                          <a16:creationId xmlns:a16="http://schemas.microsoft.com/office/drawing/2014/main" id="{026EEEF5-FC51-AF1E-1719-3756912F3828}"/>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50" name="TextBox 49">
                  <a:hlinkClick xmlns:r="http://schemas.openxmlformats.org/officeDocument/2006/relationships" r:id="rId16"/>
                  <a:extLst>
                    <a:ext uri="{FF2B5EF4-FFF2-40B4-BE49-F238E27FC236}">
                      <a16:creationId xmlns:a16="http://schemas.microsoft.com/office/drawing/2014/main" id="{B30D5C07-F050-C37D-77D6-D4FD381C4435}"/>
                    </a:ext>
                  </a:extLst>
                </xdr:cNvPr>
                <xdr:cNvSpPr txBox="1"/>
              </xdr:nvSpPr>
              <xdr:spPr>
                <a:xfrm>
                  <a:off x="0" y="2248743"/>
                  <a:ext cx="1440000" cy="253521"/>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45" name="TextBox 44">
                <a:extLst>
                  <a:ext uri="{FF2B5EF4-FFF2-40B4-BE49-F238E27FC236}">
                    <a16:creationId xmlns:a16="http://schemas.microsoft.com/office/drawing/2014/main" id="{D15DE847-DF05-18BA-6FF8-57009CAFF8F1}"/>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48" name="TextBox 47">
                <a:extLst>
                  <a:ext uri="{FF2B5EF4-FFF2-40B4-BE49-F238E27FC236}">
                    <a16:creationId xmlns:a16="http://schemas.microsoft.com/office/drawing/2014/main" id="{CF41130A-D262-AA64-6B3A-DBE49399D23D}"/>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43" name="TextBox 42">
              <a:hlinkClick xmlns:r="http://schemas.openxmlformats.org/officeDocument/2006/relationships" r:id="rId17"/>
              <a:extLst>
                <a:ext uri="{FF2B5EF4-FFF2-40B4-BE49-F238E27FC236}">
                  <a16:creationId xmlns:a16="http://schemas.microsoft.com/office/drawing/2014/main" id="{EA3BD43C-97FE-E675-2CEC-396EF2F4A330}"/>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41" name="Picture 40">
            <a:extLst>
              <a:ext uri="{FF2B5EF4-FFF2-40B4-BE49-F238E27FC236}">
                <a16:creationId xmlns:a16="http://schemas.microsoft.com/office/drawing/2014/main" id="{26246E0C-1A1E-5968-B130-E10F76676F42}"/>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a:grpFill/>
        </xdr:spPr>
      </xdr:pic>
    </xdr:grpSp>
    <xdr:clientData/>
  </xdr:twoCellAnchor>
  <xdr:twoCellAnchor>
    <xdr:from>
      <xdr:col>11</xdr:col>
      <xdr:colOff>853440</xdr:colOff>
      <xdr:row>3</xdr:row>
      <xdr:rowOff>106680</xdr:rowOff>
    </xdr:from>
    <xdr:to>
      <xdr:col>12</xdr:col>
      <xdr:colOff>571500</xdr:colOff>
      <xdr:row>3</xdr:row>
      <xdr:rowOff>358680</xdr:rowOff>
    </xdr:to>
    <xdr:sp macro="" textlink="">
      <xdr:nvSpPr>
        <xdr:cNvPr id="11" name="Rectangle: Rounded Corners 10">
          <a:extLst>
            <a:ext uri="{FF2B5EF4-FFF2-40B4-BE49-F238E27FC236}">
              <a16:creationId xmlns:a16="http://schemas.microsoft.com/office/drawing/2014/main" id="{218EA626-00EB-4C0E-9AB0-E1AEE5DFE9F6}"/>
            </a:ext>
          </a:extLst>
        </xdr:cNvPr>
        <xdr:cNvSpPr/>
      </xdr:nvSpPr>
      <xdr:spPr>
        <a:xfrm>
          <a:off x="5638800" y="922020"/>
          <a:ext cx="59436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411480</xdr:colOff>
      <xdr:row>20</xdr:row>
      <xdr:rowOff>106680</xdr:rowOff>
    </xdr:from>
    <xdr:to>
      <xdr:col>8</xdr:col>
      <xdr:colOff>592560</xdr:colOff>
      <xdr:row>20</xdr:row>
      <xdr:rowOff>340680</xdr:rowOff>
    </xdr:to>
    <xdr:sp macro="" textlink="">
      <xdr:nvSpPr>
        <xdr:cNvPr id="7" name="Rectangle: Rounded Corners 6">
          <a:extLst>
            <a:ext uri="{FF2B5EF4-FFF2-40B4-BE49-F238E27FC236}">
              <a16:creationId xmlns:a16="http://schemas.microsoft.com/office/drawing/2014/main" id="{62CF6E63-8072-45B7-86A5-14C41CC91BCB}"/>
            </a:ext>
          </a:extLst>
        </xdr:cNvPr>
        <xdr:cNvSpPr/>
      </xdr:nvSpPr>
      <xdr:spPr>
        <a:xfrm>
          <a:off x="2491740" y="640080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20</xdr:row>
      <xdr:rowOff>340680</xdr:rowOff>
    </xdr:to>
    <xdr:sp macro="" textlink="">
      <xdr:nvSpPr>
        <xdr:cNvPr id="8" name="Rectangle: Rounded Corners 7">
          <a:extLst>
            <a:ext uri="{FF2B5EF4-FFF2-40B4-BE49-F238E27FC236}">
              <a16:creationId xmlns:a16="http://schemas.microsoft.com/office/drawing/2014/main" id="{EEDB2265-0189-4F1D-A3CD-88E1DAA13CC5}"/>
            </a:ext>
          </a:extLst>
        </xdr:cNvPr>
        <xdr:cNvSpPr/>
      </xdr:nvSpPr>
      <xdr:spPr>
        <a:xfrm>
          <a:off x="171450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91440</xdr:colOff>
      <xdr:row>5</xdr:row>
      <xdr:rowOff>68580</xdr:rowOff>
    </xdr:from>
    <xdr:to>
      <xdr:col>4</xdr:col>
      <xdr:colOff>259921</xdr:colOff>
      <xdr:row>5</xdr:row>
      <xdr:rowOff>248580</xdr:rowOff>
    </xdr:to>
    <xdr:pic>
      <xdr:nvPicPr>
        <xdr:cNvPr id="9" name="Picture 8">
          <a:extLst>
            <a:ext uri="{FF2B5EF4-FFF2-40B4-BE49-F238E27FC236}">
              <a16:creationId xmlns:a16="http://schemas.microsoft.com/office/drawing/2014/main" id="{2670DBEE-8974-417D-980D-4A8C8E544760}"/>
            </a:ext>
          </a:extLst>
        </xdr:cNvPr>
        <xdr:cNvPicPr>
          <a:picLocks noChangeAspect="1"/>
        </xdr:cNvPicPr>
      </xdr:nvPicPr>
      <xdr:blipFill>
        <a:blip xmlns:r="http://schemas.openxmlformats.org/officeDocument/2006/relationships" r:embed="rId19"/>
        <a:stretch>
          <a:fillRect/>
        </a:stretch>
      </xdr:blipFill>
      <xdr:spPr>
        <a:xfrm>
          <a:off x="1805940" y="1447800"/>
          <a:ext cx="168481" cy="180000"/>
        </a:xfrm>
        <a:prstGeom prst="rect">
          <a:avLst/>
        </a:prstGeom>
      </xdr:spPr>
    </xdr:pic>
    <xdr:clientData/>
  </xdr:twoCellAnchor>
  <xdr:twoCellAnchor>
    <xdr:from>
      <xdr:col>5</xdr:col>
      <xdr:colOff>76200</xdr:colOff>
      <xdr:row>6</xdr:row>
      <xdr:rowOff>106680</xdr:rowOff>
    </xdr:from>
    <xdr:to>
      <xdr:col>5</xdr:col>
      <xdr:colOff>242959</xdr:colOff>
      <xdr:row>10</xdr:row>
      <xdr:rowOff>245820</xdr:rowOff>
    </xdr:to>
    <xdr:grpSp>
      <xdr:nvGrpSpPr>
        <xdr:cNvPr id="39" name="Group 38">
          <a:extLst>
            <a:ext uri="{FF2B5EF4-FFF2-40B4-BE49-F238E27FC236}">
              <a16:creationId xmlns:a16="http://schemas.microsoft.com/office/drawing/2014/main" id="{A7301F63-4689-8B87-4BFD-6B9AFC18BDCD}"/>
            </a:ext>
          </a:extLst>
        </xdr:cNvPr>
        <xdr:cNvGrpSpPr/>
      </xdr:nvGrpSpPr>
      <xdr:grpSpPr>
        <a:xfrm>
          <a:off x="2156460" y="1813560"/>
          <a:ext cx="166759" cy="1449780"/>
          <a:chOff x="2156460" y="1813560"/>
          <a:chExt cx="166759" cy="1449780"/>
        </a:xfrm>
      </xdr:grpSpPr>
      <xdr:grpSp>
        <xdr:nvGrpSpPr>
          <xdr:cNvPr id="12" name="Group 11">
            <a:extLst>
              <a:ext uri="{FF2B5EF4-FFF2-40B4-BE49-F238E27FC236}">
                <a16:creationId xmlns:a16="http://schemas.microsoft.com/office/drawing/2014/main" id="{453ABDD9-E18E-4921-A0CC-50E7C5FA1EFB}"/>
              </a:ext>
            </a:extLst>
          </xdr:cNvPr>
          <xdr:cNvGrpSpPr/>
        </xdr:nvGrpSpPr>
        <xdr:grpSpPr>
          <a:xfrm>
            <a:off x="2156460" y="1813560"/>
            <a:ext cx="166759" cy="817320"/>
            <a:chOff x="2156460" y="1706880"/>
            <a:chExt cx="162001" cy="817320"/>
          </a:xfrm>
        </xdr:grpSpPr>
        <xdr:pic>
          <xdr:nvPicPr>
            <xdr:cNvPr id="13" name="Picture 12">
              <a:extLst>
                <a:ext uri="{FF2B5EF4-FFF2-40B4-BE49-F238E27FC236}">
                  <a16:creationId xmlns:a16="http://schemas.microsoft.com/office/drawing/2014/main" id="{D28F617B-D463-B734-CA8F-106C26037FED}"/>
                </a:ext>
              </a:extLst>
            </xdr:cNvPr>
            <xdr:cNvPicPr>
              <a:picLocks noChangeAspect="1"/>
            </xdr:cNvPicPr>
          </xdr:nvPicPr>
          <xdr:blipFill>
            <a:blip xmlns:r="http://schemas.openxmlformats.org/officeDocument/2006/relationships" r:embed="rId20"/>
            <a:stretch>
              <a:fillRect/>
            </a:stretch>
          </xdr:blipFill>
          <xdr:spPr>
            <a:xfrm>
              <a:off x="2156460" y="2034540"/>
              <a:ext cx="162001" cy="162000"/>
            </a:xfrm>
            <a:prstGeom prst="rect">
              <a:avLst/>
            </a:prstGeom>
          </xdr:spPr>
        </xdr:pic>
        <xdr:pic>
          <xdr:nvPicPr>
            <xdr:cNvPr id="14" name="Picture 13">
              <a:hlinkClick xmlns:r="http://schemas.openxmlformats.org/officeDocument/2006/relationships" r:id="rId21"/>
              <a:extLst>
                <a:ext uri="{FF2B5EF4-FFF2-40B4-BE49-F238E27FC236}">
                  <a16:creationId xmlns:a16="http://schemas.microsoft.com/office/drawing/2014/main" id="{535476A4-56D2-0B4D-5ABB-84CF14193C77}"/>
                </a:ext>
              </a:extLst>
            </xdr:cNvPr>
            <xdr:cNvPicPr>
              <a:picLocks noChangeAspect="1"/>
            </xdr:cNvPicPr>
          </xdr:nvPicPr>
          <xdr:blipFill>
            <a:blip xmlns:r="http://schemas.openxmlformats.org/officeDocument/2006/relationships" r:embed="rId20"/>
            <a:stretch>
              <a:fillRect/>
            </a:stretch>
          </xdr:blipFill>
          <xdr:spPr>
            <a:xfrm>
              <a:off x="2156460" y="1706880"/>
              <a:ext cx="162000" cy="162000"/>
            </a:xfrm>
            <a:prstGeom prst="rect">
              <a:avLst/>
            </a:prstGeom>
          </xdr:spPr>
        </xdr:pic>
        <xdr:pic>
          <xdr:nvPicPr>
            <xdr:cNvPr id="15" name="Picture 14">
              <a:extLst>
                <a:ext uri="{FF2B5EF4-FFF2-40B4-BE49-F238E27FC236}">
                  <a16:creationId xmlns:a16="http://schemas.microsoft.com/office/drawing/2014/main" id="{750AB09B-E138-99B2-E9C4-D92664EFC1A9}"/>
                </a:ext>
              </a:extLst>
            </xdr:cNvPr>
            <xdr:cNvPicPr>
              <a:picLocks noChangeAspect="1"/>
            </xdr:cNvPicPr>
          </xdr:nvPicPr>
          <xdr:blipFill>
            <a:blip xmlns:r="http://schemas.openxmlformats.org/officeDocument/2006/relationships" r:embed="rId20"/>
            <a:stretch>
              <a:fillRect/>
            </a:stretch>
          </xdr:blipFill>
          <xdr:spPr>
            <a:xfrm>
              <a:off x="2156460" y="2362200"/>
              <a:ext cx="162000" cy="162000"/>
            </a:xfrm>
            <a:prstGeom prst="rect">
              <a:avLst/>
            </a:prstGeom>
          </xdr:spPr>
        </xdr:pic>
      </xdr:grpSp>
      <xdr:grpSp>
        <xdr:nvGrpSpPr>
          <xdr:cNvPr id="29" name="Group 28">
            <a:extLst>
              <a:ext uri="{FF2B5EF4-FFF2-40B4-BE49-F238E27FC236}">
                <a16:creationId xmlns:a16="http://schemas.microsoft.com/office/drawing/2014/main" id="{4EBBA2D0-07EC-4A90-AEEB-EDC7D16E97D4}"/>
              </a:ext>
            </a:extLst>
          </xdr:cNvPr>
          <xdr:cNvGrpSpPr/>
        </xdr:nvGrpSpPr>
        <xdr:grpSpPr>
          <a:xfrm>
            <a:off x="2156460" y="2773680"/>
            <a:ext cx="160020" cy="489660"/>
            <a:chOff x="2156460" y="1706880"/>
            <a:chExt cx="162001" cy="489660"/>
          </a:xfrm>
        </xdr:grpSpPr>
        <xdr:pic>
          <xdr:nvPicPr>
            <xdr:cNvPr id="30" name="Picture 29">
              <a:extLst>
                <a:ext uri="{FF2B5EF4-FFF2-40B4-BE49-F238E27FC236}">
                  <a16:creationId xmlns:a16="http://schemas.microsoft.com/office/drawing/2014/main" id="{F2AF5591-7408-50FE-DB71-A9DE42C7EDCC}"/>
                </a:ext>
              </a:extLst>
            </xdr:cNvPr>
            <xdr:cNvPicPr>
              <a:picLocks noChangeAspect="1"/>
            </xdr:cNvPicPr>
          </xdr:nvPicPr>
          <xdr:blipFill>
            <a:blip xmlns:r="http://schemas.openxmlformats.org/officeDocument/2006/relationships" r:embed="rId20"/>
            <a:stretch>
              <a:fillRect/>
            </a:stretch>
          </xdr:blipFill>
          <xdr:spPr>
            <a:xfrm>
              <a:off x="2156460" y="2034540"/>
              <a:ext cx="162001" cy="162000"/>
            </a:xfrm>
            <a:prstGeom prst="rect">
              <a:avLst/>
            </a:prstGeom>
          </xdr:spPr>
        </xdr:pic>
        <xdr:pic>
          <xdr:nvPicPr>
            <xdr:cNvPr id="31" name="Picture 30">
              <a:hlinkClick xmlns:r="http://schemas.openxmlformats.org/officeDocument/2006/relationships" r:id="rId22"/>
              <a:extLst>
                <a:ext uri="{FF2B5EF4-FFF2-40B4-BE49-F238E27FC236}">
                  <a16:creationId xmlns:a16="http://schemas.microsoft.com/office/drawing/2014/main" id="{EE9FCE29-1E07-A220-85C4-B2FCC86E98DB}"/>
                </a:ext>
              </a:extLst>
            </xdr:cNvPr>
            <xdr:cNvPicPr>
              <a:picLocks noChangeAspect="1"/>
            </xdr:cNvPicPr>
          </xdr:nvPicPr>
          <xdr:blipFill>
            <a:blip xmlns:r="http://schemas.openxmlformats.org/officeDocument/2006/relationships" r:embed="rId20"/>
            <a:stretch>
              <a:fillRect/>
            </a:stretch>
          </xdr:blipFill>
          <xdr:spPr>
            <a:xfrm>
              <a:off x="2156460" y="1706880"/>
              <a:ext cx="162000" cy="162000"/>
            </a:xfrm>
            <a:prstGeom prst="rect">
              <a:avLst/>
            </a:prstGeom>
          </xdr:spPr>
        </xdr:pic>
      </xdr:grpSp>
    </xdr:grpSp>
    <xdr:clientData/>
  </xdr:twoCellAnchor>
  <xdr:twoCellAnchor>
    <xdr:from>
      <xdr:col>4</xdr:col>
      <xdr:colOff>99060</xdr:colOff>
      <xdr:row>6</xdr:row>
      <xdr:rowOff>114300</xdr:rowOff>
    </xdr:from>
    <xdr:to>
      <xdr:col>4</xdr:col>
      <xdr:colOff>243060</xdr:colOff>
      <xdr:row>10</xdr:row>
      <xdr:rowOff>220200</xdr:rowOff>
    </xdr:to>
    <xdr:grpSp>
      <xdr:nvGrpSpPr>
        <xdr:cNvPr id="38" name="Group 37">
          <a:extLst>
            <a:ext uri="{FF2B5EF4-FFF2-40B4-BE49-F238E27FC236}">
              <a16:creationId xmlns:a16="http://schemas.microsoft.com/office/drawing/2014/main" id="{01FEEB7E-1324-F65C-71FB-A94E15B32492}"/>
            </a:ext>
          </a:extLst>
        </xdr:cNvPr>
        <xdr:cNvGrpSpPr/>
      </xdr:nvGrpSpPr>
      <xdr:grpSpPr>
        <a:xfrm>
          <a:off x="1813560" y="1821180"/>
          <a:ext cx="144000" cy="1416540"/>
          <a:chOff x="1813560" y="1821180"/>
          <a:chExt cx="144000" cy="1416540"/>
        </a:xfrm>
      </xdr:grpSpPr>
      <xdr:grpSp>
        <xdr:nvGrpSpPr>
          <xdr:cNvPr id="16" name="Group 15">
            <a:extLst>
              <a:ext uri="{FF2B5EF4-FFF2-40B4-BE49-F238E27FC236}">
                <a16:creationId xmlns:a16="http://schemas.microsoft.com/office/drawing/2014/main" id="{49EB4067-B4EE-40F2-9A83-28023B3D1BE9}"/>
              </a:ext>
            </a:extLst>
          </xdr:cNvPr>
          <xdr:cNvGrpSpPr/>
        </xdr:nvGrpSpPr>
        <xdr:grpSpPr>
          <a:xfrm>
            <a:off x="1813560" y="1821180"/>
            <a:ext cx="144000" cy="784080"/>
            <a:chOff x="1805940" y="1798320"/>
            <a:chExt cx="144000" cy="784080"/>
          </a:xfrm>
        </xdr:grpSpPr>
        <xdr:sp macro="" textlink="">
          <xdr:nvSpPr>
            <xdr:cNvPr id="17" name="Oval 16">
              <a:extLst>
                <a:ext uri="{FF2B5EF4-FFF2-40B4-BE49-F238E27FC236}">
                  <a16:creationId xmlns:a16="http://schemas.microsoft.com/office/drawing/2014/main" id="{D97EFCFA-9570-0F61-7D0C-E628EA32813E}"/>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8" name="Oval 17">
              <a:extLst>
                <a:ext uri="{FF2B5EF4-FFF2-40B4-BE49-F238E27FC236}">
                  <a16:creationId xmlns:a16="http://schemas.microsoft.com/office/drawing/2014/main" id="{743D1E1B-11B9-EB00-F1AD-CDE3C5784B36}"/>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9" name="Oval 18">
              <a:extLst>
                <a:ext uri="{FF2B5EF4-FFF2-40B4-BE49-F238E27FC236}">
                  <a16:creationId xmlns:a16="http://schemas.microsoft.com/office/drawing/2014/main" id="{D21C0326-AE3D-CA62-2C9F-F37D8DBEA5DA}"/>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grpSp>
        <xdr:nvGrpSpPr>
          <xdr:cNvPr id="34" name="Group 33">
            <a:extLst>
              <a:ext uri="{FF2B5EF4-FFF2-40B4-BE49-F238E27FC236}">
                <a16:creationId xmlns:a16="http://schemas.microsoft.com/office/drawing/2014/main" id="{D674349B-6DF0-4CDF-926D-74788070F70B}"/>
              </a:ext>
            </a:extLst>
          </xdr:cNvPr>
          <xdr:cNvGrpSpPr/>
        </xdr:nvGrpSpPr>
        <xdr:grpSpPr>
          <a:xfrm>
            <a:off x="1813560" y="2781300"/>
            <a:ext cx="144000" cy="456420"/>
            <a:chOff x="1805940" y="1798320"/>
            <a:chExt cx="144000" cy="456420"/>
          </a:xfrm>
        </xdr:grpSpPr>
        <xdr:sp macro="" textlink="">
          <xdr:nvSpPr>
            <xdr:cNvPr id="35" name="Oval 34">
              <a:extLst>
                <a:ext uri="{FF2B5EF4-FFF2-40B4-BE49-F238E27FC236}">
                  <a16:creationId xmlns:a16="http://schemas.microsoft.com/office/drawing/2014/main" id="{AABCCBBC-DFDD-03B6-2E09-9AA044B05F6C}"/>
                </a:ext>
              </a:extLst>
            </xdr:cNvPr>
            <xdr:cNvSpPr>
              <a:spLocks noChangeAspect="1"/>
            </xdr:cNvSpPr>
          </xdr:nvSpPr>
          <xdr:spPr>
            <a:xfrm>
              <a:off x="1805940" y="1798320"/>
              <a:ext cx="144000" cy="144000"/>
            </a:xfrm>
            <a:prstGeom prst="ellipse">
              <a:avLst/>
            </a:prstGeom>
            <a:solidFill>
              <a:schemeClr val="bg1"/>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6" name="Oval 35">
              <a:extLst>
                <a:ext uri="{FF2B5EF4-FFF2-40B4-BE49-F238E27FC236}">
                  <a16:creationId xmlns:a16="http://schemas.microsoft.com/office/drawing/2014/main" id="{DBA184FB-B59E-4C10-BAC5-CAEB02CB21E5}"/>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grpSp>
    <xdr:clientData/>
  </xdr:twoCellAnchor>
</xdr:wsDr>
</file>

<file path=xl/drawings/drawing84.xml><?xml version="1.0" encoding="utf-8"?>
<xdr:wsDr xmlns:xdr="http://schemas.openxmlformats.org/drawingml/2006/spreadsheetDrawing" xmlns:a="http://schemas.openxmlformats.org/drawingml/2006/main">
  <xdr:twoCellAnchor>
    <xdr:from>
      <xdr:col>19</xdr:col>
      <xdr:colOff>342900</xdr:colOff>
      <xdr:row>3</xdr:row>
      <xdr:rowOff>129540</xdr:rowOff>
    </xdr:from>
    <xdr:to>
      <xdr:col>20</xdr:col>
      <xdr:colOff>82020</xdr:colOff>
      <xdr:row>3</xdr:row>
      <xdr:rowOff>381540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2E4B688F-3666-4FFD-9E42-C4A310B5BB80}"/>
            </a:ext>
          </a:extLst>
        </xdr:cNvPr>
        <xdr:cNvSpPr/>
      </xdr:nvSpPr>
      <xdr:spPr>
        <a:xfrm>
          <a:off x="12443460" y="94488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11</xdr:col>
      <xdr:colOff>388620</xdr:colOff>
      <xdr:row>20</xdr:row>
      <xdr:rowOff>106680</xdr:rowOff>
    </xdr:from>
    <xdr:to>
      <xdr:col>14</xdr:col>
      <xdr:colOff>421620</xdr:colOff>
      <xdr:row>20</xdr:row>
      <xdr:rowOff>358680</xdr:rowOff>
    </xdr:to>
    <xdr:grpSp>
      <xdr:nvGrpSpPr>
        <xdr:cNvPr id="2" name="Group 1">
          <a:extLst>
            <a:ext uri="{FF2B5EF4-FFF2-40B4-BE49-F238E27FC236}">
              <a16:creationId xmlns:a16="http://schemas.microsoft.com/office/drawing/2014/main" id="{A310CCA6-C26E-4C40-AA52-67C7BB3940D9}"/>
            </a:ext>
          </a:extLst>
        </xdr:cNvPr>
        <xdr:cNvGrpSpPr/>
      </xdr:nvGrpSpPr>
      <xdr:grpSpPr>
        <a:xfrm>
          <a:off x="6210300" y="640080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A353A903-0D78-58F1-34ED-C81C746DD3D7}"/>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E00BC246-498A-C742-25C7-E0E95686B5E5}"/>
              </a:ext>
            </a:extLst>
          </xdr:cNvPr>
          <xdr:cNvPicPr>
            <a:picLocks noChangeAspect="1"/>
          </xdr:cNvPicPr>
        </xdr:nvPicPr>
        <xdr:blipFill>
          <a:blip xmlns:r="http://schemas.openxmlformats.org/officeDocument/2006/relationships" r:embed="rId2"/>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F9BB6461-85BB-6D45-FE6A-DB6816FB2E59}"/>
              </a:ext>
            </a:extLst>
          </xdr:cNvPr>
          <xdr:cNvPicPr>
            <a:picLocks noChangeAspect="1"/>
          </xdr:cNvPicPr>
        </xdr:nvPicPr>
        <xdr:blipFill>
          <a:blip xmlns:r="http://schemas.openxmlformats.org/officeDocument/2006/relationships" r:embed="rId2"/>
          <a:stretch>
            <a:fillRect/>
          </a:stretch>
        </xdr:blipFill>
        <xdr:spPr>
          <a:xfrm rot="10800000">
            <a:off x="7335300" y="922181"/>
            <a:ext cx="666000" cy="275998"/>
          </a:xfrm>
          <a:prstGeom prst="rect">
            <a:avLst/>
          </a:prstGeom>
        </xdr:spPr>
      </xdr:pic>
    </xdr:grpSp>
    <xdr:clientData/>
  </xdr:twoCellAnchor>
  <xdr:twoCellAnchor>
    <xdr:from>
      <xdr:col>20</xdr:col>
      <xdr:colOff>175260</xdr:colOff>
      <xdr:row>3</xdr:row>
      <xdr:rowOff>121920</xdr:rowOff>
    </xdr:from>
    <xdr:to>
      <xdr:col>20</xdr:col>
      <xdr:colOff>823260</xdr:colOff>
      <xdr:row>3</xdr:row>
      <xdr:rowOff>373920</xdr:rowOff>
    </xdr:to>
    <xdr:sp macro="" textlink="">
      <xdr:nvSpPr>
        <xdr:cNvPr id="29" name="Rectangle: Rounded Corners 28">
          <a:hlinkClick xmlns:r="http://schemas.openxmlformats.org/officeDocument/2006/relationships" r:id="rId3"/>
          <a:extLst>
            <a:ext uri="{FF2B5EF4-FFF2-40B4-BE49-F238E27FC236}">
              <a16:creationId xmlns:a16="http://schemas.microsoft.com/office/drawing/2014/main" id="{A2004D1A-FC35-4219-B81E-6FB9319D76FA}"/>
            </a:ext>
          </a:extLst>
        </xdr:cNvPr>
        <xdr:cNvSpPr/>
      </xdr:nvSpPr>
      <xdr:spPr>
        <a:xfrm>
          <a:off x="13220700" y="937260"/>
          <a:ext cx="648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10</xdr:col>
      <xdr:colOff>739140</xdr:colOff>
      <xdr:row>3</xdr:row>
      <xdr:rowOff>121920</xdr:rowOff>
    </xdr:from>
    <xdr:to>
      <xdr:col>11</xdr:col>
      <xdr:colOff>392901</xdr:colOff>
      <xdr:row>3</xdr:row>
      <xdr:rowOff>373920</xdr:rowOff>
    </xdr:to>
    <xdr:pic>
      <xdr:nvPicPr>
        <xdr:cNvPr id="68" name="Picture 67">
          <a:hlinkClick xmlns:r="http://schemas.openxmlformats.org/officeDocument/2006/relationships" r:id="rId4"/>
          <a:extLst>
            <a:ext uri="{FF2B5EF4-FFF2-40B4-BE49-F238E27FC236}">
              <a16:creationId xmlns:a16="http://schemas.microsoft.com/office/drawing/2014/main" id="{58A56124-2533-402C-8307-A646E0C83ACC}"/>
            </a:ext>
          </a:extLst>
        </xdr:cNvPr>
        <xdr:cNvPicPr>
          <a:picLocks noChangeAspect="1"/>
        </xdr:cNvPicPr>
      </xdr:nvPicPr>
      <xdr:blipFill>
        <a:blip xmlns:r="http://schemas.openxmlformats.org/officeDocument/2006/relationships" r:embed="rId5"/>
        <a:stretch>
          <a:fillRect/>
        </a:stretch>
      </xdr:blipFill>
      <xdr:spPr>
        <a:xfrm>
          <a:off x="5204460" y="937260"/>
          <a:ext cx="461481" cy="252000"/>
        </a:xfrm>
        <a:prstGeom prst="rect">
          <a:avLst/>
        </a:prstGeom>
      </xdr:spPr>
    </xdr:pic>
    <xdr:clientData/>
  </xdr:twoCellAnchor>
  <xdr:twoCellAnchor>
    <xdr:from>
      <xdr:col>25</xdr:col>
      <xdr:colOff>220980</xdr:colOff>
      <xdr:row>8</xdr:row>
      <xdr:rowOff>76200</xdr:rowOff>
    </xdr:from>
    <xdr:to>
      <xdr:col>25</xdr:col>
      <xdr:colOff>382980</xdr:colOff>
      <xdr:row>8</xdr:row>
      <xdr:rowOff>238200</xdr:rowOff>
    </xdr:to>
    <xdr:sp macro="" textlink="">
      <xdr:nvSpPr>
        <xdr:cNvPr id="45" name="TextBox 44">
          <a:extLst>
            <a:ext uri="{FF2B5EF4-FFF2-40B4-BE49-F238E27FC236}">
              <a16:creationId xmlns:a16="http://schemas.microsoft.com/office/drawing/2014/main" id="{BE44A4D2-1BC3-490A-960C-392BF6392262}"/>
            </a:ext>
          </a:extLst>
        </xdr:cNvPr>
        <xdr:cNvSpPr txBox="1">
          <a:spLocks noChangeAspect="1"/>
        </xdr:cNvSpPr>
      </xdr:nvSpPr>
      <xdr:spPr>
        <a:xfrm>
          <a:off x="13731240" y="243840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25</xdr:col>
      <xdr:colOff>220980</xdr:colOff>
      <xdr:row>9</xdr:row>
      <xdr:rowOff>76200</xdr:rowOff>
    </xdr:from>
    <xdr:to>
      <xdr:col>25</xdr:col>
      <xdr:colOff>382980</xdr:colOff>
      <xdr:row>9</xdr:row>
      <xdr:rowOff>238200</xdr:rowOff>
    </xdr:to>
    <xdr:sp macro="" textlink="">
      <xdr:nvSpPr>
        <xdr:cNvPr id="46" name="TextBox 45">
          <a:extLst>
            <a:ext uri="{FF2B5EF4-FFF2-40B4-BE49-F238E27FC236}">
              <a16:creationId xmlns:a16="http://schemas.microsoft.com/office/drawing/2014/main" id="{28E59B4D-DA5D-4D79-B914-5C886F061549}"/>
            </a:ext>
          </a:extLst>
        </xdr:cNvPr>
        <xdr:cNvSpPr txBox="1">
          <a:spLocks noChangeAspect="1"/>
        </xdr:cNvSpPr>
      </xdr:nvSpPr>
      <xdr:spPr>
        <a:xfrm>
          <a:off x="13731240" y="276606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25</xdr:col>
      <xdr:colOff>220980</xdr:colOff>
      <xdr:row>10</xdr:row>
      <xdr:rowOff>68580</xdr:rowOff>
    </xdr:from>
    <xdr:to>
      <xdr:col>25</xdr:col>
      <xdr:colOff>382980</xdr:colOff>
      <xdr:row>10</xdr:row>
      <xdr:rowOff>230580</xdr:rowOff>
    </xdr:to>
    <xdr:sp macro="" textlink="">
      <xdr:nvSpPr>
        <xdr:cNvPr id="47" name="TextBox 46">
          <a:extLst>
            <a:ext uri="{FF2B5EF4-FFF2-40B4-BE49-F238E27FC236}">
              <a16:creationId xmlns:a16="http://schemas.microsoft.com/office/drawing/2014/main" id="{583AD318-0A9B-40AF-93D6-2AF0630C13A7}"/>
            </a:ext>
          </a:extLst>
        </xdr:cNvPr>
        <xdr:cNvSpPr txBox="1">
          <a:spLocks noChangeAspect="1"/>
        </xdr:cNvSpPr>
      </xdr:nvSpPr>
      <xdr:spPr>
        <a:xfrm>
          <a:off x="13731240" y="308610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25</xdr:col>
      <xdr:colOff>213360</xdr:colOff>
      <xdr:row>6</xdr:row>
      <xdr:rowOff>76200</xdr:rowOff>
    </xdr:from>
    <xdr:to>
      <xdr:col>25</xdr:col>
      <xdr:colOff>375360</xdr:colOff>
      <xdr:row>6</xdr:row>
      <xdr:rowOff>238200</xdr:rowOff>
    </xdr:to>
    <xdr:sp macro="" textlink="">
      <xdr:nvSpPr>
        <xdr:cNvPr id="48" name="TextBox 47">
          <a:extLst>
            <a:ext uri="{FF2B5EF4-FFF2-40B4-BE49-F238E27FC236}">
              <a16:creationId xmlns:a16="http://schemas.microsoft.com/office/drawing/2014/main" id="{1E85737A-39C9-4C07-B873-7F5328D083AE}"/>
            </a:ext>
          </a:extLst>
        </xdr:cNvPr>
        <xdr:cNvSpPr txBox="1">
          <a:spLocks noChangeAspect="1"/>
        </xdr:cNvSpPr>
      </xdr:nvSpPr>
      <xdr:spPr>
        <a:xfrm>
          <a:off x="13723620" y="178308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25</xdr:col>
      <xdr:colOff>213360</xdr:colOff>
      <xdr:row>7</xdr:row>
      <xdr:rowOff>76200</xdr:rowOff>
    </xdr:from>
    <xdr:to>
      <xdr:col>25</xdr:col>
      <xdr:colOff>375360</xdr:colOff>
      <xdr:row>7</xdr:row>
      <xdr:rowOff>238200</xdr:rowOff>
    </xdr:to>
    <xdr:sp macro="" textlink="">
      <xdr:nvSpPr>
        <xdr:cNvPr id="49" name="TextBox 48">
          <a:extLst>
            <a:ext uri="{FF2B5EF4-FFF2-40B4-BE49-F238E27FC236}">
              <a16:creationId xmlns:a16="http://schemas.microsoft.com/office/drawing/2014/main" id="{31A7CFFA-A441-464B-82FA-1DF1A4A541C2}"/>
            </a:ext>
          </a:extLst>
        </xdr:cNvPr>
        <xdr:cNvSpPr txBox="1">
          <a:spLocks noChangeAspect="1"/>
        </xdr:cNvSpPr>
      </xdr:nvSpPr>
      <xdr:spPr>
        <a:xfrm>
          <a:off x="13723620" y="2110740"/>
          <a:ext cx="162000" cy="16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22</xdr:row>
      <xdr:rowOff>20100</xdr:rowOff>
    </xdr:to>
    <xdr:grpSp>
      <xdr:nvGrpSpPr>
        <xdr:cNvPr id="28" name="Group 27">
          <a:extLst>
            <a:ext uri="{FF2B5EF4-FFF2-40B4-BE49-F238E27FC236}">
              <a16:creationId xmlns:a16="http://schemas.microsoft.com/office/drawing/2014/main" id="{54692B4D-2CF8-4F86-8A22-B5939A94EF9F}"/>
            </a:ext>
          </a:extLst>
        </xdr:cNvPr>
        <xdr:cNvGrpSpPr/>
      </xdr:nvGrpSpPr>
      <xdr:grpSpPr>
        <a:xfrm>
          <a:off x="0" y="0"/>
          <a:ext cx="1474131" cy="6840000"/>
          <a:chOff x="0" y="0"/>
          <a:chExt cx="1470321" cy="6184990"/>
        </a:xfrm>
        <a:noFill/>
      </xdr:grpSpPr>
      <xdr:grpSp>
        <xdr:nvGrpSpPr>
          <xdr:cNvPr id="31" name="Group 30">
            <a:extLst>
              <a:ext uri="{FF2B5EF4-FFF2-40B4-BE49-F238E27FC236}">
                <a16:creationId xmlns:a16="http://schemas.microsoft.com/office/drawing/2014/main" id="{9962E658-3F59-35EE-E278-D180E4E6BED6}"/>
              </a:ext>
            </a:extLst>
          </xdr:cNvPr>
          <xdr:cNvGrpSpPr/>
        </xdr:nvGrpSpPr>
        <xdr:grpSpPr>
          <a:xfrm>
            <a:off x="0" y="0"/>
            <a:ext cx="1470321" cy="6184990"/>
            <a:chOff x="0" y="0"/>
            <a:chExt cx="1470321" cy="6184990"/>
          </a:xfrm>
          <a:grpFill/>
        </xdr:grpSpPr>
        <xdr:grpSp>
          <xdr:nvGrpSpPr>
            <xdr:cNvPr id="35" name="Group 34">
              <a:extLst>
                <a:ext uri="{FF2B5EF4-FFF2-40B4-BE49-F238E27FC236}">
                  <a16:creationId xmlns:a16="http://schemas.microsoft.com/office/drawing/2014/main" id="{61AFB2E2-4F93-7A8E-B744-41E1E8AF14A0}"/>
                </a:ext>
              </a:extLst>
            </xdr:cNvPr>
            <xdr:cNvGrpSpPr/>
          </xdr:nvGrpSpPr>
          <xdr:grpSpPr>
            <a:xfrm>
              <a:off x="0" y="0"/>
              <a:ext cx="1470321" cy="6184990"/>
              <a:chOff x="0" y="-291307"/>
              <a:chExt cx="1474131" cy="6350725"/>
            </a:xfrm>
            <a:grpFill/>
          </xdr:grpSpPr>
          <xdr:grpSp>
            <xdr:nvGrpSpPr>
              <xdr:cNvPr id="37" name="Group 36">
                <a:extLst>
                  <a:ext uri="{FF2B5EF4-FFF2-40B4-BE49-F238E27FC236}">
                    <a16:creationId xmlns:a16="http://schemas.microsoft.com/office/drawing/2014/main" id="{4BB05F0C-B201-4198-38D7-2D21583A0F3E}"/>
                  </a:ext>
                </a:extLst>
              </xdr:cNvPr>
              <xdr:cNvGrpSpPr/>
            </xdr:nvGrpSpPr>
            <xdr:grpSpPr>
              <a:xfrm>
                <a:off x="0" y="-291307"/>
                <a:ext cx="1474131" cy="6350725"/>
                <a:chOff x="0" y="-291307"/>
                <a:chExt cx="1474131" cy="6350725"/>
              </a:xfrm>
              <a:grpFill/>
            </xdr:grpSpPr>
            <xdr:grpSp>
              <xdr:nvGrpSpPr>
                <xdr:cNvPr id="44" name="Group 43">
                  <a:extLst>
                    <a:ext uri="{FF2B5EF4-FFF2-40B4-BE49-F238E27FC236}">
                      <a16:creationId xmlns:a16="http://schemas.microsoft.com/office/drawing/2014/main" id="{F0B9888C-A2E3-43F4-6894-2A532731D5C6}"/>
                    </a:ext>
                  </a:extLst>
                </xdr:cNvPr>
                <xdr:cNvGrpSpPr/>
              </xdr:nvGrpSpPr>
              <xdr:grpSpPr>
                <a:xfrm>
                  <a:off x="0" y="-291307"/>
                  <a:ext cx="1474131" cy="6350725"/>
                  <a:chOff x="0" y="-276870"/>
                  <a:chExt cx="1476165" cy="6035993"/>
                </a:xfrm>
                <a:grpFill/>
              </xdr:grpSpPr>
              <xdr:sp macro="" textlink="">
                <xdr:nvSpPr>
                  <xdr:cNvPr id="51" name="Rectangle 50">
                    <a:extLst>
                      <a:ext uri="{FF2B5EF4-FFF2-40B4-BE49-F238E27FC236}">
                        <a16:creationId xmlns:a16="http://schemas.microsoft.com/office/drawing/2014/main" id="{AF3DA69F-5A9C-A84B-197D-53075717EAFB}"/>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52" name="Group 51">
                    <a:extLst>
                      <a:ext uri="{FF2B5EF4-FFF2-40B4-BE49-F238E27FC236}">
                        <a16:creationId xmlns:a16="http://schemas.microsoft.com/office/drawing/2014/main" id="{AA74A4CB-4E46-05E4-088F-E4860B586F13}"/>
                      </a:ext>
                    </a:extLst>
                  </xdr:cNvPr>
                  <xdr:cNvGrpSpPr/>
                </xdr:nvGrpSpPr>
                <xdr:grpSpPr>
                  <a:xfrm>
                    <a:off x="2080" y="531339"/>
                    <a:ext cx="1457616" cy="4278031"/>
                    <a:chOff x="2080" y="531339"/>
                    <a:chExt cx="1457616" cy="4278031"/>
                  </a:xfrm>
                  <a:grpFill/>
                </xdr:grpSpPr>
                <xdr:sp macro="" textlink="">
                  <xdr:nvSpPr>
                    <xdr:cNvPr id="53" name="TextBox 52">
                      <a:hlinkClick xmlns:r="http://schemas.openxmlformats.org/officeDocument/2006/relationships" r:id="rId6"/>
                      <a:extLst>
                        <a:ext uri="{FF2B5EF4-FFF2-40B4-BE49-F238E27FC236}">
                          <a16:creationId xmlns:a16="http://schemas.microsoft.com/office/drawing/2014/main" id="{6B215EAB-1309-90F9-83D7-36A25B311CAE}"/>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4" name="TextBox 53">
                      <a:hlinkClick xmlns:r="http://schemas.openxmlformats.org/officeDocument/2006/relationships" r:id="rId7"/>
                      <a:extLst>
                        <a:ext uri="{FF2B5EF4-FFF2-40B4-BE49-F238E27FC236}">
                          <a16:creationId xmlns:a16="http://schemas.microsoft.com/office/drawing/2014/main" id="{E48EEB66-04D5-4F06-9C32-9CBB6A8E1C56}"/>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5" name="TextBox 54">
                      <a:hlinkClick xmlns:r="http://schemas.openxmlformats.org/officeDocument/2006/relationships" r:id="rId8"/>
                      <a:extLst>
                        <a:ext uri="{FF2B5EF4-FFF2-40B4-BE49-F238E27FC236}">
                          <a16:creationId xmlns:a16="http://schemas.microsoft.com/office/drawing/2014/main" id="{467CE73F-E8BE-3ADC-EE7C-04ECA20F265A}"/>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6" name="TextBox 55">
                      <a:hlinkClick xmlns:r="http://schemas.openxmlformats.org/officeDocument/2006/relationships" r:id="rId9"/>
                      <a:extLst>
                        <a:ext uri="{FF2B5EF4-FFF2-40B4-BE49-F238E27FC236}">
                          <a16:creationId xmlns:a16="http://schemas.microsoft.com/office/drawing/2014/main" id="{A6BE999D-4A4B-D618-40D3-9A4795879F52}"/>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7" name="TextBox 56">
                      <a:hlinkClick xmlns:r="http://schemas.openxmlformats.org/officeDocument/2006/relationships" r:id="rId10"/>
                      <a:extLst>
                        <a:ext uri="{FF2B5EF4-FFF2-40B4-BE49-F238E27FC236}">
                          <a16:creationId xmlns:a16="http://schemas.microsoft.com/office/drawing/2014/main" id="{BF72F481-0E5B-0388-2E2E-1B4A61B56B6B}"/>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8" name="TextBox 57">
                      <a:hlinkClick xmlns:r="http://schemas.openxmlformats.org/officeDocument/2006/relationships" r:id="rId11"/>
                      <a:extLst>
                        <a:ext uri="{FF2B5EF4-FFF2-40B4-BE49-F238E27FC236}">
                          <a16:creationId xmlns:a16="http://schemas.microsoft.com/office/drawing/2014/main" id="{6C3347DE-3665-F698-4957-F708BBB7575F}"/>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9" name="TextBox 58">
                      <a:hlinkClick xmlns:r="http://schemas.openxmlformats.org/officeDocument/2006/relationships" r:id="rId12"/>
                      <a:extLst>
                        <a:ext uri="{FF2B5EF4-FFF2-40B4-BE49-F238E27FC236}">
                          <a16:creationId xmlns:a16="http://schemas.microsoft.com/office/drawing/2014/main" id="{BCBA5834-EAF7-3600-B6ED-B950E3DC8F91}"/>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0" name="TextBox 59">
                      <a:hlinkClick xmlns:r="http://schemas.openxmlformats.org/officeDocument/2006/relationships" r:id="rId13"/>
                      <a:extLst>
                        <a:ext uri="{FF2B5EF4-FFF2-40B4-BE49-F238E27FC236}">
                          <a16:creationId xmlns:a16="http://schemas.microsoft.com/office/drawing/2014/main" id="{12FF6AD0-9A5D-3C08-A680-13D69E946D66}"/>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2" name="TextBox 61">
                      <a:hlinkClick xmlns:r="http://schemas.openxmlformats.org/officeDocument/2006/relationships" r:id="rId14"/>
                      <a:extLst>
                        <a:ext uri="{FF2B5EF4-FFF2-40B4-BE49-F238E27FC236}">
                          <a16:creationId xmlns:a16="http://schemas.microsoft.com/office/drawing/2014/main" id="{86FE9D2E-0BB3-2878-1DE8-46E16BDA6CA7}"/>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extLst>
                        <a:ext uri="{FF2B5EF4-FFF2-40B4-BE49-F238E27FC236}">
                          <a16:creationId xmlns:a16="http://schemas.microsoft.com/office/drawing/2014/main" id="{02178C32-D8C0-04CB-F1A2-FA108060FB25}"/>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15"/>
                      <a:extLst>
                        <a:ext uri="{FF2B5EF4-FFF2-40B4-BE49-F238E27FC236}">
                          <a16:creationId xmlns:a16="http://schemas.microsoft.com/office/drawing/2014/main" id="{829E1D79-0831-03A1-B1E7-971A6DB3B37E}"/>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extLst>
                        <a:ext uri="{FF2B5EF4-FFF2-40B4-BE49-F238E27FC236}">
                          <a16:creationId xmlns:a16="http://schemas.microsoft.com/office/drawing/2014/main" id="{70C6658A-20C4-7AB8-D272-135CAC3470A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16"/>
                      <a:extLst>
                        <a:ext uri="{FF2B5EF4-FFF2-40B4-BE49-F238E27FC236}">
                          <a16:creationId xmlns:a16="http://schemas.microsoft.com/office/drawing/2014/main" id="{11DE3629-6672-2BAB-E201-31435DCF51D9}"/>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6" name="TextBox 75">
                      <a:extLst>
                        <a:ext uri="{FF2B5EF4-FFF2-40B4-BE49-F238E27FC236}">
                          <a16:creationId xmlns:a16="http://schemas.microsoft.com/office/drawing/2014/main" id="{0FBD77DB-912A-2CEB-52D6-ADE72E689D4C}"/>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50" name="TextBox 49">
                  <a:hlinkClick xmlns:r="http://schemas.openxmlformats.org/officeDocument/2006/relationships" r:id="rId17"/>
                  <a:extLst>
                    <a:ext uri="{FF2B5EF4-FFF2-40B4-BE49-F238E27FC236}">
                      <a16:creationId xmlns:a16="http://schemas.microsoft.com/office/drawing/2014/main" id="{ABC3A93F-F1B6-FE33-00E6-F899039B4C79}"/>
                    </a:ext>
                  </a:extLst>
                </xdr:cNvPr>
                <xdr:cNvSpPr txBox="1"/>
              </xdr:nvSpPr>
              <xdr:spPr>
                <a:xfrm>
                  <a:off x="0" y="2248743"/>
                  <a:ext cx="1440000" cy="253521"/>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41" name="TextBox 40">
                <a:extLst>
                  <a:ext uri="{FF2B5EF4-FFF2-40B4-BE49-F238E27FC236}">
                    <a16:creationId xmlns:a16="http://schemas.microsoft.com/office/drawing/2014/main" id="{F2A1B728-8644-27A0-6437-50F2395E1153}"/>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42" name="TextBox 41">
                <a:extLst>
                  <a:ext uri="{FF2B5EF4-FFF2-40B4-BE49-F238E27FC236}">
                    <a16:creationId xmlns:a16="http://schemas.microsoft.com/office/drawing/2014/main" id="{7BD5198D-96A0-EAE7-FA85-A6F7211A8109}"/>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36" name="TextBox 35">
              <a:hlinkClick xmlns:r="http://schemas.openxmlformats.org/officeDocument/2006/relationships" r:id="rId18"/>
              <a:extLst>
                <a:ext uri="{FF2B5EF4-FFF2-40B4-BE49-F238E27FC236}">
                  <a16:creationId xmlns:a16="http://schemas.microsoft.com/office/drawing/2014/main" id="{A8EC476B-4A9A-BCEF-AB9C-443FCF50AA0A}"/>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32" name="Picture 31">
            <a:extLst>
              <a:ext uri="{FF2B5EF4-FFF2-40B4-BE49-F238E27FC236}">
                <a16:creationId xmlns:a16="http://schemas.microsoft.com/office/drawing/2014/main" id="{FFB25FF8-E77E-E652-FD3A-8B2802146389}"/>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a:grpFill/>
        </xdr:spPr>
      </xdr:pic>
    </xdr:grpSp>
    <xdr:clientData/>
  </xdr:twoCellAnchor>
  <xdr:twoCellAnchor>
    <xdr:from>
      <xdr:col>11</xdr:col>
      <xdr:colOff>403860</xdr:colOff>
      <xdr:row>3</xdr:row>
      <xdr:rowOff>129540</xdr:rowOff>
    </xdr:from>
    <xdr:to>
      <xdr:col>12</xdr:col>
      <xdr:colOff>244140</xdr:colOff>
      <xdr:row>3</xdr:row>
      <xdr:rowOff>381540</xdr:rowOff>
    </xdr:to>
    <xdr:sp macro="" textlink="">
      <xdr:nvSpPr>
        <xdr:cNvPr id="9" name="Rectangle: Rounded Corners 8">
          <a:extLst>
            <a:ext uri="{FF2B5EF4-FFF2-40B4-BE49-F238E27FC236}">
              <a16:creationId xmlns:a16="http://schemas.microsoft.com/office/drawing/2014/main" id="{BCBC8E92-19E2-44B1-86C2-CE87173DC894}"/>
            </a:ext>
          </a:extLst>
        </xdr:cNvPr>
        <xdr:cNvSpPr/>
      </xdr:nvSpPr>
      <xdr:spPr>
        <a:xfrm>
          <a:off x="5676900" y="94488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381000</xdr:colOff>
      <xdr:row>20</xdr:row>
      <xdr:rowOff>99060</xdr:rowOff>
    </xdr:from>
    <xdr:to>
      <xdr:col>8</xdr:col>
      <xdr:colOff>562080</xdr:colOff>
      <xdr:row>20</xdr:row>
      <xdr:rowOff>333060</xdr:rowOff>
    </xdr:to>
    <xdr:sp macro="" textlink="">
      <xdr:nvSpPr>
        <xdr:cNvPr id="7" name="Rectangle: Rounded Corners 6">
          <a:extLst>
            <a:ext uri="{FF2B5EF4-FFF2-40B4-BE49-F238E27FC236}">
              <a16:creationId xmlns:a16="http://schemas.microsoft.com/office/drawing/2014/main" id="{51B9D313-4C24-4FC5-9DBF-BD4BEB72D8E0}"/>
            </a:ext>
          </a:extLst>
        </xdr:cNvPr>
        <xdr:cNvSpPr/>
      </xdr:nvSpPr>
      <xdr:spPr>
        <a:xfrm>
          <a:off x="2461260" y="639318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99060</xdr:rowOff>
    </xdr:from>
    <xdr:to>
      <xdr:col>5</xdr:col>
      <xdr:colOff>318240</xdr:colOff>
      <xdr:row>20</xdr:row>
      <xdr:rowOff>333060</xdr:rowOff>
    </xdr:to>
    <xdr:sp macro="" textlink="">
      <xdr:nvSpPr>
        <xdr:cNvPr id="8" name="Rectangle: Rounded Corners 7">
          <a:extLst>
            <a:ext uri="{FF2B5EF4-FFF2-40B4-BE49-F238E27FC236}">
              <a16:creationId xmlns:a16="http://schemas.microsoft.com/office/drawing/2014/main" id="{BE4012AC-B3DB-4856-9D1B-AB278DE61337}"/>
            </a:ext>
          </a:extLst>
        </xdr:cNvPr>
        <xdr:cNvSpPr/>
      </xdr:nvSpPr>
      <xdr:spPr>
        <a:xfrm>
          <a:off x="1714500" y="639318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83820</xdr:colOff>
      <xdr:row>6</xdr:row>
      <xdr:rowOff>83820</xdr:rowOff>
    </xdr:from>
    <xdr:to>
      <xdr:col>5</xdr:col>
      <xdr:colOff>250579</xdr:colOff>
      <xdr:row>9</xdr:row>
      <xdr:rowOff>222960</xdr:rowOff>
    </xdr:to>
    <xdr:grpSp>
      <xdr:nvGrpSpPr>
        <xdr:cNvPr id="10" name="Group 9">
          <a:extLst>
            <a:ext uri="{FF2B5EF4-FFF2-40B4-BE49-F238E27FC236}">
              <a16:creationId xmlns:a16="http://schemas.microsoft.com/office/drawing/2014/main" id="{71744C7B-60CD-4914-8BDE-4FAB03E4E80B}"/>
            </a:ext>
          </a:extLst>
        </xdr:cNvPr>
        <xdr:cNvGrpSpPr/>
      </xdr:nvGrpSpPr>
      <xdr:grpSpPr>
        <a:xfrm>
          <a:off x="2164080" y="1790700"/>
          <a:ext cx="166759" cy="1122120"/>
          <a:chOff x="2156460" y="1813560"/>
          <a:chExt cx="166759" cy="1122120"/>
        </a:xfrm>
      </xdr:grpSpPr>
      <xdr:grpSp>
        <xdr:nvGrpSpPr>
          <xdr:cNvPr id="11" name="Group 10">
            <a:extLst>
              <a:ext uri="{FF2B5EF4-FFF2-40B4-BE49-F238E27FC236}">
                <a16:creationId xmlns:a16="http://schemas.microsoft.com/office/drawing/2014/main" id="{50E2BEC8-49CF-F823-2C8B-921ADD222F74}"/>
              </a:ext>
            </a:extLst>
          </xdr:cNvPr>
          <xdr:cNvGrpSpPr/>
        </xdr:nvGrpSpPr>
        <xdr:grpSpPr>
          <a:xfrm>
            <a:off x="2156460" y="1813560"/>
            <a:ext cx="166759" cy="817320"/>
            <a:chOff x="2156460" y="1706880"/>
            <a:chExt cx="162001" cy="817320"/>
          </a:xfrm>
        </xdr:grpSpPr>
        <xdr:pic>
          <xdr:nvPicPr>
            <xdr:cNvPr id="15" name="Picture 14">
              <a:extLst>
                <a:ext uri="{FF2B5EF4-FFF2-40B4-BE49-F238E27FC236}">
                  <a16:creationId xmlns:a16="http://schemas.microsoft.com/office/drawing/2014/main" id="{25E5C7A2-CDF5-B30B-616F-6EBF2880E52B}"/>
                </a:ext>
              </a:extLst>
            </xdr:cNvPr>
            <xdr:cNvPicPr>
              <a:picLocks noChangeAspect="1"/>
            </xdr:cNvPicPr>
          </xdr:nvPicPr>
          <xdr:blipFill>
            <a:blip xmlns:r="http://schemas.openxmlformats.org/officeDocument/2006/relationships" r:embed="rId20"/>
            <a:stretch>
              <a:fillRect/>
            </a:stretch>
          </xdr:blipFill>
          <xdr:spPr>
            <a:xfrm>
              <a:off x="2156460" y="2034540"/>
              <a:ext cx="162001" cy="162000"/>
            </a:xfrm>
            <a:prstGeom prst="rect">
              <a:avLst/>
            </a:prstGeom>
          </xdr:spPr>
        </xdr:pic>
        <xdr:pic>
          <xdr:nvPicPr>
            <xdr:cNvPr id="16" name="Picture 15">
              <a:hlinkClick xmlns:r="http://schemas.openxmlformats.org/officeDocument/2006/relationships" r:id="rId21"/>
              <a:extLst>
                <a:ext uri="{FF2B5EF4-FFF2-40B4-BE49-F238E27FC236}">
                  <a16:creationId xmlns:a16="http://schemas.microsoft.com/office/drawing/2014/main" id="{8191E2A7-E7E4-2C51-3B9E-6FAFFEAD510C}"/>
                </a:ext>
              </a:extLst>
            </xdr:cNvPr>
            <xdr:cNvPicPr>
              <a:picLocks noChangeAspect="1"/>
            </xdr:cNvPicPr>
          </xdr:nvPicPr>
          <xdr:blipFill>
            <a:blip xmlns:r="http://schemas.openxmlformats.org/officeDocument/2006/relationships" r:embed="rId20"/>
            <a:stretch>
              <a:fillRect/>
            </a:stretch>
          </xdr:blipFill>
          <xdr:spPr>
            <a:xfrm>
              <a:off x="2156460" y="1706880"/>
              <a:ext cx="162000" cy="162000"/>
            </a:xfrm>
            <a:prstGeom prst="rect">
              <a:avLst/>
            </a:prstGeom>
          </xdr:spPr>
        </xdr:pic>
        <xdr:pic>
          <xdr:nvPicPr>
            <xdr:cNvPr id="17" name="Picture 16">
              <a:extLst>
                <a:ext uri="{FF2B5EF4-FFF2-40B4-BE49-F238E27FC236}">
                  <a16:creationId xmlns:a16="http://schemas.microsoft.com/office/drawing/2014/main" id="{008B7D0E-9849-4DD4-DA65-4E0A65D2CF5F}"/>
                </a:ext>
              </a:extLst>
            </xdr:cNvPr>
            <xdr:cNvPicPr>
              <a:picLocks noChangeAspect="1"/>
            </xdr:cNvPicPr>
          </xdr:nvPicPr>
          <xdr:blipFill>
            <a:blip xmlns:r="http://schemas.openxmlformats.org/officeDocument/2006/relationships" r:embed="rId20"/>
            <a:stretch>
              <a:fillRect/>
            </a:stretch>
          </xdr:blipFill>
          <xdr:spPr>
            <a:xfrm>
              <a:off x="2156460" y="2362200"/>
              <a:ext cx="162000" cy="162000"/>
            </a:xfrm>
            <a:prstGeom prst="rect">
              <a:avLst/>
            </a:prstGeom>
          </xdr:spPr>
        </xdr:pic>
      </xdr:grpSp>
      <xdr:pic>
        <xdr:nvPicPr>
          <xdr:cNvPr id="14" name="Picture 13">
            <a:hlinkClick xmlns:r="http://schemas.openxmlformats.org/officeDocument/2006/relationships" r:id="rId22"/>
            <a:extLst>
              <a:ext uri="{FF2B5EF4-FFF2-40B4-BE49-F238E27FC236}">
                <a16:creationId xmlns:a16="http://schemas.microsoft.com/office/drawing/2014/main" id="{EC4A657D-B48D-5A74-1C36-E4EC65CCAF9F}"/>
              </a:ext>
            </a:extLst>
          </xdr:cNvPr>
          <xdr:cNvPicPr>
            <a:picLocks noChangeAspect="1"/>
          </xdr:cNvPicPr>
        </xdr:nvPicPr>
        <xdr:blipFill>
          <a:blip xmlns:r="http://schemas.openxmlformats.org/officeDocument/2006/relationships" r:embed="rId20"/>
          <a:stretch>
            <a:fillRect/>
          </a:stretch>
        </xdr:blipFill>
        <xdr:spPr>
          <a:xfrm>
            <a:off x="2156460" y="2773680"/>
            <a:ext cx="160019" cy="162000"/>
          </a:xfrm>
          <a:prstGeom prst="rect">
            <a:avLst/>
          </a:prstGeom>
        </xdr:spPr>
      </xdr:pic>
    </xdr:grpSp>
    <xdr:clientData/>
  </xdr:twoCellAnchor>
  <xdr:twoCellAnchor>
    <xdr:from>
      <xdr:col>4</xdr:col>
      <xdr:colOff>99060</xdr:colOff>
      <xdr:row>6</xdr:row>
      <xdr:rowOff>91440</xdr:rowOff>
    </xdr:from>
    <xdr:to>
      <xdr:col>4</xdr:col>
      <xdr:colOff>243060</xdr:colOff>
      <xdr:row>9</xdr:row>
      <xdr:rowOff>212580</xdr:rowOff>
    </xdr:to>
    <xdr:grpSp>
      <xdr:nvGrpSpPr>
        <xdr:cNvPr id="18" name="Group 17">
          <a:extLst>
            <a:ext uri="{FF2B5EF4-FFF2-40B4-BE49-F238E27FC236}">
              <a16:creationId xmlns:a16="http://schemas.microsoft.com/office/drawing/2014/main" id="{B22F84AB-3577-4305-9CD6-025CC2ECE545}"/>
            </a:ext>
          </a:extLst>
        </xdr:cNvPr>
        <xdr:cNvGrpSpPr/>
      </xdr:nvGrpSpPr>
      <xdr:grpSpPr>
        <a:xfrm>
          <a:off x="1813560" y="1798320"/>
          <a:ext cx="144000" cy="1104120"/>
          <a:chOff x="1813560" y="1821180"/>
          <a:chExt cx="144000" cy="1104120"/>
        </a:xfrm>
      </xdr:grpSpPr>
      <xdr:grpSp>
        <xdr:nvGrpSpPr>
          <xdr:cNvPr id="19" name="Group 18">
            <a:extLst>
              <a:ext uri="{FF2B5EF4-FFF2-40B4-BE49-F238E27FC236}">
                <a16:creationId xmlns:a16="http://schemas.microsoft.com/office/drawing/2014/main" id="{189D871E-23D6-BA40-0469-87F49B2D89BE}"/>
              </a:ext>
            </a:extLst>
          </xdr:cNvPr>
          <xdr:cNvGrpSpPr/>
        </xdr:nvGrpSpPr>
        <xdr:grpSpPr>
          <a:xfrm>
            <a:off x="1813560" y="1821180"/>
            <a:ext cx="144000" cy="784080"/>
            <a:chOff x="1805940" y="1798320"/>
            <a:chExt cx="144000" cy="784080"/>
          </a:xfrm>
        </xdr:grpSpPr>
        <xdr:sp macro="" textlink="">
          <xdr:nvSpPr>
            <xdr:cNvPr id="23" name="Oval 22">
              <a:extLst>
                <a:ext uri="{FF2B5EF4-FFF2-40B4-BE49-F238E27FC236}">
                  <a16:creationId xmlns:a16="http://schemas.microsoft.com/office/drawing/2014/main" id="{C562C537-E67E-44A0-765F-F140F28CF285}"/>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4" name="Oval 23">
              <a:extLst>
                <a:ext uri="{FF2B5EF4-FFF2-40B4-BE49-F238E27FC236}">
                  <a16:creationId xmlns:a16="http://schemas.microsoft.com/office/drawing/2014/main" id="{702AB7AB-21ED-F4B4-D01D-BFEC56B44744}"/>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5" name="Oval 24">
              <a:extLst>
                <a:ext uri="{FF2B5EF4-FFF2-40B4-BE49-F238E27FC236}">
                  <a16:creationId xmlns:a16="http://schemas.microsoft.com/office/drawing/2014/main" id="{C731D190-3072-1D0C-C171-AC96BDA6EC38}"/>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sp macro="" textlink="">
        <xdr:nvSpPr>
          <xdr:cNvPr id="21" name="Oval 20">
            <a:extLst>
              <a:ext uri="{FF2B5EF4-FFF2-40B4-BE49-F238E27FC236}">
                <a16:creationId xmlns:a16="http://schemas.microsoft.com/office/drawing/2014/main" id="{287A992E-0C71-CE09-6EED-A3666EA50C14}"/>
              </a:ext>
            </a:extLst>
          </xdr:cNvPr>
          <xdr:cNvSpPr>
            <a:spLocks noChangeAspect="1"/>
          </xdr:cNvSpPr>
        </xdr:nvSpPr>
        <xdr:spPr>
          <a:xfrm>
            <a:off x="1813560" y="2781300"/>
            <a:ext cx="144000" cy="144000"/>
          </a:xfrm>
          <a:prstGeom prst="ellipse">
            <a:avLst/>
          </a:prstGeom>
          <a:solidFill>
            <a:schemeClr val="bg1"/>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wsDr>
</file>

<file path=xl/drawings/drawing85.xml><?xml version="1.0" encoding="utf-8"?>
<xdr:wsDr xmlns:xdr="http://schemas.openxmlformats.org/drawingml/2006/spreadsheetDrawing" xmlns:a="http://schemas.openxmlformats.org/drawingml/2006/main">
  <xdr:twoCellAnchor>
    <xdr:from>
      <xdr:col>19</xdr:col>
      <xdr:colOff>220980</xdr:colOff>
      <xdr:row>3</xdr:row>
      <xdr:rowOff>129540</xdr:rowOff>
    </xdr:from>
    <xdr:to>
      <xdr:col>19</xdr:col>
      <xdr:colOff>904980</xdr:colOff>
      <xdr:row>3</xdr:row>
      <xdr:rowOff>381540</xdr:rowOff>
    </xdr:to>
    <xdr:sp macro="" textlink="">
      <xdr:nvSpPr>
        <xdr:cNvPr id="34" name="Rectangle: Rounded Corners 33">
          <a:hlinkClick xmlns:r="http://schemas.openxmlformats.org/officeDocument/2006/relationships" r:id="rId1"/>
          <a:extLst>
            <a:ext uri="{FF2B5EF4-FFF2-40B4-BE49-F238E27FC236}">
              <a16:creationId xmlns:a16="http://schemas.microsoft.com/office/drawing/2014/main" id="{3464F4BA-A87C-4C30-AD80-B27EEA4B8B8C}"/>
            </a:ext>
          </a:extLst>
        </xdr:cNvPr>
        <xdr:cNvSpPr/>
      </xdr:nvSpPr>
      <xdr:spPr>
        <a:xfrm>
          <a:off x="12603480" y="944880"/>
          <a:ext cx="684000" cy="252000"/>
        </a:xfrm>
        <a:prstGeom prst="roundRect">
          <a:avLst/>
        </a:prstGeom>
        <a:solidFill>
          <a:schemeClr val="accent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335280</xdr:colOff>
      <xdr:row>20</xdr:row>
      <xdr:rowOff>99060</xdr:rowOff>
    </xdr:from>
    <xdr:to>
      <xdr:col>15</xdr:col>
      <xdr:colOff>154920</xdr:colOff>
      <xdr:row>20</xdr:row>
      <xdr:rowOff>351060</xdr:rowOff>
    </xdr:to>
    <xdr:grpSp>
      <xdr:nvGrpSpPr>
        <xdr:cNvPr id="2" name="Group 1">
          <a:extLst>
            <a:ext uri="{FF2B5EF4-FFF2-40B4-BE49-F238E27FC236}">
              <a16:creationId xmlns:a16="http://schemas.microsoft.com/office/drawing/2014/main" id="{9606972E-DFB0-4FF1-B9BC-61D13588460C}"/>
            </a:ext>
          </a:extLst>
        </xdr:cNvPr>
        <xdr:cNvGrpSpPr/>
      </xdr:nvGrpSpPr>
      <xdr:grpSpPr>
        <a:xfrm>
          <a:off x="6210300" y="639318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A87561A7-FFC7-1AE6-B31A-FB4F9EEC3F7C}"/>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CF40E45D-9C4D-7C3D-A226-B9E0D22AE9BC}"/>
              </a:ext>
            </a:extLst>
          </xdr:cNvPr>
          <xdr:cNvPicPr>
            <a:picLocks noChangeAspect="1"/>
          </xdr:cNvPicPr>
        </xdr:nvPicPr>
        <xdr:blipFill>
          <a:blip xmlns:r="http://schemas.openxmlformats.org/officeDocument/2006/relationships" r:embed="rId2"/>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26B3B19F-2C49-2C55-9C62-EAAE82AD0922}"/>
              </a:ext>
            </a:extLst>
          </xdr:cNvPr>
          <xdr:cNvPicPr>
            <a:picLocks noChangeAspect="1"/>
          </xdr:cNvPicPr>
        </xdr:nvPicPr>
        <xdr:blipFill>
          <a:blip xmlns:r="http://schemas.openxmlformats.org/officeDocument/2006/relationships" r:embed="rId2"/>
          <a:stretch>
            <a:fillRect/>
          </a:stretch>
        </xdr:blipFill>
        <xdr:spPr>
          <a:xfrm rot="10800000">
            <a:off x="7335300" y="922181"/>
            <a:ext cx="666000" cy="275998"/>
          </a:xfrm>
          <a:prstGeom prst="rect">
            <a:avLst/>
          </a:prstGeom>
        </xdr:spPr>
      </xdr:pic>
    </xdr:grpSp>
    <xdr:clientData/>
  </xdr:twoCellAnchor>
  <xdr:twoCellAnchor>
    <xdr:from>
      <xdr:col>19</xdr:col>
      <xdr:colOff>1005840</xdr:colOff>
      <xdr:row>3</xdr:row>
      <xdr:rowOff>129540</xdr:rowOff>
    </xdr:from>
    <xdr:to>
      <xdr:col>19</xdr:col>
      <xdr:colOff>1689840</xdr:colOff>
      <xdr:row>3</xdr:row>
      <xdr:rowOff>381540</xdr:rowOff>
    </xdr:to>
    <xdr:sp macro="" textlink="">
      <xdr:nvSpPr>
        <xdr:cNvPr id="29" name="Rectangle: Rounded Corners 28">
          <a:hlinkClick xmlns:r="http://schemas.openxmlformats.org/officeDocument/2006/relationships" r:id="rId3"/>
          <a:extLst>
            <a:ext uri="{FF2B5EF4-FFF2-40B4-BE49-F238E27FC236}">
              <a16:creationId xmlns:a16="http://schemas.microsoft.com/office/drawing/2014/main" id="{27EAC525-B437-4B49-A7F0-ECE9B241FB1B}"/>
            </a:ext>
          </a:extLst>
        </xdr:cNvPr>
        <xdr:cNvSpPr/>
      </xdr:nvSpPr>
      <xdr:spPr>
        <a:xfrm>
          <a:off x="13388340" y="94488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11</xdr:col>
      <xdr:colOff>449580</xdr:colOff>
      <xdr:row>3</xdr:row>
      <xdr:rowOff>121920</xdr:rowOff>
    </xdr:from>
    <xdr:to>
      <xdr:col>11</xdr:col>
      <xdr:colOff>911061</xdr:colOff>
      <xdr:row>3</xdr:row>
      <xdr:rowOff>373920</xdr:rowOff>
    </xdr:to>
    <xdr:pic>
      <xdr:nvPicPr>
        <xdr:cNvPr id="67" name="Picture 66">
          <a:hlinkClick xmlns:r="http://schemas.openxmlformats.org/officeDocument/2006/relationships" r:id="rId4"/>
          <a:extLst>
            <a:ext uri="{FF2B5EF4-FFF2-40B4-BE49-F238E27FC236}">
              <a16:creationId xmlns:a16="http://schemas.microsoft.com/office/drawing/2014/main" id="{3D9C9473-BBFA-4544-B21C-02B9697AC4A7}"/>
            </a:ext>
          </a:extLst>
        </xdr:cNvPr>
        <xdr:cNvPicPr>
          <a:picLocks noChangeAspect="1"/>
        </xdr:cNvPicPr>
      </xdr:nvPicPr>
      <xdr:blipFill>
        <a:blip xmlns:r="http://schemas.openxmlformats.org/officeDocument/2006/relationships" r:embed="rId5"/>
        <a:stretch>
          <a:fillRect/>
        </a:stretch>
      </xdr:blipFill>
      <xdr:spPr>
        <a:xfrm>
          <a:off x="5196840" y="937260"/>
          <a:ext cx="461481" cy="252000"/>
        </a:xfrm>
        <a:prstGeom prst="rect">
          <a:avLst/>
        </a:prstGeom>
      </xdr:spPr>
    </xdr:pic>
    <xdr:clientData/>
  </xdr:twoCellAnchor>
  <xdr:twoCellAnchor>
    <xdr:from>
      <xdr:col>0</xdr:col>
      <xdr:colOff>0</xdr:colOff>
      <xdr:row>0</xdr:row>
      <xdr:rowOff>0</xdr:rowOff>
    </xdr:from>
    <xdr:to>
      <xdr:col>2</xdr:col>
      <xdr:colOff>3471</xdr:colOff>
      <xdr:row>22</xdr:row>
      <xdr:rowOff>20100</xdr:rowOff>
    </xdr:to>
    <xdr:grpSp>
      <xdr:nvGrpSpPr>
        <xdr:cNvPr id="36" name="Group 35">
          <a:extLst>
            <a:ext uri="{FF2B5EF4-FFF2-40B4-BE49-F238E27FC236}">
              <a16:creationId xmlns:a16="http://schemas.microsoft.com/office/drawing/2014/main" id="{86C9E13A-DC4B-4733-AC94-79229BC614BA}"/>
            </a:ext>
          </a:extLst>
        </xdr:cNvPr>
        <xdr:cNvGrpSpPr/>
      </xdr:nvGrpSpPr>
      <xdr:grpSpPr>
        <a:xfrm>
          <a:off x="0" y="0"/>
          <a:ext cx="1474131" cy="6840000"/>
          <a:chOff x="0" y="0"/>
          <a:chExt cx="1470321" cy="6184990"/>
        </a:xfrm>
      </xdr:grpSpPr>
      <xdr:grpSp>
        <xdr:nvGrpSpPr>
          <xdr:cNvPr id="37" name="Group 36">
            <a:extLst>
              <a:ext uri="{FF2B5EF4-FFF2-40B4-BE49-F238E27FC236}">
                <a16:creationId xmlns:a16="http://schemas.microsoft.com/office/drawing/2014/main" id="{55C74AE8-BCF0-14D0-6AF4-5BFA98DC035D}"/>
              </a:ext>
            </a:extLst>
          </xdr:cNvPr>
          <xdr:cNvGrpSpPr/>
        </xdr:nvGrpSpPr>
        <xdr:grpSpPr>
          <a:xfrm>
            <a:off x="0" y="0"/>
            <a:ext cx="1470321" cy="6184990"/>
            <a:chOff x="0" y="0"/>
            <a:chExt cx="1470321" cy="6184990"/>
          </a:xfrm>
        </xdr:grpSpPr>
        <xdr:grpSp>
          <xdr:nvGrpSpPr>
            <xdr:cNvPr id="39" name="Group 38">
              <a:extLst>
                <a:ext uri="{FF2B5EF4-FFF2-40B4-BE49-F238E27FC236}">
                  <a16:creationId xmlns:a16="http://schemas.microsoft.com/office/drawing/2014/main" id="{374AA0BC-545C-8221-B33F-B5F7FCB94B0B}"/>
                </a:ext>
              </a:extLst>
            </xdr:cNvPr>
            <xdr:cNvGrpSpPr/>
          </xdr:nvGrpSpPr>
          <xdr:grpSpPr>
            <a:xfrm>
              <a:off x="0" y="0"/>
              <a:ext cx="1470321" cy="6184990"/>
              <a:chOff x="0" y="-291307"/>
              <a:chExt cx="1474131" cy="6350725"/>
            </a:xfrm>
            <a:solidFill>
              <a:schemeClr val="bg1"/>
            </a:solidFill>
          </xdr:grpSpPr>
          <xdr:grpSp>
            <xdr:nvGrpSpPr>
              <xdr:cNvPr id="41" name="Group 40">
                <a:extLst>
                  <a:ext uri="{FF2B5EF4-FFF2-40B4-BE49-F238E27FC236}">
                    <a16:creationId xmlns:a16="http://schemas.microsoft.com/office/drawing/2014/main" id="{0A43F53C-3D92-3A33-C57F-6A7DC09D7607}"/>
                  </a:ext>
                </a:extLst>
              </xdr:cNvPr>
              <xdr:cNvGrpSpPr/>
            </xdr:nvGrpSpPr>
            <xdr:grpSpPr>
              <a:xfrm>
                <a:off x="0" y="-291307"/>
                <a:ext cx="1474131" cy="6350725"/>
                <a:chOff x="0" y="-291307"/>
                <a:chExt cx="1474131" cy="6350725"/>
              </a:xfrm>
              <a:grpFill/>
            </xdr:grpSpPr>
            <xdr:grpSp>
              <xdr:nvGrpSpPr>
                <xdr:cNvPr id="44" name="Group 43">
                  <a:extLst>
                    <a:ext uri="{FF2B5EF4-FFF2-40B4-BE49-F238E27FC236}">
                      <a16:creationId xmlns:a16="http://schemas.microsoft.com/office/drawing/2014/main" id="{67A85536-3C94-D96A-D1FB-4BE1B2005425}"/>
                    </a:ext>
                  </a:extLst>
                </xdr:cNvPr>
                <xdr:cNvGrpSpPr/>
              </xdr:nvGrpSpPr>
              <xdr:grpSpPr>
                <a:xfrm>
                  <a:off x="0" y="-291307"/>
                  <a:ext cx="1474131" cy="6350725"/>
                  <a:chOff x="0" y="-276870"/>
                  <a:chExt cx="1476165" cy="6035993"/>
                </a:xfrm>
                <a:grpFill/>
              </xdr:grpSpPr>
              <xdr:sp macro="" textlink="">
                <xdr:nvSpPr>
                  <xdr:cNvPr id="46" name="Rectangle 45">
                    <a:extLst>
                      <a:ext uri="{FF2B5EF4-FFF2-40B4-BE49-F238E27FC236}">
                        <a16:creationId xmlns:a16="http://schemas.microsoft.com/office/drawing/2014/main" id="{3422D708-3856-0BFB-E34E-6E5431122685}"/>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47" name="Group 46">
                    <a:extLst>
                      <a:ext uri="{FF2B5EF4-FFF2-40B4-BE49-F238E27FC236}">
                        <a16:creationId xmlns:a16="http://schemas.microsoft.com/office/drawing/2014/main" id="{410EEA45-1790-BF2F-C718-1853B9E1C178}"/>
                      </a:ext>
                    </a:extLst>
                  </xdr:cNvPr>
                  <xdr:cNvGrpSpPr/>
                </xdr:nvGrpSpPr>
                <xdr:grpSpPr>
                  <a:xfrm>
                    <a:off x="2080" y="531339"/>
                    <a:ext cx="1457616" cy="4278031"/>
                    <a:chOff x="2080" y="531339"/>
                    <a:chExt cx="1457616" cy="4278031"/>
                  </a:xfrm>
                  <a:grpFill/>
                </xdr:grpSpPr>
                <xdr:sp macro="" textlink="">
                  <xdr:nvSpPr>
                    <xdr:cNvPr id="48" name="TextBox 47">
                      <a:hlinkClick xmlns:r="http://schemas.openxmlformats.org/officeDocument/2006/relationships" r:id="rId6"/>
                      <a:extLst>
                        <a:ext uri="{FF2B5EF4-FFF2-40B4-BE49-F238E27FC236}">
                          <a16:creationId xmlns:a16="http://schemas.microsoft.com/office/drawing/2014/main" id="{F84CE2B7-B558-4FE5-29A4-47E298BDEBA6}"/>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9" name="TextBox 48">
                      <a:hlinkClick xmlns:r="http://schemas.openxmlformats.org/officeDocument/2006/relationships" r:id="rId7"/>
                      <a:extLst>
                        <a:ext uri="{FF2B5EF4-FFF2-40B4-BE49-F238E27FC236}">
                          <a16:creationId xmlns:a16="http://schemas.microsoft.com/office/drawing/2014/main" id="{5E511A18-C707-DCBC-0059-D6A6B3AD1491}"/>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0" name="TextBox 49">
                      <a:hlinkClick xmlns:r="http://schemas.openxmlformats.org/officeDocument/2006/relationships" r:id="rId8"/>
                      <a:extLst>
                        <a:ext uri="{FF2B5EF4-FFF2-40B4-BE49-F238E27FC236}">
                          <a16:creationId xmlns:a16="http://schemas.microsoft.com/office/drawing/2014/main" id="{FDA14F56-A46E-C998-CE8D-9F7DB04E1DEB}"/>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1" name="TextBox 50">
                      <a:hlinkClick xmlns:r="http://schemas.openxmlformats.org/officeDocument/2006/relationships" r:id="rId9"/>
                      <a:extLst>
                        <a:ext uri="{FF2B5EF4-FFF2-40B4-BE49-F238E27FC236}">
                          <a16:creationId xmlns:a16="http://schemas.microsoft.com/office/drawing/2014/main" id="{F4A5E3D1-981C-E33C-37EA-74E40CA8B0D4}"/>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2" name="TextBox 51">
                      <a:hlinkClick xmlns:r="http://schemas.openxmlformats.org/officeDocument/2006/relationships" r:id="rId10"/>
                      <a:extLst>
                        <a:ext uri="{FF2B5EF4-FFF2-40B4-BE49-F238E27FC236}">
                          <a16:creationId xmlns:a16="http://schemas.microsoft.com/office/drawing/2014/main" id="{E7DFD903-7985-3FC3-7019-7A21C666E752}"/>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3" name="TextBox 52">
                      <a:hlinkClick xmlns:r="http://schemas.openxmlformats.org/officeDocument/2006/relationships" r:id="rId11"/>
                      <a:extLst>
                        <a:ext uri="{FF2B5EF4-FFF2-40B4-BE49-F238E27FC236}">
                          <a16:creationId xmlns:a16="http://schemas.microsoft.com/office/drawing/2014/main" id="{2EE64662-124E-503C-712E-3BDD869B61D1}"/>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4" name="TextBox 53">
                      <a:hlinkClick xmlns:r="http://schemas.openxmlformats.org/officeDocument/2006/relationships" r:id="rId12"/>
                      <a:extLst>
                        <a:ext uri="{FF2B5EF4-FFF2-40B4-BE49-F238E27FC236}">
                          <a16:creationId xmlns:a16="http://schemas.microsoft.com/office/drawing/2014/main" id="{8D625AD3-2B0E-5C98-24A6-89DF6BBCF472}"/>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5" name="TextBox 54">
                      <a:hlinkClick xmlns:r="http://schemas.openxmlformats.org/officeDocument/2006/relationships" r:id="rId13"/>
                      <a:extLst>
                        <a:ext uri="{FF2B5EF4-FFF2-40B4-BE49-F238E27FC236}">
                          <a16:creationId xmlns:a16="http://schemas.microsoft.com/office/drawing/2014/main" id="{6F9D6B05-744A-8D8C-F1EC-3D6D30F3D3FF}"/>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6" name="TextBox 55">
                      <a:hlinkClick xmlns:r="http://schemas.openxmlformats.org/officeDocument/2006/relationships" r:id="rId14"/>
                      <a:extLst>
                        <a:ext uri="{FF2B5EF4-FFF2-40B4-BE49-F238E27FC236}">
                          <a16:creationId xmlns:a16="http://schemas.microsoft.com/office/drawing/2014/main" id="{8A76DF3A-A6C6-0B9B-46F5-FAC294A2605B}"/>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7" name="TextBox 56">
                      <a:extLst>
                        <a:ext uri="{FF2B5EF4-FFF2-40B4-BE49-F238E27FC236}">
                          <a16:creationId xmlns:a16="http://schemas.microsoft.com/office/drawing/2014/main" id="{1BD3ADB1-C56E-F7FB-81C2-B918CB08440A}"/>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8" name="TextBox 57">
                      <a:hlinkClick xmlns:r="http://schemas.openxmlformats.org/officeDocument/2006/relationships" r:id="rId15"/>
                      <a:extLst>
                        <a:ext uri="{FF2B5EF4-FFF2-40B4-BE49-F238E27FC236}">
                          <a16:creationId xmlns:a16="http://schemas.microsoft.com/office/drawing/2014/main" id="{48AA1607-51FD-691E-AF8F-13A2B48F1509}"/>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9" name="TextBox 58">
                      <a:extLst>
                        <a:ext uri="{FF2B5EF4-FFF2-40B4-BE49-F238E27FC236}">
                          <a16:creationId xmlns:a16="http://schemas.microsoft.com/office/drawing/2014/main" id="{FB5D1A9B-14AA-A6D9-7C98-DEB7DC0E3FF7}"/>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1" name="TextBox 60">
                      <a:hlinkClick xmlns:r="http://schemas.openxmlformats.org/officeDocument/2006/relationships" r:id="rId16"/>
                      <a:extLst>
                        <a:ext uri="{FF2B5EF4-FFF2-40B4-BE49-F238E27FC236}">
                          <a16:creationId xmlns:a16="http://schemas.microsoft.com/office/drawing/2014/main" id="{C201706A-4B6C-EF00-6390-65CD257CB609}"/>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extLst>
                        <a:ext uri="{FF2B5EF4-FFF2-40B4-BE49-F238E27FC236}">
                          <a16:creationId xmlns:a16="http://schemas.microsoft.com/office/drawing/2014/main" id="{2E35CC84-F494-456D-89AA-83E963E7D7DF}"/>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45" name="TextBox 44">
                  <a:hlinkClick xmlns:r="http://schemas.openxmlformats.org/officeDocument/2006/relationships" r:id="rId17"/>
                  <a:extLst>
                    <a:ext uri="{FF2B5EF4-FFF2-40B4-BE49-F238E27FC236}">
                      <a16:creationId xmlns:a16="http://schemas.microsoft.com/office/drawing/2014/main" id="{AEDD8A5C-5AE5-8259-AD83-266C1272B62B}"/>
                    </a:ext>
                  </a:extLst>
                </xdr:cNvPr>
                <xdr:cNvSpPr txBox="1"/>
              </xdr:nvSpPr>
              <xdr:spPr>
                <a:xfrm>
                  <a:off x="0" y="2248743"/>
                  <a:ext cx="1440000" cy="253521"/>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42" name="TextBox 41">
                <a:extLst>
                  <a:ext uri="{FF2B5EF4-FFF2-40B4-BE49-F238E27FC236}">
                    <a16:creationId xmlns:a16="http://schemas.microsoft.com/office/drawing/2014/main" id="{7E8A81DF-73BE-BBA2-C345-A82541E7B2E3}"/>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43" name="TextBox 42">
                <a:extLst>
                  <a:ext uri="{FF2B5EF4-FFF2-40B4-BE49-F238E27FC236}">
                    <a16:creationId xmlns:a16="http://schemas.microsoft.com/office/drawing/2014/main" id="{D77786DD-3BD5-65B2-D6C4-10D1397B3FC6}"/>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40" name="TextBox 39">
              <a:hlinkClick xmlns:r="http://schemas.openxmlformats.org/officeDocument/2006/relationships" r:id="rId18"/>
              <a:extLst>
                <a:ext uri="{FF2B5EF4-FFF2-40B4-BE49-F238E27FC236}">
                  <a16:creationId xmlns:a16="http://schemas.microsoft.com/office/drawing/2014/main" id="{97EEB7F3-84DE-DAFA-864F-1E5E29BB2AE9}"/>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38" name="Picture 37">
            <a:extLst>
              <a:ext uri="{FF2B5EF4-FFF2-40B4-BE49-F238E27FC236}">
                <a16:creationId xmlns:a16="http://schemas.microsoft.com/office/drawing/2014/main" id="{F2CC8E7D-C10F-724B-B035-47D51BFE7D69}"/>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xdr:spPr>
      </xdr:pic>
    </xdr:grpSp>
    <xdr:clientData/>
  </xdr:twoCellAnchor>
  <xdr:twoCellAnchor>
    <xdr:from>
      <xdr:col>11</xdr:col>
      <xdr:colOff>883920</xdr:colOff>
      <xdr:row>3</xdr:row>
      <xdr:rowOff>121920</xdr:rowOff>
    </xdr:from>
    <xdr:to>
      <xdr:col>12</xdr:col>
      <xdr:colOff>617520</xdr:colOff>
      <xdr:row>3</xdr:row>
      <xdr:rowOff>373920</xdr:rowOff>
    </xdr:to>
    <xdr:sp macro="" textlink="">
      <xdr:nvSpPr>
        <xdr:cNvPr id="8" name="Rectangle: Rounded Corners 7">
          <a:extLst>
            <a:ext uri="{FF2B5EF4-FFF2-40B4-BE49-F238E27FC236}">
              <a16:creationId xmlns:a16="http://schemas.microsoft.com/office/drawing/2014/main" id="{86DAD100-1C09-42C3-94D6-6639B43EA2E7}"/>
            </a:ext>
          </a:extLst>
        </xdr:cNvPr>
        <xdr:cNvSpPr/>
      </xdr:nvSpPr>
      <xdr:spPr>
        <a:xfrm>
          <a:off x="5631180" y="93726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396240</xdr:colOff>
      <xdr:row>20</xdr:row>
      <xdr:rowOff>91440</xdr:rowOff>
    </xdr:from>
    <xdr:to>
      <xdr:col>8</xdr:col>
      <xdr:colOff>577320</xdr:colOff>
      <xdr:row>20</xdr:row>
      <xdr:rowOff>325440</xdr:rowOff>
    </xdr:to>
    <xdr:sp macro="" textlink="">
      <xdr:nvSpPr>
        <xdr:cNvPr id="6" name="Rectangle: Rounded Corners 5">
          <a:extLst>
            <a:ext uri="{FF2B5EF4-FFF2-40B4-BE49-F238E27FC236}">
              <a16:creationId xmlns:a16="http://schemas.microsoft.com/office/drawing/2014/main" id="{E717F558-5D0A-4003-BEAD-9F0E3D0DCF8A}"/>
            </a:ext>
          </a:extLst>
        </xdr:cNvPr>
        <xdr:cNvSpPr/>
      </xdr:nvSpPr>
      <xdr:spPr>
        <a:xfrm>
          <a:off x="2476500" y="638556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91440</xdr:rowOff>
    </xdr:from>
    <xdr:to>
      <xdr:col>5</xdr:col>
      <xdr:colOff>318240</xdr:colOff>
      <xdr:row>20</xdr:row>
      <xdr:rowOff>325440</xdr:rowOff>
    </xdr:to>
    <xdr:sp macro="" textlink="">
      <xdr:nvSpPr>
        <xdr:cNvPr id="7" name="Rectangle: Rounded Corners 6">
          <a:extLst>
            <a:ext uri="{FF2B5EF4-FFF2-40B4-BE49-F238E27FC236}">
              <a16:creationId xmlns:a16="http://schemas.microsoft.com/office/drawing/2014/main" id="{FE86EFC5-4642-43CE-A339-797B0EDF6468}"/>
            </a:ext>
          </a:extLst>
        </xdr:cNvPr>
        <xdr:cNvSpPr/>
      </xdr:nvSpPr>
      <xdr:spPr>
        <a:xfrm>
          <a:off x="1714500" y="638556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83820</xdr:colOff>
      <xdr:row>6</xdr:row>
      <xdr:rowOff>76200</xdr:rowOff>
    </xdr:from>
    <xdr:to>
      <xdr:col>5</xdr:col>
      <xdr:colOff>250578</xdr:colOff>
      <xdr:row>6</xdr:row>
      <xdr:rowOff>238200</xdr:rowOff>
    </xdr:to>
    <xdr:pic>
      <xdr:nvPicPr>
        <xdr:cNvPr id="11" name="Picture 10">
          <a:hlinkClick xmlns:r="http://schemas.openxmlformats.org/officeDocument/2006/relationships" r:id="rId20"/>
          <a:extLst>
            <a:ext uri="{FF2B5EF4-FFF2-40B4-BE49-F238E27FC236}">
              <a16:creationId xmlns:a16="http://schemas.microsoft.com/office/drawing/2014/main" id="{A6BA82F2-5827-1E8E-DC8D-90266C60F769}"/>
            </a:ext>
          </a:extLst>
        </xdr:cNvPr>
        <xdr:cNvPicPr>
          <a:picLocks noChangeAspect="1"/>
        </xdr:cNvPicPr>
      </xdr:nvPicPr>
      <xdr:blipFill>
        <a:blip xmlns:r="http://schemas.openxmlformats.org/officeDocument/2006/relationships" r:embed="rId21"/>
        <a:stretch>
          <a:fillRect/>
        </a:stretch>
      </xdr:blipFill>
      <xdr:spPr>
        <a:xfrm>
          <a:off x="2164080" y="1783080"/>
          <a:ext cx="166758" cy="162000"/>
        </a:xfrm>
        <a:prstGeom prst="rect">
          <a:avLst/>
        </a:prstGeom>
      </xdr:spPr>
    </xdr:pic>
    <xdr:clientData/>
  </xdr:twoCellAnchor>
  <xdr:twoCellAnchor>
    <xdr:from>
      <xdr:col>4</xdr:col>
      <xdr:colOff>106680</xdr:colOff>
      <xdr:row>6</xdr:row>
      <xdr:rowOff>83820</xdr:rowOff>
    </xdr:from>
    <xdr:to>
      <xdr:col>4</xdr:col>
      <xdr:colOff>250680</xdr:colOff>
      <xdr:row>6</xdr:row>
      <xdr:rowOff>227820</xdr:rowOff>
    </xdr:to>
    <xdr:sp macro="" textlink="">
      <xdr:nvSpPr>
        <xdr:cNvPr id="14" name="Oval 13">
          <a:extLst>
            <a:ext uri="{FF2B5EF4-FFF2-40B4-BE49-F238E27FC236}">
              <a16:creationId xmlns:a16="http://schemas.microsoft.com/office/drawing/2014/main" id="{F1CC5C69-6ED8-9D71-6E6B-CA5027A2CD6D}"/>
            </a:ext>
          </a:extLst>
        </xdr:cNvPr>
        <xdr:cNvSpPr>
          <a:spLocks noChangeAspect="1"/>
        </xdr:cNvSpPr>
      </xdr:nvSpPr>
      <xdr:spPr>
        <a:xfrm>
          <a:off x="1821180" y="1790700"/>
          <a:ext cx="144000" cy="144000"/>
        </a:xfrm>
        <a:prstGeom prst="ellipse">
          <a:avLst/>
        </a:prstGeom>
        <a:solidFill>
          <a:schemeClr val="bg1"/>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clientData/>
  </xdr:twoCellAnchor>
  <xdr:twoCellAnchor editAs="oneCell">
    <xdr:from>
      <xdr:col>4</xdr:col>
      <xdr:colOff>91440</xdr:colOff>
      <xdr:row>5</xdr:row>
      <xdr:rowOff>60960</xdr:rowOff>
    </xdr:from>
    <xdr:to>
      <xdr:col>4</xdr:col>
      <xdr:colOff>259921</xdr:colOff>
      <xdr:row>5</xdr:row>
      <xdr:rowOff>240960</xdr:rowOff>
    </xdr:to>
    <xdr:pic>
      <xdr:nvPicPr>
        <xdr:cNvPr id="17" name="Picture 16">
          <a:extLst>
            <a:ext uri="{FF2B5EF4-FFF2-40B4-BE49-F238E27FC236}">
              <a16:creationId xmlns:a16="http://schemas.microsoft.com/office/drawing/2014/main" id="{FA8605D5-A1A4-41BD-ABAF-11A4CF4F18EF}"/>
            </a:ext>
          </a:extLst>
        </xdr:cNvPr>
        <xdr:cNvPicPr>
          <a:picLocks noChangeAspect="1"/>
        </xdr:cNvPicPr>
      </xdr:nvPicPr>
      <xdr:blipFill>
        <a:blip xmlns:r="http://schemas.openxmlformats.org/officeDocument/2006/relationships" r:embed="rId22"/>
        <a:stretch>
          <a:fillRect/>
        </a:stretch>
      </xdr:blipFill>
      <xdr:spPr>
        <a:xfrm>
          <a:off x="1805940" y="1440180"/>
          <a:ext cx="168481" cy="180000"/>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xdr:from>
      <xdr:col>19</xdr:col>
      <xdr:colOff>624840</xdr:colOff>
      <xdr:row>3</xdr:row>
      <xdr:rowOff>121920</xdr:rowOff>
    </xdr:from>
    <xdr:to>
      <xdr:col>20</xdr:col>
      <xdr:colOff>676380</xdr:colOff>
      <xdr:row>3</xdr:row>
      <xdr:rowOff>373920</xdr:rowOff>
    </xdr:to>
    <xdr:sp macro="" textlink="">
      <xdr:nvSpPr>
        <xdr:cNvPr id="31" name="Rectangle: Rounded Corners 30">
          <a:hlinkClick xmlns:r="http://schemas.openxmlformats.org/officeDocument/2006/relationships" r:id="rId1"/>
          <a:extLst>
            <a:ext uri="{FF2B5EF4-FFF2-40B4-BE49-F238E27FC236}">
              <a16:creationId xmlns:a16="http://schemas.microsoft.com/office/drawing/2014/main" id="{4CD5EE74-053E-42DE-89A2-FCE7825A99C7}"/>
            </a:ext>
          </a:extLst>
        </xdr:cNvPr>
        <xdr:cNvSpPr/>
      </xdr:nvSpPr>
      <xdr:spPr>
        <a:xfrm>
          <a:off x="12656820" y="937260"/>
          <a:ext cx="684000" cy="252000"/>
        </a:xfrm>
        <a:prstGeom prst="roundRect">
          <a:avLst/>
        </a:prstGeom>
        <a:solidFill>
          <a:schemeClr val="accent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22860</xdr:colOff>
      <xdr:row>20</xdr:row>
      <xdr:rowOff>106680</xdr:rowOff>
    </xdr:from>
    <xdr:to>
      <xdr:col>15</xdr:col>
      <xdr:colOff>276840</xdr:colOff>
      <xdr:row>20</xdr:row>
      <xdr:rowOff>358680</xdr:rowOff>
    </xdr:to>
    <xdr:grpSp>
      <xdr:nvGrpSpPr>
        <xdr:cNvPr id="2" name="Group 1">
          <a:extLst>
            <a:ext uri="{FF2B5EF4-FFF2-40B4-BE49-F238E27FC236}">
              <a16:creationId xmlns:a16="http://schemas.microsoft.com/office/drawing/2014/main" id="{49FDBCF3-1377-4312-98A8-43E6B76981E3}"/>
            </a:ext>
          </a:extLst>
        </xdr:cNvPr>
        <xdr:cNvGrpSpPr/>
      </xdr:nvGrpSpPr>
      <xdr:grpSpPr>
        <a:xfrm>
          <a:off x="6187440" y="640080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11610F41-BC61-70D4-F6AE-9483D1CD5A54}"/>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98316FE0-107B-1874-01E7-684D01780D03}"/>
              </a:ext>
            </a:extLst>
          </xdr:cNvPr>
          <xdr:cNvPicPr>
            <a:picLocks noChangeAspect="1"/>
          </xdr:cNvPicPr>
        </xdr:nvPicPr>
        <xdr:blipFill>
          <a:blip xmlns:r="http://schemas.openxmlformats.org/officeDocument/2006/relationships" r:embed="rId2"/>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C004C0D7-F2A9-E099-45AC-66B58C9644EF}"/>
              </a:ext>
            </a:extLst>
          </xdr:cNvPr>
          <xdr:cNvPicPr>
            <a:picLocks noChangeAspect="1"/>
          </xdr:cNvPicPr>
        </xdr:nvPicPr>
        <xdr:blipFill>
          <a:blip xmlns:r="http://schemas.openxmlformats.org/officeDocument/2006/relationships" r:embed="rId2"/>
          <a:stretch>
            <a:fillRect/>
          </a:stretch>
        </xdr:blipFill>
        <xdr:spPr>
          <a:xfrm rot="10800000">
            <a:off x="7335300" y="922181"/>
            <a:ext cx="666000" cy="275998"/>
          </a:xfrm>
          <a:prstGeom prst="rect">
            <a:avLst/>
          </a:prstGeom>
        </xdr:spPr>
      </xdr:pic>
    </xdr:grpSp>
    <xdr:clientData/>
  </xdr:twoCellAnchor>
  <xdr:twoCellAnchor>
    <xdr:from>
      <xdr:col>20</xdr:col>
      <xdr:colOff>739140</xdr:colOff>
      <xdr:row>3</xdr:row>
      <xdr:rowOff>121920</xdr:rowOff>
    </xdr:from>
    <xdr:to>
      <xdr:col>21</xdr:col>
      <xdr:colOff>668760</xdr:colOff>
      <xdr:row>3</xdr:row>
      <xdr:rowOff>373920</xdr:rowOff>
    </xdr:to>
    <xdr:sp macro="" textlink="">
      <xdr:nvSpPr>
        <xdr:cNvPr id="29" name="Rectangle: Rounded Corners 28">
          <a:hlinkClick xmlns:r="http://schemas.openxmlformats.org/officeDocument/2006/relationships" r:id="rId3"/>
          <a:extLst>
            <a:ext uri="{FF2B5EF4-FFF2-40B4-BE49-F238E27FC236}">
              <a16:creationId xmlns:a16="http://schemas.microsoft.com/office/drawing/2014/main" id="{7624F6FF-EF1B-46D8-BDAD-AC4EBEC7BCDC}"/>
            </a:ext>
          </a:extLst>
        </xdr:cNvPr>
        <xdr:cNvSpPr/>
      </xdr:nvSpPr>
      <xdr:spPr>
        <a:xfrm>
          <a:off x="13403580" y="93726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11</xdr:col>
      <xdr:colOff>350520</xdr:colOff>
      <xdr:row>3</xdr:row>
      <xdr:rowOff>121920</xdr:rowOff>
    </xdr:from>
    <xdr:to>
      <xdr:col>11</xdr:col>
      <xdr:colOff>812001</xdr:colOff>
      <xdr:row>3</xdr:row>
      <xdr:rowOff>373920</xdr:rowOff>
    </xdr:to>
    <xdr:pic>
      <xdr:nvPicPr>
        <xdr:cNvPr id="69" name="Picture 68">
          <a:hlinkClick xmlns:r="http://schemas.openxmlformats.org/officeDocument/2006/relationships" r:id="rId4"/>
          <a:extLst>
            <a:ext uri="{FF2B5EF4-FFF2-40B4-BE49-F238E27FC236}">
              <a16:creationId xmlns:a16="http://schemas.microsoft.com/office/drawing/2014/main" id="{2F080C17-9742-4504-BA00-567731E9145D}"/>
            </a:ext>
          </a:extLst>
        </xdr:cNvPr>
        <xdr:cNvPicPr>
          <a:picLocks noChangeAspect="1"/>
        </xdr:cNvPicPr>
      </xdr:nvPicPr>
      <xdr:blipFill>
        <a:blip xmlns:r="http://schemas.openxmlformats.org/officeDocument/2006/relationships" r:embed="rId5"/>
        <a:stretch>
          <a:fillRect/>
        </a:stretch>
      </xdr:blipFill>
      <xdr:spPr>
        <a:xfrm>
          <a:off x="5196840" y="937260"/>
          <a:ext cx="461481" cy="252000"/>
        </a:xfrm>
        <a:prstGeom prst="rect">
          <a:avLst/>
        </a:prstGeom>
      </xdr:spPr>
    </xdr:pic>
    <xdr:clientData/>
  </xdr:twoCellAnchor>
  <xdr:twoCellAnchor>
    <xdr:from>
      <xdr:col>0</xdr:col>
      <xdr:colOff>0</xdr:colOff>
      <xdr:row>0</xdr:row>
      <xdr:rowOff>0</xdr:rowOff>
    </xdr:from>
    <xdr:to>
      <xdr:col>2</xdr:col>
      <xdr:colOff>3471</xdr:colOff>
      <xdr:row>22</xdr:row>
      <xdr:rowOff>20100</xdr:rowOff>
    </xdr:to>
    <xdr:grpSp>
      <xdr:nvGrpSpPr>
        <xdr:cNvPr id="37" name="Group 36">
          <a:extLst>
            <a:ext uri="{FF2B5EF4-FFF2-40B4-BE49-F238E27FC236}">
              <a16:creationId xmlns:a16="http://schemas.microsoft.com/office/drawing/2014/main" id="{548B0680-408E-4A6C-8495-D782945FF7FA}"/>
            </a:ext>
          </a:extLst>
        </xdr:cNvPr>
        <xdr:cNvGrpSpPr/>
      </xdr:nvGrpSpPr>
      <xdr:grpSpPr>
        <a:xfrm>
          <a:off x="0" y="0"/>
          <a:ext cx="1474131" cy="6840000"/>
          <a:chOff x="0" y="0"/>
          <a:chExt cx="1470321" cy="6184990"/>
        </a:xfrm>
        <a:noFill/>
      </xdr:grpSpPr>
      <xdr:grpSp>
        <xdr:nvGrpSpPr>
          <xdr:cNvPr id="38" name="Group 37">
            <a:extLst>
              <a:ext uri="{FF2B5EF4-FFF2-40B4-BE49-F238E27FC236}">
                <a16:creationId xmlns:a16="http://schemas.microsoft.com/office/drawing/2014/main" id="{5A642F03-7DF3-8AA3-DAF4-73B9E62F0394}"/>
              </a:ext>
            </a:extLst>
          </xdr:cNvPr>
          <xdr:cNvGrpSpPr/>
        </xdr:nvGrpSpPr>
        <xdr:grpSpPr>
          <a:xfrm>
            <a:off x="0" y="0"/>
            <a:ext cx="1470321" cy="6184990"/>
            <a:chOff x="0" y="0"/>
            <a:chExt cx="1470321" cy="6184990"/>
          </a:xfrm>
          <a:grpFill/>
        </xdr:grpSpPr>
        <xdr:grpSp>
          <xdr:nvGrpSpPr>
            <xdr:cNvPr id="40" name="Group 39">
              <a:extLst>
                <a:ext uri="{FF2B5EF4-FFF2-40B4-BE49-F238E27FC236}">
                  <a16:creationId xmlns:a16="http://schemas.microsoft.com/office/drawing/2014/main" id="{A15FB2BC-DE6F-C65D-3A4A-50F0AD780351}"/>
                </a:ext>
              </a:extLst>
            </xdr:cNvPr>
            <xdr:cNvGrpSpPr/>
          </xdr:nvGrpSpPr>
          <xdr:grpSpPr>
            <a:xfrm>
              <a:off x="0" y="0"/>
              <a:ext cx="1470321" cy="6184990"/>
              <a:chOff x="0" y="-291307"/>
              <a:chExt cx="1474131" cy="6350725"/>
            </a:xfrm>
            <a:grpFill/>
          </xdr:grpSpPr>
          <xdr:grpSp>
            <xdr:nvGrpSpPr>
              <xdr:cNvPr id="42" name="Group 41">
                <a:extLst>
                  <a:ext uri="{FF2B5EF4-FFF2-40B4-BE49-F238E27FC236}">
                    <a16:creationId xmlns:a16="http://schemas.microsoft.com/office/drawing/2014/main" id="{E6D5FE4C-DF0F-0745-47E6-FAE2E4889B83}"/>
                  </a:ext>
                </a:extLst>
              </xdr:cNvPr>
              <xdr:cNvGrpSpPr/>
            </xdr:nvGrpSpPr>
            <xdr:grpSpPr>
              <a:xfrm>
                <a:off x="0" y="-291307"/>
                <a:ext cx="1474131" cy="6350725"/>
                <a:chOff x="0" y="-291307"/>
                <a:chExt cx="1474131" cy="6350725"/>
              </a:xfrm>
              <a:grpFill/>
            </xdr:grpSpPr>
            <xdr:grpSp>
              <xdr:nvGrpSpPr>
                <xdr:cNvPr id="45" name="Group 44">
                  <a:extLst>
                    <a:ext uri="{FF2B5EF4-FFF2-40B4-BE49-F238E27FC236}">
                      <a16:creationId xmlns:a16="http://schemas.microsoft.com/office/drawing/2014/main" id="{5D72C688-53CC-E61A-2905-CB38707CFDD5}"/>
                    </a:ext>
                  </a:extLst>
                </xdr:cNvPr>
                <xdr:cNvGrpSpPr/>
              </xdr:nvGrpSpPr>
              <xdr:grpSpPr>
                <a:xfrm>
                  <a:off x="0" y="-291307"/>
                  <a:ext cx="1474131" cy="6350725"/>
                  <a:chOff x="0" y="-276870"/>
                  <a:chExt cx="1476165" cy="6035993"/>
                </a:xfrm>
                <a:grpFill/>
              </xdr:grpSpPr>
              <xdr:sp macro="" textlink="">
                <xdr:nvSpPr>
                  <xdr:cNvPr id="47" name="Rectangle 46">
                    <a:extLst>
                      <a:ext uri="{FF2B5EF4-FFF2-40B4-BE49-F238E27FC236}">
                        <a16:creationId xmlns:a16="http://schemas.microsoft.com/office/drawing/2014/main" id="{6ACBD19D-37CC-CDD0-D61B-CF54CB0C3C91}"/>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48" name="Group 47">
                    <a:extLst>
                      <a:ext uri="{FF2B5EF4-FFF2-40B4-BE49-F238E27FC236}">
                        <a16:creationId xmlns:a16="http://schemas.microsoft.com/office/drawing/2014/main" id="{7C308217-ED12-49D5-3889-3C8424F1CB55}"/>
                      </a:ext>
                    </a:extLst>
                  </xdr:cNvPr>
                  <xdr:cNvGrpSpPr/>
                </xdr:nvGrpSpPr>
                <xdr:grpSpPr>
                  <a:xfrm>
                    <a:off x="2080" y="531339"/>
                    <a:ext cx="1457616" cy="4278031"/>
                    <a:chOff x="2080" y="531339"/>
                    <a:chExt cx="1457616" cy="4278031"/>
                  </a:xfrm>
                  <a:grpFill/>
                </xdr:grpSpPr>
                <xdr:sp macro="" textlink="">
                  <xdr:nvSpPr>
                    <xdr:cNvPr id="49" name="TextBox 48">
                      <a:hlinkClick xmlns:r="http://schemas.openxmlformats.org/officeDocument/2006/relationships" r:id="rId6"/>
                      <a:extLst>
                        <a:ext uri="{FF2B5EF4-FFF2-40B4-BE49-F238E27FC236}">
                          <a16:creationId xmlns:a16="http://schemas.microsoft.com/office/drawing/2014/main" id="{64F5FBF7-A04A-9C16-651D-B68225ECE12F}"/>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0" name="TextBox 49">
                      <a:hlinkClick xmlns:r="http://schemas.openxmlformats.org/officeDocument/2006/relationships" r:id="rId7"/>
                      <a:extLst>
                        <a:ext uri="{FF2B5EF4-FFF2-40B4-BE49-F238E27FC236}">
                          <a16:creationId xmlns:a16="http://schemas.microsoft.com/office/drawing/2014/main" id="{7C5CC4F7-C70A-290A-105D-7B91CB0DFC2C}"/>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1" name="TextBox 50">
                      <a:hlinkClick xmlns:r="http://schemas.openxmlformats.org/officeDocument/2006/relationships" r:id="rId8"/>
                      <a:extLst>
                        <a:ext uri="{FF2B5EF4-FFF2-40B4-BE49-F238E27FC236}">
                          <a16:creationId xmlns:a16="http://schemas.microsoft.com/office/drawing/2014/main" id="{7CAFA3A6-79E5-B538-E31C-32531A0F26FB}"/>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2" name="TextBox 51">
                      <a:hlinkClick xmlns:r="http://schemas.openxmlformats.org/officeDocument/2006/relationships" r:id="rId9"/>
                      <a:extLst>
                        <a:ext uri="{FF2B5EF4-FFF2-40B4-BE49-F238E27FC236}">
                          <a16:creationId xmlns:a16="http://schemas.microsoft.com/office/drawing/2014/main" id="{0522491A-A1A6-D04C-D2C3-363E87938163}"/>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3" name="TextBox 52">
                      <a:hlinkClick xmlns:r="http://schemas.openxmlformats.org/officeDocument/2006/relationships" r:id="rId10"/>
                      <a:extLst>
                        <a:ext uri="{FF2B5EF4-FFF2-40B4-BE49-F238E27FC236}">
                          <a16:creationId xmlns:a16="http://schemas.microsoft.com/office/drawing/2014/main" id="{2AB4D7B2-777F-7E09-F510-62EE0ED91802}"/>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4" name="TextBox 53">
                      <a:hlinkClick xmlns:r="http://schemas.openxmlformats.org/officeDocument/2006/relationships" r:id="rId11"/>
                      <a:extLst>
                        <a:ext uri="{FF2B5EF4-FFF2-40B4-BE49-F238E27FC236}">
                          <a16:creationId xmlns:a16="http://schemas.microsoft.com/office/drawing/2014/main" id="{3D7046C0-64F5-04D6-FB8F-148120AC9EBC}"/>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5" name="TextBox 54">
                      <a:hlinkClick xmlns:r="http://schemas.openxmlformats.org/officeDocument/2006/relationships" r:id="rId12"/>
                      <a:extLst>
                        <a:ext uri="{FF2B5EF4-FFF2-40B4-BE49-F238E27FC236}">
                          <a16:creationId xmlns:a16="http://schemas.microsoft.com/office/drawing/2014/main" id="{49F09A87-B4C4-7B78-6330-02D71F49241F}"/>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6" name="TextBox 55">
                      <a:hlinkClick xmlns:r="http://schemas.openxmlformats.org/officeDocument/2006/relationships" r:id="rId13"/>
                      <a:extLst>
                        <a:ext uri="{FF2B5EF4-FFF2-40B4-BE49-F238E27FC236}">
                          <a16:creationId xmlns:a16="http://schemas.microsoft.com/office/drawing/2014/main" id="{0DDB1324-737E-59B0-919F-31FADFDA1CB0}"/>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7" name="TextBox 56">
                      <a:hlinkClick xmlns:r="http://schemas.openxmlformats.org/officeDocument/2006/relationships" r:id="rId14"/>
                      <a:extLst>
                        <a:ext uri="{FF2B5EF4-FFF2-40B4-BE49-F238E27FC236}">
                          <a16:creationId xmlns:a16="http://schemas.microsoft.com/office/drawing/2014/main" id="{68E7EE7E-DE51-7630-CA35-768CA38C3FAB}"/>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8" name="TextBox 57">
                      <a:extLst>
                        <a:ext uri="{FF2B5EF4-FFF2-40B4-BE49-F238E27FC236}">
                          <a16:creationId xmlns:a16="http://schemas.microsoft.com/office/drawing/2014/main" id="{28D473C4-87E1-F094-6CF4-414686EE31D7}"/>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9" name="TextBox 58">
                      <a:hlinkClick xmlns:r="http://schemas.openxmlformats.org/officeDocument/2006/relationships" r:id="rId15"/>
                      <a:extLst>
                        <a:ext uri="{FF2B5EF4-FFF2-40B4-BE49-F238E27FC236}">
                          <a16:creationId xmlns:a16="http://schemas.microsoft.com/office/drawing/2014/main" id="{450717BE-61D4-3BC0-3595-0D57B72BECDE}"/>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0" name="TextBox 59">
                      <a:extLst>
                        <a:ext uri="{FF2B5EF4-FFF2-40B4-BE49-F238E27FC236}">
                          <a16:creationId xmlns:a16="http://schemas.microsoft.com/office/drawing/2014/main" id="{60FC662E-0D8C-7E5E-B76F-A0139EB237A7}"/>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1" name="TextBox 60">
                      <a:hlinkClick xmlns:r="http://schemas.openxmlformats.org/officeDocument/2006/relationships" r:id="rId16"/>
                      <a:extLst>
                        <a:ext uri="{FF2B5EF4-FFF2-40B4-BE49-F238E27FC236}">
                          <a16:creationId xmlns:a16="http://schemas.microsoft.com/office/drawing/2014/main" id="{496EBD58-FCED-B7A3-4F55-E67749B53907}"/>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3" name="TextBox 62">
                      <a:extLst>
                        <a:ext uri="{FF2B5EF4-FFF2-40B4-BE49-F238E27FC236}">
                          <a16:creationId xmlns:a16="http://schemas.microsoft.com/office/drawing/2014/main" id="{9C843904-18BA-3B5E-F93E-5230A89A4546}"/>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46" name="TextBox 45">
                  <a:hlinkClick xmlns:r="http://schemas.openxmlformats.org/officeDocument/2006/relationships" r:id="rId17"/>
                  <a:extLst>
                    <a:ext uri="{FF2B5EF4-FFF2-40B4-BE49-F238E27FC236}">
                      <a16:creationId xmlns:a16="http://schemas.microsoft.com/office/drawing/2014/main" id="{F7427D72-EEC9-2617-2344-DDB183457931}"/>
                    </a:ext>
                  </a:extLst>
                </xdr:cNvPr>
                <xdr:cNvSpPr txBox="1"/>
              </xdr:nvSpPr>
              <xdr:spPr>
                <a:xfrm>
                  <a:off x="0" y="2248743"/>
                  <a:ext cx="1440000" cy="253521"/>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43" name="TextBox 42">
                <a:extLst>
                  <a:ext uri="{FF2B5EF4-FFF2-40B4-BE49-F238E27FC236}">
                    <a16:creationId xmlns:a16="http://schemas.microsoft.com/office/drawing/2014/main" id="{93B2D451-7049-7F39-180D-007BAE0DAA9E}"/>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44" name="TextBox 43">
                <a:extLst>
                  <a:ext uri="{FF2B5EF4-FFF2-40B4-BE49-F238E27FC236}">
                    <a16:creationId xmlns:a16="http://schemas.microsoft.com/office/drawing/2014/main" id="{B98843EA-99DB-F5AB-D31A-714A830E0F6D}"/>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41" name="TextBox 40">
              <a:hlinkClick xmlns:r="http://schemas.openxmlformats.org/officeDocument/2006/relationships" r:id="rId18"/>
              <a:extLst>
                <a:ext uri="{FF2B5EF4-FFF2-40B4-BE49-F238E27FC236}">
                  <a16:creationId xmlns:a16="http://schemas.microsoft.com/office/drawing/2014/main" id="{9125D028-9CEE-BC07-367B-DD471D1AED91}"/>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39" name="Picture 38">
            <a:extLst>
              <a:ext uri="{FF2B5EF4-FFF2-40B4-BE49-F238E27FC236}">
                <a16:creationId xmlns:a16="http://schemas.microsoft.com/office/drawing/2014/main" id="{0243F149-0CF1-B65D-76A7-16700914E034}"/>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a:grpFill/>
        </xdr:spPr>
      </xdr:pic>
    </xdr:grpSp>
    <xdr:clientData/>
  </xdr:twoCellAnchor>
  <xdr:twoCellAnchor>
    <xdr:from>
      <xdr:col>11</xdr:col>
      <xdr:colOff>807720</xdr:colOff>
      <xdr:row>3</xdr:row>
      <xdr:rowOff>121920</xdr:rowOff>
    </xdr:from>
    <xdr:to>
      <xdr:col>12</xdr:col>
      <xdr:colOff>579420</xdr:colOff>
      <xdr:row>3</xdr:row>
      <xdr:rowOff>373920</xdr:rowOff>
    </xdr:to>
    <xdr:sp macro="" textlink="">
      <xdr:nvSpPr>
        <xdr:cNvPr id="8" name="Rectangle: Rounded Corners 7">
          <a:extLst>
            <a:ext uri="{FF2B5EF4-FFF2-40B4-BE49-F238E27FC236}">
              <a16:creationId xmlns:a16="http://schemas.microsoft.com/office/drawing/2014/main" id="{21D6513B-2541-44C7-93FC-B18829D2179C}"/>
            </a:ext>
          </a:extLst>
        </xdr:cNvPr>
        <xdr:cNvSpPr/>
      </xdr:nvSpPr>
      <xdr:spPr>
        <a:xfrm>
          <a:off x="5654040" y="93726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403860</xdr:colOff>
      <xdr:row>20</xdr:row>
      <xdr:rowOff>91440</xdr:rowOff>
    </xdr:from>
    <xdr:to>
      <xdr:col>8</xdr:col>
      <xdr:colOff>584940</xdr:colOff>
      <xdr:row>20</xdr:row>
      <xdr:rowOff>325440</xdr:rowOff>
    </xdr:to>
    <xdr:sp macro="" textlink="">
      <xdr:nvSpPr>
        <xdr:cNvPr id="7" name="Rectangle: Rounded Corners 6">
          <a:extLst>
            <a:ext uri="{FF2B5EF4-FFF2-40B4-BE49-F238E27FC236}">
              <a16:creationId xmlns:a16="http://schemas.microsoft.com/office/drawing/2014/main" id="{D32CDE31-465D-4EE2-8067-8773CFB8BC29}"/>
            </a:ext>
          </a:extLst>
        </xdr:cNvPr>
        <xdr:cNvSpPr/>
      </xdr:nvSpPr>
      <xdr:spPr>
        <a:xfrm>
          <a:off x="2484120" y="638556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91440</xdr:rowOff>
    </xdr:from>
    <xdr:to>
      <xdr:col>5</xdr:col>
      <xdr:colOff>318240</xdr:colOff>
      <xdr:row>20</xdr:row>
      <xdr:rowOff>325440</xdr:rowOff>
    </xdr:to>
    <xdr:sp macro="" textlink="">
      <xdr:nvSpPr>
        <xdr:cNvPr id="9" name="Rectangle: Rounded Corners 8">
          <a:extLst>
            <a:ext uri="{FF2B5EF4-FFF2-40B4-BE49-F238E27FC236}">
              <a16:creationId xmlns:a16="http://schemas.microsoft.com/office/drawing/2014/main" id="{4770A52D-9BCC-4B8A-9E2C-EBF07E699D3D}"/>
            </a:ext>
          </a:extLst>
        </xdr:cNvPr>
        <xdr:cNvSpPr/>
      </xdr:nvSpPr>
      <xdr:spPr>
        <a:xfrm>
          <a:off x="1714500" y="638556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83820</xdr:colOff>
      <xdr:row>5</xdr:row>
      <xdr:rowOff>83820</xdr:rowOff>
    </xdr:from>
    <xdr:to>
      <xdr:col>4</xdr:col>
      <xdr:colOff>252301</xdr:colOff>
      <xdr:row>5</xdr:row>
      <xdr:rowOff>263820</xdr:rowOff>
    </xdr:to>
    <xdr:pic>
      <xdr:nvPicPr>
        <xdr:cNvPr id="6" name="Picture 5">
          <a:extLst>
            <a:ext uri="{FF2B5EF4-FFF2-40B4-BE49-F238E27FC236}">
              <a16:creationId xmlns:a16="http://schemas.microsoft.com/office/drawing/2014/main" id="{A83672A6-3C6B-45D1-9A5E-B5871625631E}"/>
            </a:ext>
          </a:extLst>
        </xdr:cNvPr>
        <xdr:cNvPicPr>
          <a:picLocks noChangeAspect="1"/>
        </xdr:cNvPicPr>
      </xdr:nvPicPr>
      <xdr:blipFill>
        <a:blip xmlns:r="http://schemas.openxmlformats.org/officeDocument/2006/relationships" r:embed="rId20"/>
        <a:stretch>
          <a:fillRect/>
        </a:stretch>
      </xdr:blipFill>
      <xdr:spPr>
        <a:xfrm>
          <a:off x="1798320" y="1463040"/>
          <a:ext cx="168481" cy="180000"/>
        </a:xfrm>
        <a:prstGeom prst="rect">
          <a:avLst/>
        </a:prstGeom>
      </xdr:spPr>
    </xdr:pic>
    <xdr:clientData/>
  </xdr:twoCellAnchor>
  <xdr:twoCellAnchor>
    <xdr:from>
      <xdr:col>5</xdr:col>
      <xdr:colOff>68580</xdr:colOff>
      <xdr:row>6</xdr:row>
      <xdr:rowOff>99060</xdr:rowOff>
    </xdr:from>
    <xdr:to>
      <xdr:col>5</xdr:col>
      <xdr:colOff>235339</xdr:colOff>
      <xdr:row>7</xdr:row>
      <xdr:rowOff>261060</xdr:rowOff>
    </xdr:to>
    <xdr:grpSp>
      <xdr:nvGrpSpPr>
        <xdr:cNvPr id="11" name="Group 10">
          <a:extLst>
            <a:ext uri="{FF2B5EF4-FFF2-40B4-BE49-F238E27FC236}">
              <a16:creationId xmlns:a16="http://schemas.microsoft.com/office/drawing/2014/main" id="{180AE0A7-9641-D603-33AB-09D52079755F}"/>
            </a:ext>
          </a:extLst>
        </xdr:cNvPr>
        <xdr:cNvGrpSpPr/>
      </xdr:nvGrpSpPr>
      <xdr:grpSpPr>
        <a:xfrm>
          <a:off x="2148840" y="1805940"/>
          <a:ext cx="166759" cy="489660"/>
          <a:chOff x="2156460" y="1706880"/>
          <a:chExt cx="162001" cy="489660"/>
        </a:xfrm>
      </xdr:grpSpPr>
      <xdr:pic>
        <xdr:nvPicPr>
          <xdr:cNvPr id="15" name="Picture 14">
            <a:extLst>
              <a:ext uri="{FF2B5EF4-FFF2-40B4-BE49-F238E27FC236}">
                <a16:creationId xmlns:a16="http://schemas.microsoft.com/office/drawing/2014/main" id="{A6000D0D-53D9-C504-1D6F-62C8A9FE1D06}"/>
              </a:ext>
            </a:extLst>
          </xdr:cNvPr>
          <xdr:cNvPicPr>
            <a:picLocks noChangeAspect="1"/>
          </xdr:cNvPicPr>
        </xdr:nvPicPr>
        <xdr:blipFill>
          <a:blip xmlns:r="http://schemas.openxmlformats.org/officeDocument/2006/relationships" r:embed="rId21"/>
          <a:stretch>
            <a:fillRect/>
          </a:stretch>
        </xdr:blipFill>
        <xdr:spPr>
          <a:xfrm>
            <a:off x="2156460" y="2034540"/>
            <a:ext cx="162001" cy="162000"/>
          </a:xfrm>
          <a:prstGeom prst="rect">
            <a:avLst/>
          </a:prstGeom>
        </xdr:spPr>
      </xdr:pic>
      <xdr:pic>
        <xdr:nvPicPr>
          <xdr:cNvPr id="16" name="Picture 15">
            <a:hlinkClick xmlns:r="http://schemas.openxmlformats.org/officeDocument/2006/relationships" r:id="rId22"/>
            <a:extLst>
              <a:ext uri="{FF2B5EF4-FFF2-40B4-BE49-F238E27FC236}">
                <a16:creationId xmlns:a16="http://schemas.microsoft.com/office/drawing/2014/main" id="{3B9ED05A-F97A-036F-EB1E-A34A4E718CC3}"/>
              </a:ext>
            </a:extLst>
          </xdr:cNvPr>
          <xdr:cNvPicPr>
            <a:picLocks noChangeAspect="1"/>
          </xdr:cNvPicPr>
        </xdr:nvPicPr>
        <xdr:blipFill>
          <a:blip xmlns:r="http://schemas.openxmlformats.org/officeDocument/2006/relationships" r:embed="rId21"/>
          <a:stretch>
            <a:fillRect/>
          </a:stretch>
        </xdr:blipFill>
        <xdr:spPr>
          <a:xfrm>
            <a:off x="2156460" y="1706880"/>
            <a:ext cx="162000" cy="162000"/>
          </a:xfrm>
          <a:prstGeom prst="rect">
            <a:avLst/>
          </a:prstGeom>
        </xdr:spPr>
      </xdr:pic>
    </xdr:grpSp>
    <xdr:clientData/>
  </xdr:twoCellAnchor>
  <xdr:twoCellAnchor>
    <xdr:from>
      <xdr:col>4</xdr:col>
      <xdr:colOff>91440</xdr:colOff>
      <xdr:row>6</xdr:row>
      <xdr:rowOff>106680</xdr:rowOff>
    </xdr:from>
    <xdr:to>
      <xdr:col>4</xdr:col>
      <xdr:colOff>235440</xdr:colOff>
      <xdr:row>7</xdr:row>
      <xdr:rowOff>235440</xdr:rowOff>
    </xdr:to>
    <xdr:grpSp>
      <xdr:nvGrpSpPr>
        <xdr:cNvPr id="19" name="Group 18">
          <a:extLst>
            <a:ext uri="{FF2B5EF4-FFF2-40B4-BE49-F238E27FC236}">
              <a16:creationId xmlns:a16="http://schemas.microsoft.com/office/drawing/2014/main" id="{2D073036-E754-70C3-A9DD-ADAC0E63C343}"/>
            </a:ext>
          </a:extLst>
        </xdr:cNvPr>
        <xdr:cNvGrpSpPr/>
      </xdr:nvGrpSpPr>
      <xdr:grpSpPr>
        <a:xfrm>
          <a:off x="1805940" y="1813560"/>
          <a:ext cx="144000" cy="456420"/>
          <a:chOff x="1805940" y="1798320"/>
          <a:chExt cx="144000" cy="456420"/>
        </a:xfrm>
      </xdr:grpSpPr>
      <xdr:sp macro="" textlink="">
        <xdr:nvSpPr>
          <xdr:cNvPr id="23" name="Oval 22">
            <a:extLst>
              <a:ext uri="{FF2B5EF4-FFF2-40B4-BE49-F238E27FC236}">
                <a16:creationId xmlns:a16="http://schemas.microsoft.com/office/drawing/2014/main" id="{1657F9EF-D7E0-4149-531D-6A2C4C91D76B}"/>
              </a:ext>
            </a:extLst>
          </xdr:cNvPr>
          <xdr:cNvSpPr>
            <a:spLocks noChangeAspect="1"/>
          </xdr:cNvSpPr>
        </xdr:nvSpPr>
        <xdr:spPr>
          <a:xfrm>
            <a:off x="1805940" y="1798320"/>
            <a:ext cx="144000" cy="144000"/>
          </a:xfrm>
          <a:prstGeom prst="ellipse">
            <a:avLst/>
          </a:prstGeom>
          <a:solidFill>
            <a:schemeClr val="bg1"/>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4" name="Oval 23">
            <a:extLst>
              <a:ext uri="{FF2B5EF4-FFF2-40B4-BE49-F238E27FC236}">
                <a16:creationId xmlns:a16="http://schemas.microsoft.com/office/drawing/2014/main" id="{596039E8-AA41-2CE1-38D5-BE2BF7F36486}"/>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wsDr>
</file>

<file path=xl/drawings/drawing87.xml><?xml version="1.0" encoding="utf-8"?>
<xdr:wsDr xmlns:xdr="http://schemas.openxmlformats.org/drawingml/2006/spreadsheetDrawing" xmlns:a="http://schemas.openxmlformats.org/drawingml/2006/main">
  <xdr:twoCellAnchor>
    <xdr:from>
      <xdr:col>5</xdr:col>
      <xdr:colOff>0</xdr:colOff>
      <xdr:row>6</xdr:row>
      <xdr:rowOff>68580</xdr:rowOff>
    </xdr:from>
    <xdr:to>
      <xdr:col>5</xdr:col>
      <xdr:colOff>72000</xdr:colOff>
      <xdr:row>6</xdr:row>
      <xdr:rowOff>230580</xdr:rowOff>
    </xdr:to>
    <xdr:sp macro="" textlink="">
      <xdr:nvSpPr>
        <xdr:cNvPr id="65" name="Rectangle 64">
          <a:extLst>
            <a:ext uri="{FF2B5EF4-FFF2-40B4-BE49-F238E27FC236}">
              <a16:creationId xmlns:a16="http://schemas.microsoft.com/office/drawing/2014/main" id="{45C5F418-C982-4500-99B8-225493BDA262}"/>
            </a:ext>
          </a:extLst>
        </xdr:cNvPr>
        <xdr:cNvSpPr>
          <a:spLocks/>
        </xdr:cNvSpPr>
      </xdr:nvSpPr>
      <xdr:spPr>
        <a:xfrm>
          <a:off x="1836420" y="177546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68580</xdr:rowOff>
    </xdr:from>
    <xdr:to>
      <xdr:col>5</xdr:col>
      <xdr:colOff>72000</xdr:colOff>
      <xdr:row>7</xdr:row>
      <xdr:rowOff>230580</xdr:rowOff>
    </xdr:to>
    <xdr:sp macro="" textlink="">
      <xdr:nvSpPr>
        <xdr:cNvPr id="66" name="Rectangle 65">
          <a:extLst>
            <a:ext uri="{FF2B5EF4-FFF2-40B4-BE49-F238E27FC236}">
              <a16:creationId xmlns:a16="http://schemas.microsoft.com/office/drawing/2014/main" id="{3C06CE97-E2B6-4010-92F8-984362BC7D5D}"/>
            </a:ext>
          </a:extLst>
        </xdr:cNvPr>
        <xdr:cNvSpPr>
          <a:spLocks/>
        </xdr:cNvSpPr>
      </xdr:nvSpPr>
      <xdr:spPr>
        <a:xfrm>
          <a:off x="1836420" y="2103120"/>
          <a:ext cx="72000" cy="162000"/>
        </a:xfrm>
        <a:prstGeom prst="rect">
          <a:avLst/>
        </a:prstGeom>
        <a:solidFill>
          <a:schemeClr val="bg1">
            <a:lumMod val="85000"/>
          </a:schemeClr>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0</xdr:col>
      <xdr:colOff>0</xdr:colOff>
      <xdr:row>0</xdr:row>
      <xdr:rowOff>0</xdr:rowOff>
    </xdr:from>
    <xdr:to>
      <xdr:col>2</xdr:col>
      <xdr:colOff>3471</xdr:colOff>
      <xdr:row>22</xdr:row>
      <xdr:rowOff>96300</xdr:rowOff>
    </xdr:to>
    <xdr:grpSp>
      <xdr:nvGrpSpPr>
        <xdr:cNvPr id="67" name="Group 66">
          <a:extLst>
            <a:ext uri="{FF2B5EF4-FFF2-40B4-BE49-F238E27FC236}">
              <a16:creationId xmlns:a16="http://schemas.microsoft.com/office/drawing/2014/main" id="{1EB39983-D2A0-4124-99B4-8EC6CDC17FD0}"/>
            </a:ext>
          </a:extLst>
        </xdr:cNvPr>
        <xdr:cNvGrpSpPr/>
      </xdr:nvGrpSpPr>
      <xdr:grpSpPr>
        <a:xfrm>
          <a:off x="0" y="0"/>
          <a:ext cx="1474131" cy="6840000"/>
          <a:chOff x="0" y="0"/>
          <a:chExt cx="1470321" cy="6184990"/>
        </a:xfrm>
      </xdr:grpSpPr>
      <xdr:grpSp>
        <xdr:nvGrpSpPr>
          <xdr:cNvPr id="68" name="Group 67">
            <a:extLst>
              <a:ext uri="{FF2B5EF4-FFF2-40B4-BE49-F238E27FC236}">
                <a16:creationId xmlns:a16="http://schemas.microsoft.com/office/drawing/2014/main" id="{CA2AF9DB-3A8F-B36C-5AFF-EF2EB4D9F069}"/>
              </a:ext>
            </a:extLst>
          </xdr:cNvPr>
          <xdr:cNvGrpSpPr/>
        </xdr:nvGrpSpPr>
        <xdr:grpSpPr>
          <a:xfrm>
            <a:off x="0" y="0"/>
            <a:ext cx="1470321" cy="6184990"/>
            <a:chOff x="0" y="0"/>
            <a:chExt cx="1470321" cy="6184990"/>
          </a:xfrm>
        </xdr:grpSpPr>
        <xdr:grpSp>
          <xdr:nvGrpSpPr>
            <xdr:cNvPr id="70" name="Group 69">
              <a:extLst>
                <a:ext uri="{FF2B5EF4-FFF2-40B4-BE49-F238E27FC236}">
                  <a16:creationId xmlns:a16="http://schemas.microsoft.com/office/drawing/2014/main" id="{DF0C3EA4-2405-A301-8732-D24FB60DD35B}"/>
                </a:ext>
              </a:extLst>
            </xdr:cNvPr>
            <xdr:cNvGrpSpPr/>
          </xdr:nvGrpSpPr>
          <xdr:grpSpPr>
            <a:xfrm>
              <a:off x="0" y="0"/>
              <a:ext cx="1470321" cy="6184990"/>
              <a:chOff x="0" y="-291307"/>
              <a:chExt cx="1474131" cy="6350725"/>
            </a:xfrm>
            <a:solidFill>
              <a:schemeClr val="bg1"/>
            </a:solidFill>
          </xdr:grpSpPr>
          <xdr:grpSp>
            <xdr:nvGrpSpPr>
              <xdr:cNvPr id="72" name="Group 71">
                <a:extLst>
                  <a:ext uri="{FF2B5EF4-FFF2-40B4-BE49-F238E27FC236}">
                    <a16:creationId xmlns:a16="http://schemas.microsoft.com/office/drawing/2014/main" id="{7F15E295-85CA-ECAD-5864-2FD6E3DBDC99}"/>
                  </a:ext>
                </a:extLst>
              </xdr:cNvPr>
              <xdr:cNvGrpSpPr/>
            </xdr:nvGrpSpPr>
            <xdr:grpSpPr>
              <a:xfrm>
                <a:off x="0" y="-291307"/>
                <a:ext cx="1474131" cy="6350725"/>
                <a:chOff x="0" y="-291307"/>
                <a:chExt cx="1474131" cy="6350725"/>
              </a:xfrm>
              <a:grpFill/>
            </xdr:grpSpPr>
            <xdr:grpSp>
              <xdr:nvGrpSpPr>
                <xdr:cNvPr id="75" name="Group 74">
                  <a:extLst>
                    <a:ext uri="{FF2B5EF4-FFF2-40B4-BE49-F238E27FC236}">
                      <a16:creationId xmlns:a16="http://schemas.microsoft.com/office/drawing/2014/main" id="{622BD621-F4DD-BEC7-E687-DF1C1D4E61D7}"/>
                    </a:ext>
                  </a:extLst>
                </xdr:cNvPr>
                <xdr:cNvGrpSpPr/>
              </xdr:nvGrpSpPr>
              <xdr:grpSpPr>
                <a:xfrm>
                  <a:off x="0" y="-291307"/>
                  <a:ext cx="1474131" cy="6350725"/>
                  <a:chOff x="0" y="-276870"/>
                  <a:chExt cx="1476165" cy="6035993"/>
                </a:xfrm>
                <a:grpFill/>
              </xdr:grpSpPr>
              <xdr:sp macro="" textlink="">
                <xdr:nvSpPr>
                  <xdr:cNvPr id="77" name="Rectangle 76">
                    <a:extLst>
                      <a:ext uri="{FF2B5EF4-FFF2-40B4-BE49-F238E27FC236}">
                        <a16:creationId xmlns:a16="http://schemas.microsoft.com/office/drawing/2014/main" id="{431269C2-87AE-E44E-2C1E-BCCE71C9966C}"/>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78" name="Group 77">
                    <a:extLst>
                      <a:ext uri="{FF2B5EF4-FFF2-40B4-BE49-F238E27FC236}">
                        <a16:creationId xmlns:a16="http://schemas.microsoft.com/office/drawing/2014/main" id="{2F4F1194-71FE-8BB3-7283-C839ECBD6993}"/>
                      </a:ext>
                    </a:extLst>
                  </xdr:cNvPr>
                  <xdr:cNvGrpSpPr/>
                </xdr:nvGrpSpPr>
                <xdr:grpSpPr>
                  <a:xfrm>
                    <a:off x="2080" y="531339"/>
                    <a:ext cx="1457616" cy="4278031"/>
                    <a:chOff x="2080" y="531339"/>
                    <a:chExt cx="1457616" cy="4278031"/>
                  </a:xfrm>
                  <a:grpFill/>
                </xdr:grpSpPr>
                <xdr:sp macro="" textlink="">
                  <xdr:nvSpPr>
                    <xdr:cNvPr id="79" name="TextBox 78">
                      <a:hlinkClick xmlns:r="http://schemas.openxmlformats.org/officeDocument/2006/relationships" r:id="rId1"/>
                      <a:extLst>
                        <a:ext uri="{FF2B5EF4-FFF2-40B4-BE49-F238E27FC236}">
                          <a16:creationId xmlns:a16="http://schemas.microsoft.com/office/drawing/2014/main" id="{9A3687E8-73B1-0F60-E2AC-016002ED0E6E}"/>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0" name="TextBox 79">
                      <a:hlinkClick xmlns:r="http://schemas.openxmlformats.org/officeDocument/2006/relationships" r:id="rId2"/>
                      <a:extLst>
                        <a:ext uri="{FF2B5EF4-FFF2-40B4-BE49-F238E27FC236}">
                          <a16:creationId xmlns:a16="http://schemas.microsoft.com/office/drawing/2014/main" id="{84202101-B436-6304-8580-2B8C822BA576}"/>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1" name="TextBox 80">
                      <a:hlinkClick xmlns:r="http://schemas.openxmlformats.org/officeDocument/2006/relationships" r:id="rId3"/>
                      <a:extLst>
                        <a:ext uri="{FF2B5EF4-FFF2-40B4-BE49-F238E27FC236}">
                          <a16:creationId xmlns:a16="http://schemas.microsoft.com/office/drawing/2014/main" id="{501CB396-B862-90F7-BD2F-B9FEB8ED6E48}"/>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2" name="TextBox 81">
                      <a:hlinkClick xmlns:r="http://schemas.openxmlformats.org/officeDocument/2006/relationships" r:id="rId4"/>
                      <a:extLst>
                        <a:ext uri="{FF2B5EF4-FFF2-40B4-BE49-F238E27FC236}">
                          <a16:creationId xmlns:a16="http://schemas.microsoft.com/office/drawing/2014/main" id="{CCBBA932-5716-69FE-0060-FC0DF42255CA}"/>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3" name="TextBox 82">
                      <a:hlinkClick xmlns:r="http://schemas.openxmlformats.org/officeDocument/2006/relationships" r:id="rId5"/>
                      <a:extLst>
                        <a:ext uri="{FF2B5EF4-FFF2-40B4-BE49-F238E27FC236}">
                          <a16:creationId xmlns:a16="http://schemas.microsoft.com/office/drawing/2014/main" id="{A73ABE98-8038-608C-D5EE-7C25BBCA4326}"/>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4" name="TextBox 83">
                      <a:hlinkClick xmlns:r="http://schemas.openxmlformats.org/officeDocument/2006/relationships" r:id="rId6"/>
                      <a:extLst>
                        <a:ext uri="{FF2B5EF4-FFF2-40B4-BE49-F238E27FC236}">
                          <a16:creationId xmlns:a16="http://schemas.microsoft.com/office/drawing/2014/main" id="{83035869-4D4A-D9B0-9234-0F21E02A6006}"/>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5" name="TextBox 84">
                      <a:hlinkClick xmlns:r="http://schemas.openxmlformats.org/officeDocument/2006/relationships" r:id="rId7"/>
                      <a:extLst>
                        <a:ext uri="{FF2B5EF4-FFF2-40B4-BE49-F238E27FC236}">
                          <a16:creationId xmlns:a16="http://schemas.microsoft.com/office/drawing/2014/main" id="{ED5D914C-1AAD-AD0E-16D7-8926B5448145}"/>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6" name="TextBox 85">
                      <a:hlinkClick xmlns:r="http://schemas.openxmlformats.org/officeDocument/2006/relationships" r:id="rId8"/>
                      <a:extLst>
                        <a:ext uri="{FF2B5EF4-FFF2-40B4-BE49-F238E27FC236}">
                          <a16:creationId xmlns:a16="http://schemas.microsoft.com/office/drawing/2014/main" id="{3E7D7AD2-2F91-6F8F-5B84-3936F40E014B}"/>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7" name="TextBox 86">
                      <a:hlinkClick xmlns:r="http://schemas.openxmlformats.org/officeDocument/2006/relationships" r:id="rId9"/>
                      <a:extLst>
                        <a:ext uri="{FF2B5EF4-FFF2-40B4-BE49-F238E27FC236}">
                          <a16:creationId xmlns:a16="http://schemas.microsoft.com/office/drawing/2014/main" id="{67CE8390-DEC3-D204-5188-2ABAE2C8ABFC}"/>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88" name="TextBox 87">
                      <a:extLst>
                        <a:ext uri="{FF2B5EF4-FFF2-40B4-BE49-F238E27FC236}">
                          <a16:creationId xmlns:a16="http://schemas.microsoft.com/office/drawing/2014/main" id="{396125BA-9B6F-D43A-BDC5-4690ECC721A7}"/>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9" name="TextBox 88">
                      <a:hlinkClick xmlns:r="http://schemas.openxmlformats.org/officeDocument/2006/relationships" r:id="rId10"/>
                      <a:extLst>
                        <a:ext uri="{FF2B5EF4-FFF2-40B4-BE49-F238E27FC236}">
                          <a16:creationId xmlns:a16="http://schemas.microsoft.com/office/drawing/2014/main" id="{40D13B68-DF64-E971-A58E-C56481E47175}"/>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0" name="TextBox 89">
                      <a:extLst>
                        <a:ext uri="{FF2B5EF4-FFF2-40B4-BE49-F238E27FC236}">
                          <a16:creationId xmlns:a16="http://schemas.microsoft.com/office/drawing/2014/main" id="{385BD451-221C-D680-C56C-339E960A0C2B}"/>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1" name="TextBox 90">
                      <a:hlinkClick xmlns:r="http://schemas.openxmlformats.org/officeDocument/2006/relationships" r:id="rId11"/>
                      <a:extLst>
                        <a:ext uri="{FF2B5EF4-FFF2-40B4-BE49-F238E27FC236}">
                          <a16:creationId xmlns:a16="http://schemas.microsoft.com/office/drawing/2014/main" id="{4EEA7984-22A3-38FD-DC9B-9D71323A8304}"/>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2" name="TextBox 91">
                      <a:extLst>
                        <a:ext uri="{FF2B5EF4-FFF2-40B4-BE49-F238E27FC236}">
                          <a16:creationId xmlns:a16="http://schemas.microsoft.com/office/drawing/2014/main" id="{D4F21194-E25E-5182-6ECF-3C3F0B6B646A}"/>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76" name="TextBox 75">
                  <a:hlinkClick xmlns:r="http://schemas.openxmlformats.org/officeDocument/2006/relationships" r:id="rId12"/>
                  <a:extLst>
                    <a:ext uri="{FF2B5EF4-FFF2-40B4-BE49-F238E27FC236}">
                      <a16:creationId xmlns:a16="http://schemas.microsoft.com/office/drawing/2014/main" id="{BB800D05-B7CE-5D21-D082-EFB5F2B82604}"/>
                    </a:ext>
                  </a:extLst>
                </xdr:cNvPr>
                <xdr:cNvSpPr txBox="1"/>
              </xdr:nvSpPr>
              <xdr:spPr>
                <a:xfrm>
                  <a:off x="0" y="2248743"/>
                  <a:ext cx="1440000" cy="253521"/>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73" name="TextBox 72">
                <a:extLst>
                  <a:ext uri="{FF2B5EF4-FFF2-40B4-BE49-F238E27FC236}">
                    <a16:creationId xmlns:a16="http://schemas.microsoft.com/office/drawing/2014/main" id="{92B670ED-04C5-0C44-1A81-F78108959544}"/>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extLst>
                  <a:ext uri="{FF2B5EF4-FFF2-40B4-BE49-F238E27FC236}">
                    <a16:creationId xmlns:a16="http://schemas.microsoft.com/office/drawing/2014/main" id="{2F5446D5-E658-76AC-F1B9-9BB162E202AE}"/>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1" name="TextBox 70">
              <a:hlinkClick xmlns:r="http://schemas.openxmlformats.org/officeDocument/2006/relationships" r:id="rId13"/>
              <a:extLst>
                <a:ext uri="{FF2B5EF4-FFF2-40B4-BE49-F238E27FC236}">
                  <a16:creationId xmlns:a16="http://schemas.microsoft.com/office/drawing/2014/main" id="{CDD98EAA-746F-9CC1-465E-3010A11D81FF}"/>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69" name="Picture 68">
            <a:extLst>
              <a:ext uri="{FF2B5EF4-FFF2-40B4-BE49-F238E27FC236}">
                <a16:creationId xmlns:a16="http://schemas.microsoft.com/office/drawing/2014/main" id="{16AB8056-C3A6-3BA4-A133-423633FDCA75}"/>
              </a:ext>
            </a:extLst>
          </xdr:cNvPr>
          <xdr:cNvPicPr>
            <a:picLocks noChangeAspect="1"/>
          </xdr:cNvPicPr>
        </xdr:nvPicPr>
        <xdr:blipFill>
          <a:blip xmlns:r="http://schemas.openxmlformats.org/officeDocument/2006/relationships" r:embed="rId14"/>
          <a:stretch>
            <a:fillRect/>
          </a:stretch>
        </xdr:blipFill>
        <xdr:spPr>
          <a:xfrm>
            <a:off x="243840" y="175260"/>
            <a:ext cx="1021080" cy="439850"/>
          </a:xfrm>
          <a:prstGeom prst="rect">
            <a:avLst/>
          </a:prstGeom>
        </xdr:spPr>
      </xdr:pic>
    </xdr:grpSp>
    <xdr:clientData/>
  </xdr:twoCellAnchor>
  <xdr:twoCellAnchor>
    <xdr:from>
      <xdr:col>2</xdr:col>
      <xdr:colOff>22860</xdr:colOff>
      <xdr:row>0</xdr:row>
      <xdr:rowOff>0</xdr:rowOff>
    </xdr:from>
    <xdr:to>
      <xdr:col>17</xdr:col>
      <xdr:colOff>0</xdr:colOff>
      <xdr:row>24</xdr:row>
      <xdr:rowOff>7620</xdr:rowOff>
    </xdr:to>
    <xdr:sp macro="" textlink="">
      <xdr:nvSpPr>
        <xdr:cNvPr id="126" name="Rectangle 125">
          <a:extLst>
            <a:ext uri="{FF2B5EF4-FFF2-40B4-BE49-F238E27FC236}">
              <a16:creationId xmlns:a16="http://schemas.microsoft.com/office/drawing/2014/main" id="{12D2FB82-6D29-445C-B993-52228677CD6C}"/>
            </a:ext>
          </a:extLst>
        </xdr:cNvPr>
        <xdr:cNvSpPr/>
      </xdr:nvSpPr>
      <xdr:spPr>
        <a:xfrm>
          <a:off x="1493520" y="0"/>
          <a:ext cx="7993380" cy="725424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17</xdr:col>
      <xdr:colOff>15240</xdr:colOff>
      <xdr:row>0</xdr:row>
      <xdr:rowOff>15240</xdr:rowOff>
    </xdr:from>
    <xdr:to>
      <xdr:col>22</xdr:col>
      <xdr:colOff>344220</xdr:colOff>
      <xdr:row>22</xdr:row>
      <xdr:rowOff>111540</xdr:rowOff>
    </xdr:to>
    <xdr:grpSp>
      <xdr:nvGrpSpPr>
        <xdr:cNvPr id="171" name="Group 170">
          <a:extLst>
            <a:ext uri="{FF2B5EF4-FFF2-40B4-BE49-F238E27FC236}">
              <a16:creationId xmlns:a16="http://schemas.microsoft.com/office/drawing/2014/main" id="{983497F9-9671-4D5D-AE5D-127CBC68E0B6}"/>
            </a:ext>
          </a:extLst>
        </xdr:cNvPr>
        <xdr:cNvGrpSpPr/>
      </xdr:nvGrpSpPr>
      <xdr:grpSpPr>
        <a:xfrm>
          <a:off x="9502140" y="15240"/>
          <a:ext cx="4680000" cy="6840000"/>
          <a:chOff x="0" y="0"/>
          <a:chExt cx="4680000" cy="6840000"/>
        </a:xfrm>
      </xdr:grpSpPr>
      <xdr:grpSp>
        <xdr:nvGrpSpPr>
          <xdr:cNvPr id="172" name="Group 171">
            <a:extLst>
              <a:ext uri="{FF2B5EF4-FFF2-40B4-BE49-F238E27FC236}">
                <a16:creationId xmlns:a16="http://schemas.microsoft.com/office/drawing/2014/main" id="{1705944C-AAB3-510D-382D-E3F8E19C5C01}"/>
              </a:ext>
            </a:extLst>
          </xdr:cNvPr>
          <xdr:cNvGrpSpPr/>
        </xdr:nvGrpSpPr>
        <xdr:grpSpPr>
          <a:xfrm>
            <a:off x="0" y="0"/>
            <a:ext cx="4680000" cy="6840000"/>
            <a:chOff x="9515070" y="32289"/>
            <a:chExt cx="4488180" cy="6660000"/>
          </a:xfrm>
        </xdr:grpSpPr>
        <xdr:grpSp>
          <xdr:nvGrpSpPr>
            <xdr:cNvPr id="183" name="Group 182">
              <a:extLst>
                <a:ext uri="{FF2B5EF4-FFF2-40B4-BE49-F238E27FC236}">
                  <a16:creationId xmlns:a16="http://schemas.microsoft.com/office/drawing/2014/main" id="{F2AE22EB-B9B9-0B6D-CA1C-B976259CBF1B}"/>
                </a:ext>
              </a:extLst>
            </xdr:cNvPr>
            <xdr:cNvGrpSpPr/>
          </xdr:nvGrpSpPr>
          <xdr:grpSpPr>
            <a:xfrm>
              <a:off x="9515070" y="32289"/>
              <a:ext cx="4488180" cy="6660000"/>
              <a:chOff x="1338810" y="9429"/>
              <a:chExt cx="4488180" cy="6660000"/>
            </a:xfrm>
          </xdr:grpSpPr>
          <xdr:sp macro="" textlink="">
            <xdr:nvSpPr>
              <xdr:cNvPr id="185" name="Rectangle: Rounded Corners 184">
                <a:extLst>
                  <a:ext uri="{FF2B5EF4-FFF2-40B4-BE49-F238E27FC236}">
                    <a16:creationId xmlns:a16="http://schemas.microsoft.com/office/drawing/2014/main" id="{D75C35BE-3A06-66F9-6BAB-C3F11C27625B}"/>
                  </a:ext>
                </a:extLst>
              </xdr:cNvPr>
              <xdr:cNvSpPr/>
            </xdr:nvSpPr>
            <xdr:spPr>
              <a:xfrm>
                <a:off x="1338810" y="9429"/>
                <a:ext cx="4488180" cy="6660000"/>
              </a:xfrm>
              <a:prstGeom prst="roundRect">
                <a:avLst>
                  <a:gd name="adj" fmla="val 0"/>
                </a:avLst>
              </a:prstGeom>
              <a:solidFill>
                <a:schemeClr val="bg1"/>
              </a:solidFill>
              <a:ln w="254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86" name="TextBox 185">
                <a:extLst>
                  <a:ext uri="{FF2B5EF4-FFF2-40B4-BE49-F238E27FC236}">
                    <a16:creationId xmlns:a16="http://schemas.microsoft.com/office/drawing/2014/main" id="{087F430B-8747-0007-798B-A747D25FC676}"/>
                  </a:ext>
                </a:extLst>
              </xdr:cNvPr>
              <xdr:cNvSpPr txBox="1"/>
            </xdr:nvSpPr>
            <xdr:spPr>
              <a:xfrm>
                <a:off x="1699679" y="268249"/>
                <a:ext cx="2036049" cy="321752"/>
              </a:xfrm>
              <a:prstGeom prst="rect">
                <a:avLst/>
              </a:prstGeom>
              <a:solidFill>
                <a:schemeClr val="lt1">
                  <a:alpha val="0"/>
                </a:schemeClr>
              </a:solidFill>
              <a:ln w="0"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Edit Vehicle Details</a:t>
                </a:r>
                <a:endParaRPr lang="en-SC" sz="1600" b="1">
                  <a:solidFill>
                    <a:sysClr val="windowText" lastClr="000000"/>
                  </a:solidFill>
                </a:endParaRPr>
              </a:p>
            </xdr:txBody>
          </xdr:sp>
          <xdr:sp macro="" textlink="">
            <xdr:nvSpPr>
              <xdr:cNvPr id="187" name="Rectangle: Rounded Corners 186">
                <a:hlinkClick xmlns:r="http://schemas.openxmlformats.org/officeDocument/2006/relationships" r:id="rId15"/>
                <a:extLst>
                  <a:ext uri="{FF2B5EF4-FFF2-40B4-BE49-F238E27FC236}">
                    <a16:creationId xmlns:a16="http://schemas.microsoft.com/office/drawing/2014/main" id="{DB7839EA-3C84-F0DC-AFB5-7E29F998A182}"/>
                  </a:ext>
                </a:extLst>
              </xdr:cNvPr>
              <xdr:cNvSpPr/>
            </xdr:nvSpPr>
            <xdr:spPr>
              <a:xfrm>
                <a:off x="4215361" y="293154"/>
                <a:ext cx="647936"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188" name="Rectangle: Rounded Corners 187">
                <a:extLst>
                  <a:ext uri="{FF2B5EF4-FFF2-40B4-BE49-F238E27FC236}">
                    <a16:creationId xmlns:a16="http://schemas.microsoft.com/office/drawing/2014/main" id="{4F361233-6718-147D-A04F-2E7DF4DAACDB}"/>
                  </a:ext>
                </a:extLst>
              </xdr:cNvPr>
              <xdr:cNvSpPr/>
            </xdr:nvSpPr>
            <xdr:spPr>
              <a:xfrm>
                <a:off x="3551359" y="1078374"/>
                <a:ext cx="1800000" cy="217156"/>
              </a:xfrm>
              <a:prstGeom prst="roundRect">
                <a:avLst>
                  <a:gd name="adj" fmla="val 0"/>
                </a:avLst>
              </a:prstGeom>
              <a:no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89" name="Rectangle: Rounded Corners 188">
                <a:extLst>
                  <a:ext uri="{FF2B5EF4-FFF2-40B4-BE49-F238E27FC236}">
                    <a16:creationId xmlns:a16="http://schemas.microsoft.com/office/drawing/2014/main" id="{062A8F15-0C31-D912-516D-C833848BCD50}"/>
                  </a:ext>
                </a:extLst>
              </xdr:cNvPr>
              <xdr:cNvSpPr/>
            </xdr:nvSpPr>
            <xdr:spPr>
              <a:xfrm>
                <a:off x="1916473" y="107837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Registration No.</a:t>
                </a:r>
                <a:endParaRPr lang="en-SC" sz="1200"/>
              </a:p>
            </xdr:txBody>
          </xdr:sp>
          <xdr:sp macro="" textlink="">
            <xdr:nvSpPr>
              <xdr:cNvPr id="190" name="Rectangle: Rounded Corners 189">
                <a:extLst>
                  <a:ext uri="{FF2B5EF4-FFF2-40B4-BE49-F238E27FC236}">
                    <a16:creationId xmlns:a16="http://schemas.microsoft.com/office/drawing/2014/main" id="{E55DD73E-43D5-B440-DCB3-30ED555C22A6}"/>
                  </a:ext>
                </a:extLst>
              </xdr:cNvPr>
              <xdr:cNvSpPr/>
            </xdr:nvSpPr>
            <xdr:spPr>
              <a:xfrm>
                <a:off x="3553825" y="1384806"/>
                <a:ext cx="1800000" cy="217156"/>
              </a:xfrm>
              <a:prstGeom prst="roundRect">
                <a:avLst>
                  <a:gd name="adj" fmla="val 0"/>
                </a:avLst>
              </a:prstGeom>
              <a:no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Mercedes</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91" name="Rectangle: Rounded Corners 190">
                <a:extLst>
                  <a:ext uri="{FF2B5EF4-FFF2-40B4-BE49-F238E27FC236}">
                    <a16:creationId xmlns:a16="http://schemas.microsoft.com/office/drawing/2014/main" id="{100AE704-6342-37C0-6C02-D28A981C94F2}"/>
                  </a:ext>
                </a:extLst>
              </xdr:cNvPr>
              <xdr:cNvSpPr/>
            </xdr:nvSpPr>
            <xdr:spPr>
              <a:xfrm>
                <a:off x="1916473" y="138480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Make</a:t>
                </a:r>
                <a:endParaRPr lang="en-SC" sz="1200"/>
              </a:p>
            </xdr:txBody>
          </xdr:sp>
          <xdr:sp macro="" textlink="">
            <xdr:nvSpPr>
              <xdr:cNvPr id="507904" name="Rectangle: Rounded Corners 507903">
                <a:extLst>
                  <a:ext uri="{FF2B5EF4-FFF2-40B4-BE49-F238E27FC236}">
                    <a16:creationId xmlns:a16="http://schemas.microsoft.com/office/drawing/2014/main" id="{1372377D-D94F-174B-AE53-724B551D1DA0}"/>
                  </a:ext>
                </a:extLst>
              </xdr:cNvPr>
              <xdr:cNvSpPr/>
            </xdr:nvSpPr>
            <xdr:spPr>
              <a:xfrm>
                <a:off x="3546205" y="2035972"/>
                <a:ext cx="1800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2022</a:t>
                </a:r>
                <a:endParaRPr lang="en-SC" sz="1100">
                  <a:solidFill>
                    <a:sysClr val="windowText" lastClr="000000"/>
                  </a:solidFill>
                </a:endParaRPr>
              </a:p>
            </xdr:txBody>
          </xdr:sp>
          <xdr:sp macro="" textlink="">
            <xdr:nvSpPr>
              <xdr:cNvPr id="507905" name="Rectangle: Rounded Corners 507904">
                <a:extLst>
                  <a:ext uri="{FF2B5EF4-FFF2-40B4-BE49-F238E27FC236}">
                    <a16:creationId xmlns:a16="http://schemas.microsoft.com/office/drawing/2014/main" id="{AAF5D7D1-8148-41DB-6E98-D651F9B5BA88}"/>
                  </a:ext>
                </a:extLst>
              </xdr:cNvPr>
              <xdr:cNvSpPr/>
            </xdr:nvSpPr>
            <xdr:spPr>
              <a:xfrm>
                <a:off x="1916473" y="203597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Model Year</a:t>
                </a:r>
                <a:endParaRPr lang="en-SC" sz="1200"/>
              </a:p>
            </xdr:txBody>
          </xdr:sp>
          <xdr:sp macro="" textlink="">
            <xdr:nvSpPr>
              <xdr:cNvPr id="507906" name="Rectangle: Rounded Corners 507905">
                <a:extLst>
                  <a:ext uri="{FF2B5EF4-FFF2-40B4-BE49-F238E27FC236}">
                    <a16:creationId xmlns:a16="http://schemas.microsoft.com/office/drawing/2014/main" id="{AAC9A20F-4B26-06A9-A0C4-DE48623FC158}"/>
                  </a:ext>
                </a:extLst>
              </xdr:cNvPr>
              <xdr:cNvSpPr/>
            </xdr:nvSpPr>
            <xdr:spPr>
              <a:xfrm>
                <a:off x="3548670" y="2342402"/>
                <a:ext cx="1800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Sedan</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507910" name="Rectangle: Rounded Corners 507909">
                <a:extLst>
                  <a:ext uri="{FF2B5EF4-FFF2-40B4-BE49-F238E27FC236}">
                    <a16:creationId xmlns:a16="http://schemas.microsoft.com/office/drawing/2014/main" id="{DE08C65B-5D45-C74F-E373-9C35EA1BE533}"/>
                  </a:ext>
                </a:extLst>
              </xdr:cNvPr>
              <xdr:cNvSpPr/>
            </xdr:nvSpPr>
            <xdr:spPr>
              <a:xfrm>
                <a:off x="1916473" y="234240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Type</a:t>
                </a:r>
                <a:endParaRPr lang="en-SC" sz="1200"/>
              </a:p>
            </xdr:txBody>
          </xdr:sp>
          <xdr:sp macro="" textlink="">
            <xdr:nvSpPr>
              <xdr:cNvPr id="507911" name="Rectangle: Rounded Corners 507910">
                <a:extLst>
                  <a:ext uri="{FF2B5EF4-FFF2-40B4-BE49-F238E27FC236}">
                    <a16:creationId xmlns:a16="http://schemas.microsoft.com/office/drawing/2014/main" id="{2A808A66-C58C-4B1F-6F78-6EAAD182250B}"/>
                  </a:ext>
                </a:extLst>
              </xdr:cNvPr>
              <xdr:cNvSpPr/>
            </xdr:nvSpPr>
            <xdr:spPr>
              <a:xfrm>
                <a:off x="3548670" y="2664155"/>
                <a:ext cx="1800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White</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507912" name="Rectangle: Rounded Corners 507911">
                <a:extLst>
                  <a:ext uri="{FF2B5EF4-FFF2-40B4-BE49-F238E27FC236}">
                    <a16:creationId xmlns:a16="http://schemas.microsoft.com/office/drawing/2014/main" id="{D85C6138-256B-66A2-6862-DBEBEDE158F3}"/>
                  </a:ext>
                </a:extLst>
              </xdr:cNvPr>
              <xdr:cNvSpPr/>
            </xdr:nvSpPr>
            <xdr:spPr>
              <a:xfrm>
                <a:off x="1916473" y="266415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Color</a:t>
                </a:r>
                <a:endParaRPr lang="en-SC" sz="1200"/>
              </a:p>
            </xdr:txBody>
          </xdr:sp>
          <xdr:sp macro="" textlink="">
            <xdr:nvSpPr>
              <xdr:cNvPr id="507913" name="Rectangle: Rounded Corners 507912">
                <a:extLst>
                  <a:ext uri="{FF2B5EF4-FFF2-40B4-BE49-F238E27FC236}">
                    <a16:creationId xmlns:a16="http://schemas.microsoft.com/office/drawing/2014/main" id="{6DFBB19E-3480-07EF-6B9A-CA521C67A216}"/>
                  </a:ext>
                </a:extLst>
              </xdr:cNvPr>
              <xdr:cNvSpPr/>
            </xdr:nvSpPr>
            <xdr:spPr>
              <a:xfrm>
                <a:off x="1916473" y="297066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Seating</a:t>
                </a:r>
                <a:endParaRPr lang="en-SC" sz="1200">
                  <a:solidFill>
                    <a:sysClr val="windowText" lastClr="000000"/>
                  </a:solidFill>
                </a:endParaRPr>
              </a:p>
            </xdr:txBody>
          </xdr:sp>
          <xdr:sp macro="" textlink="">
            <xdr:nvSpPr>
              <xdr:cNvPr id="507914" name="Rectangle: Rounded Corners 507913">
                <a:extLst>
                  <a:ext uri="{FF2B5EF4-FFF2-40B4-BE49-F238E27FC236}">
                    <a16:creationId xmlns:a16="http://schemas.microsoft.com/office/drawing/2014/main" id="{F51CBFC3-2DC6-41F5-DB28-2357261A91AF}"/>
                  </a:ext>
                </a:extLst>
              </xdr:cNvPr>
              <xdr:cNvSpPr/>
            </xdr:nvSpPr>
            <xdr:spPr>
              <a:xfrm>
                <a:off x="3553825" y="1706557"/>
                <a:ext cx="1800000" cy="217156"/>
              </a:xfrm>
              <a:prstGeom prst="roundRect">
                <a:avLst>
                  <a:gd name="adj" fmla="val 0"/>
                </a:avLst>
              </a:prstGeom>
              <a:noFill/>
              <a:ln w="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Sentry</a:t>
                </a:r>
                <a:endParaRPr lang="en-SC" sz="1100"/>
              </a:p>
            </xdr:txBody>
          </xdr:sp>
          <xdr:sp macro="" textlink="">
            <xdr:nvSpPr>
              <xdr:cNvPr id="507915" name="Rectangle: Rounded Corners 507914">
                <a:extLst>
                  <a:ext uri="{FF2B5EF4-FFF2-40B4-BE49-F238E27FC236}">
                    <a16:creationId xmlns:a16="http://schemas.microsoft.com/office/drawing/2014/main" id="{E53940C3-9D98-BDD9-D044-FE1F147E84C6}"/>
                  </a:ext>
                </a:extLst>
              </xdr:cNvPr>
              <xdr:cNvSpPr/>
            </xdr:nvSpPr>
            <xdr:spPr>
              <a:xfrm>
                <a:off x="1916473" y="170655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Model</a:t>
                </a:r>
                <a:endParaRPr lang="en-SC" sz="1200"/>
              </a:p>
            </xdr:txBody>
          </xdr:sp>
          <xdr:sp macro="" textlink="">
            <xdr:nvSpPr>
              <xdr:cNvPr id="507916" name="Rectangle: Rounded Corners 507915">
                <a:extLst>
                  <a:ext uri="{FF2B5EF4-FFF2-40B4-BE49-F238E27FC236}">
                    <a16:creationId xmlns:a16="http://schemas.microsoft.com/office/drawing/2014/main" id="{217ACDE6-4087-4AC8-C964-A8AE3350F5D3}"/>
                  </a:ext>
                </a:extLst>
              </xdr:cNvPr>
              <xdr:cNvSpPr/>
            </xdr:nvSpPr>
            <xdr:spPr>
              <a:xfrm>
                <a:off x="3548670" y="3284677"/>
                <a:ext cx="1800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a:solidFill>
                      <a:sysClr val="windowText" lastClr="000000"/>
                    </a:solidFill>
                  </a:rPr>
                  <a:t>Petrol</a:t>
                </a:r>
                <a:endParaRPr lang="en-SC" sz="1100" b="1">
                  <a:solidFill>
                    <a:srgbClr val="F76909"/>
                  </a:solidFill>
                </a:endParaRPr>
              </a:p>
            </xdr:txBody>
          </xdr:sp>
          <xdr:sp macro="" textlink="">
            <xdr:nvSpPr>
              <xdr:cNvPr id="507917" name="Rectangle: Rounded Corners 507916">
                <a:extLst>
                  <a:ext uri="{FF2B5EF4-FFF2-40B4-BE49-F238E27FC236}">
                    <a16:creationId xmlns:a16="http://schemas.microsoft.com/office/drawing/2014/main" id="{8E45BB90-CF10-A611-779E-69FE684439F1}"/>
                  </a:ext>
                </a:extLst>
              </xdr:cNvPr>
              <xdr:cNvSpPr/>
            </xdr:nvSpPr>
            <xdr:spPr>
              <a:xfrm>
                <a:off x="1916473" y="328467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Engine Type</a:t>
                </a:r>
                <a:endParaRPr lang="en-SC" sz="1200">
                  <a:solidFill>
                    <a:sysClr val="windowText" lastClr="000000"/>
                  </a:solidFill>
                </a:endParaRPr>
              </a:p>
            </xdr:txBody>
          </xdr:sp>
          <xdr:sp macro="" textlink="">
            <xdr:nvSpPr>
              <xdr:cNvPr id="507918" name="Rectangle: Rounded Corners 507917">
                <a:extLst>
                  <a:ext uri="{FF2B5EF4-FFF2-40B4-BE49-F238E27FC236}">
                    <a16:creationId xmlns:a16="http://schemas.microsoft.com/office/drawing/2014/main" id="{762E78F3-8915-89B9-459B-97E7FEC7F786}"/>
                  </a:ext>
                </a:extLst>
              </xdr:cNvPr>
              <xdr:cNvSpPr/>
            </xdr:nvSpPr>
            <xdr:spPr>
              <a:xfrm>
                <a:off x="3546204" y="3606430"/>
                <a:ext cx="1800000" cy="214502"/>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3890</a:t>
                </a:r>
                <a:endParaRPr lang="en-SC" sz="1100">
                  <a:solidFill>
                    <a:sysClr val="windowText" lastClr="000000"/>
                  </a:solidFill>
                </a:endParaRPr>
              </a:p>
            </xdr:txBody>
          </xdr:sp>
          <xdr:sp macro="" textlink="">
            <xdr:nvSpPr>
              <xdr:cNvPr id="507919" name="Rectangle: Rounded Corners 507918">
                <a:extLst>
                  <a:ext uri="{FF2B5EF4-FFF2-40B4-BE49-F238E27FC236}">
                    <a16:creationId xmlns:a16="http://schemas.microsoft.com/office/drawing/2014/main" id="{8979EFCE-CB34-E94F-6253-46C0193C1F2C}"/>
                  </a:ext>
                </a:extLst>
              </xdr:cNvPr>
              <xdr:cNvSpPr/>
            </xdr:nvSpPr>
            <xdr:spPr>
              <a:xfrm>
                <a:off x="1916473" y="3606430"/>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Engine CC</a:t>
                </a:r>
                <a:endParaRPr lang="en-SC" sz="1200">
                  <a:solidFill>
                    <a:sysClr val="windowText" lastClr="000000"/>
                  </a:solidFill>
                </a:endParaRPr>
              </a:p>
            </xdr:txBody>
          </xdr:sp>
          <xdr:sp macro="" textlink="">
            <xdr:nvSpPr>
              <xdr:cNvPr id="507920" name="Rectangle: Rounded Corners 507919">
                <a:hlinkClick xmlns:r="http://schemas.openxmlformats.org/officeDocument/2006/relationships" r:id="rId15"/>
                <a:extLst>
                  <a:ext uri="{FF2B5EF4-FFF2-40B4-BE49-F238E27FC236}">
                    <a16:creationId xmlns:a16="http://schemas.microsoft.com/office/drawing/2014/main" id="{2C956A5F-6164-B262-AAD8-8A34B4EC0D0F}"/>
                  </a:ext>
                </a:extLst>
              </xdr:cNvPr>
              <xdr:cNvSpPr/>
            </xdr:nvSpPr>
            <xdr:spPr>
              <a:xfrm>
                <a:off x="4929285" y="289359"/>
                <a:ext cx="647936"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507921" name="Rectangle: Rounded Corners 507920">
                <a:extLst>
                  <a:ext uri="{FF2B5EF4-FFF2-40B4-BE49-F238E27FC236}">
                    <a16:creationId xmlns:a16="http://schemas.microsoft.com/office/drawing/2014/main" id="{9F197ABD-3D2E-5AFE-5292-A7A56BFF6B0B}"/>
                  </a:ext>
                </a:extLst>
              </xdr:cNvPr>
              <xdr:cNvSpPr/>
            </xdr:nvSpPr>
            <xdr:spPr>
              <a:xfrm>
                <a:off x="3546204" y="3912859"/>
                <a:ext cx="1800000" cy="214502"/>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507922" name="TextBox 507921">
                <a:extLst>
                  <a:ext uri="{FF2B5EF4-FFF2-40B4-BE49-F238E27FC236}">
                    <a16:creationId xmlns:a16="http://schemas.microsoft.com/office/drawing/2014/main" id="{A49BB596-BB7C-E5A1-1D41-8BAC4F227BC8}"/>
                  </a:ext>
                </a:extLst>
              </xdr:cNvPr>
              <xdr:cNvSpPr txBox="1"/>
            </xdr:nvSpPr>
            <xdr:spPr>
              <a:xfrm>
                <a:off x="2011498" y="5401330"/>
                <a:ext cx="3351733" cy="6920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Car previously owned by Steven Frank and sold to Wanda Lucas on the 24-Dec-2024</a:t>
                </a:r>
              </a:p>
              <a:p>
                <a:endParaRPr lang="en-SC" sz="1100"/>
              </a:p>
            </xdr:txBody>
          </xdr:sp>
          <xdr:sp macro="" textlink="">
            <xdr:nvSpPr>
              <xdr:cNvPr id="507923" name="Rectangle: Rounded Corners 507922">
                <a:extLst>
                  <a:ext uri="{FF2B5EF4-FFF2-40B4-BE49-F238E27FC236}">
                    <a16:creationId xmlns:a16="http://schemas.microsoft.com/office/drawing/2014/main" id="{4A404E3A-DC67-2D6A-FDF4-A62D545A8C42}"/>
                  </a:ext>
                </a:extLst>
              </xdr:cNvPr>
              <xdr:cNvSpPr/>
            </xdr:nvSpPr>
            <xdr:spPr>
              <a:xfrm>
                <a:off x="3550920" y="2971081"/>
                <a:ext cx="1800000" cy="213397"/>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5</a:t>
                </a:r>
                <a:endParaRPr lang="en-SC" sz="1100">
                  <a:solidFill>
                    <a:sysClr val="windowText" lastClr="000000"/>
                  </a:solidFill>
                </a:endParaRPr>
              </a:p>
            </xdr:txBody>
          </xdr:sp>
        </xdr:grpSp>
        <xdr:sp macro="" textlink="">
          <xdr:nvSpPr>
            <xdr:cNvPr id="184" name="Rectangle: Rounded Corners 183">
              <a:extLst>
                <a:ext uri="{FF2B5EF4-FFF2-40B4-BE49-F238E27FC236}">
                  <a16:creationId xmlns:a16="http://schemas.microsoft.com/office/drawing/2014/main" id="{5093C451-9FB2-206E-3336-12BBD02DF6E2}"/>
                </a:ext>
              </a:extLst>
            </xdr:cNvPr>
            <xdr:cNvSpPr/>
          </xdr:nvSpPr>
          <xdr:spPr>
            <a:xfrm>
              <a:off x="10092733" y="3947160"/>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Engine No.</a:t>
              </a:r>
              <a:endParaRPr lang="en-SC" sz="1200">
                <a:solidFill>
                  <a:sysClr val="windowText" lastClr="000000"/>
                </a:solidFill>
              </a:endParaRPr>
            </a:p>
          </xdr:txBody>
        </xdr:sp>
      </xdr:grpSp>
      <xdr:sp macro="" textlink="">
        <xdr:nvSpPr>
          <xdr:cNvPr id="173" name="Rectangle: Rounded Corners 172">
            <a:extLst>
              <a:ext uri="{FF2B5EF4-FFF2-40B4-BE49-F238E27FC236}">
                <a16:creationId xmlns:a16="http://schemas.microsoft.com/office/drawing/2014/main" id="{3C513697-C582-2627-58D5-3F3F8E230D48}"/>
              </a:ext>
            </a:extLst>
          </xdr:cNvPr>
          <xdr:cNvSpPr/>
        </xdr:nvSpPr>
        <xdr:spPr>
          <a:xfrm>
            <a:off x="2303935" y="4320540"/>
            <a:ext cx="1876930" cy="223025"/>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74" name="Rectangle: Rounded Corners 173">
            <a:extLst>
              <a:ext uri="{FF2B5EF4-FFF2-40B4-BE49-F238E27FC236}">
                <a16:creationId xmlns:a16="http://schemas.microsoft.com/office/drawing/2014/main" id="{D30C3E94-CEFA-4AA4-A55A-E063A2F0DCDF}"/>
              </a:ext>
            </a:extLst>
          </xdr:cNvPr>
          <xdr:cNvSpPr/>
        </xdr:nvSpPr>
        <xdr:spPr>
          <a:xfrm>
            <a:off x="601980" y="4320540"/>
            <a:ext cx="1526895" cy="21734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Chassis No.</a:t>
            </a:r>
            <a:endParaRPr lang="en-SC" sz="1200"/>
          </a:p>
        </xdr:txBody>
      </xdr:sp>
      <xdr:sp macro="" textlink="">
        <xdr:nvSpPr>
          <xdr:cNvPr id="175" name="Rectangle: Rounded Corners 174">
            <a:extLst>
              <a:ext uri="{FF2B5EF4-FFF2-40B4-BE49-F238E27FC236}">
                <a16:creationId xmlns:a16="http://schemas.microsoft.com/office/drawing/2014/main" id="{A88040C1-6F18-079A-F741-A4D640DF541A}"/>
              </a:ext>
            </a:extLst>
          </xdr:cNvPr>
          <xdr:cNvSpPr/>
        </xdr:nvSpPr>
        <xdr:spPr>
          <a:xfrm>
            <a:off x="601980" y="4635336"/>
            <a:ext cx="1526895" cy="21734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Value</a:t>
            </a:r>
            <a:endParaRPr lang="en-SC" sz="1200">
              <a:solidFill>
                <a:sysClr val="windowText" lastClr="000000"/>
              </a:solidFill>
            </a:endParaRPr>
          </a:p>
        </xdr:txBody>
      </xdr:sp>
      <xdr:sp macro="" textlink="">
        <xdr:nvSpPr>
          <xdr:cNvPr id="176" name="Rectangle: Rounded Corners 175">
            <a:extLst>
              <a:ext uri="{FF2B5EF4-FFF2-40B4-BE49-F238E27FC236}">
                <a16:creationId xmlns:a16="http://schemas.microsoft.com/office/drawing/2014/main" id="{0C603A70-1848-D8B6-097D-FFB8AB052733}"/>
              </a:ext>
            </a:extLst>
          </xdr:cNvPr>
          <xdr:cNvSpPr/>
        </xdr:nvSpPr>
        <xdr:spPr>
          <a:xfrm>
            <a:off x="2303935" y="4957833"/>
            <a:ext cx="1876930" cy="223025"/>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b="0">
              <a:solidFill>
                <a:sysClr val="windowText" lastClr="000000"/>
              </a:solidFill>
            </a:endParaRPr>
          </a:p>
        </xdr:txBody>
      </xdr:sp>
      <xdr:sp macro="" textlink="">
        <xdr:nvSpPr>
          <xdr:cNvPr id="177" name="Rectangle: Rounded Corners 176">
            <a:extLst>
              <a:ext uri="{FF2B5EF4-FFF2-40B4-BE49-F238E27FC236}">
                <a16:creationId xmlns:a16="http://schemas.microsoft.com/office/drawing/2014/main" id="{B13E4272-C086-4661-AB44-93D0D52DDCE8}"/>
              </a:ext>
            </a:extLst>
          </xdr:cNvPr>
          <xdr:cNvSpPr/>
        </xdr:nvSpPr>
        <xdr:spPr>
          <a:xfrm>
            <a:off x="601980" y="4957833"/>
            <a:ext cx="1526895" cy="21734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Useage</a:t>
            </a:r>
            <a:endParaRPr lang="en-SC" sz="1200">
              <a:solidFill>
                <a:sysClr val="windowText" lastClr="000000"/>
              </a:solidFill>
            </a:endParaRPr>
          </a:p>
        </xdr:txBody>
      </xdr:sp>
      <xdr:sp macro="" textlink="">
        <xdr:nvSpPr>
          <xdr:cNvPr id="179" name="Rectangle: Rounded Corners 178">
            <a:extLst>
              <a:ext uri="{FF2B5EF4-FFF2-40B4-BE49-F238E27FC236}">
                <a16:creationId xmlns:a16="http://schemas.microsoft.com/office/drawing/2014/main" id="{A1AC1F3A-4BF4-0AB7-1A3B-BE73574DE052}"/>
              </a:ext>
            </a:extLst>
          </xdr:cNvPr>
          <xdr:cNvSpPr/>
        </xdr:nvSpPr>
        <xdr:spPr>
          <a:xfrm>
            <a:off x="601980" y="5288282"/>
            <a:ext cx="1526895" cy="21469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Comment</a:t>
            </a:r>
            <a:endParaRPr lang="en-SC" sz="1200">
              <a:solidFill>
                <a:sysClr val="windowText" lastClr="000000"/>
              </a:solidFill>
            </a:endParaRPr>
          </a:p>
        </xdr:txBody>
      </xdr:sp>
      <xdr:sp macro="" textlink="">
        <xdr:nvSpPr>
          <xdr:cNvPr id="181" name="Rectangle: Rounded Corners 180">
            <a:extLst>
              <a:ext uri="{FF2B5EF4-FFF2-40B4-BE49-F238E27FC236}">
                <a16:creationId xmlns:a16="http://schemas.microsoft.com/office/drawing/2014/main" id="{8A505FDE-1E22-A5F5-0B67-50468D18E7EF}"/>
              </a:ext>
            </a:extLst>
          </xdr:cNvPr>
          <xdr:cNvSpPr/>
        </xdr:nvSpPr>
        <xdr:spPr>
          <a:xfrm>
            <a:off x="2306281" y="4635762"/>
            <a:ext cx="1876930" cy="219164"/>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390,000</a:t>
            </a:r>
            <a:endParaRPr lang="en-SC" sz="1100">
              <a:solidFill>
                <a:sysClr val="windowText" lastClr="000000"/>
              </a:solidFill>
            </a:endParaRPr>
          </a:p>
        </xdr:txBody>
      </xdr:sp>
    </xdr:grpSp>
    <xdr:clientData/>
  </xdr:twoCellAnchor>
  <xdr:twoCellAnchor>
    <xdr:from>
      <xdr:col>20</xdr:col>
      <xdr:colOff>350520</xdr:colOff>
      <xdr:row>4</xdr:row>
      <xdr:rowOff>45720</xdr:rowOff>
    </xdr:from>
    <xdr:to>
      <xdr:col>21</xdr:col>
      <xdr:colOff>63370</xdr:colOff>
      <xdr:row>4</xdr:row>
      <xdr:rowOff>266019</xdr:rowOff>
    </xdr:to>
    <xdr:sp macro="" textlink="">
      <xdr:nvSpPr>
        <xdr:cNvPr id="2" name="Rectangle: Rounded Corners 1">
          <a:extLst>
            <a:ext uri="{FF2B5EF4-FFF2-40B4-BE49-F238E27FC236}">
              <a16:creationId xmlns:a16="http://schemas.microsoft.com/office/drawing/2014/main" id="{95685BAA-EB2A-41BE-9897-D556143AAC91}"/>
            </a:ext>
          </a:extLst>
        </xdr:cNvPr>
        <xdr:cNvSpPr/>
      </xdr:nvSpPr>
      <xdr:spPr>
        <a:xfrm>
          <a:off x="11795760" y="1097280"/>
          <a:ext cx="1876930" cy="220299"/>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S4444</a:t>
          </a:r>
          <a:endParaRPr lang="en-SC" sz="1100">
            <a:solidFill>
              <a:sysClr val="windowText" lastClr="000000"/>
            </a:solidFill>
          </a:endParaRPr>
        </a:p>
      </xdr:txBody>
    </xdr:sp>
    <xdr:clientData/>
  </xdr:twoCellAnchor>
  <xdr:twoCellAnchor>
    <xdr:from>
      <xdr:col>19</xdr:col>
      <xdr:colOff>1158240</xdr:colOff>
      <xdr:row>20</xdr:row>
      <xdr:rowOff>114300</xdr:rowOff>
    </xdr:from>
    <xdr:to>
      <xdr:col>20</xdr:col>
      <xdr:colOff>1168560</xdr:colOff>
      <xdr:row>21</xdr:row>
      <xdr:rowOff>38640</xdr:rowOff>
    </xdr:to>
    <xdr:sp macro="" textlink="">
      <xdr:nvSpPr>
        <xdr:cNvPr id="3" name="Rectangle: Rounded Corners 2">
          <a:extLst>
            <a:ext uri="{FF2B5EF4-FFF2-40B4-BE49-F238E27FC236}">
              <a16:creationId xmlns:a16="http://schemas.microsoft.com/office/drawing/2014/main" id="{19292639-A204-4D83-A28A-6F1B31F56737}"/>
            </a:ext>
          </a:extLst>
        </xdr:cNvPr>
        <xdr:cNvSpPr/>
      </xdr:nvSpPr>
      <xdr:spPr>
        <a:xfrm>
          <a:off x="11353800" y="6408420"/>
          <a:ext cx="1260000" cy="252000"/>
        </a:xfrm>
        <a:prstGeom prst="roundRect">
          <a:avLst/>
        </a:prstGeom>
        <a:solidFill>
          <a:srgbClr val="E36A17"/>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Upload Document</a:t>
          </a:r>
          <a:endParaRPr lang="en-SC" sz="1100"/>
        </a:p>
      </xdr:txBody>
    </xdr:sp>
    <xdr:clientData/>
  </xdr:twoCellAnchor>
</xdr:wsDr>
</file>

<file path=xl/drawings/drawing88.xml><?xml version="1.0" encoding="utf-8"?>
<xdr:wsDr xmlns:xdr="http://schemas.openxmlformats.org/drawingml/2006/spreadsheetDrawing" xmlns:a="http://schemas.openxmlformats.org/drawingml/2006/main">
  <xdr:oneCellAnchor>
    <xdr:from>
      <xdr:col>25</xdr:col>
      <xdr:colOff>480060</xdr:colOff>
      <xdr:row>15</xdr:row>
      <xdr:rowOff>0</xdr:rowOff>
    </xdr:from>
    <xdr:ext cx="184731" cy="264560"/>
    <xdr:sp macro="" textlink="">
      <xdr:nvSpPr>
        <xdr:cNvPr id="2" name="TextBox 1">
          <a:extLst>
            <a:ext uri="{FF2B5EF4-FFF2-40B4-BE49-F238E27FC236}">
              <a16:creationId xmlns:a16="http://schemas.microsoft.com/office/drawing/2014/main" id="{A1F4A3FE-6752-4EEC-A102-5E69D3CD11C5}"/>
            </a:ext>
          </a:extLst>
        </xdr:cNvPr>
        <xdr:cNvSpPr txBox="1"/>
      </xdr:nvSpPr>
      <xdr:spPr>
        <a:xfrm>
          <a:off x="135331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25</xdr:row>
      <xdr:rowOff>0</xdr:rowOff>
    </xdr:from>
    <xdr:ext cx="184731" cy="264560"/>
    <xdr:sp macro="" textlink="">
      <xdr:nvSpPr>
        <xdr:cNvPr id="3" name="TextBox 2">
          <a:extLst>
            <a:ext uri="{FF2B5EF4-FFF2-40B4-BE49-F238E27FC236}">
              <a16:creationId xmlns:a16="http://schemas.microsoft.com/office/drawing/2014/main" id="{6E9B12A7-DF67-4181-8271-70BCD89F9D6B}"/>
            </a:ext>
          </a:extLst>
        </xdr:cNvPr>
        <xdr:cNvSpPr txBox="1"/>
      </xdr:nvSpPr>
      <xdr:spPr>
        <a:xfrm>
          <a:off x="13533120" y="5494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 name="TextBox 3">
          <a:extLst>
            <a:ext uri="{FF2B5EF4-FFF2-40B4-BE49-F238E27FC236}">
              <a16:creationId xmlns:a16="http://schemas.microsoft.com/office/drawing/2014/main" id="{A34E0165-192F-4890-97D8-9EB5675F98EA}"/>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15</xdr:row>
      <xdr:rowOff>0</xdr:rowOff>
    </xdr:from>
    <xdr:ext cx="184731" cy="264560"/>
    <xdr:sp macro="" textlink="">
      <xdr:nvSpPr>
        <xdr:cNvPr id="5" name="TextBox 4">
          <a:extLst>
            <a:ext uri="{FF2B5EF4-FFF2-40B4-BE49-F238E27FC236}">
              <a16:creationId xmlns:a16="http://schemas.microsoft.com/office/drawing/2014/main" id="{C3696B25-4226-495B-B40B-C84E6EBF71DE}"/>
            </a:ext>
          </a:extLst>
        </xdr:cNvPr>
        <xdr:cNvSpPr txBox="1"/>
      </xdr:nvSpPr>
      <xdr:spPr>
        <a:xfrm>
          <a:off x="135331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25</xdr:row>
      <xdr:rowOff>0</xdr:rowOff>
    </xdr:from>
    <xdr:ext cx="184731" cy="264560"/>
    <xdr:sp macro="" textlink="">
      <xdr:nvSpPr>
        <xdr:cNvPr id="8" name="TextBox 7">
          <a:extLst>
            <a:ext uri="{FF2B5EF4-FFF2-40B4-BE49-F238E27FC236}">
              <a16:creationId xmlns:a16="http://schemas.microsoft.com/office/drawing/2014/main" id="{66E133BA-2350-4A48-AFF1-D9FE8A98E3D6}"/>
            </a:ext>
          </a:extLst>
        </xdr:cNvPr>
        <xdr:cNvSpPr txBox="1"/>
      </xdr:nvSpPr>
      <xdr:spPr>
        <a:xfrm>
          <a:off x="13533120" y="5494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9</xdr:col>
      <xdr:colOff>480060</xdr:colOff>
      <xdr:row>25</xdr:row>
      <xdr:rowOff>0</xdr:rowOff>
    </xdr:from>
    <xdr:ext cx="184731" cy="264560"/>
    <xdr:sp macro="" textlink="">
      <xdr:nvSpPr>
        <xdr:cNvPr id="9" name="TextBox 8">
          <a:extLst>
            <a:ext uri="{FF2B5EF4-FFF2-40B4-BE49-F238E27FC236}">
              <a16:creationId xmlns:a16="http://schemas.microsoft.com/office/drawing/2014/main" id="{60F6FB61-09D8-480A-BABB-A8D48FA91B58}"/>
            </a:ext>
          </a:extLst>
        </xdr:cNvPr>
        <xdr:cNvSpPr txBox="1"/>
      </xdr:nvSpPr>
      <xdr:spPr>
        <a:xfrm>
          <a:off x="4831080" y="5494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5</xdr:col>
      <xdr:colOff>0</xdr:colOff>
      <xdr:row>33</xdr:row>
      <xdr:rowOff>106680</xdr:rowOff>
    </xdr:from>
    <xdr:to>
      <xdr:col>5</xdr:col>
      <xdr:colOff>291805</xdr:colOff>
      <xdr:row>34</xdr:row>
      <xdr:rowOff>213360</xdr:rowOff>
    </xdr:to>
    <xdr:pic>
      <xdr:nvPicPr>
        <xdr:cNvPr id="13" name="Picture 12">
          <a:extLst>
            <a:ext uri="{FF2B5EF4-FFF2-40B4-BE49-F238E27FC236}">
              <a16:creationId xmlns:a16="http://schemas.microsoft.com/office/drawing/2014/main" id="{52F152C3-5589-4A2E-9538-3C61B65E5152}"/>
            </a:ext>
          </a:extLst>
        </xdr:cNvPr>
        <xdr:cNvPicPr>
          <a:picLocks noChangeAspect="1"/>
        </xdr:cNvPicPr>
      </xdr:nvPicPr>
      <xdr:blipFill>
        <a:blip xmlns:r="http://schemas.openxmlformats.org/officeDocument/2006/relationships" r:embed="rId1"/>
        <a:stretch>
          <a:fillRect/>
        </a:stretch>
      </xdr:blipFill>
      <xdr:spPr>
        <a:xfrm>
          <a:off x="2110740" y="6240780"/>
          <a:ext cx="291805" cy="381000"/>
        </a:xfrm>
        <a:prstGeom prst="rect">
          <a:avLst/>
        </a:prstGeom>
      </xdr:spPr>
    </xdr:pic>
    <xdr:clientData/>
  </xdr:twoCellAnchor>
  <xdr:twoCellAnchor editAs="oneCell">
    <xdr:from>
      <xdr:col>10</xdr:col>
      <xdr:colOff>144780</xdr:colOff>
      <xdr:row>33</xdr:row>
      <xdr:rowOff>106680</xdr:rowOff>
    </xdr:from>
    <xdr:to>
      <xdr:col>11</xdr:col>
      <xdr:colOff>40345</xdr:colOff>
      <xdr:row>34</xdr:row>
      <xdr:rowOff>213360</xdr:rowOff>
    </xdr:to>
    <xdr:pic>
      <xdr:nvPicPr>
        <xdr:cNvPr id="14" name="Picture 13">
          <a:extLst>
            <a:ext uri="{FF2B5EF4-FFF2-40B4-BE49-F238E27FC236}">
              <a16:creationId xmlns:a16="http://schemas.microsoft.com/office/drawing/2014/main" id="{A8F4C763-C1DA-4C8E-8A57-F7D805971108}"/>
            </a:ext>
          </a:extLst>
        </xdr:cNvPr>
        <xdr:cNvPicPr>
          <a:picLocks noChangeAspect="1"/>
        </xdr:cNvPicPr>
      </xdr:nvPicPr>
      <xdr:blipFill>
        <a:blip xmlns:r="http://schemas.openxmlformats.org/officeDocument/2006/relationships" r:embed="rId1"/>
        <a:stretch>
          <a:fillRect/>
        </a:stretch>
      </xdr:blipFill>
      <xdr:spPr>
        <a:xfrm>
          <a:off x="5128260" y="6240780"/>
          <a:ext cx="291805" cy="381000"/>
        </a:xfrm>
        <a:prstGeom prst="rect">
          <a:avLst/>
        </a:prstGeom>
      </xdr:spPr>
    </xdr:pic>
    <xdr:clientData/>
  </xdr:twoCellAnchor>
  <xdr:twoCellAnchor editAs="oneCell">
    <xdr:from>
      <xdr:col>7</xdr:col>
      <xdr:colOff>0</xdr:colOff>
      <xdr:row>33</xdr:row>
      <xdr:rowOff>106680</xdr:rowOff>
    </xdr:from>
    <xdr:to>
      <xdr:col>7</xdr:col>
      <xdr:colOff>271445</xdr:colOff>
      <xdr:row>34</xdr:row>
      <xdr:rowOff>213360</xdr:rowOff>
    </xdr:to>
    <xdr:pic>
      <xdr:nvPicPr>
        <xdr:cNvPr id="15" name="Picture 14">
          <a:extLst>
            <a:ext uri="{FF2B5EF4-FFF2-40B4-BE49-F238E27FC236}">
              <a16:creationId xmlns:a16="http://schemas.microsoft.com/office/drawing/2014/main" id="{4DE5EFAF-D7DC-4B85-B6D0-421D57A20284}"/>
            </a:ext>
          </a:extLst>
        </xdr:cNvPr>
        <xdr:cNvPicPr>
          <a:picLocks noChangeAspect="1"/>
        </xdr:cNvPicPr>
      </xdr:nvPicPr>
      <xdr:blipFill>
        <a:blip xmlns:r="http://schemas.openxmlformats.org/officeDocument/2006/relationships" r:embed="rId2"/>
        <a:stretch>
          <a:fillRect/>
        </a:stretch>
      </xdr:blipFill>
      <xdr:spPr>
        <a:xfrm>
          <a:off x="2933700" y="6240780"/>
          <a:ext cx="271445" cy="381000"/>
        </a:xfrm>
        <a:prstGeom prst="rect">
          <a:avLst/>
        </a:prstGeom>
      </xdr:spPr>
    </xdr:pic>
    <xdr:clientData/>
  </xdr:twoCellAnchor>
  <xdr:twoCellAnchor editAs="oneCell">
    <xdr:from>
      <xdr:col>9</xdr:col>
      <xdr:colOff>0</xdr:colOff>
      <xdr:row>33</xdr:row>
      <xdr:rowOff>106680</xdr:rowOff>
    </xdr:from>
    <xdr:to>
      <xdr:col>9</xdr:col>
      <xdr:colOff>271445</xdr:colOff>
      <xdr:row>34</xdr:row>
      <xdr:rowOff>213360</xdr:rowOff>
    </xdr:to>
    <xdr:pic>
      <xdr:nvPicPr>
        <xdr:cNvPr id="16" name="Picture 15">
          <a:extLst>
            <a:ext uri="{FF2B5EF4-FFF2-40B4-BE49-F238E27FC236}">
              <a16:creationId xmlns:a16="http://schemas.microsoft.com/office/drawing/2014/main" id="{2AB11E1B-153E-47F2-8C38-AB1FF698C292}"/>
            </a:ext>
          </a:extLst>
        </xdr:cNvPr>
        <xdr:cNvPicPr>
          <a:picLocks noChangeAspect="1"/>
        </xdr:cNvPicPr>
      </xdr:nvPicPr>
      <xdr:blipFill>
        <a:blip xmlns:r="http://schemas.openxmlformats.org/officeDocument/2006/relationships" r:embed="rId2"/>
        <a:stretch>
          <a:fillRect/>
        </a:stretch>
      </xdr:blipFill>
      <xdr:spPr>
        <a:xfrm>
          <a:off x="4351020" y="6240780"/>
          <a:ext cx="271445" cy="381000"/>
        </a:xfrm>
        <a:prstGeom prst="rect">
          <a:avLst/>
        </a:prstGeom>
      </xdr:spPr>
    </xdr:pic>
    <xdr:clientData/>
  </xdr:twoCellAnchor>
  <xdr:twoCellAnchor>
    <xdr:from>
      <xdr:col>0</xdr:col>
      <xdr:colOff>0</xdr:colOff>
      <xdr:row>0</xdr:row>
      <xdr:rowOff>0</xdr:rowOff>
    </xdr:from>
    <xdr:to>
      <xdr:col>2</xdr:col>
      <xdr:colOff>3471</xdr:colOff>
      <xdr:row>35</xdr:row>
      <xdr:rowOff>157260</xdr:rowOff>
    </xdr:to>
    <xdr:grpSp>
      <xdr:nvGrpSpPr>
        <xdr:cNvPr id="17" name="Group 16">
          <a:extLst>
            <a:ext uri="{FF2B5EF4-FFF2-40B4-BE49-F238E27FC236}">
              <a16:creationId xmlns:a16="http://schemas.microsoft.com/office/drawing/2014/main" id="{207E57BD-2ADB-4146-A445-8D3702840875}"/>
            </a:ext>
          </a:extLst>
        </xdr:cNvPr>
        <xdr:cNvGrpSpPr/>
      </xdr:nvGrpSpPr>
      <xdr:grpSpPr>
        <a:xfrm>
          <a:off x="0" y="0"/>
          <a:ext cx="1474131" cy="6840000"/>
          <a:chOff x="0" y="0"/>
          <a:chExt cx="1470321" cy="6184990"/>
        </a:xfrm>
        <a:solidFill>
          <a:schemeClr val="bg1"/>
        </a:solidFill>
      </xdr:grpSpPr>
      <xdr:grpSp>
        <xdr:nvGrpSpPr>
          <xdr:cNvPr id="18" name="Group 17">
            <a:extLst>
              <a:ext uri="{FF2B5EF4-FFF2-40B4-BE49-F238E27FC236}">
                <a16:creationId xmlns:a16="http://schemas.microsoft.com/office/drawing/2014/main" id="{AEEA4A4A-E1D4-E81C-7A85-5648EC3A22B7}"/>
              </a:ext>
            </a:extLst>
          </xdr:cNvPr>
          <xdr:cNvGrpSpPr/>
        </xdr:nvGrpSpPr>
        <xdr:grpSpPr>
          <a:xfrm>
            <a:off x="0" y="0"/>
            <a:ext cx="1470321" cy="6184990"/>
            <a:chOff x="0" y="0"/>
            <a:chExt cx="1470321" cy="6184990"/>
          </a:xfrm>
          <a:grpFill/>
        </xdr:grpSpPr>
        <xdr:grpSp>
          <xdr:nvGrpSpPr>
            <xdr:cNvPr id="20" name="Group 19">
              <a:extLst>
                <a:ext uri="{FF2B5EF4-FFF2-40B4-BE49-F238E27FC236}">
                  <a16:creationId xmlns:a16="http://schemas.microsoft.com/office/drawing/2014/main" id="{CA47E283-C53A-81C6-8DA1-83A40BE1CE0D}"/>
                </a:ext>
              </a:extLst>
            </xdr:cNvPr>
            <xdr:cNvGrpSpPr/>
          </xdr:nvGrpSpPr>
          <xdr:grpSpPr>
            <a:xfrm>
              <a:off x="0" y="0"/>
              <a:ext cx="1470321" cy="6184990"/>
              <a:chOff x="0" y="-291307"/>
              <a:chExt cx="1474131" cy="6350725"/>
            </a:xfrm>
            <a:grpFill/>
          </xdr:grpSpPr>
          <xdr:grpSp>
            <xdr:nvGrpSpPr>
              <xdr:cNvPr id="22" name="Group 21">
                <a:extLst>
                  <a:ext uri="{FF2B5EF4-FFF2-40B4-BE49-F238E27FC236}">
                    <a16:creationId xmlns:a16="http://schemas.microsoft.com/office/drawing/2014/main" id="{33696596-D004-807B-6DFF-C2183263531A}"/>
                  </a:ext>
                </a:extLst>
              </xdr:cNvPr>
              <xdr:cNvGrpSpPr/>
            </xdr:nvGrpSpPr>
            <xdr:grpSpPr>
              <a:xfrm>
                <a:off x="0" y="-291307"/>
                <a:ext cx="1474131" cy="6350725"/>
                <a:chOff x="0" y="-291307"/>
                <a:chExt cx="1474131" cy="6350725"/>
              </a:xfrm>
              <a:grpFill/>
            </xdr:grpSpPr>
            <xdr:grpSp>
              <xdr:nvGrpSpPr>
                <xdr:cNvPr id="25" name="Group 24">
                  <a:extLst>
                    <a:ext uri="{FF2B5EF4-FFF2-40B4-BE49-F238E27FC236}">
                      <a16:creationId xmlns:a16="http://schemas.microsoft.com/office/drawing/2014/main" id="{80A94AC3-996D-8207-12EA-4DCEFA7257F1}"/>
                    </a:ext>
                  </a:extLst>
                </xdr:cNvPr>
                <xdr:cNvGrpSpPr/>
              </xdr:nvGrpSpPr>
              <xdr:grpSpPr>
                <a:xfrm>
                  <a:off x="0" y="-291307"/>
                  <a:ext cx="1474131" cy="6350725"/>
                  <a:chOff x="0" y="-276870"/>
                  <a:chExt cx="1476165" cy="6035993"/>
                </a:xfrm>
                <a:grpFill/>
              </xdr:grpSpPr>
              <xdr:sp macro="" textlink="">
                <xdr:nvSpPr>
                  <xdr:cNvPr id="27" name="Rectangle 26">
                    <a:extLst>
                      <a:ext uri="{FF2B5EF4-FFF2-40B4-BE49-F238E27FC236}">
                        <a16:creationId xmlns:a16="http://schemas.microsoft.com/office/drawing/2014/main" id="{5E10DD80-91C5-3DAC-6B41-4C347BB17A5F}"/>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8" name="Group 27">
                    <a:extLst>
                      <a:ext uri="{FF2B5EF4-FFF2-40B4-BE49-F238E27FC236}">
                        <a16:creationId xmlns:a16="http://schemas.microsoft.com/office/drawing/2014/main" id="{B8F078FC-0EC5-2D08-BE87-D58BC8766DD8}"/>
                      </a:ext>
                    </a:extLst>
                  </xdr:cNvPr>
                  <xdr:cNvGrpSpPr/>
                </xdr:nvGrpSpPr>
                <xdr:grpSpPr>
                  <a:xfrm>
                    <a:off x="2080" y="531339"/>
                    <a:ext cx="1457616" cy="4278031"/>
                    <a:chOff x="2080" y="531339"/>
                    <a:chExt cx="1457616" cy="4278031"/>
                  </a:xfrm>
                  <a:grpFill/>
                </xdr:grpSpPr>
                <xdr:sp macro="" textlink="">
                  <xdr:nvSpPr>
                    <xdr:cNvPr id="29" name="TextBox 28">
                      <a:hlinkClick xmlns:r="http://schemas.openxmlformats.org/officeDocument/2006/relationships" r:id="rId3"/>
                      <a:extLst>
                        <a:ext uri="{FF2B5EF4-FFF2-40B4-BE49-F238E27FC236}">
                          <a16:creationId xmlns:a16="http://schemas.microsoft.com/office/drawing/2014/main" id="{B7475B28-3045-6BA7-7526-DC24E600DC88}"/>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4"/>
                      <a:extLst>
                        <a:ext uri="{FF2B5EF4-FFF2-40B4-BE49-F238E27FC236}">
                          <a16:creationId xmlns:a16="http://schemas.microsoft.com/office/drawing/2014/main" id="{AC8EFBAE-7E0F-7D17-38AB-2EC60BF921AF}"/>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5"/>
                      <a:extLst>
                        <a:ext uri="{FF2B5EF4-FFF2-40B4-BE49-F238E27FC236}">
                          <a16:creationId xmlns:a16="http://schemas.microsoft.com/office/drawing/2014/main" id="{AE07CFB2-46C1-1617-7E63-8338E70EC06B}"/>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6"/>
                      <a:extLst>
                        <a:ext uri="{FF2B5EF4-FFF2-40B4-BE49-F238E27FC236}">
                          <a16:creationId xmlns:a16="http://schemas.microsoft.com/office/drawing/2014/main" id="{1407A93F-D44A-4F2E-61F8-16073D3C07F3}"/>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hlinkClick xmlns:r="http://schemas.openxmlformats.org/officeDocument/2006/relationships" r:id="rId7"/>
                      <a:extLst>
                        <a:ext uri="{FF2B5EF4-FFF2-40B4-BE49-F238E27FC236}">
                          <a16:creationId xmlns:a16="http://schemas.microsoft.com/office/drawing/2014/main" id="{402C3B0D-F5B0-5375-E483-2B98909AA3D1}"/>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8"/>
                      <a:extLst>
                        <a:ext uri="{FF2B5EF4-FFF2-40B4-BE49-F238E27FC236}">
                          <a16:creationId xmlns:a16="http://schemas.microsoft.com/office/drawing/2014/main" id="{ABCAEE97-E813-E8EA-7419-C4910AD8FCB6}"/>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hlinkClick xmlns:r="http://schemas.openxmlformats.org/officeDocument/2006/relationships" r:id="rId9"/>
                      <a:extLst>
                        <a:ext uri="{FF2B5EF4-FFF2-40B4-BE49-F238E27FC236}">
                          <a16:creationId xmlns:a16="http://schemas.microsoft.com/office/drawing/2014/main" id="{642C17EA-61AA-8D88-4DCE-E62F82A64035}"/>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10"/>
                      <a:extLst>
                        <a:ext uri="{FF2B5EF4-FFF2-40B4-BE49-F238E27FC236}">
                          <a16:creationId xmlns:a16="http://schemas.microsoft.com/office/drawing/2014/main" id="{4DBF1EC8-A11F-F55B-E429-31347FD955E3}"/>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11"/>
                      <a:extLst>
                        <a:ext uri="{FF2B5EF4-FFF2-40B4-BE49-F238E27FC236}">
                          <a16:creationId xmlns:a16="http://schemas.microsoft.com/office/drawing/2014/main" id="{3D394311-5CF3-D5FF-40C1-B1B4B096DB53}"/>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extLst>
                        <a:ext uri="{FF2B5EF4-FFF2-40B4-BE49-F238E27FC236}">
                          <a16:creationId xmlns:a16="http://schemas.microsoft.com/office/drawing/2014/main" id="{EDA0A0C4-7071-0394-B625-688100CC54F2}"/>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hlinkClick xmlns:r="http://schemas.openxmlformats.org/officeDocument/2006/relationships" r:id="rId12"/>
                      <a:extLst>
                        <a:ext uri="{FF2B5EF4-FFF2-40B4-BE49-F238E27FC236}">
                          <a16:creationId xmlns:a16="http://schemas.microsoft.com/office/drawing/2014/main" id="{514CC1B7-3E6B-4B1E-4ADC-4EFA2E0B263D}"/>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extLst>
                        <a:ext uri="{FF2B5EF4-FFF2-40B4-BE49-F238E27FC236}">
                          <a16:creationId xmlns:a16="http://schemas.microsoft.com/office/drawing/2014/main" id="{A2B852D4-D036-9888-BEC5-A1D69E469C3C}"/>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1" name="TextBox 40">
                      <a:hlinkClick xmlns:r="http://schemas.openxmlformats.org/officeDocument/2006/relationships" r:id="rId13"/>
                      <a:extLst>
                        <a:ext uri="{FF2B5EF4-FFF2-40B4-BE49-F238E27FC236}">
                          <a16:creationId xmlns:a16="http://schemas.microsoft.com/office/drawing/2014/main" id="{F181DE23-FDBB-8070-4548-8FA8D53F9F63}"/>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2" name="TextBox 41">
                      <a:extLst>
                        <a:ext uri="{FF2B5EF4-FFF2-40B4-BE49-F238E27FC236}">
                          <a16:creationId xmlns:a16="http://schemas.microsoft.com/office/drawing/2014/main" id="{A225DB8D-79A7-930F-4257-1948A4B8BCB1}"/>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26" name="TextBox 25">
                  <a:hlinkClick xmlns:r="http://schemas.openxmlformats.org/officeDocument/2006/relationships" r:id="rId14"/>
                  <a:extLst>
                    <a:ext uri="{FF2B5EF4-FFF2-40B4-BE49-F238E27FC236}">
                      <a16:creationId xmlns:a16="http://schemas.microsoft.com/office/drawing/2014/main" id="{1E984B0D-9280-EE75-CD6F-3D197C5B911C}"/>
                    </a:ext>
                  </a:extLst>
                </xdr:cNvPr>
                <xdr:cNvSpPr txBox="1"/>
              </xdr:nvSpPr>
              <xdr:spPr>
                <a:xfrm>
                  <a:off x="0" y="2248743"/>
                  <a:ext cx="1440000" cy="253521"/>
                </a:xfrm>
                <a:prstGeom prst="rect">
                  <a:avLst/>
                </a:prstGeom>
                <a:solidFill>
                  <a:srgbClr val="EA7C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23" name="TextBox 22">
                <a:extLst>
                  <a:ext uri="{FF2B5EF4-FFF2-40B4-BE49-F238E27FC236}">
                    <a16:creationId xmlns:a16="http://schemas.microsoft.com/office/drawing/2014/main" id="{764C1E3D-5638-ECDD-9E9B-C630123D060A}"/>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extLst>
                  <a:ext uri="{FF2B5EF4-FFF2-40B4-BE49-F238E27FC236}">
                    <a16:creationId xmlns:a16="http://schemas.microsoft.com/office/drawing/2014/main" id="{15D126B1-367C-4009-41C4-45D2040868E3}"/>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1" name="TextBox 20">
              <a:hlinkClick xmlns:r="http://schemas.openxmlformats.org/officeDocument/2006/relationships" r:id="rId15"/>
              <a:extLst>
                <a:ext uri="{FF2B5EF4-FFF2-40B4-BE49-F238E27FC236}">
                  <a16:creationId xmlns:a16="http://schemas.microsoft.com/office/drawing/2014/main" id="{90BE69AF-3991-8B2F-0A75-E8C67C1BD04C}"/>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9" name="Picture 18">
            <a:extLst>
              <a:ext uri="{FF2B5EF4-FFF2-40B4-BE49-F238E27FC236}">
                <a16:creationId xmlns:a16="http://schemas.microsoft.com/office/drawing/2014/main" id="{DC4BBE66-B6D2-73EB-14DE-22A0E366F585}"/>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a:grpFill/>
        </xdr:spPr>
      </xdr:pic>
    </xdr:grpSp>
    <xdr:clientData/>
  </xdr:twoCellAnchor>
  <xdr:oneCellAnchor>
    <xdr:from>
      <xdr:col>34</xdr:col>
      <xdr:colOff>0</xdr:colOff>
      <xdr:row>4</xdr:row>
      <xdr:rowOff>0</xdr:rowOff>
    </xdr:from>
    <xdr:ext cx="184731" cy="264560"/>
    <xdr:sp macro="" textlink="">
      <xdr:nvSpPr>
        <xdr:cNvPr id="43" name="TextBox 42">
          <a:extLst>
            <a:ext uri="{FF2B5EF4-FFF2-40B4-BE49-F238E27FC236}">
              <a16:creationId xmlns:a16="http://schemas.microsoft.com/office/drawing/2014/main" id="{BDCF4940-DAE0-4D2A-915C-A1A3AA9EA031}"/>
            </a:ext>
          </a:extLst>
        </xdr:cNvPr>
        <xdr:cNvSpPr txBox="1"/>
      </xdr:nvSpPr>
      <xdr:spPr>
        <a:xfrm>
          <a:off x="1863090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4" name="TextBox 43">
          <a:extLst>
            <a:ext uri="{FF2B5EF4-FFF2-40B4-BE49-F238E27FC236}">
              <a16:creationId xmlns:a16="http://schemas.microsoft.com/office/drawing/2014/main" id="{219CC6E5-2481-45B2-8EB4-2C03B88FE1C4}"/>
            </a:ext>
          </a:extLst>
        </xdr:cNvPr>
        <xdr:cNvSpPr txBox="1"/>
      </xdr:nvSpPr>
      <xdr:spPr>
        <a:xfrm>
          <a:off x="1226820" y="1264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15</xdr:row>
      <xdr:rowOff>0</xdr:rowOff>
    </xdr:from>
    <xdr:ext cx="184731" cy="264560"/>
    <xdr:sp macro="" textlink="">
      <xdr:nvSpPr>
        <xdr:cNvPr id="45" name="TextBox 44">
          <a:extLst>
            <a:ext uri="{FF2B5EF4-FFF2-40B4-BE49-F238E27FC236}">
              <a16:creationId xmlns:a16="http://schemas.microsoft.com/office/drawing/2014/main" id="{3BE4741B-C4E7-41BD-BC73-A31276DD5FDB}"/>
            </a:ext>
          </a:extLst>
        </xdr:cNvPr>
        <xdr:cNvSpPr txBox="1"/>
      </xdr:nvSpPr>
      <xdr:spPr>
        <a:xfrm>
          <a:off x="135331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15</xdr:row>
      <xdr:rowOff>0</xdr:rowOff>
    </xdr:from>
    <xdr:ext cx="184731" cy="264560"/>
    <xdr:sp macro="" textlink="">
      <xdr:nvSpPr>
        <xdr:cNvPr id="46" name="TextBox 45">
          <a:extLst>
            <a:ext uri="{FF2B5EF4-FFF2-40B4-BE49-F238E27FC236}">
              <a16:creationId xmlns:a16="http://schemas.microsoft.com/office/drawing/2014/main" id="{5D1D2871-D3EA-448A-A69E-CBA5527F60E7}"/>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34</xdr:col>
      <xdr:colOff>0</xdr:colOff>
      <xdr:row>15</xdr:row>
      <xdr:rowOff>0</xdr:rowOff>
    </xdr:from>
    <xdr:ext cx="184731" cy="264560"/>
    <xdr:sp macro="" textlink="">
      <xdr:nvSpPr>
        <xdr:cNvPr id="47" name="TextBox 46">
          <a:extLst>
            <a:ext uri="{FF2B5EF4-FFF2-40B4-BE49-F238E27FC236}">
              <a16:creationId xmlns:a16="http://schemas.microsoft.com/office/drawing/2014/main" id="{DDBFF8AC-CD01-4571-8A9D-DAF64FEFF643}"/>
            </a:ext>
          </a:extLst>
        </xdr:cNvPr>
        <xdr:cNvSpPr txBox="1"/>
      </xdr:nvSpPr>
      <xdr:spPr>
        <a:xfrm>
          <a:off x="1863090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15</xdr:row>
      <xdr:rowOff>0</xdr:rowOff>
    </xdr:from>
    <xdr:ext cx="184731" cy="264560"/>
    <xdr:sp macro="" textlink="">
      <xdr:nvSpPr>
        <xdr:cNvPr id="48" name="TextBox 47">
          <a:extLst>
            <a:ext uri="{FF2B5EF4-FFF2-40B4-BE49-F238E27FC236}">
              <a16:creationId xmlns:a16="http://schemas.microsoft.com/office/drawing/2014/main" id="{7F3C3EAE-8F1B-46E1-B5C4-94A502DCD1E8}"/>
            </a:ext>
          </a:extLst>
        </xdr:cNvPr>
        <xdr:cNvSpPr txBox="1"/>
      </xdr:nvSpPr>
      <xdr:spPr>
        <a:xfrm>
          <a:off x="1226820" y="3573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24</xdr:col>
      <xdr:colOff>15240</xdr:colOff>
      <xdr:row>7</xdr:row>
      <xdr:rowOff>30480</xdr:rowOff>
    </xdr:from>
    <xdr:to>
      <xdr:col>24</xdr:col>
      <xdr:colOff>195240</xdr:colOff>
      <xdr:row>7</xdr:row>
      <xdr:rowOff>210480</xdr:rowOff>
    </xdr:to>
    <xdr:pic>
      <xdr:nvPicPr>
        <xdr:cNvPr id="49" name="Picture 48">
          <a:hlinkClick xmlns:r="http://schemas.openxmlformats.org/officeDocument/2006/relationships" r:id="rId17"/>
          <a:extLst>
            <a:ext uri="{FF2B5EF4-FFF2-40B4-BE49-F238E27FC236}">
              <a16:creationId xmlns:a16="http://schemas.microsoft.com/office/drawing/2014/main" id="{70096C6D-F774-4D30-A6BD-5C4C95AB660C}"/>
            </a:ext>
          </a:extLst>
        </xdr:cNvPr>
        <xdr:cNvPicPr>
          <a:picLocks/>
        </xdr:cNvPicPr>
      </xdr:nvPicPr>
      <xdr:blipFill>
        <a:blip xmlns:r="http://schemas.openxmlformats.org/officeDocument/2006/relationships" r:embed="rId18"/>
        <a:stretch>
          <a:fillRect/>
        </a:stretch>
      </xdr:blipFill>
      <xdr:spPr>
        <a:xfrm>
          <a:off x="12656820" y="1859280"/>
          <a:ext cx="180000" cy="180000"/>
        </a:xfrm>
        <a:prstGeom prst="rect">
          <a:avLst/>
        </a:prstGeom>
      </xdr:spPr>
    </xdr:pic>
    <xdr:clientData/>
  </xdr:twoCellAnchor>
  <xdr:twoCellAnchor>
    <xdr:from>
      <xdr:col>4</xdr:col>
      <xdr:colOff>7620</xdr:colOff>
      <xdr:row>3</xdr:row>
      <xdr:rowOff>91440</xdr:rowOff>
    </xdr:from>
    <xdr:to>
      <xdr:col>14</xdr:col>
      <xdr:colOff>343740</xdr:colOff>
      <xdr:row>3</xdr:row>
      <xdr:rowOff>343440</xdr:rowOff>
    </xdr:to>
    <xdr:grpSp>
      <xdr:nvGrpSpPr>
        <xdr:cNvPr id="51" name="Group 50">
          <a:extLst>
            <a:ext uri="{FF2B5EF4-FFF2-40B4-BE49-F238E27FC236}">
              <a16:creationId xmlns:a16="http://schemas.microsoft.com/office/drawing/2014/main" id="{FFA47431-C3B8-485F-B792-C6116F6A3DE7}"/>
            </a:ext>
          </a:extLst>
        </xdr:cNvPr>
        <xdr:cNvGrpSpPr/>
      </xdr:nvGrpSpPr>
      <xdr:grpSpPr>
        <a:xfrm>
          <a:off x="1722120" y="914400"/>
          <a:ext cx="5769180" cy="252000"/>
          <a:chOff x="1722120" y="914400"/>
          <a:chExt cx="5769180" cy="259620"/>
        </a:xfrm>
      </xdr:grpSpPr>
      <xdr:grpSp>
        <xdr:nvGrpSpPr>
          <xdr:cNvPr id="52" name="Group 51">
            <a:extLst>
              <a:ext uri="{FF2B5EF4-FFF2-40B4-BE49-F238E27FC236}">
                <a16:creationId xmlns:a16="http://schemas.microsoft.com/office/drawing/2014/main" id="{A1C2634B-8CAF-948F-B5E7-DE4196DE4968}"/>
              </a:ext>
            </a:extLst>
          </xdr:cNvPr>
          <xdr:cNvGrpSpPr/>
        </xdr:nvGrpSpPr>
        <xdr:grpSpPr>
          <a:xfrm>
            <a:off x="1722120" y="914400"/>
            <a:ext cx="4805397" cy="252000"/>
            <a:chOff x="4724400" y="891540"/>
            <a:chExt cx="4588306" cy="252000"/>
          </a:xfrm>
          <a:solidFill>
            <a:schemeClr val="bg2">
              <a:lumMod val="75000"/>
            </a:schemeClr>
          </a:solidFill>
        </xdr:grpSpPr>
        <xdr:grpSp>
          <xdr:nvGrpSpPr>
            <xdr:cNvPr id="54" name="Group 53">
              <a:extLst>
                <a:ext uri="{FF2B5EF4-FFF2-40B4-BE49-F238E27FC236}">
                  <a16:creationId xmlns:a16="http://schemas.microsoft.com/office/drawing/2014/main" id="{EDDC55D1-A422-350B-1086-E208AA56D6A1}"/>
                </a:ext>
              </a:extLst>
            </xdr:cNvPr>
            <xdr:cNvGrpSpPr/>
          </xdr:nvGrpSpPr>
          <xdr:grpSpPr>
            <a:xfrm>
              <a:off x="5624248" y="891540"/>
              <a:ext cx="3688458" cy="252000"/>
              <a:chOff x="6439588" y="952500"/>
              <a:chExt cx="3688458" cy="252000"/>
            </a:xfrm>
            <a:grpFill/>
          </xdr:grpSpPr>
          <xdr:grpSp>
            <xdr:nvGrpSpPr>
              <xdr:cNvPr id="56" name="Group 55">
                <a:extLst>
                  <a:ext uri="{FF2B5EF4-FFF2-40B4-BE49-F238E27FC236}">
                    <a16:creationId xmlns:a16="http://schemas.microsoft.com/office/drawing/2014/main" id="{768B6FF3-36A4-19E9-DA98-9C4B669623DF}"/>
                  </a:ext>
                </a:extLst>
              </xdr:cNvPr>
              <xdr:cNvGrpSpPr/>
            </xdr:nvGrpSpPr>
            <xdr:grpSpPr>
              <a:xfrm>
                <a:off x="7352190" y="952500"/>
                <a:ext cx="2775856" cy="252000"/>
                <a:chOff x="2551225" y="822960"/>
                <a:chExt cx="2886338" cy="263975"/>
              </a:xfrm>
              <a:grpFill/>
            </xdr:grpSpPr>
            <xdr:sp macro="" textlink="">
              <xdr:nvSpPr>
                <xdr:cNvPr id="58" name="Rectangle: Rounded Corners 57">
                  <a:hlinkClick xmlns:r="http://schemas.openxmlformats.org/officeDocument/2006/relationships" r:id="rId19"/>
                  <a:extLst>
                    <a:ext uri="{FF2B5EF4-FFF2-40B4-BE49-F238E27FC236}">
                      <a16:creationId xmlns:a16="http://schemas.microsoft.com/office/drawing/2014/main" id="{267726CF-BE8A-5E6E-73E1-C6F44184C5F7}"/>
                    </a:ext>
                  </a:extLst>
                </xdr:cNvPr>
                <xdr:cNvSpPr/>
              </xdr:nvSpPr>
              <xdr:spPr>
                <a:xfrm>
                  <a:off x="4544019" y="822960"/>
                  <a:ext cx="893544"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Vehicles</a:t>
                  </a:r>
                  <a:endParaRPr lang="en-SC" sz="1100">
                    <a:latin typeface="Arial" panose="020B0604020202020204" pitchFamily="34" charset="0"/>
                    <a:cs typeface="Arial" panose="020B0604020202020204" pitchFamily="34" charset="0"/>
                  </a:endParaRPr>
                </a:p>
              </xdr:txBody>
            </xdr:sp>
            <xdr:sp macro="" textlink="">
              <xdr:nvSpPr>
                <xdr:cNvPr id="59" name="Rectangle: Rounded Corners 58">
                  <a:hlinkClick xmlns:r="http://schemas.openxmlformats.org/officeDocument/2006/relationships" r:id="rId20"/>
                  <a:extLst>
                    <a:ext uri="{FF2B5EF4-FFF2-40B4-BE49-F238E27FC236}">
                      <a16:creationId xmlns:a16="http://schemas.microsoft.com/office/drawing/2014/main" id="{DA3DB02D-F989-3F4E-3A96-6A818F282EA5}"/>
                    </a:ext>
                  </a:extLst>
                </xdr:cNvPr>
                <xdr:cNvSpPr/>
              </xdr:nvSpPr>
              <xdr:spPr>
                <a:xfrm>
                  <a:off x="3597835" y="822960"/>
                  <a:ext cx="893544"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Claims</a:t>
                  </a:r>
                  <a:endParaRPr lang="en-SC" sz="1100">
                    <a:latin typeface="Arial" panose="020B0604020202020204" pitchFamily="34" charset="0"/>
                    <a:cs typeface="Arial" panose="020B0604020202020204" pitchFamily="34" charset="0"/>
                  </a:endParaRPr>
                </a:p>
              </xdr:txBody>
            </xdr:sp>
            <xdr:sp macro="" textlink="">
              <xdr:nvSpPr>
                <xdr:cNvPr id="60" name="Rectangle: Rounded Corners 59">
                  <a:hlinkClick xmlns:r="http://schemas.openxmlformats.org/officeDocument/2006/relationships" r:id="rId21"/>
                  <a:extLst>
                    <a:ext uri="{FF2B5EF4-FFF2-40B4-BE49-F238E27FC236}">
                      <a16:creationId xmlns:a16="http://schemas.microsoft.com/office/drawing/2014/main" id="{44BE4D8F-327C-5D21-4597-80EFB511A2FE}"/>
                    </a:ext>
                  </a:extLst>
                </xdr:cNvPr>
                <xdr:cNvSpPr/>
              </xdr:nvSpPr>
              <xdr:spPr>
                <a:xfrm>
                  <a:off x="2551225" y="822960"/>
                  <a:ext cx="1000769"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Commission</a:t>
                  </a:r>
                  <a:endParaRPr lang="en-SC" sz="1100">
                    <a:latin typeface="Arial" panose="020B0604020202020204" pitchFamily="34" charset="0"/>
                    <a:cs typeface="Arial" panose="020B0604020202020204" pitchFamily="34" charset="0"/>
                  </a:endParaRPr>
                </a:p>
              </xdr:txBody>
            </xdr:sp>
          </xdr:grpSp>
          <xdr:sp macro="" textlink="">
            <xdr:nvSpPr>
              <xdr:cNvPr id="57" name="Rectangle: Rounded Corners 56">
                <a:hlinkClick xmlns:r="http://schemas.openxmlformats.org/officeDocument/2006/relationships" r:id="rId22"/>
                <a:extLst>
                  <a:ext uri="{FF2B5EF4-FFF2-40B4-BE49-F238E27FC236}">
                    <a16:creationId xmlns:a16="http://schemas.microsoft.com/office/drawing/2014/main" id="{7BABC203-7C77-04A5-7ECB-3C25767FAE51}"/>
                  </a:ext>
                </a:extLst>
              </xdr:cNvPr>
              <xdr:cNvSpPr/>
            </xdr:nvSpPr>
            <xdr:spPr>
              <a:xfrm>
                <a:off x="6439588" y="952500"/>
                <a:ext cx="859341"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Payments</a:t>
                </a:r>
                <a:endParaRPr lang="en-SC" sz="1100">
                  <a:latin typeface="Arial" panose="020B0604020202020204" pitchFamily="34" charset="0"/>
                  <a:cs typeface="Arial" panose="020B0604020202020204" pitchFamily="34" charset="0"/>
                </a:endParaRPr>
              </a:p>
            </xdr:txBody>
          </xdr:sp>
        </xdr:grpSp>
        <xdr:sp macro="" textlink="">
          <xdr:nvSpPr>
            <xdr:cNvPr id="55" name="Rectangle: Rounded Corners 54">
              <a:hlinkClick xmlns:r="http://schemas.openxmlformats.org/officeDocument/2006/relationships" r:id="rId23"/>
              <a:extLst>
                <a:ext uri="{FF2B5EF4-FFF2-40B4-BE49-F238E27FC236}">
                  <a16:creationId xmlns:a16="http://schemas.microsoft.com/office/drawing/2014/main" id="{878680CC-BC09-166C-36B0-59EB9773593A}"/>
                </a:ext>
              </a:extLst>
            </xdr:cNvPr>
            <xdr:cNvSpPr/>
          </xdr:nvSpPr>
          <xdr:spPr>
            <a:xfrm>
              <a:off x="4724400" y="891540"/>
              <a:ext cx="859341"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Schedules</a:t>
              </a:r>
              <a:endParaRPr lang="en-SC" sz="1100">
                <a:latin typeface="Arial" panose="020B0604020202020204" pitchFamily="34" charset="0"/>
                <a:cs typeface="Arial" panose="020B0604020202020204" pitchFamily="34" charset="0"/>
              </a:endParaRPr>
            </a:p>
          </xdr:txBody>
        </xdr:sp>
      </xdr:grpSp>
      <xdr:sp macro="" textlink="">
        <xdr:nvSpPr>
          <xdr:cNvPr id="53" name="Rectangle: Rounded Corners 52">
            <a:extLst>
              <a:ext uri="{FF2B5EF4-FFF2-40B4-BE49-F238E27FC236}">
                <a16:creationId xmlns:a16="http://schemas.microsoft.com/office/drawing/2014/main" id="{1E60DF5F-C22A-55B9-E762-FCD5553DFFB3}"/>
              </a:ext>
            </a:extLst>
          </xdr:cNvPr>
          <xdr:cNvSpPr/>
        </xdr:nvSpPr>
        <xdr:spPr>
          <a:xfrm>
            <a:off x="6591300" y="922020"/>
            <a:ext cx="900000" cy="2520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Nominees</a:t>
            </a:r>
            <a:endParaRPr lang="en-SC" sz="1100">
              <a:latin typeface="Arial" panose="020B0604020202020204" pitchFamily="34" charset="0"/>
              <a:cs typeface="Arial" panose="020B0604020202020204" pitchFamily="34" charset="0"/>
            </a:endParaRPr>
          </a:p>
        </xdr:txBody>
      </xdr:sp>
    </xdr:grpSp>
    <xdr:clientData/>
  </xdr:twoCellAnchor>
  <xdr:twoCellAnchor editAs="oneCell">
    <xdr:from>
      <xdr:col>3</xdr:col>
      <xdr:colOff>0</xdr:colOff>
      <xdr:row>3</xdr:row>
      <xdr:rowOff>0</xdr:rowOff>
    </xdr:from>
    <xdr:to>
      <xdr:col>27</xdr:col>
      <xdr:colOff>312360</xdr:colOff>
      <xdr:row>3</xdr:row>
      <xdr:rowOff>95263</xdr:rowOff>
    </xdr:to>
    <xdr:pic>
      <xdr:nvPicPr>
        <xdr:cNvPr id="61" name="Picture 60">
          <a:extLst>
            <a:ext uri="{FF2B5EF4-FFF2-40B4-BE49-F238E27FC236}">
              <a16:creationId xmlns:a16="http://schemas.microsoft.com/office/drawing/2014/main" id="{A13281DF-F296-43A4-B2B7-F655C2C4F32B}"/>
            </a:ext>
          </a:extLst>
        </xdr:cNvPr>
        <xdr:cNvPicPr>
          <a:picLocks/>
        </xdr:cNvPicPr>
      </xdr:nvPicPr>
      <xdr:blipFill>
        <a:blip xmlns:r="http://schemas.openxmlformats.org/officeDocument/2006/relationships" r:embed="rId24"/>
        <a:stretch>
          <a:fillRect/>
        </a:stretch>
      </xdr:blipFill>
      <xdr:spPr>
        <a:xfrm>
          <a:off x="1592580" y="822960"/>
          <a:ext cx="12672000" cy="95263"/>
        </a:xfrm>
        <a:prstGeom prst="rect">
          <a:avLst/>
        </a:prstGeom>
      </xdr:spPr>
    </xdr:pic>
    <xdr:clientData/>
  </xdr:twoCellAnchor>
  <xdr:twoCellAnchor>
    <xdr:from>
      <xdr:col>2</xdr:col>
      <xdr:colOff>0</xdr:colOff>
      <xdr:row>0</xdr:row>
      <xdr:rowOff>0</xdr:rowOff>
    </xdr:from>
    <xdr:to>
      <xdr:col>17</xdr:col>
      <xdr:colOff>1043940</xdr:colOff>
      <xdr:row>41</xdr:row>
      <xdr:rowOff>182880</xdr:rowOff>
    </xdr:to>
    <xdr:sp macro="" textlink="">
      <xdr:nvSpPr>
        <xdr:cNvPr id="86" name="Rectangle 85">
          <a:extLst>
            <a:ext uri="{FF2B5EF4-FFF2-40B4-BE49-F238E27FC236}">
              <a16:creationId xmlns:a16="http://schemas.microsoft.com/office/drawing/2014/main" id="{7E87F3B8-CA12-44D0-A9EB-546742F6DA11}"/>
            </a:ext>
          </a:extLst>
        </xdr:cNvPr>
        <xdr:cNvSpPr/>
      </xdr:nvSpPr>
      <xdr:spPr>
        <a:xfrm>
          <a:off x="1470660" y="0"/>
          <a:ext cx="803148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17</xdr:col>
      <xdr:colOff>1043940</xdr:colOff>
      <xdr:row>0</xdr:row>
      <xdr:rowOff>0</xdr:rowOff>
    </xdr:from>
    <xdr:to>
      <xdr:col>26</xdr:col>
      <xdr:colOff>47040</xdr:colOff>
      <xdr:row>35</xdr:row>
      <xdr:rowOff>157260</xdr:rowOff>
    </xdr:to>
    <xdr:grpSp>
      <xdr:nvGrpSpPr>
        <xdr:cNvPr id="187" name="Group 186">
          <a:extLst>
            <a:ext uri="{FF2B5EF4-FFF2-40B4-BE49-F238E27FC236}">
              <a16:creationId xmlns:a16="http://schemas.microsoft.com/office/drawing/2014/main" id="{FC14F214-E55A-4D72-9B2D-4F77D3FC2995}"/>
            </a:ext>
          </a:extLst>
        </xdr:cNvPr>
        <xdr:cNvGrpSpPr/>
      </xdr:nvGrpSpPr>
      <xdr:grpSpPr>
        <a:xfrm>
          <a:off x="9502140" y="0"/>
          <a:ext cx="4680000" cy="6840000"/>
          <a:chOff x="9502140" y="0"/>
          <a:chExt cx="4680000" cy="6840000"/>
        </a:xfrm>
      </xdr:grpSpPr>
      <xdr:grpSp>
        <xdr:nvGrpSpPr>
          <xdr:cNvPr id="190" name="Group 189">
            <a:extLst>
              <a:ext uri="{FF2B5EF4-FFF2-40B4-BE49-F238E27FC236}">
                <a16:creationId xmlns:a16="http://schemas.microsoft.com/office/drawing/2014/main" id="{254CD326-D98A-8B1D-0B55-8AF711A95DD7}"/>
              </a:ext>
            </a:extLst>
          </xdr:cNvPr>
          <xdr:cNvGrpSpPr/>
        </xdr:nvGrpSpPr>
        <xdr:grpSpPr>
          <a:xfrm>
            <a:off x="9502140" y="0"/>
            <a:ext cx="4680000" cy="6840000"/>
            <a:chOff x="9471660" y="0"/>
            <a:chExt cx="4680000" cy="6840000"/>
          </a:xfrm>
        </xdr:grpSpPr>
        <xdr:grpSp>
          <xdr:nvGrpSpPr>
            <xdr:cNvPr id="193" name="Group 192">
              <a:extLst>
                <a:ext uri="{FF2B5EF4-FFF2-40B4-BE49-F238E27FC236}">
                  <a16:creationId xmlns:a16="http://schemas.microsoft.com/office/drawing/2014/main" id="{E73AF3E5-BD64-4E6E-27E5-1133CA180D52}"/>
                </a:ext>
              </a:extLst>
            </xdr:cNvPr>
            <xdr:cNvGrpSpPr/>
          </xdr:nvGrpSpPr>
          <xdr:grpSpPr>
            <a:xfrm>
              <a:off x="9471660" y="0"/>
              <a:ext cx="4680000" cy="6840000"/>
              <a:chOff x="9486900" y="0"/>
              <a:chExt cx="4680000" cy="6840000"/>
            </a:xfrm>
          </xdr:grpSpPr>
          <xdr:sp macro="" textlink="">
            <xdr:nvSpPr>
              <xdr:cNvPr id="199" name="Rectangle: Rounded Corners 198">
                <a:extLst>
                  <a:ext uri="{FF2B5EF4-FFF2-40B4-BE49-F238E27FC236}">
                    <a16:creationId xmlns:a16="http://schemas.microsoft.com/office/drawing/2014/main" id="{11C33DF0-8745-DB5E-AC10-119ED3E6E017}"/>
                  </a:ext>
                </a:extLst>
              </xdr:cNvPr>
              <xdr:cNvSpPr/>
            </xdr:nvSpPr>
            <xdr:spPr>
              <a:xfrm>
                <a:off x="9486900" y="0"/>
                <a:ext cx="4680000" cy="6840000"/>
              </a:xfrm>
              <a:prstGeom prst="roundRect">
                <a:avLst>
                  <a:gd name="adj" fmla="val 0"/>
                </a:avLst>
              </a:prstGeom>
              <a:solidFill>
                <a:schemeClr val="bg1"/>
              </a:solidFill>
              <a:ln w="127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200" name="TextBox 199">
                <a:extLst>
                  <a:ext uri="{FF2B5EF4-FFF2-40B4-BE49-F238E27FC236}">
                    <a16:creationId xmlns:a16="http://schemas.microsoft.com/office/drawing/2014/main" id="{12DA7459-99E4-10FE-62A2-9E13050249A4}"/>
                  </a:ext>
                </a:extLst>
              </xdr:cNvPr>
              <xdr:cNvSpPr txBox="1"/>
            </xdr:nvSpPr>
            <xdr:spPr>
              <a:xfrm>
                <a:off x="9875520" y="259080"/>
                <a:ext cx="2301240" cy="321752"/>
              </a:xfrm>
              <a:prstGeom prst="rect">
                <a:avLst/>
              </a:prstGeom>
              <a:solidFill>
                <a:schemeClr val="lt1">
                  <a:alpha val="0"/>
                </a:schemeClr>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Renewal Notice Details</a:t>
                </a:r>
                <a:endParaRPr lang="en-SC" sz="1600" b="1">
                  <a:solidFill>
                    <a:sysClr val="windowText" lastClr="000000"/>
                  </a:solidFill>
                </a:endParaRPr>
              </a:p>
            </xdr:txBody>
          </xdr:sp>
          <xdr:sp macro="" textlink="">
            <xdr:nvSpPr>
              <xdr:cNvPr id="201" name="Rectangle: Rounded Corners 200">
                <a:hlinkClick xmlns:r="http://schemas.openxmlformats.org/officeDocument/2006/relationships" r:id="rId25"/>
                <a:extLst>
                  <a:ext uri="{FF2B5EF4-FFF2-40B4-BE49-F238E27FC236}">
                    <a16:creationId xmlns:a16="http://schemas.microsoft.com/office/drawing/2014/main" id="{ED25AEA3-C29D-59B8-6DF4-AC64A31274E6}"/>
                  </a:ext>
                </a:extLst>
              </xdr:cNvPr>
              <xdr:cNvSpPr/>
            </xdr:nvSpPr>
            <xdr:spPr>
              <a:xfrm>
                <a:off x="12560740" y="284185"/>
                <a:ext cx="64800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202" name="Rectangle: Rounded Corners 201">
                <a:extLst>
                  <a:ext uri="{FF2B5EF4-FFF2-40B4-BE49-F238E27FC236}">
                    <a16:creationId xmlns:a16="http://schemas.microsoft.com/office/drawing/2014/main" id="{E5971A81-D537-7647-E368-CE4CBA1C3370}"/>
                  </a:ext>
                </a:extLst>
              </xdr:cNvPr>
              <xdr:cNvSpPr/>
            </xdr:nvSpPr>
            <xdr:spPr>
              <a:xfrm>
                <a:off x="11660357" y="1069205"/>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203" name="Rectangle: Rounded Corners 202">
                <a:extLst>
                  <a:ext uri="{FF2B5EF4-FFF2-40B4-BE49-F238E27FC236}">
                    <a16:creationId xmlns:a16="http://schemas.microsoft.com/office/drawing/2014/main" id="{857633E5-F970-D08A-914C-BC3950EECADA}"/>
                  </a:ext>
                </a:extLst>
              </xdr:cNvPr>
              <xdr:cNvSpPr/>
            </xdr:nvSpPr>
            <xdr:spPr>
              <a:xfrm>
                <a:off x="10015386" y="1069205"/>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Start Date</a:t>
                </a:r>
                <a:endParaRPr lang="en-SC" sz="1200"/>
              </a:p>
            </xdr:txBody>
          </xdr:sp>
          <xdr:sp macro="" textlink="">
            <xdr:nvSpPr>
              <xdr:cNvPr id="205" name="Rectangle: Rounded Corners 204">
                <a:extLst>
                  <a:ext uri="{FF2B5EF4-FFF2-40B4-BE49-F238E27FC236}">
                    <a16:creationId xmlns:a16="http://schemas.microsoft.com/office/drawing/2014/main" id="{967DBBF2-4656-2929-5A23-A622EDB66FF7}"/>
                  </a:ext>
                </a:extLst>
              </xdr:cNvPr>
              <xdr:cNvSpPr/>
            </xdr:nvSpPr>
            <xdr:spPr>
              <a:xfrm>
                <a:off x="10015386" y="1375637"/>
                <a:ext cx="1404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 Frequency</a:t>
                </a:r>
                <a:endParaRPr lang="en-SC" sz="1200"/>
              </a:p>
            </xdr:txBody>
          </xdr:sp>
          <xdr:sp macro="" textlink="">
            <xdr:nvSpPr>
              <xdr:cNvPr id="206" name="Rectangle: Rounded Corners 205">
                <a:extLst>
                  <a:ext uri="{FF2B5EF4-FFF2-40B4-BE49-F238E27FC236}">
                    <a16:creationId xmlns:a16="http://schemas.microsoft.com/office/drawing/2014/main" id="{0FBE6C8B-3004-B674-C83C-8A5A3A20F6B3}"/>
                  </a:ext>
                </a:extLst>
              </xdr:cNvPr>
              <xdr:cNvSpPr/>
            </xdr:nvSpPr>
            <xdr:spPr>
              <a:xfrm>
                <a:off x="11660357" y="202680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207" name="Rectangle: Rounded Corners 206">
                <a:extLst>
                  <a:ext uri="{FF2B5EF4-FFF2-40B4-BE49-F238E27FC236}">
                    <a16:creationId xmlns:a16="http://schemas.microsoft.com/office/drawing/2014/main" id="{649B726D-8CD9-0004-E07C-9996C356D081}"/>
                  </a:ext>
                </a:extLst>
              </xdr:cNvPr>
              <xdr:cNvSpPr/>
            </xdr:nvSpPr>
            <xdr:spPr>
              <a:xfrm>
                <a:off x="10015386" y="202680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Stop Date</a:t>
                </a:r>
                <a:endParaRPr lang="en-SC" sz="1200"/>
              </a:p>
            </xdr:txBody>
          </xdr:sp>
          <xdr:sp macro="" textlink="">
            <xdr:nvSpPr>
              <xdr:cNvPr id="208" name="Rectangle: Rounded Corners 207">
                <a:extLst>
                  <a:ext uri="{FF2B5EF4-FFF2-40B4-BE49-F238E27FC236}">
                    <a16:creationId xmlns:a16="http://schemas.microsoft.com/office/drawing/2014/main" id="{F48D59E1-3EC9-3058-522C-C52E25C784FE}"/>
                  </a:ext>
                </a:extLst>
              </xdr:cNvPr>
              <xdr:cNvSpPr/>
            </xdr:nvSpPr>
            <xdr:spPr>
              <a:xfrm>
                <a:off x="11660357" y="2333233"/>
                <a:ext cx="1944000" cy="216000"/>
              </a:xfrm>
              <a:prstGeom prst="roundRect">
                <a:avLst>
                  <a:gd name="adj" fmla="val 0"/>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latin typeface="Arial" panose="020B0604020202020204" pitchFamily="34" charset="0"/>
                  <a:cs typeface="Arial" panose="020B0604020202020204" pitchFamily="34" charset="0"/>
                </a:endParaRPr>
              </a:p>
            </xdr:txBody>
          </xdr:sp>
          <xdr:sp macro="" textlink="">
            <xdr:nvSpPr>
              <xdr:cNvPr id="209" name="Rectangle: Rounded Corners 208">
                <a:extLst>
                  <a:ext uri="{FF2B5EF4-FFF2-40B4-BE49-F238E27FC236}">
                    <a16:creationId xmlns:a16="http://schemas.microsoft.com/office/drawing/2014/main" id="{AF3D05C0-6EFF-A27E-EA35-F9AB6E36D2F8}"/>
                  </a:ext>
                </a:extLst>
              </xdr:cNvPr>
              <xdr:cNvSpPr/>
            </xdr:nvSpPr>
            <xdr:spPr>
              <a:xfrm>
                <a:off x="10015386" y="233323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200"/>
              </a:p>
            </xdr:txBody>
          </xdr:sp>
          <xdr:sp macro="" textlink="">
            <xdr:nvSpPr>
              <xdr:cNvPr id="211" name="Rectangle: Rounded Corners 210">
                <a:extLst>
                  <a:ext uri="{FF2B5EF4-FFF2-40B4-BE49-F238E27FC236}">
                    <a16:creationId xmlns:a16="http://schemas.microsoft.com/office/drawing/2014/main" id="{05AA9886-1EFD-CC21-C2C5-96F63D89AC00}"/>
                  </a:ext>
                </a:extLst>
              </xdr:cNvPr>
              <xdr:cNvSpPr/>
            </xdr:nvSpPr>
            <xdr:spPr>
              <a:xfrm>
                <a:off x="10015386" y="2654986"/>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Notice</a:t>
                </a:r>
                <a:r>
                  <a:rPr lang="en-US" sz="1200" baseline="0">
                    <a:solidFill>
                      <a:sysClr val="windowText" lastClr="000000"/>
                    </a:solidFill>
                  </a:rPr>
                  <a:t> Notes</a:t>
                </a:r>
                <a:endParaRPr lang="en-SC" sz="1200"/>
              </a:p>
            </xdr:txBody>
          </xdr:sp>
          <xdr:sp macro="" textlink="">
            <xdr:nvSpPr>
              <xdr:cNvPr id="213" name="Rectangle: Rounded Corners 212">
                <a:extLst>
                  <a:ext uri="{FF2B5EF4-FFF2-40B4-BE49-F238E27FC236}">
                    <a16:creationId xmlns:a16="http://schemas.microsoft.com/office/drawing/2014/main" id="{D2BE536C-463F-6711-FD1C-3E739A80FB83}"/>
                  </a:ext>
                </a:extLst>
              </xdr:cNvPr>
              <xdr:cNvSpPr/>
            </xdr:nvSpPr>
            <xdr:spPr>
              <a:xfrm>
                <a:off x="11660357" y="1697388"/>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214" name="Rectangle: Rounded Corners 213">
                <a:extLst>
                  <a:ext uri="{FF2B5EF4-FFF2-40B4-BE49-F238E27FC236}">
                    <a16:creationId xmlns:a16="http://schemas.microsoft.com/office/drawing/2014/main" id="{22E210AA-69D4-805E-4DF9-6FE20DA24326}"/>
                  </a:ext>
                </a:extLst>
              </xdr:cNvPr>
              <xdr:cNvSpPr/>
            </xdr:nvSpPr>
            <xdr:spPr>
              <a:xfrm>
                <a:off x="10015386" y="169738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Repeat Date</a:t>
                </a:r>
                <a:endParaRPr lang="en-SC" sz="1200"/>
              </a:p>
            </xdr:txBody>
          </xdr:sp>
          <xdr:sp macro="" textlink="">
            <xdr:nvSpPr>
              <xdr:cNvPr id="220" name="Rectangle: Rounded Corners 219">
                <a:hlinkClick xmlns:r="http://schemas.openxmlformats.org/officeDocument/2006/relationships" r:id="rId25"/>
                <a:extLst>
                  <a:ext uri="{FF2B5EF4-FFF2-40B4-BE49-F238E27FC236}">
                    <a16:creationId xmlns:a16="http://schemas.microsoft.com/office/drawing/2014/main" id="{4BE55B77-CA44-0E31-6413-BB75E2B5707F}"/>
                  </a:ext>
                </a:extLst>
              </xdr:cNvPr>
              <xdr:cNvSpPr/>
            </xdr:nvSpPr>
            <xdr:spPr>
              <a:xfrm>
                <a:off x="13304211" y="280391"/>
                <a:ext cx="648001" cy="252000"/>
              </a:xfrm>
              <a:prstGeom prst="roundRect">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221" name="TextBox 220">
                <a:extLst>
                  <a:ext uri="{FF2B5EF4-FFF2-40B4-BE49-F238E27FC236}">
                    <a16:creationId xmlns:a16="http://schemas.microsoft.com/office/drawing/2014/main" id="{75ED2950-BD0C-505F-CF99-7FC7A416883E}"/>
                  </a:ext>
                </a:extLst>
              </xdr:cNvPr>
              <xdr:cNvSpPr txBox="1"/>
            </xdr:nvSpPr>
            <xdr:spPr>
              <a:xfrm>
                <a:off x="10126980" y="2969803"/>
                <a:ext cx="3459480" cy="687797"/>
              </a:xfrm>
              <a:prstGeom prst="rect">
                <a:avLst/>
              </a:prstGeom>
              <a:solidFill>
                <a:schemeClr val="lt1"/>
              </a:solidFill>
              <a:ln w="317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grpSp>
        <xdr:sp macro="" textlink="">
          <xdr:nvSpPr>
            <xdr:cNvPr id="196" name="Rectangle: Rounded Corners 195">
              <a:extLst>
                <a:ext uri="{FF2B5EF4-FFF2-40B4-BE49-F238E27FC236}">
                  <a16:creationId xmlns:a16="http://schemas.microsoft.com/office/drawing/2014/main" id="{1677B13E-AD23-2914-472C-4BAC2B24A6E2}"/>
                </a:ext>
              </a:extLst>
            </xdr:cNvPr>
            <xdr:cNvSpPr/>
          </xdr:nvSpPr>
          <xdr:spPr>
            <a:xfrm>
              <a:off x="11643360" y="1379220"/>
              <a:ext cx="23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sp macro="" textlink="">
        <xdr:nvSpPr>
          <xdr:cNvPr id="189" name="Rectangle: Rounded Corners 188">
            <a:extLst>
              <a:ext uri="{FF2B5EF4-FFF2-40B4-BE49-F238E27FC236}">
                <a16:creationId xmlns:a16="http://schemas.microsoft.com/office/drawing/2014/main" id="{A6A53925-6E92-5EAC-BF11-F87C624067E2}"/>
              </a:ext>
            </a:extLst>
          </xdr:cNvPr>
          <xdr:cNvSpPr/>
        </xdr:nvSpPr>
        <xdr:spPr>
          <a:xfrm>
            <a:off x="12176760" y="1379220"/>
            <a:ext cx="1440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grpSp>
    <xdr:clientData/>
  </xdr:twoCellAnchor>
</xdr:wsDr>
</file>

<file path=xl/drawings/drawing89.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22</xdr:row>
      <xdr:rowOff>96300</xdr:rowOff>
    </xdr:to>
    <xdr:grpSp>
      <xdr:nvGrpSpPr>
        <xdr:cNvPr id="3" name="Group 2">
          <a:extLst>
            <a:ext uri="{FF2B5EF4-FFF2-40B4-BE49-F238E27FC236}">
              <a16:creationId xmlns:a16="http://schemas.microsoft.com/office/drawing/2014/main" id="{CD15E1E6-3D3F-4804-A3A2-33C55ED7232F}"/>
            </a:ext>
          </a:extLst>
        </xdr:cNvPr>
        <xdr:cNvGrpSpPr/>
      </xdr:nvGrpSpPr>
      <xdr:grpSpPr>
        <a:xfrm>
          <a:off x="0" y="0"/>
          <a:ext cx="1474131" cy="6840000"/>
          <a:chOff x="0" y="0"/>
          <a:chExt cx="1470321" cy="6184990"/>
        </a:xfrm>
      </xdr:grpSpPr>
      <xdr:grpSp>
        <xdr:nvGrpSpPr>
          <xdr:cNvPr id="4" name="Group 3">
            <a:extLst>
              <a:ext uri="{FF2B5EF4-FFF2-40B4-BE49-F238E27FC236}">
                <a16:creationId xmlns:a16="http://schemas.microsoft.com/office/drawing/2014/main" id="{933CAE76-77A7-DF2F-DFBB-C4A2169EE3B3}"/>
              </a:ext>
            </a:extLst>
          </xdr:cNvPr>
          <xdr:cNvGrpSpPr/>
        </xdr:nvGrpSpPr>
        <xdr:grpSpPr>
          <a:xfrm>
            <a:off x="0" y="0"/>
            <a:ext cx="1470321" cy="6184990"/>
            <a:chOff x="0" y="0"/>
            <a:chExt cx="1470321" cy="6184990"/>
          </a:xfrm>
        </xdr:grpSpPr>
        <xdr:grpSp>
          <xdr:nvGrpSpPr>
            <xdr:cNvPr id="6" name="Group 5">
              <a:extLst>
                <a:ext uri="{FF2B5EF4-FFF2-40B4-BE49-F238E27FC236}">
                  <a16:creationId xmlns:a16="http://schemas.microsoft.com/office/drawing/2014/main" id="{2D258702-911B-A1B9-3500-E1F3874644E4}"/>
                </a:ext>
              </a:extLst>
            </xdr:cNvPr>
            <xdr:cNvGrpSpPr/>
          </xdr:nvGrpSpPr>
          <xdr:grpSpPr>
            <a:xfrm>
              <a:off x="0" y="0"/>
              <a:ext cx="1470321" cy="6184990"/>
              <a:chOff x="0" y="-291307"/>
              <a:chExt cx="1474131" cy="6350725"/>
            </a:xfrm>
            <a:solidFill>
              <a:schemeClr val="bg1"/>
            </a:solidFill>
          </xdr:grpSpPr>
          <xdr:grpSp>
            <xdr:nvGrpSpPr>
              <xdr:cNvPr id="8" name="Group 7">
                <a:extLst>
                  <a:ext uri="{FF2B5EF4-FFF2-40B4-BE49-F238E27FC236}">
                    <a16:creationId xmlns:a16="http://schemas.microsoft.com/office/drawing/2014/main" id="{CC97EF7E-384D-F71A-04A7-3E55F494382E}"/>
                  </a:ext>
                </a:extLst>
              </xdr:cNvPr>
              <xdr:cNvGrpSpPr/>
            </xdr:nvGrpSpPr>
            <xdr:grpSpPr>
              <a:xfrm>
                <a:off x="0" y="-291307"/>
                <a:ext cx="1474131" cy="6350725"/>
                <a:chOff x="0" y="-291307"/>
                <a:chExt cx="1474131" cy="6350725"/>
              </a:xfrm>
              <a:grpFill/>
            </xdr:grpSpPr>
            <xdr:grpSp>
              <xdr:nvGrpSpPr>
                <xdr:cNvPr id="11" name="Group 10">
                  <a:extLst>
                    <a:ext uri="{FF2B5EF4-FFF2-40B4-BE49-F238E27FC236}">
                      <a16:creationId xmlns:a16="http://schemas.microsoft.com/office/drawing/2014/main" id="{019BE7B0-6475-67C2-784B-F7AB5E0CA0A5}"/>
                    </a:ext>
                  </a:extLst>
                </xdr:cNvPr>
                <xdr:cNvGrpSpPr/>
              </xdr:nvGrpSpPr>
              <xdr:grpSpPr>
                <a:xfrm>
                  <a:off x="0" y="-291307"/>
                  <a:ext cx="1474131" cy="6350725"/>
                  <a:chOff x="0" y="-276870"/>
                  <a:chExt cx="1476165" cy="6035993"/>
                </a:xfrm>
                <a:grpFill/>
              </xdr:grpSpPr>
              <xdr:sp macro="" textlink="">
                <xdr:nvSpPr>
                  <xdr:cNvPr id="13" name="Rectangle 12">
                    <a:extLst>
                      <a:ext uri="{FF2B5EF4-FFF2-40B4-BE49-F238E27FC236}">
                        <a16:creationId xmlns:a16="http://schemas.microsoft.com/office/drawing/2014/main" id="{0E9686F4-A30E-F5B6-A1C8-6D52B1C9232D}"/>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4" name="Group 13">
                    <a:extLst>
                      <a:ext uri="{FF2B5EF4-FFF2-40B4-BE49-F238E27FC236}">
                        <a16:creationId xmlns:a16="http://schemas.microsoft.com/office/drawing/2014/main" id="{92C12348-15E8-3027-6CFB-EC7C37272428}"/>
                      </a:ext>
                    </a:extLst>
                  </xdr:cNvPr>
                  <xdr:cNvGrpSpPr/>
                </xdr:nvGrpSpPr>
                <xdr:grpSpPr>
                  <a:xfrm>
                    <a:off x="2080" y="531339"/>
                    <a:ext cx="1457616" cy="4278031"/>
                    <a:chOff x="2080" y="531339"/>
                    <a:chExt cx="1457616" cy="4278031"/>
                  </a:xfrm>
                  <a:grpFill/>
                </xdr:grpSpPr>
                <xdr:sp macro="" textlink="">
                  <xdr:nvSpPr>
                    <xdr:cNvPr id="15" name="TextBox 14">
                      <a:hlinkClick xmlns:r="http://schemas.openxmlformats.org/officeDocument/2006/relationships" r:id="rId1"/>
                      <a:extLst>
                        <a:ext uri="{FF2B5EF4-FFF2-40B4-BE49-F238E27FC236}">
                          <a16:creationId xmlns:a16="http://schemas.microsoft.com/office/drawing/2014/main" id="{0CBFA99A-3982-2E2C-8E8C-BE77ADE0BCA4}"/>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6" name="TextBox 15">
                      <a:hlinkClick xmlns:r="http://schemas.openxmlformats.org/officeDocument/2006/relationships" r:id="rId2"/>
                      <a:extLst>
                        <a:ext uri="{FF2B5EF4-FFF2-40B4-BE49-F238E27FC236}">
                          <a16:creationId xmlns:a16="http://schemas.microsoft.com/office/drawing/2014/main" id="{B7E0D5BC-D6B3-8FBD-6742-A85A6F9EF4B8}"/>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hlinkClick xmlns:r="http://schemas.openxmlformats.org/officeDocument/2006/relationships" r:id="rId3"/>
                      <a:extLst>
                        <a:ext uri="{FF2B5EF4-FFF2-40B4-BE49-F238E27FC236}">
                          <a16:creationId xmlns:a16="http://schemas.microsoft.com/office/drawing/2014/main" id="{951FABCB-579D-DD9F-10FB-70B14C460C8C}"/>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4"/>
                      <a:extLst>
                        <a:ext uri="{FF2B5EF4-FFF2-40B4-BE49-F238E27FC236}">
                          <a16:creationId xmlns:a16="http://schemas.microsoft.com/office/drawing/2014/main" id="{530744E0-B1E2-18F4-E8DE-64B03B97B18B}"/>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5"/>
                      <a:extLst>
                        <a:ext uri="{FF2B5EF4-FFF2-40B4-BE49-F238E27FC236}">
                          <a16:creationId xmlns:a16="http://schemas.microsoft.com/office/drawing/2014/main" id="{994515B5-3F8C-96FB-3D6B-56603284472F}"/>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6"/>
                      <a:extLst>
                        <a:ext uri="{FF2B5EF4-FFF2-40B4-BE49-F238E27FC236}">
                          <a16:creationId xmlns:a16="http://schemas.microsoft.com/office/drawing/2014/main" id="{74E77222-3D11-23B0-3EE2-412CF31C8667}"/>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7"/>
                      <a:extLst>
                        <a:ext uri="{FF2B5EF4-FFF2-40B4-BE49-F238E27FC236}">
                          <a16:creationId xmlns:a16="http://schemas.microsoft.com/office/drawing/2014/main" id="{B84735BC-8352-B006-B6EE-7E67D2721759}"/>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8"/>
                      <a:extLst>
                        <a:ext uri="{FF2B5EF4-FFF2-40B4-BE49-F238E27FC236}">
                          <a16:creationId xmlns:a16="http://schemas.microsoft.com/office/drawing/2014/main" id="{136DF81E-7289-F5E5-6382-BAC9E45BE051}"/>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9"/>
                      <a:extLst>
                        <a:ext uri="{FF2B5EF4-FFF2-40B4-BE49-F238E27FC236}">
                          <a16:creationId xmlns:a16="http://schemas.microsoft.com/office/drawing/2014/main" id="{EEDFBE9A-8941-4EFE-F6D1-FBA35EE88329}"/>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extLst>
                        <a:ext uri="{FF2B5EF4-FFF2-40B4-BE49-F238E27FC236}">
                          <a16:creationId xmlns:a16="http://schemas.microsoft.com/office/drawing/2014/main" id="{F4B26953-7762-0627-0288-E74AFEAB5A60}"/>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0"/>
                      <a:extLst>
                        <a:ext uri="{FF2B5EF4-FFF2-40B4-BE49-F238E27FC236}">
                          <a16:creationId xmlns:a16="http://schemas.microsoft.com/office/drawing/2014/main" id="{D1AD023F-A176-260D-3149-E2B45983BD93}"/>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extLst>
                        <a:ext uri="{FF2B5EF4-FFF2-40B4-BE49-F238E27FC236}">
                          <a16:creationId xmlns:a16="http://schemas.microsoft.com/office/drawing/2014/main" id="{F210BB5A-4500-B624-6600-CEBA93AA9D3C}"/>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1"/>
                      <a:extLst>
                        <a:ext uri="{FF2B5EF4-FFF2-40B4-BE49-F238E27FC236}">
                          <a16:creationId xmlns:a16="http://schemas.microsoft.com/office/drawing/2014/main" id="{DA3E453E-55A8-7ED8-52E3-FFEDB1EB2411}"/>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extLst>
                        <a:ext uri="{FF2B5EF4-FFF2-40B4-BE49-F238E27FC236}">
                          <a16:creationId xmlns:a16="http://schemas.microsoft.com/office/drawing/2014/main" id="{DB7F9AC4-B05C-1196-71EC-557DA53F19CF}"/>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2" name="TextBox 11">
                  <a:hlinkClick xmlns:r="http://schemas.openxmlformats.org/officeDocument/2006/relationships" r:id="rId12"/>
                  <a:extLst>
                    <a:ext uri="{FF2B5EF4-FFF2-40B4-BE49-F238E27FC236}">
                      <a16:creationId xmlns:a16="http://schemas.microsoft.com/office/drawing/2014/main" id="{128D4FAC-1DE5-9CC0-31DF-DB3DA047A54B}"/>
                    </a:ext>
                  </a:extLst>
                </xdr:cNvPr>
                <xdr:cNvSpPr txBox="1"/>
              </xdr:nvSpPr>
              <xdr:spPr>
                <a:xfrm>
                  <a:off x="0" y="2248743"/>
                  <a:ext cx="1440000" cy="253521"/>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9" name="TextBox 8">
                <a:extLst>
                  <a:ext uri="{FF2B5EF4-FFF2-40B4-BE49-F238E27FC236}">
                    <a16:creationId xmlns:a16="http://schemas.microsoft.com/office/drawing/2014/main" id="{D614C318-5ED1-2B2E-9DB9-81181681F70C}"/>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0" name="TextBox 9">
                <a:extLst>
                  <a:ext uri="{FF2B5EF4-FFF2-40B4-BE49-F238E27FC236}">
                    <a16:creationId xmlns:a16="http://schemas.microsoft.com/office/drawing/2014/main" id="{0F182FAF-5FCF-0602-FFF7-0285F1F6B817}"/>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 name="TextBox 6">
              <a:hlinkClick xmlns:r="http://schemas.openxmlformats.org/officeDocument/2006/relationships" r:id="rId13"/>
              <a:extLst>
                <a:ext uri="{FF2B5EF4-FFF2-40B4-BE49-F238E27FC236}">
                  <a16:creationId xmlns:a16="http://schemas.microsoft.com/office/drawing/2014/main" id="{BC0F6A09-16A4-8537-F629-239B8F89CBC0}"/>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 name="Picture 4">
            <a:extLst>
              <a:ext uri="{FF2B5EF4-FFF2-40B4-BE49-F238E27FC236}">
                <a16:creationId xmlns:a16="http://schemas.microsoft.com/office/drawing/2014/main" id="{3CF93DD6-9D72-BEFB-FE87-B8E9688CF4A4}"/>
              </a:ext>
            </a:extLst>
          </xdr:cNvPr>
          <xdr:cNvPicPr>
            <a:picLocks noChangeAspect="1"/>
          </xdr:cNvPicPr>
        </xdr:nvPicPr>
        <xdr:blipFill>
          <a:blip xmlns:r="http://schemas.openxmlformats.org/officeDocument/2006/relationships" r:embed="rId14"/>
          <a:stretch>
            <a:fillRect/>
          </a:stretch>
        </xdr:blipFill>
        <xdr:spPr>
          <a:xfrm>
            <a:off x="243840" y="175260"/>
            <a:ext cx="1021080" cy="439850"/>
          </a:xfrm>
          <a:prstGeom prst="rect">
            <a:avLst/>
          </a:prstGeom>
        </xdr:spPr>
      </xdr:pic>
    </xdr:grpSp>
    <xdr:clientData/>
  </xdr:twoCellAnchor>
  <xdr:twoCellAnchor>
    <xdr:from>
      <xdr:col>5</xdr:col>
      <xdr:colOff>0</xdr:colOff>
      <xdr:row>6</xdr:row>
      <xdr:rowOff>76204</xdr:rowOff>
    </xdr:from>
    <xdr:to>
      <xdr:col>5</xdr:col>
      <xdr:colOff>72000</xdr:colOff>
      <xdr:row>6</xdr:row>
      <xdr:rowOff>238204</xdr:rowOff>
    </xdr:to>
    <xdr:sp macro="" textlink="">
      <xdr:nvSpPr>
        <xdr:cNvPr id="29" name="Rectangle 28">
          <a:extLst>
            <a:ext uri="{FF2B5EF4-FFF2-40B4-BE49-F238E27FC236}">
              <a16:creationId xmlns:a16="http://schemas.microsoft.com/office/drawing/2014/main" id="{CABEA1D7-20E2-4FCC-8941-473B20817993}"/>
            </a:ext>
          </a:extLst>
        </xdr:cNvPr>
        <xdr:cNvSpPr>
          <a:spLocks/>
        </xdr:cNvSpPr>
      </xdr:nvSpPr>
      <xdr:spPr>
        <a:xfrm>
          <a:off x="1836420" y="1783084"/>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15</xdr:row>
      <xdr:rowOff>76204</xdr:rowOff>
    </xdr:from>
    <xdr:to>
      <xdr:col>5</xdr:col>
      <xdr:colOff>72000</xdr:colOff>
      <xdr:row>15</xdr:row>
      <xdr:rowOff>238204</xdr:rowOff>
    </xdr:to>
    <xdr:sp macro="" textlink="">
      <xdr:nvSpPr>
        <xdr:cNvPr id="30" name="Rectangle 29">
          <a:extLst>
            <a:ext uri="{FF2B5EF4-FFF2-40B4-BE49-F238E27FC236}">
              <a16:creationId xmlns:a16="http://schemas.microsoft.com/office/drawing/2014/main" id="{90E3CF27-50FA-4735-B1F2-FEFF7A1FDC56}"/>
            </a:ext>
          </a:extLst>
        </xdr:cNvPr>
        <xdr:cNvSpPr>
          <a:spLocks/>
        </xdr:cNvSpPr>
      </xdr:nvSpPr>
      <xdr:spPr>
        <a:xfrm>
          <a:off x="1836420" y="4732024"/>
          <a:ext cx="72000" cy="162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76204</xdr:rowOff>
    </xdr:from>
    <xdr:to>
      <xdr:col>5</xdr:col>
      <xdr:colOff>72000</xdr:colOff>
      <xdr:row>7</xdr:row>
      <xdr:rowOff>238204</xdr:rowOff>
    </xdr:to>
    <xdr:sp macro="" textlink="">
      <xdr:nvSpPr>
        <xdr:cNvPr id="31" name="Rectangle 30">
          <a:extLst>
            <a:ext uri="{FF2B5EF4-FFF2-40B4-BE49-F238E27FC236}">
              <a16:creationId xmlns:a16="http://schemas.microsoft.com/office/drawing/2014/main" id="{2DB957AA-9F8B-47A4-B7CC-555D06F8591F}"/>
            </a:ext>
          </a:extLst>
        </xdr:cNvPr>
        <xdr:cNvSpPr>
          <a:spLocks/>
        </xdr:cNvSpPr>
      </xdr:nvSpPr>
      <xdr:spPr>
        <a:xfrm>
          <a:off x="1836420" y="21107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76204</xdr:rowOff>
    </xdr:from>
    <xdr:to>
      <xdr:col>5</xdr:col>
      <xdr:colOff>72000</xdr:colOff>
      <xdr:row>9</xdr:row>
      <xdr:rowOff>238204</xdr:rowOff>
    </xdr:to>
    <xdr:sp macro="" textlink="">
      <xdr:nvSpPr>
        <xdr:cNvPr id="32" name="Rectangle 31">
          <a:extLst>
            <a:ext uri="{FF2B5EF4-FFF2-40B4-BE49-F238E27FC236}">
              <a16:creationId xmlns:a16="http://schemas.microsoft.com/office/drawing/2014/main" id="{BC28974C-1084-4AD6-B610-8FBBCCC21EF4}"/>
            </a:ext>
          </a:extLst>
        </xdr:cNvPr>
        <xdr:cNvSpPr>
          <a:spLocks/>
        </xdr:cNvSpPr>
      </xdr:nvSpPr>
      <xdr:spPr>
        <a:xfrm>
          <a:off x="1836420" y="2766064"/>
          <a:ext cx="72000" cy="162000"/>
        </a:xfrm>
        <a:prstGeom prst="rect">
          <a:avLst/>
        </a:prstGeom>
        <a:solidFill>
          <a:srgbClr val="FFFF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76204</xdr:rowOff>
    </xdr:from>
    <xdr:to>
      <xdr:col>5</xdr:col>
      <xdr:colOff>72000</xdr:colOff>
      <xdr:row>8</xdr:row>
      <xdr:rowOff>238204</xdr:rowOff>
    </xdr:to>
    <xdr:sp macro="" textlink="">
      <xdr:nvSpPr>
        <xdr:cNvPr id="33" name="Rectangle 32">
          <a:extLst>
            <a:ext uri="{FF2B5EF4-FFF2-40B4-BE49-F238E27FC236}">
              <a16:creationId xmlns:a16="http://schemas.microsoft.com/office/drawing/2014/main" id="{E9920A57-EC08-4315-88A8-11ED0E3B6450}"/>
            </a:ext>
          </a:extLst>
        </xdr:cNvPr>
        <xdr:cNvSpPr>
          <a:spLocks/>
        </xdr:cNvSpPr>
      </xdr:nvSpPr>
      <xdr:spPr>
        <a:xfrm>
          <a:off x="1836420" y="2438404"/>
          <a:ext cx="72000" cy="162000"/>
        </a:xfrm>
        <a:prstGeom prst="rect">
          <a:avLst/>
        </a:prstGeom>
        <a:solidFill>
          <a:srgbClr val="FFFF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10</xdr:row>
      <xdr:rowOff>76204</xdr:rowOff>
    </xdr:from>
    <xdr:to>
      <xdr:col>5</xdr:col>
      <xdr:colOff>72000</xdr:colOff>
      <xdr:row>10</xdr:row>
      <xdr:rowOff>238204</xdr:rowOff>
    </xdr:to>
    <xdr:sp macro="" textlink="">
      <xdr:nvSpPr>
        <xdr:cNvPr id="34" name="Rectangle 33">
          <a:extLst>
            <a:ext uri="{FF2B5EF4-FFF2-40B4-BE49-F238E27FC236}">
              <a16:creationId xmlns:a16="http://schemas.microsoft.com/office/drawing/2014/main" id="{097B7AC7-41DB-4522-94DA-EFA1955DDBF9}"/>
            </a:ext>
          </a:extLst>
        </xdr:cNvPr>
        <xdr:cNvSpPr>
          <a:spLocks/>
        </xdr:cNvSpPr>
      </xdr:nvSpPr>
      <xdr:spPr>
        <a:xfrm>
          <a:off x="1836420" y="3093724"/>
          <a:ext cx="72000" cy="162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11</xdr:row>
      <xdr:rowOff>76204</xdr:rowOff>
    </xdr:from>
    <xdr:to>
      <xdr:col>5</xdr:col>
      <xdr:colOff>72000</xdr:colOff>
      <xdr:row>11</xdr:row>
      <xdr:rowOff>238204</xdr:rowOff>
    </xdr:to>
    <xdr:sp macro="" textlink="">
      <xdr:nvSpPr>
        <xdr:cNvPr id="35" name="Rectangle 34">
          <a:extLst>
            <a:ext uri="{FF2B5EF4-FFF2-40B4-BE49-F238E27FC236}">
              <a16:creationId xmlns:a16="http://schemas.microsoft.com/office/drawing/2014/main" id="{98DE65DC-EDD3-481C-9EFA-423B027C3228}"/>
            </a:ext>
          </a:extLst>
        </xdr:cNvPr>
        <xdr:cNvSpPr>
          <a:spLocks/>
        </xdr:cNvSpPr>
      </xdr:nvSpPr>
      <xdr:spPr>
        <a:xfrm>
          <a:off x="1836420" y="342138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12</xdr:row>
      <xdr:rowOff>76204</xdr:rowOff>
    </xdr:from>
    <xdr:to>
      <xdr:col>5</xdr:col>
      <xdr:colOff>72000</xdr:colOff>
      <xdr:row>12</xdr:row>
      <xdr:rowOff>238204</xdr:rowOff>
    </xdr:to>
    <xdr:sp macro="" textlink="">
      <xdr:nvSpPr>
        <xdr:cNvPr id="36" name="Rectangle 35">
          <a:extLst>
            <a:ext uri="{FF2B5EF4-FFF2-40B4-BE49-F238E27FC236}">
              <a16:creationId xmlns:a16="http://schemas.microsoft.com/office/drawing/2014/main" id="{1B58A362-8FA5-4429-81BD-EB8765F9414C}"/>
            </a:ext>
          </a:extLst>
        </xdr:cNvPr>
        <xdr:cNvSpPr>
          <a:spLocks/>
        </xdr:cNvSpPr>
      </xdr:nvSpPr>
      <xdr:spPr>
        <a:xfrm>
          <a:off x="1836420" y="37490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13</xdr:row>
      <xdr:rowOff>76204</xdr:rowOff>
    </xdr:from>
    <xdr:to>
      <xdr:col>5</xdr:col>
      <xdr:colOff>72000</xdr:colOff>
      <xdr:row>13</xdr:row>
      <xdr:rowOff>238204</xdr:rowOff>
    </xdr:to>
    <xdr:sp macro="" textlink="">
      <xdr:nvSpPr>
        <xdr:cNvPr id="37" name="Rectangle 36">
          <a:extLst>
            <a:ext uri="{FF2B5EF4-FFF2-40B4-BE49-F238E27FC236}">
              <a16:creationId xmlns:a16="http://schemas.microsoft.com/office/drawing/2014/main" id="{D53AAEEA-43D8-411C-81AC-BD08969CD512}"/>
            </a:ext>
          </a:extLst>
        </xdr:cNvPr>
        <xdr:cNvSpPr>
          <a:spLocks/>
        </xdr:cNvSpPr>
      </xdr:nvSpPr>
      <xdr:spPr>
        <a:xfrm>
          <a:off x="1836420" y="407670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14</xdr:row>
      <xdr:rowOff>76204</xdr:rowOff>
    </xdr:from>
    <xdr:to>
      <xdr:col>5</xdr:col>
      <xdr:colOff>72000</xdr:colOff>
      <xdr:row>14</xdr:row>
      <xdr:rowOff>238204</xdr:rowOff>
    </xdr:to>
    <xdr:sp macro="" textlink="">
      <xdr:nvSpPr>
        <xdr:cNvPr id="38" name="Rectangle 37">
          <a:extLst>
            <a:ext uri="{FF2B5EF4-FFF2-40B4-BE49-F238E27FC236}">
              <a16:creationId xmlns:a16="http://schemas.microsoft.com/office/drawing/2014/main" id="{D320D5C6-2884-4069-9B03-F158DC07EF3B}"/>
            </a:ext>
          </a:extLst>
        </xdr:cNvPr>
        <xdr:cNvSpPr>
          <a:spLocks/>
        </xdr:cNvSpPr>
      </xdr:nvSpPr>
      <xdr:spPr>
        <a:xfrm>
          <a:off x="1836420" y="440436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14</xdr:col>
      <xdr:colOff>769620</xdr:colOff>
      <xdr:row>3</xdr:row>
      <xdr:rowOff>123241</xdr:rowOff>
    </xdr:from>
    <xdr:to>
      <xdr:col>15</xdr:col>
      <xdr:colOff>267645</xdr:colOff>
      <xdr:row>3</xdr:row>
      <xdr:rowOff>375241</xdr:rowOff>
    </xdr:to>
    <xdr:pic>
      <xdr:nvPicPr>
        <xdr:cNvPr id="41" name="Picture 40">
          <a:hlinkClick xmlns:r="http://schemas.openxmlformats.org/officeDocument/2006/relationships" r:id="rId15"/>
          <a:extLst>
            <a:ext uri="{FF2B5EF4-FFF2-40B4-BE49-F238E27FC236}">
              <a16:creationId xmlns:a16="http://schemas.microsoft.com/office/drawing/2014/main" id="{C813EF80-AE98-421E-BD46-836462DBF898}"/>
            </a:ext>
          </a:extLst>
        </xdr:cNvPr>
        <xdr:cNvPicPr>
          <a:picLocks/>
        </xdr:cNvPicPr>
      </xdr:nvPicPr>
      <xdr:blipFill>
        <a:blip xmlns:r="http://schemas.openxmlformats.org/officeDocument/2006/relationships" r:embed="rId16"/>
        <a:stretch>
          <a:fillRect/>
        </a:stretch>
      </xdr:blipFill>
      <xdr:spPr>
        <a:xfrm>
          <a:off x="9791700" y="938581"/>
          <a:ext cx="442905" cy="252000"/>
        </a:xfrm>
        <a:prstGeom prst="rect">
          <a:avLst/>
        </a:prstGeom>
      </xdr:spPr>
    </xdr:pic>
    <xdr:clientData/>
  </xdr:twoCellAnchor>
  <xdr:twoCellAnchor>
    <xdr:from>
      <xdr:col>5</xdr:col>
      <xdr:colOff>0</xdr:colOff>
      <xdr:row>16</xdr:row>
      <xdr:rowOff>76200</xdr:rowOff>
    </xdr:from>
    <xdr:to>
      <xdr:col>5</xdr:col>
      <xdr:colOff>72000</xdr:colOff>
      <xdr:row>16</xdr:row>
      <xdr:rowOff>238200</xdr:rowOff>
    </xdr:to>
    <xdr:sp macro="" textlink="">
      <xdr:nvSpPr>
        <xdr:cNvPr id="46" name="Rectangle 45">
          <a:extLst>
            <a:ext uri="{FF2B5EF4-FFF2-40B4-BE49-F238E27FC236}">
              <a16:creationId xmlns:a16="http://schemas.microsoft.com/office/drawing/2014/main" id="{2E08E249-3E4D-435C-8080-4B89A3EDDE36}"/>
            </a:ext>
          </a:extLst>
        </xdr:cNvPr>
        <xdr:cNvSpPr>
          <a:spLocks/>
        </xdr:cNvSpPr>
      </xdr:nvSpPr>
      <xdr:spPr>
        <a:xfrm>
          <a:off x="1836420" y="505968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17</xdr:row>
      <xdr:rowOff>76200</xdr:rowOff>
    </xdr:from>
    <xdr:to>
      <xdr:col>5</xdr:col>
      <xdr:colOff>72000</xdr:colOff>
      <xdr:row>17</xdr:row>
      <xdr:rowOff>238200</xdr:rowOff>
    </xdr:to>
    <xdr:sp macro="" textlink="">
      <xdr:nvSpPr>
        <xdr:cNvPr id="47" name="Rectangle 46">
          <a:extLst>
            <a:ext uri="{FF2B5EF4-FFF2-40B4-BE49-F238E27FC236}">
              <a16:creationId xmlns:a16="http://schemas.microsoft.com/office/drawing/2014/main" id="{9B608BD1-0510-431C-B169-D99DB2ABCD2B}"/>
            </a:ext>
          </a:extLst>
        </xdr:cNvPr>
        <xdr:cNvSpPr>
          <a:spLocks/>
        </xdr:cNvSpPr>
      </xdr:nvSpPr>
      <xdr:spPr>
        <a:xfrm>
          <a:off x="1836420" y="538734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18</xdr:row>
      <xdr:rowOff>76200</xdr:rowOff>
    </xdr:from>
    <xdr:to>
      <xdr:col>5</xdr:col>
      <xdr:colOff>72000</xdr:colOff>
      <xdr:row>18</xdr:row>
      <xdr:rowOff>238200</xdr:rowOff>
    </xdr:to>
    <xdr:sp macro="" textlink="">
      <xdr:nvSpPr>
        <xdr:cNvPr id="48" name="Rectangle 47">
          <a:extLst>
            <a:ext uri="{FF2B5EF4-FFF2-40B4-BE49-F238E27FC236}">
              <a16:creationId xmlns:a16="http://schemas.microsoft.com/office/drawing/2014/main" id="{ED8EA141-07E8-45C1-B8D3-B0897E91F13A}"/>
            </a:ext>
          </a:extLst>
        </xdr:cNvPr>
        <xdr:cNvSpPr>
          <a:spLocks/>
        </xdr:cNvSpPr>
      </xdr:nvSpPr>
      <xdr:spPr>
        <a:xfrm>
          <a:off x="1836420" y="571500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19</xdr:row>
      <xdr:rowOff>76200</xdr:rowOff>
    </xdr:from>
    <xdr:to>
      <xdr:col>5</xdr:col>
      <xdr:colOff>72000</xdr:colOff>
      <xdr:row>19</xdr:row>
      <xdr:rowOff>238200</xdr:rowOff>
    </xdr:to>
    <xdr:sp macro="" textlink="">
      <xdr:nvSpPr>
        <xdr:cNvPr id="49" name="Rectangle 48">
          <a:extLst>
            <a:ext uri="{FF2B5EF4-FFF2-40B4-BE49-F238E27FC236}">
              <a16:creationId xmlns:a16="http://schemas.microsoft.com/office/drawing/2014/main" id="{40F87173-004E-4B41-90A6-DAC238C1F3C3}"/>
            </a:ext>
          </a:extLst>
        </xdr:cNvPr>
        <xdr:cNvSpPr>
          <a:spLocks/>
        </xdr:cNvSpPr>
      </xdr:nvSpPr>
      <xdr:spPr>
        <a:xfrm>
          <a:off x="1836420" y="604266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20</xdr:row>
      <xdr:rowOff>60960</xdr:rowOff>
    </xdr:from>
    <xdr:to>
      <xdr:col>5</xdr:col>
      <xdr:colOff>72000</xdr:colOff>
      <xdr:row>20</xdr:row>
      <xdr:rowOff>222960</xdr:rowOff>
    </xdr:to>
    <xdr:sp macro="" textlink="">
      <xdr:nvSpPr>
        <xdr:cNvPr id="50" name="Rectangle 49">
          <a:extLst>
            <a:ext uri="{FF2B5EF4-FFF2-40B4-BE49-F238E27FC236}">
              <a16:creationId xmlns:a16="http://schemas.microsoft.com/office/drawing/2014/main" id="{70704EA9-A410-4133-8562-E4F3B6F3652B}"/>
            </a:ext>
          </a:extLst>
        </xdr:cNvPr>
        <xdr:cNvSpPr>
          <a:spLocks/>
        </xdr:cNvSpPr>
      </xdr:nvSpPr>
      <xdr:spPr>
        <a:xfrm>
          <a:off x="1836420" y="635508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8</xdr:col>
      <xdr:colOff>68580</xdr:colOff>
      <xdr:row>7</xdr:row>
      <xdr:rowOff>53340</xdr:rowOff>
    </xdr:from>
    <xdr:to>
      <xdr:col>9</xdr:col>
      <xdr:colOff>22</xdr:colOff>
      <xdr:row>8</xdr:row>
      <xdr:rowOff>20</xdr:rowOff>
    </xdr:to>
    <xdr:grpSp>
      <xdr:nvGrpSpPr>
        <xdr:cNvPr id="54" name="Group 53">
          <a:extLst>
            <a:ext uri="{FF2B5EF4-FFF2-40B4-BE49-F238E27FC236}">
              <a16:creationId xmlns:a16="http://schemas.microsoft.com/office/drawing/2014/main" id="{088EABB3-6939-4022-9B5C-61E8AF7E1BA2}"/>
            </a:ext>
          </a:extLst>
        </xdr:cNvPr>
        <xdr:cNvGrpSpPr/>
      </xdr:nvGrpSpPr>
      <xdr:grpSpPr>
        <a:xfrm>
          <a:off x="2034540" y="2087880"/>
          <a:ext cx="22" cy="274340"/>
          <a:chOff x="2506980" y="1981200"/>
          <a:chExt cx="502942" cy="228620"/>
        </a:xfrm>
      </xdr:grpSpPr>
      <xdr:pic>
        <xdr:nvPicPr>
          <xdr:cNvPr id="55" name="Picture 54">
            <a:extLst>
              <a:ext uri="{FF2B5EF4-FFF2-40B4-BE49-F238E27FC236}">
                <a16:creationId xmlns:a16="http://schemas.microsoft.com/office/drawing/2014/main" id="{5414B635-1F3A-918E-1EB7-A8E9C85293F9}"/>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56" name="Picture 55">
            <a:extLst>
              <a:ext uri="{FF2B5EF4-FFF2-40B4-BE49-F238E27FC236}">
                <a16:creationId xmlns:a16="http://schemas.microsoft.com/office/drawing/2014/main" id="{1BBDCAC4-092E-66C1-C4FF-118ADDFAD409}"/>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17</xdr:row>
      <xdr:rowOff>45720</xdr:rowOff>
    </xdr:from>
    <xdr:to>
      <xdr:col>9</xdr:col>
      <xdr:colOff>7642</xdr:colOff>
      <xdr:row>18</xdr:row>
      <xdr:rowOff>20</xdr:rowOff>
    </xdr:to>
    <xdr:grpSp>
      <xdr:nvGrpSpPr>
        <xdr:cNvPr id="57" name="Group 56">
          <a:extLst>
            <a:ext uri="{FF2B5EF4-FFF2-40B4-BE49-F238E27FC236}">
              <a16:creationId xmlns:a16="http://schemas.microsoft.com/office/drawing/2014/main" id="{BB0D6CDD-1AD5-4A5F-B0EF-B1C440EF3A68}"/>
            </a:ext>
          </a:extLst>
        </xdr:cNvPr>
        <xdr:cNvGrpSpPr/>
      </xdr:nvGrpSpPr>
      <xdr:grpSpPr>
        <a:xfrm>
          <a:off x="2034540" y="5356860"/>
          <a:ext cx="7642" cy="281960"/>
          <a:chOff x="2506980" y="1981200"/>
          <a:chExt cx="502942" cy="228620"/>
        </a:xfrm>
      </xdr:grpSpPr>
      <xdr:pic>
        <xdr:nvPicPr>
          <xdr:cNvPr id="58" name="Picture 57">
            <a:extLst>
              <a:ext uri="{FF2B5EF4-FFF2-40B4-BE49-F238E27FC236}">
                <a16:creationId xmlns:a16="http://schemas.microsoft.com/office/drawing/2014/main" id="{2155C3DD-DB75-BAC8-3903-AF9FD09980C7}"/>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59" name="Picture 58">
            <a:extLst>
              <a:ext uri="{FF2B5EF4-FFF2-40B4-BE49-F238E27FC236}">
                <a16:creationId xmlns:a16="http://schemas.microsoft.com/office/drawing/2014/main" id="{D0AA0F53-2EC3-42F2-676E-3C6636213505}"/>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editAs="oneCell">
    <xdr:from>
      <xdr:col>4</xdr:col>
      <xdr:colOff>83820</xdr:colOff>
      <xdr:row>5</xdr:row>
      <xdr:rowOff>91440</xdr:rowOff>
    </xdr:from>
    <xdr:to>
      <xdr:col>6</xdr:col>
      <xdr:colOff>45720</xdr:colOff>
      <xdr:row>5</xdr:row>
      <xdr:rowOff>235440</xdr:rowOff>
    </xdr:to>
    <xdr:pic>
      <xdr:nvPicPr>
        <xdr:cNvPr id="61" name="Picture 60">
          <a:extLst>
            <a:ext uri="{FF2B5EF4-FFF2-40B4-BE49-F238E27FC236}">
              <a16:creationId xmlns:a16="http://schemas.microsoft.com/office/drawing/2014/main" id="{C56718AA-34E0-4DC1-A8B0-3BA1BD09DE4B}"/>
            </a:ext>
          </a:extLst>
        </xdr:cNvPr>
        <xdr:cNvPicPr>
          <a:picLocks/>
        </xdr:cNvPicPr>
      </xdr:nvPicPr>
      <xdr:blipFill>
        <a:blip xmlns:r="http://schemas.openxmlformats.org/officeDocument/2006/relationships" r:embed="rId19"/>
        <a:stretch>
          <a:fillRect/>
        </a:stretch>
      </xdr:blipFill>
      <xdr:spPr>
        <a:xfrm>
          <a:off x="1798320" y="1470660"/>
          <a:ext cx="160020" cy="144000"/>
        </a:xfrm>
        <a:prstGeom prst="rect">
          <a:avLst/>
        </a:prstGeom>
      </xdr:spPr>
    </xdr:pic>
    <xdr:clientData/>
  </xdr:twoCellAnchor>
  <xdr:twoCellAnchor>
    <xdr:from>
      <xdr:col>2</xdr:col>
      <xdr:colOff>22860</xdr:colOff>
      <xdr:row>0</xdr:row>
      <xdr:rowOff>0</xdr:rowOff>
    </xdr:from>
    <xdr:to>
      <xdr:col>22</xdr:col>
      <xdr:colOff>76200</xdr:colOff>
      <xdr:row>40</xdr:row>
      <xdr:rowOff>7619</xdr:rowOff>
    </xdr:to>
    <xdr:sp macro="" textlink="">
      <xdr:nvSpPr>
        <xdr:cNvPr id="64" name="Rectangle 63">
          <a:extLst>
            <a:ext uri="{FF2B5EF4-FFF2-40B4-BE49-F238E27FC236}">
              <a16:creationId xmlns:a16="http://schemas.microsoft.com/office/drawing/2014/main" id="{D5353A02-CC86-4CF0-BB6B-78EA67AAF322}"/>
            </a:ext>
          </a:extLst>
        </xdr:cNvPr>
        <xdr:cNvSpPr/>
      </xdr:nvSpPr>
      <xdr:spPr>
        <a:xfrm>
          <a:off x="1493520" y="0"/>
          <a:ext cx="12862560" cy="10454639"/>
        </a:xfrm>
        <a:prstGeom prst="rect">
          <a:avLst/>
        </a:prstGeom>
        <a:solidFill>
          <a:schemeClr val="bg1">
            <a:lumMod val="85000"/>
            <a:alpha val="7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14</xdr:col>
      <xdr:colOff>487690</xdr:colOff>
      <xdr:row>0</xdr:row>
      <xdr:rowOff>6461</xdr:rowOff>
    </xdr:from>
    <xdr:to>
      <xdr:col>21</xdr:col>
      <xdr:colOff>31810</xdr:colOff>
      <xdr:row>26</xdr:row>
      <xdr:rowOff>31011</xdr:rowOff>
    </xdr:to>
    <xdr:grpSp>
      <xdr:nvGrpSpPr>
        <xdr:cNvPr id="65" name="Group 64">
          <a:extLst>
            <a:ext uri="{FF2B5EF4-FFF2-40B4-BE49-F238E27FC236}">
              <a16:creationId xmlns:a16="http://schemas.microsoft.com/office/drawing/2014/main" id="{57CBAF4F-F27C-4219-9D97-AC9EE25646D4}"/>
            </a:ext>
          </a:extLst>
        </xdr:cNvPr>
        <xdr:cNvGrpSpPr/>
      </xdr:nvGrpSpPr>
      <xdr:grpSpPr>
        <a:xfrm>
          <a:off x="9509770" y="6461"/>
          <a:ext cx="4680000" cy="7774090"/>
          <a:chOff x="9518920" y="6511"/>
          <a:chExt cx="4652973" cy="7838899"/>
        </a:xfrm>
      </xdr:grpSpPr>
      <xdr:grpSp>
        <xdr:nvGrpSpPr>
          <xdr:cNvPr id="66" name="Group 65">
            <a:extLst>
              <a:ext uri="{FF2B5EF4-FFF2-40B4-BE49-F238E27FC236}">
                <a16:creationId xmlns:a16="http://schemas.microsoft.com/office/drawing/2014/main" id="{D9640375-E443-3277-C267-921A5270B822}"/>
              </a:ext>
            </a:extLst>
          </xdr:cNvPr>
          <xdr:cNvGrpSpPr/>
        </xdr:nvGrpSpPr>
        <xdr:grpSpPr>
          <a:xfrm>
            <a:off x="9518920" y="6511"/>
            <a:ext cx="4652973" cy="7838899"/>
            <a:chOff x="9282700" y="204631"/>
            <a:chExt cx="4652973" cy="7838899"/>
          </a:xfrm>
        </xdr:grpSpPr>
        <xdr:pic>
          <xdr:nvPicPr>
            <xdr:cNvPr id="68" name="Picture 67">
              <a:extLst>
                <a:ext uri="{FF2B5EF4-FFF2-40B4-BE49-F238E27FC236}">
                  <a16:creationId xmlns:a16="http://schemas.microsoft.com/office/drawing/2014/main" id="{62FD9877-135E-3A1D-3C59-38E96F354B76}"/>
                </a:ext>
              </a:extLst>
            </xdr:cNvPr>
            <xdr:cNvPicPr>
              <a:picLocks noChangeAspect="1"/>
            </xdr:cNvPicPr>
          </xdr:nvPicPr>
          <xdr:blipFill>
            <a:blip xmlns:r="http://schemas.openxmlformats.org/officeDocument/2006/relationships" r:embed="rId20"/>
            <a:stretch>
              <a:fillRect/>
            </a:stretch>
          </xdr:blipFill>
          <xdr:spPr>
            <a:xfrm rot="16200000">
              <a:off x="7689737" y="1797594"/>
              <a:ext cx="7838899" cy="4652973"/>
            </a:xfrm>
            <a:prstGeom prst="rect">
              <a:avLst/>
            </a:prstGeom>
          </xdr:spPr>
        </xdr:pic>
        <xdr:grpSp>
          <xdr:nvGrpSpPr>
            <xdr:cNvPr id="71" name="Group 70">
              <a:extLst>
                <a:ext uri="{FF2B5EF4-FFF2-40B4-BE49-F238E27FC236}">
                  <a16:creationId xmlns:a16="http://schemas.microsoft.com/office/drawing/2014/main" id="{2D5308CC-6933-4480-B7F7-CBD97B1ECC22}"/>
                </a:ext>
              </a:extLst>
            </xdr:cNvPr>
            <xdr:cNvGrpSpPr/>
          </xdr:nvGrpSpPr>
          <xdr:grpSpPr>
            <a:xfrm>
              <a:off x="10028231" y="1096080"/>
              <a:ext cx="3557969" cy="263769"/>
              <a:chOff x="9931600" y="1126561"/>
              <a:chExt cx="3692590" cy="263769"/>
            </a:xfrm>
          </xdr:grpSpPr>
          <xdr:sp macro="" textlink="">
            <xdr:nvSpPr>
              <xdr:cNvPr id="106" name="TextBox 105">
                <a:extLst>
                  <a:ext uri="{FF2B5EF4-FFF2-40B4-BE49-F238E27FC236}">
                    <a16:creationId xmlns:a16="http://schemas.microsoft.com/office/drawing/2014/main" id="{C9FC4A60-6A44-FCE8-993A-4D764DA40B47}"/>
                  </a:ext>
                </a:extLst>
              </xdr:cNvPr>
              <xdr:cNvSpPr txBox="1"/>
            </xdr:nvSpPr>
            <xdr:spPr>
              <a:xfrm>
                <a:off x="9931600" y="1147370"/>
                <a:ext cx="1307674"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2">
                        <a:lumMod val="50000"/>
                      </a:schemeClr>
                    </a:solidFill>
                    <a:latin typeface="Arial" panose="020B0604020202020204" pitchFamily="34" charset="0"/>
                    <a:cs typeface="Arial" panose="020B0604020202020204" pitchFamily="34" charset="0"/>
                  </a:rPr>
                  <a:t>Set Record</a:t>
                </a:r>
                <a:r>
                  <a:rPr lang="en-US" sz="1000" baseline="0">
                    <a:solidFill>
                      <a:schemeClr val="bg2">
                        <a:lumMod val="50000"/>
                      </a:schemeClr>
                    </a:solidFill>
                    <a:latin typeface="Arial" panose="020B0604020202020204" pitchFamily="34" charset="0"/>
                    <a:cs typeface="Arial" panose="020B0604020202020204" pitchFamily="34" charset="0"/>
                  </a:rPr>
                  <a:t> Lines</a:t>
                </a:r>
                <a:endParaRPr lang="en-SC" sz="1000">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107" name="TextBox 106">
                <a:extLst>
                  <a:ext uri="{FF2B5EF4-FFF2-40B4-BE49-F238E27FC236}">
                    <a16:creationId xmlns:a16="http://schemas.microsoft.com/office/drawing/2014/main" id="{B4CEFE91-F642-48D5-24A8-B7889A779B33}"/>
                  </a:ext>
                </a:extLst>
              </xdr:cNvPr>
              <xdr:cNvSpPr txBox="1"/>
            </xdr:nvSpPr>
            <xdr:spPr>
              <a:xfrm>
                <a:off x="11284192" y="1126561"/>
                <a:ext cx="2339998" cy="263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65000"/>
                      </a:schemeClr>
                    </a:solidFill>
                    <a:latin typeface="Arial" panose="020B0604020202020204" pitchFamily="34" charset="0"/>
                    <a:cs typeface="Arial" panose="020B0604020202020204" pitchFamily="34" charset="0"/>
                  </a:rPr>
                  <a:t>15</a:t>
                </a:r>
                <a:endParaRPr lang="en-SC" sz="1000">
                  <a:solidFill>
                    <a:schemeClr val="bg1">
                      <a:lumMod val="65000"/>
                    </a:schemeClr>
                  </a:solidFill>
                  <a:latin typeface="Arial" panose="020B0604020202020204" pitchFamily="34" charset="0"/>
                  <a:cs typeface="Arial" panose="020B0604020202020204" pitchFamily="34" charset="0"/>
                </a:endParaRPr>
              </a:p>
            </xdr:txBody>
          </xdr:sp>
        </xdr:grpSp>
        <xdr:grpSp>
          <xdr:nvGrpSpPr>
            <xdr:cNvPr id="72" name="Group 71">
              <a:extLst>
                <a:ext uri="{FF2B5EF4-FFF2-40B4-BE49-F238E27FC236}">
                  <a16:creationId xmlns:a16="http://schemas.microsoft.com/office/drawing/2014/main" id="{9B7CDAB6-9836-1A28-62D8-27B3CE2A0638}"/>
                </a:ext>
              </a:extLst>
            </xdr:cNvPr>
            <xdr:cNvGrpSpPr/>
          </xdr:nvGrpSpPr>
          <xdr:grpSpPr>
            <a:xfrm>
              <a:off x="10028231" y="1433200"/>
              <a:ext cx="3557969" cy="263769"/>
              <a:chOff x="9931600" y="1126561"/>
              <a:chExt cx="3692590" cy="263769"/>
            </a:xfrm>
          </xdr:grpSpPr>
          <xdr:sp macro="" textlink="">
            <xdr:nvSpPr>
              <xdr:cNvPr id="104" name="TextBox 103">
                <a:extLst>
                  <a:ext uri="{FF2B5EF4-FFF2-40B4-BE49-F238E27FC236}">
                    <a16:creationId xmlns:a16="http://schemas.microsoft.com/office/drawing/2014/main" id="{351D3526-DB50-E538-FC97-2FE041C89E5F}"/>
                  </a:ext>
                </a:extLst>
              </xdr:cNvPr>
              <xdr:cNvSpPr txBox="1"/>
            </xdr:nvSpPr>
            <xdr:spPr>
              <a:xfrm>
                <a:off x="9931600" y="1147380"/>
                <a:ext cx="1307674"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2">
                        <a:lumMod val="50000"/>
                      </a:schemeClr>
                    </a:solidFill>
                    <a:latin typeface="Arial" panose="020B0604020202020204" pitchFamily="34" charset="0"/>
                    <a:cs typeface="Arial" panose="020B0604020202020204" pitchFamily="34" charset="0"/>
                  </a:rPr>
                  <a:t>Search Term</a:t>
                </a:r>
                <a:endParaRPr lang="en-SC" sz="1000">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105" name="TextBox 104">
                <a:extLst>
                  <a:ext uri="{FF2B5EF4-FFF2-40B4-BE49-F238E27FC236}">
                    <a16:creationId xmlns:a16="http://schemas.microsoft.com/office/drawing/2014/main" id="{2B43435E-0D27-445B-00F8-BE607CA142B9}"/>
                  </a:ext>
                </a:extLst>
              </xdr:cNvPr>
              <xdr:cNvSpPr txBox="1"/>
            </xdr:nvSpPr>
            <xdr:spPr>
              <a:xfrm>
                <a:off x="11284192" y="1126561"/>
                <a:ext cx="2339998" cy="263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SC" sz="1000">
                  <a:solidFill>
                    <a:schemeClr val="bg1">
                      <a:lumMod val="65000"/>
                    </a:schemeClr>
                  </a:solidFill>
                  <a:latin typeface="Arial" panose="020B0604020202020204" pitchFamily="34" charset="0"/>
                  <a:cs typeface="Arial" panose="020B0604020202020204" pitchFamily="34" charset="0"/>
                </a:endParaRPr>
              </a:p>
            </xdr:txBody>
          </xdr:sp>
        </xdr:grpSp>
        <xdr:grpSp>
          <xdr:nvGrpSpPr>
            <xdr:cNvPr id="73" name="Group 72">
              <a:extLst>
                <a:ext uri="{FF2B5EF4-FFF2-40B4-BE49-F238E27FC236}">
                  <a16:creationId xmlns:a16="http://schemas.microsoft.com/office/drawing/2014/main" id="{D85202B9-6EC9-C730-CB52-0282F9225673}"/>
                </a:ext>
              </a:extLst>
            </xdr:cNvPr>
            <xdr:cNvGrpSpPr/>
          </xdr:nvGrpSpPr>
          <xdr:grpSpPr>
            <a:xfrm>
              <a:off x="10028231" y="1776100"/>
              <a:ext cx="3557969" cy="263769"/>
              <a:chOff x="9931600" y="1126561"/>
              <a:chExt cx="3692590" cy="263769"/>
            </a:xfrm>
          </xdr:grpSpPr>
          <xdr:sp macro="" textlink="">
            <xdr:nvSpPr>
              <xdr:cNvPr id="102" name="TextBox 101">
                <a:extLst>
                  <a:ext uri="{FF2B5EF4-FFF2-40B4-BE49-F238E27FC236}">
                    <a16:creationId xmlns:a16="http://schemas.microsoft.com/office/drawing/2014/main" id="{83832CD3-B505-58C3-8AF4-441E68C6D9D2}"/>
                  </a:ext>
                </a:extLst>
              </xdr:cNvPr>
              <xdr:cNvSpPr txBox="1"/>
            </xdr:nvSpPr>
            <xdr:spPr>
              <a:xfrm>
                <a:off x="9931600" y="1147380"/>
                <a:ext cx="1307674"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2">
                        <a:lumMod val="50000"/>
                      </a:schemeClr>
                    </a:solidFill>
                    <a:latin typeface="Arial" panose="020B0604020202020204" pitchFamily="34" charset="0"/>
                    <a:cs typeface="Arial" panose="020B0604020202020204" pitchFamily="34" charset="0"/>
                  </a:rPr>
                  <a:t>Client Name</a:t>
                </a:r>
                <a:endParaRPr lang="en-SC" sz="1000">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103" name="TextBox 102">
                <a:extLst>
                  <a:ext uri="{FF2B5EF4-FFF2-40B4-BE49-F238E27FC236}">
                    <a16:creationId xmlns:a16="http://schemas.microsoft.com/office/drawing/2014/main" id="{D12F8290-725D-263F-350A-8184F433C72D}"/>
                  </a:ext>
                </a:extLst>
              </xdr:cNvPr>
              <xdr:cNvSpPr txBox="1"/>
            </xdr:nvSpPr>
            <xdr:spPr>
              <a:xfrm>
                <a:off x="11284192" y="1126561"/>
                <a:ext cx="2339998" cy="263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SC" sz="1000">
                  <a:solidFill>
                    <a:schemeClr val="bg1">
                      <a:lumMod val="65000"/>
                    </a:schemeClr>
                  </a:solidFill>
                  <a:latin typeface="Arial" panose="020B0604020202020204" pitchFamily="34" charset="0"/>
                  <a:cs typeface="Arial" panose="020B0604020202020204" pitchFamily="34" charset="0"/>
                </a:endParaRPr>
              </a:p>
            </xdr:txBody>
          </xdr:sp>
        </xdr:grpSp>
        <xdr:grpSp>
          <xdr:nvGrpSpPr>
            <xdr:cNvPr id="74" name="Group 73">
              <a:extLst>
                <a:ext uri="{FF2B5EF4-FFF2-40B4-BE49-F238E27FC236}">
                  <a16:creationId xmlns:a16="http://schemas.microsoft.com/office/drawing/2014/main" id="{B7C758C0-6BFC-EA7E-54B8-CA0A92E3DB40}"/>
                </a:ext>
              </a:extLst>
            </xdr:cNvPr>
            <xdr:cNvGrpSpPr/>
          </xdr:nvGrpSpPr>
          <xdr:grpSpPr>
            <a:xfrm>
              <a:off x="10028231" y="2111380"/>
              <a:ext cx="3557969" cy="263769"/>
              <a:chOff x="9931600" y="1126561"/>
              <a:chExt cx="3692590" cy="263769"/>
            </a:xfrm>
          </xdr:grpSpPr>
          <xdr:sp macro="" textlink="">
            <xdr:nvSpPr>
              <xdr:cNvPr id="100" name="TextBox 99">
                <a:extLst>
                  <a:ext uri="{FF2B5EF4-FFF2-40B4-BE49-F238E27FC236}">
                    <a16:creationId xmlns:a16="http://schemas.microsoft.com/office/drawing/2014/main" id="{A0EF8FB4-A0E2-9462-9114-29C50678A2B8}"/>
                  </a:ext>
                </a:extLst>
              </xdr:cNvPr>
              <xdr:cNvSpPr txBox="1"/>
            </xdr:nvSpPr>
            <xdr:spPr>
              <a:xfrm>
                <a:off x="9931600" y="1147380"/>
                <a:ext cx="1307674"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2">
                        <a:lumMod val="50000"/>
                      </a:schemeClr>
                    </a:solidFill>
                    <a:latin typeface="Arial" panose="020B0604020202020204" pitchFamily="34" charset="0"/>
                    <a:cs typeface="Arial" panose="020B0604020202020204" pitchFamily="34" charset="0"/>
                  </a:rPr>
                  <a:t>Policy</a:t>
                </a:r>
                <a:r>
                  <a:rPr lang="en-US" sz="1000" baseline="0">
                    <a:solidFill>
                      <a:schemeClr val="bg2">
                        <a:lumMod val="50000"/>
                      </a:schemeClr>
                    </a:solidFill>
                    <a:latin typeface="Arial" panose="020B0604020202020204" pitchFamily="34" charset="0"/>
                    <a:cs typeface="Arial" panose="020B0604020202020204" pitchFamily="34" charset="0"/>
                  </a:rPr>
                  <a:t> Number</a:t>
                </a:r>
                <a:endParaRPr lang="en-SC" sz="1000">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101" name="TextBox 100">
                <a:extLst>
                  <a:ext uri="{FF2B5EF4-FFF2-40B4-BE49-F238E27FC236}">
                    <a16:creationId xmlns:a16="http://schemas.microsoft.com/office/drawing/2014/main" id="{924BCF93-444E-BDA6-5F36-A46398FF2AB1}"/>
                  </a:ext>
                </a:extLst>
              </xdr:cNvPr>
              <xdr:cNvSpPr txBox="1"/>
            </xdr:nvSpPr>
            <xdr:spPr>
              <a:xfrm>
                <a:off x="11284192" y="1126561"/>
                <a:ext cx="2339998" cy="263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SC" sz="1000">
                  <a:solidFill>
                    <a:schemeClr val="bg1">
                      <a:lumMod val="65000"/>
                    </a:schemeClr>
                  </a:solidFill>
                  <a:latin typeface="Arial" panose="020B0604020202020204" pitchFamily="34" charset="0"/>
                  <a:cs typeface="Arial" panose="020B0604020202020204" pitchFamily="34" charset="0"/>
                </a:endParaRPr>
              </a:p>
            </xdr:txBody>
          </xdr:sp>
        </xdr:grpSp>
        <xdr:grpSp>
          <xdr:nvGrpSpPr>
            <xdr:cNvPr id="75" name="Group 74">
              <a:extLst>
                <a:ext uri="{FF2B5EF4-FFF2-40B4-BE49-F238E27FC236}">
                  <a16:creationId xmlns:a16="http://schemas.microsoft.com/office/drawing/2014/main" id="{BAC711C9-0AD6-E0EE-DDDE-1777B0310922}"/>
                </a:ext>
              </a:extLst>
            </xdr:cNvPr>
            <xdr:cNvGrpSpPr/>
          </xdr:nvGrpSpPr>
          <xdr:grpSpPr>
            <a:xfrm>
              <a:off x="10028231" y="2446660"/>
              <a:ext cx="3557969" cy="263769"/>
              <a:chOff x="9931600" y="1126561"/>
              <a:chExt cx="3692590" cy="263769"/>
            </a:xfrm>
          </xdr:grpSpPr>
          <xdr:sp macro="" textlink="">
            <xdr:nvSpPr>
              <xdr:cNvPr id="98" name="TextBox 97">
                <a:extLst>
                  <a:ext uri="{FF2B5EF4-FFF2-40B4-BE49-F238E27FC236}">
                    <a16:creationId xmlns:a16="http://schemas.microsoft.com/office/drawing/2014/main" id="{FAE93490-E3D8-229D-2FEE-95FBB45EACBF}"/>
                  </a:ext>
                </a:extLst>
              </xdr:cNvPr>
              <xdr:cNvSpPr txBox="1"/>
            </xdr:nvSpPr>
            <xdr:spPr>
              <a:xfrm>
                <a:off x="9931600" y="1147380"/>
                <a:ext cx="1307674"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2">
                        <a:lumMod val="50000"/>
                      </a:schemeClr>
                    </a:solidFill>
                    <a:latin typeface="Arial" panose="020B0604020202020204" pitchFamily="34" charset="0"/>
                    <a:cs typeface="Arial" panose="020B0604020202020204" pitchFamily="34" charset="0"/>
                  </a:rPr>
                  <a:t>Insurer</a:t>
                </a:r>
                <a:endParaRPr lang="en-SC" sz="1000">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99" name="TextBox 98">
                <a:extLst>
                  <a:ext uri="{FF2B5EF4-FFF2-40B4-BE49-F238E27FC236}">
                    <a16:creationId xmlns:a16="http://schemas.microsoft.com/office/drawing/2014/main" id="{29E74924-AF4A-2504-204C-6EAB74DD36B2}"/>
                  </a:ext>
                </a:extLst>
              </xdr:cNvPr>
              <xdr:cNvSpPr txBox="1"/>
            </xdr:nvSpPr>
            <xdr:spPr>
              <a:xfrm>
                <a:off x="11284192" y="1126561"/>
                <a:ext cx="2339998" cy="263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SC" sz="1000">
                  <a:solidFill>
                    <a:schemeClr val="bg1">
                      <a:lumMod val="65000"/>
                    </a:schemeClr>
                  </a:solidFill>
                  <a:latin typeface="Arial" panose="020B0604020202020204" pitchFamily="34" charset="0"/>
                  <a:cs typeface="Arial" panose="020B0604020202020204" pitchFamily="34" charset="0"/>
                </a:endParaRPr>
              </a:p>
            </xdr:txBody>
          </xdr:sp>
        </xdr:grpSp>
        <xdr:grpSp>
          <xdr:nvGrpSpPr>
            <xdr:cNvPr id="76" name="Group 75">
              <a:extLst>
                <a:ext uri="{FF2B5EF4-FFF2-40B4-BE49-F238E27FC236}">
                  <a16:creationId xmlns:a16="http://schemas.microsoft.com/office/drawing/2014/main" id="{210BAE1D-88E0-5EDD-3CF4-043CB08AE47B}"/>
                </a:ext>
              </a:extLst>
            </xdr:cNvPr>
            <xdr:cNvGrpSpPr/>
          </xdr:nvGrpSpPr>
          <xdr:grpSpPr>
            <a:xfrm>
              <a:off x="10028231" y="2789560"/>
              <a:ext cx="3557969" cy="263769"/>
              <a:chOff x="9931600" y="1126561"/>
              <a:chExt cx="3692590" cy="263769"/>
            </a:xfrm>
          </xdr:grpSpPr>
          <xdr:sp macro="" textlink="">
            <xdr:nvSpPr>
              <xdr:cNvPr id="96" name="TextBox 95">
                <a:extLst>
                  <a:ext uri="{FF2B5EF4-FFF2-40B4-BE49-F238E27FC236}">
                    <a16:creationId xmlns:a16="http://schemas.microsoft.com/office/drawing/2014/main" id="{CA323700-BFDA-1B2B-CADB-B9BA4F7D9A93}"/>
                  </a:ext>
                </a:extLst>
              </xdr:cNvPr>
              <xdr:cNvSpPr txBox="1"/>
            </xdr:nvSpPr>
            <xdr:spPr>
              <a:xfrm>
                <a:off x="9931600" y="1147380"/>
                <a:ext cx="1307674"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2">
                        <a:lumMod val="50000"/>
                      </a:schemeClr>
                    </a:solidFill>
                    <a:latin typeface="Arial" panose="020B0604020202020204" pitchFamily="34" charset="0"/>
                    <a:cs typeface="Arial" panose="020B0604020202020204" pitchFamily="34" charset="0"/>
                  </a:rPr>
                  <a:t>Insurance Class</a:t>
                </a:r>
                <a:endParaRPr lang="en-SC" sz="1000">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97" name="TextBox 96">
                <a:extLst>
                  <a:ext uri="{FF2B5EF4-FFF2-40B4-BE49-F238E27FC236}">
                    <a16:creationId xmlns:a16="http://schemas.microsoft.com/office/drawing/2014/main" id="{D3BB42A6-1313-D816-FF38-9002ADDF64EE}"/>
                  </a:ext>
                </a:extLst>
              </xdr:cNvPr>
              <xdr:cNvSpPr txBox="1"/>
            </xdr:nvSpPr>
            <xdr:spPr>
              <a:xfrm>
                <a:off x="11284192" y="1126561"/>
                <a:ext cx="2339998" cy="263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65000"/>
                      </a:schemeClr>
                    </a:solidFill>
                    <a:latin typeface="Arial" panose="020B0604020202020204" pitchFamily="34" charset="0"/>
                    <a:cs typeface="Arial" panose="020B0604020202020204" pitchFamily="34" charset="0"/>
                  </a:rPr>
                  <a:t>Motor</a:t>
                </a:r>
                <a:endParaRPr lang="en-SC" sz="1000">
                  <a:solidFill>
                    <a:schemeClr val="bg1">
                      <a:lumMod val="65000"/>
                    </a:schemeClr>
                  </a:solidFill>
                  <a:latin typeface="Arial" panose="020B0604020202020204" pitchFamily="34" charset="0"/>
                  <a:cs typeface="Arial" panose="020B0604020202020204" pitchFamily="34" charset="0"/>
                </a:endParaRPr>
              </a:p>
            </xdr:txBody>
          </xdr:sp>
        </xdr:grpSp>
        <xdr:grpSp>
          <xdr:nvGrpSpPr>
            <xdr:cNvPr id="77" name="Group 76">
              <a:extLst>
                <a:ext uri="{FF2B5EF4-FFF2-40B4-BE49-F238E27FC236}">
                  <a16:creationId xmlns:a16="http://schemas.microsoft.com/office/drawing/2014/main" id="{95F473CA-45AA-811F-B04A-09FC959E89D9}"/>
                </a:ext>
              </a:extLst>
            </xdr:cNvPr>
            <xdr:cNvGrpSpPr/>
          </xdr:nvGrpSpPr>
          <xdr:grpSpPr>
            <a:xfrm>
              <a:off x="10028513" y="3124840"/>
              <a:ext cx="3557969" cy="263769"/>
              <a:chOff x="9931600" y="1126561"/>
              <a:chExt cx="3692590" cy="263769"/>
            </a:xfrm>
          </xdr:grpSpPr>
          <xdr:sp macro="" textlink="">
            <xdr:nvSpPr>
              <xdr:cNvPr id="94" name="TextBox 93">
                <a:extLst>
                  <a:ext uri="{FF2B5EF4-FFF2-40B4-BE49-F238E27FC236}">
                    <a16:creationId xmlns:a16="http://schemas.microsoft.com/office/drawing/2014/main" id="{E98B4403-774B-D528-58AF-93B2403C78F4}"/>
                  </a:ext>
                </a:extLst>
              </xdr:cNvPr>
              <xdr:cNvSpPr txBox="1"/>
            </xdr:nvSpPr>
            <xdr:spPr>
              <a:xfrm>
                <a:off x="9931600" y="1147380"/>
                <a:ext cx="1307674"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2">
                        <a:lumMod val="50000"/>
                      </a:schemeClr>
                    </a:solidFill>
                    <a:latin typeface="Arial" panose="020B0604020202020204" pitchFamily="34" charset="0"/>
                    <a:cs typeface="Arial" panose="020B0604020202020204" pitchFamily="34" charset="0"/>
                  </a:rPr>
                  <a:t>Agency</a:t>
                </a:r>
                <a:endParaRPr lang="en-SC" sz="1000">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95" name="TextBox 94">
                <a:extLst>
                  <a:ext uri="{FF2B5EF4-FFF2-40B4-BE49-F238E27FC236}">
                    <a16:creationId xmlns:a16="http://schemas.microsoft.com/office/drawing/2014/main" id="{D3AB8DF6-3531-1690-052A-A61BE8E3242E}"/>
                  </a:ext>
                </a:extLst>
              </xdr:cNvPr>
              <xdr:cNvSpPr txBox="1"/>
            </xdr:nvSpPr>
            <xdr:spPr>
              <a:xfrm>
                <a:off x="11284192" y="1126561"/>
                <a:ext cx="2339998" cy="263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endParaRPr lang="en-SC" sz="1000">
                  <a:effectLst/>
                </a:endParaRPr>
              </a:p>
            </xdr:txBody>
          </xdr:sp>
        </xdr:grpSp>
        <xdr:grpSp>
          <xdr:nvGrpSpPr>
            <xdr:cNvPr id="78" name="Group 77">
              <a:extLst>
                <a:ext uri="{FF2B5EF4-FFF2-40B4-BE49-F238E27FC236}">
                  <a16:creationId xmlns:a16="http://schemas.microsoft.com/office/drawing/2014/main" id="{67678842-5339-F5A0-82A5-0266C541178E}"/>
                </a:ext>
              </a:extLst>
            </xdr:cNvPr>
            <xdr:cNvGrpSpPr/>
          </xdr:nvGrpSpPr>
          <xdr:grpSpPr>
            <a:xfrm>
              <a:off x="10028513" y="3469580"/>
              <a:ext cx="3557969" cy="263769"/>
              <a:chOff x="9931600" y="1126561"/>
              <a:chExt cx="3692590" cy="263769"/>
            </a:xfrm>
          </xdr:grpSpPr>
          <xdr:sp macro="" textlink="">
            <xdr:nvSpPr>
              <xdr:cNvPr id="92" name="TextBox 91">
                <a:extLst>
                  <a:ext uri="{FF2B5EF4-FFF2-40B4-BE49-F238E27FC236}">
                    <a16:creationId xmlns:a16="http://schemas.microsoft.com/office/drawing/2014/main" id="{8DFF4F52-244A-4DB8-5907-DB6FD104080C}"/>
                  </a:ext>
                </a:extLst>
              </xdr:cNvPr>
              <xdr:cNvSpPr txBox="1"/>
            </xdr:nvSpPr>
            <xdr:spPr>
              <a:xfrm>
                <a:off x="9931600" y="1147380"/>
                <a:ext cx="1307674"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2">
                        <a:lumMod val="50000"/>
                      </a:schemeClr>
                    </a:solidFill>
                    <a:latin typeface="Arial" panose="020B0604020202020204" pitchFamily="34" charset="0"/>
                    <a:cs typeface="Arial" panose="020B0604020202020204" pitchFamily="34" charset="0"/>
                  </a:rPr>
                  <a:t>Agent</a:t>
                </a:r>
                <a:endParaRPr lang="en-SC" sz="1000">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93" name="TextBox 92">
                <a:extLst>
                  <a:ext uri="{FF2B5EF4-FFF2-40B4-BE49-F238E27FC236}">
                    <a16:creationId xmlns:a16="http://schemas.microsoft.com/office/drawing/2014/main" id="{38F6A5EC-EF1B-7C6B-6BA7-CC0378C3BFF2}"/>
                  </a:ext>
                </a:extLst>
              </xdr:cNvPr>
              <xdr:cNvSpPr txBox="1"/>
            </xdr:nvSpPr>
            <xdr:spPr>
              <a:xfrm>
                <a:off x="11284192" y="1126561"/>
                <a:ext cx="2339998" cy="263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65000"/>
                      </a:schemeClr>
                    </a:solidFill>
                    <a:latin typeface="Arial" panose="020B0604020202020204" pitchFamily="34" charset="0"/>
                    <a:cs typeface="Arial" panose="020B0604020202020204" pitchFamily="34" charset="0"/>
                  </a:rPr>
                  <a:t>Simon</a:t>
                </a:r>
                <a:endParaRPr lang="en-SC" sz="1000">
                  <a:solidFill>
                    <a:schemeClr val="bg1">
                      <a:lumMod val="65000"/>
                    </a:schemeClr>
                  </a:solidFill>
                  <a:latin typeface="Arial" panose="020B0604020202020204" pitchFamily="34" charset="0"/>
                  <a:cs typeface="Arial" panose="020B0604020202020204" pitchFamily="34" charset="0"/>
                </a:endParaRPr>
              </a:p>
            </xdr:txBody>
          </xdr:sp>
        </xdr:grpSp>
        <xdr:grpSp>
          <xdr:nvGrpSpPr>
            <xdr:cNvPr id="79" name="Group 78">
              <a:extLst>
                <a:ext uri="{FF2B5EF4-FFF2-40B4-BE49-F238E27FC236}">
                  <a16:creationId xmlns:a16="http://schemas.microsoft.com/office/drawing/2014/main" id="{64E161EB-F1A6-6461-158D-53114F4930B0}"/>
                </a:ext>
              </a:extLst>
            </xdr:cNvPr>
            <xdr:cNvGrpSpPr/>
          </xdr:nvGrpSpPr>
          <xdr:grpSpPr>
            <a:xfrm>
              <a:off x="10028513" y="3812480"/>
              <a:ext cx="3557969" cy="263769"/>
              <a:chOff x="9931600" y="1126561"/>
              <a:chExt cx="3692590" cy="263769"/>
            </a:xfrm>
          </xdr:grpSpPr>
          <xdr:sp macro="" textlink="">
            <xdr:nvSpPr>
              <xdr:cNvPr id="90" name="TextBox 89">
                <a:extLst>
                  <a:ext uri="{FF2B5EF4-FFF2-40B4-BE49-F238E27FC236}">
                    <a16:creationId xmlns:a16="http://schemas.microsoft.com/office/drawing/2014/main" id="{E83F776B-2579-76EA-0229-BFF8457A1BF8}"/>
                  </a:ext>
                </a:extLst>
              </xdr:cNvPr>
              <xdr:cNvSpPr txBox="1"/>
            </xdr:nvSpPr>
            <xdr:spPr>
              <a:xfrm>
                <a:off x="9931600" y="1147380"/>
                <a:ext cx="1307674"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2">
                        <a:lumMod val="50000"/>
                      </a:schemeClr>
                    </a:solidFill>
                    <a:latin typeface="Arial" panose="020B0604020202020204" pitchFamily="34" charset="0"/>
                    <a:cs typeface="Arial" panose="020B0604020202020204" pitchFamily="34" charset="0"/>
                  </a:rPr>
                  <a:t>Status</a:t>
                </a:r>
                <a:endParaRPr lang="en-SC" sz="1000">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91" name="TextBox 90">
                <a:extLst>
                  <a:ext uri="{FF2B5EF4-FFF2-40B4-BE49-F238E27FC236}">
                    <a16:creationId xmlns:a16="http://schemas.microsoft.com/office/drawing/2014/main" id="{C60C4BD8-7430-423B-7B34-1D6B465CEB92}"/>
                  </a:ext>
                </a:extLst>
              </xdr:cNvPr>
              <xdr:cNvSpPr txBox="1"/>
            </xdr:nvSpPr>
            <xdr:spPr>
              <a:xfrm>
                <a:off x="11284192" y="1126561"/>
                <a:ext cx="2339998" cy="263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SC" sz="1000">
                  <a:solidFill>
                    <a:schemeClr val="bg1">
                      <a:lumMod val="65000"/>
                    </a:schemeClr>
                  </a:solidFill>
                  <a:latin typeface="Arial" panose="020B0604020202020204" pitchFamily="34" charset="0"/>
                  <a:cs typeface="Arial" panose="020B0604020202020204" pitchFamily="34" charset="0"/>
                </a:endParaRPr>
              </a:p>
            </xdr:txBody>
          </xdr:sp>
        </xdr:grpSp>
        <xdr:grpSp>
          <xdr:nvGrpSpPr>
            <xdr:cNvPr id="80" name="Group 79">
              <a:extLst>
                <a:ext uri="{FF2B5EF4-FFF2-40B4-BE49-F238E27FC236}">
                  <a16:creationId xmlns:a16="http://schemas.microsoft.com/office/drawing/2014/main" id="{9281A997-226B-C742-582B-F8EA5AAB1F88}"/>
                </a:ext>
              </a:extLst>
            </xdr:cNvPr>
            <xdr:cNvGrpSpPr/>
          </xdr:nvGrpSpPr>
          <xdr:grpSpPr>
            <a:xfrm>
              <a:off x="10028515" y="4485842"/>
              <a:ext cx="2625491" cy="263769"/>
              <a:chOff x="9931598" y="1464643"/>
              <a:chExt cx="2724829" cy="263769"/>
            </a:xfrm>
          </xdr:grpSpPr>
          <xdr:sp macro="" textlink="">
            <xdr:nvSpPr>
              <xdr:cNvPr id="88" name="TextBox 87">
                <a:extLst>
                  <a:ext uri="{FF2B5EF4-FFF2-40B4-BE49-F238E27FC236}">
                    <a16:creationId xmlns:a16="http://schemas.microsoft.com/office/drawing/2014/main" id="{FC2E8266-8A4D-29C3-CFC8-3D181D03774C}"/>
                  </a:ext>
                </a:extLst>
              </xdr:cNvPr>
              <xdr:cNvSpPr txBox="1"/>
            </xdr:nvSpPr>
            <xdr:spPr>
              <a:xfrm>
                <a:off x="9931598" y="1493140"/>
                <a:ext cx="2724829" cy="209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2">
                        <a:lumMod val="50000"/>
                      </a:schemeClr>
                    </a:solidFill>
                    <a:latin typeface="Arial" panose="020B0604020202020204" pitchFamily="34" charset="0"/>
                    <a:cs typeface="Arial" panose="020B0604020202020204" pitchFamily="34" charset="0"/>
                  </a:rPr>
                  <a:t>From Start Date                                      To</a:t>
                </a:r>
                <a:endParaRPr lang="en-SC" sz="1000">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89" name="TextBox 88">
                <a:extLst>
                  <a:ext uri="{FF2B5EF4-FFF2-40B4-BE49-F238E27FC236}">
                    <a16:creationId xmlns:a16="http://schemas.microsoft.com/office/drawing/2014/main" id="{CA1B1F4D-576E-7D34-1800-83250CE4917C}"/>
                  </a:ext>
                </a:extLst>
              </xdr:cNvPr>
              <xdr:cNvSpPr txBox="1"/>
            </xdr:nvSpPr>
            <xdr:spPr>
              <a:xfrm>
                <a:off x="11284192" y="1464643"/>
                <a:ext cx="979351" cy="263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SC" sz="1000">
                  <a:solidFill>
                    <a:schemeClr val="bg1">
                      <a:lumMod val="65000"/>
                    </a:schemeClr>
                  </a:solidFill>
                  <a:latin typeface="Arial" panose="020B0604020202020204" pitchFamily="34" charset="0"/>
                  <a:cs typeface="Arial" panose="020B0604020202020204" pitchFamily="34" charset="0"/>
                </a:endParaRPr>
              </a:p>
            </xdr:txBody>
          </xdr:sp>
        </xdr:grpSp>
        <xdr:sp macro="" textlink="">
          <xdr:nvSpPr>
            <xdr:cNvPr id="81" name="TextBox 80">
              <a:extLst>
                <a:ext uri="{FF2B5EF4-FFF2-40B4-BE49-F238E27FC236}">
                  <a16:creationId xmlns:a16="http://schemas.microsoft.com/office/drawing/2014/main" id="{3F46F08D-5BEE-D9D2-491B-9693988EEA86}"/>
                </a:ext>
              </a:extLst>
            </xdr:cNvPr>
            <xdr:cNvSpPr txBox="1"/>
          </xdr:nvSpPr>
          <xdr:spPr>
            <a:xfrm>
              <a:off x="10036088" y="4864916"/>
              <a:ext cx="2577032"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2">
                      <a:lumMod val="50000"/>
                    </a:schemeClr>
                  </a:solidFill>
                  <a:latin typeface="Arial" panose="020B0604020202020204" pitchFamily="34" charset="0"/>
                  <a:cs typeface="Arial" panose="020B0604020202020204" pitchFamily="34" charset="0"/>
                </a:rPr>
                <a:t>From End Date                                       To</a:t>
              </a:r>
              <a:endParaRPr lang="en-SC" sz="1000">
                <a:solidFill>
                  <a:schemeClr val="bg2">
                    <a:lumMod val="50000"/>
                  </a:schemeClr>
                </a:solidFill>
                <a:latin typeface="Arial" panose="020B0604020202020204" pitchFamily="34" charset="0"/>
                <a:cs typeface="Arial" panose="020B0604020202020204" pitchFamily="34" charset="0"/>
              </a:endParaRPr>
            </a:p>
          </xdr:txBody>
        </xdr:sp>
        <xdr:grpSp>
          <xdr:nvGrpSpPr>
            <xdr:cNvPr id="82" name="Group 81">
              <a:extLst>
                <a:ext uri="{FF2B5EF4-FFF2-40B4-BE49-F238E27FC236}">
                  <a16:creationId xmlns:a16="http://schemas.microsoft.com/office/drawing/2014/main" id="{AEE4B20A-62C0-457F-70F9-DD2A5DB4F778}"/>
                </a:ext>
              </a:extLst>
            </xdr:cNvPr>
            <xdr:cNvGrpSpPr/>
          </xdr:nvGrpSpPr>
          <xdr:grpSpPr>
            <a:xfrm>
              <a:off x="10028513" y="5271524"/>
              <a:ext cx="3557969" cy="263769"/>
              <a:chOff x="9931600" y="1564525"/>
              <a:chExt cx="3692590" cy="263769"/>
            </a:xfrm>
          </xdr:grpSpPr>
          <xdr:sp macro="" textlink="">
            <xdr:nvSpPr>
              <xdr:cNvPr id="86" name="TextBox 85">
                <a:extLst>
                  <a:ext uri="{FF2B5EF4-FFF2-40B4-BE49-F238E27FC236}">
                    <a16:creationId xmlns:a16="http://schemas.microsoft.com/office/drawing/2014/main" id="{937BF81B-31A9-3A63-02C3-29221C88A6A8}"/>
                  </a:ext>
                </a:extLst>
              </xdr:cNvPr>
              <xdr:cNvSpPr txBox="1"/>
            </xdr:nvSpPr>
            <xdr:spPr>
              <a:xfrm>
                <a:off x="9931600" y="1585344"/>
                <a:ext cx="1307674"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2">
                        <a:lumMod val="50000"/>
                      </a:schemeClr>
                    </a:solidFill>
                    <a:latin typeface="Arial" panose="020B0604020202020204" pitchFamily="34" charset="0"/>
                    <a:cs typeface="Arial" panose="020B0604020202020204" pitchFamily="34" charset="0"/>
                  </a:rPr>
                  <a:t>Premium Unpaid</a:t>
                </a:r>
                <a:endParaRPr lang="en-SC" sz="1000">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87" name="TextBox 86">
                <a:extLst>
                  <a:ext uri="{FF2B5EF4-FFF2-40B4-BE49-F238E27FC236}">
                    <a16:creationId xmlns:a16="http://schemas.microsoft.com/office/drawing/2014/main" id="{F82B7A89-5F7A-C237-8845-4B96604E72E4}"/>
                  </a:ext>
                </a:extLst>
              </xdr:cNvPr>
              <xdr:cNvSpPr txBox="1"/>
            </xdr:nvSpPr>
            <xdr:spPr>
              <a:xfrm>
                <a:off x="11284192" y="1564525"/>
                <a:ext cx="2339998" cy="263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SC" sz="1000">
                  <a:solidFill>
                    <a:schemeClr val="bg1">
                      <a:lumMod val="65000"/>
                    </a:schemeClr>
                  </a:solidFill>
                  <a:latin typeface="Arial" panose="020B0604020202020204" pitchFamily="34" charset="0"/>
                  <a:cs typeface="Arial" panose="020B0604020202020204" pitchFamily="34" charset="0"/>
                </a:endParaRPr>
              </a:p>
            </xdr:txBody>
          </xdr:sp>
        </xdr:grpSp>
        <xdr:grpSp>
          <xdr:nvGrpSpPr>
            <xdr:cNvPr id="83" name="Group 82">
              <a:extLst>
                <a:ext uri="{FF2B5EF4-FFF2-40B4-BE49-F238E27FC236}">
                  <a16:creationId xmlns:a16="http://schemas.microsoft.com/office/drawing/2014/main" id="{212C35FA-97A2-23CB-4984-53E2BCBD0FC7}"/>
                </a:ext>
              </a:extLst>
            </xdr:cNvPr>
            <xdr:cNvGrpSpPr/>
          </xdr:nvGrpSpPr>
          <xdr:grpSpPr>
            <a:xfrm>
              <a:off x="10028513" y="5612584"/>
              <a:ext cx="3557969" cy="263769"/>
              <a:chOff x="9931600" y="1564525"/>
              <a:chExt cx="3692590" cy="263769"/>
            </a:xfrm>
          </xdr:grpSpPr>
          <xdr:sp macro="" textlink="">
            <xdr:nvSpPr>
              <xdr:cNvPr id="84" name="TextBox 83">
                <a:extLst>
                  <a:ext uri="{FF2B5EF4-FFF2-40B4-BE49-F238E27FC236}">
                    <a16:creationId xmlns:a16="http://schemas.microsoft.com/office/drawing/2014/main" id="{5E349188-3D42-BAE0-438B-E5D066E3DFB3}"/>
                  </a:ext>
                </a:extLst>
              </xdr:cNvPr>
              <xdr:cNvSpPr txBox="1"/>
            </xdr:nvSpPr>
            <xdr:spPr>
              <a:xfrm>
                <a:off x="9931600" y="1585331"/>
                <a:ext cx="1307674"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2">
                        <a:lumMod val="50000"/>
                      </a:schemeClr>
                    </a:solidFill>
                    <a:latin typeface="Arial" panose="020B0604020202020204" pitchFamily="34" charset="0"/>
                    <a:cs typeface="Arial" panose="020B0604020202020204" pitchFamily="34" charset="0"/>
                  </a:rPr>
                  <a:t>Comm Unpaid</a:t>
                </a:r>
                <a:endParaRPr lang="en-SC" sz="1000">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85" name="TextBox 84">
                <a:extLst>
                  <a:ext uri="{FF2B5EF4-FFF2-40B4-BE49-F238E27FC236}">
                    <a16:creationId xmlns:a16="http://schemas.microsoft.com/office/drawing/2014/main" id="{C4BD1BD3-1042-AA70-C341-41B139B25BE9}"/>
                  </a:ext>
                </a:extLst>
              </xdr:cNvPr>
              <xdr:cNvSpPr txBox="1"/>
            </xdr:nvSpPr>
            <xdr:spPr>
              <a:xfrm>
                <a:off x="11284192" y="1564525"/>
                <a:ext cx="2339998" cy="263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SC" sz="1000">
                  <a:solidFill>
                    <a:schemeClr val="bg1">
                      <a:lumMod val="65000"/>
                    </a:schemeClr>
                  </a:solidFill>
                  <a:latin typeface="Arial" panose="020B0604020202020204" pitchFamily="34" charset="0"/>
                  <a:cs typeface="Arial" panose="020B0604020202020204" pitchFamily="34" charset="0"/>
                </a:endParaRPr>
              </a:p>
            </xdr:txBody>
          </xdr:sp>
        </xdr:grpSp>
      </xdr:grpSp>
      <xdr:sp macro="" textlink="">
        <xdr:nvSpPr>
          <xdr:cNvPr id="67" name="TextBox 66">
            <a:extLst>
              <a:ext uri="{FF2B5EF4-FFF2-40B4-BE49-F238E27FC236}">
                <a16:creationId xmlns:a16="http://schemas.microsoft.com/office/drawing/2014/main" id="{C57998E3-72DD-91C6-83BA-EC588B52B030}"/>
              </a:ext>
            </a:extLst>
          </xdr:cNvPr>
          <xdr:cNvSpPr txBox="1"/>
        </xdr:nvSpPr>
        <xdr:spPr>
          <a:xfrm>
            <a:off x="9878293" y="327660"/>
            <a:ext cx="1620000" cy="22579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latin typeface="Aptos Narrow" panose="020B0004020202020204" pitchFamily="34" charset="0"/>
                <a:cs typeface="Arial" panose="020B0604020202020204" pitchFamily="34" charset="0"/>
              </a:rPr>
              <a:t>Filters</a:t>
            </a:r>
            <a:endParaRPr lang="en-SC" sz="1600" b="1">
              <a:solidFill>
                <a:sysClr val="windowText" lastClr="000000"/>
              </a:solidFill>
              <a:latin typeface="Aptos Narrow" panose="020B0004020202020204" pitchFamily="34" charset="0"/>
              <a:cs typeface="Arial" panose="020B0604020202020204" pitchFamily="34" charset="0"/>
            </a:endParaRPr>
          </a:p>
        </xdr:txBody>
      </xdr:sp>
    </xdr:grpSp>
    <xdr:clientData/>
  </xdr:twoCellAnchor>
  <xdr:twoCellAnchor>
    <xdr:from>
      <xdr:col>18</xdr:col>
      <xdr:colOff>739143</xdr:colOff>
      <xdr:row>1</xdr:row>
      <xdr:rowOff>151635</xdr:rowOff>
    </xdr:from>
    <xdr:to>
      <xdr:col>19</xdr:col>
      <xdr:colOff>579423</xdr:colOff>
      <xdr:row>1</xdr:row>
      <xdr:rowOff>403635</xdr:rowOff>
    </xdr:to>
    <xdr:sp macro="" textlink="">
      <xdr:nvSpPr>
        <xdr:cNvPr id="39" name="Rectangle: Rounded Corners 38">
          <a:hlinkClick xmlns:r="http://schemas.openxmlformats.org/officeDocument/2006/relationships" r:id="rId12"/>
          <a:extLst>
            <a:ext uri="{FF2B5EF4-FFF2-40B4-BE49-F238E27FC236}">
              <a16:creationId xmlns:a16="http://schemas.microsoft.com/office/drawing/2014/main" id="{B97B0528-7957-4754-BA1B-29F11F733C5C}"/>
            </a:ext>
          </a:extLst>
        </xdr:cNvPr>
        <xdr:cNvSpPr/>
      </xdr:nvSpPr>
      <xdr:spPr>
        <a:xfrm>
          <a:off x="13335003" y="334515"/>
          <a:ext cx="632760" cy="252000"/>
        </a:xfrm>
        <a:prstGeom prst="roundRect">
          <a:avLst/>
        </a:prstGeom>
        <a:solidFill>
          <a:schemeClr val="bg2">
            <a:lumMod val="50000"/>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Close</a:t>
          </a:r>
          <a:endParaRPr lang="en-SC" sz="1100"/>
        </a:p>
      </xdr:txBody>
    </xdr:sp>
    <xdr:clientData/>
  </xdr:twoCellAnchor>
  <xdr:twoCellAnchor>
    <xdr:from>
      <xdr:col>18</xdr:col>
      <xdr:colOff>45723</xdr:colOff>
      <xdr:row>1</xdr:row>
      <xdr:rowOff>151635</xdr:rowOff>
    </xdr:from>
    <xdr:to>
      <xdr:col>18</xdr:col>
      <xdr:colOff>678483</xdr:colOff>
      <xdr:row>1</xdr:row>
      <xdr:rowOff>403635</xdr:rowOff>
    </xdr:to>
    <xdr:sp macro="" textlink="">
      <xdr:nvSpPr>
        <xdr:cNvPr id="40" name="Rectangle: Rounded Corners 39">
          <a:hlinkClick xmlns:r="http://schemas.openxmlformats.org/officeDocument/2006/relationships" r:id="rId21"/>
          <a:extLst>
            <a:ext uri="{FF2B5EF4-FFF2-40B4-BE49-F238E27FC236}">
              <a16:creationId xmlns:a16="http://schemas.microsoft.com/office/drawing/2014/main" id="{9E57A5B2-24D8-4543-9E38-D18E4B5B22EF}"/>
            </a:ext>
          </a:extLst>
        </xdr:cNvPr>
        <xdr:cNvSpPr/>
      </xdr:nvSpPr>
      <xdr:spPr>
        <a:xfrm>
          <a:off x="12641583" y="334515"/>
          <a:ext cx="63276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Apply</a:t>
          </a:r>
          <a:endParaRPr lang="en-SC" sz="1100"/>
        </a:p>
      </xdr:txBody>
    </xdr:sp>
    <xdr:clientData/>
  </xdr:twoCellAnchor>
  <xdr:twoCellAnchor>
    <xdr:from>
      <xdr:col>18</xdr:col>
      <xdr:colOff>274330</xdr:colOff>
      <xdr:row>13</xdr:row>
      <xdr:rowOff>257921</xdr:rowOff>
    </xdr:from>
    <xdr:to>
      <xdr:col>19</xdr:col>
      <xdr:colOff>430979</xdr:colOff>
      <xdr:row>14</xdr:row>
      <xdr:rowOff>191849</xdr:rowOff>
    </xdr:to>
    <xdr:sp macro="" textlink="">
      <xdr:nvSpPr>
        <xdr:cNvPr id="53" name="TextBox 52">
          <a:extLst>
            <a:ext uri="{FF2B5EF4-FFF2-40B4-BE49-F238E27FC236}">
              <a16:creationId xmlns:a16="http://schemas.microsoft.com/office/drawing/2014/main" id="{7123C6BF-EE0E-4612-8866-B932178FDCB9}"/>
            </a:ext>
          </a:extLst>
        </xdr:cNvPr>
        <xdr:cNvSpPr txBox="1"/>
      </xdr:nvSpPr>
      <xdr:spPr>
        <a:xfrm>
          <a:off x="12870190" y="4258421"/>
          <a:ext cx="949129" cy="2615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SC" sz="1000">
            <a:solidFill>
              <a:schemeClr val="bg1">
                <a:lumMod val="65000"/>
              </a:schemeClr>
            </a:solidFill>
            <a:latin typeface="Arial" panose="020B0604020202020204" pitchFamily="34" charset="0"/>
            <a:cs typeface="Arial" panose="020B0604020202020204" pitchFamily="34" charset="0"/>
          </a:endParaRPr>
        </a:p>
      </xdr:txBody>
    </xdr:sp>
    <xdr:clientData/>
  </xdr:twoCellAnchor>
  <xdr:twoCellAnchor>
    <xdr:from>
      <xdr:col>16</xdr:col>
      <xdr:colOff>723910</xdr:colOff>
      <xdr:row>14</xdr:row>
      <xdr:rowOff>288401</xdr:rowOff>
    </xdr:from>
    <xdr:to>
      <xdr:col>17</xdr:col>
      <xdr:colOff>796739</xdr:colOff>
      <xdr:row>15</xdr:row>
      <xdr:rowOff>222329</xdr:rowOff>
    </xdr:to>
    <xdr:sp macro="" textlink="">
      <xdr:nvSpPr>
        <xdr:cNvPr id="60" name="TextBox 59">
          <a:extLst>
            <a:ext uri="{FF2B5EF4-FFF2-40B4-BE49-F238E27FC236}">
              <a16:creationId xmlns:a16="http://schemas.microsoft.com/office/drawing/2014/main" id="{38769CAC-FCC6-447F-ABF6-B95B86DD3B5B}"/>
            </a:ext>
          </a:extLst>
        </xdr:cNvPr>
        <xdr:cNvSpPr txBox="1"/>
      </xdr:nvSpPr>
      <xdr:spPr>
        <a:xfrm>
          <a:off x="11567170" y="4616561"/>
          <a:ext cx="949129" cy="2615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SC" sz="1000">
            <a:solidFill>
              <a:schemeClr val="bg1">
                <a:lumMod val="65000"/>
              </a:schemeClr>
            </a:solidFill>
            <a:latin typeface="Arial" panose="020B0604020202020204" pitchFamily="34" charset="0"/>
            <a:cs typeface="Arial" panose="020B0604020202020204" pitchFamily="34" charset="0"/>
          </a:endParaRPr>
        </a:p>
      </xdr:txBody>
    </xdr:sp>
    <xdr:clientData/>
  </xdr:twoCellAnchor>
  <xdr:twoCellAnchor>
    <xdr:from>
      <xdr:col>18</xdr:col>
      <xdr:colOff>266710</xdr:colOff>
      <xdr:row>14</xdr:row>
      <xdr:rowOff>288401</xdr:rowOff>
    </xdr:from>
    <xdr:to>
      <xdr:col>19</xdr:col>
      <xdr:colOff>423359</xdr:colOff>
      <xdr:row>15</xdr:row>
      <xdr:rowOff>222329</xdr:rowOff>
    </xdr:to>
    <xdr:sp macro="" textlink="">
      <xdr:nvSpPr>
        <xdr:cNvPr id="62" name="TextBox 61">
          <a:extLst>
            <a:ext uri="{FF2B5EF4-FFF2-40B4-BE49-F238E27FC236}">
              <a16:creationId xmlns:a16="http://schemas.microsoft.com/office/drawing/2014/main" id="{32BC262D-BEE4-4058-9B76-FF9934ED445A}"/>
            </a:ext>
          </a:extLst>
        </xdr:cNvPr>
        <xdr:cNvSpPr txBox="1"/>
      </xdr:nvSpPr>
      <xdr:spPr>
        <a:xfrm>
          <a:off x="12862570" y="4616561"/>
          <a:ext cx="949129" cy="2615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SC" sz="1000">
            <a:solidFill>
              <a:schemeClr val="bg1">
                <a:lumMod val="65000"/>
              </a:schemeClr>
            </a:solidFill>
            <a:latin typeface="Arial" panose="020B0604020202020204" pitchFamily="34" charset="0"/>
            <a:cs typeface="Arial" panose="020B0604020202020204" pitchFamily="34" charset="0"/>
          </a:endParaRPr>
        </a:p>
      </xdr:txBody>
    </xdr:sp>
    <xdr:clientData/>
  </xdr:twoCellAnchor>
</xdr:wsDr>
</file>

<file path=xl/drawings/drawing90.xml><?xml version="1.0" encoding="utf-8"?>
<xdr:wsDr xmlns:xdr="http://schemas.openxmlformats.org/drawingml/2006/spreadsheetDrawing" xmlns:a="http://schemas.openxmlformats.org/drawingml/2006/main">
  <xdr:twoCellAnchor>
    <xdr:from>
      <xdr:col>8</xdr:col>
      <xdr:colOff>1120140</xdr:colOff>
      <xdr:row>20</xdr:row>
      <xdr:rowOff>106680</xdr:rowOff>
    </xdr:from>
    <xdr:to>
      <xdr:col>11</xdr:col>
      <xdr:colOff>406380</xdr:colOff>
      <xdr:row>21</xdr:row>
      <xdr:rowOff>31020</xdr:rowOff>
    </xdr:to>
    <xdr:grpSp>
      <xdr:nvGrpSpPr>
        <xdr:cNvPr id="29" name="Group 28">
          <a:extLst>
            <a:ext uri="{FF2B5EF4-FFF2-40B4-BE49-F238E27FC236}">
              <a16:creationId xmlns:a16="http://schemas.microsoft.com/office/drawing/2014/main" id="{ECE5F2C5-A3B5-45F3-9091-8F9E6B1F68C4}"/>
            </a:ext>
          </a:extLst>
        </xdr:cNvPr>
        <xdr:cNvGrpSpPr/>
      </xdr:nvGrpSpPr>
      <xdr:grpSpPr>
        <a:xfrm>
          <a:off x="5471160" y="6400800"/>
          <a:ext cx="2700000" cy="252000"/>
          <a:chOff x="5326380" y="922022"/>
          <a:chExt cx="2674920" cy="276157"/>
        </a:xfrm>
      </xdr:grpSpPr>
      <xdr:sp macro="" textlink="">
        <xdr:nvSpPr>
          <xdr:cNvPr id="30" name="Rectangle: Rounded Corners 29">
            <a:extLst>
              <a:ext uri="{FF2B5EF4-FFF2-40B4-BE49-F238E27FC236}">
                <a16:creationId xmlns:a16="http://schemas.microsoft.com/office/drawing/2014/main" id="{B0F2601A-19CA-C19D-A3F2-34B275CB8D2F}"/>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14</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31" name="Picture 30">
            <a:extLst>
              <a:ext uri="{FF2B5EF4-FFF2-40B4-BE49-F238E27FC236}">
                <a16:creationId xmlns:a16="http://schemas.microsoft.com/office/drawing/2014/main" id="{2C3FE2C5-2FA2-DA4D-7C39-381F7911B2B7}"/>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32" name="Picture 31">
            <a:extLst>
              <a:ext uri="{FF2B5EF4-FFF2-40B4-BE49-F238E27FC236}">
                <a16:creationId xmlns:a16="http://schemas.microsoft.com/office/drawing/2014/main" id="{D817A5D8-BC6C-2E22-C27F-03E50B6A91B3}"/>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0</xdr:col>
      <xdr:colOff>0</xdr:colOff>
      <xdr:row>0</xdr:row>
      <xdr:rowOff>0</xdr:rowOff>
    </xdr:from>
    <xdr:to>
      <xdr:col>2</xdr:col>
      <xdr:colOff>3471</xdr:colOff>
      <xdr:row>22</xdr:row>
      <xdr:rowOff>96300</xdr:rowOff>
    </xdr:to>
    <xdr:grpSp>
      <xdr:nvGrpSpPr>
        <xdr:cNvPr id="53" name="Group 52">
          <a:extLst>
            <a:ext uri="{FF2B5EF4-FFF2-40B4-BE49-F238E27FC236}">
              <a16:creationId xmlns:a16="http://schemas.microsoft.com/office/drawing/2014/main" id="{8D72536E-8D43-42FC-884D-A694326D2828}"/>
            </a:ext>
          </a:extLst>
        </xdr:cNvPr>
        <xdr:cNvGrpSpPr/>
      </xdr:nvGrpSpPr>
      <xdr:grpSpPr>
        <a:xfrm>
          <a:off x="0" y="0"/>
          <a:ext cx="1474131" cy="6840000"/>
          <a:chOff x="0" y="0"/>
          <a:chExt cx="1470321" cy="6184990"/>
        </a:xfrm>
      </xdr:grpSpPr>
      <xdr:grpSp>
        <xdr:nvGrpSpPr>
          <xdr:cNvPr id="54" name="Group 53">
            <a:extLst>
              <a:ext uri="{FF2B5EF4-FFF2-40B4-BE49-F238E27FC236}">
                <a16:creationId xmlns:a16="http://schemas.microsoft.com/office/drawing/2014/main" id="{C193F3A0-382C-5E2F-A7E7-60C95274E250}"/>
              </a:ext>
            </a:extLst>
          </xdr:cNvPr>
          <xdr:cNvGrpSpPr/>
        </xdr:nvGrpSpPr>
        <xdr:grpSpPr>
          <a:xfrm>
            <a:off x="0" y="0"/>
            <a:ext cx="1470321" cy="6184990"/>
            <a:chOff x="0" y="0"/>
            <a:chExt cx="1470321" cy="6184990"/>
          </a:xfrm>
        </xdr:grpSpPr>
        <xdr:grpSp>
          <xdr:nvGrpSpPr>
            <xdr:cNvPr id="56" name="Group 55">
              <a:extLst>
                <a:ext uri="{FF2B5EF4-FFF2-40B4-BE49-F238E27FC236}">
                  <a16:creationId xmlns:a16="http://schemas.microsoft.com/office/drawing/2014/main" id="{36485EB1-C15E-B867-4337-B51F325C102A}"/>
                </a:ext>
              </a:extLst>
            </xdr:cNvPr>
            <xdr:cNvGrpSpPr/>
          </xdr:nvGrpSpPr>
          <xdr:grpSpPr>
            <a:xfrm>
              <a:off x="0" y="0"/>
              <a:ext cx="1470321" cy="6184990"/>
              <a:chOff x="0" y="-291307"/>
              <a:chExt cx="1474131" cy="6350725"/>
            </a:xfrm>
            <a:solidFill>
              <a:schemeClr val="bg1"/>
            </a:solidFill>
          </xdr:grpSpPr>
          <xdr:grpSp>
            <xdr:nvGrpSpPr>
              <xdr:cNvPr id="58" name="Group 57">
                <a:extLst>
                  <a:ext uri="{FF2B5EF4-FFF2-40B4-BE49-F238E27FC236}">
                    <a16:creationId xmlns:a16="http://schemas.microsoft.com/office/drawing/2014/main" id="{334D36CC-2ED4-FFB8-E453-AC4801EFB37F}"/>
                  </a:ext>
                </a:extLst>
              </xdr:cNvPr>
              <xdr:cNvGrpSpPr/>
            </xdr:nvGrpSpPr>
            <xdr:grpSpPr>
              <a:xfrm>
                <a:off x="0" y="-291307"/>
                <a:ext cx="1474131" cy="6350725"/>
                <a:chOff x="0" y="-291307"/>
                <a:chExt cx="1474131" cy="6350725"/>
              </a:xfrm>
              <a:grpFill/>
            </xdr:grpSpPr>
            <xdr:grpSp>
              <xdr:nvGrpSpPr>
                <xdr:cNvPr id="61" name="Group 60">
                  <a:extLst>
                    <a:ext uri="{FF2B5EF4-FFF2-40B4-BE49-F238E27FC236}">
                      <a16:creationId xmlns:a16="http://schemas.microsoft.com/office/drawing/2014/main" id="{BD20991A-91D3-D8DE-51DF-ACAA6778424F}"/>
                    </a:ext>
                  </a:extLst>
                </xdr:cNvPr>
                <xdr:cNvGrpSpPr/>
              </xdr:nvGrpSpPr>
              <xdr:grpSpPr>
                <a:xfrm>
                  <a:off x="0" y="-291307"/>
                  <a:ext cx="1474131" cy="6350725"/>
                  <a:chOff x="0" y="-276870"/>
                  <a:chExt cx="1476165" cy="6035993"/>
                </a:xfrm>
                <a:grpFill/>
              </xdr:grpSpPr>
              <xdr:sp macro="" textlink="">
                <xdr:nvSpPr>
                  <xdr:cNvPr id="63" name="Rectangle 62">
                    <a:extLst>
                      <a:ext uri="{FF2B5EF4-FFF2-40B4-BE49-F238E27FC236}">
                        <a16:creationId xmlns:a16="http://schemas.microsoft.com/office/drawing/2014/main" id="{EAD5129E-3D21-6B79-1D70-3AC799D8D6B2}"/>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4" name="Group 63">
                    <a:extLst>
                      <a:ext uri="{FF2B5EF4-FFF2-40B4-BE49-F238E27FC236}">
                        <a16:creationId xmlns:a16="http://schemas.microsoft.com/office/drawing/2014/main" id="{5CC7E9E7-9624-AB46-1416-E4FDA7F04425}"/>
                      </a:ext>
                    </a:extLst>
                  </xdr:cNvPr>
                  <xdr:cNvGrpSpPr/>
                </xdr:nvGrpSpPr>
                <xdr:grpSpPr>
                  <a:xfrm>
                    <a:off x="2080" y="531339"/>
                    <a:ext cx="1457616" cy="4278031"/>
                    <a:chOff x="2080" y="531339"/>
                    <a:chExt cx="1457616" cy="4278031"/>
                  </a:xfrm>
                  <a:grpFill/>
                </xdr:grpSpPr>
                <xdr:sp macro="" textlink="">
                  <xdr:nvSpPr>
                    <xdr:cNvPr id="65" name="TextBox 64">
                      <a:hlinkClick xmlns:r="http://schemas.openxmlformats.org/officeDocument/2006/relationships" r:id="rId2"/>
                      <a:extLst>
                        <a:ext uri="{FF2B5EF4-FFF2-40B4-BE49-F238E27FC236}">
                          <a16:creationId xmlns:a16="http://schemas.microsoft.com/office/drawing/2014/main" id="{7094B057-848B-6AA4-5E20-7CD0A5038135}"/>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3"/>
                      <a:extLst>
                        <a:ext uri="{FF2B5EF4-FFF2-40B4-BE49-F238E27FC236}">
                          <a16:creationId xmlns:a16="http://schemas.microsoft.com/office/drawing/2014/main" id="{4C6AFC1B-A565-F6E1-6D15-02A7C029CFAF}"/>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4"/>
                      <a:extLst>
                        <a:ext uri="{FF2B5EF4-FFF2-40B4-BE49-F238E27FC236}">
                          <a16:creationId xmlns:a16="http://schemas.microsoft.com/office/drawing/2014/main" id="{C314D4A1-9C3D-1853-8CE3-5E05D86AB0DC}"/>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5"/>
                      <a:extLst>
                        <a:ext uri="{FF2B5EF4-FFF2-40B4-BE49-F238E27FC236}">
                          <a16:creationId xmlns:a16="http://schemas.microsoft.com/office/drawing/2014/main" id="{67BBADEF-F033-2174-8114-0350FBC5C0B4}"/>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6"/>
                      <a:extLst>
                        <a:ext uri="{FF2B5EF4-FFF2-40B4-BE49-F238E27FC236}">
                          <a16:creationId xmlns:a16="http://schemas.microsoft.com/office/drawing/2014/main" id="{2D09E5E5-44C3-1D23-4FBD-EDBA75839FDF}"/>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7"/>
                      <a:extLst>
                        <a:ext uri="{FF2B5EF4-FFF2-40B4-BE49-F238E27FC236}">
                          <a16:creationId xmlns:a16="http://schemas.microsoft.com/office/drawing/2014/main" id="{AB6471DE-EDDD-74CC-E6C8-6837FC15CC69}"/>
                        </a:ext>
                      </a:extLst>
                    </xdr:cNvPr>
                    <xdr:cNvSpPr txBox="1"/>
                  </xdr:nvSpPr>
                  <xdr:spPr>
                    <a:xfrm>
                      <a:off x="2444" y="2401808"/>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Commission</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8"/>
                      <a:extLst>
                        <a:ext uri="{FF2B5EF4-FFF2-40B4-BE49-F238E27FC236}">
                          <a16:creationId xmlns:a16="http://schemas.microsoft.com/office/drawing/2014/main" id="{D47B2F49-DE57-AFBE-6A7D-DD63B9A124F4}"/>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9"/>
                      <a:extLst>
                        <a:ext uri="{FF2B5EF4-FFF2-40B4-BE49-F238E27FC236}">
                          <a16:creationId xmlns:a16="http://schemas.microsoft.com/office/drawing/2014/main" id="{5D5F9876-E93B-7CDF-3C12-23B2BE63EE59}"/>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10"/>
                      <a:extLst>
                        <a:ext uri="{FF2B5EF4-FFF2-40B4-BE49-F238E27FC236}">
                          <a16:creationId xmlns:a16="http://schemas.microsoft.com/office/drawing/2014/main" id="{FE229F89-2B4D-F3A4-2187-36E30F1F863A}"/>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11"/>
                      <a:extLst>
                        <a:ext uri="{FF2B5EF4-FFF2-40B4-BE49-F238E27FC236}">
                          <a16:creationId xmlns:a16="http://schemas.microsoft.com/office/drawing/2014/main" id="{A7E6E421-BECE-487F-9BB9-7DD05417FBD8}"/>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12"/>
                      <a:extLst>
                        <a:ext uri="{FF2B5EF4-FFF2-40B4-BE49-F238E27FC236}">
                          <a16:creationId xmlns:a16="http://schemas.microsoft.com/office/drawing/2014/main" id="{27224EE5-C12E-E4EB-934F-374FF8B9FE92}"/>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6" name="TextBox 75">
                      <a:hlinkClick xmlns:r="http://schemas.openxmlformats.org/officeDocument/2006/relationships" r:id="rId8"/>
                      <a:extLst>
                        <a:ext uri="{FF2B5EF4-FFF2-40B4-BE49-F238E27FC236}">
                          <a16:creationId xmlns:a16="http://schemas.microsoft.com/office/drawing/2014/main" id="{4EAE424F-D284-7A2B-83B4-843947593D55}"/>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7" name="TextBox 76">
                      <a:hlinkClick xmlns:r="http://schemas.openxmlformats.org/officeDocument/2006/relationships" r:id="rId13"/>
                      <a:extLst>
                        <a:ext uri="{FF2B5EF4-FFF2-40B4-BE49-F238E27FC236}">
                          <a16:creationId xmlns:a16="http://schemas.microsoft.com/office/drawing/2014/main" id="{64938422-7228-6905-687D-71F97C17D7B9}"/>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8" name="TextBox 77">
                      <a:hlinkClick xmlns:r="http://schemas.openxmlformats.org/officeDocument/2006/relationships" r:id="rId14"/>
                      <a:extLst>
                        <a:ext uri="{FF2B5EF4-FFF2-40B4-BE49-F238E27FC236}">
                          <a16:creationId xmlns:a16="http://schemas.microsoft.com/office/drawing/2014/main" id="{E95D333F-C73F-E86D-B419-C1365DA948C9}"/>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62" name="TextBox 61">
                  <a:hlinkClick xmlns:r="http://schemas.openxmlformats.org/officeDocument/2006/relationships" r:id="rId15"/>
                  <a:extLst>
                    <a:ext uri="{FF2B5EF4-FFF2-40B4-BE49-F238E27FC236}">
                      <a16:creationId xmlns:a16="http://schemas.microsoft.com/office/drawing/2014/main" id="{5C798059-33BD-D41F-752B-0CAFBC559C64}"/>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9" name="TextBox 58">
                <a:extLst>
                  <a:ext uri="{FF2B5EF4-FFF2-40B4-BE49-F238E27FC236}">
                    <a16:creationId xmlns:a16="http://schemas.microsoft.com/office/drawing/2014/main" id="{4E001687-DB83-63BD-6391-85F0D944F610}"/>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60" name="TextBox 59">
                <a:extLst>
                  <a:ext uri="{FF2B5EF4-FFF2-40B4-BE49-F238E27FC236}">
                    <a16:creationId xmlns:a16="http://schemas.microsoft.com/office/drawing/2014/main" id="{1454A849-F661-A66D-6554-1D2E06626A97}"/>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7" name="TextBox 56">
              <a:hlinkClick xmlns:r="http://schemas.openxmlformats.org/officeDocument/2006/relationships" r:id="rId16"/>
              <a:extLst>
                <a:ext uri="{FF2B5EF4-FFF2-40B4-BE49-F238E27FC236}">
                  <a16:creationId xmlns:a16="http://schemas.microsoft.com/office/drawing/2014/main" id="{1F6B4F13-1BF7-1FF8-3C53-0F16B65711C3}"/>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5" name="Picture 54">
            <a:extLst>
              <a:ext uri="{FF2B5EF4-FFF2-40B4-BE49-F238E27FC236}">
                <a16:creationId xmlns:a16="http://schemas.microsoft.com/office/drawing/2014/main" id="{BC9DEF1B-3F12-64A7-90F4-01B5C37E11C4}"/>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xdr:spPr>
      </xdr:pic>
    </xdr:grpSp>
    <xdr:clientData/>
  </xdr:twoCellAnchor>
  <xdr:twoCellAnchor editAs="oneCell">
    <xdr:from>
      <xdr:col>21</xdr:col>
      <xdr:colOff>335280</xdr:colOff>
      <xdr:row>6</xdr:row>
      <xdr:rowOff>30480</xdr:rowOff>
    </xdr:from>
    <xdr:to>
      <xdr:col>21</xdr:col>
      <xdr:colOff>587280</xdr:colOff>
      <xdr:row>6</xdr:row>
      <xdr:rowOff>282480</xdr:rowOff>
    </xdr:to>
    <xdr:pic>
      <xdr:nvPicPr>
        <xdr:cNvPr id="83" name="Picture 82">
          <a:hlinkClick xmlns:r="http://schemas.openxmlformats.org/officeDocument/2006/relationships" r:id="rId18"/>
          <a:extLst>
            <a:ext uri="{FF2B5EF4-FFF2-40B4-BE49-F238E27FC236}">
              <a16:creationId xmlns:a16="http://schemas.microsoft.com/office/drawing/2014/main" id="{09408122-DF4D-4C01-A161-BE318579411C}"/>
            </a:ext>
          </a:extLst>
        </xdr:cNvPr>
        <xdr:cNvPicPr>
          <a:picLocks/>
        </xdr:cNvPicPr>
      </xdr:nvPicPr>
      <xdr:blipFill>
        <a:blip xmlns:r="http://schemas.openxmlformats.org/officeDocument/2006/relationships" r:embed="rId19"/>
        <a:stretch>
          <a:fillRect/>
        </a:stretch>
      </xdr:blipFill>
      <xdr:spPr>
        <a:xfrm>
          <a:off x="2773680" y="1737360"/>
          <a:ext cx="252000" cy="252000"/>
        </a:xfrm>
        <a:prstGeom prst="rect">
          <a:avLst/>
        </a:prstGeom>
      </xdr:spPr>
    </xdr:pic>
    <xdr:clientData/>
  </xdr:twoCellAnchor>
  <xdr:twoCellAnchor editAs="oneCell">
    <xdr:from>
      <xdr:col>21</xdr:col>
      <xdr:colOff>335280</xdr:colOff>
      <xdr:row>7</xdr:row>
      <xdr:rowOff>45720</xdr:rowOff>
    </xdr:from>
    <xdr:to>
      <xdr:col>21</xdr:col>
      <xdr:colOff>587280</xdr:colOff>
      <xdr:row>7</xdr:row>
      <xdr:rowOff>297720</xdr:rowOff>
    </xdr:to>
    <xdr:pic>
      <xdr:nvPicPr>
        <xdr:cNvPr id="84" name="Picture 83">
          <a:hlinkClick xmlns:r="http://schemas.openxmlformats.org/officeDocument/2006/relationships" r:id="rId18"/>
          <a:extLst>
            <a:ext uri="{FF2B5EF4-FFF2-40B4-BE49-F238E27FC236}">
              <a16:creationId xmlns:a16="http://schemas.microsoft.com/office/drawing/2014/main" id="{1D496073-F90A-4C5D-B91D-AAF454382AEC}"/>
            </a:ext>
          </a:extLst>
        </xdr:cNvPr>
        <xdr:cNvPicPr>
          <a:picLocks/>
        </xdr:cNvPicPr>
      </xdr:nvPicPr>
      <xdr:blipFill>
        <a:blip xmlns:r="http://schemas.openxmlformats.org/officeDocument/2006/relationships" r:embed="rId19"/>
        <a:stretch>
          <a:fillRect/>
        </a:stretch>
      </xdr:blipFill>
      <xdr:spPr>
        <a:xfrm>
          <a:off x="2773680" y="2080260"/>
          <a:ext cx="252000" cy="252000"/>
        </a:xfrm>
        <a:prstGeom prst="rect">
          <a:avLst/>
        </a:prstGeom>
      </xdr:spPr>
    </xdr:pic>
    <xdr:clientData/>
  </xdr:twoCellAnchor>
  <xdr:twoCellAnchor>
    <xdr:from>
      <xdr:col>10</xdr:col>
      <xdr:colOff>822951</xdr:colOff>
      <xdr:row>3</xdr:row>
      <xdr:rowOff>106680</xdr:rowOff>
    </xdr:from>
    <xdr:to>
      <xdr:col>14</xdr:col>
      <xdr:colOff>847458</xdr:colOff>
      <xdr:row>3</xdr:row>
      <xdr:rowOff>358680</xdr:rowOff>
    </xdr:to>
    <xdr:grpSp>
      <xdr:nvGrpSpPr>
        <xdr:cNvPr id="13" name="Group 12">
          <a:extLst>
            <a:ext uri="{FF2B5EF4-FFF2-40B4-BE49-F238E27FC236}">
              <a16:creationId xmlns:a16="http://schemas.microsoft.com/office/drawing/2014/main" id="{0E876CD9-6A1F-EC59-DDB7-FE150647BDC9}"/>
            </a:ext>
          </a:extLst>
        </xdr:cNvPr>
        <xdr:cNvGrpSpPr/>
      </xdr:nvGrpSpPr>
      <xdr:grpSpPr>
        <a:xfrm>
          <a:off x="7696191" y="922020"/>
          <a:ext cx="3323967" cy="252000"/>
          <a:chOff x="5044160" y="266700"/>
          <a:chExt cx="3446178" cy="252000"/>
        </a:xfrm>
        <a:solidFill>
          <a:schemeClr val="tx1"/>
        </a:solidFill>
      </xdr:grpSpPr>
      <xdr:sp macro="" textlink="">
        <xdr:nvSpPr>
          <xdr:cNvPr id="86" name="Rectangle: Rounded Corners 85">
            <a:extLst>
              <a:ext uri="{FF2B5EF4-FFF2-40B4-BE49-F238E27FC236}">
                <a16:creationId xmlns:a16="http://schemas.microsoft.com/office/drawing/2014/main" id="{0829471A-8EA1-36DD-C1D6-293B3C0D8ABB}"/>
              </a:ext>
            </a:extLst>
          </xdr:cNvPr>
          <xdr:cNvSpPr/>
        </xdr:nvSpPr>
        <xdr:spPr>
          <a:xfrm>
            <a:off x="7669219" y="266700"/>
            <a:ext cx="821119"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MUA</a:t>
            </a:r>
            <a:endParaRPr lang="en-SC" sz="1100">
              <a:latin typeface="Arial" panose="020B0604020202020204" pitchFamily="34" charset="0"/>
              <a:cs typeface="Arial" panose="020B0604020202020204" pitchFamily="34" charset="0"/>
            </a:endParaRPr>
          </a:p>
        </xdr:txBody>
      </xdr:sp>
      <xdr:sp macro="" textlink="">
        <xdr:nvSpPr>
          <xdr:cNvPr id="88" name="Rectangle: Rounded Corners 87">
            <a:extLst>
              <a:ext uri="{FF2B5EF4-FFF2-40B4-BE49-F238E27FC236}">
                <a16:creationId xmlns:a16="http://schemas.microsoft.com/office/drawing/2014/main" id="{D8E88E9E-1595-56D8-C87F-5DABFD0308A6}"/>
              </a:ext>
            </a:extLst>
          </xdr:cNvPr>
          <xdr:cNvSpPr/>
        </xdr:nvSpPr>
        <xdr:spPr>
          <a:xfrm>
            <a:off x="6801492" y="266700"/>
            <a:ext cx="821119"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HSavy</a:t>
            </a:r>
            <a:endParaRPr lang="en-SC" sz="1100">
              <a:latin typeface="Arial" panose="020B0604020202020204" pitchFamily="34" charset="0"/>
              <a:cs typeface="Arial" panose="020B0604020202020204" pitchFamily="34" charset="0"/>
            </a:endParaRPr>
          </a:p>
        </xdr:txBody>
      </xdr:sp>
      <xdr:sp macro="" textlink="">
        <xdr:nvSpPr>
          <xdr:cNvPr id="89" name="Rectangle: Rounded Corners 88">
            <a:extLst>
              <a:ext uri="{FF2B5EF4-FFF2-40B4-BE49-F238E27FC236}">
                <a16:creationId xmlns:a16="http://schemas.microsoft.com/office/drawing/2014/main" id="{A042092F-4200-F1E1-CB94-4720C750FB22}"/>
              </a:ext>
            </a:extLst>
          </xdr:cNvPr>
          <xdr:cNvSpPr/>
        </xdr:nvSpPr>
        <xdr:spPr>
          <a:xfrm>
            <a:off x="5923370" y="266700"/>
            <a:ext cx="821119"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Alliance</a:t>
            </a:r>
            <a:endParaRPr lang="en-SC" sz="1100">
              <a:latin typeface="Arial" panose="020B0604020202020204" pitchFamily="34" charset="0"/>
              <a:cs typeface="Arial" panose="020B0604020202020204" pitchFamily="34" charset="0"/>
            </a:endParaRPr>
          </a:p>
        </xdr:txBody>
      </xdr:sp>
      <xdr:sp macro="" textlink="">
        <xdr:nvSpPr>
          <xdr:cNvPr id="90" name="Rectangle: Rounded Corners 89">
            <a:hlinkClick xmlns:r="http://schemas.openxmlformats.org/officeDocument/2006/relationships" r:id="rId20"/>
            <a:extLst>
              <a:ext uri="{FF2B5EF4-FFF2-40B4-BE49-F238E27FC236}">
                <a16:creationId xmlns:a16="http://schemas.microsoft.com/office/drawing/2014/main" id="{8E440D2D-0CD0-A467-390C-624CCD9AD021}"/>
              </a:ext>
            </a:extLst>
          </xdr:cNvPr>
          <xdr:cNvSpPr/>
        </xdr:nvSpPr>
        <xdr:spPr>
          <a:xfrm>
            <a:off x="5044160" y="266700"/>
            <a:ext cx="821119"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SACOS</a:t>
            </a:r>
            <a:endParaRPr lang="en-SC" sz="1100">
              <a:latin typeface="Arial" panose="020B0604020202020204" pitchFamily="34" charset="0"/>
              <a:cs typeface="Arial" panose="020B0604020202020204" pitchFamily="34" charset="0"/>
            </a:endParaRPr>
          </a:p>
        </xdr:txBody>
      </xdr:sp>
    </xdr:grpSp>
    <xdr:clientData/>
  </xdr:twoCellAnchor>
  <xdr:twoCellAnchor editAs="oneCell">
    <xdr:from>
      <xdr:col>8</xdr:col>
      <xdr:colOff>1135380</xdr:colOff>
      <xdr:row>3</xdr:row>
      <xdr:rowOff>106680</xdr:rowOff>
    </xdr:from>
    <xdr:to>
      <xdr:col>8</xdr:col>
      <xdr:colOff>1596861</xdr:colOff>
      <xdr:row>3</xdr:row>
      <xdr:rowOff>358680</xdr:rowOff>
    </xdr:to>
    <xdr:pic>
      <xdr:nvPicPr>
        <xdr:cNvPr id="91" name="Picture 90">
          <a:hlinkClick xmlns:r="http://schemas.openxmlformats.org/officeDocument/2006/relationships" r:id="rId21"/>
          <a:extLst>
            <a:ext uri="{FF2B5EF4-FFF2-40B4-BE49-F238E27FC236}">
              <a16:creationId xmlns:a16="http://schemas.microsoft.com/office/drawing/2014/main" id="{0004DEF5-0EC9-47B4-BA9B-C3FB0A551D94}"/>
            </a:ext>
          </a:extLst>
        </xdr:cNvPr>
        <xdr:cNvPicPr>
          <a:picLocks/>
        </xdr:cNvPicPr>
      </xdr:nvPicPr>
      <xdr:blipFill>
        <a:blip xmlns:r="http://schemas.openxmlformats.org/officeDocument/2006/relationships" r:embed="rId22"/>
        <a:stretch>
          <a:fillRect/>
        </a:stretch>
      </xdr:blipFill>
      <xdr:spPr>
        <a:xfrm>
          <a:off x="5486400" y="922020"/>
          <a:ext cx="461481" cy="252000"/>
        </a:xfrm>
        <a:prstGeom prst="rect">
          <a:avLst/>
        </a:prstGeom>
      </xdr:spPr>
    </xdr:pic>
    <xdr:clientData/>
  </xdr:twoCellAnchor>
  <xdr:twoCellAnchor editAs="oneCell">
    <xdr:from>
      <xdr:col>21</xdr:col>
      <xdr:colOff>342900</xdr:colOff>
      <xdr:row>8</xdr:row>
      <xdr:rowOff>53340</xdr:rowOff>
    </xdr:from>
    <xdr:to>
      <xdr:col>21</xdr:col>
      <xdr:colOff>594900</xdr:colOff>
      <xdr:row>8</xdr:row>
      <xdr:rowOff>305340</xdr:rowOff>
    </xdr:to>
    <xdr:pic>
      <xdr:nvPicPr>
        <xdr:cNvPr id="95" name="Picture 94">
          <a:extLst>
            <a:ext uri="{FF2B5EF4-FFF2-40B4-BE49-F238E27FC236}">
              <a16:creationId xmlns:a16="http://schemas.microsoft.com/office/drawing/2014/main" id="{E9627AD0-EA52-43CA-9771-3192670044FB}"/>
            </a:ext>
          </a:extLst>
        </xdr:cNvPr>
        <xdr:cNvPicPr>
          <a:picLocks/>
        </xdr:cNvPicPr>
      </xdr:nvPicPr>
      <xdr:blipFill>
        <a:blip xmlns:r="http://schemas.openxmlformats.org/officeDocument/2006/relationships" r:embed="rId19"/>
        <a:stretch>
          <a:fillRect/>
        </a:stretch>
      </xdr:blipFill>
      <xdr:spPr>
        <a:xfrm>
          <a:off x="2781300" y="2415540"/>
          <a:ext cx="252000" cy="252000"/>
        </a:xfrm>
        <a:prstGeom prst="rect">
          <a:avLst/>
        </a:prstGeom>
      </xdr:spPr>
    </xdr:pic>
    <xdr:clientData/>
  </xdr:twoCellAnchor>
  <xdr:twoCellAnchor editAs="oneCell">
    <xdr:from>
      <xdr:col>21</xdr:col>
      <xdr:colOff>335280</xdr:colOff>
      <xdr:row>9</xdr:row>
      <xdr:rowOff>53340</xdr:rowOff>
    </xdr:from>
    <xdr:to>
      <xdr:col>21</xdr:col>
      <xdr:colOff>587280</xdr:colOff>
      <xdr:row>9</xdr:row>
      <xdr:rowOff>305340</xdr:rowOff>
    </xdr:to>
    <xdr:pic>
      <xdr:nvPicPr>
        <xdr:cNvPr id="96" name="Picture 95">
          <a:extLst>
            <a:ext uri="{FF2B5EF4-FFF2-40B4-BE49-F238E27FC236}">
              <a16:creationId xmlns:a16="http://schemas.microsoft.com/office/drawing/2014/main" id="{A997F1BB-7466-4246-BB66-E9F2EBE06CAB}"/>
            </a:ext>
          </a:extLst>
        </xdr:cNvPr>
        <xdr:cNvPicPr>
          <a:picLocks/>
        </xdr:cNvPicPr>
      </xdr:nvPicPr>
      <xdr:blipFill>
        <a:blip xmlns:r="http://schemas.openxmlformats.org/officeDocument/2006/relationships" r:embed="rId19"/>
        <a:stretch>
          <a:fillRect/>
        </a:stretch>
      </xdr:blipFill>
      <xdr:spPr>
        <a:xfrm>
          <a:off x="2773680" y="2743200"/>
          <a:ext cx="252000" cy="252000"/>
        </a:xfrm>
        <a:prstGeom prst="rect">
          <a:avLst/>
        </a:prstGeom>
      </xdr:spPr>
    </xdr:pic>
    <xdr:clientData/>
  </xdr:twoCellAnchor>
  <xdr:twoCellAnchor editAs="oneCell">
    <xdr:from>
      <xdr:col>21</xdr:col>
      <xdr:colOff>335280</xdr:colOff>
      <xdr:row>10</xdr:row>
      <xdr:rowOff>53340</xdr:rowOff>
    </xdr:from>
    <xdr:to>
      <xdr:col>21</xdr:col>
      <xdr:colOff>587280</xdr:colOff>
      <xdr:row>10</xdr:row>
      <xdr:rowOff>305340</xdr:rowOff>
    </xdr:to>
    <xdr:pic>
      <xdr:nvPicPr>
        <xdr:cNvPr id="97" name="Picture 96">
          <a:extLst>
            <a:ext uri="{FF2B5EF4-FFF2-40B4-BE49-F238E27FC236}">
              <a16:creationId xmlns:a16="http://schemas.microsoft.com/office/drawing/2014/main" id="{4D782A82-35C4-4AF7-8017-CD17622D17EC}"/>
            </a:ext>
          </a:extLst>
        </xdr:cNvPr>
        <xdr:cNvPicPr>
          <a:picLocks/>
        </xdr:cNvPicPr>
      </xdr:nvPicPr>
      <xdr:blipFill>
        <a:blip xmlns:r="http://schemas.openxmlformats.org/officeDocument/2006/relationships" r:embed="rId19"/>
        <a:stretch>
          <a:fillRect/>
        </a:stretch>
      </xdr:blipFill>
      <xdr:spPr>
        <a:xfrm>
          <a:off x="2773680" y="3070860"/>
          <a:ext cx="252000" cy="252000"/>
        </a:xfrm>
        <a:prstGeom prst="rect">
          <a:avLst/>
        </a:prstGeom>
      </xdr:spPr>
    </xdr:pic>
    <xdr:clientData/>
  </xdr:twoCellAnchor>
  <xdr:twoCellAnchor>
    <xdr:from>
      <xdr:col>18</xdr:col>
      <xdr:colOff>220980</xdr:colOff>
      <xdr:row>6</xdr:row>
      <xdr:rowOff>68580</xdr:rowOff>
    </xdr:from>
    <xdr:to>
      <xdr:col>18</xdr:col>
      <xdr:colOff>400980</xdr:colOff>
      <xdr:row>6</xdr:row>
      <xdr:rowOff>248580</xdr:rowOff>
    </xdr:to>
    <xdr:sp macro="" textlink="">
      <xdr:nvSpPr>
        <xdr:cNvPr id="98" name="TextBox 97">
          <a:extLst>
            <a:ext uri="{FF2B5EF4-FFF2-40B4-BE49-F238E27FC236}">
              <a16:creationId xmlns:a16="http://schemas.microsoft.com/office/drawing/2014/main" id="{F92C1882-F6F7-47C0-8D3C-F0655A569B3C}"/>
            </a:ext>
          </a:extLst>
        </xdr:cNvPr>
        <xdr:cNvSpPr txBox="1">
          <a:spLocks noChangeAspect="1"/>
        </xdr:cNvSpPr>
      </xdr:nvSpPr>
      <xdr:spPr>
        <a:xfrm>
          <a:off x="13723620" y="17754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18</xdr:col>
      <xdr:colOff>220980</xdr:colOff>
      <xdr:row>7</xdr:row>
      <xdr:rowOff>68580</xdr:rowOff>
    </xdr:from>
    <xdr:to>
      <xdr:col>18</xdr:col>
      <xdr:colOff>400980</xdr:colOff>
      <xdr:row>7</xdr:row>
      <xdr:rowOff>248580</xdr:rowOff>
    </xdr:to>
    <xdr:sp macro="" textlink="">
      <xdr:nvSpPr>
        <xdr:cNvPr id="99" name="TextBox 98">
          <a:extLst>
            <a:ext uri="{FF2B5EF4-FFF2-40B4-BE49-F238E27FC236}">
              <a16:creationId xmlns:a16="http://schemas.microsoft.com/office/drawing/2014/main" id="{A8A75FE9-F713-45D0-9DAC-0ED4EEF15BB6}"/>
            </a:ext>
          </a:extLst>
        </xdr:cNvPr>
        <xdr:cNvSpPr txBox="1">
          <a:spLocks noChangeAspect="1"/>
        </xdr:cNvSpPr>
      </xdr:nvSpPr>
      <xdr:spPr>
        <a:xfrm>
          <a:off x="13723620" y="21031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18</xdr:col>
      <xdr:colOff>213360</xdr:colOff>
      <xdr:row>8</xdr:row>
      <xdr:rowOff>76200</xdr:rowOff>
    </xdr:from>
    <xdr:to>
      <xdr:col>18</xdr:col>
      <xdr:colOff>393360</xdr:colOff>
      <xdr:row>8</xdr:row>
      <xdr:rowOff>256200</xdr:rowOff>
    </xdr:to>
    <xdr:sp macro="" textlink="">
      <xdr:nvSpPr>
        <xdr:cNvPr id="100" name="TextBox 99">
          <a:extLst>
            <a:ext uri="{FF2B5EF4-FFF2-40B4-BE49-F238E27FC236}">
              <a16:creationId xmlns:a16="http://schemas.microsoft.com/office/drawing/2014/main" id="{A5661E65-7699-417A-BB53-E1122C46198C}"/>
            </a:ext>
          </a:extLst>
        </xdr:cNvPr>
        <xdr:cNvSpPr txBox="1">
          <a:spLocks noChangeAspect="1"/>
        </xdr:cNvSpPr>
      </xdr:nvSpPr>
      <xdr:spPr>
        <a:xfrm>
          <a:off x="13716000" y="243840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18</xdr:col>
      <xdr:colOff>213360</xdr:colOff>
      <xdr:row>10</xdr:row>
      <xdr:rowOff>68580</xdr:rowOff>
    </xdr:from>
    <xdr:to>
      <xdr:col>18</xdr:col>
      <xdr:colOff>393360</xdr:colOff>
      <xdr:row>10</xdr:row>
      <xdr:rowOff>248580</xdr:rowOff>
    </xdr:to>
    <xdr:sp macro="" textlink="">
      <xdr:nvSpPr>
        <xdr:cNvPr id="101" name="TextBox 100">
          <a:extLst>
            <a:ext uri="{FF2B5EF4-FFF2-40B4-BE49-F238E27FC236}">
              <a16:creationId xmlns:a16="http://schemas.microsoft.com/office/drawing/2014/main" id="{131366AE-CA31-446A-A403-03FACD274552}"/>
            </a:ext>
          </a:extLst>
        </xdr:cNvPr>
        <xdr:cNvSpPr txBox="1">
          <a:spLocks noChangeAspect="1"/>
        </xdr:cNvSpPr>
      </xdr:nvSpPr>
      <xdr:spPr>
        <a:xfrm>
          <a:off x="13898880" y="308610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18</xdr:col>
      <xdr:colOff>213360</xdr:colOff>
      <xdr:row>9</xdr:row>
      <xdr:rowOff>76200</xdr:rowOff>
    </xdr:from>
    <xdr:to>
      <xdr:col>18</xdr:col>
      <xdr:colOff>393360</xdr:colOff>
      <xdr:row>9</xdr:row>
      <xdr:rowOff>256200</xdr:rowOff>
    </xdr:to>
    <xdr:sp macro="" textlink="">
      <xdr:nvSpPr>
        <xdr:cNvPr id="102" name="TextBox 101">
          <a:extLst>
            <a:ext uri="{FF2B5EF4-FFF2-40B4-BE49-F238E27FC236}">
              <a16:creationId xmlns:a16="http://schemas.microsoft.com/office/drawing/2014/main" id="{568DC0F9-3CD9-4441-B146-E02C4E5542CF}"/>
            </a:ext>
          </a:extLst>
        </xdr:cNvPr>
        <xdr:cNvSpPr txBox="1">
          <a:spLocks noChangeAspect="1"/>
        </xdr:cNvSpPr>
      </xdr:nvSpPr>
      <xdr:spPr>
        <a:xfrm>
          <a:off x="13898880" y="27660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oneCellAnchor>
    <xdr:from>
      <xdr:col>21</xdr:col>
      <xdr:colOff>342900</xdr:colOff>
      <xdr:row>10</xdr:row>
      <xdr:rowOff>53340</xdr:rowOff>
    </xdr:from>
    <xdr:ext cx="252000" cy="252000"/>
    <xdr:pic>
      <xdr:nvPicPr>
        <xdr:cNvPr id="113" name="Picture 112">
          <a:extLst>
            <a:ext uri="{FF2B5EF4-FFF2-40B4-BE49-F238E27FC236}">
              <a16:creationId xmlns:a16="http://schemas.microsoft.com/office/drawing/2014/main" id="{F1F1D17E-2B87-43F3-83C1-A3CB43CE4F27}"/>
            </a:ext>
          </a:extLst>
        </xdr:cNvPr>
        <xdr:cNvPicPr>
          <a:picLocks/>
        </xdr:cNvPicPr>
      </xdr:nvPicPr>
      <xdr:blipFill>
        <a:blip xmlns:r="http://schemas.openxmlformats.org/officeDocument/2006/relationships" r:embed="rId19"/>
        <a:stretch>
          <a:fillRect/>
        </a:stretch>
      </xdr:blipFill>
      <xdr:spPr>
        <a:xfrm>
          <a:off x="2263140" y="2415540"/>
          <a:ext cx="252000" cy="252000"/>
        </a:xfrm>
        <a:prstGeom prst="rect">
          <a:avLst/>
        </a:prstGeom>
      </xdr:spPr>
    </xdr:pic>
    <xdr:clientData/>
  </xdr:oneCellAnchor>
  <xdr:oneCellAnchor>
    <xdr:from>
      <xdr:col>21</xdr:col>
      <xdr:colOff>335280</xdr:colOff>
      <xdr:row>11</xdr:row>
      <xdr:rowOff>53340</xdr:rowOff>
    </xdr:from>
    <xdr:ext cx="252000" cy="252000"/>
    <xdr:pic>
      <xdr:nvPicPr>
        <xdr:cNvPr id="114" name="Picture 113">
          <a:extLst>
            <a:ext uri="{FF2B5EF4-FFF2-40B4-BE49-F238E27FC236}">
              <a16:creationId xmlns:a16="http://schemas.microsoft.com/office/drawing/2014/main" id="{BA87F790-DF78-4CE7-99DA-5B87F1873A60}"/>
            </a:ext>
          </a:extLst>
        </xdr:cNvPr>
        <xdr:cNvPicPr>
          <a:picLocks/>
        </xdr:cNvPicPr>
      </xdr:nvPicPr>
      <xdr:blipFill>
        <a:blip xmlns:r="http://schemas.openxmlformats.org/officeDocument/2006/relationships" r:embed="rId19"/>
        <a:stretch>
          <a:fillRect/>
        </a:stretch>
      </xdr:blipFill>
      <xdr:spPr>
        <a:xfrm>
          <a:off x="2255520" y="2743200"/>
          <a:ext cx="252000" cy="252000"/>
        </a:xfrm>
        <a:prstGeom prst="rect">
          <a:avLst/>
        </a:prstGeom>
      </xdr:spPr>
    </xdr:pic>
    <xdr:clientData/>
  </xdr:oneCellAnchor>
  <xdr:oneCellAnchor>
    <xdr:from>
      <xdr:col>21</xdr:col>
      <xdr:colOff>342900</xdr:colOff>
      <xdr:row>12</xdr:row>
      <xdr:rowOff>53340</xdr:rowOff>
    </xdr:from>
    <xdr:ext cx="252000" cy="252000"/>
    <xdr:pic>
      <xdr:nvPicPr>
        <xdr:cNvPr id="115" name="Picture 114">
          <a:extLst>
            <a:ext uri="{FF2B5EF4-FFF2-40B4-BE49-F238E27FC236}">
              <a16:creationId xmlns:a16="http://schemas.microsoft.com/office/drawing/2014/main" id="{8E24A367-F4EE-4C7D-A3BA-78A529829986}"/>
            </a:ext>
          </a:extLst>
        </xdr:cNvPr>
        <xdr:cNvPicPr>
          <a:picLocks/>
        </xdr:cNvPicPr>
      </xdr:nvPicPr>
      <xdr:blipFill>
        <a:blip xmlns:r="http://schemas.openxmlformats.org/officeDocument/2006/relationships" r:embed="rId19"/>
        <a:stretch>
          <a:fillRect/>
        </a:stretch>
      </xdr:blipFill>
      <xdr:spPr>
        <a:xfrm>
          <a:off x="2263140" y="2415540"/>
          <a:ext cx="252000" cy="252000"/>
        </a:xfrm>
        <a:prstGeom prst="rect">
          <a:avLst/>
        </a:prstGeom>
      </xdr:spPr>
    </xdr:pic>
    <xdr:clientData/>
  </xdr:oneCellAnchor>
  <xdr:oneCellAnchor>
    <xdr:from>
      <xdr:col>21</xdr:col>
      <xdr:colOff>335280</xdr:colOff>
      <xdr:row>13</xdr:row>
      <xdr:rowOff>53340</xdr:rowOff>
    </xdr:from>
    <xdr:ext cx="252000" cy="252000"/>
    <xdr:pic>
      <xdr:nvPicPr>
        <xdr:cNvPr id="116" name="Picture 115">
          <a:extLst>
            <a:ext uri="{FF2B5EF4-FFF2-40B4-BE49-F238E27FC236}">
              <a16:creationId xmlns:a16="http://schemas.microsoft.com/office/drawing/2014/main" id="{43E9CB44-4591-46CE-8E68-53C2C7F7DB86}"/>
            </a:ext>
          </a:extLst>
        </xdr:cNvPr>
        <xdr:cNvPicPr>
          <a:picLocks/>
        </xdr:cNvPicPr>
      </xdr:nvPicPr>
      <xdr:blipFill>
        <a:blip xmlns:r="http://schemas.openxmlformats.org/officeDocument/2006/relationships" r:embed="rId19"/>
        <a:stretch>
          <a:fillRect/>
        </a:stretch>
      </xdr:blipFill>
      <xdr:spPr>
        <a:xfrm>
          <a:off x="2255520" y="2743200"/>
          <a:ext cx="252000" cy="252000"/>
        </a:xfrm>
        <a:prstGeom prst="rect">
          <a:avLst/>
        </a:prstGeom>
      </xdr:spPr>
    </xdr:pic>
    <xdr:clientData/>
  </xdr:oneCellAnchor>
  <xdr:oneCellAnchor>
    <xdr:from>
      <xdr:col>21</xdr:col>
      <xdr:colOff>342900</xdr:colOff>
      <xdr:row>14</xdr:row>
      <xdr:rowOff>53340</xdr:rowOff>
    </xdr:from>
    <xdr:ext cx="252000" cy="252000"/>
    <xdr:pic>
      <xdr:nvPicPr>
        <xdr:cNvPr id="117" name="Picture 116">
          <a:extLst>
            <a:ext uri="{FF2B5EF4-FFF2-40B4-BE49-F238E27FC236}">
              <a16:creationId xmlns:a16="http://schemas.microsoft.com/office/drawing/2014/main" id="{5FB8AA97-7739-41DC-809A-0522965AE9F3}"/>
            </a:ext>
          </a:extLst>
        </xdr:cNvPr>
        <xdr:cNvPicPr>
          <a:picLocks/>
        </xdr:cNvPicPr>
      </xdr:nvPicPr>
      <xdr:blipFill>
        <a:blip xmlns:r="http://schemas.openxmlformats.org/officeDocument/2006/relationships" r:embed="rId19"/>
        <a:stretch>
          <a:fillRect/>
        </a:stretch>
      </xdr:blipFill>
      <xdr:spPr>
        <a:xfrm>
          <a:off x="2263140" y="2415540"/>
          <a:ext cx="252000" cy="252000"/>
        </a:xfrm>
        <a:prstGeom prst="rect">
          <a:avLst/>
        </a:prstGeom>
      </xdr:spPr>
    </xdr:pic>
    <xdr:clientData/>
  </xdr:oneCellAnchor>
  <xdr:oneCellAnchor>
    <xdr:from>
      <xdr:col>21</xdr:col>
      <xdr:colOff>335280</xdr:colOff>
      <xdr:row>15</xdr:row>
      <xdr:rowOff>53340</xdr:rowOff>
    </xdr:from>
    <xdr:ext cx="252000" cy="252000"/>
    <xdr:pic>
      <xdr:nvPicPr>
        <xdr:cNvPr id="118" name="Picture 117">
          <a:extLst>
            <a:ext uri="{FF2B5EF4-FFF2-40B4-BE49-F238E27FC236}">
              <a16:creationId xmlns:a16="http://schemas.microsoft.com/office/drawing/2014/main" id="{FCEF5164-97C3-4459-945A-412A8DC81016}"/>
            </a:ext>
          </a:extLst>
        </xdr:cNvPr>
        <xdr:cNvPicPr>
          <a:picLocks/>
        </xdr:cNvPicPr>
      </xdr:nvPicPr>
      <xdr:blipFill>
        <a:blip xmlns:r="http://schemas.openxmlformats.org/officeDocument/2006/relationships" r:embed="rId19"/>
        <a:stretch>
          <a:fillRect/>
        </a:stretch>
      </xdr:blipFill>
      <xdr:spPr>
        <a:xfrm>
          <a:off x="2255520" y="2743200"/>
          <a:ext cx="252000" cy="252000"/>
        </a:xfrm>
        <a:prstGeom prst="rect">
          <a:avLst/>
        </a:prstGeom>
      </xdr:spPr>
    </xdr:pic>
    <xdr:clientData/>
  </xdr:oneCellAnchor>
  <xdr:oneCellAnchor>
    <xdr:from>
      <xdr:col>21</xdr:col>
      <xdr:colOff>342900</xdr:colOff>
      <xdr:row>16</xdr:row>
      <xdr:rowOff>53340</xdr:rowOff>
    </xdr:from>
    <xdr:ext cx="252000" cy="252000"/>
    <xdr:pic>
      <xdr:nvPicPr>
        <xdr:cNvPr id="119" name="Picture 118">
          <a:extLst>
            <a:ext uri="{FF2B5EF4-FFF2-40B4-BE49-F238E27FC236}">
              <a16:creationId xmlns:a16="http://schemas.microsoft.com/office/drawing/2014/main" id="{055B5AE6-0F84-402C-89B8-12879A51BFBC}"/>
            </a:ext>
          </a:extLst>
        </xdr:cNvPr>
        <xdr:cNvPicPr>
          <a:picLocks/>
        </xdr:cNvPicPr>
      </xdr:nvPicPr>
      <xdr:blipFill>
        <a:blip xmlns:r="http://schemas.openxmlformats.org/officeDocument/2006/relationships" r:embed="rId19"/>
        <a:stretch>
          <a:fillRect/>
        </a:stretch>
      </xdr:blipFill>
      <xdr:spPr>
        <a:xfrm>
          <a:off x="2263140" y="2415540"/>
          <a:ext cx="252000" cy="252000"/>
        </a:xfrm>
        <a:prstGeom prst="rect">
          <a:avLst/>
        </a:prstGeom>
      </xdr:spPr>
    </xdr:pic>
    <xdr:clientData/>
  </xdr:oneCellAnchor>
  <xdr:oneCellAnchor>
    <xdr:from>
      <xdr:col>21</xdr:col>
      <xdr:colOff>335280</xdr:colOff>
      <xdr:row>17</xdr:row>
      <xdr:rowOff>53340</xdr:rowOff>
    </xdr:from>
    <xdr:ext cx="252000" cy="252000"/>
    <xdr:pic>
      <xdr:nvPicPr>
        <xdr:cNvPr id="120" name="Picture 119">
          <a:extLst>
            <a:ext uri="{FF2B5EF4-FFF2-40B4-BE49-F238E27FC236}">
              <a16:creationId xmlns:a16="http://schemas.microsoft.com/office/drawing/2014/main" id="{DAD6E0FC-FD7D-4DB6-8521-32B4551E10BC}"/>
            </a:ext>
          </a:extLst>
        </xdr:cNvPr>
        <xdr:cNvPicPr>
          <a:picLocks/>
        </xdr:cNvPicPr>
      </xdr:nvPicPr>
      <xdr:blipFill>
        <a:blip xmlns:r="http://schemas.openxmlformats.org/officeDocument/2006/relationships" r:embed="rId19"/>
        <a:stretch>
          <a:fillRect/>
        </a:stretch>
      </xdr:blipFill>
      <xdr:spPr>
        <a:xfrm>
          <a:off x="2255520" y="2743200"/>
          <a:ext cx="252000" cy="252000"/>
        </a:xfrm>
        <a:prstGeom prst="rect">
          <a:avLst/>
        </a:prstGeom>
      </xdr:spPr>
    </xdr:pic>
    <xdr:clientData/>
  </xdr:oneCellAnchor>
  <xdr:oneCellAnchor>
    <xdr:from>
      <xdr:col>21</xdr:col>
      <xdr:colOff>342900</xdr:colOff>
      <xdr:row>18</xdr:row>
      <xdr:rowOff>53340</xdr:rowOff>
    </xdr:from>
    <xdr:ext cx="252000" cy="252000"/>
    <xdr:pic>
      <xdr:nvPicPr>
        <xdr:cNvPr id="121" name="Picture 120">
          <a:extLst>
            <a:ext uri="{FF2B5EF4-FFF2-40B4-BE49-F238E27FC236}">
              <a16:creationId xmlns:a16="http://schemas.microsoft.com/office/drawing/2014/main" id="{AFA00F69-530C-4253-874F-3639F4113E16}"/>
            </a:ext>
          </a:extLst>
        </xdr:cNvPr>
        <xdr:cNvPicPr>
          <a:picLocks/>
        </xdr:cNvPicPr>
      </xdr:nvPicPr>
      <xdr:blipFill>
        <a:blip xmlns:r="http://schemas.openxmlformats.org/officeDocument/2006/relationships" r:embed="rId19"/>
        <a:stretch>
          <a:fillRect/>
        </a:stretch>
      </xdr:blipFill>
      <xdr:spPr>
        <a:xfrm>
          <a:off x="2263140" y="2415540"/>
          <a:ext cx="252000" cy="252000"/>
        </a:xfrm>
        <a:prstGeom prst="rect">
          <a:avLst/>
        </a:prstGeom>
      </xdr:spPr>
    </xdr:pic>
    <xdr:clientData/>
  </xdr:oneCellAnchor>
  <xdr:oneCellAnchor>
    <xdr:from>
      <xdr:col>21</xdr:col>
      <xdr:colOff>335280</xdr:colOff>
      <xdr:row>19</xdr:row>
      <xdr:rowOff>53340</xdr:rowOff>
    </xdr:from>
    <xdr:ext cx="252000" cy="252000"/>
    <xdr:pic>
      <xdr:nvPicPr>
        <xdr:cNvPr id="122" name="Picture 121">
          <a:extLst>
            <a:ext uri="{FF2B5EF4-FFF2-40B4-BE49-F238E27FC236}">
              <a16:creationId xmlns:a16="http://schemas.microsoft.com/office/drawing/2014/main" id="{BE4E090F-CDF3-4ECD-B236-B81E401972E1}"/>
            </a:ext>
          </a:extLst>
        </xdr:cNvPr>
        <xdr:cNvPicPr>
          <a:picLocks/>
        </xdr:cNvPicPr>
      </xdr:nvPicPr>
      <xdr:blipFill>
        <a:blip xmlns:r="http://schemas.openxmlformats.org/officeDocument/2006/relationships" r:embed="rId19"/>
        <a:stretch>
          <a:fillRect/>
        </a:stretch>
      </xdr:blipFill>
      <xdr:spPr>
        <a:xfrm>
          <a:off x="2255520" y="2743200"/>
          <a:ext cx="252000" cy="252000"/>
        </a:xfrm>
        <a:prstGeom prst="rect">
          <a:avLst/>
        </a:prstGeom>
      </xdr:spPr>
    </xdr:pic>
    <xdr:clientData/>
  </xdr:oneCellAnchor>
  <xdr:oneCellAnchor>
    <xdr:from>
      <xdr:col>21</xdr:col>
      <xdr:colOff>342900</xdr:colOff>
      <xdr:row>20</xdr:row>
      <xdr:rowOff>53340</xdr:rowOff>
    </xdr:from>
    <xdr:ext cx="252000" cy="252000"/>
    <xdr:pic>
      <xdr:nvPicPr>
        <xdr:cNvPr id="123" name="Picture 122">
          <a:extLst>
            <a:ext uri="{FF2B5EF4-FFF2-40B4-BE49-F238E27FC236}">
              <a16:creationId xmlns:a16="http://schemas.microsoft.com/office/drawing/2014/main" id="{840EF047-AD39-4636-AEFC-EB5E5CED6EF2}"/>
            </a:ext>
          </a:extLst>
        </xdr:cNvPr>
        <xdr:cNvPicPr>
          <a:picLocks/>
        </xdr:cNvPicPr>
      </xdr:nvPicPr>
      <xdr:blipFill>
        <a:blip xmlns:r="http://schemas.openxmlformats.org/officeDocument/2006/relationships" r:embed="rId19"/>
        <a:stretch>
          <a:fillRect/>
        </a:stretch>
      </xdr:blipFill>
      <xdr:spPr>
        <a:xfrm>
          <a:off x="2263140" y="6347460"/>
          <a:ext cx="252000" cy="252000"/>
        </a:xfrm>
        <a:prstGeom prst="rect">
          <a:avLst/>
        </a:prstGeom>
      </xdr:spPr>
    </xdr:pic>
    <xdr:clientData/>
  </xdr:oneCellAnchor>
  <xdr:twoCellAnchor>
    <xdr:from>
      <xdr:col>9</xdr:col>
      <xdr:colOff>434340</xdr:colOff>
      <xdr:row>3</xdr:row>
      <xdr:rowOff>106680</xdr:rowOff>
    </xdr:from>
    <xdr:to>
      <xdr:col>10</xdr:col>
      <xdr:colOff>775200</xdr:colOff>
      <xdr:row>3</xdr:row>
      <xdr:rowOff>358680</xdr:rowOff>
    </xdr:to>
    <xdr:sp macro="" textlink="">
      <xdr:nvSpPr>
        <xdr:cNvPr id="3" name="Rectangle: Rounded Corners 2">
          <a:hlinkClick xmlns:r="http://schemas.openxmlformats.org/officeDocument/2006/relationships" r:id="rId7"/>
          <a:extLst>
            <a:ext uri="{FF2B5EF4-FFF2-40B4-BE49-F238E27FC236}">
              <a16:creationId xmlns:a16="http://schemas.microsoft.com/office/drawing/2014/main" id="{579317DB-B3B6-482C-8032-D67D303A0547}"/>
            </a:ext>
          </a:extLst>
        </xdr:cNvPr>
        <xdr:cNvSpPr/>
      </xdr:nvSpPr>
      <xdr:spPr>
        <a:xfrm>
          <a:off x="6568440" y="922020"/>
          <a:ext cx="1080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Show Unpaid</a:t>
          </a:r>
          <a:endParaRPr lang="en-SC" sz="1100">
            <a:solidFill>
              <a:schemeClr val="bg1"/>
            </a:solidFill>
          </a:endParaRPr>
        </a:p>
      </xdr:txBody>
    </xdr:sp>
    <xdr:clientData/>
  </xdr:twoCellAnchor>
  <xdr:oneCellAnchor>
    <xdr:from>
      <xdr:col>21</xdr:col>
      <xdr:colOff>335280</xdr:colOff>
      <xdr:row>8</xdr:row>
      <xdr:rowOff>30480</xdr:rowOff>
    </xdr:from>
    <xdr:ext cx="252000" cy="252000"/>
    <xdr:pic>
      <xdr:nvPicPr>
        <xdr:cNvPr id="2" name="Picture 1">
          <a:hlinkClick xmlns:r="http://schemas.openxmlformats.org/officeDocument/2006/relationships" r:id="rId18"/>
          <a:extLst>
            <a:ext uri="{FF2B5EF4-FFF2-40B4-BE49-F238E27FC236}">
              <a16:creationId xmlns:a16="http://schemas.microsoft.com/office/drawing/2014/main" id="{3CCCDC12-136E-46E3-9BE7-C11C33D6F548}"/>
            </a:ext>
          </a:extLst>
        </xdr:cNvPr>
        <xdr:cNvPicPr>
          <a:picLocks/>
        </xdr:cNvPicPr>
      </xdr:nvPicPr>
      <xdr:blipFill>
        <a:blip xmlns:r="http://schemas.openxmlformats.org/officeDocument/2006/relationships" r:embed="rId19"/>
        <a:stretch>
          <a:fillRect/>
        </a:stretch>
      </xdr:blipFill>
      <xdr:spPr>
        <a:xfrm>
          <a:off x="2255520" y="1737360"/>
          <a:ext cx="252000" cy="252000"/>
        </a:xfrm>
        <a:prstGeom prst="rect">
          <a:avLst/>
        </a:prstGeom>
      </xdr:spPr>
    </xdr:pic>
    <xdr:clientData/>
  </xdr:oneCellAnchor>
  <xdr:oneCellAnchor>
    <xdr:from>
      <xdr:col>21</xdr:col>
      <xdr:colOff>335280</xdr:colOff>
      <xdr:row>9</xdr:row>
      <xdr:rowOff>45720</xdr:rowOff>
    </xdr:from>
    <xdr:ext cx="252000" cy="252000"/>
    <xdr:pic>
      <xdr:nvPicPr>
        <xdr:cNvPr id="4" name="Picture 3">
          <a:hlinkClick xmlns:r="http://schemas.openxmlformats.org/officeDocument/2006/relationships" r:id="rId18"/>
          <a:extLst>
            <a:ext uri="{FF2B5EF4-FFF2-40B4-BE49-F238E27FC236}">
              <a16:creationId xmlns:a16="http://schemas.microsoft.com/office/drawing/2014/main" id="{3697B877-4F0A-4BF6-BAEA-2499A7300239}"/>
            </a:ext>
          </a:extLst>
        </xdr:cNvPr>
        <xdr:cNvPicPr>
          <a:picLocks/>
        </xdr:cNvPicPr>
      </xdr:nvPicPr>
      <xdr:blipFill>
        <a:blip xmlns:r="http://schemas.openxmlformats.org/officeDocument/2006/relationships" r:embed="rId19"/>
        <a:stretch>
          <a:fillRect/>
        </a:stretch>
      </xdr:blipFill>
      <xdr:spPr>
        <a:xfrm>
          <a:off x="2255520" y="2080260"/>
          <a:ext cx="252000" cy="252000"/>
        </a:xfrm>
        <a:prstGeom prst="rect">
          <a:avLst/>
        </a:prstGeom>
      </xdr:spPr>
    </xdr:pic>
    <xdr:clientData/>
  </xdr:oneCellAnchor>
  <xdr:oneCellAnchor>
    <xdr:from>
      <xdr:col>21</xdr:col>
      <xdr:colOff>335280</xdr:colOff>
      <xdr:row>13</xdr:row>
      <xdr:rowOff>53340</xdr:rowOff>
    </xdr:from>
    <xdr:ext cx="252000" cy="252000"/>
    <xdr:pic>
      <xdr:nvPicPr>
        <xdr:cNvPr id="5" name="Picture 4">
          <a:extLst>
            <a:ext uri="{FF2B5EF4-FFF2-40B4-BE49-F238E27FC236}">
              <a16:creationId xmlns:a16="http://schemas.microsoft.com/office/drawing/2014/main" id="{2623CE1D-D890-499D-8650-C73DE89B61D2}"/>
            </a:ext>
          </a:extLst>
        </xdr:cNvPr>
        <xdr:cNvPicPr>
          <a:picLocks/>
        </xdr:cNvPicPr>
      </xdr:nvPicPr>
      <xdr:blipFill>
        <a:blip xmlns:r="http://schemas.openxmlformats.org/officeDocument/2006/relationships" r:embed="rId19"/>
        <a:stretch>
          <a:fillRect/>
        </a:stretch>
      </xdr:blipFill>
      <xdr:spPr>
        <a:xfrm>
          <a:off x="2255520" y="3398520"/>
          <a:ext cx="252000" cy="252000"/>
        </a:xfrm>
        <a:prstGeom prst="rect">
          <a:avLst/>
        </a:prstGeom>
      </xdr:spPr>
    </xdr:pic>
    <xdr:clientData/>
  </xdr:oneCellAnchor>
  <xdr:oneCellAnchor>
    <xdr:from>
      <xdr:col>21</xdr:col>
      <xdr:colOff>342900</xdr:colOff>
      <xdr:row>14</xdr:row>
      <xdr:rowOff>53340</xdr:rowOff>
    </xdr:from>
    <xdr:ext cx="252000" cy="252000"/>
    <xdr:pic>
      <xdr:nvPicPr>
        <xdr:cNvPr id="6" name="Picture 5">
          <a:extLst>
            <a:ext uri="{FF2B5EF4-FFF2-40B4-BE49-F238E27FC236}">
              <a16:creationId xmlns:a16="http://schemas.microsoft.com/office/drawing/2014/main" id="{29A1914D-F10B-49E7-B57F-7C9E4812E126}"/>
            </a:ext>
          </a:extLst>
        </xdr:cNvPr>
        <xdr:cNvPicPr>
          <a:picLocks/>
        </xdr:cNvPicPr>
      </xdr:nvPicPr>
      <xdr:blipFill>
        <a:blip xmlns:r="http://schemas.openxmlformats.org/officeDocument/2006/relationships" r:embed="rId19"/>
        <a:stretch>
          <a:fillRect/>
        </a:stretch>
      </xdr:blipFill>
      <xdr:spPr>
        <a:xfrm>
          <a:off x="2263140" y="3726180"/>
          <a:ext cx="252000" cy="252000"/>
        </a:xfrm>
        <a:prstGeom prst="rect">
          <a:avLst/>
        </a:prstGeom>
      </xdr:spPr>
    </xdr:pic>
    <xdr:clientData/>
  </xdr:oneCellAnchor>
  <xdr:oneCellAnchor>
    <xdr:from>
      <xdr:col>21</xdr:col>
      <xdr:colOff>335280</xdr:colOff>
      <xdr:row>15</xdr:row>
      <xdr:rowOff>53340</xdr:rowOff>
    </xdr:from>
    <xdr:ext cx="252000" cy="252000"/>
    <xdr:pic>
      <xdr:nvPicPr>
        <xdr:cNvPr id="7" name="Picture 6">
          <a:extLst>
            <a:ext uri="{FF2B5EF4-FFF2-40B4-BE49-F238E27FC236}">
              <a16:creationId xmlns:a16="http://schemas.microsoft.com/office/drawing/2014/main" id="{CBB8BE79-FFA8-4E12-BEFC-565ABC02A84D}"/>
            </a:ext>
          </a:extLst>
        </xdr:cNvPr>
        <xdr:cNvPicPr>
          <a:picLocks/>
        </xdr:cNvPicPr>
      </xdr:nvPicPr>
      <xdr:blipFill>
        <a:blip xmlns:r="http://schemas.openxmlformats.org/officeDocument/2006/relationships" r:embed="rId19"/>
        <a:stretch>
          <a:fillRect/>
        </a:stretch>
      </xdr:blipFill>
      <xdr:spPr>
        <a:xfrm>
          <a:off x="2255520" y="3398520"/>
          <a:ext cx="252000" cy="252000"/>
        </a:xfrm>
        <a:prstGeom prst="rect">
          <a:avLst/>
        </a:prstGeom>
      </xdr:spPr>
    </xdr:pic>
    <xdr:clientData/>
  </xdr:oneCellAnchor>
  <xdr:oneCellAnchor>
    <xdr:from>
      <xdr:col>21</xdr:col>
      <xdr:colOff>342900</xdr:colOff>
      <xdr:row>16</xdr:row>
      <xdr:rowOff>53340</xdr:rowOff>
    </xdr:from>
    <xdr:ext cx="252000" cy="252000"/>
    <xdr:pic>
      <xdr:nvPicPr>
        <xdr:cNvPr id="8" name="Picture 7">
          <a:extLst>
            <a:ext uri="{FF2B5EF4-FFF2-40B4-BE49-F238E27FC236}">
              <a16:creationId xmlns:a16="http://schemas.microsoft.com/office/drawing/2014/main" id="{FF2ADF3C-69D1-4959-AD49-550B53B6FD86}"/>
            </a:ext>
          </a:extLst>
        </xdr:cNvPr>
        <xdr:cNvPicPr>
          <a:picLocks/>
        </xdr:cNvPicPr>
      </xdr:nvPicPr>
      <xdr:blipFill>
        <a:blip xmlns:r="http://schemas.openxmlformats.org/officeDocument/2006/relationships" r:embed="rId19"/>
        <a:stretch>
          <a:fillRect/>
        </a:stretch>
      </xdr:blipFill>
      <xdr:spPr>
        <a:xfrm>
          <a:off x="2263140" y="3726180"/>
          <a:ext cx="252000" cy="252000"/>
        </a:xfrm>
        <a:prstGeom prst="rect">
          <a:avLst/>
        </a:prstGeom>
      </xdr:spPr>
    </xdr:pic>
    <xdr:clientData/>
  </xdr:oneCellAnchor>
  <xdr:oneCellAnchor>
    <xdr:from>
      <xdr:col>21</xdr:col>
      <xdr:colOff>335280</xdr:colOff>
      <xdr:row>17</xdr:row>
      <xdr:rowOff>53340</xdr:rowOff>
    </xdr:from>
    <xdr:ext cx="252000" cy="252000"/>
    <xdr:pic>
      <xdr:nvPicPr>
        <xdr:cNvPr id="9" name="Picture 8">
          <a:extLst>
            <a:ext uri="{FF2B5EF4-FFF2-40B4-BE49-F238E27FC236}">
              <a16:creationId xmlns:a16="http://schemas.microsoft.com/office/drawing/2014/main" id="{3D8955C0-8999-43DE-A2A9-557DA7373A28}"/>
            </a:ext>
          </a:extLst>
        </xdr:cNvPr>
        <xdr:cNvPicPr>
          <a:picLocks/>
        </xdr:cNvPicPr>
      </xdr:nvPicPr>
      <xdr:blipFill>
        <a:blip xmlns:r="http://schemas.openxmlformats.org/officeDocument/2006/relationships" r:embed="rId19"/>
        <a:stretch>
          <a:fillRect/>
        </a:stretch>
      </xdr:blipFill>
      <xdr:spPr>
        <a:xfrm>
          <a:off x="2255520" y="3398520"/>
          <a:ext cx="252000" cy="252000"/>
        </a:xfrm>
        <a:prstGeom prst="rect">
          <a:avLst/>
        </a:prstGeom>
      </xdr:spPr>
    </xdr:pic>
    <xdr:clientData/>
  </xdr:oneCellAnchor>
  <xdr:oneCellAnchor>
    <xdr:from>
      <xdr:col>21</xdr:col>
      <xdr:colOff>342900</xdr:colOff>
      <xdr:row>18</xdr:row>
      <xdr:rowOff>53340</xdr:rowOff>
    </xdr:from>
    <xdr:ext cx="252000" cy="252000"/>
    <xdr:pic>
      <xdr:nvPicPr>
        <xdr:cNvPr id="10" name="Picture 9">
          <a:extLst>
            <a:ext uri="{FF2B5EF4-FFF2-40B4-BE49-F238E27FC236}">
              <a16:creationId xmlns:a16="http://schemas.microsoft.com/office/drawing/2014/main" id="{847E663E-BB66-44A5-9183-C251DFF16E7D}"/>
            </a:ext>
          </a:extLst>
        </xdr:cNvPr>
        <xdr:cNvPicPr>
          <a:picLocks/>
        </xdr:cNvPicPr>
      </xdr:nvPicPr>
      <xdr:blipFill>
        <a:blip xmlns:r="http://schemas.openxmlformats.org/officeDocument/2006/relationships" r:embed="rId19"/>
        <a:stretch>
          <a:fillRect/>
        </a:stretch>
      </xdr:blipFill>
      <xdr:spPr>
        <a:xfrm>
          <a:off x="2263140" y="3726180"/>
          <a:ext cx="252000" cy="252000"/>
        </a:xfrm>
        <a:prstGeom prst="rect">
          <a:avLst/>
        </a:prstGeom>
      </xdr:spPr>
    </xdr:pic>
    <xdr:clientData/>
  </xdr:oneCellAnchor>
  <xdr:oneCellAnchor>
    <xdr:from>
      <xdr:col>21</xdr:col>
      <xdr:colOff>335280</xdr:colOff>
      <xdr:row>19</xdr:row>
      <xdr:rowOff>53340</xdr:rowOff>
    </xdr:from>
    <xdr:ext cx="252000" cy="252000"/>
    <xdr:pic>
      <xdr:nvPicPr>
        <xdr:cNvPr id="11" name="Picture 10">
          <a:extLst>
            <a:ext uri="{FF2B5EF4-FFF2-40B4-BE49-F238E27FC236}">
              <a16:creationId xmlns:a16="http://schemas.microsoft.com/office/drawing/2014/main" id="{3AE451F4-81D2-478D-A9AD-FE13244CC682}"/>
            </a:ext>
          </a:extLst>
        </xdr:cNvPr>
        <xdr:cNvPicPr>
          <a:picLocks/>
        </xdr:cNvPicPr>
      </xdr:nvPicPr>
      <xdr:blipFill>
        <a:blip xmlns:r="http://schemas.openxmlformats.org/officeDocument/2006/relationships" r:embed="rId19"/>
        <a:stretch>
          <a:fillRect/>
        </a:stretch>
      </xdr:blipFill>
      <xdr:spPr>
        <a:xfrm>
          <a:off x="2255520" y="3398520"/>
          <a:ext cx="252000" cy="252000"/>
        </a:xfrm>
        <a:prstGeom prst="rect">
          <a:avLst/>
        </a:prstGeom>
      </xdr:spPr>
    </xdr:pic>
    <xdr:clientData/>
  </xdr:oneCellAnchor>
  <xdr:oneCellAnchor>
    <xdr:from>
      <xdr:col>21</xdr:col>
      <xdr:colOff>342900</xdr:colOff>
      <xdr:row>20</xdr:row>
      <xdr:rowOff>53340</xdr:rowOff>
    </xdr:from>
    <xdr:ext cx="252000" cy="252000"/>
    <xdr:pic>
      <xdr:nvPicPr>
        <xdr:cNvPr id="12" name="Picture 11">
          <a:extLst>
            <a:ext uri="{FF2B5EF4-FFF2-40B4-BE49-F238E27FC236}">
              <a16:creationId xmlns:a16="http://schemas.microsoft.com/office/drawing/2014/main" id="{F4E226F7-AB8A-4336-83DA-BE9CDFC5BA8A}"/>
            </a:ext>
          </a:extLst>
        </xdr:cNvPr>
        <xdr:cNvPicPr>
          <a:picLocks/>
        </xdr:cNvPicPr>
      </xdr:nvPicPr>
      <xdr:blipFill>
        <a:blip xmlns:r="http://schemas.openxmlformats.org/officeDocument/2006/relationships" r:embed="rId19"/>
        <a:stretch>
          <a:fillRect/>
        </a:stretch>
      </xdr:blipFill>
      <xdr:spPr>
        <a:xfrm>
          <a:off x="2263140" y="3726180"/>
          <a:ext cx="252000" cy="252000"/>
        </a:xfrm>
        <a:prstGeom prst="rect">
          <a:avLst/>
        </a:prstGeom>
      </xdr:spPr>
    </xdr:pic>
    <xdr:clientData/>
  </xdr:oneCellAnchor>
  <xdr:twoCellAnchor>
    <xdr:from>
      <xdr:col>18</xdr:col>
      <xdr:colOff>220980</xdr:colOff>
      <xdr:row>11</xdr:row>
      <xdr:rowOff>68580</xdr:rowOff>
    </xdr:from>
    <xdr:to>
      <xdr:col>18</xdr:col>
      <xdr:colOff>400980</xdr:colOff>
      <xdr:row>11</xdr:row>
      <xdr:rowOff>248580</xdr:rowOff>
    </xdr:to>
    <xdr:sp macro="" textlink="">
      <xdr:nvSpPr>
        <xdr:cNvPr id="18" name="TextBox 17">
          <a:extLst>
            <a:ext uri="{FF2B5EF4-FFF2-40B4-BE49-F238E27FC236}">
              <a16:creationId xmlns:a16="http://schemas.microsoft.com/office/drawing/2014/main" id="{31B554D2-43B8-4E0E-857C-1782AEF670B7}"/>
            </a:ext>
          </a:extLst>
        </xdr:cNvPr>
        <xdr:cNvSpPr txBox="1">
          <a:spLocks noChangeAspect="1"/>
        </xdr:cNvSpPr>
      </xdr:nvSpPr>
      <xdr:spPr>
        <a:xfrm>
          <a:off x="13906500" y="34137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18</xdr:col>
      <xdr:colOff>213360</xdr:colOff>
      <xdr:row>12</xdr:row>
      <xdr:rowOff>83820</xdr:rowOff>
    </xdr:from>
    <xdr:to>
      <xdr:col>18</xdr:col>
      <xdr:colOff>393360</xdr:colOff>
      <xdr:row>12</xdr:row>
      <xdr:rowOff>263820</xdr:rowOff>
    </xdr:to>
    <xdr:sp macro="" textlink="">
      <xdr:nvSpPr>
        <xdr:cNvPr id="19" name="TextBox 18">
          <a:extLst>
            <a:ext uri="{FF2B5EF4-FFF2-40B4-BE49-F238E27FC236}">
              <a16:creationId xmlns:a16="http://schemas.microsoft.com/office/drawing/2014/main" id="{EA8CC58D-C87B-4488-9F61-AD741BFA351C}"/>
            </a:ext>
          </a:extLst>
        </xdr:cNvPr>
        <xdr:cNvSpPr txBox="1">
          <a:spLocks noChangeAspect="1"/>
        </xdr:cNvSpPr>
      </xdr:nvSpPr>
      <xdr:spPr>
        <a:xfrm>
          <a:off x="13898880" y="37566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18</xdr:col>
      <xdr:colOff>213360</xdr:colOff>
      <xdr:row>13</xdr:row>
      <xdr:rowOff>60960</xdr:rowOff>
    </xdr:from>
    <xdr:to>
      <xdr:col>18</xdr:col>
      <xdr:colOff>393360</xdr:colOff>
      <xdr:row>13</xdr:row>
      <xdr:rowOff>240960</xdr:rowOff>
    </xdr:to>
    <xdr:sp macro="" textlink="">
      <xdr:nvSpPr>
        <xdr:cNvPr id="20" name="TextBox 19">
          <a:extLst>
            <a:ext uri="{FF2B5EF4-FFF2-40B4-BE49-F238E27FC236}">
              <a16:creationId xmlns:a16="http://schemas.microsoft.com/office/drawing/2014/main" id="{A22034C3-CEA3-4B4D-A12F-85841C8D2FEF}"/>
            </a:ext>
          </a:extLst>
        </xdr:cNvPr>
        <xdr:cNvSpPr txBox="1">
          <a:spLocks noChangeAspect="1"/>
        </xdr:cNvSpPr>
      </xdr:nvSpPr>
      <xdr:spPr>
        <a:xfrm>
          <a:off x="13898880" y="40614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18</xdr:col>
      <xdr:colOff>205740</xdr:colOff>
      <xdr:row>14</xdr:row>
      <xdr:rowOff>60960</xdr:rowOff>
    </xdr:from>
    <xdr:to>
      <xdr:col>18</xdr:col>
      <xdr:colOff>385740</xdr:colOff>
      <xdr:row>14</xdr:row>
      <xdr:rowOff>240960</xdr:rowOff>
    </xdr:to>
    <xdr:sp macro="" textlink="">
      <xdr:nvSpPr>
        <xdr:cNvPr id="21" name="TextBox 20">
          <a:extLst>
            <a:ext uri="{FF2B5EF4-FFF2-40B4-BE49-F238E27FC236}">
              <a16:creationId xmlns:a16="http://schemas.microsoft.com/office/drawing/2014/main" id="{818CE07F-E886-47C2-9B1D-498E7D727FFE}"/>
            </a:ext>
          </a:extLst>
        </xdr:cNvPr>
        <xdr:cNvSpPr txBox="1">
          <a:spLocks noChangeAspect="1"/>
        </xdr:cNvSpPr>
      </xdr:nvSpPr>
      <xdr:spPr>
        <a:xfrm>
          <a:off x="13891260" y="43891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18</xdr:col>
      <xdr:colOff>198120</xdr:colOff>
      <xdr:row>15</xdr:row>
      <xdr:rowOff>60960</xdr:rowOff>
    </xdr:from>
    <xdr:to>
      <xdr:col>18</xdr:col>
      <xdr:colOff>378120</xdr:colOff>
      <xdr:row>15</xdr:row>
      <xdr:rowOff>240960</xdr:rowOff>
    </xdr:to>
    <xdr:sp macro="" textlink="">
      <xdr:nvSpPr>
        <xdr:cNvPr id="22" name="TextBox 21">
          <a:extLst>
            <a:ext uri="{FF2B5EF4-FFF2-40B4-BE49-F238E27FC236}">
              <a16:creationId xmlns:a16="http://schemas.microsoft.com/office/drawing/2014/main" id="{3472849C-10B3-4632-A828-6130C4BD126E}"/>
            </a:ext>
          </a:extLst>
        </xdr:cNvPr>
        <xdr:cNvSpPr txBox="1">
          <a:spLocks noChangeAspect="1"/>
        </xdr:cNvSpPr>
      </xdr:nvSpPr>
      <xdr:spPr>
        <a:xfrm>
          <a:off x="13883640" y="471678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18</xdr:col>
      <xdr:colOff>190500</xdr:colOff>
      <xdr:row>16</xdr:row>
      <xdr:rowOff>60960</xdr:rowOff>
    </xdr:from>
    <xdr:to>
      <xdr:col>18</xdr:col>
      <xdr:colOff>370500</xdr:colOff>
      <xdr:row>16</xdr:row>
      <xdr:rowOff>240960</xdr:rowOff>
    </xdr:to>
    <xdr:sp macro="" textlink="">
      <xdr:nvSpPr>
        <xdr:cNvPr id="23" name="TextBox 22">
          <a:extLst>
            <a:ext uri="{FF2B5EF4-FFF2-40B4-BE49-F238E27FC236}">
              <a16:creationId xmlns:a16="http://schemas.microsoft.com/office/drawing/2014/main" id="{3AB6EFF3-8F1A-42F1-AD25-979B09634CC9}"/>
            </a:ext>
          </a:extLst>
        </xdr:cNvPr>
        <xdr:cNvSpPr txBox="1">
          <a:spLocks noChangeAspect="1"/>
        </xdr:cNvSpPr>
      </xdr:nvSpPr>
      <xdr:spPr>
        <a:xfrm>
          <a:off x="13876020" y="504444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18</xdr:col>
      <xdr:colOff>190500</xdr:colOff>
      <xdr:row>17</xdr:row>
      <xdr:rowOff>60960</xdr:rowOff>
    </xdr:from>
    <xdr:to>
      <xdr:col>18</xdr:col>
      <xdr:colOff>370500</xdr:colOff>
      <xdr:row>17</xdr:row>
      <xdr:rowOff>240960</xdr:rowOff>
    </xdr:to>
    <xdr:sp macro="" textlink="">
      <xdr:nvSpPr>
        <xdr:cNvPr id="24" name="TextBox 23">
          <a:extLst>
            <a:ext uri="{FF2B5EF4-FFF2-40B4-BE49-F238E27FC236}">
              <a16:creationId xmlns:a16="http://schemas.microsoft.com/office/drawing/2014/main" id="{B91F1C3E-42A5-47BE-9A5F-4217CE945F40}"/>
            </a:ext>
          </a:extLst>
        </xdr:cNvPr>
        <xdr:cNvSpPr txBox="1">
          <a:spLocks noChangeAspect="1"/>
        </xdr:cNvSpPr>
      </xdr:nvSpPr>
      <xdr:spPr>
        <a:xfrm>
          <a:off x="13876020" y="537210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18</xdr:col>
      <xdr:colOff>175260</xdr:colOff>
      <xdr:row>18</xdr:row>
      <xdr:rowOff>60960</xdr:rowOff>
    </xdr:from>
    <xdr:to>
      <xdr:col>18</xdr:col>
      <xdr:colOff>355260</xdr:colOff>
      <xdr:row>18</xdr:row>
      <xdr:rowOff>240960</xdr:rowOff>
    </xdr:to>
    <xdr:sp macro="" textlink="">
      <xdr:nvSpPr>
        <xdr:cNvPr id="25" name="TextBox 24">
          <a:extLst>
            <a:ext uri="{FF2B5EF4-FFF2-40B4-BE49-F238E27FC236}">
              <a16:creationId xmlns:a16="http://schemas.microsoft.com/office/drawing/2014/main" id="{CA8B6EFB-EF9A-45D4-AE8B-35A4C3395902}"/>
            </a:ext>
          </a:extLst>
        </xdr:cNvPr>
        <xdr:cNvSpPr txBox="1">
          <a:spLocks noChangeAspect="1"/>
        </xdr:cNvSpPr>
      </xdr:nvSpPr>
      <xdr:spPr>
        <a:xfrm>
          <a:off x="13860780" y="56997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18</xdr:col>
      <xdr:colOff>167640</xdr:colOff>
      <xdr:row>19</xdr:row>
      <xdr:rowOff>76200</xdr:rowOff>
    </xdr:from>
    <xdr:to>
      <xdr:col>18</xdr:col>
      <xdr:colOff>347640</xdr:colOff>
      <xdr:row>19</xdr:row>
      <xdr:rowOff>256200</xdr:rowOff>
    </xdr:to>
    <xdr:sp macro="" textlink="">
      <xdr:nvSpPr>
        <xdr:cNvPr id="26" name="TextBox 25">
          <a:extLst>
            <a:ext uri="{FF2B5EF4-FFF2-40B4-BE49-F238E27FC236}">
              <a16:creationId xmlns:a16="http://schemas.microsoft.com/office/drawing/2014/main" id="{7C16E326-8D14-4D28-B46F-D581DA2197A1}"/>
            </a:ext>
          </a:extLst>
        </xdr:cNvPr>
        <xdr:cNvSpPr txBox="1">
          <a:spLocks noChangeAspect="1"/>
        </xdr:cNvSpPr>
      </xdr:nvSpPr>
      <xdr:spPr>
        <a:xfrm>
          <a:off x="13853160" y="60426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5</xdr:col>
      <xdr:colOff>403860</xdr:colOff>
      <xdr:row>20</xdr:row>
      <xdr:rowOff>99060</xdr:rowOff>
    </xdr:from>
    <xdr:to>
      <xdr:col>7</xdr:col>
      <xdr:colOff>584940</xdr:colOff>
      <xdr:row>21</xdr:row>
      <xdr:rowOff>5400</xdr:rowOff>
    </xdr:to>
    <xdr:sp macro="" textlink="">
      <xdr:nvSpPr>
        <xdr:cNvPr id="33" name="Rectangle: Rounded Corners 32">
          <a:extLst>
            <a:ext uri="{FF2B5EF4-FFF2-40B4-BE49-F238E27FC236}">
              <a16:creationId xmlns:a16="http://schemas.microsoft.com/office/drawing/2014/main" id="{2F032AC1-C48F-4EA6-9456-FD8E146035D6}"/>
            </a:ext>
          </a:extLst>
        </xdr:cNvPr>
        <xdr:cNvSpPr/>
      </xdr:nvSpPr>
      <xdr:spPr>
        <a:xfrm>
          <a:off x="2484120" y="639318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8</xdr:col>
      <xdr:colOff>1577340</xdr:colOff>
      <xdr:row>3</xdr:row>
      <xdr:rowOff>91440</xdr:rowOff>
    </xdr:from>
    <xdr:to>
      <xdr:col>9</xdr:col>
      <xdr:colOff>442260</xdr:colOff>
      <xdr:row>3</xdr:row>
      <xdr:rowOff>343440</xdr:rowOff>
    </xdr:to>
    <xdr:sp macro="" textlink="">
      <xdr:nvSpPr>
        <xdr:cNvPr id="36" name="Rectangle: Rounded Corners 35">
          <a:extLst>
            <a:ext uri="{FF2B5EF4-FFF2-40B4-BE49-F238E27FC236}">
              <a16:creationId xmlns:a16="http://schemas.microsoft.com/office/drawing/2014/main" id="{2F269A72-637D-4601-BC23-3BA4683C6AC3}"/>
            </a:ext>
          </a:extLst>
        </xdr:cNvPr>
        <xdr:cNvSpPr/>
      </xdr:nvSpPr>
      <xdr:spPr>
        <a:xfrm>
          <a:off x="5928360" y="90678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0</xdr:colOff>
      <xdr:row>20</xdr:row>
      <xdr:rowOff>99060</xdr:rowOff>
    </xdr:from>
    <xdr:to>
      <xdr:col>5</xdr:col>
      <xdr:colOff>318240</xdr:colOff>
      <xdr:row>21</xdr:row>
      <xdr:rowOff>5400</xdr:rowOff>
    </xdr:to>
    <xdr:sp macro="" textlink="">
      <xdr:nvSpPr>
        <xdr:cNvPr id="15" name="Rectangle: Rounded Corners 14">
          <a:extLst>
            <a:ext uri="{FF2B5EF4-FFF2-40B4-BE49-F238E27FC236}">
              <a16:creationId xmlns:a16="http://schemas.microsoft.com/office/drawing/2014/main" id="{6CA0EBCA-A183-4BD9-96D6-1C8A80B20CD4}"/>
            </a:ext>
          </a:extLst>
        </xdr:cNvPr>
        <xdr:cNvSpPr/>
      </xdr:nvSpPr>
      <xdr:spPr>
        <a:xfrm>
          <a:off x="1714500" y="639318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83820</xdr:colOff>
      <xdr:row>6</xdr:row>
      <xdr:rowOff>91440</xdr:rowOff>
    </xdr:from>
    <xdr:to>
      <xdr:col>4</xdr:col>
      <xdr:colOff>227820</xdr:colOff>
      <xdr:row>19</xdr:row>
      <xdr:rowOff>220200</xdr:rowOff>
    </xdr:to>
    <xdr:grpSp>
      <xdr:nvGrpSpPr>
        <xdr:cNvPr id="14" name="Group 13">
          <a:extLst>
            <a:ext uri="{FF2B5EF4-FFF2-40B4-BE49-F238E27FC236}">
              <a16:creationId xmlns:a16="http://schemas.microsoft.com/office/drawing/2014/main" id="{B2069E68-DCD0-4A1E-9A90-F0E9F8E58E0B}"/>
            </a:ext>
          </a:extLst>
        </xdr:cNvPr>
        <xdr:cNvGrpSpPr/>
      </xdr:nvGrpSpPr>
      <xdr:grpSpPr>
        <a:xfrm>
          <a:off x="1798320" y="1798320"/>
          <a:ext cx="144000" cy="4388340"/>
          <a:chOff x="1805940" y="1798320"/>
          <a:chExt cx="144000" cy="4388340"/>
        </a:xfrm>
      </xdr:grpSpPr>
      <xdr:sp macro="" textlink="">
        <xdr:nvSpPr>
          <xdr:cNvPr id="16" name="Oval 15">
            <a:extLst>
              <a:ext uri="{FF2B5EF4-FFF2-40B4-BE49-F238E27FC236}">
                <a16:creationId xmlns:a16="http://schemas.microsoft.com/office/drawing/2014/main" id="{2129E6B1-B009-3027-C7C7-B28097C26553}"/>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7" name="Oval 16">
            <a:extLst>
              <a:ext uri="{FF2B5EF4-FFF2-40B4-BE49-F238E27FC236}">
                <a16:creationId xmlns:a16="http://schemas.microsoft.com/office/drawing/2014/main" id="{7E0E4B1A-D54A-12BD-DD9F-216E986323E4}"/>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7" name="Oval 26">
            <a:extLst>
              <a:ext uri="{FF2B5EF4-FFF2-40B4-BE49-F238E27FC236}">
                <a16:creationId xmlns:a16="http://schemas.microsoft.com/office/drawing/2014/main" id="{73D82742-9481-1FD2-C193-75BC73B3C2E6}"/>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8" name="Oval 27">
            <a:extLst>
              <a:ext uri="{FF2B5EF4-FFF2-40B4-BE49-F238E27FC236}">
                <a16:creationId xmlns:a16="http://schemas.microsoft.com/office/drawing/2014/main" id="{FE866711-E80D-DD35-8C7B-8CD14B13EC55}"/>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4" name="Oval 33">
            <a:extLst>
              <a:ext uri="{FF2B5EF4-FFF2-40B4-BE49-F238E27FC236}">
                <a16:creationId xmlns:a16="http://schemas.microsoft.com/office/drawing/2014/main" id="{BAA0BE20-8749-8037-181F-39F43B1BE9FB}"/>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5" name="Oval 34">
            <a:extLst>
              <a:ext uri="{FF2B5EF4-FFF2-40B4-BE49-F238E27FC236}">
                <a16:creationId xmlns:a16="http://schemas.microsoft.com/office/drawing/2014/main" id="{F30A7A9B-3346-0DB0-CA58-00643A37F561}"/>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7" name="Oval 36">
            <a:extLst>
              <a:ext uri="{FF2B5EF4-FFF2-40B4-BE49-F238E27FC236}">
                <a16:creationId xmlns:a16="http://schemas.microsoft.com/office/drawing/2014/main" id="{883BE290-BF09-12F4-49C1-EB15892C0E12}"/>
              </a:ext>
            </a:extLst>
          </xdr:cNvPr>
          <xdr:cNvSpPr>
            <a:spLocks noChangeAspect="1"/>
          </xdr:cNvSpPr>
        </xdr:nvSpPr>
        <xdr:spPr>
          <a:xfrm>
            <a:off x="1805940" y="374904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8" name="Oval 37">
            <a:extLst>
              <a:ext uri="{FF2B5EF4-FFF2-40B4-BE49-F238E27FC236}">
                <a16:creationId xmlns:a16="http://schemas.microsoft.com/office/drawing/2014/main" id="{0383C700-D362-AFD8-A3D5-57CE724FFA98}"/>
              </a:ext>
            </a:extLst>
          </xdr:cNvPr>
          <xdr:cNvSpPr>
            <a:spLocks noChangeAspect="1"/>
          </xdr:cNvSpPr>
        </xdr:nvSpPr>
        <xdr:spPr>
          <a:xfrm>
            <a:off x="1805940" y="342138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9" name="Oval 38">
            <a:extLst>
              <a:ext uri="{FF2B5EF4-FFF2-40B4-BE49-F238E27FC236}">
                <a16:creationId xmlns:a16="http://schemas.microsoft.com/office/drawing/2014/main" id="{1217B36E-6A8C-61C0-E7C9-B7314AA178B9}"/>
              </a:ext>
            </a:extLst>
          </xdr:cNvPr>
          <xdr:cNvSpPr>
            <a:spLocks noChangeAspect="1"/>
          </xdr:cNvSpPr>
        </xdr:nvSpPr>
        <xdr:spPr>
          <a:xfrm>
            <a:off x="1805940" y="30937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0" name="Oval 39">
            <a:extLst>
              <a:ext uri="{FF2B5EF4-FFF2-40B4-BE49-F238E27FC236}">
                <a16:creationId xmlns:a16="http://schemas.microsoft.com/office/drawing/2014/main" id="{555B2F68-E78D-2DA7-85C6-0DF106E40280}"/>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1" name="Oval 40">
            <a:extLst>
              <a:ext uri="{FF2B5EF4-FFF2-40B4-BE49-F238E27FC236}">
                <a16:creationId xmlns:a16="http://schemas.microsoft.com/office/drawing/2014/main" id="{5300E3C6-3249-C4EA-0097-B10E00AD0149}"/>
              </a:ext>
            </a:extLst>
          </xdr:cNvPr>
          <xdr:cNvSpPr>
            <a:spLocks noChangeAspect="1"/>
          </xdr:cNvSpPr>
        </xdr:nvSpPr>
        <xdr:spPr>
          <a:xfrm>
            <a:off x="1805940" y="604266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2" name="Oval 41">
            <a:extLst>
              <a:ext uri="{FF2B5EF4-FFF2-40B4-BE49-F238E27FC236}">
                <a16:creationId xmlns:a16="http://schemas.microsoft.com/office/drawing/2014/main" id="{7EBE1150-9076-71FB-7437-58BEA3DB8F49}"/>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3" name="Oval 42">
            <a:extLst>
              <a:ext uri="{FF2B5EF4-FFF2-40B4-BE49-F238E27FC236}">
                <a16:creationId xmlns:a16="http://schemas.microsoft.com/office/drawing/2014/main" id="{E8DF1E89-7411-7DA1-1D85-52E6F803B83C}"/>
              </a:ext>
            </a:extLst>
          </xdr:cNvPr>
          <xdr:cNvSpPr>
            <a:spLocks noChangeAspect="1"/>
          </xdr:cNvSpPr>
        </xdr:nvSpPr>
        <xdr:spPr>
          <a:xfrm>
            <a:off x="1805940" y="53873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4" name="Oval 43">
            <a:extLst>
              <a:ext uri="{FF2B5EF4-FFF2-40B4-BE49-F238E27FC236}">
                <a16:creationId xmlns:a16="http://schemas.microsoft.com/office/drawing/2014/main" id="{70A0B2B0-E81B-1770-8A05-80253F31138E}"/>
              </a:ext>
            </a:extLst>
          </xdr:cNvPr>
          <xdr:cNvSpPr>
            <a:spLocks noChangeAspect="1"/>
          </xdr:cNvSpPr>
        </xdr:nvSpPr>
        <xdr:spPr>
          <a:xfrm>
            <a:off x="1805940" y="505968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83820</xdr:colOff>
      <xdr:row>5</xdr:row>
      <xdr:rowOff>83820</xdr:rowOff>
    </xdr:from>
    <xdr:to>
      <xdr:col>4</xdr:col>
      <xdr:colOff>252301</xdr:colOff>
      <xdr:row>5</xdr:row>
      <xdr:rowOff>263820</xdr:rowOff>
    </xdr:to>
    <xdr:pic>
      <xdr:nvPicPr>
        <xdr:cNvPr id="46" name="Picture 45">
          <a:extLst>
            <a:ext uri="{FF2B5EF4-FFF2-40B4-BE49-F238E27FC236}">
              <a16:creationId xmlns:a16="http://schemas.microsoft.com/office/drawing/2014/main" id="{51825B57-B584-4D5B-985E-C5EFD339865F}"/>
            </a:ext>
          </a:extLst>
        </xdr:cNvPr>
        <xdr:cNvPicPr>
          <a:picLocks noChangeAspect="1"/>
        </xdr:cNvPicPr>
      </xdr:nvPicPr>
      <xdr:blipFill>
        <a:blip xmlns:r="http://schemas.openxmlformats.org/officeDocument/2006/relationships" r:embed="rId23"/>
        <a:stretch>
          <a:fillRect/>
        </a:stretch>
      </xdr:blipFill>
      <xdr:spPr>
        <a:xfrm>
          <a:off x="1798320" y="1463040"/>
          <a:ext cx="168481" cy="180000"/>
        </a:xfrm>
        <a:prstGeom prst="rect">
          <a:avLst/>
        </a:prstGeom>
      </xdr:spPr>
    </xdr:pic>
    <xdr:clientData/>
  </xdr:twoCellAnchor>
  <xdr:twoCellAnchor>
    <xdr:from>
      <xdr:col>5</xdr:col>
      <xdr:colOff>91440</xdr:colOff>
      <xdr:row>6</xdr:row>
      <xdr:rowOff>76200</xdr:rowOff>
    </xdr:from>
    <xdr:to>
      <xdr:col>5</xdr:col>
      <xdr:colOff>258199</xdr:colOff>
      <xdr:row>19</xdr:row>
      <xdr:rowOff>238200</xdr:rowOff>
    </xdr:to>
    <xdr:grpSp>
      <xdr:nvGrpSpPr>
        <xdr:cNvPr id="47" name="Group 46">
          <a:extLst>
            <a:ext uri="{FF2B5EF4-FFF2-40B4-BE49-F238E27FC236}">
              <a16:creationId xmlns:a16="http://schemas.microsoft.com/office/drawing/2014/main" id="{201B676A-F4F2-4E90-B57C-1F8AAD34F984}"/>
            </a:ext>
          </a:extLst>
        </xdr:cNvPr>
        <xdr:cNvGrpSpPr/>
      </xdr:nvGrpSpPr>
      <xdr:grpSpPr>
        <a:xfrm>
          <a:off x="2171700" y="1783080"/>
          <a:ext cx="166759" cy="4421580"/>
          <a:chOff x="2156460" y="1706880"/>
          <a:chExt cx="162001" cy="4421580"/>
        </a:xfrm>
      </xdr:grpSpPr>
      <xdr:pic>
        <xdr:nvPicPr>
          <xdr:cNvPr id="48" name="Picture 47">
            <a:extLst>
              <a:ext uri="{FF2B5EF4-FFF2-40B4-BE49-F238E27FC236}">
                <a16:creationId xmlns:a16="http://schemas.microsoft.com/office/drawing/2014/main" id="{24026472-C131-6B63-F72B-62FD84DC248A}"/>
              </a:ext>
            </a:extLst>
          </xdr:cNvPr>
          <xdr:cNvPicPr>
            <a:picLocks noChangeAspect="1"/>
          </xdr:cNvPicPr>
        </xdr:nvPicPr>
        <xdr:blipFill>
          <a:blip xmlns:r="http://schemas.openxmlformats.org/officeDocument/2006/relationships" r:embed="rId24"/>
          <a:stretch>
            <a:fillRect/>
          </a:stretch>
        </xdr:blipFill>
        <xdr:spPr>
          <a:xfrm>
            <a:off x="2156460" y="2034540"/>
            <a:ext cx="162001" cy="162000"/>
          </a:xfrm>
          <a:prstGeom prst="rect">
            <a:avLst/>
          </a:prstGeom>
        </xdr:spPr>
      </xdr:pic>
      <xdr:pic>
        <xdr:nvPicPr>
          <xdr:cNvPr id="49" name="Picture 48">
            <a:hlinkClick xmlns:r="http://schemas.openxmlformats.org/officeDocument/2006/relationships" r:id="rId25"/>
            <a:extLst>
              <a:ext uri="{FF2B5EF4-FFF2-40B4-BE49-F238E27FC236}">
                <a16:creationId xmlns:a16="http://schemas.microsoft.com/office/drawing/2014/main" id="{26A37E1B-A49A-0D6B-C379-B9D85912A49B}"/>
              </a:ext>
            </a:extLst>
          </xdr:cNvPr>
          <xdr:cNvPicPr>
            <a:picLocks noChangeAspect="1"/>
          </xdr:cNvPicPr>
        </xdr:nvPicPr>
        <xdr:blipFill>
          <a:blip xmlns:r="http://schemas.openxmlformats.org/officeDocument/2006/relationships" r:embed="rId24"/>
          <a:stretch>
            <a:fillRect/>
          </a:stretch>
        </xdr:blipFill>
        <xdr:spPr>
          <a:xfrm>
            <a:off x="2156460" y="1706880"/>
            <a:ext cx="162000" cy="162000"/>
          </a:xfrm>
          <a:prstGeom prst="rect">
            <a:avLst/>
          </a:prstGeom>
        </xdr:spPr>
      </xdr:pic>
      <xdr:pic>
        <xdr:nvPicPr>
          <xdr:cNvPr id="50" name="Picture 49">
            <a:extLst>
              <a:ext uri="{FF2B5EF4-FFF2-40B4-BE49-F238E27FC236}">
                <a16:creationId xmlns:a16="http://schemas.microsoft.com/office/drawing/2014/main" id="{1545283C-F741-1840-AAEB-DD6F43F6D9F3}"/>
              </a:ext>
            </a:extLst>
          </xdr:cNvPr>
          <xdr:cNvPicPr>
            <a:picLocks noChangeAspect="1"/>
          </xdr:cNvPicPr>
        </xdr:nvPicPr>
        <xdr:blipFill>
          <a:blip xmlns:r="http://schemas.openxmlformats.org/officeDocument/2006/relationships" r:embed="rId24"/>
          <a:stretch>
            <a:fillRect/>
          </a:stretch>
        </xdr:blipFill>
        <xdr:spPr>
          <a:xfrm>
            <a:off x="2156460" y="2362200"/>
            <a:ext cx="162000" cy="162000"/>
          </a:xfrm>
          <a:prstGeom prst="rect">
            <a:avLst/>
          </a:prstGeom>
        </xdr:spPr>
      </xdr:pic>
      <xdr:pic>
        <xdr:nvPicPr>
          <xdr:cNvPr id="51" name="Picture 50">
            <a:extLst>
              <a:ext uri="{FF2B5EF4-FFF2-40B4-BE49-F238E27FC236}">
                <a16:creationId xmlns:a16="http://schemas.microsoft.com/office/drawing/2014/main" id="{DBD853D7-3F9F-EEF5-7D6E-990729CB79AB}"/>
              </a:ext>
            </a:extLst>
          </xdr:cNvPr>
          <xdr:cNvPicPr>
            <a:picLocks noChangeAspect="1"/>
          </xdr:cNvPicPr>
        </xdr:nvPicPr>
        <xdr:blipFill>
          <a:blip xmlns:r="http://schemas.openxmlformats.org/officeDocument/2006/relationships" r:embed="rId24"/>
          <a:stretch>
            <a:fillRect/>
          </a:stretch>
        </xdr:blipFill>
        <xdr:spPr>
          <a:xfrm>
            <a:off x="2156460" y="2689860"/>
            <a:ext cx="162000" cy="162000"/>
          </a:xfrm>
          <a:prstGeom prst="rect">
            <a:avLst/>
          </a:prstGeom>
        </xdr:spPr>
      </xdr:pic>
      <xdr:pic>
        <xdr:nvPicPr>
          <xdr:cNvPr id="52" name="Picture 51">
            <a:extLst>
              <a:ext uri="{FF2B5EF4-FFF2-40B4-BE49-F238E27FC236}">
                <a16:creationId xmlns:a16="http://schemas.microsoft.com/office/drawing/2014/main" id="{9370DF41-9F15-8708-7A6E-6472811D7E5D}"/>
              </a:ext>
            </a:extLst>
          </xdr:cNvPr>
          <xdr:cNvPicPr>
            <a:picLocks noChangeAspect="1"/>
          </xdr:cNvPicPr>
        </xdr:nvPicPr>
        <xdr:blipFill>
          <a:blip xmlns:r="http://schemas.openxmlformats.org/officeDocument/2006/relationships" r:embed="rId24"/>
          <a:stretch>
            <a:fillRect/>
          </a:stretch>
        </xdr:blipFill>
        <xdr:spPr>
          <a:xfrm>
            <a:off x="2156460" y="3017520"/>
            <a:ext cx="162000" cy="162000"/>
          </a:xfrm>
          <a:prstGeom prst="rect">
            <a:avLst/>
          </a:prstGeom>
        </xdr:spPr>
      </xdr:pic>
      <xdr:pic>
        <xdr:nvPicPr>
          <xdr:cNvPr id="79" name="Picture 78">
            <a:extLst>
              <a:ext uri="{FF2B5EF4-FFF2-40B4-BE49-F238E27FC236}">
                <a16:creationId xmlns:a16="http://schemas.microsoft.com/office/drawing/2014/main" id="{C55EFA29-B8DC-28A3-09AD-6C158C3FBEF5}"/>
              </a:ext>
            </a:extLst>
          </xdr:cNvPr>
          <xdr:cNvPicPr>
            <a:picLocks noChangeAspect="1"/>
          </xdr:cNvPicPr>
        </xdr:nvPicPr>
        <xdr:blipFill>
          <a:blip xmlns:r="http://schemas.openxmlformats.org/officeDocument/2006/relationships" r:embed="rId24"/>
          <a:stretch>
            <a:fillRect/>
          </a:stretch>
        </xdr:blipFill>
        <xdr:spPr>
          <a:xfrm>
            <a:off x="2156460" y="3345180"/>
            <a:ext cx="162000" cy="162000"/>
          </a:xfrm>
          <a:prstGeom prst="rect">
            <a:avLst/>
          </a:prstGeom>
        </xdr:spPr>
      </xdr:pic>
      <xdr:pic>
        <xdr:nvPicPr>
          <xdr:cNvPr id="80" name="Picture 79">
            <a:extLst>
              <a:ext uri="{FF2B5EF4-FFF2-40B4-BE49-F238E27FC236}">
                <a16:creationId xmlns:a16="http://schemas.microsoft.com/office/drawing/2014/main" id="{692C895D-5AFD-D271-C4D6-7F1CA6999EC0}"/>
              </a:ext>
            </a:extLst>
          </xdr:cNvPr>
          <xdr:cNvPicPr>
            <a:picLocks noChangeAspect="1"/>
          </xdr:cNvPicPr>
        </xdr:nvPicPr>
        <xdr:blipFill>
          <a:blip xmlns:r="http://schemas.openxmlformats.org/officeDocument/2006/relationships" r:embed="rId24"/>
          <a:stretch>
            <a:fillRect/>
          </a:stretch>
        </xdr:blipFill>
        <xdr:spPr>
          <a:xfrm>
            <a:off x="2156460" y="3672840"/>
            <a:ext cx="162000" cy="162000"/>
          </a:xfrm>
          <a:prstGeom prst="rect">
            <a:avLst/>
          </a:prstGeom>
        </xdr:spPr>
      </xdr:pic>
      <xdr:pic>
        <xdr:nvPicPr>
          <xdr:cNvPr id="85" name="Picture 84">
            <a:extLst>
              <a:ext uri="{FF2B5EF4-FFF2-40B4-BE49-F238E27FC236}">
                <a16:creationId xmlns:a16="http://schemas.microsoft.com/office/drawing/2014/main" id="{9F6C05D8-0C88-5299-7302-9F86CFC67F33}"/>
              </a:ext>
            </a:extLst>
          </xdr:cNvPr>
          <xdr:cNvPicPr>
            <a:picLocks noChangeAspect="1"/>
          </xdr:cNvPicPr>
        </xdr:nvPicPr>
        <xdr:blipFill>
          <a:blip xmlns:r="http://schemas.openxmlformats.org/officeDocument/2006/relationships" r:embed="rId24"/>
          <a:stretch>
            <a:fillRect/>
          </a:stretch>
        </xdr:blipFill>
        <xdr:spPr>
          <a:xfrm>
            <a:off x="2156460" y="4000500"/>
            <a:ext cx="162000" cy="162000"/>
          </a:xfrm>
          <a:prstGeom prst="rect">
            <a:avLst/>
          </a:prstGeom>
        </xdr:spPr>
      </xdr:pic>
      <xdr:pic>
        <xdr:nvPicPr>
          <xdr:cNvPr id="87" name="Picture 86">
            <a:extLst>
              <a:ext uri="{FF2B5EF4-FFF2-40B4-BE49-F238E27FC236}">
                <a16:creationId xmlns:a16="http://schemas.microsoft.com/office/drawing/2014/main" id="{368F0A86-C6FF-A5FA-0E58-7921A296118F}"/>
              </a:ext>
            </a:extLst>
          </xdr:cNvPr>
          <xdr:cNvPicPr>
            <a:picLocks noChangeAspect="1"/>
          </xdr:cNvPicPr>
        </xdr:nvPicPr>
        <xdr:blipFill>
          <a:blip xmlns:r="http://schemas.openxmlformats.org/officeDocument/2006/relationships" r:embed="rId24"/>
          <a:stretch>
            <a:fillRect/>
          </a:stretch>
        </xdr:blipFill>
        <xdr:spPr>
          <a:xfrm>
            <a:off x="2156460" y="4328160"/>
            <a:ext cx="162000" cy="162000"/>
          </a:xfrm>
          <a:prstGeom prst="rect">
            <a:avLst/>
          </a:prstGeom>
        </xdr:spPr>
      </xdr:pic>
      <xdr:pic>
        <xdr:nvPicPr>
          <xdr:cNvPr id="103" name="Picture 102">
            <a:extLst>
              <a:ext uri="{FF2B5EF4-FFF2-40B4-BE49-F238E27FC236}">
                <a16:creationId xmlns:a16="http://schemas.microsoft.com/office/drawing/2014/main" id="{A852ADFB-7CE0-6ABB-B5B1-E94B04E89612}"/>
              </a:ext>
            </a:extLst>
          </xdr:cNvPr>
          <xdr:cNvPicPr>
            <a:picLocks noChangeAspect="1"/>
          </xdr:cNvPicPr>
        </xdr:nvPicPr>
        <xdr:blipFill>
          <a:blip xmlns:r="http://schemas.openxmlformats.org/officeDocument/2006/relationships" r:embed="rId24"/>
          <a:stretch>
            <a:fillRect/>
          </a:stretch>
        </xdr:blipFill>
        <xdr:spPr>
          <a:xfrm>
            <a:off x="2156460" y="4655820"/>
            <a:ext cx="162000" cy="162000"/>
          </a:xfrm>
          <a:prstGeom prst="rect">
            <a:avLst/>
          </a:prstGeom>
        </xdr:spPr>
      </xdr:pic>
      <xdr:pic>
        <xdr:nvPicPr>
          <xdr:cNvPr id="104" name="Picture 103">
            <a:extLst>
              <a:ext uri="{FF2B5EF4-FFF2-40B4-BE49-F238E27FC236}">
                <a16:creationId xmlns:a16="http://schemas.microsoft.com/office/drawing/2014/main" id="{7BF3CE12-A618-8DC9-A6FF-266F8BD6845C}"/>
              </a:ext>
            </a:extLst>
          </xdr:cNvPr>
          <xdr:cNvPicPr>
            <a:picLocks noChangeAspect="1"/>
          </xdr:cNvPicPr>
        </xdr:nvPicPr>
        <xdr:blipFill>
          <a:blip xmlns:r="http://schemas.openxmlformats.org/officeDocument/2006/relationships" r:embed="rId24"/>
          <a:stretch>
            <a:fillRect/>
          </a:stretch>
        </xdr:blipFill>
        <xdr:spPr>
          <a:xfrm>
            <a:off x="2156460" y="4983480"/>
            <a:ext cx="162000" cy="162000"/>
          </a:xfrm>
          <a:prstGeom prst="rect">
            <a:avLst/>
          </a:prstGeom>
        </xdr:spPr>
      </xdr:pic>
      <xdr:pic>
        <xdr:nvPicPr>
          <xdr:cNvPr id="105" name="Picture 104">
            <a:extLst>
              <a:ext uri="{FF2B5EF4-FFF2-40B4-BE49-F238E27FC236}">
                <a16:creationId xmlns:a16="http://schemas.microsoft.com/office/drawing/2014/main" id="{B7EAC813-E6B1-827D-0956-C6971C45DABF}"/>
              </a:ext>
            </a:extLst>
          </xdr:cNvPr>
          <xdr:cNvPicPr>
            <a:picLocks noChangeAspect="1"/>
          </xdr:cNvPicPr>
        </xdr:nvPicPr>
        <xdr:blipFill>
          <a:blip xmlns:r="http://schemas.openxmlformats.org/officeDocument/2006/relationships" r:embed="rId24"/>
          <a:stretch>
            <a:fillRect/>
          </a:stretch>
        </xdr:blipFill>
        <xdr:spPr>
          <a:xfrm>
            <a:off x="2156460" y="5311140"/>
            <a:ext cx="162000" cy="162000"/>
          </a:xfrm>
          <a:prstGeom prst="rect">
            <a:avLst/>
          </a:prstGeom>
        </xdr:spPr>
      </xdr:pic>
      <xdr:pic>
        <xdr:nvPicPr>
          <xdr:cNvPr id="106" name="Picture 105">
            <a:extLst>
              <a:ext uri="{FF2B5EF4-FFF2-40B4-BE49-F238E27FC236}">
                <a16:creationId xmlns:a16="http://schemas.microsoft.com/office/drawing/2014/main" id="{3AD37A12-1AAC-E28A-BFF5-7B0300C4BC8A}"/>
              </a:ext>
            </a:extLst>
          </xdr:cNvPr>
          <xdr:cNvPicPr>
            <a:picLocks noChangeAspect="1"/>
          </xdr:cNvPicPr>
        </xdr:nvPicPr>
        <xdr:blipFill>
          <a:blip xmlns:r="http://schemas.openxmlformats.org/officeDocument/2006/relationships" r:embed="rId24"/>
          <a:stretch>
            <a:fillRect/>
          </a:stretch>
        </xdr:blipFill>
        <xdr:spPr>
          <a:xfrm>
            <a:off x="2156460" y="5638800"/>
            <a:ext cx="162000" cy="162000"/>
          </a:xfrm>
          <a:prstGeom prst="rect">
            <a:avLst/>
          </a:prstGeom>
        </xdr:spPr>
      </xdr:pic>
      <xdr:pic>
        <xdr:nvPicPr>
          <xdr:cNvPr id="107" name="Picture 106">
            <a:extLst>
              <a:ext uri="{FF2B5EF4-FFF2-40B4-BE49-F238E27FC236}">
                <a16:creationId xmlns:a16="http://schemas.microsoft.com/office/drawing/2014/main" id="{9039734B-7FC8-AD9B-7690-7204C9D13BC1}"/>
              </a:ext>
            </a:extLst>
          </xdr:cNvPr>
          <xdr:cNvPicPr>
            <a:picLocks noChangeAspect="1"/>
          </xdr:cNvPicPr>
        </xdr:nvPicPr>
        <xdr:blipFill>
          <a:blip xmlns:r="http://schemas.openxmlformats.org/officeDocument/2006/relationships" r:embed="rId24"/>
          <a:stretch>
            <a:fillRect/>
          </a:stretch>
        </xdr:blipFill>
        <xdr:spPr>
          <a:xfrm>
            <a:off x="2156460" y="5966460"/>
            <a:ext cx="162000" cy="162000"/>
          </a:xfrm>
          <a:prstGeom prst="rect">
            <a:avLst/>
          </a:prstGeom>
        </xdr:spPr>
      </xdr:pic>
    </xdr:grpSp>
    <xdr:clientData/>
  </xdr:twoCellAnchor>
</xdr:wsDr>
</file>

<file path=xl/drawings/drawing9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22</xdr:row>
      <xdr:rowOff>96300</xdr:rowOff>
    </xdr:to>
    <xdr:grpSp>
      <xdr:nvGrpSpPr>
        <xdr:cNvPr id="96" name="Group 95">
          <a:extLst>
            <a:ext uri="{FF2B5EF4-FFF2-40B4-BE49-F238E27FC236}">
              <a16:creationId xmlns:a16="http://schemas.microsoft.com/office/drawing/2014/main" id="{3398A84E-969F-491B-802C-63E36ABB6F27}"/>
            </a:ext>
          </a:extLst>
        </xdr:cNvPr>
        <xdr:cNvGrpSpPr/>
      </xdr:nvGrpSpPr>
      <xdr:grpSpPr>
        <a:xfrm>
          <a:off x="0" y="0"/>
          <a:ext cx="1474131" cy="6840000"/>
          <a:chOff x="0" y="0"/>
          <a:chExt cx="1470321" cy="6184990"/>
        </a:xfrm>
      </xdr:grpSpPr>
      <xdr:grpSp>
        <xdr:nvGrpSpPr>
          <xdr:cNvPr id="97" name="Group 96">
            <a:extLst>
              <a:ext uri="{FF2B5EF4-FFF2-40B4-BE49-F238E27FC236}">
                <a16:creationId xmlns:a16="http://schemas.microsoft.com/office/drawing/2014/main" id="{CFAA49E0-8916-8E46-7478-EE6EB81176C5}"/>
              </a:ext>
            </a:extLst>
          </xdr:cNvPr>
          <xdr:cNvGrpSpPr/>
        </xdr:nvGrpSpPr>
        <xdr:grpSpPr>
          <a:xfrm>
            <a:off x="0" y="0"/>
            <a:ext cx="1470321" cy="6184990"/>
            <a:chOff x="0" y="0"/>
            <a:chExt cx="1470321" cy="6184990"/>
          </a:xfrm>
        </xdr:grpSpPr>
        <xdr:grpSp>
          <xdr:nvGrpSpPr>
            <xdr:cNvPr id="99" name="Group 98">
              <a:extLst>
                <a:ext uri="{FF2B5EF4-FFF2-40B4-BE49-F238E27FC236}">
                  <a16:creationId xmlns:a16="http://schemas.microsoft.com/office/drawing/2014/main" id="{F949CA92-F736-8542-F290-CB1429641709}"/>
                </a:ext>
              </a:extLst>
            </xdr:cNvPr>
            <xdr:cNvGrpSpPr/>
          </xdr:nvGrpSpPr>
          <xdr:grpSpPr>
            <a:xfrm>
              <a:off x="0" y="0"/>
              <a:ext cx="1470321" cy="6184990"/>
              <a:chOff x="0" y="-291307"/>
              <a:chExt cx="1474131" cy="6350725"/>
            </a:xfrm>
            <a:solidFill>
              <a:schemeClr val="bg1"/>
            </a:solidFill>
          </xdr:grpSpPr>
          <xdr:grpSp>
            <xdr:nvGrpSpPr>
              <xdr:cNvPr id="101" name="Group 100">
                <a:extLst>
                  <a:ext uri="{FF2B5EF4-FFF2-40B4-BE49-F238E27FC236}">
                    <a16:creationId xmlns:a16="http://schemas.microsoft.com/office/drawing/2014/main" id="{F983C099-6AFB-5DBC-64BF-5D4D755A2570}"/>
                  </a:ext>
                </a:extLst>
              </xdr:cNvPr>
              <xdr:cNvGrpSpPr/>
            </xdr:nvGrpSpPr>
            <xdr:grpSpPr>
              <a:xfrm>
                <a:off x="0" y="-291307"/>
                <a:ext cx="1474131" cy="6350725"/>
                <a:chOff x="0" y="-291307"/>
                <a:chExt cx="1474131" cy="6350725"/>
              </a:xfrm>
              <a:grpFill/>
            </xdr:grpSpPr>
            <xdr:grpSp>
              <xdr:nvGrpSpPr>
                <xdr:cNvPr id="104" name="Group 103">
                  <a:extLst>
                    <a:ext uri="{FF2B5EF4-FFF2-40B4-BE49-F238E27FC236}">
                      <a16:creationId xmlns:a16="http://schemas.microsoft.com/office/drawing/2014/main" id="{6C7D327E-7A79-E018-9672-94EF002AD8A0}"/>
                    </a:ext>
                  </a:extLst>
                </xdr:cNvPr>
                <xdr:cNvGrpSpPr/>
              </xdr:nvGrpSpPr>
              <xdr:grpSpPr>
                <a:xfrm>
                  <a:off x="0" y="-291307"/>
                  <a:ext cx="1474131" cy="6350725"/>
                  <a:chOff x="0" y="-276870"/>
                  <a:chExt cx="1476165" cy="6035993"/>
                </a:xfrm>
                <a:grpFill/>
              </xdr:grpSpPr>
              <xdr:sp macro="" textlink="">
                <xdr:nvSpPr>
                  <xdr:cNvPr id="106" name="Rectangle 105">
                    <a:extLst>
                      <a:ext uri="{FF2B5EF4-FFF2-40B4-BE49-F238E27FC236}">
                        <a16:creationId xmlns:a16="http://schemas.microsoft.com/office/drawing/2014/main" id="{8C644995-A567-D505-5F4E-574DD0CAB243}"/>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07" name="Group 106">
                    <a:extLst>
                      <a:ext uri="{FF2B5EF4-FFF2-40B4-BE49-F238E27FC236}">
                        <a16:creationId xmlns:a16="http://schemas.microsoft.com/office/drawing/2014/main" id="{39FFE91D-C224-D76C-4326-CB112F33C34A}"/>
                      </a:ext>
                    </a:extLst>
                  </xdr:cNvPr>
                  <xdr:cNvGrpSpPr/>
                </xdr:nvGrpSpPr>
                <xdr:grpSpPr>
                  <a:xfrm>
                    <a:off x="2080" y="531339"/>
                    <a:ext cx="1457616" cy="4278031"/>
                    <a:chOff x="2080" y="531339"/>
                    <a:chExt cx="1457616" cy="4278031"/>
                  </a:xfrm>
                  <a:grpFill/>
                </xdr:grpSpPr>
                <xdr:sp macro="" textlink="">
                  <xdr:nvSpPr>
                    <xdr:cNvPr id="108" name="TextBox 107">
                      <a:hlinkClick xmlns:r="http://schemas.openxmlformats.org/officeDocument/2006/relationships" r:id="rId1"/>
                      <a:extLst>
                        <a:ext uri="{FF2B5EF4-FFF2-40B4-BE49-F238E27FC236}">
                          <a16:creationId xmlns:a16="http://schemas.microsoft.com/office/drawing/2014/main" id="{6B55DEAB-FC12-0E4E-C9F3-8F97FD777980}"/>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9" name="TextBox 108">
                      <a:hlinkClick xmlns:r="http://schemas.openxmlformats.org/officeDocument/2006/relationships" r:id="rId2"/>
                      <a:extLst>
                        <a:ext uri="{FF2B5EF4-FFF2-40B4-BE49-F238E27FC236}">
                          <a16:creationId xmlns:a16="http://schemas.microsoft.com/office/drawing/2014/main" id="{9BBD1B9C-C3C7-16B9-5007-842B8B7798F8}"/>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0" name="TextBox 109">
                      <a:hlinkClick xmlns:r="http://schemas.openxmlformats.org/officeDocument/2006/relationships" r:id="rId3"/>
                      <a:extLst>
                        <a:ext uri="{FF2B5EF4-FFF2-40B4-BE49-F238E27FC236}">
                          <a16:creationId xmlns:a16="http://schemas.microsoft.com/office/drawing/2014/main" id="{A7660450-E18C-09B3-DFA1-A27B99080F1F}"/>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1" name="TextBox 110">
                      <a:hlinkClick xmlns:r="http://schemas.openxmlformats.org/officeDocument/2006/relationships" r:id="rId4"/>
                      <a:extLst>
                        <a:ext uri="{FF2B5EF4-FFF2-40B4-BE49-F238E27FC236}">
                          <a16:creationId xmlns:a16="http://schemas.microsoft.com/office/drawing/2014/main" id="{D6813DD5-68AA-9374-1A58-60B0C079B791}"/>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2" name="TextBox 111">
                      <a:hlinkClick xmlns:r="http://schemas.openxmlformats.org/officeDocument/2006/relationships" r:id="rId5"/>
                      <a:extLst>
                        <a:ext uri="{FF2B5EF4-FFF2-40B4-BE49-F238E27FC236}">
                          <a16:creationId xmlns:a16="http://schemas.microsoft.com/office/drawing/2014/main" id="{5362C857-BB4B-96AD-1CA4-B3A0EBC6ADAD}"/>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3" name="TextBox 112">
                      <a:hlinkClick xmlns:r="http://schemas.openxmlformats.org/officeDocument/2006/relationships" r:id="rId6"/>
                      <a:extLst>
                        <a:ext uri="{FF2B5EF4-FFF2-40B4-BE49-F238E27FC236}">
                          <a16:creationId xmlns:a16="http://schemas.microsoft.com/office/drawing/2014/main" id="{232DF43E-4320-4EE4-B6A2-283C3EF325D9}"/>
                        </a:ext>
                      </a:extLst>
                    </xdr:cNvPr>
                    <xdr:cNvSpPr txBox="1"/>
                  </xdr:nvSpPr>
                  <xdr:spPr>
                    <a:xfrm>
                      <a:off x="2444" y="2401808"/>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Commission</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14" name="TextBox 113">
                      <a:hlinkClick xmlns:r="http://schemas.openxmlformats.org/officeDocument/2006/relationships" r:id="rId7"/>
                      <a:extLst>
                        <a:ext uri="{FF2B5EF4-FFF2-40B4-BE49-F238E27FC236}">
                          <a16:creationId xmlns:a16="http://schemas.microsoft.com/office/drawing/2014/main" id="{EA21DB0F-5A08-986E-1948-C312DA0A7C0B}"/>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5" name="TextBox 114">
                      <a:hlinkClick xmlns:r="http://schemas.openxmlformats.org/officeDocument/2006/relationships" r:id="rId8"/>
                      <a:extLst>
                        <a:ext uri="{FF2B5EF4-FFF2-40B4-BE49-F238E27FC236}">
                          <a16:creationId xmlns:a16="http://schemas.microsoft.com/office/drawing/2014/main" id="{7415B5BD-9006-74EF-6A0F-3F40FDFB2EB2}"/>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6" name="TextBox 115">
                      <a:hlinkClick xmlns:r="http://schemas.openxmlformats.org/officeDocument/2006/relationships" r:id="rId9"/>
                      <a:extLst>
                        <a:ext uri="{FF2B5EF4-FFF2-40B4-BE49-F238E27FC236}">
                          <a16:creationId xmlns:a16="http://schemas.microsoft.com/office/drawing/2014/main" id="{5BE83556-6DDA-D0B5-BD90-CFFE86F93D19}"/>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7" name="TextBox 116">
                      <a:hlinkClick xmlns:r="http://schemas.openxmlformats.org/officeDocument/2006/relationships" r:id="rId10"/>
                      <a:extLst>
                        <a:ext uri="{FF2B5EF4-FFF2-40B4-BE49-F238E27FC236}">
                          <a16:creationId xmlns:a16="http://schemas.microsoft.com/office/drawing/2014/main" id="{67AF8B40-2E88-2E07-5A21-C83846C02CAF}"/>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8" name="TextBox 117">
                      <a:hlinkClick xmlns:r="http://schemas.openxmlformats.org/officeDocument/2006/relationships" r:id="rId11"/>
                      <a:extLst>
                        <a:ext uri="{FF2B5EF4-FFF2-40B4-BE49-F238E27FC236}">
                          <a16:creationId xmlns:a16="http://schemas.microsoft.com/office/drawing/2014/main" id="{A2948EF2-8690-522E-2839-47E14577D582}"/>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9" name="TextBox 118">
                      <a:hlinkClick xmlns:r="http://schemas.openxmlformats.org/officeDocument/2006/relationships" r:id="rId7"/>
                      <a:extLst>
                        <a:ext uri="{FF2B5EF4-FFF2-40B4-BE49-F238E27FC236}">
                          <a16:creationId xmlns:a16="http://schemas.microsoft.com/office/drawing/2014/main" id="{2EE69530-50EA-7CF5-571A-C93575E8F898}"/>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0" name="TextBox 119">
                      <a:hlinkClick xmlns:r="http://schemas.openxmlformats.org/officeDocument/2006/relationships" r:id="rId12"/>
                      <a:extLst>
                        <a:ext uri="{FF2B5EF4-FFF2-40B4-BE49-F238E27FC236}">
                          <a16:creationId xmlns:a16="http://schemas.microsoft.com/office/drawing/2014/main" id="{472CF633-8383-E7B9-9857-E3590B86CD68}"/>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1" name="TextBox 120">
                      <a:hlinkClick xmlns:r="http://schemas.openxmlformats.org/officeDocument/2006/relationships" r:id="rId13"/>
                      <a:extLst>
                        <a:ext uri="{FF2B5EF4-FFF2-40B4-BE49-F238E27FC236}">
                          <a16:creationId xmlns:a16="http://schemas.microsoft.com/office/drawing/2014/main" id="{5C073823-61D1-0FCB-54B2-4E5F21BAC351}"/>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05" name="TextBox 104">
                  <a:hlinkClick xmlns:r="http://schemas.openxmlformats.org/officeDocument/2006/relationships" r:id="rId14"/>
                  <a:extLst>
                    <a:ext uri="{FF2B5EF4-FFF2-40B4-BE49-F238E27FC236}">
                      <a16:creationId xmlns:a16="http://schemas.microsoft.com/office/drawing/2014/main" id="{F867AAA9-5530-EF50-B384-03C6820B3D5E}"/>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02" name="TextBox 101">
                <a:extLst>
                  <a:ext uri="{FF2B5EF4-FFF2-40B4-BE49-F238E27FC236}">
                    <a16:creationId xmlns:a16="http://schemas.microsoft.com/office/drawing/2014/main" id="{D4A36E86-13A2-F145-23FB-D24CF38B1B42}"/>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03" name="TextBox 102">
                <a:extLst>
                  <a:ext uri="{FF2B5EF4-FFF2-40B4-BE49-F238E27FC236}">
                    <a16:creationId xmlns:a16="http://schemas.microsoft.com/office/drawing/2014/main" id="{BA8F3783-558E-E78D-255B-F1C1741207FB}"/>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00" name="TextBox 99">
              <a:hlinkClick xmlns:r="http://schemas.openxmlformats.org/officeDocument/2006/relationships" r:id="rId15"/>
              <a:extLst>
                <a:ext uri="{FF2B5EF4-FFF2-40B4-BE49-F238E27FC236}">
                  <a16:creationId xmlns:a16="http://schemas.microsoft.com/office/drawing/2014/main" id="{498698CD-F765-4403-467F-B0C3B80E7A99}"/>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8" name="Picture 97">
            <a:extLst>
              <a:ext uri="{FF2B5EF4-FFF2-40B4-BE49-F238E27FC236}">
                <a16:creationId xmlns:a16="http://schemas.microsoft.com/office/drawing/2014/main" id="{4D4A1F86-D2AD-DBCB-7CEA-8855FFB6D866}"/>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xdr:spPr>
      </xdr:pic>
    </xdr:grpSp>
    <xdr:clientData/>
  </xdr:twoCellAnchor>
  <xdr:twoCellAnchor>
    <xdr:from>
      <xdr:col>19</xdr:col>
      <xdr:colOff>617220</xdr:colOff>
      <xdr:row>3</xdr:row>
      <xdr:rowOff>114300</xdr:rowOff>
    </xdr:from>
    <xdr:to>
      <xdr:col>20</xdr:col>
      <xdr:colOff>598080</xdr:colOff>
      <xdr:row>3</xdr:row>
      <xdr:rowOff>366300</xdr:rowOff>
    </xdr:to>
    <xdr:sp macro="" textlink="">
      <xdr:nvSpPr>
        <xdr:cNvPr id="122" name="Rectangle: Rounded Corners 121">
          <a:extLst>
            <a:ext uri="{FF2B5EF4-FFF2-40B4-BE49-F238E27FC236}">
              <a16:creationId xmlns:a16="http://schemas.microsoft.com/office/drawing/2014/main" id="{708D2A94-653A-4A15-AE4A-3CFE1632677C}"/>
            </a:ext>
          </a:extLst>
        </xdr:cNvPr>
        <xdr:cNvSpPr/>
      </xdr:nvSpPr>
      <xdr:spPr>
        <a:xfrm>
          <a:off x="13388340" y="929640"/>
          <a:ext cx="720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0</xdr:colOff>
      <xdr:row>6</xdr:row>
      <xdr:rowOff>91440</xdr:rowOff>
    </xdr:from>
    <xdr:to>
      <xdr:col>5</xdr:col>
      <xdr:colOff>72000</xdr:colOff>
      <xdr:row>6</xdr:row>
      <xdr:rowOff>253440</xdr:rowOff>
    </xdr:to>
    <xdr:sp macro="" textlink="">
      <xdr:nvSpPr>
        <xdr:cNvPr id="123" name="Rectangle 122">
          <a:extLst>
            <a:ext uri="{FF2B5EF4-FFF2-40B4-BE49-F238E27FC236}">
              <a16:creationId xmlns:a16="http://schemas.microsoft.com/office/drawing/2014/main" id="{1D337638-09C4-469E-839C-DEA2EA901991}"/>
            </a:ext>
          </a:extLst>
        </xdr:cNvPr>
        <xdr:cNvSpPr>
          <a:spLocks/>
        </xdr:cNvSpPr>
      </xdr:nvSpPr>
      <xdr:spPr>
        <a:xfrm>
          <a:off x="1836420" y="179832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91440</xdr:rowOff>
    </xdr:from>
    <xdr:to>
      <xdr:col>5</xdr:col>
      <xdr:colOff>72000</xdr:colOff>
      <xdr:row>7</xdr:row>
      <xdr:rowOff>253440</xdr:rowOff>
    </xdr:to>
    <xdr:sp macro="" textlink="">
      <xdr:nvSpPr>
        <xdr:cNvPr id="124" name="Rectangle 123">
          <a:extLst>
            <a:ext uri="{FF2B5EF4-FFF2-40B4-BE49-F238E27FC236}">
              <a16:creationId xmlns:a16="http://schemas.microsoft.com/office/drawing/2014/main" id="{43BFA986-6D41-4026-80D4-8747B72BA958}"/>
            </a:ext>
          </a:extLst>
        </xdr:cNvPr>
        <xdr:cNvSpPr>
          <a:spLocks/>
        </xdr:cNvSpPr>
      </xdr:nvSpPr>
      <xdr:spPr>
        <a:xfrm>
          <a:off x="1836420" y="2125980"/>
          <a:ext cx="72000" cy="162000"/>
        </a:xfrm>
        <a:prstGeom prst="rect">
          <a:avLst/>
        </a:prstGeom>
        <a:solidFill>
          <a:schemeClr val="bg1"/>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23</xdr:col>
      <xdr:colOff>335280</xdr:colOff>
      <xdr:row>6</xdr:row>
      <xdr:rowOff>30480</xdr:rowOff>
    </xdr:from>
    <xdr:to>
      <xdr:col>23</xdr:col>
      <xdr:colOff>587280</xdr:colOff>
      <xdr:row>7</xdr:row>
      <xdr:rowOff>99600</xdr:rowOff>
    </xdr:to>
    <xdr:pic>
      <xdr:nvPicPr>
        <xdr:cNvPr id="125" name="Picture 124">
          <a:hlinkClick xmlns:r="http://schemas.openxmlformats.org/officeDocument/2006/relationships" r:id="rId17"/>
          <a:extLst>
            <a:ext uri="{FF2B5EF4-FFF2-40B4-BE49-F238E27FC236}">
              <a16:creationId xmlns:a16="http://schemas.microsoft.com/office/drawing/2014/main" id="{4E9762D4-2DD7-4994-B54D-B2FFD35D8443}"/>
            </a:ext>
          </a:extLst>
        </xdr:cNvPr>
        <xdr:cNvPicPr>
          <a:picLocks/>
        </xdr:cNvPicPr>
      </xdr:nvPicPr>
      <xdr:blipFill>
        <a:blip xmlns:r="http://schemas.openxmlformats.org/officeDocument/2006/relationships" r:embed="rId18"/>
        <a:stretch>
          <a:fillRect/>
        </a:stretch>
      </xdr:blipFill>
      <xdr:spPr>
        <a:xfrm>
          <a:off x="14721840" y="1737360"/>
          <a:ext cx="252000" cy="252000"/>
        </a:xfrm>
        <a:prstGeom prst="rect">
          <a:avLst/>
        </a:prstGeom>
      </xdr:spPr>
    </xdr:pic>
    <xdr:clientData/>
  </xdr:twoCellAnchor>
  <xdr:twoCellAnchor editAs="oneCell">
    <xdr:from>
      <xdr:col>23</xdr:col>
      <xdr:colOff>335280</xdr:colOff>
      <xdr:row>7</xdr:row>
      <xdr:rowOff>45720</xdr:rowOff>
    </xdr:from>
    <xdr:to>
      <xdr:col>23</xdr:col>
      <xdr:colOff>587280</xdr:colOff>
      <xdr:row>8</xdr:row>
      <xdr:rowOff>114840</xdr:rowOff>
    </xdr:to>
    <xdr:pic>
      <xdr:nvPicPr>
        <xdr:cNvPr id="126" name="Picture 125">
          <a:hlinkClick xmlns:r="http://schemas.openxmlformats.org/officeDocument/2006/relationships" r:id="rId17"/>
          <a:extLst>
            <a:ext uri="{FF2B5EF4-FFF2-40B4-BE49-F238E27FC236}">
              <a16:creationId xmlns:a16="http://schemas.microsoft.com/office/drawing/2014/main" id="{E61B6922-82F1-4F93-AA03-B67432F53AF4}"/>
            </a:ext>
          </a:extLst>
        </xdr:cNvPr>
        <xdr:cNvPicPr>
          <a:picLocks/>
        </xdr:cNvPicPr>
      </xdr:nvPicPr>
      <xdr:blipFill>
        <a:blip xmlns:r="http://schemas.openxmlformats.org/officeDocument/2006/relationships" r:embed="rId18"/>
        <a:stretch>
          <a:fillRect/>
        </a:stretch>
      </xdr:blipFill>
      <xdr:spPr>
        <a:xfrm>
          <a:off x="14721840" y="2080260"/>
          <a:ext cx="252000" cy="252000"/>
        </a:xfrm>
        <a:prstGeom prst="rect">
          <a:avLst/>
        </a:prstGeom>
      </xdr:spPr>
    </xdr:pic>
    <xdr:clientData/>
  </xdr:twoCellAnchor>
  <xdr:twoCellAnchor editAs="oneCell">
    <xdr:from>
      <xdr:col>15</xdr:col>
      <xdr:colOff>502920</xdr:colOff>
      <xdr:row>3</xdr:row>
      <xdr:rowOff>121920</xdr:rowOff>
    </xdr:from>
    <xdr:to>
      <xdr:col>16</xdr:col>
      <xdr:colOff>118581</xdr:colOff>
      <xdr:row>3</xdr:row>
      <xdr:rowOff>373920</xdr:rowOff>
    </xdr:to>
    <xdr:pic>
      <xdr:nvPicPr>
        <xdr:cNvPr id="132" name="Picture 131">
          <a:hlinkClick xmlns:r="http://schemas.openxmlformats.org/officeDocument/2006/relationships" r:id="rId19"/>
          <a:extLst>
            <a:ext uri="{FF2B5EF4-FFF2-40B4-BE49-F238E27FC236}">
              <a16:creationId xmlns:a16="http://schemas.microsoft.com/office/drawing/2014/main" id="{923B4F55-EF03-49A8-B163-5F17C5473A1C}"/>
            </a:ext>
          </a:extLst>
        </xdr:cNvPr>
        <xdr:cNvPicPr>
          <a:picLocks/>
        </xdr:cNvPicPr>
      </xdr:nvPicPr>
      <xdr:blipFill>
        <a:blip xmlns:r="http://schemas.openxmlformats.org/officeDocument/2006/relationships" r:embed="rId20"/>
        <a:stretch>
          <a:fillRect/>
        </a:stretch>
      </xdr:blipFill>
      <xdr:spPr>
        <a:xfrm>
          <a:off x="9784080" y="937260"/>
          <a:ext cx="476721" cy="252000"/>
        </a:xfrm>
        <a:prstGeom prst="rect">
          <a:avLst/>
        </a:prstGeom>
      </xdr:spPr>
    </xdr:pic>
    <xdr:clientData/>
  </xdr:twoCellAnchor>
  <xdr:twoCellAnchor>
    <xdr:from>
      <xdr:col>5</xdr:col>
      <xdr:colOff>0</xdr:colOff>
      <xdr:row>8</xdr:row>
      <xdr:rowOff>91440</xdr:rowOff>
    </xdr:from>
    <xdr:to>
      <xdr:col>5</xdr:col>
      <xdr:colOff>72000</xdr:colOff>
      <xdr:row>8</xdr:row>
      <xdr:rowOff>253440</xdr:rowOff>
    </xdr:to>
    <xdr:sp macro="" textlink="">
      <xdr:nvSpPr>
        <xdr:cNvPr id="133" name="Rectangle 132">
          <a:extLst>
            <a:ext uri="{FF2B5EF4-FFF2-40B4-BE49-F238E27FC236}">
              <a16:creationId xmlns:a16="http://schemas.microsoft.com/office/drawing/2014/main" id="{C1FE4DC4-ADB8-4885-9649-6066DCFB2849}"/>
            </a:ext>
          </a:extLst>
        </xdr:cNvPr>
        <xdr:cNvSpPr>
          <a:spLocks/>
        </xdr:cNvSpPr>
      </xdr:nvSpPr>
      <xdr:spPr>
        <a:xfrm>
          <a:off x="1836420" y="24536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91440</xdr:rowOff>
    </xdr:from>
    <xdr:to>
      <xdr:col>5</xdr:col>
      <xdr:colOff>72000</xdr:colOff>
      <xdr:row>9</xdr:row>
      <xdr:rowOff>253440</xdr:rowOff>
    </xdr:to>
    <xdr:sp macro="" textlink="">
      <xdr:nvSpPr>
        <xdr:cNvPr id="134" name="Rectangle 133">
          <a:extLst>
            <a:ext uri="{FF2B5EF4-FFF2-40B4-BE49-F238E27FC236}">
              <a16:creationId xmlns:a16="http://schemas.microsoft.com/office/drawing/2014/main" id="{2FF05F6D-8DE6-4AAB-81BB-57C2F5F46C1A}"/>
            </a:ext>
          </a:extLst>
        </xdr:cNvPr>
        <xdr:cNvSpPr>
          <a:spLocks/>
        </xdr:cNvSpPr>
      </xdr:nvSpPr>
      <xdr:spPr>
        <a:xfrm>
          <a:off x="1836420" y="278130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10</xdr:row>
      <xdr:rowOff>99060</xdr:rowOff>
    </xdr:from>
    <xdr:to>
      <xdr:col>5</xdr:col>
      <xdr:colOff>72000</xdr:colOff>
      <xdr:row>10</xdr:row>
      <xdr:rowOff>261060</xdr:rowOff>
    </xdr:to>
    <xdr:sp macro="" textlink="">
      <xdr:nvSpPr>
        <xdr:cNvPr id="135" name="Rectangle 134">
          <a:extLst>
            <a:ext uri="{FF2B5EF4-FFF2-40B4-BE49-F238E27FC236}">
              <a16:creationId xmlns:a16="http://schemas.microsoft.com/office/drawing/2014/main" id="{C82B97CD-37A9-4055-85A6-1B5A8D39E4E4}"/>
            </a:ext>
          </a:extLst>
        </xdr:cNvPr>
        <xdr:cNvSpPr>
          <a:spLocks/>
        </xdr:cNvSpPr>
      </xdr:nvSpPr>
      <xdr:spPr>
        <a:xfrm>
          <a:off x="1836420" y="311658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23</xdr:col>
      <xdr:colOff>342900</xdr:colOff>
      <xdr:row>8</xdr:row>
      <xdr:rowOff>53340</xdr:rowOff>
    </xdr:from>
    <xdr:to>
      <xdr:col>23</xdr:col>
      <xdr:colOff>594900</xdr:colOff>
      <xdr:row>9</xdr:row>
      <xdr:rowOff>122460</xdr:rowOff>
    </xdr:to>
    <xdr:pic>
      <xdr:nvPicPr>
        <xdr:cNvPr id="136" name="Picture 135">
          <a:extLst>
            <a:ext uri="{FF2B5EF4-FFF2-40B4-BE49-F238E27FC236}">
              <a16:creationId xmlns:a16="http://schemas.microsoft.com/office/drawing/2014/main" id="{92B0F5A3-3F31-47C6-B479-BE6A36B938B3}"/>
            </a:ext>
          </a:extLst>
        </xdr:cNvPr>
        <xdr:cNvPicPr>
          <a:picLocks/>
        </xdr:cNvPicPr>
      </xdr:nvPicPr>
      <xdr:blipFill>
        <a:blip xmlns:r="http://schemas.openxmlformats.org/officeDocument/2006/relationships" r:embed="rId18"/>
        <a:stretch>
          <a:fillRect/>
        </a:stretch>
      </xdr:blipFill>
      <xdr:spPr>
        <a:xfrm>
          <a:off x="14729460" y="2415540"/>
          <a:ext cx="252000" cy="252000"/>
        </a:xfrm>
        <a:prstGeom prst="rect">
          <a:avLst/>
        </a:prstGeom>
      </xdr:spPr>
    </xdr:pic>
    <xdr:clientData/>
  </xdr:twoCellAnchor>
  <xdr:twoCellAnchor editAs="oneCell">
    <xdr:from>
      <xdr:col>23</xdr:col>
      <xdr:colOff>335280</xdr:colOff>
      <xdr:row>9</xdr:row>
      <xdr:rowOff>53340</xdr:rowOff>
    </xdr:from>
    <xdr:to>
      <xdr:col>23</xdr:col>
      <xdr:colOff>587280</xdr:colOff>
      <xdr:row>10</xdr:row>
      <xdr:rowOff>122460</xdr:rowOff>
    </xdr:to>
    <xdr:pic>
      <xdr:nvPicPr>
        <xdr:cNvPr id="137" name="Picture 136">
          <a:extLst>
            <a:ext uri="{FF2B5EF4-FFF2-40B4-BE49-F238E27FC236}">
              <a16:creationId xmlns:a16="http://schemas.microsoft.com/office/drawing/2014/main" id="{0CFABA9B-E8D2-4F35-ADE3-DD40220DB658}"/>
            </a:ext>
          </a:extLst>
        </xdr:cNvPr>
        <xdr:cNvPicPr>
          <a:picLocks/>
        </xdr:cNvPicPr>
      </xdr:nvPicPr>
      <xdr:blipFill>
        <a:blip xmlns:r="http://schemas.openxmlformats.org/officeDocument/2006/relationships" r:embed="rId18"/>
        <a:stretch>
          <a:fillRect/>
        </a:stretch>
      </xdr:blipFill>
      <xdr:spPr>
        <a:xfrm>
          <a:off x="14721840" y="2743200"/>
          <a:ext cx="252000" cy="252000"/>
        </a:xfrm>
        <a:prstGeom prst="rect">
          <a:avLst/>
        </a:prstGeom>
      </xdr:spPr>
    </xdr:pic>
    <xdr:clientData/>
  </xdr:twoCellAnchor>
  <xdr:twoCellAnchor editAs="oneCell">
    <xdr:from>
      <xdr:col>23</xdr:col>
      <xdr:colOff>335280</xdr:colOff>
      <xdr:row>10</xdr:row>
      <xdr:rowOff>53340</xdr:rowOff>
    </xdr:from>
    <xdr:to>
      <xdr:col>23</xdr:col>
      <xdr:colOff>587280</xdr:colOff>
      <xdr:row>11</xdr:row>
      <xdr:rowOff>122460</xdr:rowOff>
    </xdr:to>
    <xdr:pic>
      <xdr:nvPicPr>
        <xdr:cNvPr id="138" name="Picture 137">
          <a:extLst>
            <a:ext uri="{FF2B5EF4-FFF2-40B4-BE49-F238E27FC236}">
              <a16:creationId xmlns:a16="http://schemas.microsoft.com/office/drawing/2014/main" id="{D0FEDE73-0BBA-4C55-B872-D0D908DAB736}"/>
            </a:ext>
          </a:extLst>
        </xdr:cNvPr>
        <xdr:cNvPicPr>
          <a:picLocks/>
        </xdr:cNvPicPr>
      </xdr:nvPicPr>
      <xdr:blipFill>
        <a:blip xmlns:r="http://schemas.openxmlformats.org/officeDocument/2006/relationships" r:embed="rId18"/>
        <a:stretch>
          <a:fillRect/>
        </a:stretch>
      </xdr:blipFill>
      <xdr:spPr>
        <a:xfrm>
          <a:off x="14721840" y="3070860"/>
          <a:ext cx="252000" cy="252000"/>
        </a:xfrm>
        <a:prstGeom prst="rect">
          <a:avLst/>
        </a:prstGeom>
      </xdr:spPr>
    </xdr:pic>
    <xdr:clientData/>
  </xdr:twoCellAnchor>
  <xdr:twoCellAnchor>
    <xdr:from>
      <xdr:col>20</xdr:col>
      <xdr:colOff>220980</xdr:colOff>
      <xdr:row>6</xdr:row>
      <xdr:rowOff>68580</xdr:rowOff>
    </xdr:from>
    <xdr:to>
      <xdr:col>20</xdr:col>
      <xdr:colOff>400980</xdr:colOff>
      <xdr:row>6</xdr:row>
      <xdr:rowOff>248580</xdr:rowOff>
    </xdr:to>
    <xdr:sp macro="" textlink="">
      <xdr:nvSpPr>
        <xdr:cNvPr id="139" name="TextBox 138">
          <a:extLst>
            <a:ext uri="{FF2B5EF4-FFF2-40B4-BE49-F238E27FC236}">
              <a16:creationId xmlns:a16="http://schemas.microsoft.com/office/drawing/2014/main" id="{EB531B48-C9A0-4DE5-94C5-557BF618E580}"/>
            </a:ext>
          </a:extLst>
        </xdr:cNvPr>
        <xdr:cNvSpPr txBox="1">
          <a:spLocks noChangeAspect="1"/>
        </xdr:cNvSpPr>
      </xdr:nvSpPr>
      <xdr:spPr>
        <a:xfrm>
          <a:off x="13731240" y="17754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220980</xdr:colOff>
      <xdr:row>7</xdr:row>
      <xdr:rowOff>68580</xdr:rowOff>
    </xdr:from>
    <xdr:to>
      <xdr:col>20</xdr:col>
      <xdr:colOff>400980</xdr:colOff>
      <xdr:row>7</xdr:row>
      <xdr:rowOff>248580</xdr:rowOff>
    </xdr:to>
    <xdr:sp macro="" textlink="">
      <xdr:nvSpPr>
        <xdr:cNvPr id="140" name="TextBox 139">
          <a:extLst>
            <a:ext uri="{FF2B5EF4-FFF2-40B4-BE49-F238E27FC236}">
              <a16:creationId xmlns:a16="http://schemas.microsoft.com/office/drawing/2014/main" id="{A61E1584-8AE3-4B0E-9157-3D0739333EB0}"/>
            </a:ext>
          </a:extLst>
        </xdr:cNvPr>
        <xdr:cNvSpPr txBox="1">
          <a:spLocks noChangeAspect="1"/>
        </xdr:cNvSpPr>
      </xdr:nvSpPr>
      <xdr:spPr>
        <a:xfrm>
          <a:off x="13731240" y="21031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213360</xdr:colOff>
      <xdr:row>8</xdr:row>
      <xdr:rowOff>76200</xdr:rowOff>
    </xdr:from>
    <xdr:to>
      <xdr:col>20</xdr:col>
      <xdr:colOff>393360</xdr:colOff>
      <xdr:row>8</xdr:row>
      <xdr:rowOff>256200</xdr:rowOff>
    </xdr:to>
    <xdr:sp macro="" textlink="">
      <xdr:nvSpPr>
        <xdr:cNvPr id="141" name="TextBox 140">
          <a:extLst>
            <a:ext uri="{FF2B5EF4-FFF2-40B4-BE49-F238E27FC236}">
              <a16:creationId xmlns:a16="http://schemas.microsoft.com/office/drawing/2014/main" id="{A257787A-E6A4-453F-9610-EF042ACD5111}"/>
            </a:ext>
          </a:extLst>
        </xdr:cNvPr>
        <xdr:cNvSpPr txBox="1">
          <a:spLocks noChangeAspect="1"/>
        </xdr:cNvSpPr>
      </xdr:nvSpPr>
      <xdr:spPr>
        <a:xfrm>
          <a:off x="13723620" y="243840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213360</xdr:colOff>
      <xdr:row>10</xdr:row>
      <xdr:rowOff>68580</xdr:rowOff>
    </xdr:from>
    <xdr:to>
      <xdr:col>20</xdr:col>
      <xdr:colOff>393360</xdr:colOff>
      <xdr:row>10</xdr:row>
      <xdr:rowOff>248580</xdr:rowOff>
    </xdr:to>
    <xdr:sp macro="" textlink="">
      <xdr:nvSpPr>
        <xdr:cNvPr id="142" name="TextBox 141">
          <a:extLst>
            <a:ext uri="{FF2B5EF4-FFF2-40B4-BE49-F238E27FC236}">
              <a16:creationId xmlns:a16="http://schemas.microsoft.com/office/drawing/2014/main" id="{EB44CC40-D675-4B48-A38F-EB21C1282ECE}"/>
            </a:ext>
          </a:extLst>
        </xdr:cNvPr>
        <xdr:cNvSpPr txBox="1">
          <a:spLocks noChangeAspect="1"/>
        </xdr:cNvSpPr>
      </xdr:nvSpPr>
      <xdr:spPr>
        <a:xfrm>
          <a:off x="13723620" y="308610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213360</xdr:colOff>
      <xdr:row>9</xdr:row>
      <xdr:rowOff>76200</xdr:rowOff>
    </xdr:from>
    <xdr:to>
      <xdr:col>20</xdr:col>
      <xdr:colOff>393360</xdr:colOff>
      <xdr:row>9</xdr:row>
      <xdr:rowOff>256200</xdr:rowOff>
    </xdr:to>
    <xdr:sp macro="" textlink="">
      <xdr:nvSpPr>
        <xdr:cNvPr id="143" name="TextBox 142">
          <a:extLst>
            <a:ext uri="{FF2B5EF4-FFF2-40B4-BE49-F238E27FC236}">
              <a16:creationId xmlns:a16="http://schemas.microsoft.com/office/drawing/2014/main" id="{5B681360-72D4-4687-BFF9-5D5D14B9D0A1}"/>
            </a:ext>
          </a:extLst>
        </xdr:cNvPr>
        <xdr:cNvSpPr txBox="1">
          <a:spLocks noChangeAspect="1"/>
        </xdr:cNvSpPr>
      </xdr:nvSpPr>
      <xdr:spPr>
        <a:xfrm>
          <a:off x="13723620" y="27660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oneCellAnchor>
    <xdr:from>
      <xdr:col>23</xdr:col>
      <xdr:colOff>342900</xdr:colOff>
      <xdr:row>10</xdr:row>
      <xdr:rowOff>53340</xdr:rowOff>
    </xdr:from>
    <xdr:ext cx="252000" cy="252000"/>
    <xdr:pic>
      <xdr:nvPicPr>
        <xdr:cNvPr id="144" name="Picture 143">
          <a:extLst>
            <a:ext uri="{FF2B5EF4-FFF2-40B4-BE49-F238E27FC236}">
              <a16:creationId xmlns:a16="http://schemas.microsoft.com/office/drawing/2014/main" id="{665D7691-DA96-4576-BBC4-0E198DACAA61}"/>
            </a:ext>
          </a:extLst>
        </xdr:cNvPr>
        <xdr:cNvPicPr>
          <a:picLocks/>
        </xdr:cNvPicPr>
      </xdr:nvPicPr>
      <xdr:blipFill>
        <a:blip xmlns:r="http://schemas.openxmlformats.org/officeDocument/2006/relationships" r:embed="rId18"/>
        <a:stretch>
          <a:fillRect/>
        </a:stretch>
      </xdr:blipFill>
      <xdr:spPr>
        <a:xfrm>
          <a:off x="14729460" y="3070860"/>
          <a:ext cx="252000" cy="252000"/>
        </a:xfrm>
        <a:prstGeom prst="rect">
          <a:avLst/>
        </a:prstGeom>
      </xdr:spPr>
    </xdr:pic>
    <xdr:clientData/>
  </xdr:oneCellAnchor>
  <xdr:oneCellAnchor>
    <xdr:from>
      <xdr:col>23</xdr:col>
      <xdr:colOff>335280</xdr:colOff>
      <xdr:row>11</xdr:row>
      <xdr:rowOff>53340</xdr:rowOff>
    </xdr:from>
    <xdr:ext cx="252000" cy="252000"/>
    <xdr:pic>
      <xdr:nvPicPr>
        <xdr:cNvPr id="145" name="Picture 144">
          <a:extLst>
            <a:ext uri="{FF2B5EF4-FFF2-40B4-BE49-F238E27FC236}">
              <a16:creationId xmlns:a16="http://schemas.microsoft.com/office/drawing/2014/main" id="{D611121D-FD7D-4FD5-9C5D-B7E7E7851EE2}"/>
            </a:ext>
          </a:extLst>
        </xdr:cNvPr>
        <xdr:cNvPicPr>
          <a:picLocks/>
        </xdr:cNvPicPr>
      </xdr:nvPicPr>
      <xdr:blipFill>
        <a:blip xmlns:r="http://schemas.openxmlformats.org/officeDocument/2006/relationships" r:embed="rId18"/>
        <a:stretch>
          <a:fillRect/>
        </a:stretch>
      </xdr:blipFill>
      <xdr:spPr>
        <a:xfrm>
          <a:off x="14721840" y="3398520"/>
          <a:ext cx="252000" cy="252000"/>
        </a:xfrm>
        <a:prstGeom prst="rect">
          <a:avLst/>
        </a:prstGeom>
      </xdr:spPr>
    </xdr:pic>
    <xdr:clientData/>
  </xdr:oneCellAnchor>
  <xdr:oneCellAnchor>
    <xdr:from>
      <xdr:col>23</xdr:col>
      <xdr:colOff>342900</xdr:colOff>
      <xdr:row>12</xdr:row>
      <xdr:rowOff>53340</xdr:rowOff>
    </xdr:from>
    <xdr:ext cx="252000" cy="252000"/>
    <xdr:pic>
      <xdr:nvPicPr>
        <xdr:cNvPr id="146" name="Picture 145">
          <a:extLst>
            <a:ext uri="{FF2B5EF4-FFF2-40B4-BE49-F238E27FC236}">
              <a16:creationId xmlns:a16="http://schemas.microsoft.com/office/drawing/2014/main" id="{E3B5AF23-6113-4037-BD75-60C45747112C}"/>
            </a:ext>
          </a:extLst>
        </xdr:cNvPr>
        <xdr:cNvPicPr>
          <a:picLocks/>
        </xdr:cNvPicPr>
      </xdr:nvPicPr>
      <xdr:blipFill>
        <a:blip xmlns:r="http://schemas.openxmlformats.org/officeDocument/2006/relationships" r:embed="rId18"/>
        <a:stretch>
          <a:fillRect/>
        </a:stretch>
      </xdr:blipFill>
      <xdr:spPr>
        <a:xfrm>
          <a:off x="14729460" y="3726180"/>
          <a:ext cx="252000" cy="252000"/>
        </a:xfrm>
        <a:prstGeom prst="rect">
          <a:avLst/>
        </a:prstGeom>
      </xdr:spPr>
    </xdr:pic>
    <xdr:clientData/>
  </xdr:oneCellAnchor>
  <xdr:oneCellAnchor>
    <xdr:from>
      <xdr:col>23</xdr:col>
      <xdr:colOff>335280</xdr:colOff>
      <xdr:row>13</xdr:row>
      <xdr:rowOff>53340</xdr:rowOff>
    </xdr:from>
    <xdr:ext cx="252000" cy="252000"/>
    <xdr:pic>
      <xdr:nvPicPr>
        <xdr:cNvPr id="147" name="Picture 146">
          <a:extLst>
            <a:ext uri="{FF2B5EF4-FFF2-40B4-BE49-F238E27FC236}">
              <a16:creationId xmlns:a16="http://schemas.microsoft.com/office/drawing/2014/main" id="{DAE5D626-402C-479D-9858-C634E8026AA7}"/>
            </a:ext>
          </a:extLst>
        </xdr:cNvPr>
        <xdr:cNvPicPr>
          <a:picLocks/>
        </xdr:cNvPicPr>
      </xdr:nvPicPr>
      <xdr:blipFill>
        <a:blip xmlns:r="http://schemas.openxmlformats.org/officeDocument/2006/relationships" r:embed="rId18"/>
        <a:stretch>
          <a:fillRect/>
        </a:stretch>
      </xdr:blipFill>
      <xdr:spPr>
        <a:xfrm>
          <a:off x="14721840" y="4053840"/>
          <a:ext cx="252000" cy="252000"/>
        </a:xfrm>
        <a:prstGeom prst="rect">
          <a:avLst/>
        </a:prstGeom>
      </xdr:spPr>
    </xdr:pic>
    <xdr:clientData/>
  </xdr:oneCellAnchor>
  <xdr:oneCellAnchor>
    <xdr:from>
      <xdr:col>23</xdr:col>
      <xdr:colOff>342900</xdr:colOff>
      <xdr:row>14</xdr:row>
      <xdr:rowOff>53340</xdr:rowOff>
    </xdr:from>
    <xdr:ext cx="252000" cy="252000"/>
    <xdr:pic>
      <xdr:nvPicPr>
        <xdr:cNvPr id="148" name="Picture 147">
          <a:extLst>
            <a:ext uri="{FF2B5EF4-FFF2-40B4-BE49-F238E27FC236}">
              <a16:creationId xmlns:a16="http://schemas.microsoft.com/office/drawing/2014/main" id="{74A81B63-CBCD-48CA-8457-E9246A11A36B}"/>
            </a:ext>
          </a:extLst>
        </xdr:cNvPr>
        <xdr:cNvPicPr>
          <a:picLocks/>
        </xdr:cNvPicPr>
      </xdr:nvPicPr>
      <xdr:blipFill>
        <a:blip xmlns:r="http://schemas.openxmlformats.org/officeDocument/2006/relationships" r:embed="rId18"/>
        <a:stretch>
          <a:fillRect/>
        </a:stretch>
      </xdr:blipFill>
      <xdr:spPr>
        <a:xfrm>
          <a:off x="14729460" y="4381500"/>
          <a:ext cx="252000" cy="252000"/>
        </a:xfrm>
        <a:prstGeom prst="rect">
          <a:avLst/>
        </a:prstGeom>
      </xdr:spPr>
    </xdr:pic>
    <xdr:clientData/>
  </xdr:oneCellAnchor>
  <xdr:oneCellAnchor>
    <xdr:from>
      <xdr:col>23</xdr:col>
      <xdr:colOff>335280</xdr:colOff>
      <xdr:row>15</xdr:row>
      <xdr:rowOff>53340</xdr:rowOff>
    </xdr:from>
    <xdr:ext cx="252000" cy="252000"/>
    <xdr:pic>
      <xdr:nvPicPr>
        <xdr:cNvPr id="149" name="Picture 148">
          <a:extLst>
            <a:ext uri="{FF2B5EF4-FFF2-40B4-BE49-F238E27FC236}">
              <a16:creationId xmlns:a16="http://schemas.microsoft.com/office/drawing/2014/main" id="{3B9059A7-70CB-4A19-85EC-8F8D30BCA546}"/>
            </a:ext>
          </a:extLst>
        </xdr:cNvPr>
        <xdr:cNvPicPr>
          <a:picLocks/>
        </xdr:cNvPicPr>
      </xdr:nvPicPr>
      <xdr:blipFill>
        <a:blip xmlns:r="http://schemas.openxmlformats.org/officeDocument/2006/relationships" r:embed="rId18"/>
        <a:stretch>
          <a:fillRect/>
        </a:stretch>
      </xdr:blipFill>
      <xdr:spPr>
        <a:xfrm>
          <a:off x="14721840" y="4709160"/>
          <a:ext cx="252000" cy="252000"/>
        </a:xfrm>
        <a:prstGeom prst="rect">
          <a:avLst/>
        </a:prstGeom>
      </xdr:spPr>
    </xdr:pic>
    <xdr:clientData/>
  </xdr:oneCellAnchor>
  <xdr:oneCellAnchor>
    <xdr:from>
      <xdr:col>23</xdr:col>
      <xdr:colOff>342900</xdr:colOff>
      <xdr:row>16</xdr:row>
      <xdr:rowOff>53340</xdr:rowOff>
    </xdr:from>
    <xdr:ext cx="252000" cy="252000"/>
    <xdr:pic>
      <xdr:nvPicPr>
        <xdr:cNvPr id="150" name="Picture 149">
          <a:extLst>
            <a:ext uri="{FF2B5EF4-FFF2-40B4-BE49-F238E27FC236}">
              <a16:creationId xmlns:a16="http://schemas.microsoft.com/office/drawing/2014/main" id="{A6759E89-6C60-438C-A964-700659072140}"/>
            </a:ext>
          </a:extLst>
        </xdr:cNvPr>
        <xdr:cNvPicPr>
          <a:picLocks/>
        </xdr:cNvPicPr>
      </xdr:nvPicPr>
      <xdr:blipFill>
        <a:blip xmlns:r="http://schemas.openxmlformats.org/officeDocument/2006/relationships" r:embed="rId18"/>
        <a:stretch>
          <a:fillRect/>
        </a:stretch>
      </xdr:blipFill>
      <xdr:spPr>
        <a:xfrm>
          <a:off x="14729460" y="5036820"/>
          <a:ext cx="252000" cy="252000"/>
        </a:xfrm>
        <a:prstGeom prst="rect">
          <a:avLst/>
        </a:prstGeom>
      </xdr:spPr>
    </xdr:pic>
    <xdr:clientData/>
  </xdr:oneCellAnchor>
  <xdr:oneCellAnchor>
    <xdr:from>
      <xdr:col>23</xdr:col>
      <xdr:colOff>335280</xdr:colOff>
      <xdr:row>17</xdr:row>
      <xdr:rowOff>53340</xdr:rowOff>
    </xdr:from>
    <xdr:ext cx="252000" cy="252000"/>
    <xdr:pic>
      <xdr:nvPicPr>
        <xdr:cNvPr id="151" name="Picture 150">
          <a:extLst>
            <a:ext uri="{FF2B5EF4-FFF2-40B4-BE49-F238E27FC236}">
              <a16:creationId xmlns:a16="http://schemas.microsoft.com/office/drawing/2014/main" id="{C0FA706B-E4CC-4C8D-8385-FA04632EF0B4}"/>
            </a:ext>
          </a:extLst>
        </xdr:cNvPr>
        <xdr:cNvPicPr>
          <a:picLocks/>
        </xdr:cNvPicPr>
      </xdr:nvPicPr>
      <xdr:blipFill>
        <a:blip xmlns:r="http://schemas.openxmlformats.org/officeDocument/2006/relationships" r:embed="rId18"/>
        <a:stretch>
          <a:fillRect/>
        </a:stretch>
      </xdr:blipFill>
      <xdr:spPr>
        <a:xfrm>
          <a:off x="14721840" y="5364480"/>
          <a:ext cx="252000" cy="252000"/>
        </a:xfrm>
        <a:prstGeom prst="rect">
          <a:avLst/>
        </a:prstGeom>
      </xdr:spPr>
    </xdr:pic>
    <xdr:clientData/>
  </xdr:oneCellAnchor>
  <xdr:oneCellAnchor>
    <xdr:from>
      <xdr:col>23</xdr:col>
      <xdr:colOff>342900</xdr:colOff>
      <xdr:row>18</xdr:row>
      <xdr:rowOff>53340</xdr:rowOff>
    </xdr:from>
    <xdr:ext cx="252000" cy="252000"/>
    <xdr:pic>
      <xdr:nvPicPr>
        <xdr:cNvPr id="152" name="Picture 151">
          <a:extLst>
            <a:ext uri="{FF2B5EF4-FFF2-40B4-BE49-F238E27FC236}">
              <a16:creationId xmlns:a16="http://schemas.microsoft.com/office/drawing/2014/main" id="{9DB8B29F-49BA-451E-B5ED-00AA71FF64E1}"/>
            </a:ext>
          </a:extLst>
        </xdr:cNvPr>
        <xdr:cNvPicPr>
          <a:picLocks/>
        </xdr:cNvPicPr>
      </xdr:nvPicPr>
      <xdr:blipFill>
        <a:blip xmlns:r="http://schemas.openxmlformats.org/officeDocument/2006/relationships" r:embed="rId18"/>
        <a:stretch>
          <a:fillRect/>
        </a:stretch>
      </xdr:blipFill>
      <xdr:spPr>
        <a:xfrm>
          <a:off x="14729460" y="5692140"/>
          <a:ext cx="252000" cy="252000"/>
        </a:xfrm>
        <a:prstGeom prst="rect">
          <a:avLst/>
        </a:prstGeom>
      </xdr:spPr>
    </xdr:pic>
    <xdr:clientData/>
  </xdr:oneCellAnchor>
  <xdr:oneCellAnchor>
    <xdr:from>
      <xdr:col>23</xdr:col>
      <xdr:colOff>335280</xdr:colOff>
      <xdr:row>19</xdr:row>
      <xdr:rowOff>53340</xdr:rowOff>
    </xdr:from>
    <xdr:ext cx="252000" cy="252000"/>
    <xdr:pic>
      <xdr:nvPicPr>
        <xdr:cNvPr id="153" name="Picture 152">
          <a:extLst>
            <a:ext uri="{FF2B5EF4-FFF2-40B4-BE49-F238E27FC236}">
              <a16:creationId xmlns:a16="http://schemas.microsoft.com/office/drawing/2014/main" id="{78943D33-0D84-4268-81FB-530FD51D2C6D}"/>
            </a:ext>
          </a:extLst>
        </xdr:cNvPr>
        <xdr:cNvPicPr>
          <a:picLocks/>
        </xdr:cNvPicPr>
      </xdr:nvPicPr>
      <xdr:blipFill>
        <a:blip xmlns:r="http://schemas.openxmlformats.org/officeDocument/2006/relationships" r:embed="rId18"/>
        <a:stretch>
          <a:fillRect/>
        </a:stretch>
      </xdr:blipFill>
      <xdr:spPr>
        <a:xfrm>
          <a:off x="14721840" y="6019800"/>
          <a:ext cx="252000" cy="252000"/>
        </a:xfrm>
        <a:prstGeom prst="rect">
          <a:avLst/>
        </a:prstGeom>
      </xdr:spPr>
    </xdr:pic>
    <xdr:clientData/>
  </xdr:oneCellAnchor>
  <xdr:oneCellAnchor>
    <xdr:from>
      <xdr:col>23</xdr:col>
      <xdr:colOff>342900</xdr:colOff>
      <xdr:row>20</xdr:row>
      <xdr:rowOff>53340</xdr:rowOff>
    </xdr:from>
    <xdr:ext cx="252000" cy="252000"/>
    <xdr:pic>
      <xdr:nvPicPr>
        <xdr:cNvPr id="154" name="Picture 153">
          <a:extLst>
            <a:ext uri="{FF2B5EF4-FFF2-40B4-BE49-F238E27FC236}">
              <a16:creationId xmlns:a16="http://schemas.microsoft.com/office/drawing/2014/main" id="{94ED21A2-353D-43B5-9592-8AC89BDC62DE}"/>
            </a:ext>
          </a:extLst>
        </xdr:cNvPr>
        <xdr:cNvPicPr>
          <a:picLocks/>
        </xdr:cNvPicPr>
      </xdr:nvPicPr>
      <xdr:blipFill>
        <a:blip xmlns:r="http://schemas.openxmlformats.org/officeDocument/2006/relationships" r:embed="rId18"/>
        <a:stretch>
          <a:fillRect/>
        </a:stretch>
      </xdr:blipFill>
      <xdr:spPr>
        <a:xfrm>
          <a:off x="14729460" y="6347460"/>
          <a:ext cx="252000" cy="252000"/>
        </a:xfrm>
        <a:prstGeom prst="rect">
          <a:avLst/>
        </a:prstGeom>
      </xdr:spPr>
    </xdr:pic>
    <xdr:clientData/>
  </xdr:oneCellAnchor>
  <xdr:twoCellAnchor>
    <xdr:from>
      <xdr:col>5</xdr:col>
      <xdr:colOff>0</xdr:colOff>
      <xdr:row>11</xdr:row>
      <xdr:rowOff>99060</xdr:rowOff>
    </xdr:from>
    <xdr:to>
      <xdr:col>5</xdr:col>
      <xdr:colOff>72000</xdr:colOff>
      <xdr:row>11</xdr:row>
      <xdr:rowOff>261060</xdr:rowOff>
    </xdr:to>
    <xdr:sp macro="" textlink="">
      <xdr:nvSpPr>
        <xdr:cNvPr id="155" name="Rectangle 154">
          <a:extLst>
            <a:ext uri="{FF2B5EF4-FFF2-40B4-BE49-F238E27FC236}">
              <a16:creationId xmlns:a16="http://schemas.microsoft.com/office/drawing/2014/main" id="{15902B98-BD5A-48C7-88EC-17412378E3BC}"/>
            </a:ext>
          </a:extLst>
        </xdr:cNvPr>
        <xdr:cNvSpPr>
          <a:spLocks/>
        </xdr:cNvSpPr>
      </xdr:nvSpPr>
      <xdr:spPr>
        <a:xfrm>
          <a:off x="1836420" y="344424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12</xdr:row>
      <xdr:rowOff>91440</xdr:rowOff>
    </xdr:from>
    <xdr:to>
      <xdr:col>5</xdr:col>
      <xdr:colOff>72000</xdr:colOff>
      <xdr:row>12</xdr:row>
      <xdr:rowOff>253440</xdr:rowOff>
    </xdr:to>
    <xdr:sp macro="" textlink="">
      <xdr:nvSpPr>
        <xdr:cNvPr id="156" name="Rectangle 155">
          <a:extLst>
            <a:ext uri="{FF2B5EF4-FFF2-40B4-BE49-F238E27FC236}">
              <a16:creationId xmlns:a16="http://schemas.microsoft.com/office/drawing/2014/main" id="{9B9A678A-2165-41DA-9E10-CC786B21C7F6}"/>
            </a:ext>
          </a:extLst>
        </xdr:cNvPr>
        <xdr:cNvSpPr>
          <a:spLocks/>
        </xdr:cNvSpPr>
      </xdr:nvSpPr>
      <xdr:spPr>
        <a:xfrm>
          <a:off x="1836420" y="376428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13</xdr:row>
      <xdr:rowOff>106680</xdr:rowOff>
    </xdr:from>
    <xdr:to>
      <xdr:col>5</xdr:col>
      <xdr:colOff>72000</xdr:colOff>
      <xdr:row>13</xdr:row>
      <xdr:rowOff>268680</xdr:rowOff>
    </xdr:to>
    <xdr:sp macro="" textlink="">
      <xdr:nvSpPr>
        <xdr:cNvPr id="157" name="Rectangle 156">
          <a:extLst>
            <a:ext uri="{FF2B5EF4-FFF2-40B4-BE49-F238E27FC236}">
              <a16:creationId xmlns:a16="http://schemas.microsoft.com/office/drawing/2014/main" id="{D3BA9CD1-66D3-4C2B-8A89-2440A44D7038}"/>
            </a:ext>
          </a:extLst>
        </xdr:cNvPr>
        <xdr:cNvSpPr>
          <a:spLocks/>
        </xdr:cNvSpPr>
      </xdr:nvSpPr>
      <xdr:spPr>
        <a:xfrm>
          <a:off x="1836420" y="41071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14</xdr:row>
      <xdr:rowOff>76200</xdr:rowOff>
    </xdr:from>
    <xdr:to>
      <xdr:col>5</xdr:col>
      <xdr:colOff>72000</xdr:colOff>
      <xdr:row>14</xdr:row>
      <xdr:rowOff>238200</xdr:rowOff>
    </xdr:to>
    <xdr:sp macro="" textlink="">
      <xdr:nvSpPr>
        <xdr:cNvPr id="158" name="Rectangle 157">
          <a:extLst>
            <a:ext uri="{FF2B5EF4-FFF2-40B4-BE49-F238E27FC236}">
              <a16:creationId xmlns:a16="http://schemas.microsoft.com/office/drawing/2014/main" id="{1BF0FD79-2AB6-43EE-9279-99E77342A3BB}"/>
            </a:ext>
          </a:extLst>
        </xdr:cNvPr>
        <xdr:cNvSpPr>
          <a:spLocks/>
        </xdr:cNvSpPr>
      </xdr:nvSpPr>
      <xdr:spPr>
        <a:xfrm>
          <a:off x="1836420" y="440436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15</xdr:row>
      <xdr:rowOff>76200</xdr:rowOff>
    </xdr:from>
    <xdr:to>
      <xdr:col>5</xdr:col>
      <xdr:colOff>72000</xdr:colOff>
      <xdr:row>15</xdr:row>
      <xdr:rowOff>238200</xdr:rowOff>
    </xdr:to>
    <xdr:sp macro="" textlink="">
      <xdr:nvSpPr>
        <xdr:cNvPr id="159" name="Rectangle 158">
          <a:extLst>
            <a:ext uri="{FF2B5EF4-FFF2-40B4-BE49-F238E27FC236}">
              <a16:creationId xmlns:a16="http://schemas.microsoft.com/office/drawing/2014/main" id="{2169445B-CC29-4C9F-BC1B-9B1892A5812A}"/>
            </a:ext>
          </a:extLst>
        </xdr:cNvPr>
        <xdr:cNvSpPr>
          <a:spLocks/>
        </xdr:cNvSpPr>
      </xdr:nvSpPr>
      <xdr:spPr>
        <a:xfrm>
          <a:off x="1836420" y="473202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16</xdr:row>
      <xdr:rowOff>83820</xdr:rowOff>
    </xdr:from>
    <xdr:to>
      <xdr:col>5</xdr:col>
      <xdr:colOff>72000</xdr:colOff>
      <xdr:row>16</xdr:row>
      <xdr:rowOff>245820</xdr:rowOff>
    </xdr:to>
    <xdr:sp macro="" textlink="">
      <xdr:nvSpPr>
        <xdr:cNvPr id="160" name="Rectangle 159">
          <a:extLst>
            <a:ext uri="{FF2B5EF4-FFF2-40B4-BE49-F238E27FC236}">
              <a16:creationId xmlns:a16="http://schemas.microsoft.com/office/drawing/2014/main" id="{30983689-BCF8-4A0D-9859-C2BF7EE0F161}"/>
            </a:ext>
          </a:extLst>
        </xdr:cNvPr>
        <xdr:cNvSpPr>
          <a:spLocks/>
        </xdr:cNvSpPr>
      </xdr:nvSpPr>
      <xdr:spPr>
        <a:xfrm>
          <a:off x="1836420" y="506730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17</xdr:row>
      <xdr:rowOff>106680</xdr:rowOff>
    </xdr:from>
    <xdr:to>
      <xdr:col>5</xdr:col>
      <xdr:colOff>72000</xdr:colOff>
      <xdr:row>17</xdr:row>
      <xdr:rowOff>268680</xdr:rowOff>
    </xdr:to>
    <xdr:sp macro="" textlink="">
      <xdr:nvSpPr>
        <xdr:cNvPr id="161" name="Rectangle 160">
          <a:extLst>
            <a:ext uri="{FF2B5EF4-FFF2-40B4-BE49-F238E27FC236}">
              <a16:creationId xmlns:a16="http://schemas.microsoft.com/office/drawing/2014/main" id="{4BC06DB2-C0B9-44AE-BB20-09DDA62CB511}"/>
            </a:ext>
          </a:extLst>
        </xdr:cNvPr>
        <xdr:cNvSpPr>
          <a:spLocks/>
        </xdr:cNvSpPr>
      </xdr:nvSpPr>
      <xdr:spPr>
        <a:xfrm>
          <a:off x="1836420" y="541782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18</xdr:row>
      <xdr:rowOff>106680</xdr:rowOff>
    </xdr:from>
    <xdr:to>
      <xdr:col>5</xdr:col>
      <xdr:colOff>72000</xdr:colOff>
      <xdr:row>18</xdr:row>
      <xdr:rowOff>268680</xdr:rowOff>
    </xdr:to>
    <xdr:sp macro="" textlink="">
      <xdr:nvSpPr>
        <xdr:cNvPr id="162" name="Rectangle 161">
          <a:extLst>
            <a:ext uri="{FF2B5EF4-FFF2-40B4-BE49-F238E27FC236}">
              <a16:creationId xmlns:a16="http://schemas.microsoft.com/office/drawing/2014/main" id="{7FF66A75-B54E-4AD8-91E7-A1B2507ADF0F}"/>
            </a:ext>
          </a:extLst>
        </xdr:cNvPr>
        <xdr:cNvSpPr>
          <a:spLocks/>
        </xdr:cNvSpPr>
      </xdr:nvSpPr>
      <xdr:spPr>
        <a:xfrm>
          <a:off x="1836420" y="57454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19</xdr:row>
      <xdr:rowOff>114300</xdr:rowOff>
    </xdr:from>
    <xdr:to>
      <xdr:col>5</xdr:col>
      <xdr:colOff>72000</xdr:colOff>
      <xdr:row>19</xdr:row>
      <xdr:rowOff>276300</xdr:rowOff>
    </xdr:to>
    <xdr:sp macro="" textlink="">
      <xdr:nvSpPr>
        <xdr:cNvPr id="163" name="Rectangle 162">
          <a:extLst>
            <a:ext uri="{FF2B5EF4-FFF2-40B4-BE49-F238E27FC236}">
              <a16:creationId xmlns:a16="http://schemas.microsoft.com/office/drawing/2014/main" id="{1EDE1A56-54E9-49BC-AC3D-65206249C514}"/>
            </a:ext>
          </a:extLst>
        </xdr:cNvPr>
        <xdr:cNvSpPr>
          <a:spLocks/>
        </xdr:cNvSpPr>
      </xdr:nvSpPr>
      <xdr:spPr>
        <a:xfrm>
          <a:off x="1836420" y="608076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oneCellAnchor>
    <xdr:from>
      <xdr:col>23</xdr:col>
      <xdr:colOff>335280</xdr:colOff>
      <xdr:row>8</xdr:row>
      <xdr:rowOff>30480</xdr:rowOff>
    </xdr:from>
    <xdr:ext cx="252000" cy="252000"/>
    <xdr:pic>
      <xdr:nvPicPr>
        <xdr:cNvPr id="165" name="Picture 164">
          <a:hlinkClick xmlns:r="http://schemas.openxmlformats.org/officeDocument/2006/relationships" r:id="rId17"/>
          <a:extLst>
            <a:ext uri="{FF2B5EF4-FFF2-40B4-BE49-F238E27FC236}">
              <a16:creationId xmlns:a16="http://schemas.microsoft.com/office/drawing/2014/main" id="{CA485F38-BBBE-45AD-A926-CD950B093BC7}"/>
            </a:ext>
          </a:extLst>
        </xdr:cNvPr>
        <xdr:cNvPicPr>
          <a:picLocks/>
        </xdr:cNvPicPr>
      </xdr:nvPicPr>
      <xdr:blipFill>
        <a:blip xmlns:r="http://schemas.openxmlformats.org/officeDocument/2006/relationships" r:embed="rId18"/>
        <a:stretch>
          <a:fillRect/>
        </a:stretch>
      </xdr:blipFill>
      <xdr:spPr>
        <a:xfrm>
          <a:off x="14721840" y="2392680"/>
          <a:ext cx="252000" cy="252000"/>
        </a:xfrm>
        <a:prstGeom prst="rect">
          <a:avLst/>
        </a:prstGeom>
      </xdr:spPr>
    </xdr:pic>
    <xdr:clientData/>
  </xdr:oneCellAnchor>
  <xdr:oneCellAnchor>
    <xdr:from>
      <xdr:col>23</xdr:col>
      <xdr:colOff>335280</xdr:colOff>
      <xdr:row>9</xdr:row>
      <xdr:rowOff>45720</xdr:rowOff>
    </xdr:from>
    <xdr:ext cx="252000" cy="252000"/>
    <xdr:pic>
      <xdr:nvPicPr>
        <xdr:cNvPr id="166" name="Picture 165">
          <a:hlinkClick xmlns:r="http://schemas.openxmlformats.org/officeDocument/2006/relationships" r:id="rId17"/>
          <a:extLst>
            <a:ext uri="{FF2B5EF4-FFF2-40B4-BE49-F238E27FC236}">
              <a16:creationId xmlns:a16="http://schemas.microsoft.com/office/drawing/2014/main" id="{42536ED6-6435-4584-8FC3-7EEA56389A69}"/>
            </a:ext>
          </a:extLst>
        </xdr:cNvPr>
        <xdr:cNvPicPr>
          <a:picLocks/>
        </xdr:cNvPicPr>
      </xdr:nvPicPr>
      <xdr:blipFill>
        <a:blip xmlns:r="http://schemas.openxmlformats.org/officeDocument/2006/relationships" r:embed="rId18"/>
        <a:stretch>
          <a:fillRect/>
        </a:stretch>
      </xdr:blipFill>
      <xdr:spPr>
        <a:xfrm>
          <a:off x="14721840" y="2735580"/>
          <a:ext cx="252000" cy="252000"/>
        </a:xfrm>
        <a:prstGeom prst="rect">
          <a:avLst/>
        </a:prstGeom>
      </xdr:spPr>
    </xdr:pic>
    <xdr:clientData/>
  </xdr:oneCellAnchor>
  <xdr:oneCellAnchor>
    <xdr:from>
      <xdr:col>23</xdr:col>
      <xdr:colOff>335280</xdr:colOff>
      <xdr:row>13</xdr:row>
      <xdr:rowOff>53340</xdr:rowOff>
    </xdr:from>
    <xdr:ext cx="252000" cy="252000"/>
    <xdr:pic>
      <xdr:nvPicPr>
        <xdr:cNvPr id="167" name="Picture 166">
          <a:extLst>
            <a:ext uri="{FF2B5EF4-FFF2-40B4-BE49-F238E27FC236}">
              <a16:creationId xmlns:a16="http://schemas.microsoft.com/office/drawing/2014/main" id="{645D5616-EC0E-4293-AA0E-086969518E84}"/>
            </a:ext>
          </a:extLst>
        </xdr:cNvPr>
        <xdr:cNvPicPr>
          <a:picLocks/>
        </xdr:cNvPicPr>
      </xdr:nvPicPr>
      <xdr:blipFill>
        <a:blip xmlns:r="http://schemas.openxmlformats.org/officeDocument/2006/relationships" r:embed="rId18"/>
        <a:stretch>
          <a:fillRect/>
        </a:stretch>
      </xdr:blipFill>
      <xdr:spPr>
        <a:xfrm>
          <a:off x="14721840" y="4053840"/>
          <a:ext cx="252000" cy="252000"/>
        </a:xfrm>
        <a:prstGeom prst="rect">
          <a:avLst/>
        </a:prstGeom>
      </xdr:spPr>
    </xdr:pic>
    <xdr:clientData/>
  </xdr:oneCellAnchor>
  <xdr:oneCellAnchor>
    <xdr:from>
      <xdr:col>23</xdr:col>
      <xdr:colOff>342900</xdr:colOff>
      <xdr:row>14</xdr:row>
      <xdr:rowOff>53340</xdr:rowOff>
    </xdr:from>
    <xdr:ext cx="252000" cy="252000"/>
    <xdr:pic>
      <xdr:nvPicPr>
        <xdr:cNvPr id="168" name="Picture 167">
          <a:extLst>
            <a:ext uri="{FF2B5EF4-FFF2-40B4-BE49-F238E27FC236}">
              <a16:creationId xmlns:a16="http://schemas.microsoft.com/office/drawing/2014/main" id="{EFF36198-2888-4E7C-BDF5-67625C6C3D7E}"/>
            </a:ext>
          </a:extLst>
        </xdr:cNvPr>
        <xdr:cNvPicPr>
          <a:picLocks/>
        </xdr:cNvPicPr>
      </xdr:nvPicPr>
      <xdr:blipFill>
        <a:blip xmlns:r="http://schemas.openxmlformats.org/officeDocument/2006/relationships" r:embed="rId18"/>
        <a:stretch>
          <a:fillRect/>
        </a:stretch>
      </xdr:blipFill>
      <xdr:spPr>
        <a:xfrm>
          <a:off x="14729460" y="4381500"/>
          <a:ext cx="252000" cy="252000"/>
        </a:xfrm>
        <a:prstGeom prst="rect">
          <a:avLst/>
        </a:prstGeom>
      </xdr:spPr>
    </xdr:pic>
    <xdr:clientData/>
  </xdr:oneCellAnchor>
  <xdr:oneCellAnchor>
    <xdr:from>
      <xdr:col>23</xdr:col>
      <xdr:colOff>335280</xdr:colOff>
      <xdr:row>15</xdr:row>
      <xdr:rowOff>53340</xdr:rowOff>
    </xdr:from>
    <xdr:ext cx="252000" cy="252000"/>
    <xdr:pic>
      <xdr:nvPicPr>
        <xdr:cNvPr id="169" name="Picture 168">
          <a:extLst>
            <a:ext uri="{FF2B5EF4-FFF2-40B4-BE49-F238E27FC236}">
              <a16:creationId xmlns:a16="http://schemas.microsoft.com/office/drawing/2014/main" id="{D7437E4F-0A97-4EFD-9CFA-9E9CFF912EB8}"/>
            </a:ext>
          </a:extLst>
        </xdr:cNvPr>
        <xdr:cNvPicPr>
          <a:picLocks/>
        </xdr:cNvPicPr>
      </xdr:nvPicPr>
      <xdr:blipFill>
        <a:blip xmlns:r="http://schemas.openxmlformats.org/officeDocument/2006/relationships" r:embed="rId18"/>
        <a:stretch>
          <a:fillRect/>
        </a:stretch>
      </xdr:blipFill>
      <xdr:spPr>
        <a:xfrm>
          <a:off x="14721840" y="4709160"/>
          <a:ext cx="252000" cy="252000"/>
        </a:xfrm>
        <a:prstGeom prst="rect">
          <a:avLst/>
        </a:prstGeom>
      </xdr:spPr>
    </xdr:pic>
    <xdr:clientData/>
  </xdr:oneCellAnchor>
  <xdr:oneCellAnchor>
    <xdr:from>
      <xdr:col>23</xdr:col>
      <xdr:colOff>342900</xdr:colOff>
      <xdr:row>16</xdr:row>
      <xdr:rowOff>53340</xdr:rowOff>
    </xdr:from>
    <xdr:ext cx="252000" cy="252000"/>
    <xdr:pic>
      <xdr:nvPicPr>
        <xdr:cNvPr id="170" name="Picture 169">
          <a:extLst>
            <a:ext uri="{FF2B5EF4-FFF2-40B4-BE49-F238E27FC236}">
              <a16:creationId xmlns:a16="http://schemas.microsoft.com/office/drawing/2014/main" id="{2E5E9525-BFB1-49A1-84A7-A37091AA24D7}"/>
            </a:ext>
          </a:extLst>
        </xdr:cNvPr>
        <xdr:cNvPicPr>
          <a:picLocks/>
        </xdr:cNvPicPr>
      </xdr:nvPicPr>
      <xdr:blipFill>
        <a:blip xmlns:r="http://schemas.openxmlformats.org/officeDocument/2006/relationships" r:embed="rId18"/>
        <a:stretch>
          <a:fillRect/>
        </a:stretch>
      </xdr:blipFill>
      <xdr:spPr>
        <a:xfrm>
          <a:off x="14729460" y="5036820"/>
          <a:ext cx="252000" cy="252000"/>
        </a:xfrm>
        <a:prstGeom prst="rect">
          <a:avLst/>
        </a:prstGeom>
      </xdr:spPr>
    </xdr:pic>
    <xdr:clientData/>
  </xdr:oneCellAnchor>
  <xdr:oneCellAnchor>
    <xdr:from>
      <xdr:col>23</xdr:col>
      <xdr:colOff>335280</xdr:colOff>
      <xdr:row>17</xdr:row>
      <xdr:rowOff>53340</xdr:rowOff>
    </xdr:from>
    <xdr:ext cx="252000" cy="252000"/>
    <xdr:pic>
      <xdr:nvPicPr>
        <xdr:cNvPr id="171" name="Picture 170">
          <a:extLst>
            <a:ext uri="{FF2B5EF4-FFF2-40B4-BE49-F238E27FC236}">
              <a16:creationId xmlns:a16="http://schemas.microsoft.com/office/drawing/2014/main" id="{BAB7C01B-C5AB-4BAE-8144-C8FEAED72CA9}"/>
            </a:ext>
          </a:extLst>
        </xdr:cNvPr>
        <xdr:cNvPicPr>
          <a:picLocks/>
        </xdr:cNvPicPr>
      </xdr:nvPicPr>
      <xdr:blipFill>
        <a:blip xmlns:r="http://schemas.openxmlformats.org/officeDocument/2006/relationships" r:embed="rId18"/>
        <a:stretch>
          <a:fillRect/>
        </a:stretch>
      </xdr:blipFill>
      <xdr:spPr>
        <a:xfrm>
          <a:off x="14721840" y="5364480"/>
          <a:ext cx="252000" cy="252000"/>
        </a:xfrm>
        <a:prstGeom prst="rect">
          <a:avLst/>
        </a:prstGeom>
      </xdr:spPr>
    </xdr:pic>
    <xdr:clientData/>
  </xdr:oneCellAnchor>
  <xdr:oneCellAnchor>
    <xdr:from>
      <xdr:col>23</xdr:col>
      <xdr:colOff>342900</xdr:colOff>
      <xdr:row>18</xdr:row>
      <xdr:rowOff>53340</xdr:rowOff>
    </xdr:from>
    <xdr:ext cx="252000" cy="252000"/>
    <xdr:pic>
      <xdr:nvPicPr>
        <xdr:cNvPr id="172" name="Picture 171">
          <a:extLst>
            <a:ext uri="{FF2B5EF4-FFF2-40B4-BE49-F238E27FC236}">
              <a16:creationId xmlns:a16="http://schemas.microsoft.com/office/drawing/2014/main" id="{B1A2F626-8FF5-4330-9FFB-6DC327584324}"/>
            </a:ext>
          </a:extLst>
        </xdr:cNvPr>
        <xdr:cNvPicPr>
          <a:picLocks/>
        </xdr:cNvPicPr>
      </xdr:nvPicPr>
      <xdr:blipFill>
        <a:blip xmlns:r="http://schemas.openxmlformats.org/officeDocument/2006/relationships" r:embed="rId18"/>
        <a:stretch>
          <a:fillRect/>
        </a:stretch>
      </xdr:blipFill>
      <xdr:spPr>
        <a:xfrm>
          <a:off x="14729460" y="5692140"/>
          <a:ext cx="252000" cy="252000"/>
        </a:xfrm>
        <a:prstGeom prst="rect">
          <a:avLst/>
        </a:prstGeom>
      </xdr:spPr>
    </xdr:pic>
    <xdr:clientData/>
  </xdr:oneCellAnchor>
  <xdr:oneCellAnchor>
    <xdr:from>
      <xdr:col>23</xdr:col>
      <xdr:colOff>335280</xdr:colOff>
      <xdr:row>19</xdr:row>
      <xdr:rowOff>53340</xdr:rowOff>
    </xdr:from>
    <xdr:ext cx="252000" cy="252000"/>
    <xdr:pic>
      <xdr:nvPicPr>
        <xdr:cNvPr id="173" name="Picture 172">
          <a:extLst>
            <a:ext uri="{FF2B5EF4-FFF2-40B4-BE49-F238E27FC236}">
              <a16:creationId xmlns:a16="http://schemas.microsoft.com/office/drawing/2014/main" id="{9972F846-A452-41A1-8379-5B5DED43FB1C}"/>
            </a:ext>
          </a:extLst>
        </xdr:cNvPr>
        <xdr:cNvPicPr>
          <a:picLocks/>
        </xdr:cNvPicPr>
      </xdr:nvPicPr>
      <xdr:blipFill>
        <a:blip xmlns:r="http://schemas.openxmlformats.org/officeDocument/2006/relationships" r:embed="rId18"/>
        <a:stretch>
          <a:fillRect/>
        </a:stretch>
      </xdr:blipFill>
      <xdr:spPr>
        <a:xfrm>
          <a:off x="14721840" y="6019800"/>
          <a:ext cx="252000" cy="252000"/>
        </a:xfrm>
        <a:prstGeom prst="rect">
          <a:avLst/>
        </a:prstGeom>
      </xdr:spPr>
    </xdr:pic>
    <xdr:clientData/>
  </xdr:oneCellAnchor>
  <xdr:oneCellAnchor>
    <xdr:from>
      <xdr:col>23</xdr:col>
      <xdr:colOff>342900</xdr:colOff>
      <xdr:row>20</xdr:row>
      <xdr:rowOff>53340</xdr:rowOff>
    </xdr:from>
    <xdr:ext cx="252000" cy="252000"/>
    <xdr:pic>
      <xdr:nvPicPr>
        <xdr:cNvPr id="174" name="Picture 173">
          <a:extLst>
            <a:ext uri="{FF2B5EF4-FFF2-40B4-BE49-F238E27FC236}">
              <a16:creationId xmlns:a16="http://schemas.microsoft.com/office/drawing/2014/main" id="{9B85275C-4852-4510-81F1-CD44634AC496}"/>
            </a:ext>
          </a:extLst>
        </xdr:cNvPr>
        <xdr:cNvPicPr>
          <a:picLocks/>
        </xdr:cNvPicPr>
      </xdr:nvPicPr>
      <xdr:blipFill>
        <a:blip xmlns:r="http://schemas.openxmlformats.org/officeDocument/2006/relationships" r:embed="rId18"/>
        <a:stretch>
          <a:fillRect/>
        </a:stretch>
      </xdr:blipFill>
      <xdr:spPr>
        <a:xfrm>
          <a:off x="14729460" y="6347460"/>
          <a:ext cx="252000" cy="252000"/>
        </a:xfrm>
        <a:prstGeom prst="rect">
          <a:avLst/>
        </a:prstGeom>
      </xdr:spPr>
    </xdr:pic>
    <xdr:clientData/>
  </xdr:oneCellAnchor>
  <xdr:twoCellAnchor>
    <xdr:from>
      <xdr:col>20</xdr:col>
      <xdr:colOff>220980</xdr:colOff>
      <xdr:row>11</xdr:row>
      <xdr:rowOff>68580</xdr:rowOff>
    </xdr:from>
    <xdr:to>
      <xdr:col>20</xdr:col>
      <xdr:colOff>400980</xdr:colOff>
      <xdr:row>11</xdr:row>
      <xdr:rowOff>248580</xdr:rowOff>
    </xdr:to>
    <xdr:sp macro="" textlink="">
      <xdr:nvSpPr>
        <xdr:cNvPr id="179" name="TextBox 178">
          <a:extLst>
            <a:ext uri="{FF2B5EF4-FFF2-40B4-BE49-F238E27FC236}">
              <a16:creationId xmlns:a16="http://schemas.microsoft.com/office/drawing/2014/main" id="{4C192032-930F-46CA-A4A7-CCBDB846306E}"/>
            </a:ext>
          </a:extLst>
        </xdr:cNvPr>
        <xdr:cNvSpPr txBox="1">
          <a:spLocks noChangeAspect="1"/>
        </xdr:cNvSpPr>
      </xdr:nvSpPr>
      <xdr:spPr>
        <a:xfrm>
          <a:off x="13731240" y="34137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213360</xdr:colOff>
      <xdr:row>12</xdr:row>
      <xdr:rowOff>83820</xdr:rowOff>
    </xdr:from>
    <xdr:to>
      <xdr:col>20</xdr:col>
      <xdr:colOff>393360</xdr:colOff>
      <xdr:row>12</xdr:row>
      <xdr:rowOff>263820</xdr:rowOff>
    </xdr:to>
    <xdr:sp macro="" textlink="">
      <xdr:nvSpPr>
        <xdr:cNvPr id="180" name="TextBox 179">
          <a:extLst>
            <a:ext uri="{FF2B5EF4-FFF2-40B4-BE49-F238E27FC236}">
              <a16:creationId xmlns:a16="http://schemas.microsoft.com/office/drawing/2014/main" id="{46BC9DE7-E416-4AA0-9F8C-82735BB9A161}"/>
            </a:ext>
          </a:extLst>
        </xdr:cNvPr>
        <xdr:cNvSpPr txBox="1">
          <a:spLocks noChangeAspect="1"/>
        </xdr:cNvSpPr>
      </xdr:nvSpPr>
      <xdr:spPr>
        <a:xfrm>
          <a:off x="13723620" y="37566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213360</xdr:colOff>
      <xdr:row>13</xdr:row>
      <xdr:rowOff>60960</xdr:rowOff>
    </xdr:from>
    <xdr:to>
      <xdr:col>20</xdr:col>
      <xdr:colOff>393360</xdr:colOff>
      <xdr:row>13</xdr:row>
      <xdr:rowOff>240960</xdr:rowOff>
    </xdr:to>
    <xdr:sp macro="" textlink="">
      <xdr:nvSpPr>
        <xdr:cNvPr id="181" name="TextBox 180">
          <a:extLst>
            <a:ext uri="{FF2B5EF4-FFF2-40B4-BE49-F238E27FC236}">
              <a16:creationId xmlns:a16="http://schemas.microsoft.com/office/drawing/2014/main" id="{EE556C12-2320-4D67-8E46-77C4CEF02617}"/>
            </a:ext>
          </a:extLst>
        </xdr:cNvPr>
        <xdr:cNvSpPr txBox="1">
          <a:spLocks noChangeAspect="1"/>
        </xdr:cNvSpPr>
      </xdr:nvSpPr>
      <xdr:spPr>
        <a:xfrm>
          <a:off x="13723620" y="40614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205740</xdr:colOff>
      <xdr:row>14</xdr:row>
      <xdr:rowOff>60960</xdr:rowOff>
    </xdr:from>
    <xdr:to>
      <xdr:col>20</xdr:col>
      <xdr:colOff>385740</xdr:colOff>
      <xdr:row>14</xdr:row>
      <xdr:rowOff>240960</xdr:rowOff>
    </xdr:to>
    <xdr:sp macro="" textlink="">
      <xdr:nvSpPr>
        <xdr:cNvPr id="182" name="TextBox 181">
          <a:extLst>
            <a:ext uri="{FF2B5EF4-FFF2-40B4-BE49-F238E27FC236}">
              <a16:creationId xmlns:a16="http://schemas.microsoft.com/office/drawing/2014/main" id="{E4BE9130-C59A-4D28-B81D-3FD3FDC64212}"/>
            </a:ext>
          </a:extLst>
        </xdr:cNvPr>
        <xdr:cNvSpPr txBox="1">
          <a:spLocks noChangeAspect="1"/>
        </xdr:cNvSpPr>
      </xdr:nvSpPr>
      <xdr:spPr>
        <a:xfrm>
          <a:off x="13716000" y="43891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198120</xdr:colOff>
      <xdr:row>15</xdr:row>
      <xdr:rowOff>60960</xdr:rowOff>
    </xdr:from>
    <xdr:to>
      <xdr:col>20</xdr:col>
      <xdr:colOff>378120</xdr:colOff>
      <xdr:row>15</xdr:row>
      <xdr:rowOff>240960</xdr:rowOff>
    </xdr:to>
    <xdr:sp macro="" textlink="">
      <xdr:nvSpPr>
        <xdr:cNvPr id="183" name="TextBox 182">
          <a:extLst>
            <a:ext uri="{FF2B5EF4-FFF2-40B4-BE49-F238E27FC236}">
              <a16:creationId xmlns:a16="http://schemas.microsoft.com/office/drawing/2014/main" id="{2683D4EE-589C-46E9-8959-DD2E5905E350}"/>
            </a:ext>
          </a:extLst>
        </xdr:cNvPr>
        <xdr:cNvSpPr txBox="1">
          <a:spLocks noChangeAspect="1"/>
        </xdr:cNvSpPr>
      </xdr:nvSpPr>
      <xdr:spPr>
        <a:xfrm>
          <a:off x="13708380" y="471678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190500</xdr:colOff>
      <xdr:row>16</xdr:row>
      <xdr:rowOff>60960</xdr:rowOff>
    </xdr:from>
    <xdr:to>
      <xdr:col>20</xdr:col>
      <xdr:colOff>370500</xdr:colOff>
      <xdr:row>16</xdr:row>
      <xdr:rowOff>240960</xdr:rowOff>
    </xdr:to>
    <xdr:sp macro="" textlink="">
      <xdr:nvSpPr>
        <xdr:cNvPr id="184" name="TextBox 183">
          <a:extLst>
            <a:ext uri="{FF2B5EF4-FFF2-40B4-BE49-F238E27FC236}">
              <a16:creationId xmlns:a16="http://schemas.microsoft.com/office/drawing/2014/main" id="{FE4E5284-DD74-45DC-8860-FFD9FF0C3D66}"/>
            </a:ext>
          </a:extLst>
        </xdr:cNvPr>
        <xdr:cNvSpPr txBox="1">
          <a:spLocks noChangeAspect="1"/>
        </xdr:cNvSpPr>
      </xdr:nvSpPr>
      <xdr:spPr>
        <a:xfrm>
          <a:off x="13700760" y="504444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190500</xdr:colOff>
      <xdr:row>17</xdr:row>
      <xdr:rowOff>60960</xdr:rowOff>
    </xdr:from>
    <xdr:to>
      <xdr:col>20</xdr:col>
      <xdr:colOff>370500</xdr:colOff>
      <xdr:row>17</xdr:row>
      <xdr:rowOff>240960</xdr:rowOff>
    </xdr:to>
    <xdr:sp macro="" textlink="">
      <xdr:nvSpPr>
        <xdr:cNvPr id="185" name="TextBox 184">
          <a:extLst>
            <a:ext uri="{FF2B5EF4-FFF2-40B4-BE49-F238E27FC236}">
              <a16:creationId xmlns:a16="http://schemas.microsoft.com/office/drawing/2014/main" id="{708F9F85-0FC4-4ACE-BF03-4B2BA2BE1E4C}"/>
            </a:ext>
          </a:extLst>
        </xdr:cNvPr>
        <xdr:cNvSpPr txBox="1">
          <a:spLocks noChangeAspect="1"/>
        </xdr:cNvSpPr>
      </xdr:nvSpPr>
      <xdr:spPr>
        <a:xfrm>
          <a:off x="13700760" y="537210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175260</xdr:colOff>
      <xdr:row>18</xdr:row>
      <xdr:rowOff>60960</xdr:rowOff>
    </xdr:from>
    <xdr:to>
      <xdr:col>20</xdr:col>
      <xdr:colOff>355260</xdr:colOff>
      <xdr:row>18</xdr:row>
      <xdr:rowOff>240960</xdr:rowOff>
    </xdr:to>
    <xdr:sp macro="" textlink="">
      <xdr:nvSpPr>
        <xdr:cNvPr id="186" name="TextBox 185">
          <a:extLst>
            <a:ext uri="{FF2B5EF4-FFF2-40B4-BE49-F238E27FC236}">
              <a16:creationId xmlns:a16="http://schemas.microsoft.com/office/drawing/2014/main" id="{E6BC402F-8DD1-4DBF-89A8-282A00F00E3E}"/>
            </a:ext>
          </a:extLst>
        </xdr:cNvPr>
        <xdr:cNvSpPr txBox="1">
          <a:spLocks noChangeAspect="1"/>
        </xdr:cNvSpPr>
      </xdr:nvSpPr>
      <xdr:spPr>
        <a:xfrm>
          <a:off x="13685520" y="56997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167640</xdr:colOff>
      <xdr:row>19</xdr:row>
      <xdr:rowOff>76200</xdr:rowOff>
    </xdr:from>
    <xdr:to>
      <xdr:col>20</xdr:col>
      <xdr:colOff>347640</xdr:colOff>
      <xdr:row>19</xdr:row>
      <xdr:rowOff>256200</xdr:rowOff>
    </xdr:to>
    <xdr:sp macro="" textlink="">
      <xdr:nvSpPr>
        <xdr:cNvPr id="187" name="TextBox 186">
          <a:extLst>
            <a:ext uri="{FF2B5EF4-FFF2-40B4-BE49-F238E27FC236}">
              <a16:creationId xmlns:a16="http://schemas.microsoft.com/office/drawing/2014/main" id="{A5B9CB1F-BB8A-43B8-AACF-241E26012C65}"/>
            </a:ext>
          </a:extLst>
        </xdr:cNvPr>
        <xdr:cNvSpPr txBox="1">
          <a:spLocks noChangeAspect="1"/>
        </xdr:cNvSpPr>
      </xdr:nvSpPr>
      <xdr:spPr>
        <a:xfrm>
          <a:off x="13677900" y="60426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167640</xdr:colOff>
      <xdr:row>20</xdr:row>
      <xdr:rowOff>99060</xdr:rowOff>
    </xdr:from>
    <xdr:to>
      <xdr:col>20</xdr:col>
      <xdr:colOff>347640</xdr:colOff>
      <xdr:row>20</xdr:row>
      <xdr:rowOff>279060</xdr:rowOff>
    </xdr:to>
    <xdr:sp macro="" textlink="">
      <xdr:nvSpPr>
        <xdr:cNvPr id="188" name="TextBox 187">
          <a:extLst>
            <a:ext uri="{FF2B5EF4-FFF2-40B4-BE49-F238E27FC236}">
              <a16:creationId xmlns:a16="http://schemas.microsoft.com/office/drawing/2014/main" id="{5B1CEC00-3BCD-45F7-9766-1DC18B30B46B}"/>
            </a:ext>
          </a:extLst>
        </xdr:cNvPr>
        <xdr:cNvSpPr txBox="1">
          <a:spLocks noChangeAspect="1"/>
        </xdr:cNvSpPr>
      </xdr:nvSpPr>
      <xdr:spPr>
        <a:xfrm>
          <a:off x="13677900" y="639318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5</xdr:col>
      <xdr:colOff>0</xdr:colOff>
      <xdr:row>20</xdr:row>
      <xdr:rowOff>83820</xdr:rowOff>
    </xdr:from>
    <xdr:to>
      <xdr:col>5</xdr:col>
      <xdr:colOff>72000</xdr:colOff>
      <xdr:row>20</xdr:row>
      <xdr:rowOff>245820</xdr:rowOff>
    </xdr:to>
    <xdr:sp macro="" textlink="">
      <xdr:nvSpPr>
        <xdr:cNvPr id="189" name="Rectangle 188">
          <a:extLst>
            <a:ext uri="{FF2B5EF4-FFF2-40B4-BE49-F238E27FC236}">
              <a16:creationId xmlns:a16="http://schemas.microsoft.com/office/drawing/2014/main" id="{FC51D2ED-AC56-4855-80C0-2252CA117E63}"/>
            </a:ext>
          </a:extLst>
        </xdr:cNvPr>
        <xdr:cNvSpPr>
          <a:spLocks/>
        </xdr:cNvSpPr>
      </xdr:nvSpPr>
      <xdr:spPr>
        <a:xfrm>
          <a:off x="1836420" y="63779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17</xdr:col>
      <xdr:colOff>620124</xdr:colOff>
      <xdr:row>12</xdr:row>
      <xdr:rowOff>171439</xdr:rowOff>
    </xdr:from>
    <xdr:to>
      <xdr:col>19</xdr:col>
      <xdr:colOff>736104</xdr:colOff>
      <xdr:row>13</xdr:row>
      <xdr:rowOff>58281</xdr:rowOff>
    </xdr:to>
    <xdr:sp macro="" textlink="">
      <xdr:nvSpPr>
        <xdr:cNvPr id="213" name="Rectangle: Rounded Corners 212">
          <a:extLst>
            <a:ext uri="{FF2B5EF4-FFF2-40B4-BE49-F238E27FC236}">
              <a16:creationId xmlns:a16="http://schemas.microsoft.com/office/drawing/2014/main" id="{0C84D4A7-C12C-54EA-4EAD-70CAA95BC2B6}"/>
            </a:ext>
          </a:extLst>
        </xdr:cNvPr>
        <xdr:cNvSpPr/>
      </xdr:nvSpPr>
      <xdr:spPr>
        <a:xfrm>
          <a:off x="11707224" y="3844279"/>
          <a:ext cx="1800000" cy="214502"/>
        </a:xfrm>
        <a:prstGeom prst="roundRect">
          <a:avLst/>
        </a:prstGeom>
        <a:solidFill>
          <a:schemeClr val="bg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xdr:from>
      <xdr:col>2</xdr:col>
      <xdr:colOff>22860</xdr:colOff>
      <xdr:row>0</xdr:row>
      <xdr:rowOff>0</xdr:rowOff>
    </xdr:from>
    <xdr:to>
      <xdr:col>15</xdr:col>
      <xdr:colOff>198120</xdr:colOff>
      <xdr:row>29</xdr:row>
      <xdr:rowOff>121920</xdr:rowOff>
    </xdr:to>
    <xdr:sp macro="" textlink="">
      <xdr:nvSpPr>
        <xdr:cNvPr id="2" name="Rectangle 1">
          <a:extLst>
            <a:ext uri="{FF2B5EF4-FFF2-40B4-BE49-F238E27FC236}">
              <a16:creationId xmlns:a16="http://schemas.microsoft.com/office/drawing/2014/main" id="{E3E15A85-BA77-4DC6-A05B-2CA9D0A45A33}"/>
            </a:ext>
          </a:extLst>
        </xdr:cNvPr>
        <xdr:cNvSpPr/>
      </xdr:nvSpPr>
      <xdr:spPr>
        <a:xfrm>
          <a:off x="1493520" y="0"/>
          <a:ext cx="798576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15</xdr:col>
      <xdr:colOff>205740</xdr:colOff>
      <xdr:row>0</xdr:row>
      <xdr:rowOff>7620</xdr:rowOff>
    </xdr:from>
    <xdr:to>
      <xdr:col>21</xdr:col>
      <xdr:colOff>31800</xdr:colOff>
      <xdr:row>22</xdr:row>
      <xdr:rowOff>135949</xdr:rowOff>
    </xdr:to>
    <xdr:grpSp>
      <xdr:nvGrpSpPr>
        <xdr:cNvPr id="13" name="Group 12">
          <a:extLst>
            <a:ext uri="{FF2B5EF4-FFF2-40B4-BE49-F238E27FC236}">
              <a16:creationId xmlns:a16="http://schemas.microsoft.com/office/drawing/2014/main" id="{CE5C2067-0B63-8623-85A9-88C692C06292}"/>
            </a:ext>
          </a:extLst>
        </xdr:cNvPr>
        <xdr:cNvGrpSpPr/>
      </xdr:nvGrpSpPr>
      <xdr:grpSpPr>
        <a:xfrm>
          <a:off x="9486900" y="7620"/>
          <a:ext cx="4680000" cy="6872029"/>
          <a:chOff x="9486900" y="7620"/>
          <a:chExt cx="4680000" cy="6872029"/>
        </a:xfrm>
      </xdr:grpSpPr>
      <xdr:sp macro="" textlink="">
        <xdr:nvSpPr>
          <xdr:cNvPr id="191" name="Rectangle: Rounded Corners 190">
            <a:extLst>
              <a:ext uri="{FF2B5EF4-FFF2-40B4-BE49-F238E27FC236}">
                <a16:creationId xmlns:a16="http://schemas.microsoft.com/office/drawing/2014/main" id="{21C385A2-C7C0-C334-6809-6361D01D38C7}"/>
              </a:ext>
            </a:extLst>
          </xdr:cNvPr>
          <xdr:cNvSpPr/>
        </xdr:nvSpPr>
        <xdr:spPr>
          <a:xfrm>
            <a:off x="9486900" y="7620"/>
            <a:ext cx="4680000" cy="6872029"/>
          </a:xfrm>
          <a:prstGeom prst="roundRect">
            <a:avLst>
              <a:gd name="adj" fmla="val 0"/>
            </a:avLst>
          </a:prstGeom>
          <a:solidFill>
            <a:schemeClr val="bg1"/>
          </a:solidFill>
          <a:ln w="1905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93" name="Rectangle: Rounded Corners 192">
            <a:hlinkClick xmlns:r="http://schemas.openxmlformats.org/officeDocument/2006/relationships" r:id="rId13"/>
            <a:extLst>
              <a:ext uri="{FF2B5EF4-FFF2-40B4-BE49-F238E27FC236}">
                <a16:creationId xmlns:a16="http://schemas.microsoft.com/office/drawing/2014/main" id="{FBC0B750-9EDE-439E-FBA3-11B90445E88A}"/>
              </a:ext>
            </a:extLst>
          </xdr:cNvPr>
          <xdr:cNvSpPr/>
        </xdr:nvSpPr>
        <xdr:spPr>
          <a:xfrm>
            <a:off x="12500927" y="299745"/>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212" name="Rectangle: Rounded Corners 211">
            <a:hlinkClick xmlns:r="http://schemas.openxmlformats.org/officeDocument/2006/relationships" r:id="rId13"/>
            <a:extLst>
              <a:ext uri="{FF2B5EF4-FFF2-40B4-BE49-F238E27FC236}">
                <a16:creationId xmlns:a16="http://schemas.microsoft.com/office/drawing/2014/main" id="{09923A8B-E7C8-C68A-C090-875CB2B60DB1}"/>
              </a:ext>
            </a:extLst>
          </xdr:cNvPr>
          <xdr:cNvSpPr/>
        </xdr:nvSpPr>
        <xdr:spPr>
          <a:xfrm>
            <a:off x="13252018" y="296218"/>
            <a:ext cx="648000"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grpSp>
        <xdr:nvGrpSpPr>
          <xdr:cNvPr id="12" name="Group 11">
            <a:extLst>
              <a:ext uri="{FF2B5EF4-FFF2-40B4-BE49-F238E27FC236}">
                <a16:creationId xmlns:a16="http://schemas.microsoft.com/office/drawing/2014/main" id="{ECBE3438-26CF-A218-5C67-1CA11A9960EE}"/>
              </a:ext>
            </a:extLst>
          </xdr:cNvPr>
          <xdr:cNvGrpSpPr/>
        </xdr:nvGrpSpPr>
        <xdr:grpSpPr>
          <a:xfrm>
            <a:off x="9731887" y="268248"/>
            <a:ext cx="3790578" cy="4637278"/>
            <a:chOff x="9731887" y="268248"/>
            <a:chExt cx="3790578" cy="4637278"/>
          </a:xfrm>
        </xdr:grpSpPr>
        <xdr:sp macro="" textlink="">
          <xdr:nvSpPr>
            <xdr:cNvPr id="192" name="TextBox 191">
              <a:extLst>
                <a:ext uri="{FF2B5EF4-FFF2-40B4-BE49-F238E27FC236}">
                  <a16:creationId xmlns:a16="http://schemas.microsoft.com/office/drawing/2014/main" id="{F31E3455-67D0-4608-2A2A-07E05CD5848A}"/>
                </a:ext>
              </a:extLst>
            </xdr:cNvPr>
            <xdr:cNvSpPr txBox="1"/>
          </xdr:nvSpPr>
          <xdr:spPr>
            <a:xfrm>
              <a:off x="9731887" y="268248"/>
              <a:ext cx="1751453" cy="299157"/>
            </a:xfrm>
            <a:prstGeom prst="rect">
              <a:avLst/>
            </a:prstGeom>
            <a:solidFill>
              <a:schemeClr val="lt1">
                <a:alpha val="0"/>
              </a:schemeClr>
            </a:solid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Edit Commission</a:t>
              </a:r>
              <a:endParaRPr lang="en-SC" sz="1600" b="1">
                <a:solidFill>
                  <a:sysClr val="windowText" lastClr="000000"/>
                </a:solidFill>
              </a:endParaRPr>
            </a:p>
          </xdr:txBody>
        </xdr:sp>
        <xdr:sp macro="" textlink="">
          <xdr:nvSpPr>
            <xdr:cNvPr id="194" name="Rectangle: Rounded Corners 193">
              <a:extLst>
                <a:ext uri="{FF2B5EF4-FFF2-40B4-BE49-F238E27FC236}">
                  <a16:creationId xmlns:a16="http://schemas.microsoft.com/office/drawing/2014/main" id="{D7FF4DC4-D7AE-5108-0463-2258908BAF67}"/>
                </a:ext>
              </a:extLst>
            </xdr:cNvPr>
            <xdr:cNvSpPr/>
          </xdr:nvSpPr>
          <xdr:spPr>
            <a:xfrm>
              <a:off x="11719999" y="949032"/>
              <a:ext cx="1800000" cy="201906"/>
            </a:xfrm>
            <a:prstGeom prst="roundRect">
              <a:avLst/>
            </a:prstGeom>
            <a:solidFill>
              <a:schemeClr val="bg1">
                <a:lumMod val="95000"/>
              </a:schemeClr>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CN23090</a:t>
              </a:r>
              <a:endParaRPr lang="en-SC" sz="1100">
                <a:solidFill>
                  <a:sysClr val="windowText" lastClr="000000"/>
                </a:solidFill>
              </a:endParaRPr>
            </a:p>
          </xdr:txBody>
        </xdr:sp>
        <xdr:sp macro="" textlink="">
          <xdr:nvSpPr>
            <xdr:cNvPr id="195" name="Rectangle: Rounded Corners 194">
              <a:extLst>
                <a:ext uri="{FF2B5EF4-FFF2-40B4-BE49-F238E27FC236}">
                  <a16:creationId xmlns:a16="http://schemas.microsoft.com/office/drawing/2014/main" id="{6C063134-F46D-A065-F5A9-03F6739467A8}"/>
                </a:ext>
              </a:extLst>
            </xdr:cNvPr>
            <xdr:cNvSpPr/>
          </xdr:nvSpPr>
          <xdr:spPr>
            <a:xfrm>
              <a:off x="10085113" y="949028"/>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Credit Note No</a:t>
              </a:r>
              <a:endParaRPr lang="en-SC" sz="1200"/>
            </a:p>
          </xdr:txBody>
        </xdr:sp>
        <xdr:sp macro="" textlink="">
          <xdr:nvSpPr>
            <xdr:cNvPr id="196" name="Rectangle: Rounded Corners 195">
              <a:extLst>
                <a:ext uri="{FF2B5EF4-FFF2-40B4-BE49-F238E27FC236}">
                  <a16:creationId xmlns:a16="http://schemas.microsoft.com/office/drawing/2014/main" id="{1F415AAC-E8C9-5C19-7242-FA9CF58758D7}"/>
                </a:ext>
              </a:extLst>
            </xdr:cNvPr>
            <xdr:cNvSpPr/>
          </xdr:nvSpPr>
          <xdr:spPr>
            <a:xfrm>
              <a:off x="11722465" y="1233947"/>
              <a:ext cx="1800000" cy="201906"/>
            </a:xfrm>
            <a:prstGeom prst="roundRect">
              <a:avLst/>
            </a:prstGeom>
            <a:solidFill>
              <a:schemeClr val="bg1">
                <a:lumMod val="95000"/>
              </a:schemeClr>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25-Jan-24</a:t>
              </a:r>
              <a:endParaRPr lang="en-SC" sz="1100"/>
            </a:p>
          </xdr:txBody>
        </xdr:sp>
        <xdr:sp macro="" textlink="">
          <xdr:nvSpPr>
            <xdr:cNvPr id="197" name="Rectangle: Rounded Corners 196">
              <a:extLst>
                <a:ext uri="{FF2B5EF4-FFF2-40B4-BE49-F238E27FC236}">
                  <a16:creationId xmlns:a16="http://schemas.microsoft.com/office/drawing/2014/main" id="{53DF8ACF-74B4-8B55-F6D2-2385DB0201F6}"/>
                </a:ext>
              </a:extLst>
            </xdr:cNvPr>
            <xdr:cNvSpPr/>
          </xdr:nvSpPr>
          <xdr:spPr>
            <a:xfrm>
              <a:off x="10095199" y="1233947"/>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a:t>
              </a:r>
              <a:r>
                <a:rPr lang="en-US" sz="1200" baseline="0">
                  <a:solidFill>
                    <a:sysClr val="windowText" lastClr="000000"/>
                  </a:solidFill>
                </a:rPr>
                <a:t> Due</a:t>
              </a:r>
              <a:endParaRPr lang="en-SC" sz="1200"/>
            </a:p>
          </xdr:txBody>
        </xdr:sp>
        <xdr:sp macro="" textlink="">
          <xdr:nvSpPr>
            <xdr:cNvPr id="198" name="Rectangle: Rounded Corners 197">
              <a:extLst>
                <a:ext uri="{FF2B5EF4-FFF2-40B4-BE49-F238E27FC236}">
                  <a16:creationId xmlns:a16="http://schemas.microsoft.com/office/drawing/2014/main" id="{AAB6D155-6B07-3CD5-F460-DD0B3E2CB8AB}"/>
                </a:ext>
              </a:extLst>
            </xdr:cNvPr>
            <xdr:cNvSpPr/>
          </xdr:nvSpPr>
          <xdr:spPr>
            <a:xfrm>
              <a:off x="11714845" y="1839379"/>
              <a:ext cx="1800000" cy="201906"/>
            </a:xfrm>
            <a:prstGeom prst="roundRect">
              <a:avLst/>
            </a:prstGeom>
            <a:solidFill>
              <a:schemeClr val="bg1">
                <a:lumMod val="95000"/>
              </a:schemeClr>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Unpaid</a:t>
              </a:r>
              <a:endParaRPr lang="en-SC" sz="1100">
                <a:solidFill>
                  <a:sysClr val="windowText" lastClr="000000"/>
                </a:solidFill>
              </a:endParaRPr>
            </a:p>
          </xdr:txBody>
        </xdr:sp>
        <xdr:sp macro="" textlink="">
          <xdr:nvSpPr>
            <xdr:cNvPr id="199" name="Rectangle: Rounded Corners 198">
              <a:extLst>
                <a:ext uri="{FF2B5EF4-FFF2-40B4-BE49-F238E27FC236}">
                  <a16:creationId xmlns:a16="http://schemas.microsoft.com/office/drawing/2014/main" id="{97A18444-01F9-B075-C2DC-F1B0C0E4E624}"/>
                </a:ext>
              </a:extLst>
            </xdr:cNvPr>
            <xdr:cNvSpPr/>
          </xdr:nvSpPr>
          <xdr:spPr>
            <a:xfrm>
              <a:off x="10095199" y="1839379"/>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Status</a:t>
              </a:r>
              <a:endParaRPr lang="en-SC" sz="1200"/>
            </a:p>
          </xdr:txBody>
        </xdr:sp>
        <xdr:sp macro="" textlink="">
          <xdr:nvSpPr>
            <xdr:cNvPr id="200" name="Rectangle: Rounded Corners 199">
              <a:extLst>
                <a:ext uri="{FF2B5EF4-FFF2-40B4-BE49-F238E27FC236}">
                  <a16:creationId xmlns:a16="http://schemas.microsoft.com/office/drawing/2014/main" id="{7A75A2A1-9F17-CBFD-D6E4-2A6E332E7638}"/>
                </a:ext>
              </a:extLst>
            </xdr:cNvPr>
            <xdr:cNvSpPr/>
          </xdr:nvSpPr>
          <xdr:spPr>
            <a:xfrm>
              <a:off x="11717310" y="2124293"/>
              <a:ext cx="1800000" cy="201906"/>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201" name="Rectangle: Rounded Corners 200">
              <a:extLst>
                <a:ext uri="{FF2B5EF4-FFF2-40B4-BE49-F238E27FC236}">
                  <a16:creationId xmlns:a16="http://schemas.microsoft.com/office/drawing/2014/main" id="{E21A9565-5F4B-0AC0-AF3E-A5060728EEAE}"/>
                </a:ext>
              </a:extLst>
            </xdr:cNvPr>
            <xdr:cNvSpPr/>
          </xdr:nvSpPr>
          <xdr:spPr>
            <a:xfrm>
              <a:off x="10105284" y="2124293"/>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Paid</a:t>
              </a:r>
              <a:endParaRPr lang="en-SC" sz="1200"/>
            </a:p>
          </xdr:txBody>
        </xdr:sp>
        <xdr:sp macro="" textlink="">
          <xdr:nvSpPr>
            <xdr:cNvPr id="202" name="Rectangle: Rounded Corners 201">
              <a:extLst>
                <a:ext uri="{FF2B5EF4-FFF2-40B4-BE49-F238E27FC236}">
                  <a16:creationId xmlns:a16="http://schemas.microsoft.com/office/drawing/2014/main" id="{064EB3FB-3A0F-3335-FD28-6E282722F5CD}"/>
                </a:ext>
              </a:extLst>
            </xdr:cNvPr>
            <xdr:cNvSpPr/>
          </xdr:nvSpPr>
          <xdr:spPr>
            <a:xfrm>
              <a:off x="11717310" y="2423454"/>
              <a:ext cx="1800000" cy="201906"/>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203" name="Rectangle: Rounded Corners 202">
              <a:extLst>
                <a:ext uri="{FF2B5EF4-FFF2-40B4-BE49-F238E27FC236}">
                  <a16:creationId xmlns:a16="http://schemas.microsoft.com/office/drawing/2014/main" id="{B5E570CD-516D-16BE-3460-E49182A388AC}"/>
                </a:ext>
              </a:extLst>
            </xdr:cNvPr>
            <xdr:cNvSpPr/>
          </xdr:nvSpPr>
          <xdr:spPr>
            <a:xfrm>
              <a:off x="10105314" y="2423454"/>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Paid</a:t>
              </a:r>
              <a:endParaRPr lang="en-SC" sz="1200"/>
            </a:p>
          </xdr:txBody>
        </xdr:sp>
        <xdr:sp macro="" textlink="">
          <xdr:nvSpPr>
            <xdr:cNvPr id="204" name="Rectangle: Rounded Corners 203">
              <a:extLst>
                <a:ext uri="{FF2B5EF4-FFF2-40B4-BE49-F238E27FC236}">
                  <a16:creationId xmlns:a16="http://schemas.microsoft.com/office/drawing/2014/main" id="{ECB34040-076B-6479-AD12-2C83A58A84E1}"/>
                </a:ext>
              </a:extLst>
            </xdr:cNvPr>
            <xdr:cNvSpPr/>
          </xdr:nvSpPr>
          <xdr:spPr>
            <a:xfrm>
              <a:off x="10095228" y="2722612"/>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Payment Type</a:t>
              </a:r>
              <a:endParaRPr lang="en-SC" sz="1200">
                <a:solidFill>
                  <a:sysClr val="windowText" lastClr="000000"/>
                </a:solidFill>
              </a:endParaRPr>
            </a:p>
          </xdr:txBody>
        </xdr:sp>
        <xdr:sp macro="" textlink="">
          <xdr:nvSpPr>
            <xdr:cNvPr id="205" name="Rectangle: Rounded Corners 204">
              <a:extLst>
                <a:ext uri="{FF2B5EF4-FFF2-40B4-BE49-F238E27FC236}">
                  <a16:creationId xmlns:a16="http://schemas.microsoft.com/office/drawing/2014/main" id="{7746C084-F5F8-5F97-FFDA-49A73A1E803D}"/>
                </a:ext>
              </a:extLst>
            </xdr:cNvPr>
            <xdr:cNvSpPr/>
          </xdr:nvSpPr>
          <xdr:spPr>
            <a:xfrm>
              <a:off x="11722465" y="1533103"/>
              <a:ext cx="1800000" cy="201906"/>
            </a:xfrm>
            <a:prstGeom prst="roundRect">
              <a:avLst/>
            </a:prstGeom>
            <a:solidFill>
              <a:schemeClr val="bg1">
                <a:lumMod val="95000"/>
              </a:schemeClr>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740.68</a:t>
              </a:r>
              <a:endParaRPr lang="en-SC" sz="1100">
                <a:solidFill>
                  <a:sysClr val="windowText" lastClr="000000"/>
                </a:solidFill>
              </a:endParaRPr>
            </a:p>
          </xdr:txBody>
        </xdr:sp>
        <xdr:sp macro="" textlink="">
          <xdr:nvSpPr>
            <xdr:cNvPr id="206" name="Rectangle: Rounded Corners 205">
              <a:extLst>
                <a:ext uri="{FF2B5EF4-FFF2-40B4-BE49-F238E27FC236}">
                  <a16:creationId xmlns:a16="http://schemas.microsoft.com/office/drawing/2014/main" id="{980288A3-88F8-D71E-EBD1-F0967A21B4B1}"/>
                </a:ext>
              </a:extLst>
            </xdr:cNvPr>
            <xdr:cNvSpPr/>
          </xdr:nvSpPr>
          <xdr:spPr>
            <a:xfrm>
              <a:off x="10095199" y="1533103"/>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Due</a:t>
              </a:r>
              <a:endParaRPr lang="en-SC" sz="1200"/>
            </a:p>
          </xdr:txBody>
        </xdr:sp>
        <xdr:sp macro="" textlink="">
          <xdr:nvSpPr>
            <xdr:cNvPr id="207" name="Rectangle: Rounded Corners 206">
              <a:extLst>
                <a:ext uri="{FF2B5EF4-FFF2-40B4-BE49-F238E27FC236}">
                  <a16:creationId xmlns:a16="http://schemas.microsoft.com/office/drawing/2014/main" id="{3DA289A0-AA7D-7F02-440A-15C5C970DBB5}"/>
                </a:ext>
              </a:extLst>
            </xdr:cNvPr>
            <xdr:cNvSpPr/>
          </xdr:nvSpPr>
          <xdr:spPr>
            <a:xfrm>
              <a:off x="11038760" y="3890747"/>
              <a:ext cx="1712038" cy="20190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ysClr val="windowText" lastClr="000000"/>
                  </a:solidFill>
                </a:rPr>
                <a:t>Payment Notes</a:t>
              </a:r>
              <a:endParaRPr lang="en-SC" sz="1200"/>
            </a:p>
          </xdr:txBody>
        </xdr:sp>
        <xdr:sp macro="" textlink="">
          <xdr:nvSpPr>
            <xdr:cNvPr id="208" name="Rectangle: Rounded Corners 207">
              <a:extLst>
                <a:ext uri="{FF2B5EF4-FFF2-40B4-BE49-F238E27FC236}">
                  <a16:creationId xmlns:a16="http://schemas.microsoft.com/office/drawing/2014/main" id="{59E78B07-7D7B-CAA2-F2D5-078EF4CA2221}"/>
                </a:ext>
              </a:extLst>
            </xdr:cNvPr>
            <xdr:cNvSpPr/>
          </xdr:nvSpPr>
          <xdr:spPr>
            <a:xfrm>
              <a:off x="11717310" y="3000401"/>
              <a:ext cx="1800000" cy="201906"/>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209" name="Rectangle: Rounded Corners 208">
              <a:extLst>
                <a:ext uri="{FF2B5EF4-FFF2-40B4-BE49-F238E27FC236}">
                  <a16:creationId xmlns:a16="http://schemas.microsoft.com/office/drawing/2014/main" id="{F9DE40BD-BABF-2840-4E47-57A0CE0AEFFC}"/>
                </a:ext>
              </a:extLst>
            </xdr:cNvPr>
            <xdr:cNvSpPr/>
          </xdr:nvSpPr>
          <xdr:spPr>
            <a:xfrm>
              <a:off x="10105314" y="3000401"/>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Mode Of Payment</a:t>
              </a:r>
              <a:endParaRPr lang="en-SC" sz="1200">
                <a:solidFill>
                  <a:sysClr val="windowText" lastClr="000000"/>
                </a:solidFill>
              </a:endParaRPr>
            </a:p>
          </xdr:txBody>
        </xdr:sp>
        <xdr:sp macro="" textlink="">
          <xdr:nvSpPr>
            <xdr:cNvPr id="210" name="Rectangle: Rounded Corners 209">
              <a:extLst>
                <a:ext uri="{FF2B5EF4-FFF2-40B4-BE49-F238E27FC236}">
                  <a16:creationId xmlns:a16="http://schemas.microsoft.com/office/drawing/2014/main" id="{A55E4DFF-B4FF-0CC3-AF60-044DD128266C}"/>
                </a:ext>
              </a:extLst>
            </xdr:cNvPr>
            <xdr:cNvSpPr/>
          </xdr:nvSpPr>
          <xdr:spPr>
            <a:xfrm>
              <a:off x="11714844" y="3299560"/>
              <a:ext cx="1800000" cy="199439"/>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211" name="Rectangle: Rounded Corners 210">
              <a:extLst>
                <a:ext uri="{FF2B5EF4-FFF2-40B4-BE49-F238E27FC236}">
                  <a16:creationId xmlns:a16="http://schemas.microsoft.com/office/drawing/2014/main" id="{3495ED77-201F-BDA2-38B7-1B106F34C372}"/>
                </a:ext>
              </a:extLst>
            </xdr:cNvPr>
            <xdr:cNvSpPr/>
          </xdr:nvSpPr>
          <xdr:spPr>
            <a:xfrm>
              <a:off x="10095229" y="3299560"/>
              <a:ext cx="1464312" cy="19436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Cheque No</a:t>
              </a:r>
              <a:endParaRPr lang="en-SC" sz="1200">
                <a:solidFill>
                  <a:sysClr val="windowText" lastClr="000000"/>
                </a:solidFill>
              </a:endParaRPr>
            </a:p>
          </xdr:txBody>
        </xdr:sp>
        <xdr:sp macro="" textlink="">
          <xdr:nvSpPr>
            <xdr:cNvPr id="214" name="TextBox 213">
              <a:extLst>
                <a:ext uri="{FF2B5EF4-FFF2-40B4-BE49-F238E27FC236}">
                  <a16:creationId xmlns:a16="http://schemas.microsoft.com/office/drawing/2014/main" id="{69C878BA-B7C2-6D56-7EF3-7896737E189C}"/>
                </a:ext>
              </a:extLst>
            </xdr:cNvPr>
            <xdr:cNvSpPr txBox="1"/>
          </xdr:nvSpPr>
          <xdr:spPr>
            <a:xfrm>
              <a:off x="10210800" y="4161482"/>
              <a:ext cx="3291840" cy="744044"/>
            </a:xfrm>
            <a:prstGeom prst="rect">
              <a:avLst/>
            </a:prstGeom>
            <a:solidFill>
              <a:schemeClr val="lt1"/>
            </a:solidFill>
            <a:ln w="952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215" name="Rectangle: Rounded Corners 214">
              <a:extLst>
                <a:ext uri="{FF2B5EF4-FFF2-40B4-BE49-F238E27FC236}">
                  <a16:creationId xmlns:a16="http://schemas.microsoft.com/office/drawing/2014/main" id="{7473CC84-263C-3CCC-7009-623DCCF9F086}"/>
                </a:ext>
              </a:extLst>
            </xdr:cNvPr>
            <xdr:cNvSpPr/>
          </xdr:nvSpPr>
          <xdr:spPr>
            <a:xfrm>
              <a:off x="11719560" y="2715912"/>
              <a:ext cx="1800000" cy="198411"/>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Instalment</a:t>
              </a:r>
              <a:endParaRPr lang="en-SC" sz="1100">
                <a:solidFill>
                  <a:sysClr val="windowText" lastClr="000000"/>
                </a:solidFill>
              </a:endParaRPr>
            </a:p>
          </xdr:txBody>
        </xdr:sp>
      </xdr:grpSp>
      <xdr:sp macro="" textlink="">
        <xdr:nvSpPr>
          <xdr:cNvPr id="216" name="Rectangle: Rounded Corners 215">
            <a:extLst>
              <a:ext uri="{FF2B5EF4-FFF2-40B4-BE49-F238E27FC236}">
                <a16:creationId xmlns:a16="http://schemas.microsoft.com/office/drawing/2014/main" id="{354EC993-5339-46FF-8DC0-43FC5561FFB3}"/>
              </a:ext>
            </a:extLst>
          </xdr:cNvPr>
          <xdr:cNvSpPr/>
        </xdr:nvSpPr>
        <xdr:spPr>
          <a:xfrm>
            <a:off x="11734800" y="296218"/>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Delete</a:t>
            </a:r>
            <a:endParaRPr lang="en-SC" sz="1100"/>
          </a:p>
        </xdr:txBody>
      </xdr:sp>
    </xdr:grpSp>
    <xdr:clientData/>
  </xdr:twoCellAnchor>
</xdr:wsDr>
</file>

<file path=xl/drawings/drawing92.xml><?xml version="1.0" encoding="utf-8"?>
<xdr:wsDr xmlns:xdr="http://schemas.openxmlformats.org/drawingml/2006/spreadsheetDrawing" xmlns:a="http://schemas.openxmlformats.org/drawingml/2006/main">
  <xdr:twoCellAnchor>
    <xdr:from>
      <xdr:col>18</xdr:col>
      <xdr:colOff>579120</xdr:colOff>
      <xdr:row>3</xdr:row>
      <xdr:rowOff>114300</xdr:rowOff>
    </xdr:from>
    <xdr:to>
      <xdr:col>19</xdr:col>
      <xdr:colOff>559980</xdr:colOff>
      <xdr:row>3</xdr:row>
      <xdr:rowOff>366300</xdr:rowOff>
    </xdr:to>
    <xdr:sp macro="" textlink="">
      <xdr:nvSpPr>
        <xdr:cNvPr id="2" name="Rectangle: Rounded Corners 1">
          <a:extLst>
            <a:ext uri="{FF2B5EF4-FFF2-40B4-BE49-F238E27FC236}">
              <a16:creationId xmlns:a16="http://schemas.microsoft.com/office/drawing/2014/main" id="{486F0091-8683-4938-BB0F-A4B82E3F0C96}"/>
            </a:ext>
          </a:extLst>
        </xdr:cNvPr>
        <xdr:cNvSpPr/>
      </xdr:nvSpPr>
      <xdr:spPr>
        <a:xfrm>
          <a:off x="12611100" y="929640"/>
          <a:ext cx="720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0</xdr:colOff>
      <xdr:row>6</xdr:row>
      <xdr:rowOff>99060</xdr:rowOff>
    </xdr:from>
    <xdr:to>
      <xdr:col>5</xdr:col>
      <xdr:colOff>72000</xdr:colOff>
      <xdr:row>6</xdr:row>
      <xdr:rowOff>261060</xdr:rowOff>
    </xdr:to>
    <xdr:sp macro="" textlink="">
      <xdr:nvSpPr>
        <xdr:cNvPr id="3" name="Rectangle 2">
          <a:extLst>
            <a:ext uri="{FF2B5EF4-FFF2-40B4-BE49-F238E27FC236}">
              <a16:creationId xmlns:a16="http://schemas.microsoft.com/office/drawing/2014/main" id="{AE14FCE7-70AA-484A-B3FE-C12693E2E097}"/>
            </a:ext>
          </a:extLst>
        </xdr:cNvPr>
        <xdr:cNvSpPr>
          <a:spLocks/>
        </xdr:cNvSpPr>
      </xdr:nvSpPr>
      <xdr:spPr>
        <a:xfrm>
          <a:off x="1836420" y="180594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99060</xdr:rowOff>
    </xdr:from>
    <xdr:to>
      <xdr:col>5</xdr:col>
      <xdr:colOff>72000</xdr:colOff>
      <xdr:row>7</xdr:row>
      <xdr:rowOff>261060</xdr:rowOff>
    </xdr:to>
    <xdr:sp macro="" textlink="">
      <xdr:nvSpPr>
        <xdr:cNvPr id="4" name="Rectangle 3">
          <a:extLst>
            <a:ext uri="{FF2B5EF4-FFF2-40B4-BE49-F238E27FC236}">
              <a16:creationId xmlns:a16="http://schemas.microsoft.com/office/drawing/2014/main" id="{87262245-90F6-4386-BB3B-51D764BDA521}"/>
            </a:ext>
          </a:extLst>
        </xdr:cNvPr>
        <xdr:cNvSpPr>
          <a:spLocks/>
        </xdr:cNvSpPr>
      </xdr:nvSpPr>
      <xdr:spPr>
        <a:xfrm>
          <a:off x="1836420" y="213360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15</xdr:col>
      <xdr:colOff>487680</xdr:colOff>
      <xdr:row>3</xdr:row>
      <xdr:rowOff>121920</xdr:rowOff>
    </xdr:from>
    <xdr:to>
      <xdr:col>16</xdr:col>
      <xdr:colOff>103341</xdr:colOff>
      <xdr:row>3</xdr:row>
      <xdr:rowOff>373920</xdr:rowOff>
    </xdr:to>
    <xdr:pic>
      <xdr:nvPicPr>
        <xdr:cNvPr id="5" name="Picture 4">
          <a:hlinkClick xmlns:r="http://schemas.openxmlformats.org/officeDocument/2006/relationships" r:id="rId1"/>
          <a:extLst>
            <a:ext uri="{FF2B5EF4-FFF2-40B4-BE49-F238E27FC236}">
              <a16:creationId xmlns:a16="http://schemas.microsoft.com/office/drawing/2014/main" id="{C7A63E99-E802-4276-A938-C8918D908E35}"/>
            </a:ext>
          </a:extLst>
        </xdr:cNvPr>
        <xdr:cNvPicPr>
          <a:picLocks/>
        </xdr:cNvPicPr>
      </xdr:nvPicPr>
      <xdr:blipFill>
        <a:blip xmlns:r="http://schemas.openxmlformats.org/officeDocument/2006/relationships" r:embed="rId2"/>
        <a:stretch>
          <a:fillRect/>
        </a:stretch>
      </xdr:blipFill>
      <xdr:spPr>
        <a:xfrm>
          <a:off x="9761220" y="937260"/>
          <a:ext cx="476721" cy="252000"/>
        </a:xfrm>
        <a:prstGeom prst="rect">
          <a:avLst/>
        </a:prstGeom>
      </xdr:spPr>
    </xdr:pic>
    <xdr:clientData/>
  </xdr:twoCellAnchor>
  <xdr:twoCellAnchor>
    <xdr:from>
      <xdr:col>20</xdr:col>
      <xdr:colOff>228600</xdr:colOff>
      <xdr:row>6</xdr:row>
      <xdr:rowOff>68580</xdr:rowOff>
    </xdr:from>
    <xdr:to>
      <xdr:col>20</xdr:col>
      <xdr:colOff>408600</xdr:colOff>
      <xdr:row>6</xdr:row>
      <xdr:rowOff>248580</xdr:rowOff>
    </xdr:to>
    <xdr:sp macro="" textlink="">
      <xdr:nvSpPr>
        <xdr:cNvPr id="6" name="TextBox 5">
          <a:extLst>
            <a:ext uri="{FF2B5EF4-FFF2-40B4-BE49-F238E27FC236}">
              <a16:creationId xmlns:a16="http://schemas.microsoft.com/office/drawing/2014/main" id="{8BA68A5D-CEEA-41C8-B738-87942CA89EBD}"/>
            </a:ext>
          </a:extLst>
        </xdr:cNvPr>
        <xdr:cNvSpPr txBox="1">
          <a:spLocks noChangeAspect="1"/>
        </xdr:cNvSpPr>
      </xdr:nvSpPr>
      <xdr:spPr>
        <a:xfrm>
          <a:off x="13738860" y="17754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228600</xdr:colOff>
      <xdr:row>7</xdr:row>
      <xdr:rowOff>68580</xdr:rowOff>
    </xdr:from>
    <xdr:to>
      <xdr:col>20</xdr:col>
      <xdr:colOff>408600</xdr:colOff>
      <xdr:row>7</xdr:row>
      <xdr:rowOff>248580</xdr:rowOff>
    </xdr:to>
    <xdr:sp macro="" textlink="">
      <xdr:nvSpPr>
        <xdr:cNvPr id="7" name="TextBox 6">
          <a:extLst>
            <a:ext uri="{FF2B5EF4-FFF2-40B4-BE49-F238E27FC236}">
              <a16:creationId xmlns:a16="http://schemas.microsoft.com/office/drawing/2014/main" id="{5B4A9B9E-86B6-4FF9-97E1-B82E7610622E}"/>
            </a:ext>
          </a:extLst>
        </xdr:cNvPr>
        <xdr:cNvSpPr txBox="1">
          <a:spLocks noChangeAspect="1"/>
        </xdr:cNvSpPr>
      </xdr:nvSpPr>
      <xdr:spPr>
        <a:xfrm>
          <a:off x="13738860" y="21031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5</xdr:col>
      <xdr:colOff>0</xdr:colOff>
      <xdr:row>8</xdr:row>
      <xdr:rowOff>106680</xdr:rowOff>
    </xdr:from>
    <xdr:to>
      <xdr:col>5</xdr:col>
      <xdr:colOff>72000</xdr:colOff>
      <xdr:row>8</xdr:row>
      <xdr:rowOff>268680</xdr:rowOff>
    </xdr:to>
    <xdr:sp macro="" textlink="">
      <xdr:nvSpPr>
        <xdr:cNvPr id="8" name="Rectangle 7">
          <a:extLst>
            <a:ext uri="{FF2B5EF4-FFF2-40B4-BE49-F238E27FC236}">
              <a16:creationId xmlns:a16="http://schemas.microsoft.com/office/drawing/2014/main" id="{D4C1D5D0-1F69-47AE-92EA-AA9DDC9743D5}"/>
            </a:ext>
          </a:extLst>
        </xdr:cNvPr>
        <xdr:cNvSpPr>
          <a:spLocks/>
        </xdr:cNvSpPr>
      </xdr:nvSpPr>
      <xdr:spPr>
        <a:xfrm>
          <a:off x="1836420" y="246888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99060</xdr:rowOff>
    </xdr:from>
    <xdr:to>
      <xdr:col>5</xdr:col>
      <xdr:colOff>72000</xdr:colOff>
      <xdr:row>9</xdr:row>
      <xdr:rowOff>261060</xdr:rowOff>
    </xdr:to>
    <xdr:sp macro="" textlink="">
      <xdr:nvSpPr>
        <xdr:cNvPr id="9" name="Rectangle 8">
          <a:extLst>
            <a:ext uri="{FF2B5EF4-FFF2-40B4-BE49-F238E27FC236}">
              <a16:creationId xmlns:a16="http://schemas.microsoft.com/office/drawing/2014/main" id="{DBE100F8-F1E8-4DA9-801F-F4E3B8505427}"/>
            </a:ext>
          </a:extLst>
        </xdr:cNvPr>
        <xdr:cNvSpPr>
          <a:spLocks/>
        </xdr:cNvSpPr>
      </xdr:nvSpPr>
      <xdr:spPr>
        <a:xfrm>
          <a:off x="1836420" y="278892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10</xdr:row>
      <xdr:rowOff>91440</xdr:rowOff>
    </xdr:from>
    <xdr:to>
      <xdr:col>5</xdr:col>
      <xdr:colOff>72000</xdr:colOff>
      <xdr:row>10</xdr:row>
      <xdr:rowOff>253440</xdr:rowOff>
    </xdr:to>
    <xdr:sp macro="" textlink="">
      <xdr:nvSpPr>
        <xdr:cNvPr id="10" name="Rectangle 9">
          <a:extLst>
            <a:ext uri="{FF2B5EF4-FFF2-40B4-BE49-F238E27FC236}">
              <a16:creationId xmlns:a16="http://schemas.microsoft.com/office/drawing/2014/main" id="{47C46599-618E-4325-B1AA-C6D18274BC1F}"/>
            </a:ext>
          </a:extLst>
        </xdr:cNvPr>
        <xdr:cNvSpPr>
          <a:spLocks/>
        </xdr:cNvSpPr>
      </xdr:nvSpPr>
      <xdr:spPr>
        <a:xfrm>
          <a:off x="1836420" y="310896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11</xdr:row>
      <xdr:rowOff>99060</xdr:rowOff>
    </xdr:from>
    <xdr:to>
      <xdr:col>5</xdr:col>
      <xdr:colOff>72000</xdr:colOff>
      <xdr:row>11</xdr:row>
      <xdr:rowOff>261060</xdr:rowOff>
    </xdr:to>
    <xdr:sp macro="" textlink="">
      <xdr:nvSpPr>
        <xdr:cNvPr id="11" name="Rectangle 10">
          <a:extLst>
            <a:ext uri="{FF2B5EF4-FFF2-40B4-BE49-F238E27FC236}">
              <a16:creationId xmlns:a16="http://schemas.microsoft.com/office/drawing/2014/main" id="{0BD35826-F022-4DB7-8CE5-9E2CE1971C13}"/>
            </a:ext>
          </a:extLst>
        </xdr:cNvPr>
        <xdr:cNvSpPr>
          <a:spLocks/>
        </xdr:cNvSpPr>
      </xdr:nvSpPr>
      <xdr:spPr>
        <a:xfrm>
          <a:off x="1836420" y="344424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12</xdr:row>
      <xdr:rowOff>91440</xdr:rowOff>
    </xdr:from>
    <xdr:to>
      <xdr:col>5</xdr:col>
      <xdr:colOff>72000</xdr:colOff>
      <xdr:row>12</xdr:row>
      <xdr:rowOff>253440</xdr:rowOff>
    </xdr:to>
    <xdr:sp macro="" textlink="">
      <xdr:nvSpPr>
        <xdr:cNvPr id="13" name="Rectangle 12">
          <a:extLst>
            <a:ext uri="{FF2B5EF4-FFF2-40B4-BE49-F238E27FC236}">
              <a16:creationId xmlns:a16="http://schemas.microsoft.com/office/drawing/2014/main" id="{7F4A9203-B223-4287-B9F0-80F9EA18381C}"/>
            </a:ext>
          </a:extLst>
        </xdr:cNvPr>
        <xdr:cNvSpPr>
          <a:spLocks/>
        </xdr:cNvSpPr>
      </xdr:nvSpPr>
      <xdr:spPr>
        <a:xfrm>
          <a:off x="1836420" y="376428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13</xdr:row>
      <xdr:rowOff>91440</xdr:rowOff>
    </xdr:from>
    <xdr:to>
      <xdr:col>5</xdr:col>
      <xdr:colOff>72000</xdr:colOff>
      <xdr:row>13</xdr:row>
      <xdr:rowOff>253440</xdr:rowOff>
    </xdr:to>
    <xdr:sp macro="" textlink="">
      <xdr:nvSpPr>
        <xdr:cNvPr id="14" name="Rectangle 13">
          <a:extLst>
            <a:ext uri="{FF2B5EF4-FFF2-40B4-BE49-F238E27FC236}">
              <a16:creationId xmlns:a16="http://schemas.microsoft.com/office/drawing/2014/main" id="{5021F129-E953-48F4-A1C4-81A0A8A985C0}"/>
            </a:ext>
          </a:extLst>
        </xdr:cNvPr>
        <xdr:cNvSpPr>
          <a:spLocks/>
        </xdr:cNvSpPr>
      </xdr:nvSpPr>
      <xdr:spPr>
        <a:xfrm>
          <a:off x="1836420" y="409194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20</xdr:col>
      <xdr:colOff>228600</xdr:colOff>
      <xdr:row>8</xdr:row>
      <xdr:rowOff>68580</xdr:rowOff>
    </xdr:from>
    <xdr:to>
      <xdr:col>20</xdr:col>
      <xdr:colOff>408600</xdr:colOff>
      <xdr:row>8</xdr:row>
      <xdr:rowOff>248580</xdr:rowOff>
    </xdr:to>
    <xdr:sp macro="" textlink="">
      <xdr:nvSpPr>
        <xdr:cNvPr id="20" name="TextBox 19">
          <a:extLst>
            <a:ext uri="{FF2B5EF4-FFF2-40B4-BE49-F238E27FC236}">
              <a16:creationId xmlns:a16="http://schemas.microsoft.com/office/drawing/2014/main" id="{C7A5C5D1-DD75-4A31-A9CF-7F01A533CD3E}"/>
            </a:ext>
          </a:extLst>
        </xdr:cNvPr>
        <xdr:cNvSpPr txBox="1">
          <a:spLocks noChangeAspect="1"/>
        </xdr:cNvSpPr>
      </xdr:nvSpPr>
      <xdr:spPr>
        <a:xfrm>
          <a:off x="13738860" y="243078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236220</xdr:colOff>
      <xdr:row>9</xdr:row>
      <xdr:rowOff>76200</xdr:rowOff>
    </xdr:from>
    <xdr:to>
      <xdr:col>20</xdr:col>
      <xdr:colOff>416220</xdr:colOff>
      <xdr:row>9</xdr:row>
      <xdr:rowOff>256200</xdr:rowOff>
    </xdr:to>
    <xdr:sp macro="" textlink="">
      <xdr:nvSpPr>
        <xdr:cNvPr id="21" name="TextBox 20">
          <a:extLst>
            <a:ext uri="{FF2B5EF4-FFF2-40B4-BE49-F238E27FC236}">
              <a16:creationId xmlns:a16="http://schemas.microsoft.com/office/drawing/2014/main" id="{1A1A8A7C-84B5-4E5E-837A-DED965C0A54F}"/>
            </a:ext>
          </a:extLst>
        </xdr:cNvPr>
        <xdr:cNvSpPr txBox="1">
          <a:spLocks noChangeAspect="1"/>
        </xdr:cNvSpPr>
      </xdr:nvSpPr>
      <xdr:spPr>
        <a:xfrm>
          <a:off x="13746480" y="27660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236220</xdr:colOff>
      <xdr:row>10</xdr:row>
      <xdr:rowOff>76200</xdr:rowOff>
    </xdr:from>
    <xdr:to>
      <xdr:col>20</xdr:col>
      <xdr:colOff>416220</xdr:colOff>
      <xdr:row>10</xdr:row>
      <xdr:rowOff>256200</xdr:rowOff>
    </xdr:to>
    <xdr:sp macro="" textlink="">
      <xdr:nvSpPr>
        <xdr:cNvPr id="22" name="TextBox 21">
          <a:extLst>
            <a:ext uri="{FF2B5EF4-FFF2-40B4-BE49-F238E27FC236}">
              <a16:creationId xmlns:a16="http://schemas.microsoft.com/office/drawing/2014/main" id="{4F839D50-35BB-48E3-B724-809444EF09CB}"/>
            </a:ext>
          </a:extLst>
        </xdr:cNvPr>
        <xdr:cNvSpPr txBox="1">
          <a:spLocks noChangeAspect="1"/>
        </xdr:cNvSpPr>
      </xdr:nvSpPr>
      <xdr:spPr>
        <a:xfrm>
          <a:off x="13746480" y="30937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236220</xdr:colOff>
      <xdr:row>11</xdr:row>
      <xdr:rowOff>83820</xdr:rowOff>
    </xdr:from>
    <xdr:to>
      <xdr:col>20</xdr:col>
      <xdr:colOff>416220</xdr:colOff>
      <xdr:row>11</xdr:row>
      <xdr:rowOff>263820</xdr:rowOff>
    </xdr:to>
    <xdr:sp macro="" textlink="">
      <xdr:nvSpPr>
        <xdr:cNvPr id="23" name="TextBox 22">
          <a:extLst>
            <a:ext uri="{FF2B5EF4-FFF2-40B4-BE49-F238E27FC236}">
              <a16:creationId xmlns:a16="http://schemas.microsoft.com/office/drawing/2014/main" id="{F637C124-45FF-4D50-9E5B-9DD7E9ADBFC1}"/>
            </a:ext>
          </a:extLst>
        </xdr:cNvPr>
        <xdr:cNvSpPr txBox="1">
          <a:spLocks noChangeAspect="1"/>
        </xdr:cNvSpPr>
      </xdr:nvSpPr>
      <xdr:spPr>
        <a:xfrm>
          <a:off x="13746480" y="342900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236220</xdr:colOff>
      <xdr:row>12</xdr:row>
      <xdr:rowOff>76200</xdr:rowOff>
    </xdr:from>
    <xdr:to>
      <xdr:col>20</xdr:col>
      <xdr:colOff>416220</xdr:colOff>
      <xdr:row>12</xdr:row>
      <xdr:rowOff>256200</xdr:rowOff>
    </xdr:to>
    <xdr:sp macro="" textlink="">
      <xdr:nvSpPr>
        <xdr:cNvPr id="24" name="TextBox 23">
          <a:extLst>
            <a:ext uri="{FF2B5EF4-FFF2-40B4-BE49-F238E27FC236}">
              <a16:creationId xmlns:a16="http://schemas.microsoft.com/office/drawing/2014/main" id="{7A04F965-A9EA-4830-BE73-24651EB4F400}"/>
            </a:ext>
          </a:extLst>
        </xdr:cNvPr>
        <xdr:cNvSpPr txBox="1">
          <a:spLocks noChangeAspect="1"/>
        </xdr:cNvSpPr>
      </xdr:nvSpPr>
      <xdr:spPr>
        <a:xfrm>
          <a:off x="13746480" y="374904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20</xdr:col>
      <xdr:colOff>243840</xdr:colOff>
      <xdr:row>13</xdr:row>
      <xdr:rowOff>76200</xdr:rowOff>
    </xdr:from>
    <xdr:to>
      <xdr:col>20</xdr:col>
      <xdr:colOff>423840</xdr:colOff>
      <xdr:row>13</xdr:row>
      <xdr:rowOff>256200</xdr:rowOff>
    </xdr:to>
    <xdr:sp macro="" textlink="">
      <xdr:nvSpPr>
        <xdr:cNvPr id="25" name="TextBox 24">
          <a:extLst>
            <a:ext uri="{FF2B5EF4-FFF2-40B4-BE49-F238E27FC236}">
              <a16:creationId xmlns:a16="http://schemas.microsoft.com/office/drawing/2014/main" id="{1B0B8226-4133-492E-9C18-570192C0669A}"/>
            </a:ext>
          </a:extLst>
        </xdr:cNvPr>
        <xdr:cNvSpPr txBox="1">
          <a:spLocks noChangeAspect="1"/>
        </xdr:cNvSpPr>
      </xdr:nvSpPr>
      <xdr:spPr>
        <a:xfrm>
          <a:off x="13754100" y="407670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21</xdr:row>
      <xdr:rowOff>218220</xdr:rowOff>
    </xdr:to>
    <xdr:grpSp>
      <xdr:nvGrpSpPr>
        <xdr:cNvPr id="26" name="Group 25">
          <a:extLst>
            <a:ext uri="{FF2B5EF4-FFF2-40B4-BE49-F238E27FC236}">
              <a16:creationId xmlns:a16="http://schemas.microsoft.com/office/drawing/2014/main" id="{508A27D7-918D-419A-904D-494BC2DE3E82}"/>
            </a:ext>
          </a:extLst>
        </xdr:cNvPr>
        <xdr:cNvGrpSpPr/>
      </xdr:nvGrpSpPr>
      <xdr:grpSpPr>
        <a:xfrm>
          <a:off x="0" y="0"/>
          <a:ext cx="1474131" cy="6840000"/>
          <a:chOff x="0" y="0"/>
          <a:chExt cx="1470321" cy="6184990"/>
        </a:xfrm>
      </xdr:grpSpPr>
      <xdr:grpSp>
        <xdr:nvGrpSpPr>
          <xdr:cNvPr id="27" name="Group 26">
            <a:extLst>
              <a:ext uri="{FF2B5EF4-FFF2-40B4-BE49-F238E27FC236}">
                <a16:creationId xmlns:a16="http://schemas.microsoft.com/office/drawing/2014/main" id="{2218B0C4-19C7-D9FE-0D33-D6ACA2152552}"/>
              </a:ext>
            </a:extLst>
          </xdr:cNvPr>
          <xdr:cNvGrpSpPr/>
        </xdr:nvGrpSpPr>
        <xdr:grpSpPr>
          <a:xfrm>
            <a:off x="0" y="0"/>
            <a:ext cx="1470321" cy="6184990"/>
            <a:chOff x="0" y="0"/>
            <a:chExt cx="1470321" cy="6184990"/>
          </a:xfrm>
        </xdr:grpSpPr>
        <xdr:grpSp>
          <xdr:nvGrpSpPr>
            <xdr:cNvPr id="29" name="Group 28">
              <a:extLst>
                <a:ext uri="{FF2B5EF4-FFF2-40B4-BE49-F238E27FC236}">
                  <a16:creationId xmlns:a16="http://schemas.microsoft.com/office/drawing/2014/main" id="{4E15A2D7-5BAA-173E-9211-2D12EB10129C}"/>
                </a:ext>
              </a:extLst>
            </xdr:cNvPr>
            <xdr:cNvGrpSpPr/>
          </xdr:nvGrpSpPr>
          <xdr:grpSpPr>
            <a:xfrm>
              <a:off x="0" y="0"/>
              <a:ext cx="1470321" cy="6184990"/>
              <a:chOff x="0" y="-291307"/>
              <a:chExt cx="1474131" cy="6350725"/>
            </a:xfrm>
            <a:solidFill>
              <a:schemeClr val="bg1"/>
            </a:solidFill>
          </xdr:grpSpPr>
          <xdr:grpSp>
            <xdr:nvGrpSpPr>
              <xdr:cNvPr id="31" name="Group 30">
                <a:extLst>
                  <a:ext uri="{FF2B5EF4-FFF2-40B4-BE49-F238E27FC236}">
                    <a16:creationId xmlns:a16="http://schemas.microsoft.com/office/drawing/2014/main" id="{FAFDDC10-B1D0-8AB9-B118-6BE40205C6DA}"/>
                  </a:ext>
                </a:extLst>
              </xdr:cNvPr>
              <xdr:cNvGrpSpPr/>
            </xdr:nvGrpSpPr>
            <xdr:grpSpPr>
              <a:xfrm>
                <a:off x="0" y="-291307"/>
                <a:ext cx="1474131" cy="6350725"/>
                <a:chOff x="0" y="-291307"/>
                <a:chExt cx="1474131" cy="6350725"/>
              </a:xfrm>
              <a:grpFill/>
            </xdr:grpSpPr>
            <xdr:grpSp>
              <xdr:nvGrpSpPr>
                <xdr:cNvPr id="34" name="Group 33">
                  <a:extLst>
                    <a:ext uri="{FF2B5EF4-FFF2-40B4-BE49-F238E27FC236}">
                      <a16:creationId xmlns:a16="http://schemas.microsoft.com/office/drawing/2014/main" id="{C8688E67-2A92-EFA1-D2FE-66785AA706D1}"/>
                    </a:ext>
                  </a:extLst>
                </xdr:cNvPr>
                <xdr:cNvGrpSpPr/>
              </xdr:nvGrpSpPr>
              <xdr:grpSpPr>
                <a:xfrm>
                  <a:off x="0" y="-291307"/>
                  <a:ext cx="1474131" cy="6350725"/>
                  <a:chOff x="0" y="-276870"/>
                  <a:chExt cx="1476165" cy="6035993"/>
                </a:xfrm>
                <a:grpFill/>
              </xdr:grpSpPr>
              <xdr:sp macro="" textlink="">
                <xdr:nvSpPr>
                  <xdr:cNvPr id="36" name="Rectangle 35">
                    <a:extLst>
                      <a:ext uri="{FF2B5EF4-FFF2-40B4-BE49-F238E27FC236}">
                        <a16:creationId xmlns:a16="http://schemas.microsoft.com/office/drawing/2014/main" id="{E2EFAA16-0FE4-2D9B-B7E5-A9B4D7673B1B}"/>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37" name="Group 36">
                    <a:extLst>
                      <a:ext uri="{FF2B5EF4-FFF2-40B4-BE49-F238E27FC236}">
                        <a16:creationId xmlns:a16="http://schemas.microsoft.com/office/drawing/2014/main" id="{9EE8090F-C779-B8B4-DB3B-375AE2D8E9E7}"/>
                      </a:ext>
                    </a:extLst>
                  </xdr:cNvPr>
                  <xdr:cNvGrpSpPr/>
                </xdr:nvGrpSpPr>
                <xdr:grpSpPr>
                  <a:xfrm>
                    <a:off x="2080" y="531339"/>
                    <a:ext cx="1457616" cy="4278031"/>
                    <a:chOff x="2080" y="531339"/>
                    <a:chExt cx="1457616" cy="4278031"/>
                  </a:xfrm>
                  <a:grpFill/>
                </xdr:grpSpPr>
                <xdr:sp macro="" textlink="">
                  <xdr:nvSpPr>
                    <xdr:cNvPr id="38" name="TextBox 37">
                      <a:hlinkClick xmlns:r="http://schemas.openxmlformats.org/officeDocument/2006/relationships" r:id="rId3"/>
                      <a:extLst>
                        <a:ext uri="{FF2B5EF4-FFF2-40B4-BE49-F238E27FC236}">
                          <a16:creationId xmlns:a16="http://schemas.microsoft.com/office/drawing/2014/main" id="{3E9377BD-F5C4-FEA8-6B01-E4E1498FDB3C}"/>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hlinkClick xmlns:r="http://schemas.openxmlformats.org/officeDocument/2006/relationships" r:id="rId4"/>
                      <a:extLst>
                        <a:ext uri="{FF2B5EF4-FFF2-40B4-BE49-F238E27FC236}">
                          <a16:creationId xmlns:a16="http://schemas.microsoft.com/office/drawing/2014/main" id="{C918C6A9-9D8B-53D9-3B80-BF5720857523}"/>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hlinkClick xmlns:r="http://schemas.openxmlformats.org/officeDocument/2006/relationships" r:id="rId5"/>
                      <a:extLst>
                        <a:ext uri="{FF2B5EF4-FFF2-40B4-BE49-F238E27FC236}">
                          <a16:creationId xmlns:a16="http://schemas.microsoft.com/office/drawing/2014/main" id="{B6092962-FFA5-5D97-43DA-DC1063483877}"/>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1" name="TextBox 40">
                      <a:hlinkClick xmlns:r="http://schemas.openxmlformats.org/officeDocument/2006/relationships" r:id="rId6"/>
                      <a:extLst>
                        <a:ext uri="{FF2B5EF4-FFF2-40B4-BE49-F238E27FC236}">
                          <a16:creationId xmlns:a16="http://schemas.microsoft.com/office/drawing/2014/main" id="{B79290AC-EE10-2FF1-54DF-CD4DE4DE7983}"/>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2" name="TextBox 41">
                      <a:hlinkClick xmlns:r="http://schemas.openxmlformats.org/officeDocument/2006/relationships" r:id="rId7"/>
                      <a:extLst>
                        <a:ext uri="{FF2B5EF4-FFF2-40B4-BE49-F238E27FC236}">
                          <a16:creationId xmlns:a16="http://schemas.microsoft.com/office/drawing/2014/main" id="{5F4CF4F3-5728-D971-3D79-6CFD8FF72B66}"/>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3" name="TextBox 42">
                      <a:hlinkClick xmlns:r="http://schemas.openxmlformats.org/officeDocument/2006/relationships" r:id="rId8"/>
                      <a:extLst>
                        <a:ext uri="{FF2B5EF4-FFF2-40B4-BE49-F238E27FC236}">
                          <a16:creationId xmlns:a16="http://schemas.microsoft.com/office/drawing/2014/main" id="{82784A40-A9DE-691B-87B5-943EC50E9DE6}"/>
                        </a:ext>
                      </a:extLst>
                    </xdr:cNvPr>
                    <xdr:cNvSpPr txBox="1"/>
                  </xdr:nvSpPr>
                  <xdr:spPr>
                    <a:xfrm>
                      <a:off x="2444" y="2401808"/>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Commission</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44" name="TextBox 43">
                      <a:hlinkClick xmlns:r="http://schemas.openxmlformats.org/officeDocument/2006/relationships" r:id="rId9"/>
                      <a:extLst>
                        <a:ext uri="{FF2B5EF4-FFF2-40B4-BE49-F238E27FC236}">
                          <a16:creationId xmlns:a16="http://schemas.microsoft.com/office/drawing/2014/main" id="{111F2B50-1EB5-CD6A-2432-6A6611DDC1B7}"/>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5" name="TextBox 44">
                      <a:hlinkClick xmlns:r="http://schemas.openxmlformats.org/officeDocument/2006/relationships" r:id="rId10"/>
                      <a:extLst>
                        <a:ext uri="{FF2B5EF4-FFF2-40B4-BE49-F238E27FC236}">
                          <a16:creationId xmlns:a16="http://schemas.microsoft.com/office/drawing/2014/main" id="{00AAB502-9BC8-6DEE-A8DC-941067B1229E}"/>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6" name="TextBox 45">
                      <a:hlinkClick xmlns:r="http://schemas.openxmlformats.org/officeDocument/2006/relationships" r:id="rId11"/>
                      <a:extLst>
                        <a:ext uri="{FF2B5EF4-FFF2-40B4-BE49-F238E27FC236}">
                          <a16:creationId xmlns:a16="http://schemas.microsoft.com/office/drawing/2014/main" id="{0D79AB8C-8A3C-FB4E-E26C-162ABB0DFA86}"/>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7" name="TextBox 46">
                      <a:hlinkClick xmlns:r="http://schemas.openxmlformats.org/officeDocument/2006/relationships" r:id="rId12"/>
                      <a:extLst>
                        <a:ext uri="{FF2B5EF4-FFF2-40B4-BE49-F238E27FC236}">
                          <a16:creationId xmlns:a16="http://schemas.microsoft.com/office/drawing/2014/main" id="{09E752BD-3C8E-058A-0DC7-738DD8AD0ECC}"/>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8" name="TextBox 47">
                      <a:hlinkClick xmlns:r="http://schemas.openxmlformats.org/officeDocument/2006/relationships" r:id="rId13"/>
                      <a:extLst>
                        <a:ext uri="{FF2B5EF4-FFF2-40B4-BE49-F238E27FC236}">
                          <a16:creationId xmlns:a16="http://schemas.microsoft.com/office/drawing/2014/main" id="{1928CDEE-45FB-BFCF-68C8-AB26EF62BA7D}"/>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9" name="TextBox 48">
                      <a:hlinkClick xmlns:r="http://schemas.openxmlformats.org/officeDocument/2006/relationships" r:id="rId9"/>
                      <a:extLst>
                        <a:ext uri="{FF2B5EF4-FFF2-40B4-BE49-F238E27FC236}">
                          <a16:creationId xmlns:a16="http://schemas.microsoft.com/office/drawing/2014/main" id="{FB9D6819-A104-32EA-03D1-4C0CD550AC48}"/>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0" name="TextBox 49">
                      <a:hlinkClick xmlns:r="http://schemas.openxmlformats.org/officeDocument/2006/relationships" r:id="rId14"/>
                      <a:extLst>
                        <a:ext uri="{FF2B5EF4-FFF2-40B4-BE49-F238E27FC236}">
                          <a16:creationId xmlns:a16="http://schemas.microsoft.com/office/drawing/2014/main" id="{5B95F14C-7CCF-8C21-A542-D8615D497AF2}"/>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1" name="TextBox 50">
                      <a:hlinkClick xmlns:r="http://schemas.openxmlformats.org/officeDocument/2006/relationships" r:id="rId15"/>
                      <a:extLst>
                        <a:ext uri="{FF2B5EF4-FFF2-40B4-BE49-F238E27FC236}">
                          <a16:creationId xmlns:a16="http://schemas.microsoft.com/office/drawing/2014/main" id="{7D4E1475-4028-7670-3EE1-7565C567F10B}"/>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35" name="TextBox 34">
                  <a:hlinkClick xmlns:r="http://schemas.openxmlformats.org/officeDocument/2006/relationships" r:id="rId16"/>
                  <a:extLst>
                    <a:ext uri="{FF2B5EF4-FFF2-40B4-BE49-F238E27FC236}">
                      <a16:creationId xmlns:a16="http://schemas.microsoft.com/office/drawing/2014/main" id="{C451B90F-9A76-EE3E-8A88-22D3D26CD96B}"/>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32" name="TextBox 31">
                <a:extLst>
                  <a:ext uri="{FF2B5EF4-FFF2-40B4-BE49-F238E27FC236}">
                    <a16:creationId xmlns:a16="http://schemas.microsoft.com/office/drawing/2014/main" id="{2913D134-B8C8-62C5-21A9-EDEF35798F4F}"/>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extLst>
                  <a:ext uri="{FF2B5EF4-FFF2-40B4-BE49-F238E27FC236}">
                    <a16:creationId xmlns:a16="http://schemas.microsoft.com/office/drawing/2014/main" id="{B8DD6B9C-0AB6-A243-C403-E3726FD1EB2A}"/>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30" name="TextBox 29">
              <a:hlinkClick xmlns:r="http://schemas.openxmlformats.org/officeDocument/2006/relationships" r:id="rId17"/>
              <a:extLst>
                <a:ext uri="{FF2B5EF4-FFF2-40B4-BE49-F238E27FC236}">
                  <a16:creationId xmlns:a16="http://schemas.microsoft.com/office/drawing/2014/main" id="{F10E78AC-FAA3-4979-4A41-9800545D4C0F}"/>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28" name="Picture 27">
            <a:extLst>
              <a:ext uri="{FF2B5EF4-FFF2-40B4-BE49-F238E27FC236}">
                <a16:creationId xmlns:a16="http://schemas.microsoft.com/office/drawing/2014/main" id="{4F273B3A-7806-7222-EF23-719AE5CCC437}"/>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19</xdr:col>
      <xdr:colOff>617220</xdr:colOff>
      <xdr:row>3</xdr:row>
      <xdr:rowOff>114300</xdr:rowOff>
    </xdr:from>
    <xdr:to>
      <xdr:col>20</xdr:col>
      <xdr:colOff>598080</xdr:colOff>
      <xdr:row>3</xdr:row>
      <xdr:rowOff>366300</xdr:rowOff>
    </xdr:to>
    <xdr:sp macro="" textlink="">
      <xdr:nvSpPr>
        <xdr:cNvPr id="56" name="Rectangle: Rounded Corners 55">
          <a:extLst>
            <a:ext uri="{FF2B5EF4-FFF2-40B4-BE49-F238E27FC236}">
              <a16:creationId xmlns:a16="http://schemas.microsoft.com/office/drawing/2014/main" id="{BCF003E3-E5AB-40BA-B09C-C6C138FC0646}"/>
            </a:ext>
          </a:extLst>
        </xdr:cNvPr>
        <xdr:cNvSpPr/>
      </xdr:nvSpPr>
      <xdr:spPr>
        <a:xfrm>
          <a:off x="13388340" y="929640"/>
          <a:ext cx="720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2</xdr:col>
      <xdr:colOff>15240</xdr:colOff>
      <xdr:row>0</xdr:row>
      <xdr:rowOff>0</xdr:rowOff>
    </xdr:from>
    <xdr:to>
      <xdr:col>15</xdr:col>
      <xdr:colOff>251460</xdr:colOff>
      <xdr:row>28</xdr:row>
      <xdr:rowOff>99060</xdr:rowOff>
    </xdr:to>
    <xdr:sp macro="" textlink="">
      <xdr:nvSpPr>
        <xdr:cNvPr id="85" name="Rectangle 84">
          <a:extLst>
            <a:ext uri="{FF2B5EF4-FFF2-40B4-BE49-F238E27FC236}">
              <a16:creationId xmlns:a16="http://schemas.microsoft.com/office/drawing/2014/main" id="{ACE9E14F-01F6-4BC7-8A70-7369A68C0DF7}"/>
            </a:ext>
          </a:extLst>
        </xdr:cNvPr>
        <xdr:cNvSpPr/>
      </xdr:nvSpPr>
      <xdr:spPr>
        <a:xfrm>
          <a:off x="1485900" y="0"/>
          <a:ext cx="803910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15</xdr:col>
      <xdr:colOff>251460</xdr:colOff>
      <xdr:row>0</xdr:row>
      <xdr:rowOff>0</xdr:rowOff>
    </xdr:from>
    <xdr:to>
      <xdr:col>21</xdr:col>
      <xdr:colOff>69900</xdr:colOff>
      <xdr:row>21</xdr:row>
      <xdr:rowOff>250249</xdr:rowOff>
    </xdr:to>
    <xdr:sp macro="" textlink="">
      <xdr:nvSpPr>
        <xdr:cNvPr id="86" name="Rectangle: Rounded Corners 85">
          <a:extLst>
            <a:ext uri="{FF2B5EF4-FFF2-40B4-BE49-F238E27FC236}">
              <a16:creationId xmlns:a16="http://schemas.microsoft.com/office/drawing/2014/main" id="{EB2F5EA5-64D5-43F7-9E69-8194AD4CC7B9}"/>
            </a:ext>
          </a:extLst>
        </xdr:cNvPr>
        <xdr:cNvSpPr/>
      </xdr:nvSpPr>
      <xdr:spPr>
        <a:xfrm>
          <a:off x="9525000" y="0"/>
          <a:ext cx="4680000" cy="6872029"/>
        </a:xfrm>
        <a:prstGeom prst="roundRect">
          <a:avLst>
            <a:gd name="adj" fmla="val 0"/>
          </a:avLst>
        </a:prstGeom>
        <a:solidFill>
          <a:schemeClr val="bg1"/>
        </a:solidFill>
        <a:ln w="1905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18</xdr:col>
      <xdr:colOff>505900</xdr:colOff>
      <xdr:row>1</xdr:row>
      <xdr:rowOff>115317</xdr:rowOff>
    </xdr:from>
    <xdr:to>
      <xdr:col>19</xdr:col>
      <xdr:colOff>414760</xdr:colOff>
      <xdr:row>1</xdr:row>
      <xdr:rowOff>367317</xdr:rowOff>
    </xdr:to>
    <xdr:sp macro="" textlink="">
      <xdr:nvSpPr>
        <xdr:cNvPr id="112" name="Rectangle: Rounded Corners 111">
          <a:hlinkClick xmlns:r="http://schemas.openxmlformats.org/officeDocument/2006/relationships" r:id="rId15"/>
          <a:extLst>
            <a:ext uri="{FF2B5EF4-FFF2-40B4-BE49-F238E27FC236}">
              <a16:creationId xmlns:a16="http://schemas.microsoft.com/office/drawing/2014/main" id="{5A074C6F-A523-4758-B1E7-9CF839000984}"/>
            </a:ext>
          </a:extLst>
        </xdr:cNvPr>
        <xdr:cNvSpPr/>
      </xdr:nvSpPr>
      <xdr:spPr>
        <a:xfrm>
          <a:off x="12537880" y="298197"/>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clientData/>
  </xdr:twoCellAnchor>
  <xdr:twoCellAnchor>
    <xdr:from>
      <xdr:col>19</xdr:col>
      <xdr:colOff>517851</xdr:colOff>
      <xdr:row>1</xdr:row>
      <xdr:rowOff>111790</xdr:rowOff>
    </xdr:from>
    <xdr:to>
      <xdr:col>20</xdr:col>
      <xdr:colOff>426711</xdr:colOff>
      <xdr:row>1</xdr:row>
      <xdr:rowOff>363790</xdr:rowOff>
    </xdr:to>
    <xdr:sp macro="" textlink="">
      <xdr:nvSpPr>
        <xdr:cNvPr id="113" name="Rectangle: Rounded Corners 112">
          <a:hlinkClick xmlns:r="http://schemas.openxmlformats.org/officeDocument/2006/relationships" r:id="rId15"/>
          <a:extLst>
            <a:ext uri="{FF2B5EF4-FFF2-40B4-BE49-F238E27FC236}">
              <a16:creationId xmlns:a16="http://schemas.microsoft.com/office/drawing/2014/main" id="{F7465CBB-3949-4209-A77B-A3D4E9B51E8C}"/>
            </a:ext>
          </a:extLst>
        </xdr:cNvPr>
        <xdr:cNvSpPr/>
      </xdr:nvSpPr>
      <xdr:spPr>
        <a:xfrm>
          <a:off x="13288971" y="294670"/>
          <a:ext cx="648000"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clientData/>
  </xdr:twoCellAnchor>
  <xdr:twoCellAnchor>
    <xdr:from>
      <xdr:col>15</xdr:col>
      <xdr:colOff>495300</xdr:colOff>
      <xdr:row>1</xdr:row>
      <xdr:rowOff>83820</xdr:rowOff>
    </xdr:from>
    <xdr:to>
      <xdr:col>17</xdr:col>
      <xdr:colOff>440813</xdr:colOff>
      <xdr:row>1</xdr:row>
      <xdr:rowOff>382977</xdr:rowOff>
    </xdr:to>
    <xdr:sp macro="" textlink="">
      <xdr:nvSpPr>
        <xdr:cNvPr id="114" name="TextBox 113">
          <a:extLst>
            <a:ext uri="{FF2B5EF4-FFF2-40B4-BE49-F238E27FC236}">
              <a16:creationId xmlns:a16="http://schemas.microsoft.com/office/drawing/2014/main" id="{BB9A9FA4-B643-4EEE-ADAC-E9E9CCE124FE}"/>
            </a:ext>
          </a:extLst>
        </xdr:cNvPr>
        <xdr:cNvSpPr txBox="1"/>
      </xdr:nvSpPr>
      <xdr:spPr>
        <a:xfrm>
          <a:off x="9768840" y="266700"/>
          <a:ext cx="1751453" cy="299157"/>
        </a:xfrm>
        <a:prstGeom prst="rect">
          <a:avLst/>
        </a:prstGeom>
        <a:solidFill>
          <a:schemeClr val="lt1">
            <a:alpha val="0"/>
          </a:schemeClr>
        </a:solid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Edit Commission</a:t>
          </a:r>
          <a:endParaRPr lang="en-SC" sz="1600" b="1">
            <a:solidFill>
              <a:sysClr val="windowText" lastClr="000000"/>
            </a:solidFill>
          </a:endParaRPr>
        </a:p>
      </xdr:txBody>
    </xdr:sp>
    <xdr:clientData/>
  </xdr:twoCellAnchor>
  <xdr:twoCellAnchor>
    <xdr:from>
      <xdr:col>17</xdr:col>
      <xdr:colOff>677472</xdr:colOff>
      <xdr:row>3</xdr:row>
      <xdr:rowOff>132144</xdr:rowOff>
    </xdr:from>
    <xdr:to>
      <xdr:col>20</xdr:col>
      <xdr:colOff>46692</xdr:colOff>
      <xdr:row>3</xdr:row>
      <xdr:rowOff>334050</xdr:rowOff>
    </xdr:to>
    <xdr:sp macro="" textlink="">
      <xdr:nvSpPr>
        <xdr:cNvPr id="115" name="Rectangle: Rounded Corners 114">
          <a:extLst>
            <a:ext uri="{FF2B5EF4-FFF2-40B4-BE49-F238E27FC236}">
              <a16:creationId xmlns:a16="http://schemas.microsoft.com/office/drawing/2014/main" id="{1DC5AB99-0F92-4499-BFCB-EA6B52D18D21}"/>
            </a:ext>
          </a:extLst>
        </xdr:cNvPr>
        <xdr:cNvSpPr/>
      </xdr:nvSpPr>
      <xdr:spPr>
        <a:xfrm>
          <a:off x="11756952" y="947484"/>
          <a:ext cx="1800000" cy="201906"/>
        </a:xfrm>
        <a:prstGeom prst="roundRect">
          <a:avLst/>
        </a:prstGeom>
        <a:solidFill>
          <a:schemeClr val="bg1">
            <a:lumMod val="95000"/>
          </a:schemeClr>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CN23090</a:t>
          </a:r>
          <a:endParaRPr lang="en-SC" sz="1100">
            <a:solidFill>
              <a:sysClr val="windowText" lastClr="000000"/>
            </a:solidFill>
          </a:endParaRPr>
        </a:p>
      </xdr:txBody>
    </xdr:sp>
    <xdr:clientData/>
  </xdr:twoCellAnchor>
  <xdr:twoCellAnchor>
    <xdr:from>
      <xdr:col>15</xdr:col>
      <xdr:colOff>848526</xdr:colOff>
      <xdr:row>3</xdr:row>
      <xdr:rowOff>132140</xdr:rowOff>
    </xdr:from>
    <xdr:to>
      <xdr:col>17</xdr:col>
      <xdr:colOff>506898</xdr:colOff>
      <xdr:row>3</xdr:row>
      <xdr:rowOff>328906</xdr:rowOff>
    </xdr:to>
    <xdr:sp macro="" textlink="">
      <xdr:nvSpPr>
        <xdr:cNvPr id="116" name="Rectangle: Rounded Corners 115">
          <a:extLst>
            <a:ext uri="{FF2B5EF4-FFF2-40B4-BE49-F238E27FC236}">
              <a16:creationId xmlns:a16="http://schemas.microsoft.com/office/drawing/2014/main" id="{E1AA70A4-DE6F-4610-AD9B-26D2296C4880}"/>
            </a:ext>
          </a:extLst>
        </xdr:cNvPr>
        <xdr:cNvSpPr/>
      </xdr:nvSpPr>
      <xdr:spPr>
        <a:xfrm>
          <a:off x="10122066" y="947480"/>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Credit Note No</a:t>
          </a:r>
          <a:endParaRPr lang="en-SC" sz="1200"/>
        </a:p>
      </xdr:txBody>
    </xdr:sp>
    <xdr:clientData/>
  </xdr:twoCellAnchor>
  <xdr:twoCellAnchor>
    <xdr:from>
      <xdr:col>17</xdr:col>
      <xdr:colOff>679938</xdr:colOff>
      <xdr:row>3</xdr:row>
      <xdr:rowOff>417059</xdr:rowOff>
    </xdr:from>
    <xdr:to>
      <xdr:col>20</xdr:col>
      <xdr:colOff>49158</xdr:colOff>
      <xdr:row>5</xdr:row>
      <xdr:rowOff>55085</xdr:rowOff>
    </xdr:to>
    <xdr:sp macro="" textlink="">
      <xdr:nvSpPr>
        <xdr:cNvPr id="117" name="Rectangle: Rounded Corners 116">
          <a:extLst>
            <a:ext uri="{FF2B5EF4-FFF2-40B4-BE49-F238E27FC236}">
              <a16:creationId xmlns:a16="http://schemas.microsoft.com/office/drawing/2014/main" id="{8E2D8BFE-3B81-4A58-97B2-A8A5E9166333}"/>
            </a:ext>
          </a:extLst>
        </xdr:cNvPr>
        <xdr:cNvSpPr/>
      </xdr:nvSpPr>
      <xdr:spPr>
        <a:xfrm>
          <a:off x="11759418" y="1232399"/>
          <a:ext cx="1800000" cy="201906"/>
        </a:xfrm>
        <a:prstGeom prst="roundRect">
          <a:avLst/>
        </a:prstGeom>
        <a:solidFill>
          <a:schemeClr val="bg1">
            <a:lumMod val="95000"/>
          </a:schemeClr>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25-Jan-24</a:t>
          </a:r>
          <a:endParaRPr lang="en-SC" sz="1100"/>
        </a:p>
      </xdr:txBody>
    </xdr:sp>
    <xdr:clientData/>
  </xdr:twoCellAnchor>
  <xdr:twoCellAnchor>
    <xdr:from>
      <xdr:col>15</xdr:col>
      <xdr:colOff>858612</xdr:colOff>
      <xdr:row>3</xdr:row>
      <xdr:rowOff>417059</xdr:rowOff>
    </xdr:from>
    <xdr:to>
      <xdr:col>17</xdr:col>
      <xdr:colOff>516984</xdr:colOff>
      <xdr:row>5</xdr:row>
      <xdr:rowOff>49945</xdr:rowOff>
    </xdr:to>
    <xdr:sp macro="" textlink="">
      <xdr:nvSpPr>
        <xdr:cNvPr id="118" name="Rectangle: Rounded Corners 117">
          <a:extLst>
            <a:ext uri="{FF2B5EF4-FFF2-40B4-BE49-F238E27FC236}">
              <a16:creationId xmlns:a16="http://schemas.microsoft.com/office/drawing/2014/main" id="{7D532897-7676-4ECE-A040-CF458DA64556}"/>
            </a:ext>
          </a:extLst>
        </xdr:cNvPr>
        <xdr:cNvSpPr/>
      </xdr:nvSpPr>
      <xdr:spPr>
        <a:xfrm>
          <a:off x="10132152" y="1232399"/>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a:t>
          </a:r>
          <a:r>
            <a:rPr lang="en-US" sz="1200" baseline="0">
              <a:solidFill>
                <a:sysClr val="windowText" lastClr="000000"/>
              </a:solidFill>
            </a:rPr>
            <a:t> Due</a:t>
          </a:r>
          <a:endParaRPr lang="en-SC" sz="1200"/>
        </a:p>
      </xdr:txBody>
    </xdr:sp>
    <xdr:clientData/>
  </xdr:twoCellAnchor>
  <xdr:twoCellAnchor>
    <xdr:from>
      <xdr:col>17</xdr:col>
      <xdr:colOff>672318</xdr:colOff>
      <xdr:row>6</xdr:row>
      <xdr:rowOff>130951</xdr:rowOff>
    </xdr:from>
    <xdr:to>
      <xdr:col>20</xdr:col>
      <xdr:colOff>41538</xdr:colOff>
      <xdr:row>7</xdr:row>
      <xdr:rowOff>5197</xdr:rowOff>
    </xdr:to>
    <xdr:sp macro="" textlink="">
      <xdr:nvSpPr>
        <xdr:cNvPr id="119" name="Rectangle: Rounded Corners 118">
          <a:extLst>
            <a:ext uri="{FF2B5EF4-FFF2-40B4-BE49-F238E27FC236}">
              <a16:creationId xmlns:a16="http://schemas.microsoft.com/office/drawing/2014/main" id="{DFDF37E3-6966-475F-A4BC-53A28B90D6FA}"/>
            </a:ext>
          </a:extLst>
        </xdr:cNvPr>
        <xdr:cNvSpPr/>
      </xdr:nvSpPr>
      <xdr:spPr>
        <a:xfrm>
          <a:off x="11751798" y="1837831"/>
          <a:ext cx="1800000" cy="201906"/>
        </a:xfrm>
        <a:prstGeom prst="roundRect">
          <a:avLst/>
        </a:prstGeom>
        <a:solidFill>
          <a:schemeClr val="bg1">
            <a:lumMod val="95000"/>
          </a:schemeClr>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Unpaid</a:t>
          </a:r>
          <a:endParaRPr lang="en-SC" sz="1100">
            <a:solidFill>
              <a:sysClr val="windowText" lastClr="000000"/>
            </a:solidFill>
          </a:endParaRPr>
        </a:p>
      </xdr:txBody>
    </xdr:sp>
    <xdr:clientData/>
  </xdr:twoCellAnchor>
  <xdr:twoCellAnchor>
    <xdr:from>
      <xdr:col>15</xdr:col>
      <xdr:colOff>858612</xdr:colOff>
      <xdr:row>6</xdr:row>
      <xdr:rowOff>130951</xdr:rowOff>
    </xdr:from>
    <xdr:to>
      <xdr:col>17</xdr:col>
      <xdr:colOff>516984</xdr:colOff>
      <xdr:row>7</xdr:row>
      <xdr:rowOff>57</xdr:rowOff>
    </xdr:to>
    <xdr:sp macro="" textlink="">
      <xdr:nvSpPr>
        <xdr:cNvPr id="120" name="Rectangle: Rounded Corners 119">
          <a:extLst>
            <a:ext uri="{FF2B5EF4-FFF2-40B4-BE49-F238E27FC236}">
              <a16:creationId xmlns:a16="http://schemas.microsoft.com/office/drawing/2014/main" id="{E236E279-C15F-4565-92F0-290E5A05B1C5}"/>
            </a:ext>
          </a:extLst>
        </xdr:cNvPr>
        <xdr:cNvSpPr/>
      </xdr:nvSpPr>
      <xdr:spPr>
        <a:xfrm>
          <a:off x="10132152" y="1837831"/>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Status</a:t>
          </a:r>
          <a:endParaRPr lang="en-SC" sz="1200"/>
        </a:p>
      </xdr:txBody>
    </xdr:sp>
    <xdr:clientData/>
  </xdr:twoCellAnchor>
  <xdr:twoCellAnchor>
    <xdr:from>
      <xdr:col>17</xdr:col>
      <xdr:colOff>674783</xdr:colOff>
      <xdr:row>7</xdr:row>
      <xdr:rowOff>88205</xdr:rowOff>
    </xdr:from>
    <xdr:to>
      <xdr:col>20</xdr:col>
      <xdr:colOff>44003</xdr:colOff>
      <xdr:row>7</xdr:row>
      <xdr:rowOff>290111</xdr:rowOff>
    </xdr:to>
    <xdr:sp macro="" textlink="">
      <xdr:nvSpPr>
        <xdr:cNvPr id="121" name="Rectangle: Rounded Corners 120">
          <a:extLst>
            <a:ext uri="{FF2B5EF4-FFF2-40B4-BE49-F238E27FC236}">
              <a16:creationId xmlns:a16="http://schemas.microsoft.com/office/drawing/2014/main" id="{528D7161-01E8-4CFA-A23A-60B082E8A41A}"/>
            </a:ext>
          </a:extLst>
        </xdr:cNvPr>
        <xdr:cNvSpPr/>
      </xdr:nvSpPr>
      <xdr:spPr>
        <a:xfrm>
          <a:off x="11754263" y="2122745"/>
          <a:ext cx="1800000" cy="201906"/>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clientData/>
  </xdr:twoCellAnchor>
  <xdr:twoCellAnchor>
    <xdr:from>
      <xdr:col>16</xdr:col>
      <xdr:colOff>7637</xdr:colOff>
      <xdr:row>7</xdr:row>
      <xdr:rowOff>88205</xdr:rowOff>
    </xdr:from>
    <xdr:to>
      <xdr:col>17</xdr:col>
      <xdr:colOff>527069</xdr:colOff>
      <xdr:row>7</xdr:row>
      <xdr:rowOff>284971</xdr:rowOff>
    </xdr:to>
    <xdr:sp macro="" textlink="">
      <xdr:nvSpPr>
        <xdr:cNvPr id="122" name="Rectangle: Rounded Corners 121">
          <a:extLst>
            <a:ext uri="{FF2B5EF4-FFF2-40B4-BE49-F238E27FC236}">
              <a16:creationId xmlns:a16="http://schemas.microsoft.com/office/drawing/2014/main" id="{2D2A57D1-4CF2-49DD-BECB-154643C457DE}"/>
            </a:ext>
          </a:extLst>
        </xdr:cNvPr>
        <xdr:cNvSpPr/>
      </xdr:nvSpPr>
      <xdr:spPr>
        <a:xfrm>
          <a:off x="10142237" y="2122745"/>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Paid</a:t>
          </a:r>
          <a:endParaRPr lang="en-SC" sz="1200"/>
        </a:p>
      </xdr:txBody>
    </xdr:sp>
    <xdr:clientData/>
  </xdr:twoCellAnchor>
  <xdr:twoCellAnchor>
    <xdr:from>
      <xdr:col>17</xdr:col>
      <xdr:colOff>674783</xdr:colOff>
      <xdr:row>8</xdr:row>
      <xdr:rowOff>59706</xdr:rowOff>
    </xdr:from>
    <xdr:to>
      <xdr:col>20</xdr:col>
      <xdr:colOff>44003</xdr:colOff>
      <xdr:row>8</xdr:row>
      <xdr:rowOff>261612</xdr:rowOff>
    </xdr:to>
    <xdr:sp macro="" textlink="">
      <xdr:nvSpPr>
        <xdr:cNvPr id="123" name="Rectangle: Rounded Corners 122">
          <a:extLst>
            <a:ext uri="{FF2B5EF4-FFF2-40B4-BE49-F238E27FC236}">
              <a16:creationId xmlns:a16="http://schemas.microsoft.com/office/drawing/2014/main" id="{39DB0D24-D806-47B5-AB4D-32DCE643ECAE}"/>
            </a:ext>
          </a:extLst>
        </xdr:cNvPr>
        <xdr:cNvSpPr/>
      </xdr:nvSpPr>
      <xdr:spPr>
        <a:xfrm>
          <a:off x="11754263" y="2421906"/>
          <a:ext cx="1800000" cy="201906"/>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clientData/>
  </xdr:twoCellAnchor>
  <xdr:twoCellAnchor>
    <xdr:from>
      <xdr:col>16</xdr:col>
      <xdr:colOff>7667</xdr:colOff>
      <xdr:row>8</xdr:row>
      <xdr:rowOff>59706</xdr:rowOff>
    </xdr:from>
    <xdr:to>
      <xdr:col>17</xdr:col>
      <xdr:colOff>527099</xdr:colOff>
      <xdr:row>8</xdr:row>
      <xdr:rowOff>256472</xdr:rowOff>
    </xdr:to>
    <xdr:sp macro="" textlink="">
      <xdr:nvSpPr>
        <xdr:cNvPr id="124" name="Rectangle: Rounded Corners 123">
          <a:extLst>
            <a:ext uri="{FF2B5EF4-FFF2-40B4-BE49-F238E27FC236}">
              <a16:creationId xmlns:a16="http://schemas.microsoft.com/office/drawing/2014/main" id="{98359F3E-A734-4B26-9834-D34C923D43BD}"/>
            </a:ext>
          </a:extLst>
        </xdr:cNvPr>
        <xdr:cNvSpPr/>
      </xdr:nvSpPr>
      <xdr:spPr>
        <a:xfrm>
          <a:off x="10142267" y="2421906"/>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Paid</a:t>
          </a:r>
          <a:endParaRPr lang="en-SC" sz="1200"/>
        </a:p>
      </xdr:txBody>
    </xdr:sp>
    <xdr:clientData/>
  </xdr:twoCellAnchor>
  <xdr:twoCellAnchor>
    <xdr:from>
      <xdr:col>15</xdr:col>
      <xdr:colOff>858641</xdr:colOff>
      <xdr:row>9</xdr:row>
      <xdr:rowOff>31204</xdr:rowOff>
    </xdr:from>
    <xdr:to>
      <xdr:col>17</xdr:col>
      <xdr:colOff>517013</xdr:colOff>
      <xdr:row>9</xdr:row>
      <xdr:rowOff>227970</xdr:rowOff>
    </xdr:to>
    <xdr:sp macro="" textlink="">
      <xdr:nvSpPr>
        <xdr:cNvPr id="125" name="Rectangle: Rounded Corners 124">
          <a:extLst>
            <a:ext uri="{FF2B5EF4-FFF2-40B4-BE49-F238E27FC236}">
              <a16:creationId xmlns:a16="http://schemas.microsoft.com/office/drawing/2014/main" id="{73FFA821-EEE8-498E-846A-B31DDBD14461}"/>
            </a:ext>
          </a:extLst>
        </xdr:cNvPr>
        <xdr:cNvSpPr/>
      </xdr:nvSpPr>
      <xdr:spPr>
        <a:xfrm>
          <a:off x="10132181" y="2721064"/>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Payment Type</a:t>
          </a:r>
          <a:endParaRPr lang="en-SC" sz="1200">
            <a:solidFill>
              <a:sysClr val="windowText" lastClr="000000"/>
            </a:solidFill>
          </a:endParaRPr>
        </a:p>
      </xdr:txBody>
    </xdr:sp>
    <xdr:clientData/>
  </xdr:twoCellAnchor>
  <xdr:twoCellAnchor>
    <xdr:from>
      <xdr:col>17</xdr:col>
      <xdr:colOff>679938</xdr:colOff>
      <xdr:row>5</xdr:row>
      <xdr:rowOff>152335</xdr:rowOff>
    </xdr:from>
    <xdr:to>
      <xdr:col>20</xdr:col>
      <xdr:colOff>49158</xdr:colOff>
      <xdr:row>6</xdr:row>
      <xdr:rowOff>26581</xdr:rowOff>
    </xdr:to>
    <xdr:sp macro="" textlink="">
      <xdr:nvSpPr>
        <xdr:cNvPr id="126" name="Rectangle: Rounded Corners 125">
          <a:extLst>
            <a:ext uri="{FF2B5EF4-FFF2-40B4-BE49-F238E27FC236}">
              <a16:creationId xmlns:a16="http://schemas.microsoft.com/office/drawing/2014/main" id="{F87E3E73-2BC1-4F3A-BCAC-6A19849A228B}"/>
            </a:ext>
          </a:extLst>
        </xdr:cNvPr>
        <xdr:cNvSpPr/>
      </xdr:nvSpPr>
      <xdr:spPr>
        <a:xfrm>
          <a:off x="11759418" y="1531555"/>
          <a:ext cx="1800000" cy="201906"/>
        </a:xfrm>
        <a:prstGeom prst="roundRect">
          <a:avLst/>
        </a:prstGeom>
        <a:solidFill>
          <a:schemeClr val="bg1">
            <a:lumMod val="95000"/>
          </a:schemeClr>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740.68</a:t>
          </a:r>
          <a:endParaRPr lang="en-SC" sz="1100">
            <a:solidFill>
              <a:sysClr val="windowText" lastClr="000000"/>
            </a:solidFill>
          </a:endParaRPr>
        </a:p>
      </xdr:txBody>
    </xdr:sp>
    <xdr:clientData/>
  </xdr:twoCellAnchor>
  <xdr:twoCellAnchor>
    <xdr:from>
      <xdr:col>15</xdr:col>
      <xdr:colOff>858612</xdr:colOff>
      <xdr:row>5</xdr:row>
      <xdr:rowOff>152335</xdr:rowOff>
    </xdr:from>
    <xdr:to>
      <xdr:col>17</xdr:col>
      <xdr:colOff>516984</xdr:colOff>
      <xdr:row>6</xdr:row>
      <xdr:rowOff>21441</xdr:rowOff>
    </xdr:to>
    <xdr:sp macro="" textlink="">
      <xdr:nvSpPr>
        <xdr:cNvPr id="127" name="Rectangle: Rounded Corners 126">
          <a:extLst>
            <a:ext uri="{FF2B5EF4-FFF2-40B4-BE49-F238E27FC236}">
              <a16:creationId xmlns:a16="http://schemas.microsoft.com/office/drawing/2014/main" id="{C268A1E0-EBAB-4E73-B75A-11036558C195}"/>
            </a:ext>
          </a:extLst>
        </xdr:cNvPr>
        <xdr:cNvSpPr/>
      </xdr:nvSpPr>
      <xdr:spPr>
        <a:xfrm>
          <a:off x="10132152" y="1531555"/>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Due</a:t>
          </a:r>
          <a:endParaRPr lang="en-SC" sz="1200"/>
        </a:p>
      </xdr:txBody>
    </xdr:sp>
    <xdr:clientData/>
  </xdr:twoCellAnchor>
  <xdr:twoCellAnchor>
    <xdr:from>
      <xdr:col>16</xdr:col>
      <xdr:colOff>941113</xdr:colOff>
      <xdr:row>12</xdr:row>
      <xdr:rowOff>216359</xdr:rowOff>
    </xdr:from>
    <xdr:to>
      <xdr:col>19</xdr:col>
      <xdr:colOff>16631</xdr:colOff>
      <xdr:row>13</xdr:row>
      <xdr:rowOff>90605</xdr:rowOff>
    </xdr:to>
    <xdr:sp macro="" textlink="">
      <xdr:nvSpPr>
        <xdr:cNvPr id="128" name="Rectangle: Rounded Corners 127">
          <a:extLst>
            <a:ext uri="{FF2B5EF4-FFF2-40B4-BE49-F238E27FC236}">
              <a16:creationId xmlns:a16="http://schemas.microsoft.com/office/drawing/2014/main" id="{7829C189-0F77-4D48-8892-65A25E083ECB}"/>
            </a:ext>
          </a:extLst>
        </xdr:cNvPr>
        <xdr:cNvSpPr/>
      </xdr:nvSpPr>
      <xdr:spPr>
        <a:xfrm>
          <a:off x="11075713" y="3889199"/>
          <a:ext cx="1712038" cy="20190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ysClr val="windowText" lastClr="000000"/>
              </a:solidFill>
            </a:rPr>
            <a:t>Payment Notes</a:t>
          </a:r>
          <a:endParaRPr lang="en-SC" sz="1200"/>
        </a:p>
      </xdr:txBody>
    </xdr:sp>
    <xdr:clientData/>
  </xdr:twoCellAnchor>
  <xdr:twoCellAnchor>
    <xdr:from>
      <xdr:col>17</xdr:col>
      <xdr:colOff>674783</xdr:colOff>
      <xdr:row>9</xdr:row>
      <xdr:rowOff>308993</xdr:rowOff>
    </xdr:from>
    <xdr:to>
      <xdr:col>20</xdr:col>
      <xdr:colOff>44003</xdr:colOff>
      <xdr:row>10</xdr:row>
      <xdr:rowOff>183239</xdr:rowOff>
    </xdr:to>
    <xdr:sp macro="" textlink="">
      <xdr:nvSpPr>
        <xdr:cNvPr id="129" name="Rectangle: Rounded Corners 128">
          <a:extLst>
            <a:ext uri="{FF2B5EF4-FFF2-40B4-BE49-F238E27FC236}">
              <a16:creationId xmlns:a16="http://schemas.microsoft.com/office/drawing/2014/main" id="{2631869E-EFE3-4F03-A88F-B1CE50637DF4}"/>
            </a:ext>
          </a:extLst>
        </xdr:cNvPr>
        <xdr:cNvSpPr/>
      </xdr:nvSpPr>
      <xdr:spPr>
        <a:xfrm>
          <a:off x="11754263" y="2998853"/>
          <a:ext cx="1800000" cy="201906"/>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xdr:from>
      <xdr:col>16</xdr:col>
      <xdr:colOff>7667</xdr:colOff>
      <xdr:row>9</xdr:row>
      <xdr:rowOff>308993</xdr:rowOff>
    </xdr:from>
    <xdr:to>
      <xdr:col>17</xdr:col>
      <xdr:colOff>527099</xdr:colOff>
      <xdr:row>10</xdr:row>
      <xdr:rowOff>178099</xdr:rowOff>
    </xdr:to>
    <xdr:sp macro="" textlink="">
      <xdr:nvSpPr>
        <xdr:cNvPr id="130" name="Rectangle: Rounded Corners 129">
          <a:extLst>
            <a:ext uri="{FF2B5EF4-FFF2-40B4-BE49-F238E27FC236}">
              <a16:creationId xmlns:a16="http://schemas.microsoft.com/office/drawing/2014/main" id="{6A76C3B0-8D66-4BEE-A67E-AA8B5423BEB1}"/>
            </a:ext>
          </a:extLst>
        </xdr:cNvPr>
        <xdr:cNvSpPr/>
      </xdr:nvSpPr>
      <xdr:spPr>
        <a:xfrm>
          <a:off x="10142267" y="2998853"/>
          <a:ext cx="1464312" cy="19676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Mode Of Payment</a:t>
          </a:r>
          <a:endParaRPr lang="en-SC" sz="1200">
            <a:solidFill>
              <a:sysClr val="windowText" lastClr="000000"/>
            </a:solidFill>
          </a:endParaRPr>
        </a:p>
      </xdr:txBody>
    </xdr:sp>
    <xdr:clientData/>
  </xdr:twoCellAnchor>
  <xdr:twoCellAnchor>
    <xdr:from>
      <xdr:col>17</xdr:col>
      <xdr:colOff>672317</xdr:colOff>
      <xdr:row>10</xdr:row>
      <xdr:rowOff>280492</xdr:rowOff>
    </xdr:from>
    <xdr:to>
      <xdr:col>20</xdr:col>
      <xdr:colOff>41537</xdr:colOff>
      <xdr:row>11</xdr:row>
      <xdr:rowOff>152271</xdr:rowOff>
    </xdr:to>
    <xdr:sp macro="" textlink="">
      <xdr:nvSpPr>
        <xdr:cNvPr id="131" name="Rectangle: Rounded Corners 130">
          <a:extLst>
            <a:ext uri="{FF2B5EF4-FFF2-40B4-BE49-F238E27FC236}">
              <a16:creationId xmlns:a16="http://schemas.microsoft.com/office/drawing/2014/main" id="{E8064B3D-9082-4813-974D-8AABA938220E}"/>
            </a:ext>
          </a:extLst>
        </xdr:cNvPr>
        <xdr:cNvSpPr/>
      </xdr:nvSpPr>
      <xdr:spPr>
        <a:xfrm>
          <a:off x="11751797" y="3298012"/>
          <a:ext cx="1800000" cy="199439"/>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xdr:from>
      <xdr:col>15</xdr:col>
      <xdr:colOff>858642</xdr:colOff>
      <xdr:row>10</xdr:row>
      <xdr:rowOff>280492</xdr:rowOff>
    </xdr:from>
    <xdr:to>
      <xdr:col>17</xdr:col>
      <xdr:colOff>517014</xdr:colOff>
      <xdr:row>11</xdr:row>
      <xdr:rowOff>147193</xdr:rowOff>
    </xdr:to>
    <xdr:sp macro="" textlink="">
      <xdr:nvSpPr>
        <xdr:cNvPr id="132" name="Rectangle: Rounded Corners 131">
          <a:extLst>
            <a:ext uri="{FF2B5EF4-FFF2-40B4-BE49-F238E27FC236}">
              <a16:creationId xmlns:a16="http://schemas.microsoft.com/office/drawing/2014/main" id="{31FA694E-4ECA-4EC2-80DC-BFC75CDFBC1D}"/>
            </a:ext>
          </a:extLst>
        </xdr:cNvPr>
        <xdr:cNvSpPr/>
      </xdr:nvSpPr>
      <xdr:spPr>
        <a:xfrm>
          <a:off x="10132182" y="3298012"/>
          <a:ext cx="1464312" cy="19436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Cheque No</a:t>
          </a:r>
          <a:endParaRPr lang="en-SC" sz="1200">
            <a:solidFill>
              <a:sysClr val="windowText" lastClr="000000"/>
            </a:solidFill>
          </a:endParaRPr>
        </a:p>
      </xdr:txBody>
    </xdr:sp>
    <xdr:clientData/>
  </xdr:twoCellAnchor>
  <xdr:twoCellAnchor>
    <xdr:from>
      <xdr:col>16</xdr:col>
      <xdr:colOff>113153</xdr:colOff>
      <xdr:row>13</xdr:row>
      <xdr:rowOff>159434</xdr:rowOff>
    </xdr:from>
    <xdr:to>
      <xdr:col>20</xdr:col>
      <xdr:colOff>29333</xdr:colOff>
      <xdr:row>15</xdr:row>
      <xdr:rowOff>248158</xdr:rowOff>
    </xdr:to>
    <xdr:sp macro="" textlink="">
      <xdr:nvSpPr>
        <xdr:cNvPr id="133" name="TextBox 132">
          <a:extLst>
            <a:ext uri="{FF2B5EF4-FFF2-40B4-BE49-F238E27FC236}">
              <a16:creationId xmlns:a16="http://schemas.microsoft.com/office/drawing/2014/main" id="{C2CE9975-D290-4D64-BA9F-B5AD26F95FA2}"/>
            </a:ext>
          </a:extLst>
        </xdr:cNvPr>
        <xdr:cNvSpPr txBox="1"/>
      </xdr:nvSpPr>
      <xdr:spPr>
        <a:xfrm>
          <a:off x="10247753" y="4159934"/>
          <a:ext cx="3291840" cy="744044"/>
        </a:xfrm>
        <a:prstGeom prst="rect">
          <a:avLst/>
        </a:prstGeom>
        <a:solidFill>
          <a:schemeClr val="lt1"/>
        </a:solidFill>
        <a:ln w="952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clientData/>
  </xdr:twoCellAnchor>
  <xdr:twoCellAnchor>
    <xdr:from>
      <xdr:col>17</xdr:col>
      <xdr:colOff>677033</xdr:colOff>
      <xdr:row>9</xdr:row>
      <xdr:rowOff>24504</xdr:rowOff>
    </xdr:from>
    <xdr:to>
      <xdr:col>20</xdr:col>
      <xdr:colOff>46253</xdr:colOff>
      <xdr:row>9</xdr:row>
      <xdr:rowOff>222915</xdr:rowOff>
    </xdr:to>
    <xdr:sp macro="" textlink="">
      <xdr:nvSpPr>
        <xdr:cNvPr id="134" name="Rectangle: Rounded Corners 133">
          <a:extLst>
            <a:ext uri="{FF2B5EF4-FFF2-40B4-BE49-F238E27FC236}">
              <a16:creationId xmlns:a16="http://schemas.microsoft.com/office/drawing/2014/main" id="{ABB35FD1-855E-4EDC-99F9-336A5A3BC231}"/>
            </a:ext>
          </a:extLst>
        </xdr:cNvPr>
        <xdr:cNvSpPr/>
      </xdr:nvSpPr>
      <xdr:spPr>
        <a:xfrm>
          <a:off x="11756513" y="2714364"/>
          <a:ext cx="1800000" cy="198411"/>
        </a:xfrm>
        <a:prstGeom prst="roundRect">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Instalment</a:t>
          </a:r>
          <a:endParaRPr lang="en-SC" sz="1100">
            <a:solidFill>
              <a:sysClr val="windowText" lastClr="000000"/>
            </a:solidFill>
          </a:endParaRPr>
        </a:p>
      </xdr:txBody>
    </xdr:sp>
    <xdr:clientData/>
  </xdr:twoCellAnchor>
  <xdr:twoCellAnchor>
    <xdr:from>
      <xdr:col>17</xdr:col>
      <xdr:colOff>692273</xdr:colOff>
      <xdr:row>1</xdr:row>
      <xdr:rowOff>111790</xdr:rowOff>
    </xdr:from>
    <xdr:to>
      <xdr:col>18</xdr:col>
      <xdr:colOff>387773</xdr:colOff>
      <xdr:row>1</xdr:row>
      <xdr:rowOff>363790</xdr:rowOff>
    </xdr:to>
    <xdr:sp macro="" textlink="">
      <xdr:nvSpPr>
        <xdr:cNvPr id="135" name="Rectangle: Rounded Corners 134">
          <a:extLst>
            <a:ext uri="{FF2B5EF4-FFF2-40B4-BE49-F238E27FC236}">
              <a16:creationId xmlns:a16="http://schemas.microsoft.com/office/drawing/2014/main" id="{69AB57BA-8BD0-4971-A246-C7E5847709A1}"/>
            </a:ext>
          </a:extLst>
        </xdr:cNvPr>
        <xdr:cNvSpPr/>
      </xdr:nvSpPr>
      <xdr:spPr>
        <a:xfrm>
          <a:off x="11771753" y="294670"/>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Delete</a:t>
          </a:r>
          <a:endParaRPr lang="en-SC" sz="1100"/>
        </a:p>
      </xdr:txBody>
    </xdr:sp>
    <xdr:clientData/>
  </xdr:twoCellAnchor>
</xdr:wsDr>
</file>

<file path=xl/drawings/drawing93.xml><?xml version="1.0" encoding="utf-8"?>
<xdr:wsDr xmlns:xdr="http://schemas.openxmlformats.org/drawingml/2006/spreadsheetDrawing" xmlns:a="http://schemas.openxmlformats.org/drawingml/2006/main">
  <xdr:twoCellAnchor editAs="oneCell">
    <xdr:from>
      <xdr:col>7</xdr:col>
      <xdr:colOff>1051561</xdr:colOff>
      <xdr:row>3</xdr:row>
      <xdr:rowOff>99060</xdr:rowOff>
    </xdr:from>
    <xdr:to>
      <xdr:col>7</xdr:col>
      <xdr:colOff>1551856</xdr:colOff>
      <xdr:row>3</xdr:row>
      <xdr:rowOff>351060</xdr:rowOff>
    </xdr:to>
    <xdr:pic>
      <xdr:nvPicPr>
        <xdr:cNvPr id="2" name="Picture 1">
          <a:hlinkClick xmlns:r="http://schemas.openxmlformats.org/officeDocument/2006/relationships" r:id="rId1"/>
          <a:extLst>
            <a:ext uri="{FF2B5EF4-FFF2-40B4-BE49-F238E27FC236}">
              <a16:creationId xmlns:a16="http://schemas.microsoft.com/office/drawing/2014/main" id="{0C591F56-36D0-432F-AF83-18509CFE1F64}"/>
            </a:ext>
          </a:extLst>
        </xdr:cNvPr>
        <xdr:cNvPicPr>
          <a:picLocks noChangeAspect="1"/>
        </xdr:cNvPicPr>
      </xdr:nvPicPr>
      <xdr:blipFill>
        <a:blip xmlns:r="http://schemas.openxmlformats.org/officeDocument/2006/relationships" r:embed="rId2"/>
        <a:stretch>
          <a:fillRect/>
        </a:stretch>
      </xdr:blipFill>
      <xdr:spPr>
        <a:xfrm>
          <a:off x="5394961" y="914400"/>
          <a:ext cx="500295" cy="252000"/>
        </a:xfrm>
        <a:prstGeom prst="rect">
          <a:avLst/>
        </a:prstGeom>
      </xdr:spPr>
    </xdr:pic>
    <xdr:clientData/>
  </xdr:twoCellAnchor>
  <xdr:twoCellAnchor>
    <xdr:from>
      <xdr:col>8</xdr:col>
      <xdr:colOff>91440</xdr:colOff>
      <xdr:row>20</xdr:row>
      <xdr:rowOff>99060</xdr:rowOff>
    </xdr:from>
    <xdr:to>
      <xdr:col>11</xdr:col>
      <xdr:colOff>170160</xdr:colOff>
      <xdr:row>20</xdr:row>
      <xdr:rowOff>351060</xdr:rowOff>
    </xdr:to>
    <xdr:grpSp>
      <xdr:nvGrpSpPr>
        <xdr:cNvPr id="19" name="Group 18">
          <a:extLst>
            <a:ext uri="{FF2B5EF4-FFF2-40B4-BE49-F238E27FC236}">
              <a16:creationId xmlns:a16="http://schemas.microsoft.com/office/drawing/2014/main" id="{AA1F245F-A737-4DB3-916C-D888200C37EA}"/>
            </a:ext>
          </a:extLst>
        </xdr:cNvPr>
        <xdr:cNvGrpSpPr/>
      </xdr:nvGrpSpPr>
      <xdr:grpSpPr>
        <a:xfrm>
          <a:off x="6217920" y="6393180"/>
          <a:ext cx="2700000" cy="252000"/>
          <a:chOff x="5326380" y="922022"/>
          <a:chExt cx="2674920" cy="276157"/>
        </a:xfrm>
      </xdr:grpSpPr>
      <xdr:sp macro="" textlink="">
        <xdr:nvSpPr>
          <xdr:cNvPr id="20" name="Rectangle: Rounded Corners 19">
            <a:extLst>
              <a:ext uri="{FF2B5EF4-FFF2-40B4-BE49-F238E27FC236}">
                <a16:creationId xmlns:a16="http://schemas.microsoft.com/office/drawing/2014/main" id="{A4E842BC-569E-9B75-E6F9-8C80CE54EE1D}"/>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21" name="Picture 20">
            <a:extLst>
              <a:ext uri="{FF2B5EF4-FFF2-40B4-BE49-F238E27FC236}">
                <a16:creationId xmlns:a16="http://schemas.microsoft.com/office/drawing/2014/main" id="{752FC061-9C74-3D48-702A-730B30D4BD7A}"/>
              </a:ext>
            </a:extLst>
          </xdr:cNvPr>
          <xdr:cNvPicPr>
            <a:picLocks noChangeAspect="1"/>
          </xdr:cNvPicPr>
        </xdr:nvPicPr>
        <xdr:blipFill>
          <a:blip xmlns:r="http://schemas.openxmlformats.org/officeDocument/2006/relationships" r:embed="rId3"/>
          <a:stretch>
            <a:fillRect/>
          </a:stretch>
        </xdr:blipFill>
        <xdr:spPr>
          <a:xfrm>
            <a:off x="5326380" y="922022"/>
            <a:ext cx="666000" cy="275998"/>
          </a:xfrm>
          <a:prstGeom prst="rect">
            <a:avLst/>
          </a:prstGeom>
        </xdr:spPr>
      </xdr:pic>
      <xdr:pic>
        <xdr:nvPicPr>
          <xdr:cNvPr id="22" name="Picture 21">
            <a:extLst>
              <a:ext uri="{FF2B5EF4-FFF2-40B4-BE49-F238E27FC236}">
                <a16:creationId xmlns:a16="http://schemas.microsoft.com/office/drawing/2014/main" id="{08EAB5F5-0A88-F682-9E32-26DA04E5DEDD}"/>
              </a:ext>
            </a:extLst>
          </xdr:cNvPr>
          <xdr:cNvPicPr>
            <a:picLocks noChangeAspect="1"/>
          </xdr:cNvPicPr>
        </xdr:nvPicPr>
        <xdr:blipFill>
          <a:blip xmlns:r="http://schemas.openxmlformats.org/officeDocument/2006/relationships" r:embed="rId3"/>
          <a:stretch>
            <a:fillRect/>
          </a:stretch>
        </xdr:blipFill>
        <xdr:spPr>
          <a:xfrm rot="10800000">
            <a:off x="7335300" y="922181"/>
            <a:ext cx="666000" cy="275998"/>
          </a:xfrm>
          <a:prstGeom prst="rect">
            <a:avLst/>
          </a:prstGeom>
        </xdr:spPr>
      </xdr:pic>
    </xdr:grpSp>
    <xdr:clientData/>
  </xdr:twoCellAnchor>
  <xdr:twoCellAnchor>
    <xdr:from>
      <xdr:col>17</xdr:col>
      <xdr:colOff>182880</xdr:colOff>
      <xdr:row>6</xdr:row>
      <xdr:rowOff>68580</xdr:rowOff>
    </xdr:from>
    <xdr:to>
      <xdr:col>17</xdr:col>
      <xdr:colOff>362880</xdr:colOff>
      <xdr:row>6</xdr:row>
      <xdr:rowOff>248580</xdr:rowOff>
    </xdr:to>
    <xdr:sp macro="" textlink="">
      <xdr:nvSpPr>
        <xdr:cNvPr id="42" name="TextBox 41">
          <a:extLst>
            <a:ext uri="{FF2B5EF4-FFF2-40B4-BE49-F238E27FC236}">
              <a16:creationId xmlns:a16="http://schemas.microsoft.com/office/drawing/2014/main" id="{3647EB93-84E7-4AB6-BE8A-3CF7B34654AF}"/>
            </a:ext>
          </a:extLst>
        </xdr:cNvPr>
        <xdr:cNvSpPr txBox="1">
          <a:spLocks noChangeAspect="1"/>
        </xdr:cNvSpPr>
      </xdr:nvSpPr>
      <xdr:spPr>
        <a:xfrm>
          <a:off x="13632180" y="17754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17</xdr:col>
      <xdr:colOff>182880</xdr:colOff>
      <xdr:row>7</xdr:row>
      <xdr:rowOff>68580</xdr:rowOff>
    </xdr:from>
    <xdr:to>
      <xdr:col>17</xdr:col>
      <xdr:colOff>362880</xdr:colOff>
      <xdr:row>7</xdr:row>
      <xdr:rowOff>248580</xdr:rowOff>
    </xdr:to>
    <xdr:sp macro="" textlink="">
      <xdr:nvSpPr>
        <xdr:cNvPr id="43" name="TextBox 42">
          <a:extLst>
            <a:ext uri="{FF2B5EF4-FFF2-40B4-BE49-F238E27FC236}">
              <a16:creationId xmlns:a16="http://schemas.microsoft.com/office/drawing/2014/main" id="{BB6B537F-B5ED-4522-AF46-14F5E104BC54}"/>
            </a:ext>
          </a:extLst>
        </xdr:cNvPr>
        <xdr:cNvSpPr txBox="1">
          <a:spLocks noChangeAspect="1"/>
        </xdr:cNvSpPr>
      </xdr:nvSpPr>
      <xdr:spPr>
        <a:xfrm>
          <a:off x="13632180" y="21031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8</xdr:col>
      <xdr:colOff>441960</xdr:colOff>
      <xdr:row>3</xdr:row>
      <xdr:rowOff>106680</xdr:rowOff>
    </xdr:from>
    <xdr:to>
      <xdr:col>9</xdr:col>
      <xdr:colOff>782820</xdr:colOff>
      <xdr:row>3</xdr:row>
      <xdr:rowOff>358680</xdr:rowOff>
    </xdr:to>
    <xdr:sp macro="" textlink="">
      <xdr:nvSpPr>
        <xdr:cNvPr id="60" name="Rectangle: Rounded Corners 59">
          <a:hlinkClick xmlns:r="http://schemas.openxmlformats.org/officeDocument/2006/relationships" r:id="rId1"/>
          <a:extLst>
            <a:ext uri="{FF2B5EF4-FFF2-40B4-BE49-F238E27FC236}">
              <a16:creationId xmlns:a16="http://schemas.microsoft.com/office/drawing/2014/main" id="{0EC83744-406D-4BE5-A60D-45F84121179F}"/>
            </a:ext>
          </a:extLst>
        </xdr:cNvPr>
        <xdr:cNvSpPr/>
      </xdr:nvSpPr>
      <xdr:spPr>
        <a:xfrm>
          <a:off x="6568440" y="922020"/>
          <a:ext cx="1080000" cy="252000"/>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Show ALL</a:t>
          </a:r>
          <a:endParaRPr lang="en-SC" sz="1100"/>
        </a:p>
      </xdr:txBody>
    </xdr:sp>
    <xdr:clientData/>
  </xdr:twoCellAnchor>
  <xdr:twoCellAnchor>
    <xdr:from>
      <xdr:col>17</xdr:col>
      <xdr:colOff>182880</xdr:colOff>
      <xdr:row>8</xdr:row>
      <xdr:rowOff>68580</xdr:rowOff>
    </xdr:from>
    <xdr:to>
      <xdr:col>17</xdr:col>
      <xdr:colOff>362880</xdr:colOff>
      <xdr:row>8</xdr:row>
      <xdr:rowOff>248580</xdr:rowOff>
    </xdr:to>
    <xdr:sp macro="" textlink="">
      <xdr:nvSpPr>
        <xdr:cNvPr id="73" name="TextBox 72">
          <a:extLst>
            <a:ext uri="{FF2B5EF4-FFF2-40B4-BE49-F238E27FC236}">
              <a16:creationId xmlns:a16="http://schemas.microsoft.com/office/drawing/2014/main" id="{D36705A9-5978-4AE5-ADAB-E69E440317AA}"/>
            </a:ext>
          </a:extLst>
        </xdr:cNvPr>
        <xdr:cNvSpPr txBox="1">
          <a:spLocks noChangeAspect="1"/>
        </xdr:cNvSpPr>
      </xdr:nvSpPr>
      <xdr:spPr>
        <a:xfrm>
          <a:off x="13632180" y="243078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17</xdr:col>
      <xdr:colOff>190500</xdr:colOff>
      <xdr:row>9</xdr:row>
      <xdr:rowOff>76200</xdr:rowOff>
    </xdr:from>
    <xdr:to>
      <xdr:col>17</xdr:col>
      <xdr:colOff>370500</xdr:colOff>
      <xdr:row>9</xdr:row>
      <xdr:rowOff>256200</xdr:rowOff>
    </xdr:to>
    <xdr:sp macro="" textlink="">
      <xdr:nvSpPr>
        <xdr:cNvPr id="74" name="TextBox 73">
          <a:extLst>
            <a:ext uri="{FF2B5EF4-FFF2-40B4-BE49-F238E27FC236}">
              <a16:creationId xmlns:a16="http://schemas.microsoft.com/office/drawing/2014/main" id="{FD5A9296-E60B-418A-867F-39C2C3CAF260}"/>
            </a:ext>
          </a:extLst>
        </xdr:cNvPr>
        <xdr:cNvSpPr txBox="1">
          <a:spLocks noChangeAspect="1"/>
        </xdr:cNvSpPr>
      </xdr:nvSpPr>
      <xdr:spPr>
        <a:xfrm>
          <a:off x="13639800" y="27660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17</xdr:col>
      <xdr:colOff>190500</xdr:colOff>
      <xdr:row>10</xdr:row>
      <xdr:rowOff>76200</xdr:rowOff>
    </xdr:from>
    <xdr:to>
      <xdr:col>17</xdr:col>
      <xdr:colOff>370500</xdr:colOff>
      <xdr:row>10</xdr:row>
      <xdr:rowOff>256200</xdr:rowOff>
    </xdr:to>
    <xdr:sp macro="" textlink="">
      <xdr:nvSpPr>
        <xdr:cNvPr id="75" name="TextBox 74">
          <a:extLst>
            <a:ext uri="{FF2B5EF4-FFF2-40B4-BE49-F238E27FC236}">
              <a16:creationId xmlns:a16="http://schemas.microsoft.com/office/drawing/2014/main" id="{6875AF2E-2F0A-4F6D-8622-85358572CB7F}"/>
            </a:ext>
          </a:extLst>
        </xdr:cNvPr>
        <xdr:cNvSpPr txBox="1">
          <a:spLocks noChangeAspect="1"/>
        </xdr:cNvSpPr>
      </xdr:nvSpPr>
      <xdr:spPr>
        <a:xfrm>
          <a:off x="13639800" y="30937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17</xdr:col>
      <xdr:colOff>190500</xdr:colOff>
      <xdr:row>11</xdr:row>
      <xdr:rowOff>83820</xdr:rowOff>
    </xdr:from>
    <xdr:to>
      <xdr:col>17</xdr:col>
      <xdr:colOff>370500</xdr:colOff>
      <xdr:row>11</xdr:row>
      <xdr:rowOff>263820</xdr:rowOff>
    </xdr:to>
    <xdr:sp macro="" textlink="">
      <xdr:nvSpPr>
        <xdr:cNvPr id="76" name="TextBox 75">
          <a:extLst>
            <a:ext uri="{FF2B5EF4-FFF2-40B4-BE49-F238E27FC236}">
              <a16:creationId xmlns:a16="http://schemas.microsoft.com/office/drawing/2014/main" id="{A176AF9B-219F-4FFA-8111-AA08C31BCD6F}"/>
            </a:ext>
          </a:extLst>
        </xdr:cNvPr>
        <xdr:cNvSpPr txBox="1">
          <a:spLocks noChangeAspect="1"/>
        </xdr:cNvSpPr>
      </xdr:nvSpPr>
      <xdr:spPr>
        <a:xfrm>
          <a:off x="13639800" y="342900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17</xdr:col>
      <xdr:colOff>190500</xdr:colOff>
      <xdr:row>12</xdr:row>
      <xdr:rowOff>76200</xdr:rowOff>
    </xdr:from>
    <xdr:to>
      <xdr:col>17</xdr:col>
      <xdr:colOff>370500</xdr:colOff>
      <xdr:row>12</xdr:row>
      <xdr:rowOff>256200</xdr:rowOff>
    </xdr:to>
    <xdr:sp macro="" textlink="">
      <xdr:nvSpPr>
        <xdr:cNvPr id="77" name="TextBox 76">
          <a:extLst>
            <a:ext uri="{FF2B5EF4-FFF2-40B4-BE49-F238E27FC236}">
              <a16:creationId xmlns:a16="http://schemas.microsoft.com/office/drawing/2014/main" id="{E30DB7E2-58C4-4848-8B69-51600BAB2E39}"/>
            </a:ext>
          </a:extLst>
        </xdr:cNvPr>
        <xdr:cNvSpPr txBox="1">
          <a:spLocks noChangeAspect="1"/>
        </xdr:cNvSpPr>
      </xdr:nvSpPr>
      <xdr:spPr>
        <a:xfrm>
          <a:off x="13639800" y="374904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17</xdr:col>
      <xdr:colOff>198120</xdr:colOff>
      <xdr:row>13</xdr:row>
      <xdr:rowOff>76200</xdr:rowOff>
    </xdr:from>
    <xdr:to>
      <xdr:col>17</xdr:col>
      <xdr:colOff>378120</xdr:colOff>
      <xdr:row>13</xdr:row>
      <xdr:rowOff>256200</xdr:rowOff>
    </xdr:to>
    <xdr:sp macro="" textlink="">
      <xdr:nvSpPr>
        <xdr:cNvPr id="78" name="TextBox 77">
          <a:extLst>
            <a:ext uri="{FF2B5EF4-FFF2-40B4-BE49-F238E27FC236}">
              <a16:creationId xmlns:a16="http://schemas.microsoft.com/office/drawing/2014/main" id="{CC133564-0C95-489F-91E4-87583B5017A2}"/>
            </a:ext>
          </a:extLst>
        </xdr:cNvPr>
        <xdr:cNvSpPr txBox="1">
          <a:spLocks noChangeAspect="1"/>
        </xdr:cNvSpPr>
      </xdr:nvSpPr>
      <xdr:spPr>
        <a:xfrm>
          <a:off x="13647420" y="407670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21</xdr:row>
      <xdr:rowOff>142020</xdr:rowOff>
    </xdr:to>
    <xdr:grpSp>
      <xdr:nvGrpSpPr>
        <xdr:cNvPr id="28" name="Group 27">
          <a:extLst>
            <a:ext uri="{FF2B5EF4-FFF2-40B4-BE49-F238E27FC236}">
              <a16:creationId xmlns:a16="http://schemas.microsoft.com/office/drawing/2014/main" id="{423C7D99-FCA9-4E26-9B92-317FA6956245}"/>
            </a:ext>
          </a:extLst>
        </xdr:cNvPr>
        <xdr:cNvGrpSpPr/>
      </xdr:nvGrpSpPr>
      <xdr:grpSpPr>
        <a:xfrm>
          <a:off x="0" y="0"/>
          <a:ext cx="1474131" cy="6840000"/>
          <a:chOff x="0" y="0"/>
          <a:chExt cx="1470321" cy="6184990"/>
        </a:xfrm>
      </xdr:grpSpPr>
      <xdr:grpSp>
        <xdr:nvGrpSpPr>
          <xdr:cNvPr id="34" name="Group 33">
            <a:extLst>
              <a:ext uri="{FF2B5EF4-FFF2-40B4-BE49-F238E27FC236}">
                <a16:creationId xmlns:a16="http://schemas.microsoft.com/office/drawing/2014/main" id="{1495995B-B176-E1A1-7A19-B92B0EC4574C}"/>
              </a:ext>
            </a:extLst>
          </xdr:cNvPr>
          <xdr:cNvGrpSpPr/>
        </xdr:nvGrpSpPr>
        <xdr:grpSpPr>
          <a:xfrm>
            <a:off x="0" y="0"/>
            <a:ext cx="1470321" cy="6184990"/>
            <a:chOff x="0" y="0"/>
            <a:chExt cx="1470321" cy="6184990"/>
          </a:xfrm>
        </xdr:grpSpPr>
        <xdr:grpSp>
          <xdr:nvGrpSpPr>
            <xdr:cNvPr id="36" name="Group 35">
              <a:extLst>
                <a:ext uri="{FF2B5EF4-FFF2-40B4-BE49-F238E27FC236}">
                  <a16:creationId xmlns:a16="http://schemas.microsoft.com/office/drawing/2014/main" id="{4207DE0E-9E8E-EA98-B202-901AC7010533}"/>
                </a:ext>
              </a:extLst>
            </xdr:cNvPr>
            <xdr:cNvGrpSpPr/>
          </xdr:nvGrpSpPr>
          <xdr:grpSpPr>
            <a:xfrm>
              <a:off x="0" y="0"/>
              <a:ext cx="1470321" cy="6184990"/>
              <a:chOff x="0" y="-291307"/>
              <a:chExt cx="1474131" cy="6350725"/>
            </a:xfrm>
            <a:solidFill>
              <a:schemeClr val="bg1"/>
            </a:solidFill>
          </xdr:grpSpPr>
          <xdr:grpSp>
            <xdr:nvGrpSpPr>
              <xdr:cNvPr id="44" name="Group 43">
                <a:extLst>
                  <a:ext uri="{FF2B5EF4-FFF2-40B4-BE49-F238E27FC236}">
                    <a16:creationId xmlns:a16="http://schemas.microsoft.com/office/drawing/2014/main" id="{26ABFC37-CFCB-1D92-FC40-8012CBDCB5EB}"/>
                  </a:ext>
                </a:extLst>
              </xdr:cNvPr>
              <xdr:cNvGrpSpPr/>
            </xdr:nvGrpSpPr>
            <xdr:grpSpPr>
              <a:xfrm>
                <a:off x="0" y="-291307"/>
                <a:ext cx="1474131" cy="6350725"/>
                <a:chOff x="0" y="-291307"/>
                <a:chExt cx="1474131" cy="6350725"/>
              </a:xfrm>
              <a:grpFill/>
            </xdr:grpSpPr>
            <xdr:grpSp>
              <xdr:nvGrpSpPr>
                <xdr:cNvPr id="81" name="Group 80">
                  <a:extLst>
                    <a:ext uri="{FF2B5EF4-FFF2-40B4-BE49-F238E27FC236}">
                      <a16:creationId xmlns:a16="http://schemas.microsoft.com/office/drawing/2014/main" id="{1C3CCAF5-3A57-19AD-0B62-E5277BD16EA5}"/>
                    </a:ext>
                  </a:extLst>
                </xdr:cNvPr>
                <xdr:cNvGrpSpPr/>
              </xdr:nvGrpSpPr>
              <xdr:grpSpPr>
                <a:xfrm>
                  <a:off x="0" y="-291307"/>
                  <a:ext cx="1474131" cy="6350725"/>
                  <a:chOff x="0" y="-276870"/>
                  <a:chExt cx="1476165" cy="6035993"/>
                </a:xfrm>
                <a:grpFill/>
              </xdr:grpSpPr>
              <xdr:sp macro="" textlink="">
                <xdr:nvSpPr>
                  <xdr:cNvPr id="83" name="Rectangle 82">
                    <a:extLst>
                      <a:ext uri="{FF2B5EF4-FFF2-40B4-BE49-F238E27FC236}">
                        <a16:creationId xmlns:a16="http://schemas.microsoft.com/office/drawing/2014/main" id="{3CCA197B-F970-8207-33A7-6999CF8BC937}"/>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84" name="Group 83">
                    <a:extLst>
                      <a:ext uri="{FF2B5EF4-FFF2-40B4-BE49-F238E27FC236}">
                        <a16:creationId xmlns:a16="http://schemas.microsoft.com/office/drawing/2014/main" id="{3D4666AC-5D42-2F30-61AD-693E4858E45F}"/>
                      </a:ext>
                    </a:extLst>
                  </xdr:cNvPr>
                  <xdr:cNvGrpSpPr/>
                </xdr:nvGrpSpPr>
                <xdr:grpSpPr>
                  <a:xfrm>
                    <a:off x="2080" y="531339"/>
                    <a:ext cx="1457616" cy="4278031"/>
                    <a:chOff x="2080" y="531339"/>
                    <a:chExt cx="1457616" cy="4278031"/>
                  </a:xfrm>
                  <a:grpFill/>
                </xdr:grpSpPr>
                <xdr:sp macro="" textlink="">
                  <xdr:nvSpPr>
                    <xdr:cNvPr id="85" name="TextBox 84">
                      <a:hlinkClick xmlns:r="http://schemas.openxmlformats.org/officeDocument/2006/relationships" r:id="rId4"/>
                      <a:extLst>
                        <a:ext uri="{FF2B5EF4-FFF2-40B4-BE49-F238E27FC236}">
                          <a16:creationId xmlns:a16="http://schemas.microsoft.com/office/drawing/2014/main" id="{18618724-41E4-BCAC-E92A-12F93ACB2C3F}"/>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6" name="TextBox 85">
                      <a:hlinkClick xmlns:r="http://schemas.openxmlformats.org/officeDocument/2006/relationships" r:id="rId5"/>
                      <a:extLst>
                        <a:ext uri="{FF2B5EF4-FFF2-40B4-BE49-F238E27FC236}">
                          <a16:creationId xmlns:a16="http://schemas.microsoft.com/office/drawing/2014/main" id="{12ECD071-07A5-5700-5645-AA345DD204F2}"/>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7" name="TextBox 86">
                      <a:hlinkClick xmlns:r="http://schemas.openxmlformats.org/officeDocument/2006/relationships" r:id="rId6"/>
                      <a:extLst>
                        <a:ext uri="{FF2B5EF4-FFF2-40B4-BE49-F238E27FC236}">
                          <a16:creationId xmlns:a16="http://schemas.microsoft.com/office/drawing/2014/main" id="{AEB3AB30-A696-07FB-1ACB-7215C1BBA58C}"/>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8" name="TextBox 87">
                      <a:hlinkClick xmlns:r="http://schemas.openxmlformats.org/officeDocument/2006/relationships" r:id="rId7"/>
                      <a:extLst>
                        <a:ext uri="{FF2B5EF4-FFF2-40B4-BE49-F238E27FC236}">
                          <a16:creationId xmlns:a16="http://schemas.microsoft.com/office/drawing/2014/main" id="{F55E1A1F-1F62-EDC4-1BCE-D431DF432F26}"/>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9" name="TextBox 88">
                      <a:hlinkClick xmlns:r="http://schemas.openxmlformats.org/officeDocument/2006/relationships" r:id="rId8"/>
                      <a:extLst>
                        <a:ext uri="{FF2B5EF4-FFF2-40B4-BE49-F238E27FC236}">
                          <a16:creationId xmlns:a16="http://schemas.microsoft.com/office/drawing/2014/main" id="{E543F287-5DBD-EA61-76AD-ED9E51F8A237}"/>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0" name="TextBox 89">
                      <a:hlinkClick xmlns:r="http://schemas.openxmlformats.org/officeDocument/2006/relationships" r:id="rId1"/>
                      <a:extLst>
                        <a:ext uri="{FF2B5EF4-FFF2-40B4-BE49-F238E27FC236}">
                          <a16:creationId xmlns:a16="http://schemas.microsoft.com/office/drawing/2014/main" id="{E550BD2D-0F61-D65F-0B2B-AB82CB995A22}"/>
                        </a:ext>
                      </a:extLst>
                    </xdr:cNvPr>
                    <xdr:cNvSpPr txBox="1"/>
                  </xdr:nvSpPr>
                  <xdr:spPr>
                    <a:xfrm>
                      <a:off x="2444" y="2401808"/>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Commission</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91" name="TextBox 90">
                      <a:hlinkClick xmlns:r="http://schemas.openxmlformats.org/officeDocument/2006/relationships" r:id="rId9"/>
                      <a:extLst>
                        <a:ext uri="{FF2B5EF4-FFF2-40B4-BE49-F238E27FC236}">
                          <a16:creationId xmlns:a16="http://schemas.microsoft.com/office/drawing/2014/main" id="{555724B1-6DE9-C3D7-E3F3-316AA6417F26}"/>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2" name="TextBox 91">
                      <a:hlinkClick xmlns:r="http://schemas.openxmlformats.org/officeDocument/2006/relationships" r:id="rId10"/>
                      <a:extLst>
                        <a:ext uri="{FF2B5EF4-FFF2-40B4-BE49-F238E27FC236}">
                          <a16:creationId xmlns:a16="http://schemas.microsoft.com/office/drawing/2014/main" id="{E38532A5-268C-662C-C161-4D09ABA002DF}"/>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3" name="TextBox 92">
                      <a:hlinkClick xmlns:r="http://schemas.openxmlformats.org/officeDocument/2006/relationships" r:id="rId11"/>
                      <a:extLst>
                        <a:ext uri="{FF2B5EF4-FFF2-40B4-BE49-F238E27FC236}">
                          <a16:creationId xmlns:a16="http://schemas.microsoft.com/office/drawing/2014/main" id="{688358A0-C0AB-F4E5-8F99-42E55AD28A8F}"/>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4" name="TextBox 93">
                      <a:hlinkClick xmlns:r="http://schemas.openxmlformats.org/officeDocument/2006/relationships" r:id="rId12"/>
                      <a:extLst>
                        <a:ext uri="{FF2B5EF4-FFF2-40B4-BE49-F238E27FC236}">
                          <a16:creationId xmlns:a16="http://schemas.microsoft.com/office/drawing/2014/main" id="{E4DCB756-322E-D3CD-72F2-D243A5C1C946}"/>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5" name="TextBox 94">
                      <a:hlinkClick xmlns:r="http://schemas.openxmlformats.org/officeDocument/2006/relationships" r:id="rId13"/>
                      <a:extLst>
                        <a:ext uri="{FF2B5EF4-FFF2-40B4-BE49-F238E27FC236}">
                          <a16:creationId xmlns:a16="http://schemas.microsoft.com/office/drawing/2014/main" id="{CC2DDB3D-4285-AD66-17B8-8A8CBCB62594}"/>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6" name="TextBox 95">
                      <a:hlinkClick xmlns:r="http://schemas.openxmlformats.org/officeDocument/2006/relationships" r:id="rId14"/>
                      <a:extLst>
                        <a:ext uri="{FF2B5EF4-FFF2-40B4-BE49-F238E27FC236}">
                          <a16:creationId xmlns:a16="http://schemas.microsoft.com/office/drawing/2014/main" id="{B1BCF718-08AA-C5FB-10A7-F26EAA1EF2C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7" name="TextBox 96">
                      <a:hlinkClick xmlns:r="http://schemas.openxmlformats.org/officeDocument/2006/relationships" r:id="rId15"/>
                      <a:extLst>
                        <a:ext uri="{FF2B5EF4-FFF2-40B4-BE49-F238E27FC236}">
                          <a16:creationId xmlns:a16="http://schemas.microsoft.com/office/drawing/2014/main" id="{C921987C-8771-614A-9458-6E7607E163D6}"/>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8" name="TextBox 97">
                      <a:hlinkClick xmlns:r="http://schemas.openxmlformats.org/officeDocument/2006/relationships" r:id="rId1"/>
                      <a:extLst>
                        <a:ext uri="{FF2B5EF4-FFF2-40B4-BE49-F238E27FC236}">
                          <a16:creationId xmlns:a16="http://schemas.microsoft.com/office/drawing/2014/main" id="{4DEDC9E5-2A55-28F7-EF95-C39A228F3A08}"/>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82" name="TextBox 81">
                  <a:hlinkClick xmlns:r="http://schemas.openxmlformats.org/officeDocument/2006/relationships" r:id="rId16"/>
                  <a:extLst>
                    <a:ext uri="{FF2B5EF4-FFF2-40B4-BE49-F238E27FC236}">
                      <a16:creationId xmlns:a16="http://schemas.microsoft.com/office/drawing/2014/main" id="{36490D14-E0DF-46EC-66A0-33A5C3D7C35D}"/>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9" name="TextBox 78">
                <a:extLst>
                  <a:ext uri="{FF2B5EF4-FFF2-40B4-BE49-F238E27FC236}">
                    <a16:creationId xmlns:a16="http://schemas.microsoft.com/office/drawing/2014/main" id="{623ED5B4-29AB-79CD-3E72-6494F9E5E1A7}"/>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80" name="TextBox 79">
                <a:extLst>
                  <a:ext uri="{FF2B5EF4-FFF2-40B4-BE49-F238E27FC236}">
                    <a16:creationId xmlns:a16="http://schemas.microsoft.com/office/drawing/2014/main" id="{45C27443-970C-471A-5F11-7F766DA8F94E}"/>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37" name="TextBox 36">
              <a:hlinkClick xmlns:r="http://schemas.openxmlformats.org/officeDocument/2006/relationships" r:id="rId17"/>
              <a:extLst>
                <a:ext uri="{FF2B5EF4-FFF2-40B4-BE49-F238E27FC236}">
                  <a16:creationId xmlns:a16="http://schemas.microsoft.com/office/drawing/2014/main" id="{65DC3693-BE88-805C-5350-E551A0843BE4}"/>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35" name="Picture 34">
            <a:extLst>
              <a:ext uri="{FF2B5EF4-FFF2-40B4-BE49-F238E27FC236}">
                <a16:creationId xmlns:a16="http://schemas.microsoft.com/office/drawing/2014/main" id="{CE0ED19A-E7CE-BE89-32DF-A1D214D48D49}"/>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9</xdr:col>
      <xdr:colOff>830580</xdr:colOff>
      <xdr:row>3</xdr:row>
      <xdr:rowOff>106680</xdr:rowOff>
    </xdr:from>
    <xdr:to>
      <xdr:col>13</xdr:col>
      <xdr:colOff>855087</xdr:colOff>
      <xdr:row>3</xdr:row>
      <xdr:rowOff>358680</xdr:rowOff>
    </xdr:to>
    <xdr:grpSp>
      <xdr:nvGrpSpPr>
        <xdr:cNvPr id="25" name="Group 24">
          <a:extLst>
            <a:ext uri="{FF2B5EF4-FFF2-40B4-BE49-F238E27FC236}">
              <a16:creationId xmlns:a16="http://schemas.microsoft.com/office/drawing/2014/main" id="{A7518A10-7498-4252-BD3C-18CC3FBA8B65}"/>
            </a:ext>
          </a:extLst>
        </xdr:cNvPr>
        <xdr:cNvGrpSpPr/>
      </xdr:nvGrpSpPr>
      <xdr:grpSpPr>
        <a:xfrm>
          <a:off x="7696200" y="922020"/>
          <a:ext cx="3323967" cy="252000"/>
          <a:chOff x="5044160" y="266700"/>
          <a:chExt cx="3446178" cy="252000"/>
        </a:xfrm>
        <a:solidFill>
          <a:schemeClr val="tx1"/>
        </a:solidFill>
      </xdr:grpSpPr>
      <xdr:sp macro="" textlink="">
        <xdr:nvSpPr>
          <xdr:cNvPr id="26" name="Rectangle: Rounded Corners 25">
            <a:extLst>
              <a:ext uri="{FF2B5EF4-FFF2-40B4-BE49-F238E27FC236}">
                <a16:creationId xmlns:a16="http://schemas.microsoft.com/office/drawing/2014/main" id="{99D10793-6A3A-E5A5-4DD3-94C57F0EE253}"/>
              </a:ext>
            </a:extLst>
          </xdr:cNvPr>
          <xdr:cNvSpPr/>
        </xdr:nvSpPr>
        <xdr:spPr>
          <a:xfrm>
            <a:off x="7669219" y="266700"/>
            <a:ext cx="821119"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MUA</a:t>
            </a:r>
            <a:endParaRPr lang="en-SC" sz="1100">
              <a:latin typeface="Arial" panose="020B0604020202020204" pitchFamily="34" charset="0"/>
              <a:cs typeface="Arial" panose="020B0604020202020204" pitchFamily="34" charset="0"/>
            </a:endParaRPr>
          </a:p>
        </xdr:txBody>
      </xdr:sp>
      <xdr:sp macro="" textlink="">
        <xdr:nvSpPr>
          <xdr:cNvPr id="27" name="Rectangle: Rounded Corners 26">
            <a:extLst>
              <a:ext uri="{FF2B5EF4-FFF2-40B4-BE49-F238E27FC236}">
                <a16:creationId xmlns:a16="http://schemas.microsoft.com/office/drawing/2014/main" id="{A509C836-A783-1BE7-BBEB-69A615959FEF}"/>
              </a:ext>
            </a:extLst>
          </xdr:cNvPr>
          <xdr:cNvSpPr/>
        </xdr:nvSpPr>
        <xdr:spPr>
          <a:xfrm>
            <a:off x="6801492" y="266700"/>
            <a:ext cx="821119"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HSavy</a:t>
            </a:r>
            <a:endParaRPr lang="en-SC" sz="1100">
              <a:latin typeface="Arial" panose="020B0604020202020204" pitchFamily="34" charset="0"/>
              <a:cs typeface="Arial" panose="020B0604020202020204" pitchFamily="34" charset="0"/>
            </a:endParaRPr>
          </a:p>
        </xdr:txBody>
      </xdr:sp>
      <xdr:sp macro="" textlink="">
        <xdr:nvSpPr>
          <xdr:cNvPr id="30" name="Rectangle: Rounded Corners 29">
            <a:extLst>
              <a:ext uri="{FF2B5EF4-FFF2-40B4-BE49-F238E27FC236}">
                <a16:creationId xmlns:a16="http://schemas.microsoft.com/office/drawing/2014/main" id="{177ED89A-D457-2C71-3F9A-EA1B6B8140E0}"/>
              </a:ext>
            </a:extLst>
          </xdr:cNvPr>
          <xdr:cNvSpPr/>
        </xdr:nvSpPr>
        <xdr:spPr>
          <a:xfrm>
            <a:off x="5923370" y="266700"/>
            <a:ext cx="821119"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Alliance</a:t>
            </a:r>
            <a:endParaRPr lang="en-SC" sz="1100">
              <a:latin typeface="Arial" panose="020B0604020202020204" pitchFamily="34" charset="0"/>
              <a:cs typeface="Arial" panose="020B0604020202020204" pitchFamily="34" charset="0"/>
            </a:endParaRPr>
          </a:p>
        </xdr:txBody>
      </xdr:sp>
      <xdr:sp macro="" textlink="">
        <xdr:nvSpPr>
          <xdr:cNvPr id="31" name="Rectangle: Rounded Corners 30">
            <a:hlinkClick xmlns:r="http://schemas.openxmlformats.org/officeDocument/2006/relationships" r:id="rId19"/>
            <a:extLst>
              <a:ext uri="{FF2B5EF4-FFF2-40B4-BE49-F238E27FC236}">
                <a16:creationId xmlns:a16="http://schemas.microsoft.com/office/drawing/2014/main" id="{D6840442-2FD2-13FC-0F33-945E88DE3552}"/>
              </a:ext>
            </a:extLst>
          </xdr:cNvPr>
          <xdr:cNvSpPr/>
        </xdr:nvSpPr>
        <xdr:spPr>
          <a:xfrm>
            <a:off x="5044160" y="266700"/>
            <a:ext cx="821119"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SACOS</a:t>
            </a:r>
            <a:endParaRPr lang="en-SC" sz="1100">
              <a:latin typeface="Arial" panose="020B0604020202020204" pitchFamily="34" charset="0"/>
              <a:cs typeface="Arial" panose="020B0604020202020204" pitchFamily="34" charset="0"/>
            </a:endParaRPr>
          </a:p>
        </xdr:txBody>
      </xdr:sp>
    </xdr:grpSp>
    <xdr:clientData/>
  </xdr:twoCellAnchor>
  <xdr:twoCellAnchor>
    <xdr:from>
      <xdr:col>7</xdr:col>
      <xdr:colOff>1501140</xdr:colOff>
      <xdr:row>3</xdr:row>
      <xdr:rowOff>99060</xdr:rowOff>
    </xdr:from>
    <xdr:to>
      <xdr:col>8</xdr:col>
      <xdr:colOff>366060</xdr:colOff>
      <xdr:row>3</xdr:row>
      <xdr:rowOff>351060</xdr:rowOff>
    </xdr:to>
    <xdr:sp macro="" textlink="">
      <xdr:nvSpPr>
        <xdr:cNvPr id="33" name="Rectangle: Rounded Corners 32">
          <a:extLst>
            <a:ext uri="{FF2B5EF4-FFF2-40B4-BE49-F238E27FC236}">
              <a16:creationId xmlns:a16="http://schemas.microsoft.com/office/drawing/2014/main" id="{8478D2ED-34FD-4D71-946E-E008A28288E4}"/>
            </a:ext>
          </a:extLst>
        </xdr:cNvPr>
        <xdr:cNvSpPr/>
      </xdr:nvSpPr>
      <xdr:spPr>
        <a:xfrm>
          <a:off x="5844540" y="91440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388620</xdr:colOff>
      <xdr:row>20</xdr:row>
      <xdr:rowOff>83820</xdr:rowOff>
    </xdr:from>
    <xdr:to>
      <xdr:col>6</xdr:col>
      <xdr:colOff>569700</xdr:colOff>
      <xdr:row>20</xdr:row>
      <xdr:rowOff>317820</xdr:rowOff>
    </xdr:to>
    <xdr:sp macro="" textlink="">
      <xdr:nvSpPr>
        <xdr:cNvPr id="3" name="Rectangle: Rounded Corners 2">
          <a:extLst>
            <a:ext uri="{FF2B5EF4-FFF2-40B4-BE49-F238E27FC236}">
              <a16:creationId xmlns:a16="http://schemas.microsoft.com/office/drawing/2014/main" id="{8A21EEBB-4102-4016-A5ED-FBA5A4D52F46}"/>
            </a:ext>
          </a:extLst>
        </xdr:cNvPr>
        <xdr:cNvSpPr/>
      </xdr:nvSpPr>
      <xdr:spPr>
        <a:xfrm>
          <a:off x="2468880" y="637794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Column5</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83820</xdr:rowOff>
    </xdr:from>
    <xdr:to>
      <xdr:col>5</xdr:col>
      <xdr:colOff>318240</xdr:colOff>
      <xdr:row>20</xdr:row>
      <xdr:rowOff>317820</xdr:rowOff>
    </xdr:to>
    <xdr:sp macro="" textlink="">
      <xdr:nvSpPr>
        <xdr:cNvPr id="4" name="Rectangle: Rounded Corners 3">
          <a:extLst>
            <a:ext uri="{FF2B5EF4-FFF2-40B4-BE49-F238E27FC236}">
              <a16:creationId xmlns:a16="http://schemas.microsoft.com/office/drawing/2014/main" id="{512372BB-48A0-4390-924F-C677F4CB37D5}"/>
            </a:ext>
          </a:extLst>
        </xdr:cNvPr>
        <xdr:cNvSpPr/>
      </xdr:nvSpPr>
      <xdr:spPr>
        <a:xfrm>
          <a:off x="1714500" y="637794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91440</xdr:colOff>
      <xdr:row>5</xdr:row>
      <xdr:rowOff>76200</xdr:rowOff>
    </xdr:from>
    <xdr:to>
      <xdr:col>4</xdr:col>
      <xdr:colOff>259921</xdr:colOff>
      <xdr:row>5</xdr:row>
      <xdr:rowOff>256200</xdr:rowOff>
    </xdr:to>
    <xdr:pic>
      <xdr:nvPicPr>
        <xdr:cNvPr id="5" name="Picture 4">
          <a:extLst>
            <a:ext uri="{FF2B5EF4-FFF2-40B4-BE49-F238E27FC236}">
              <a16:creationId xmlns:a16="http://schemas.microsoft.com/office/drawing/2014/main" id="{25AA4471-B3B2-4F25-A26D-62B7AF0E92BB}"/>
            </a:ext>
          </a:extLst>
        </xdr:cNvPr>
        <xdr:cNvPicPr>
          <a:picLocks noChangeAspect="1"/>
        </xdr:cNvPicPr>
      </xdr:nvPicPr>
      <xdr:blipFill>
        <a:blip xmlns:r="http://schemas.openxmlformats.org/officeDocument/2006/relationships" r:embed="rId20"/>
        <a:stretch>
          <a:fillRect/>
        </a:stretch>
      </xdr:blipFill>
      <xdr:spPr>
        <a:xfrm>
          <a:off x="1805940" y="1455420"/>
          <a:ext cx="168481" cy="180000"/>
        </a:xfrm>
        <a:prstGeom prst="rect">
          <a:avLst/>
        </a:prstGeom>
      </xdr:spPr>
    </xdr:pic>
    <xdr:clientData/>
  </xdr:twoCellAnchor>
  <xdr:twoCellAnchor>
    <xdr:from>
      <xdr:col>4</xdr:col>
      <xdr:colOff>114300</xdr:colOff>
      <xdr:row>6</xdr:row>
      <xdr:rowOff>76200</xdr:rowOff>
    </xdr:from>
    <xdr:to>
      <xdr:col>4</xdr:col>
      <xdr:colOff>240300</xdr:colOff>
      <xdr:row>13</xdr:row>
      <xdr:rowOff>217440</xdr:rowOff>
    </xdr:to>
    <xdr:grpSp>
      <xdr:nvGrpSpPr>
        <xdr:cNvPr id="6" name="Group 5">
          <a:extLst>
            <a:ext uri="{FF2B5EF4-FFF2-40B4-BE49-F238E27FC236}">
              <a16:creationId xmlns:a16="http://schemas.microsoft.com/office/drawing/2014/main" id="{13EF70C0-28CE-4DA9-B5DA-B12DA72D017D}"/>
            </a:ext>
          </a:extLst>
        </xdr:cNvPr>
        <xdr:cNvGrpSpPr/>
      </xdr:nvGrpSpPr>
      <xdr:grpSpPr>
        <a:xfrm>
          <a:off x="1828800" y="1783080"/>
          <a:ext cx="126000" cy="2434860"/>
          <a:chOff x="1805940" y="1798320"/>
          <a:chExt cx="126000" cy="2434860"/>
        </a:xfrm>
      </xdr:grpSpPr>
      <xdr:sp macro="" textlink="">
        <xdr:nvSpPr>
          <xdr:cNvPr id="7" name="Oval 6">
            <a:extLst>
              <a:ext uri="{FF2B5EF4-FFF2-40B4-BE49-F238E27FC236}">
                <a16:creationId xmlns:a16="http://schemas.microsoft.com/office/drawing/2014/main" id="{3B13028C-6967-6CB3-C181-24154FEE5E63}"/>
              </a:ext>
            </a:extLst>
          </xdr:cNvPr>
          <xdr:cNvSpPr>
            <a:spLocks noChangeAspect="1"/>
          </xdr:cNvSpPr>
        </xdr:nvSpPr>
        <xdr:spPr>
          <a:xfrm>
            <a:off x="1805940" y="1798320"/>
            <a:ext cx="126000" cy="126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 name="Oval 7">
            <a:extLst>
              <a:ext uri="{FF2B5EF4-FFF2-40B4-BE49-F238E27FC236}">
                <a16:creationId xmlns:a16="http://schemas.microsoft.com/office/drawing/2014/main" id="{C1BC4A2B-2E2E-6DA1-023A-B85A79B110C1}"/>
              </a:ext>
            </a:extLst>
          </xdr:cNvPr>
          <xdr:cNvSpPr>
            <a:spLocks noChangeAspect="1"/>
          </xdr:cNvSpPr>
        </xdr:nvSpPr>
        <xdr:spPr>
          <a:xfrm>
            <a:off x="1805940" y="2133600"/>
            <a:ext cx="126000" cy="126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 name="Oval 8">
            <a:extLst>
              <a:ext uri="{FF2B5EF4-FFF2-40B4-BE49-F238E27FC236}">
                <a16:creationId xmlns:a16="http://schemas.microsoft.com/office/drawing/2014/main" id="{2CC3E51E-5653-4724-79E0-9CC0CD9D10F3}"/>
              </a:ext>
            </a:extLst>
          </xdr:cNvPr>
          <xdr:cNvSpPr>
            <a:spLocks noChangeAspect="1"/>
          </xdr:cNvSpPr>
        </xdr:nvSpPr>
        <xdr:spPr>
          <a:xfrm>
            <a:off x="1805940" y="2461260"/>
            <a:ext cx="126000" cy="126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3" name="Oval 22">
            <a:extLst>
              <a:ext uri="{FF2B5EF4-FFF2-40B4-BE49-F238E27FC236}">
                <a16:creationId xmlns:a16="http://schemas.microsoft.com/office/drawing/2014/main" id="{62B4E488-79B4-F3D8-4C91-16ABB1B8A4B3}"/>
              </a:ext>
            </a:extLst>
          </xdr:cNvPr>
          <xdr:cNvSpPr>
            <a:spLocks noChangeAspect="1"/>
          </xdr:cNvSpPr>
        </xdr:nvSpPr>
        <xdr:spPr>
          <a:xfrm>
            <a:off x="1805940" y="4107180"/>
            <a:ext cx="126000" cy="126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4" name="Oval 23">
            <a:extLst>
              <a:ext uri="{FF2B5EF4-FFF2-40B4-BE49-F238E27FC236}">
                <a16:creationId xmlns:a16="http://schemas.microsoft.com/office/drawing/2014/main" id="{136AE13A-8D2F-796C-9BFC-910E084CF1AF}"/>
              </a:ext>
            </a:extLst>
          </xdr:cNvPr>
          <xdr:cNvSpPr>
            <a:spLocks noChangeAspect="1"/>
          </xdr:cNvSpPr>
        </xdr:nvSpPr>
        <xdr:spPr>
          <a:xfrm>
            <a:off x="1805940" y="3779520"/>
            <a:ext cx="126000" cy="126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9" name="Oval 28">
            <a:extLst>
              <a:ext uri="{FF2B5EF4-FFF2-40B4-BE49-F238E27FC236}">
                <a16:creationId xmlns:a16="http://schemas.microsoft.com/office/drawing/2014/main" id="{409A5887-C605-D93F-5BBA-8BBB0555E507}"/>
              </a:ext>
            </a:extLst>
          </xdr:cNvPr>
          <xdr:cNvSpPr>
            <a:spLocks noChangeAspect="1"/>
          </xdr:cNvSpPr>
        </xdr:nvSpPr>
        <xdr:spPr>
          <a:xfrm>
            <a:off x="1805940" y="3451860"/>
            <a:ext cx="126000" cy="126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2" name="Oval 31">
            <a:extLst>
              <a:ext uri="{FF2B5EF4-FFF2-40B4-BE49-F238E27FC236}">
                <a16:creationId xmlns:a16="http://schemas.microsoft.com/office/drawing/2014/main" id="{67894138-3E93-0B95-3C1D-51501744BBCA}"/>
              </a:ext>
            </a:extLst>
          </xdr:cNvPr>
          <xdr:cNvSpPr>
            <a:spLocks noChangeAspect="1"/>
          </xdr:cNvSpPr>
        </xdr:nvSpPr>
        <xdr:spPr>
          <a:xfrm>
            <a:off x="1805940" y="3124200"/>
            <a:ext cx="126000" cy="126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8" name="Oval 37">
            <a:extLst>
              <a:ext uri="{FF2B5EF4-FFF2-40B4-BE49-F238E27FC236}">
                <a16:creationId xmlns:a16="http://schemas.microsoft.com/office/drawing/2014/main" id="{A42A3807-F08F-F34D-AB85-BCAED923B1FE}"/>
              </a:ext>
            </a:extLst>
          </xdr:cNvPr>
          <xdr:cNvSpPr>
            <a:spLocks noChangeAspect="1"/>
          </xdr:cNvSpPr>
        </xdr:nvSpPr>
        <xdr:spPr>
          <a:xfrm>
            <a:off x="1805940" y="2788920"/>
            <a:ext cx="126000" cy="126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5</xdr:col>
      <xdr:colOff>114300</xdr:colOff>
      <xdr:row>6</xdr:row>
      <xdr:rowOff>68580</xdr:rowOff>
    </xdr:from>
    <xdr:to>
      <xdr:col>5</xdr:col>
      <xdr:colOff>281059</xdr:colOff>
      <xdr:row>13</xdr:row>
      <xdr:rowOff>230580</xdr:rowOff>
    </xdr:to>
    <xdr:grpSp>
      <xdr:nvGrpSpPr>
        <xdr:cNvPr id="39" name="Group 38">
          <a:extLst>
            <a:ext uri="{FF2B5EF4-FFF2-40B4-BE49-F238E27FC236}">
              <a16:creationId xmlns:a16="http://schemas.microsoft.com/office/drawing/2014/main" id="{54400FD9-D587-4574-A2A4-FA3C015C4E37}"/>
            </a:ext>
          </a:extLst>
        </xdr:cNvPr>
        <xdr:cNvGrpSpPr/>
      </xdr:nvGrpSpPr>
      <xdr:grpSpPr>
        <a:xfrm>
          <a:off x="2194560" y="1775460"/>
          <a:ext cx="166759" cy="2455620"/>
          <a:chOff x="2156460" y="1706880"/>
          <a:chExt cx="162001" cy="2455620"/>
        </a:xfrm>
      </xdr:grpSpPr>
      <xdr:pic>
        <xdr:nvPicPr>
          <xdr:cNvPr id="40" name="Picture 39">
            <a:extLst>
              <a:ext uri="{FF2B5EF4-FFF2-40B4-BE49-F238E27FC236}">
                <a16:creationId xmlns:a16="http://schemas.microsoft.com/office/drawing/2014/main" id="{92C45059-953A-0B95-7491-61B2338B2213}"/>
              </a:ext>
            </a:extLst>
          </xdr:cNvPr>
          <xdr:cNvPicPr>
            <a:picLocks noChangeAspect="1"/>
          </xdr:cNvPicPr>
        </xdr:nvPicPr>
        <xdr:blipFill>
          <a:blip xmlns:r="http://schemas.openxmlformats.org/officeDocument/2006/relationships" r:embed="rId21"/>
          <a:stretch>
            <a:fillRect/>
          </a:stretch>
        </xdr:blipFill>
        <xdr:spPr>
          <a:xfrm>
            <a:off x="2156460" y="2034540"/>
            <a:ext cx="162001" cy="162000"/>
          </a:xfrm>
          <a:prstGeom prst="rect">
            <a:avLst/>
          </a:prstGeom>
        </xdr:spPr>
      </xdr:pic>
      <xdr:pic>
        <xdr:nvPicPr>
          <xdr:cNvPr id="41" name="Picture 40">
            <a:hlinkClick xmlns:r="http://schemas.openxmlformats.org/officeDocument/2006/relationships" r:id="rId22"/>
            <a:extLst>
              <a:ext uri="{FF2B5EF4-FFF2-40B4-BE49-F238E27FC236}">
                <a16:creationId xmlns:a16="http://schemas.microsoft.com/office/drawing/2014/main" id="{16A7A084-4819-6F4C-FD55-3AFB03C54649}"/>
              </a:ext>
            </a:extLst>
          </xdr:cNvPr>
          <xdr:cNvPicPr>
            <a:picLocks noChangeAspect="1"/>
          </xdr:cNvPicPr>
        </xdr:nvPicPr>
        <xdr:blipFill>
          <a:blip xmlns:r="http://schemas.openxmlformats.org/officeDocument/2006/relationships" r:embed="rId21"/>
          <a:stretch>
            <a:fillRect/>
          </a:stretch>
        </xdr:blipFill>
        <xdr:spPr>
          <a:xfrm>
            <a:off x="2156460" y="1706880"/>
            <a:ext cx="162000" cy="162000"/>
          </a:xfrm>
          <a:prstGeom prst="rect">
            <a:avLst/>
          </a:prstGeom>
        </xdr:spPr>
      </xdr:pic>
      <xdr:pic>
        <xdr:nvPicPr>
          <xdr:cNvPr id="45" name="Picture 44">
            <a:extLst>
              <a:ext uri="{FF2B5EF4-FFF2-40B4-BE49-F238E27FC236}">
                <a16:creationId xmlns:a16="http://schemas.microsoft.com/office/drawing/2014/main" id="{3E59F5AA-E1D4-31CC-DE92-186576517E17}"/>
              </a:ext>
            </a:extLst>
          </xdr:cNvPr>
          <xdr:cNvPicPr>
            <a:picLocks noChangeAspect="1"/>
          </xdr:cNvPicPr>
        </xdr:nvPicPr>
        <xdr:blipFill>
          <a:blip xmlns:r="http://schemas.openxmlformats.org/officeDocument/2006/relationships" r:embed="rId21"/>
          <a:stretch>
            <a:fillRect/>
          </a:stretch>
        </xdr:blipFill>
        <xdr:spPr>
          <a:xfrm>
            <a:off x="2156460" y="2362200"/>
            <a:ext cx="162000" cy="162000"/>
          </a:xfrm>
          <a:prstGeom prst="rect">
            <a:avLst/>
          </a:prstGeom>
        </xdr:spPr>
      </xdr:pic>
      <xdr:pic>
        <xdr:nvPicPr>
          <xdr:cNvPr id="46" name="Picture 45">
            <a:extLst>
              <a:ext uri="{FF2B5EF4-FFF2-40B4-BE49-F238E27FC236}">
                <a16:creationId xmlns:a16="http://schemas.microsoft.com/office/drawing/2014/main" id="{DBD1DBC3-768E-0F86-C6E4-70FC076034A0}"/>
              </a:ext>
            </a:extLst>
          </xdr:cNvPr>
          <xdr:cNvPicPr>
            <a:picLocks noChangeAspect="1"/>
          </xdr:cNvPicPr>
        </xdr:nvPicPr>
        <xdr:blipFill>
          <a:blip xmlns:r="http://schemas.openxmlformats.org/officeDocument/2006/relationships" r:embed="rId21"/>
          <a:stretch>
            <a:fillRect/>
          </a:stretch>
        </xdr:blipFill>
        <xdr:spPr>
          <a:xfrm>
            <a:off x="2156460" y="2689860"/>
            <a:ext cx="162000" cy="162000"/>
          </a:xfrm>
          <a:prstGeom prst="rect">
            <a:avLst/>
          </a:prstGeom>
        </xdr:spPr>
      </xdr:pic>
      <xdr:pic>
        <xdr:nvPicPr>
          <xdr:cNvPr id="47" name="Picture 46">
            <a:extLst>
              <a:ext uri="{FF2B5EF4-FFF2-40B4-BE49-F238E27FC236}">
                <a16:creationId xmlns:a16="http://schemas.microsoft.com/office/drawing/2014/main" id="{D8D2F97C-A730-0D04-7F9C-0FC2FFCA4872}"/>
              </a:ext>
            </a:extLst>
          </xdr:cNvPr>
          <xdr:cNvPicPr>
            <a:picLocks noChangeAspect="1"/>
          </xdr:cNvPicPr>
        </xdr:nvPicPr>
        <xdr:blipFill>
          <a:blip xmlns:r="http://schemas.openxmlformats.org/officeDocument/2006/relationships" r:embed="rId21"/>
          <a:stretch>
            <a:fillRect/>
          </a:stretch>
        </xdr:blipFill>
        <xdr:spPr>
          <a:xfrm>
            <a:off x="2156460" y="3017520"/>
            <a:ext cx="162000" cy="162000"/>
          </a:xfrm>
          <a:prstGeom prst="rect">
            <a:avLst/>
          </a:prstGeom>
        </xdr:spPr>
      </xdr:pic>
      <xdr:pic>
        <xdr:nvPicPr>
          <xdr:cNvPr id="48" name="Picture 47">
            <a:extLst>
              <a:ext uri="{FF2B5EF4-FFF2-40B4-BE49-F238E27FC236}">
                <a16:creationId xmlns:a16="http://schemas.microsoft.com/office/drawing/2014/main" id="{C1E888C2-4655-5A7C-49F1-C44D8D702593}"/>
              </a:ext>
            </a:extLst>
          </xdr:cNvPr>
          <xdr:cNvPicPr>
            <a:picLocks noChangeAspect="1"/>
          </xdr:cNvPicPr>
        </xdr:nvPicPr>
        <xdr:blipFill>
          <a:blip xmlns:r="http://schemas.openxmlformats.org/officeDocument/2006/relationships" r:embed="rId21"/>
          <a:stretch>
            <a:fillRect/>
          </a:stretch>
        </xdr:blipFill>
        <xdr:spPr>
          <a:xfrm>
            <a:off x="2156460" y="3345180"/>
            <a:ext cx="162000" cy="162000"/>
          </a:xfrm>
          <a:prstGeom prst="rect">
            <a:avLst/>
          </a:prstGeom>
        </xdr:spPr>
      </xdr:pic>
      <xdr:pic>
        <xdr:nvPicPr>
          <xdr:cNvPr id="49" name="Picture 48">
            <a:extLst>
              <a:ext uri="{FF2B5EF4-FFF2-40B4-BE49-F238E27FC236}">
                <a16:creationId xmlns:a16="http://schemas.microsoft.com/office/drawing/2014/main" id="{9062825A-84E2-44AE-27EB-46C3D8032056}"/>
              </a:ext>
            </a:extLst>
          </xdr:cNvPr>
          <xdr:cNvPicPr>
            <a:picLocks noChangeAspect="1"/>
          </xdr:cNvPicPr>
        </xdr:nvPicPr>
        <xdr:blipFill>
          <a:blip xmlns:r="http://schemas.openxmlformats.org/officeDocument/2006/relationships" r:embed="rId21"/>
          <a:stretch>
            <a:fillRect/>
          </a:stretch>
        </xdr:blipFill>
        <xdr:spPr>
          <a:xfrm>
            <a:off x="2156460" y="3672840"/>
            <a:ext cx="162000" cy="162000"/>
          </a:xfrm>
          <a:prstGeom prst="rect">
            <a:avLst/>
          </a:prstGeom>
        </xdr:spPr>
      </xdr:pic>
      <xdr:pic>
        <xdr:nvPicPr>
          <xdr:cNvPr id="50" name="Picture 49">
            <a:extLst>
              <a:ext uri="{FF2B5EF4-FFF2-40B4-BE49-F238E27FC236}">
                <a16:creationId xmlns:a16="http://schemas.microsoft.com/office/drawing/2014/main" id="{D15E0061-2CE0-4188-4714-E0D65E621B5D}"/>
              </a:ext>
            </a:extLst>
          </xdr:cNvPr>
          <xdr:cNvPicPr>
            <a:picLocks noChangeAspect="1"/>
          </xdr:cNvPicPr>
        </xdr:nvPicPr>
        <xdr:blipFill>
          <a:blip xmlns:r="http://schemas.openxmlformats.org/officeDocument/2006/relationships" r:embed="rId21"/>
          <a:stretch>
            <a:fillRect/>
          </a:stretch>
        </xdr:blipFill>
        <xdr:spPr>
          <a:xfrm>
            <a:off x="2156460" y="4000500"/>
            <a:ext cx="162000" cy="162000"/>
          </a:xfrm>
          <a:prstGeom prst="rect">
            <a:avLst/>
          </a:prstGeom>
        </xdr:spPr>
      </xdr:pic>
    </xdr:grpSp>
    <xdr:clientData/>
  </xdr:twoCellAnchor>
  <xdr:twoCellAnchor>
    <xdr:from>
      <xdr:col>16</xdr:col>
      <xdr:colOff>647700</xdr:colOff>
      <xdr:row>3</xdr:row>
      <xdr:rowOff>106680</xdr:rowOff>
    </xdr:from>
    <xdr:to>
      <xdr:col>17</xdr:col>
      <xdr:colOff>592560</xdr:colOff>
      <xdr:row>3</xdr:row>
      <xdr:rowOff>358680</xdr:rowOff>
    </xdr:to>
    <xdr:sp macro="" textlink="">
      <xdr:nvSpPr>
        <xdr:cNvPr id="10" name="Rectangle: Rounded Corners 9">
          <a:hlinkClick xmlns:r="http://schemas.openxmlformats.org/officeDocument/2006/relationships" r:id="rId23"/>
          <a:extLst>
            <a:ext uri="{FF2B5EF4-FFF2-40B4-BE49-F238E27FC236}">
              <a16:creationId xmlns:a16="http://schemas.microsoft.com/office/drawing/2014/main" id="{14E39A22-3676-4D4E-9248-6E3FB791EB44}"/>
            </a:ext>
          </a:extLst>
        </xdr:cNvPr>
        <xdr:cNvSpPr/>
      </xdr:nvSpPr>
      <xdr:spPr>
        <a:xfrm>
          <a:off x="13449300" y="92202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94.xml><?xml version="1.0" encoding="utf-8"?>
<xdr:wsDr xmlns:xdr="http://schemas.openxmlformats.org/drawingml/2006/spreadsheetDrawing" xmlns:a="http://schemas.openxmlformats.org/drawingml/2006/main">
  <xdr:twoCellAnchor editAs="oneCell">
    <xdr:from>
      <xdr:col>9</xdr:col>
      <xdr:colOff>1059180</xdr:colOff>
      <xdr:row>3</xdr:row>
      <xdr:rowOff>114300</xdr:rowOff>
    </xdr:from>
    <xdr:to>
      <xdr:col>9</xdr:col>
      <xdr:colOff>1521486</xdr:colOff>
      <xdr:row>3</xdr:row>
      <xdr:rowOff>366300</xdr:rowOff>
    </xdr:to>
    <xdr:pic>
      <xdr:nvPicPr>
        <xdr:cNvPr id="120" name="Picture 119">
          <a:hlinkClick xmlns:r="http://schemas.openxmlformats.org/officeDocument/2006/relationships" r:id="rId1"/>
          <a:extLst>
            <a:ext uri="{FF2B5EF4-FFF2-40B4-BE49-F238E27FC236}">
              <a16:creationId xmlns:a16="http://schemas.microsoft.com/office/drawing/2014/main" id="{5D2DB95B-065C-49D8-9809-F98326CC7DF7}"/>
            </a:ext>
          </a:extLst>
        </xdr:cNvPr>
        <xdr:cNvPicPr>
          <a:picLocks noChangeAspect="1"/>
        </xdr:cNvPicPr>
      </xdr:nvPicPr>
      <xdr:blipFill>
        <a:blip xmlns:r="http://schemas.openxmlformats.org/officeDocument/2006/relationships" r:embed="rId2"/>
        <a:stretch>
          <a:fillRect/>
        </a:stretch>
      </xdr:blipFill>
      <xdr:spPr>
        <a:xfrm>
          <a:off x="5349240" y="929640"/>
          <a:ext cx="462306" cy="252000"/>
        </a:xfrm>
        <a:prstGeom prst="rect">
          <a:avLst/>
        </a:prstGeom>
      </xdr:spPr>
    </xdr:pic>
    <xdr:clientData/>
  </xdr:twoCellAnchor>
  <xdr:twoCellAnchor>
    <xdr:from>
      <xdr:col>10</xdr:col>
      <xdr:colOff>350520</xdr:colOff>
      <xdr:row>20</xdr:row>
      <xdr:rowOff>106680</xdr:rowOff>
    </xdr:from>
    <xdr:to>
      <xdr:col>13</xdr:col>
      <xdr:colOff>429240</xdr:colOff>
      <xdr:row>21</xdr:row>
      <xdr:rowOff>31020</xdr:rowOff>
    </xdr:to>
    <xdr:grpSp>
      <xdr:nvGrpSpPr>
        <xdr:cNvPr id="2" name="Group 1">
          <a:extLst>
            <a:ext uri="{FF2B5EF4-FFF2-40B4-BE49-F238E27FC236}">
              <a16:creationId xmlns:a16="http://schemas.microsoft.com/office/drawing/2014/main" id="{898B60A5-3C38-421D-9267-216C797DBCE0}"/>
            </a:ext>
          </a:extLst>
        </xdr:cNvPr>
        <xdr:cNvGrpSpPr/>
      </xdr:nvGrpSpPr>
      <xdr:grpSpPr>
        <a:xfrm>
          <a:off x="6423660" y="640080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4AD97FE5-C8B3-663D-85CD-E9C46635275D}"/>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8</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B3AF7C1E-7579-6C98-6FA3-62714CBD20AC}"/>
              </a:ext>
            </a:extLst>
          </xdr:cNvPr>
          <xdr:cNvPicPr>
            <a:picLocks noChangeAspect="1"/>
          </xdr:cNvPicPr>
        </xdr:nvPicPr>
        <xdr:blipFill>
          <a:blip xmlns:r="http://schemas.openxmlformats.org/officeDocument/2006/relationships" r:embed="rId3"/>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24125D32-C894-F615-6F00-F8C36560A060}"/>
              </a:ext>
            </a:extLst>
          </xdr:cNvPr>
          <xdr:cNvPicPr>
            <a:picLocks noChangeAspect="1"/>
          </xdr:cNvPicPr>
        </xdr:nvPicPr>
        <xdr:blipFill>
          <a:blip xmlns:r="http://schemas.openxmlformats.org/officeDocument/2006/relationships" r:embed="rId3"/>
          <a:stretch>
            <a:fillRect/>
          </a:stretch>
        </xdr:blipFill>
        <xdr:spPr>
          <a:xfrm rot="10800000">
            <a:off x="7335300" y="922181"/>
            <a:ext cx="666000" cy="275998"/>
          </a:xfrm>
          <a:prstGeom prst="rect">
            <a:avLst/>
          </a:prstGeom>
        </xdr:spPr>
      </xdr:pic>
    </xdr:grpSp>
    <xdr:clientData/>
  </xdr:twoCellAnchor>
  <xdr:twoCellAnchor>
    <xdr:from>
      <xdr:col>0</xdr:col>
      <xdr:colOff>0</xdr:colOff>
      <xdr:row>0</xdr:row>
      <xdr:rowOff>0</xdr:rowOff>
    </xdr:from>
    <xdr:to>
      <xdr:col>2</xdr:col>
      <xdr:colOff>3471</xdr:colOff>
      <xdr:row>22</xdr:row>
      <xdr:rowOff>96300</xdr:rowOff>
    </xdr:to>
    <xdr:grpSp>
      <xdr:nvGrpSpPr>
        <xdr:cNvPr id="6" name="Group 5">
          <a:extLst>
            <a:ext uri="{FF2B5EF4-FFF2-40B4-BE49-F238E27FC236}">
              <a16:creationId xmlns:a16="http://schemas.microsoft.com/office/drawing/2014/main" id="{A190E1AD-6A05-44F4-9154-F0C3B6F23B79}"/>
            </a:ext>
          </a:extLst>
        </xdr:cNvPr>
        <xdr:cNvGrpSpPr/>
      </xdr:nvGrpSpPr>
      <xdr:grpSpPr>
        <a:xfrm>
          <a:off x="0" y="0"/>
          <a:ext cx="1474131" cy="6840000"/>
          <a:chOff x="0" y="0"/>
          <a:chExt cx="1470321" cy="6184990"/>
        </a:xfrm>
      </xdr:grpSpPr>
      <xdr:grpSp>
        <xdr:nvGrpSpPr>
          <xdr:cNvPr id="7" name="Group 6">
            <a:extLst>
              <a:ext uri="{FF2B5EF4-FFF2-40B4-BE49-F238E27FC236}">
                <a16:creationId xmlns:a16="http://schemas.microsoft.com/office/drawing/2014/main" id="{8B5A6723-F452-FF5D-ADCC-82C71918BBAD}"/>
              </a:ext>
            </a:extLst>
          </xdr:cNvPr>
          <xdr:cNvGrpSpPr/>
        </xdr:nvGrpSpPr>
        <xdr:grpSpPr>
          <a:xfrm>
            <a:off x="0" y="0"/>
            <a:ext cx="1470321" cy="6184990"/>
            <a:chOff x="0" y="0"/>
            <a:chExt cx="1470321" cy="6184990"/>
          </a:xfrm>
        </xdr:grpSpPr>
        <xdr:grpSp>
          <xdr:nvGrpSpPr>
            <xdr:cNvPr id="9" name="Group 8">
              <a:extLst>
                <a:ext uri="{FF2B5EF4-FFF2-40B4-BE49-F238E27FC236}">
                  <a16:creationId xmlns:a16="http://schemas.microsoft.com/office/drawing/2014/main" id="{3CEDBCA9-67D3-8DB4-1F43-F444C3B5E0D9}"/>
                </a:ext>
              </a:extLst>
            </xdr:cNvPr>
            <xdr:cNvGrpSpPr/>
          </xdr:nvGrpSpPr>
          <xdr:grpSpPr>
            <a:xfrm>
              <a:off x="0" y="0"/>
              <a:ext cx="1470321" cy="6184990"/>
              <a:chOff x="0" y="-291307"/>
              <a:chExt cx="1474131" cy="6350725"/>
            </a:xfrm>
            <a:solidFill>
              <a:schemeClr val="bg1"/>
            </a:solidFill>
          </xdr:grpSpPr>
          <xdr:grpSp>
            <xdr:nvGrpSpPr>
              <xdr:cNvPr id="11" name="Group 10">
                <a:extLst>
                  <a:ext uri="{FF2B5EF4-FFF2-40B4-BE49-F238E27FC236}">
                    <a16:creationId xmlns:a16="http://schemas.microsoft.com/office/drawing/2014/main" id="{65842505-A91A-6233-C6A9-DDC4ED62F376}"/>
                  </a:ext>
                </a:extLst>
              </xdr:cNvPr>
              <xdr:cNvGrpSpPr/>
            </xdr:nvGrpSpPr>
            <xdr:grpSpPr>
              <a:xfrm>
                <a:off x="0" y="-291307"/>
                <a:ext cx="1474131" cy="6350725"/>
                <a:chOff x="0" y="-291307"/>
                <a:chExt cx="1474131" cy="6350725"/>
              </a:xfrm>
              <a:grpFill/>
            </xdr:grpSpPr>
            <xdr:grpSp>
              <xdr:nvGrpSpPr>
                <xdr:cNvPr id="14" name="Group 13">
                  <a:extLst>
                    <a:ext uri="{FF2B5EF4-FFF2-40B4-BE49-F238E27FC236}">
                      <a16:creationId xmlns:a16="http://schemas.microsoft.com/office/drawing/2014/main" id="{F2D2192E-14EC-89F9-3324-F47E7C47EACE}"/>
                    </a:ext>
                  </a:extLst>
                </xdr:cNvPr>
                <xdr:cNvGrpSpPr/>
              </xdr:nvGrpSpPr>
              <xdr:grpSpPr>
                <a:xfrm>
                  <a:off x="0" y="-291307"/>
                  <a:ext cx="1474131" cy="6350725"/>
                  <a:chOff x="0" y="-276870"/>
                  <a:chExt cx="1476165" cy="6035993"/>
                </a:xfrm>
                <a:grpFill/>
              </xdr:grpSpPr>
              <xdr:sp macro="" textlink="">
                <xdr:nvSpPr>
                  <xdr:cNvPr id="16" name="Rectangle 15">
                    <a:extLst>
                      <a:ext uri="{FF2B5EF4-FFF2-40B4-BE49-F238E27FC236}">
                        <a16:creationId xmlns:a16="http://schemas.microsoft.com/office/drawing/2014/main" id="{791529FE-4DF6-2138-1911-A320DCD47B98}"/>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7" name="Group 16">
                    <a:extLst>
                      <a:ext uri="{FF2B5EF4-FFF2-40B4-BE49-F238E27FC236}">
                        <a16:creationId xmlns:a16="http://schemas.microsoft.com/office/drawing/2014/main" id="{2772D408-03E0-7350-BF13-C20D412273C7}"/>
                      </a:ext>
                    </a:extLst>
                  </xdr:cNvPr>
                  <xdr:cNvGrpSpPr/>
                </xdr:nvGrpSpPr>
                <xdr:grpSpPr>
                  <a:xfrm>
                    <a:off x="2080" y="531339"/>
                    <a:ext cx="1457616" cy="4278031"/>
                    <a:chOff x="2080" y="531339"/>
                    <a:chExt cx="1457616" cy="4278031"/>
                  </a:xfrm>
                  <a:grpFill/>
                </xdr:grpSpPr>
                <xdr:sp macro="" textlink="">
                  <xdr:nvSpPr>
                    <xdr:cNvPr id="18" name="TextBox 17">
                      <a:hlinkClick xmlns:r="http://schemas.openxmlformats.org/officeDocument/2006/relationships" r:id="rId4"/>
                      <a:extLst>
                        <a:ext uri="{FF2B5EF4-FFF2-40B4-BE49-F238E27FC236}">
                          <a16:creationId xmlns:a16="http://schemas.microsoft.com/office/drawing/2014/main" id="{994B2FED-2588-393D-F748-DD616B51DCF8}"/>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5"/>
                      <a:extLst>
                        <a:ext uri="{FF2B5EF4-FFF2-40B4-BE49-F238E27FC236}">
                          <a16:creationId xmlns:a16="http://schemas.microsoft.com/office/drawing/2014/main" id="{9B6CCCF4-9723-F697-A6D8-13EA211BD7D7}"/>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6"/>
                      <a:extLst>
                        <a:ext uri="{FF2B5EF4-FFF2-40B4-BE49-F238E27FC236}">
                          <a16:creationId xmlns:a16="http://schemas.microsoft.com/office/drawing/2014/main" id="{79B4BD24-7AA1-3734-375A-D886AC0EDEAE}"/>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7"/>
                      <a:extLst>
                        <a:ext uri="{FF2B5EF4-FFF2-40B4-BE49-F238E27FC236}">
                          <a16:creationId xmlns:a16="http://schemas.microsoft.com/office/drawing/2014/main" id="{44CBB7BE-A978-3008-CCDF-482FA82FDEFA}"/>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8"/>
                      <a:extLst>
                        <a:ext uri="{FF2B5EF4-FFF2-40B4-BE49-F238E27FC236}">
                          <a16:creationId xmlns:a16="http://schemas.microsoft.com/office/drawing/2014/main" id="{FD3641A8-BFB5-17A8-F4DB-FCCEE768A432}"/>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9"/>
                      <a:extLst>
                        <a:ext uri="{FF2B5EF4-FFF2-40B4-BE49-F238E27FC236}">
                          <a16:creationId xmlns:a16="http://schemas.microsoft.com/office/drawing/2014/main" id="{1490C95D-EA01-A7A2-7816-5476B69E8C9A}"/>
                        </a:ext>
                      </a:extLst>
                    </xdr:cNvPr>
                    <xdr:cNvSpPr txBox="1"/>
                  </xdr:nvSpPr>
                  <xdr:spPr>
                    <a:xfrm>
                      <a:off x="2444" y="2401808"/>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Commission</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0"/>
                      <a:extLst>
                        <a:ext uri="{FF2B5EF4-FFF2-40B4-BE49-F238E27FC236}">
                          <a16:creationId xmlns:a16="http://schemas.microsoft.com/office/drawing/2014/main" id="{8FDC4B2D-1353-913B-9BE2-AF61F4A5CE69}"/>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1"/>
                      <a:extLst>
                        <a:ext uri="{FF2B5EF4-FFF2-40B4-BE49-F238E27FC236}">
                          <a16:creationId xmlns:a16="http://schemas.microsoft.com/office/drawing/2014/main" id="{4DBC5C76-04E8-16DC-A6AA-D5BAA579A268}"/>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2"/>
                      <a:extLst>
                        <a:ext uri="{FF2B5EF4-FFF2-40B4-BE49-F238E27FC236}">
                          <a16:creationId xmlns:a16="http://schemas.microsoft.com/office/drawing/2014/main" id="{C7C0750B-3D17-335A-2DFB-CA723D047641}"/>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3"/>
                      <a:extLst>
                        <a:ext uri="{FF2B5EF4-FFF2-40B4-BE49-F238E27FC236}">
                          <a16:creationId xmlns:a16="http://schemas.microsoft.com/office/drawing/2014/main" id="{0BB77491-700D-43A3-35D7-94ACC8368058}"/>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4"/>
                      <a:extLst>
                        <a:ext uri="{FF2B5EF4-FFF2-40B4-BE49-F238E27FC236}">
                          <a16:creationId xmlns:a16="http://schemas.microsoft.com/office/drawing/2014/main" id="{B23CBDED-8AEB-BAF7-8640-0F4547822AEF}"/>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0"/>
                      <a:extLst>
                        <a:ext uri="{FF2B5EF4-FFF2-40B4-BE49-F238E27FC236}">
                          <a16:creationId xmlns:a16="http://schemas.microsoft.com/office/drawing/2014/main" id="{B27AD8F5-6B79-5A1E-5310-73C49D0E1FF6}"/>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5"/>
                      <a:extLst>
                        <a:ext uri="{FF2B5EF4-FFF2-40B4-BE49-F238E27FC236}">
                          <a16:creationId xmlns:a16="http://schemas.microsoft.com/office/drawing/2014/main" id="{A0243302-2901-77BE-5BA3-AB74F4CAAF2A}"/>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
                      <a:extLst>
                        <a:ext uri="{FF2B5EF4-FFF2-40B4-BE49-F238E27FC236}">
                          <a16:creationId xmlns:a16="http://schemas.microsoft.com/office/drawing/2014/main" id="{B9F55DF6-3BB6-1610-A35D-3A812E1C9352}"/>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5" name="TextBox 14">
                  <a:hlinkClick xmlns:r="http://schemas.openxmlformats.org/officeDocument/2006/relationships" r:id="rId16"/>
                  <a:extLst>
                    <a:ext uri="{FF2B5EF4-FFF2-40B4-BE49-F238E27FC236}">
                      <a16:creationId xmlns:a16="http://schemas.microsoft.com/office/drawing/2014/main" id="{1463CB0E-D16B-383E-8211-344DCEA9B6F5}"/>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 name="TextBox 11">
                <a:extLst>
                  <a:ext uri="{FF2B5EF4-FFF2-40B4-BE49-F238E27FC236}">
                    <a16:creationId xmlns:a16="http://schemas.microsoft.com/office/drawing/2014/main" id="{C09B816C-6982-7CAF-3B64-AFA6F6BC97A6}"/>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3" name="TextBox 12">
                <a:extLst>
                  <a:ext uri="{FF2B5EF4-FFF2-40B4-BE49-F238E27FC236}">
                    <a16:creationId xmlns:a16="http://schemas.microsoft.com/office/drawing/2014/main" id="{71A04AA0-2590-9411-1E9D-7CED6BEA88FB}"/>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0" name="TextBox 9">
              <a:hlinkClick xmlns:r="http://schemas.openxmlformats.org/officeDocument/2006/relationships" r:id="rId17"/>
              <a:extLst>
                <a:ext uri="{FF2B5EF4-FFF2-40B4-BE49-F238E27FC236}">
                  <a16:creationId xmlns:a16="http://schemas.microsoft.com/office/drawing/2014/main" id="{9FBE3356-2E55-07FA-B217-9886EF4812BE}"/>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8" name="Picture 7">
            <a:extLst>
              <a:ext uri="{FF2B5EF4-FFF2-40B4-BE49-F238E27FC236}">
                <a16:creationId xmlns:a16="http://schemas.microsoft.com/office/drawing/2014/main" id="{71C20C73-512B-1A42-252D-EBC34D9DB828}"/>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19</xdr:col>
      <xdr:colOff>220980</xdr:colOff>
      <xdr:row>6</xdr:row>
      <xdr:rowOff>68580</xdr:rowOff>
    </xdr:from>
    <xdr:to>
      <xdr:col>19</xdr:col>
      <xdr:colOff>400980</xdr:colOff>
      <xdr:row>6</xdr:row>
      <xdr:rowOff>248580</xdr:rowOff>
    </xdr:to>
    <xdr:sp macro="" textlink="">
      <xdr:nvSpPr>
        <xdr:cNvPr id="48" name="TextBox 47">
          <a:extLst>
            <a:ext uri="{FF2B5EF4-FFF2-40B4-BE49-F238E27FC236}">
              <a16:creationId xmlns:a16="http://schemas.microsoft.com/office/drawing/2014/main" id="{F5728640-B5DF-496D-8C27-07058ED8C756}"/>
            </a:ext>
          </a:extLst>
        </xdr:cNvPr>
        <xdr:cNvSpPr txBox="1">
          <a:spLocks noChangeAspect="1"/>
        </xdr:cNvSpPr>
      </xdr:nvSpPr>
      <xdr:spPr>
        <a:xfrm>
          <a:off x="13731240" y="17754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220980</xdr:colOff>
      <xdr:row>7</xdr:row>
      <xdr:rowOff>68580</xdr:rowOff>
    </xdr:from>
    <xdr:to>
      <xdr:col>19</xdr:col>
      <xdr:colOff>400980</xdr:colOff>
      <xdr:row>7</xdr:row>
      <xdr:rowOff>248580</xdr:rowOff>
    </xdr:to>
    <xdr:sp macro="" textlink="">
      <xdr:nvSpPr>
        <xdr:cNvPr id="49" name="TextBox 48">
          <a:extLst>
            <a:ext uri="{FF2B5EF4-FFF2-40B4-BE49-F238E27FC236}">
              <a16:creationId xmlns:a16="http://schemas.microsoft.com/office/drawing/2014/main" id="{9BA5363D-EA82-44C4-9EBA-BEB656D424C4}"/>
            </a:ext>
          </a:extLst>
        </xdr:cNvPr>
        <xdr:cNvSpPr txBox="1">
          <a:spLocks noChangeAspect="1"/>
        </xdr:cNvSpPr>
      </xdr:nvSpPr>
      <xdr:spPr>
        <a:xfrm>
          <a:off x="13731240" y="21031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213360</xdr:colOff>
      <xdr:row>8</xdr:row>
      <xdr:rowOff>76200</xdr:rowOff>
    </xdr:from>
    <xdr:to>
      <xdr:col>19</xdr:col>
      <xdr:colOff>393360</xdr:colOff>
      <xdr:row>8</xdr:row>
      <xdr:rowOff>256200</xdr:rowOff>
    </xdr:to>
    <xdr:sp macro="" textlink="">
      <xdr:nvSpPr>
        <xdr:cNvPr id="50" name="TextBox 49">
          <a:extLst>
            <a:ext uri="{FF2B5EF4-FFF2-40B4-BE49-F238E27FC236}">
              <a16:creationId xmlns:a16="http://schemas.microsoft.com/office/drawing/2014/main" id="{24BA6BF4-C62F-417C-8F2E-186F1D3840A7}"/>
            </a:ext>
          </a:extLst>
        </xdr:cNvPr>
        <xdr:cNvSpPr txBox="1">
          <a:spLocks noChangeAspect="1"/>
        </xdr:cNvSpPr>
      </xdr:nvSpPr>
      <xdr:spPr>
        <a:xfrm>
          <a:off x="13723620" y="243840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213360</xdr:colOff>
      <xdr:row>10</xdr:row>
      <xdr:rowOff>68580</xdr:rowOff>
    </xdr:from>
    <xdr:to>
      <xdr:col>19</xdr:col>
      <xdr:colOff>393360</xdr:colOff>
      <xdr:row>10</xdr:row>
      <xdr:rowOff>248580</xdr:rowOff>
    </xdr:to>
    <xdr:sp macro="" textlink="">
      <xdr:nvSpPr>
        <xdr:cNvPr id="51" name="TextBox 50">
          <a:extLst>
            <a:ext uri="{FF2B5EF4-FFF2-40B4-BE49-F238E27FC236}">
              <a16:creationId xmlns:a16="http://schemas.microsoft.com/office/drawing/2014/main" id="{34ADD1FF-40E1-4622-A6F2-73D9DE5D86C8}"/>
            </a:ext>
          </a:extLst>
        </xdr:cNvPr>
        <xdr:cNvSpPr txBox="1">
          <a:spLocks noChangeAspect="1"/>
        </xdr:cNvSpPr>
      </xdr:nvSpPr>
      <xdr:spPr>
        <a:xfrm>
          <a:off x="13723620" y="308610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213360</xdr:colOff>
      <xdr:row>9</xdr:row>
      <xdr:rowOff>76200</xdr:rowOff>
    </xdr:from>
    <xdr:to>
      <xdr:col>19</xdr:col>
      <xdr:colOff>393360</xdr:colOff>
      <xdr:row>9</xdr:row>
      <xdr:rowOff>256200</xdr:rowOff>
    </xdr:to>
    <xdr:sp macro="" textlink="">
      <xdr:nvSpPr>
        <xdr:cNvPr id="52" name="TextBox 51">
          <a:extLst>
            <a:ext uri="{FF2B5EF4-FFF2-40B4-BE49-F238E27FC236}">
              <a16:creationId xmlns:a16="http://schemas.microsoft.com/office/drawing/2014/main" id="{AC7E6E37-3FD4-4BA5-A44F-CC6CC42FC972}"/>
            </a:ext>
          </a:extLst>
        </xdr:cNvPr>
        <xdr:cNvSpPr txBox="1">
          <a:spLocks noChangeAspect="1"/>
        </xdr:cNvSpPr>
      </xdr:nvSpPr>
      <xdr:spPr>
        <a:xfrm>
          <a:off x="13723620" y="27660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oneCellAnchor>
    <xdr:from>
      <xdr:col>22</xdr:col>
      <xdr:colOff>342900</xdr:colOff>
      <xdr:row>12</xdr:row>
      <xdr:rowOff>53340</xdr:rowOff>
    </xdr:from>
    <xdr:ext cx="252000" cy="252000"/>
    <xdr:pic>
      <xdr:nvPicPr>
        <xdr:cNvPr id="55" name="Picture 54">
          <a:extLst>
            <a:ext uri="{FF2B5EF4-FFF2-40B4-BE49-F238E27FC236}">
              <a16:creationId xmlns:a16="http://schemas.microsoft.com/office/drawing/2014/main" id="{B8BEEE14-E48C-45F3-8FD5-CF143EBE70BA}"/>
            </a:ext>
          </a:extLst>
        </xdr:cNvPr>
        <xdr:cNvPicPr>
          <a:picLocks/>
        </xdr:cNvPicPr>
      </xdr:nvPicPr>
      <xdr:blipFill>
        <a:blip xmlns:r="http://schemas.openxmlformats.org/officeDocument/2006/relationships" r:embed="rId19"/>
        <a:stretch>
          <a:fillRect/>
        </a:stretch>
      </xdr:blipFill>
      <xdr:spPr>
        <a:xfrm>
          <a:off x="14729460" y="3726180"/>
          <a:ext cx="252000" cy="252000"/>
        </a:xfrm>
        <a:prstGeom prst="rect">
          <a:avLst/>
        </a:prstGeom>
      </xdr:spPr>
    </xdr:pic>
    <xdr:clientData/>
  </xdr:oneCellAnchor>
  <xdr:oneCellAnchor>
    <xdr:from>
      <xdr:col>22</xdr:col>
      <xdr:colOff>335280</xdr:colOff>
      <xdr:row>13</xdr:row>
      <xdr:rowOff>53340</xdr:rowOff>
    </xdr:from>
    <xdr:ext cx="252000" cy="252000"/>
    <xdr:pic>
      <xdr:nvPicPr>
        <xdr:cNvPr id="56" name="Picture 55">
          <a:extLst>
            <a:ext uri="{FF2B5EF4-FFF2-40B4-BE49-F238E27FC236}">
              <a16:creationId xmlns:a16="http://schemas.microsoft.com/office/drawing/2014/main" id="{A012D473-18A6-4D6E-96FE-16743B819BF8}"/>
            </a:ext>
          </a:extLst>
        </xdr:cNvPr>
        <xdr:cNvPicPr>
          <a:picLocks/>
        </xdr:cNvPicPr>
      </xdr:nvPicPr>
      <xdr:blipFill>
        <a:blip xmlns:r="http://schemas.openxmlformats.org/officeDocument/2006/relationships" r:embed="rId19"/>
        <a:stretch>
          <a:fillRect/>
        </a:stretch>
      </xdr:blipFill>
      <xdr:spPr>
        <a:xfrm>
          <a:off x="14721840" y="4053840"/>
          <a:ext cx="252000" cy="252000"/>
        </a:xfrm>
        <a:prstGeom prst="rect">
          <a:avLst/>
        </a:prstGeom>
      </xdr:spPr>
    </xdr:pic>
    <xdr:clientData/>
  </xdr:oneCellAnchor>
  <xdr:oneCellAnchor>
    <xdr:from>
      <xdr:col>22</xdr:col>
      <xdr:colOff>342900</xdr:colOff>
      <xdr:row>14</xdr:row>
      <xdr:rowOff>53340</xdr:rowOff>
    </xdr:from>
    <xdr:ext cx="252000" cy="252000"/>
    <xdr:pic>
      <xdr:nvPicPr>
        <xdr:cNvPr id="57" name="Picture 56">
          <a:extLst>
            <a:ext uri="{FF2B5EF4-FFF2-40B4-BE49-F238E27FC236}">
              <a16:creationId xmlns:a16="http://schemas.microsoft.com/office/drawing/2014/main" id="{984F4E10-5141-4617-8B4D-F8106A165AD5}"/>
            </a:ext>
          </a:extLst>
        </xdr:cNvPr>
        <xdr:cNvPicPr>
          <a:picLocks/>
        </xdr:cNvPicPr>
      </xdr:nvPicPr>
      <xdr:blipFill>
        <a:blip xmlns:r="http://schemas.openxmlformats.org/officeDocument/2006/relationships" r:embed="rId19"/>
        <a:stretch>
          <a:fillRect/>
        </a:stretch>
      </xdr:blipFill>
      <xdr:spPr>
        <a:xfrm>
          <a:off x="14729460" y="4381500"/>
          <a:ext cx="252000" cy="252000"/>
        </a:xfrm>
        <a:prstGeom prst="rect">
          <a:avLst/>
        </a:prstGeom>
      </xdr:spPr>
    </xdr:pic>
    <xdr:clientData/>
  </xdr:oneCellAnchor>
  <xdr:oneCellAnchor>
    <xdr:from>
      <xdr:col>22</xdr:col>
      <xdr:colOff>335280</xdr:colOff>
      <xdr:row>15</xdr:row>
      <xdr:rowOff>53340</xdr:rowOff>
    </xdr:from>
    <xdr:ext cx="252000" cy="252000"/>
    <xdr:pic>
      <xdr:nvPicPr>
        <xdr:cNvPr id="58" name="Picture 57">
          <a:extLst>
            <a:ext uri="{FF2B5EF4-FFF2-40B4-BE49-F238E27FC236}">
              <a16:creationId xmlns:a16="http://schemas.microsoft.com/office/drawing/2014/main" id="{9AC7C1AC-BE52-4850-89C3-41B634C57F18}"/>
            </a:ext>
          </a:extLst>
        </xdr:cNvPr>
        <xdr:cNvPicPr>
          <a:picLocks/>
        </xdr:cNvPicPr>
      </xdr:nvPicPr>
      <xdr:blipFill>
        <a:blip xmlns:r="http://schemas.openxmlformats.org/officeDocument/2006/relationships" r:embed="rId19"/>
        <a:stretch>
          <a:fillRect/>
        </a:stretch>
      </xdr:blipFill>
      <xdr:spPr>
        <a:xfrm>
          <a:off x="14721840" y="4709160"/>
          <a:ext cx="252000" cy="252000"/>
        </a:xfrm>
        <a:prstGeom prst="rect">
          <a:avLst/>
        </a:prstGeom>
      </xdr:spPr>
    </xdr:pic>
    <xdr:clientData/>
  </xdr:oneCellAnchor>
  <xdr:oneCellAnchor>
    <xdr:from>
      <xdr:col>22</xdr:col>
      <xdr:colOff>342900</xdr:colOff>
      <xdr:row>16</xdr:row>
      <xdr:rowOff>53340</xdr:rowOff>
    </xdr:from>
    <xdr:ext cx="252000" cy="252000"/>
    <xdr:pic>
      <xdr:nvPicPr>
        <xdr:cNvPr id="59" name="Picture 58">
          <a:extLst>
            <a:ext uri="{FF2B5EF4-FFF2-40B4-BE49-F238E27FC236}">
              <a16:creationId xmlns:a16="http://schemas.microsoft.com/office/drawing/2014/main" id="{7B4D2C68-D3A4-4DAB-879E-E0C57DC1B15D}"/>
            </a:ext>
          </a:extLst>
        </xdr:cNvPr>
        <xdr:cNvPicPr>
          <a:picLocks/>
        </xdr:cNvPicPr>
      </xdr:nvPicPr>
      <xdr:blipFill>
        <a:blip xmlns:r="http://schemas.openxmlformats.org/officeDocument/2006/relationships" r:embed="rId19"/>
        <a:stretch>
          <a:fillRect/>
        </a:stretch>
      </xdr:blipFill>
      <xdr:spPr>
        <a:xfrm>
          <a:off x="14729460" y="5036820"/>
          <a:ext cx="252000" cy="252000"/>
        </a:xfrm>
        <a:prstGeom prst="rect">
          <a:avLst/>
        </a:prstGeom>
      </xdr:spPr>
    </xdr:pic>
    <xdr:clientData/>
  </xdr:oneCellAnchor>
  <xdr:oneCellAnchor>
    <xdr:from>
      <xdr:col>22</xdr:col>
      <xdr:colOff>335280</xdr:colOff>
      <xdr:row>17</xdr:row>
      <xdr:rowOff>53340</xdr:rowOff>
    </xdr:from>
    <xdr:ext cx="252000" cy="252000"/>
    <xdr:pic>
      <xdr:nvPicPr>
        <xdr:cNvPr id="60" name="Picture 59">
          <a:extLst>
            <a:ext uri="{FF2B5EF4-FFF2-40B4-BE49-F238E27FC236}">
              <a16:creationId xmlns:a16="http://schemas.microsoft.com/office/drawing/2014/main" id="{1D3EC541-C89D-4957-AA08-18956FA29166}"/>
            </a:ext>
          </a:extLst>
        </xdr:cNvPr>
        <xdr:cNvPicPr>
          <a:picLocks/>
        </xdr:cNvPicPr>
      </xdr:nvPicPr>
      <xdr:blipFill>
        <a:blip xmlns:r="http://schemas.openxmlformats.org/officeDocument/2006/relationships" r:embed="rId19"/>
        <a:stretch>
          <a:fillRect/>
        </a:stretch>
      </xdr:blipFill>
      <xdr:spPr>
        <a:xfrm>
          <a:off x="14721840" y="5364480"/>
          <a:ext cx="252000" cy="252000"/>
        </a:xfrm>
        <a:prstGeom prst="rect">
          <a:avLst/>
        </a:prstGeom>
      </xdr:spPr>
    </xdr:pic>
    <xdr:clientData/>
  </xdr:oneCellAnchor>
  <xdr:oneCellAnchor>
    <xdr:from>
      <xdr:col>22</xdr:col>
      <xdr:colOff>342900</xdr:colOff>
      <xdr:row>18</xdr:row>
      <xdr:rowOff>53340</xdr:rowOff>
    </xdr:from>
    <xdr:ext cx="252000" cy="252000"/>
    <xdr:pic>
      <xdr:nvPicPr>
        <xdr:cNvPr id="61" name="Picture 60">
          <a:extLst>
            <a:ext uri="{FF2B5EF4-FFF2-40B4-BE49-F238E27FC236}">
              <a16:creationId xmlns:a16="http://schemas.microsoft.com/office/drawing/2014/main" id="{5FAAEC8D-31D9-4C06-850C-C97153A05D1E}"/>
            </a:ext>
          </a:extLst>
        </xdr:cNvPr>
        <xdr:cNvPicPr>
          <a:picLocks/>
        </xdr:cNvPicPr>
      </xdr:nvPicPr>
      <xdr:blipFill>
        <a:blip xmlns:r="http://schemas.openxmlformats.org/officeDocument/2006/relationships" r:embed="rId19"/>
        <a:stretch>
          <a:fillRect/>
        </a:stretch>
      </xdr:blipFill>
      <xdr:spPr>
        <a:xfrm>
          <a:off x="14729460" y="5692140"/>
          <a:ext cx="252000" cy="252000"/>
        </a:xfrm>
        <a:prstGeom prst="rect">
          <a:avLst/>
        </a:prstGeom>
      </xdr:spPr>
    </xdr:pic>
    <xdr:clientData/>
  </xdr:oneCellAnchor>
  <xdr:oneCellAnchor>
    <xdr:from>
      <xdr:col>22</xdr:col>
      <xdr:colOff>335280</xdr:colOff>
      <xdr:row>19</xdr:row>
      <xdr:rowOff>53340</xdr:rowOff>
    </xdr:from>
    <xdr:ext cx="252000" cy="252000"/>
    <xdr:pic>
      <xdr:nvPicPr>
        <xdr:cNvPr id="62" name="Picture 61">
          <a:extLst>
            <a:ext uri="{FF2B5EF4-FFF2-40B4-BE49-F238E27FC236}">
              <a16:creationId xmlns:a16="http://schemas.microsoft.com/office/drawing/2014/main" id="{9A3E45CD-21AA-4CAF-AC01-2C417D33F738}"/>
            </a:ext>
          </a:extLst>
        </xdr:cNvPr>
        <xdr:cNvPicPr>
          <a:picLocks/>
        </xdr:cNvPicPr>
      </xdr:nvPicPr>
      <xdr:blipFill>
        <a:blip xmlns:r="http://schemas.openxmlformats.org/officeDocument/2006/relationships" r:embed="rId19"/>
        <a:stretch>
          <a:fillRect/>
        </a:stretch>
      </xdr:blipFill>
      <xdr:spPr>
        <a:xfrm>
          <a:off x="14721840" y="6019800"/>
          <a:ext cx="252000" cy="252000"/>
        </a:xfrm>
        <a:prstGeom prst="rect">
          <a:avLst/>
        </a:prstGeom>
      </xdr:spPr>
    </xdr:pic>
    <xdr:clientData/>
  </xdr:oneCellAnchor>
  <xdr:oneCellAnchor>
    <xdr:from>
      <xdr:col>22</xdr:col>
      <xdr:colOff>342900</xdr:colOff>
      <xdr:row>20</xdr:row>
      <xdr:rowOff>53340</xdr:rowOff>
    </xdr:from>
    <xdr:ext cx="252000" cy="252000"/>
    <xdr:pic>
      <xdr:nvPicPr>
        <xdr:cNvPr id="63" name="Picture 62">
          <a:extLst>
            <a:ext uri="{FF2B5EF4-FFF2-40B4-BE49-F238E27FC236}">
              <a16:creationId xmlns:a16="http://schemas.microsoft.com/office/drawing/2014/main" id="{ACC83172-B746-487C-B90E-DF1166DB9646}"/>
            </a:ext>
          </a:extLst>
        </xdr:cNvPr>
        <xdr:cNvPicPr>
          <a:picLocks/>
        </xdr:cNvPicPr>
      </xdr:nvPicPr>
      <xdr:blipFill>
        <a:blip xmlns:r="http://schemas.openxmlformats.org/officeDocument/2006/relationships" r:embed="rId19"/>
        <a:stretch>
          <a:fillRect/>
        </a:stretch>
      </xdr:blipFill>
      <xdr:spPr>
        <a:xfrm>
          <a:off x="14729460" y="6347460"/>
          <a:ext cx="252000" cy="252000"/>
        </a:xfrm>
        <a:prstGeom prst="rect">
          <a:avLst/>
        </a:prstGeom>
      </xdr:spPr>
    </xdr:pic>
    <xdr:clientData/>
  </xdr:oneCellAnchor>
  <xdr:twoCellAnchor>
    <xdr:from>
      <xdr:col>10</xdr:col>
      <xdr:colOff>502920</xdr:colOff>
      <xdr:row>3</xdr:row>
      <xdr:rowOff>106680</xdr:rowOff>
    </xdr:from>
    <xdr:to>
      <xdr:col>11</xdr:col>
      <xdr:colOff>843780</xdr:colOff>
      <xdr:row>3</xdr:row>
      <xdr:rowOff>358680</xdr:rowOff>
    </xdr:to>
    <xdr:sp macro="" textlink="">
      <xdr:nvSpPr>
        <xdr:cNvPr id="73" name="Rectangle: Rounded Corners 72">
          <a:hlinkClick xmlns:r="http://schemas.openxmlformats.org/officeDocument/2006/relationships" r:id="rId1"/>
          <a:extLst>
            <a:ext uri="{FF2B5EF4-FFF2-40B4-BE49-F238E27FC236}">
              <a16:creationId xmlns:a16="http://schemas.microsoft.com/office/drawing/2014/main" id="{8387813F-F379-4941-A185-730FACD62C0C}"/>
            </a:ext>
          </a:extLst>
        </xdr:cNvPr>
        <xdr:cNvSpPr/>
      </xdr:nvSpPr>
      <xdr:spPr>
        <a:xfrm>
          <a:off x="6355080" y="922020"/>
          <a:ext cx="1080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Show ALL</a:t>
          </a:r>
          <a:endParaRPr lang="en-SC" sz="1100">
            <a:solidFill>
              <a:schemeClr val="bg1"/>
            </a:solidFill>
          </a:endParaRPr>
        </a:p>
      </xdr:txBody>
    </xdr:sp>
    <xdr:clientData/>
  </xdr:twoCellAnchor>
  <xdr:oneCellAnchor>
    <xdr:from>
      <xdr:col>22</xdr:col>
      <xdr:colOff>335280</xdr:colOff>
      <xdr:row>13</xdr:row>
      <xdr:rowOff>53340</xdr:rowOff>
    </xdr:from>
    <xdr:ext cx="252000" cy="252000"/>
    <xdr:pic>
      <xdr:nvPicPr>
        <xdr:cNvPr id="76" name="Picture 75">
          <a:extLst>
            <a:ext uri="{FF2B5EF4-FFF2-40B4-BE49-F238E27FC236}">
              <a16:creationId xmlns:a16="http://schemas.microsoft.com/office/drawing/2014/main" id="{64F64857-F9C4-46E1-8D21-0269366112C1}"/>
            </a:ext>
          </a:extLst>
        </xdr:cNvPr>
        <xdr:cNvPicPr>
          <a:picLocks/>
        </xdr:cNvPicPr>
      </xdr:nvPicPr>
      <xdr:blipFill>
        <a:blip xmlns:r="http://schemas.openxmlformats.org/officeDocument/2006/relationships" r:embed="rId19"/>
        <a:stretch>
          <a:fillRect/>
        </a:stretch>
      </xdr:blipFill>
      <xdr:spPr>
        <a:xfrm>
          <a:off x="14721840" y="4053840"/>
          <a:ext cx="252000" cy="252000"/>
        </a:xfrm>
        <a:prstGeom prst="rect">
          <a:avLst/>
        </a:prstGeom>
      </xdr:spPr>
    </xdr:pic>
    <xdr:clientData/>
  </xdr:oneCellAnchor>
  <xdr:oneCellAnchor>
    <xdr:from>
      <xdr:col>22</xdr:col>
      <xdr:colOff>342900</xdr:colOff>
      <xdr:row>14</xdr:row>
      <xdr:rowOff>53340</xdr:rowOff>
    </xdr:from>
    <xdr:ext cx="252000" cy="252000"/>
    <xdr:pic>
      <xdr:nvPicPr>
        <xdr:cNvPr id="77" name="Picture 76">
          <a:extLst>
            <a:ext uri="{FF2B5EF4-FFF2-40B4-BE49-F238E27FC236}">
              <a16:creationId xmlns:a16="http://schemas.microsoft.com/office/drawing/2014/main" id="{0CAC011A-EFF6-472A-BC43-8736FB7FD10C}"/>
            </a:ext>
          </a:extLst>
        </xdr:cNvPr>
        <xdr:cNvPicPr>
          <a:picLocks/>
        </xdr:cNvPicPr>
      </xdr:nvPicPr>
      <xdr:blipFill>
        <a:blip xmlns:r="http://schemas.openxmlformats.org/officeDocument/2006/relationships" r:embed="rId19"/>
        <a:stretch>
          <a:fillRect/>
        </a:stretch>
      </xdr:blipFill>
      <xdr:spPr>
        <a:xfrm>
          <a:off x="14729460" y="4381500"/>
          <a:ext cx="252000" cy="252000"/>
        </a:xfrm>
        <a:prstGeom prst="rect">
          <a:avLst/>
        </a:prstGeom>
      </xdr:spPr>
    </xdr:pic>
    <xdr:clientData/>
  </xdr:oneCellAnchor>
  <xdr:oneCellAnchor>
    <xdr:from>
      <xdr:col>22</xdr:col>
      <xdr:colOff>335280</xdr:colOff>
      <xdr:row>15</xdr:row>
      <xdr:rowOff>53340</xdr:rowOff>
    </xdr:from>
    <xdr:ext cx="252000" cy="252000"/>
    <xdr:pic>
      <xdr:nvPicPr>
        <xdr:cNvPr id="78" name="Picture 77">
          <a:extLst>
            <a:ext uri="{FF2B5EF4-FFF2-40B4-BE49-F238E27FC236}">
              <a16:creationId xmlns:a16="http://schemas.microsoft.com/office/drawing/2014/main" id="{A1A2084B-D507-4A11-A60A-1A8D9585C188}"/>
            </a:ext>
          </a:extLst>
        </xdr:cNvPr>
        <xdr:cNvPicPr>
          <a:picLocks/>
        </xdr:cNvPicPr>
      </xdr:nvPicPr>
      <xdr:blipFill>
        <a:blip xmlns:r="http://schemas.openxmlformats.org/officeDocument/2006/relationships" r:embed="rId19"/>
        <a:stretch>
          <a:fillRect/>
        </a:stretch>
      </xdr:blipFill>
      <xdr:spPr>
        <a:xfrm>
          <a:off x="14721840" y="4709160"/>
          <a:ext cx="252000" cy="252000"/>
        </a:xfrm>
        <a:prstGeom prst="rect">
          <a:avLst/>
        </a:prstGeom>
      </xdr:spPr>
    </xdr:pic>
    <xdr:clientData/>
  </xdr:oneCellAnchor>
  <xdr:oneCellAnchor>
    <xdr:from>
      <xdr:col>22</xdr:col>
      <xdr:colOff>342900</xdr:colOff>
      <xdr:row>16</xdr:row>
      <xdr:rowOff>53340</xdr:rowOff>
    </xdr:from>
    <xdr:ext cx="252000" cy="252000"/>
    <xdr:pic>
      <xdr:nvPicPr>
        <xdr:cNvPr id="79" name="Picture 78">
          <a:extLst>
            <a:ext uri="{FF2B5EF4-FFF2-40B4-BE49-F238E27FC236}">
              <a16:creationId xmlns:a16="http://schemas.microsoft.com/office/drawing/2014/main" id="{61A098B5-7435-425B-AE45-63C65BF2B11E}"/>
            </a:ext>
          </a:extLst>
        </xdr:cNvPr>
        <xdr:cNvPicPr>
          <a:picLocks/>
        </xdr:cNvPicPr>
      </xdr:nvPicPr>
      <xdr:blipFill>
        <a:blip xmlns:r="http://schemas.openxmlformats.org/officeDocument/2006/relationships" r:embed="rId19"/>
        <a:stretch>
          <a:fillRect/>
        </a:stretch>
      </xdr:blipFill>
      <xdr:spPr>
        <a:xfrm>
          <a:off x="14729460" y="5036820"/>
          <a:ext cx="252000" cy="252000"/>
        </a:xfrm>
        <a:prstGeom prst="rect">
          <a:avLst/>
        </a:prstGeom>
      </xdr:spPr>
    </xdr:pic>
    <xdr:clientData/>
  </xdr:oneCellAnchor>
  <xdr:oneCellAnchor>
    <xdr:from>
      <xdr:col>22</xdr:col>
      <xdr:colOff>335280</xdr:colOff>
      <xdr:row>17</xdr:row>
      <xdr:rowOff>53340</xdr:rowOff>
    </xdr:from>
    <xdr:ext cx="252000" cy="252000"/>
    <xdr:pic>
      <xdr:nvPicPr>
        <xdr:cNvPr id="80" name="Picture 79">
          <a:extLst>
            <a:ext uri="{FF2B5EF4-FFF2-40B4-BE49-F238E27FC236}">
              <a16:creationId xmlns:a16="http://schemas.microsoft.com/office/drawing/2014/main" id="{A0C27099-BEF7-4392-A4A3-F2B54577D522}"/>
            </a:ext>
          </a:extLst>
        </xdr:cNvPr>
        <xdr:cNvPicPr>
          <a:picLocks/>
        </xdr:cNvPicPr>
      </xdr:nvPicPr>
      <xdr:blipFill>
        <a:blip xmlns:r="http://schemas.openxmlformats.org/officeDocument/2006/relationships" r:embed="rId19"/>
        <a:stretch>
          <a:fillRect/>
        </a:stretch>
      </xdr:blipFill>
      <xdr:spPr>
        <a:xfrm>
          <a:off x="14721840" y="5364480"/>
          <a:ext cx="252000" cy="252000"/>
        </a:xfrm>
        <a:prstGeom prst="rect">
          <a:avLst/>
        </a:prstGeom>
      </xdr:spPr>
    </xdr:pic>
    <xdr:clientData/>
  </xdr:oneCellAnchor>
  <xdr:oneCellAnchor>
    <xdr:from>
      <xdr:col>22</xdr:col>
      <xdr:colOff>342900</xdr:colOff>
      <xdr:row>18</xdr:row>
      <xdr:rowOff>53340</xdr:rowOff>
    </xdr:from>
    <xdr:ext cx="252000" cy="252000"/>
    <xdr:pic>
      <xdr:nvPicPr>
        <xdr:cNvPr id="81" name="Picture 80">
          <a:extLst>
            <a:ext uri="{FF2B5EF4-FFF2-40B4-BE49-F238E27FC236}">
              <a16:creationId xmlns:a16="http://schemas.microsoft.com/office/drawing/2014/main" id="{460C6016-EB04-4507-87B4-83CB0AA6A7E3}"/>
            </a:ext>
          </a:extLst>
        </xdr:cNvPr>
        <xdr:cNvPicPr>
          <a:picLocks/>
        </xdr:cNvPicPr>
      </xdr:nvPicPr>
      <xdr:blipFill>
        <a:blip xmlns:r="http://schemas.openxmlformats.org/officeDocument/2006/relationships" r:embed="rId19"/>
        <a:stretch>
          <a:fillRect/>
        </a:stretch>
      </xdr:blipFill>
      <xdr:spPr>
        <a:xfrm>
          <a:off x="14729460" y="5692140"/>
          <a:ext cx="252000" cy="252000"/>
        </a:xfrm>
        <a:prstGeom prst="rect">
          <a:avLst/>
        </a:prstGeom>
      </xdr:spPr>
    </xdr:pic>
    <xdr:clientData/>
  </xdr:oneCellAnchor>
  <xdr:oneCellAnchor>
    <xdr:from>
      <xdr:col>22</xdr:col>
      <xdr:colOff>335280</xdr:colOff>
      <xdr:row>19</xdr:row>
      <xdr:rowOff>53340</xdr:rowOff>
    </xdr:from>
    <xdr:ext cx="252000" cy="252000"/>
    <xdr:pic>
      <xdr:nvPicPr>
        <xdr:cNvPr id="82" name="Picture 81">
          <a:extLst>
            <a:ext uri="{FF2B5EF4-FFF2-40B4-BE49-F238E27FC236}">
              <a16:creationId xmlns:a16="http://schemas.microsoft.com/office/drawing/2014/main" id="{E2DA70F0-5AE7-4E2A-B846-1B5BA95F1482}"/>
            </a:ext>
          </a:extLst>
        </xdr:cNvPr>
        <xdr:cNvPicPr>
          <a:picLocks/>
        </xdr:cNvPicPr>
      </xdr:nvPicPr>
      <xdr:blipFill>
        <a:blip xmlns:r="http://schemas.openxmlformats.org/officeDocument/2006/relationships" r:embed="rId19"/>
        <a:stretch>
          <a:fillRect/>
        </a:stretch>
      </xdr:blipFill>
      <xdr:spPr>
        <a:xfrm>
          <a:off x="14721840" y="6019800"/>
          <a:ext cx="252000" cy="252000"/>
        </a:xfrm>
        <a:prstGeom prst="rect">
          <a:avLst/>
        </a:prstGeom>
      </xdr:spPr>
    </xdr:pic>
    <xdr:clientData/>
  </xdr:oneCellAnchor>
  <xdr:oneCellAnchor>
    <xdr:from>
      <xdr:col>22</xdr:col>
      <xdr:colOff>342900</xdr:colOff>
      <xdr:row>20</xdr:row>
      <xdr:rowOff>53340</xdr:rowOff>
    </xdr:from>
    <xdr:ext cx="252000" cy="252000"/>
    <xdr:pic>
      <xdr:nvPicPr>
        <xdr:cNvPr id="83" name="Picture 82">
          <a:extLst>
            <a:ext uri="{FF2B5EF4-FFF2-40B4-BE49-F238E27FC236}">
              <a16:creationId xmlns:a16="http://schemas.microsoft.com/office/drawing/2014/main" id="{EDA6DA32-C545-4166-8B7E-45C05C144081}"/>
            </a:ext>
          </a:extLst>
        </xdr:cNvPr>
        <xdr:cNvPicPr>
          <a:picLocks/>
        </xdr:cNvPicPr>
      </xdr:nvPicPr>
      <xdr:blipFill>
        <a:blip xmlns:r="http://schemas.openxmlformats.org/officeDocument/2006/relationships" r:embed="rId19"/>
        <a:stretch>
          <a:fillRect/>
        </a:stretch>
      </xdr:blipFill>
      <xdr:spPr>
        <a:xfrm>
          <a:off x="14729460" y="6347460"/>
          <a:ext cx="252000" cy="252000"/>
        </a:xfrm>
        <a:prstGeom prst="rect">
          <a:avLst/>
        </a:prstGeom>
      </xdr:spPr>
    </xdr:pic>
    <xdr:clientData/>
  </xdr:oneCellAnchor>
  <xdr:twoCellAnchor>
    <xdr:from>
      <xdr:col>19</xdr:col>
      <xdr:colOff>220980</xdr:colOff>
      <xdr:row>11</xdr:row>
      <xdr:rowOff>68580</xdr:rowOff>
    </xdr:from>
    <xdr:to>
      <xdr:col>19</xdr:col>
      <xdr:colOff>400980</xdr:colOff>
      <xdr:row>11</xdr:row>
      <xdr:rowOff>248580</xdr:rowOff>
    </xdr:to>
    <xdr:sp macro="" textlink="">
      <xdr:nvSpPr>
        <xdr:cNvPr id="84" name="TextBox 83">
          <a:extLst>
            <a:ext uri="{FF2B5EF4-FFF2-40B4-BE49-F238E27FC236}">
              <a16:creationId xmlns:a16="http://schemas.microsoft.com/office/drawing/2014/main" id="{09BA2811-FBB2-46F9-8B3E-21F3BBF54BCE}"/>
            </a:ext>
          </a:extLst>
        </xdr:cNvPr>
        <xdr:cNvSpPr txBox="1">
          <a:spLocks noChangeAspect="1"/>
        </xdr:cNvSpPr>
      </xdr:nvSpPr>
      <xdr:spPr>
        <a:xfrm>
          <a:off x="13731240" y="34137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213360</xdr:colOff>
      <xdr:row>12</xdr:row>
      <xdr:rowOff>83820</xdr:rowOff>
    </xdr:from>
    <xdr:to>
      <xdr:col>19</xdr:col>
      <xdr:colOff>393360</xdr:colOff>
      <xdr:row>12</xdr:row>
      <xdr:rowOff>263820</xdr:rowOff>
    </xdr:to>
    <xdr:sp macro="" textlink="">
      <xdr:nvSpPr>
        <xdr:cNvPr id="85" name="TextBox 84">
          <a:extLst>
            <a:ext uri="{FF2B5EF4-FFF2-40B4-BE49-F238E27FC236}">
              <a16:creationId xmlns:a16="http://schemas.microsoft.com/office/drawing/2014/main" id="{5640765C-7E08-40FF-A0B0-4682A7640D43}"/>
            </a:ext>
          </a:extLst>
        </xdr:cNvPr>
        <xdr:cNvSpPr txBox="1">
          <a:spLocks noChangeAspect="1"/>
        </xdr:cNvSpPr>
      </xdr:nvSpPr>
      <xdr:spPr>
        <a:xfrm>
          <a:off x="13723620" y="37566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213360</xdr:colOff>
      <xdr:row>13</xdr:row>
      <xdr:rowOff>60960</xdr:rowOff>
    </xdr:from>
    <xdr:to>
      <xdr:col>19</xdr:col>
      <xdr:colOff>393360</xdr:colOff>
      <xdr:row>13</xdr:row>
      <xdr:rowOff>240960</xdr:rowOff>
    </xdr:to>
    <xdr:sp macro="" textlink="">
      <xdr:nvSpPr>
        <xdr:cNvPr id="86" name="TextBox 85">
          <a:extLst>
            <a:ext uri="{FF2B5EF4-FFF2-40B4-BE49-F238E27FC236}">
              <a16:creationId xmlns:a16="http://schemas.microsoft.com/office/drawing/2014/main" id="{9EA72163-972A-466C-9696-9F46D5A66FFA}"/>
            </a:ext>
          </a:extLst>
        </xdr:cNvPr>
        <xdr:cNvSpPr txBox="1">
          <a:spLocks noChangeAspect="1"/>
        </xdr:cNvSpPr>
      </xdr:nvSpPr>
      <xdr:spPr>
        <a:xfrm>
          <a:off x="13723620" y="40614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205740</xdr:colOff>
      <xdr:row>14</xdr:row>
      <xdr:rowOff>60960</xdr:rowOff>
    </xdr:from>
    <xdr:to>
      <xdr:col>19</xdr:col>
      <xdr:colOff>385740</xdr:colOff>
      <xdr:row>14</xdr:row>
      <xdr:rowOff>240960</xdr:rowOff>
    </xdr:to>
    <xdr:sp macro="" textlink="">
      <xdr:nvSpPr>
        <xdr:cNvPr id="87" name="TextBox 86">
          <a:extLst>
            <a:ext uri="{FF2B5EF4-FFF2-40B4-BE49-F238E27FC236}">
              <a16:creationId xmlns:a16="http://schemas.microsoft.com/office/drawing/2014/main" id="{D0119004-4C54-40DC-81D4-E48977918F92}"/>
            </a:ext>
          </a:extLst>
        </xdr:cNvPr>
        <xdr:cNvSpPr txBox="1">
          <a:spLocks noChangeAspect="1"/>
        </xdr:cNvSpPr>
      </xdr:nvSpPr>
      <xdr:spPr>
        <a:xfrm>
          <a:off x="13716000" y="43891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198120</xdr:colOff>
      <xdr:row>15</xdr:row>
      <xdr:rowOff>60960</xdr:rowOff>
    </xdr:from>
    <xdr:to>
      <xdr:col>19</xdr:col>
      <xdr:colOff>378120</xdr:colOff>
      <xdr:row>15</xdr:row>
      <xdr:rowOff>240960</xdr:rowOff>
    </xdr:to>
    <xdr:sp macro="" textlink="">
      <xdr:nvSpPr>
        <xdr:cNvPr id="88" name="TextBox 87">
          <a:extLst>
            <a:ext uri="{FF2B5EF4-FFF2-40B4-BE49-F238E27FC236}">
              <a16:creationId xmlns:a16="http://schemas.microsoft.com/office/drawing/2014/main" id="{6A7B9AEE-7D83-4D61-9392-6BF464939285}"/>
            </a:ext>
          </a:extLst>
        </xdr:cNvPr>
        <xdr:cNvSpPr txBox="1">
          <a:spLocks noChangeAspect="1"/>
        </xdr:cNvSpPr>
      </xdr:nvSpPr>
      <xdr:spPr>
        <a:xfrm>
          <a:off x="13708380" y="471678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190500</xdr:colOff>
      <xdr:row>16</xdr:row>
      <xdr:rowOff>60960</xdr:rowOff>
    </xdr:from>
    <xdr:to>
      <xdr:col>19</xdr:col>
      <xdr:colOff>370500</xdr:colOff>
      <xdr:row>16</xdr:row>
      <xdr:rowOff>240960</xdr:rowOff>
    </xdr:to>
    <xdr:sp macro="" textlink="">
      <xdr:nvSpPr>
        <xdr:cNvPr id="89" name="TextBox 88">
          <a:extLst>
            <a:ext uri="{FF2B5EF4-FFF2-40B4-BE49-F238E27FC236}">
              <a16:creationId xmlns:a16="http://schemas.microsoft.com/office/drawing/2014/main" id="{6D7FDF4A-9AB6-4471-857F-EFD72BD3AADA}"/>
            </a:ext>
          </a:extLst>
        </xdr:cNvPr>
        <xdr:cNvSpPr txBox="1">
          <a:spLocks noChangeAspect="1"/>
        </xdr:cNvSpPr>
      </xdr:nvSpPr>
      <xdr:spPr>
        <a:xfrm>
          <a:off x="13700760" y="504444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190500</xdr:colOff>
      <xdr:row>17</xdr:row>
      <xdr:rowOff>60960</xdr:rowOff>
    </xdr:from>
    <xdr:to>
      <xdr:col>19</xdr:col>
      <xdr:colOff>370500</xdr:colOff>
      <xdr:row>17</xdr:row>
      <xdr:rowOff>240960</xdr:rowOff>
    </xdr:to>
    <xdr:sp macro="" textlink="">
      <xdr:nvSpPr>
        <xdr:cNvPr id="90" name="TextBox 89">
          <a:extLst>
            <a:ext uri="{FF2B5EF4-FFF2-40B4-BE49-F238E27FC236}">
              <a16:creationId xmlns:a16="http://schemas.microsoft.com/office/drawing/2014/main" id="{C2063BC1-A18D-4D1A-BFD6-922348B76393}"/>
            </a:ext>
          </a:extLst>
        </xdr:cNvPr>
        <xdr:cNvSpPr txBox="1">
          <a:spLocks noChangeAspect="1"/>
        </xdr:cNvSpPr>
      </xdr:nvSpPr>
      <xdr:spPr>
        <a:xfrm>
          <a:off x="13700760" y="537210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175260</xdr:colOff>
      <xdr:row>18</xdr:row>
      <xdr:rowOff>60960</xdr:rowOff>
    </xdr:from>
    <xdr:to>
      <xdr:col>19</xdr:col>
      <xdr:colOff>355260</xdr:colOff>
      <xdr:row>18</xdr:row>
      <xdr:rowOff>240960</xdr:rowOff>
    </xdr:to>
    <xdr:sp macro="" textlink="">
      <xdr:nvSpPr>
        <xdr:cNvPr id="91" name="TextBox 90">
          <a:extLst>
            <a:ext uri="{FF2B5EF4-FFF2-40B4-BE49-F238E27FC236}">
              <a16:creationId xmlns:a16="http://schemas.microsoft.com/office/drawing/2014/main" id="{4C655E9C-84FC-4F24-A0DC-969E22E5FD94}"/>
            </a:ext>
          </a:extLst>
        </xdr:cNvPr>
        <xdr:cNvSpPr txBox="1">
          <a:spLocks noChangeAspect="1"/>
        </xdr:cNvSpPr>
      </xdr:nvSpPr>
      <xdr:spPr>
        <a:xfrm>
          <a:off x="13685520" y="56997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167640</xdr:colOff>
      <xdr:row>19</xdr:row>
      <xdr:rowOff>76200</xdr:rowOff>
    </xdr:from>
    <xdr:to>
      <xdr:col>19</xdr:col>
      <xdr:colOff>347640</xdr:colOff>
      <xdr:row>19</xdr:row>
      <xdr:rowOff>256200</xdr:rowOff>
    </xdr:to>
    <xdr:sp macro="" textlink="">
      <xdr:nvSpPr>
        <xdr:cNvPr id="92" name="TextBox 91">
          <a:extLst>
            <a:ext uri="{FF2B5EF4-FFF2-40B4-BE49-F238E27FC236}">
              <a16:creationId xmlns:a16="http://schemas.microsoft.com/office/drawing/2014/main" id="{EBDAFAEB-D205-439B-8C0A-B8BC01865DC5}"/>
            </a:ext>
          </a:extLst>
        </xdr:cNvPr>
        <xdr:cNvSpPr txBox="1">
          <a:spLocks noChangeAspect="1"/>
        </xdr:cNvSpPr>
      </xdr:nvSpPr>
      <xdr:spPr>
        <a:xfrm>
          <a:off x="13677900" y="60426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19</xdr:col>
      <xdr:colOff>167640</xdr:colOff>
      <xdr:row>20</xdr:row>
      <xdr:rowOff>99060</xdr:rowOff>
    </xdr:from>
    <xdr:to>
      <xdr:col>19</xdr:col>
      <xdr:colOff>347640</xdr:colOff>
      <xdr:row>20</xdr:row>
      <xdr:rowOff>279060</xdr:rowOff>
    </xdr:to>
    <xdr:sp macro="" textlink="">
      <xdr:nvSpPr>
        <xdr:cNvPr id="93" name="TextBox 92">
          <a:extLst>
            <a:ext uri="{FF2B5EF4-FFF2-40B4-BE49-F238E27FC236}">
              <a16:creationId xmlns:a16="http://schemas.microsoft.com/office/drawing/2014/main" id="{2F922AD2-0DD1-47F1-8F3B-C3B60926689A}"/>
            </a:ext>
          </a:extLst>
        </xdr:cNvPr>
        <xdr:cNvSpPr txBox="1">
          <a:spLocks noChangeAspect="1"/>
        </xdr:cNvSpPr>
      </xdr:nvSpPr>
      <xdr:spPr>
        <a:xfrm>
          <a:off x="13677900" y="639318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18</xdr:col>
      <xdr:colOff>678180</xdr:colOff>
      <xdr:row>3</xdr:row>
      <xdr:rowOff>106680</xdr:rowOff>
    </xdr:from>
    <xdr:to>
      <xdr:col>19</xdr:col>
      <xdr:colOff>623040</xdr:colOff>
      <xdr:row>3</xdr:row>
      <xdr:rowOff>358680</xdr:rowOff>
    </xdr:to>
    <xdr:sp macro="" textlink="">
      <xdr:nvSpPr>
        <xdr:cNvPr id="95" name="Rectangle: Rounded Corners 94">
          <a:extLst>
            <a:ext uri="{FF2B5EF4-FFF2-40B4-BE49-F238E27FC236}">
              <a16:creationId xmlns:a16="http://schemas.microsoft.com/office/drawing/2014/main" id="{6EA78020-ADB1-432C-9193-3E1FFD2E0D80}"/>
            </a:ext>
          </a:extLst>
        </xdr:cNvPr>
        <xdr:cNvSpPr/>
      </xdr:nvSpPr>
      <xdr:spPr>
        <a:xfrm>
          <a:off x="13426440" y="92202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19</xdr:col>
      <xdr:colOff>213360</xdr:colOff>
      <xdr:row>8</xdr:row>
      <xdr:rowOff>76200</xdr:rowOff>
    </xdr:from>
    <xdr:to>
      <xdr:col>19</xdr:col>
      <xdr:colOff>393360</xdr:colOff>
      <xdr:row>8</xdr:row>
      <xdr:rowOff>256200</xdr:rowOff>
    </xdr:to>
    <xdr:sp macro="" textlink="">
      <xdr:nvSpPr>
        <xdr:cNvPr id="106" name="TextBox 105">
          <a:extLst>
            <a:ext uri="{FF2B5EF4-FFF2-40B4-BE49-F238E27FC236}">
              <a16:creationId xmlns:a16="http://schemas.microsoft.com/office/drawing/2014/main" id="{30C9CBEA-9D87-4D73-A167-37FFE4AAEC0D}"/>
            </a:ext>
          </a:extLst>
        </xdr:cNvPr>
        <xdr:cNvSpPr txBox="1">
          <a:spLocks noChangeAspect="1"/>
        </xdr:cNvSpPr>
      </xdr:nvSpPr>
      <xdr:spPr>
        <a:xfrm>
          <a:off x="13723620" y="276606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oneCellAnchor>
    <xdr:from>
      <xdr:col>22</xdr:col>
      <xdr:colOff>335280</xdr:colOff>
      <xdr:row>12</xdr:row>
      <xdr:rowOff>53340</xdr:rowOff>
    </xdr:from>
    <xdr:ext cx="252000" cy="252000"/>
    <xdr:pic>
      <xdr:nvPicPr>
        <xdr:cNvPr id="116" name="Picture 115">
          <a:extLst>
            <a:ext uri="{FF2B5EF4-FFF2-40B4-BE49-F238E27FC236}">
              <a16:creationId xmlns:a16="http://schemas.microsoft.com/office/drawing/2014/main" id="{BABF5D81-A020-4727-8A49-913440958C98}"/>
            </a:ext>
          </a:extLst>
        </xdr:cNvPr>
        <xdr:cNvPicPr>
          <a:picLocks/>
        </xdr:cNvPicPr>
      </xdr:nvPicPr>
      <xdr:blipFill>
        <a:blip xmlns:r="http://schemas.openxmlformats.org/officeDocument/2006/relationships" r:embed="rId19"/>
        <a:stretch>
          <a:fillRect/>
        </a:stretch>
      </xdr:blipFill>
      <xdr:spPr>
        <a:xfrm>
          <a:off x="14721840" y="6019800"/>
          <a:ext cx="252000" cy="252000"/>
        </a:xfrm>
        <a:prstGeom prst="rect">
          <a:avLst/>
        </a:prstGeom>
      </xdr:spPr>
    </xdr:pic>
    <xdr:clientData/>
  </xdr:oneCellAnchor>
  <xdr:oneCellAnchor>
    <xdr:from>
      <xdr:col>22</xdr:col>
      <xdr:colOff>335280</xdr:colOff>
      <xdr:row>12</xdr:row>
      <xdr:rowOff>53340</xdr:rowOff>
    </xdr:from>
    <xdr:ext cx="252000" cy="252000"/>
    <xdr:pic>
      <xdr:nvPicPr>
        <xdr:cNvPr id="118" name="Picture 117">
          <a:extLst>
            <a:ext uri="{FF2B5EF4-FFF2-40B4-BE49-F238E27FC236}">
              <a16:creationId xmlns:a16="http://schemas.microsoft.com/office/drawing/2014/main" id="{639D8F6F-63F6-44B7-84D9-69CBAF8A1FF5}"/>
            </a:ext>
          </a:extLst>
        </xdr:cNvPr>
        <xdr:cNvPicPr>
          <a:picLocks/>
        </xdr:cNvPicPr>
      </xdr:nvPicPr>
      <xdr:blipFill>
        <a:blip xmlns:r="http://schemas.openxmlformats.org/officeDocument/2006/relationships" r:embed="rId19"/>
        <a:stretch>
          <a:fillRect/>
        </a:stretch>
      </xdr:blipFill>
      <xdr:spPr>
        <a:xfrm>
          <a:off x="14721840" y="6019800"/>
          <a:ext cx="252000" cy="252000"/>
        </a:xfrm>
        <a:prstGeom prst="rect">
          <a:avLst/>
        </a:prstGeom>
      </xdr:spPr>
    </xdr:pic>
    <xdr:clientData/>
  </xdr:oneCellAnchor>
  <xdr:twoCellAnchor>
    <xdr:from>
      <xdr:col>11</xdr:col>
      <xdr:colOff>883920</xdr:colOff>
      <xdr:row>3</xdr:row>
      <xdr:rowOff>106680</xdr:rowOff>
    </xdr:from>
    <xdr:to>
      <xdr:col>15</xdr:col>
      <xdr:colOff>908427</xdr:colOff>
      <xdr:row>3</xdr:row>
      <xdr:rowOff>358680</xdr:rowOff>
    </xdr:to>
    <xdr:grpSp>
      <xdr:nvGrpSpPr>
        <xdr:cNvPr id="126" name="Group 125">
          <a:extLst>
            <a:ext uri="{FF2B5EF4-FFF2-40B4-BE49-F238E27FC236}">
              <a16:creationId xmlns:a16="http://schemas.microsoft.com/office/drawing/2014/main" id="{AB279894-6A05-4CC1-B5B5-B37441F6FC32}"/>
            </a:ext>
          </a:extLst>
        </xdr:cNvPr>
        <xdr:cNvGrpSpPr/>
      </xdr:nvGrpSpPr>
      <xdr:grpSpPr>
        <a:xfrm>
          <a:off x="7696200" y="922020"/>
          <a:ext cx="3323967" cy="252000"/>
          <a:chOff x="5044160" y="266700"/>
          <a:chExt cx="3446178" cy="252000"/>
        </a:xfrm>
        <a:solidFill>
          <a:schemeClr val="tx1"/>
        </a:solidFill>
      </xdr:grpSpPr>
      <xdr:sp macro="" textlink="">
        <xdr:nvSpPr>
          <xdr:cNvPr id="127" name="Rectangle: Rounded Corners 126">
            <a:extLst>
              <a:ext uri="{FF2B5EF4-FFF2-40B4-BE49-F238E27FC236}">
                <a16:creationId xmlns:a16="http://schemas.microsoft.com/office/drawing/2014/main" id="{3DCE0F5E-3B97-FBA4-B043-02DE97D2C612}"/>
              </a:ext>
            </a:extLst>
          </xdr:cNvPr>
          <xdr:cNvSpPr/>
        </xdr:nvSpPr>
        <xdr:spPr>
          <a:xfrm>
            <a:off x="7669219" y="266700"/>
            <a:ext cx="821119"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MUA</a:t>
            </a:r>
            <a:endParaRPr lang="en-SC" sz="1100">
              <a:latin typeface="Arial" panose="020B0604020202020204" pitchFamily="34" charset="0"/>
              <a:cs typeface="Arial" panose="020B0604020202020204" pitchFamily="34" charset="0"/>
            </a:endParaRPr>
          </a:p>
        </xdr:txBody>
      </xdr:sp>
      <xdr:sp macro="" textlink="">
        <xdr:nvSpPr>
          <xdr:cNvPr id="128" name="Rectangle: Rounded Corners 127">
            <a:extLst>
              <a:ext uri="{FF2B5EF4-FFF2-40B4-BE49-F238E27FC236}">
                <a16:creationId xmlns:a16="http://schemas.microsoft.com/office/drawing/2014/main" id="{FF7ADEA8-4B44-ED17-F662-247C337A692F}"/>
              </a:ext>
            </a:extLst>
          </xdr:cNvPr>
          <xdr:cNvSpPr/>
        </xdr:nvSpPr>
        <xdr:spPr>
          <a:xfrm>
            <a:off x="6801492" y="266700"/>
            <a:ext cx="821119"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HSavy</a:t>
            </a:r>
            <a:endParaRPr lang="en-SC" sz="1100">
              <a:latin typeface="Arial" panose="020B0604020202020204" pitchFamily="34" charset="0"/>
              <a:cs typeface="Arial" panose="020B0604020202020204" pitchFamily="34" charset="0"/>
            </a:endParaRPr>
          </a:p>
        </xdr:txBody>
      </xdr:sp>
      <xdr:sp macro="" textlink="">
        <xdr:nvSpPr>
          <xdr:cNvPr id="129" name="Rectangle: Rounded Corners 128">
            <a:extLst>
              <a:ext uri="{FF2B5EF4-FFF2-40B4-BE49-F238E27FC236}">
                <a16:creationId xmlns:a16="http://schemas.microsoft.com/office/drawing/2014/main" id="{565D4202-70DF-6F2E-3343-C3AE770EE5AB}"/>
              </a:ext>
            </a:extLst>
          </xdr:cNvPr>
          <xdr:cNvSpPr/>
        </xdr:nvSpPr>
        <xdr:spPr>
          <a:xfrm>
            <a:off x="5923370" y="266700"/>
            <a:ext cx="821119"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Alliance</a:t>
            </a:r>
            <a:endParaRPr lang="en-SC" sz="1100">
              <a:latin typeface="Arial" panose="020B0604020202020204" pitchFamily="34" charset="0"/>
              <a:cs typeface="Arial" panose="020B0604020202020204" pitchFamily="34" charset="0"/>
            </a:endParaRPr>
          </a:p>
        </xdr:txBody>
      </xdr:sp>
      <xdr:sp macro="" textlink="">
        <xdr:nvSpPr>
          <xdr:cNvPr id="130" name="Rectangle: Rounded Corners 129">
            <a:hlinkClick xmlns:r="http://schemas.openxmlformats.org/officeDocument/2006/relationships" r:id="rId1"/>
            <a:extLst>
              <a:ext uri="{FF2B5EF4-FFF2-40B4-BE49-F238E27FC236}">
                <a16:creationId xmlns:a16="http://schemas.microsoft.com/office/drawing/2014/main" id="{D8E2D1E1-2C93-8045-908D-69AC3328AB44}"/>
              </a:ext>
            </a:extLst>
          </xdr:cNvPr>
          <xdr:cNvSpPr/>
        </xdr:nvSpPr>
        <xdr:spPr>
          <a:xfrm>
            <a:off x="5044160" y="266700"/>
            <a:ext cx="821119" cy="252000"/>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SACOS</a:t>
            </a:r>
            <a:endParaRPr lang="en-SC" sz="1100">
              <a:latin typeface="Arial" panose="020B0604020202020204" pitchFamily="34" charset="0"/>
              <a:cs typeface="Arial" panose="020B0604020202020204" pitchFamily="34" charset="0"/>
            </a:endParaRPr>
          </a:p>
        </xdr:txBody>
      </xdr:sp>
    </xdr:grpSp>
    <xdr:clientData/>
  </xdr:twoCellAnchor>
  <xdr:twoCellAnchor>
    <xdr:from>
      <xdr:col>9</xdr:col>
      <xdr:colOff>1524000</xdr:colOff>
      <xdr:row>3</xdr:row>
      <xdr:rowOff>106680</xdr:rowOff>
    </xdr:from>
    <xdr:to>
      <xdr:col>10</xdr:col>
      <xdr:colOff>609600</xdr:colOff>
      <xdr:row>3</xdr:row>
      <xdr:rowOff>358680</xdr:rowOff>
    </xdr:to>
    <xdr:sp macro="" textlink="">
      <xdr:nvSpPr>
        <xdr:cNvPr id="131" name="Rectangle: Rounded Corners 130">
          <a:extLst>
            <a:ext uri="{FF2B5EF4-FFF2-40B4-BE49-F238E27FC236}">
              <a16:creationId xmlns:a16="http://schemas.microsoft.com/office/drawing/2014/main" id="{53D62C90-69FD-46B9-B9DF-0F8920047C8D}"/>
            </a:ext>
          </a:extLst>
        </xdr:cNvPr>
        <xdr:cNvSpPr/>
      </xdr:nvSpPr>
      <xdr:spPr>
        <a:xfrm>
          <a:off x="5814060" y="922020"/>
          <a:ext cx="86868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403860</xdr:colOff>
      <xdr:row>20</xdr:row>
      <xdr:rowOff>106680</xdr:rowOff>
    </xdr:from>
    <xdr:to>
      <xdr:col>8</xdr:col>
      <xdr:colOff>584940</xdr:colOff>
      <xdr:row>21</xdr:row>
      <xdr:rowOff>13020</xdr:rowOff>
    </xdr:to>
    <xdr:sp macro="" textlink="">
      <xdr:nvSpPr>
        <xdr:cNvPr id="34" name="Rectangle: Rounded Corners 33">
          <a:extLst>
            <a:ext uri="{FF2B5EF4-FFF2-40B4-BE49-F238E27FC236}">
              <a16:creationId xmlns:a16="http://schemas.microsoft.com/office/drawing/2014/main" id="{D2D6A06B-4740-4F4E-AD54-14DB34233531}"/>
            </a:ext>
          </a:extLst>
        </xdr:cNvPr>
        <xdr:cNvSpPr/>
      </xdr:nvSpPr>
      <xdr:spPr>
        <a:xfrm>
          <a:off x="2484120" y="640080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21</xdr:row>
      <xdr:rowOff>13020</xdr:rowOff>
    </xdr:to>
    <xdr:sp macro="" textlink="">
      <xdr:nvSpPr>
        <xdr:cNvPr id="35" name="Rectangle: Rounded Corners 34">
          <a:extLst>
            <a:ext uri="{FF2B5EF4-FFF2-40B4-BE49-F238E27FC236}">
              <a16:creationId xmlns:a16="http://schemas.microsoft.com/office/drawing/2014/main" id="{D2B4D5F0-1171-468B-9996-4B64E4C1A6C5}"/>
            </a:ext>
          </a:extLst>
        </xdr:cNvPr>
        <xdr:cNvSpPr/>
      </xdr:nvSpPr>
      <xdr:spPr>
        <a:xfrm>
          <a:off x="171450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91440</xdr:colOff>
      <xdr:row>6</xdr:row>
      <xdr:rowOff>99060</xdr:rowOff>
    </xdr:from>
    <xdr:to>
      <xdr:col>4</xdr:col>
      <xdr:colOff>235440</xdr:colOff>
      <xdr:row>19</xdr:row>
      <xdr:rowOff>227820</xdr:rowOff>
    </xdr:to>
    <xdr:grpSp>
      <xdr:nvGrpSpPr>
        <xdr:cNvPr id="97" name="Group 96">
          <a:extLst>
            <a:ext uri="{FF2B5EF4-FFF2-40B4-BE49-F238E27FC236}">
              <a16:creationId xmlns:a16="http://schemas.microsoft.com/office/drawing/2014/main" id="{9CEDC903-177F-4C43-9316-662580DF41D0}"/>
            </a:ext>
          </a:extLst>
        </xdr:cNvPr>
        <xdr:cNvGrpSpPr/>
      </xdr:nvGrpSpPr>
      <xdr:grpSpPr>
        <a:xfrm>
          <a:off x="1805940" y="1805940"/>
          <a:ext cx="144000" cy="4388340"/>
          <a:chOff x="1805940" y="1798320"/>
          <a:chExt cx="144000" cy="4388340"/>
        </a:xfrm>
      </xdr:grpSpPr>
      <xdr:sp macro="" textlink="">
        <xdr:nvSpPr>
          <xdr:cNvPr id="101" name="Oval 100">
            <a:extLst>
              <a:ext uri="{FF2B5EF4-FFF2-40B4-BE49-F238E27FC236}">
                <a16:creationId xmlns:a16="http://schemas.microsoft.com/office/drawing/2014/main" id="{939839C7-7676-A39D-F4FB-CAB2D53076D7}"/>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2" name="Oval 101">
            <a:extLst>
              <a:ext uri="{FF2B5EF4-FFF2-40B4-BE49-F238E27FC236}">
                <a16:creationId xmlns:a16="http://schemas.microsoft.com/office/drawing/2014/main" id="{3A402B1E-A468-79A3-8DA8-551BC95D09C9}"/>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3" name="Oval 102">
            <a:extLst>
              <a:ext uri="{FF2B5EF4-FFF2-40B4-BE49-F238E27FC236}">
                <a16:creationId xmlns:a16="http://schemas.microsoft.com/office/drawing/2014/main" id="{936999C4-E08B-67A0-EF3A-B320CA444195}"/>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4" name="Oval 103">
            <a:extLst>
              <a:ext uri="{FF2B5EF4-FFF2-40B4-BE49-F238E27FC236}">
                <a16:creationId xmlns:a16="http://schemas.microsoft.com/office/drawing/2014/main" id="{94EB2C03-A6A8-AAE9-CF04-90A768A9838B}"/>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5" name="Oval 104">
            <a:extLst>
              <a:ext uri="{FF2B5EF4-FFF2-40B4-BE49-F238E27FC236}">
                <a16:creationId xmlns:a16="http://schemas.microsoft.com/office/drawing/2014/main" id="{EA546AE8-912D-7890-F01B-AA77ED4A58B5}"/>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7" name="Oval 106">
            <a:extLst>
              <a:ext uri="{FF2B5EF4-FFF2-40B4-BE49-F238E27FC236}">
                <a16:creationId xmlns:a16="http://schemas.microsoft.com/office/drawing/2014/main" id="{DB9C3812-DE29-AB58-CE22-4C16AEF73959}"/>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8" name="Oval 107">
            <a:extLst>
              <a:ext uri="{FF2B5EF4-FFF2-40B4-BE49-F238E27FC236}">
                <a16:creationId xmlns:a16="http://schemas.microsoft.com/office/drawing/2014/main" id="{71768FCF-DE9B-89E5-2F28-5A0D6543AA03}"/>
              </a:ext>
            </a:extLst>
          </xdr:cNvPr>
          <xdr:cNvSpPr>
            <a:spLocks noChangeAspect="1"/>
          </xdr:cNvSpPr>
        </xdr:nvSpPr>
        <xdr:spPr>
          <a:xfrm>
            <a:off x="1805940" y="374904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9" name="Oval 108">
            <a:extLst>
              <a:ext uri="{FF2B5EF4-FFF2-40B4-BE49-F238E27FC236}">
                <a16:creationId xmlns:a16="http://schemas.microsoft.com/office/drawing/2014/main" id="{86B49428-EB8B-DDDF-0A40-DD078F368FF3}"/>
              </a:ext>
            </a:extLst>
          </xdr:cNvPr>
          <xdr:cNvSpPr>
            <a:spLocks noChangeAspect="1"/>
          </xdr:cNvSpPr>
        </xdr:nvSpPr>
        <xdr:spPr>
          <a:xfrm>
            <a:off x="1805940" y="342138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12" name="Oval 111">
            <a:extLst>
              <a:ext uri="{FF2B5EF4-FFF2-40B4-BE49-F238E27FC236}">
                <a16:creationId xmlns:a16="http://schemas.microsoft.com/office/drawing/2014/main" id="{1406BDF6-AC24-E290-AC31-BAB0001DFDD5}"/>
              </a:ext>
            </a:extLst>
          </xdr:cNvPr>
          <xdr:cNvSpPr>
            <a:spLocks noChangeAspect="1"/>
          </xdr:cNvSpPr>
        </xdr:nvSpPr>
        <xdr:spPr>
          <a:xfrm>
            <a:off x="1805940" y="30937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13" name="Oval 112">
            <a:extLst>
              <a:ext uri="{FF2B5EF4-FFF2-40B4-BE49-F238E27FC236}">
                <a16:creationId xmlns:a16="http://schemas.microsoft.com/office/drawing/2014/main" id="{6CDEA6E0-AC71-0C34-1792-DB011DC87507}"/>
              </a:ext>
            </a:extLst>
          </xdr:cNvPr>
          <xdr:cNvSpPr>
            <a:spLocks noChangeAspect="1"/>
          </xdr:cNvSpPr>
        </xdr:nvSpPr>
        <xdr:spPr>
          <a:xfrm>
            <a:off x="1805940" y="276606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14" name="Oval 113">
            <a:extLst>
              <a:ext uri="{FF2B5EF4-FFF2-40B4-BE49-F238E27FC236}">
                <a16:creationId xmlns:a16="http://schemas.microsoft.com/office/drawing/2014/main" id="{F308CFA1-8489-FF31-9310-BEC10F54838A}"/>
              </a:ext>
            </a:extLst>
          </xdr:cNvPr>
          <xdr:cNvSpPr>
            <a:spLocks noChangeAspect="1"/>
          </xdr:cNvSpPr>
        </xdr:nvSpPr>
        <xdr:spPr>
          <a:xfrm>
            <a:off x="1805940" y="604266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15" name="Oval 114">
            <a:extLst>
              <a:ext uri="{FF2B5EF4-FFF2-40B4-BE49-F238E27FC236}">
                <a16:creationId xmlns:a16="http://schemas.microsoft.com/office/drawing/2014/main" id="{8B0925C9-3237-361B-56F4-23E5C76A4801}"/>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19" name="Oval 118">
            <a:extLst>
              <a:ext uri="{FF2B5EF4-FFF2-40B4-BE49-F238E27FC236}">
                <a16:creationId xmlns:a16="http://schemas.microsoft.com/office/drawing/2014/main" id="{A12DBAFD-FAC1-CDC9-6B6E-2E03A779E206}"/>
              </a:ext>
            </a:extLst>
          </xdr:cNvPr>
          <xdr:cNvSpPr>
            <a:spLocks noChangeAspect="1"/>
          </xdr:cNvSpPr>
        </xdr:nvSpPr>
        <xdr:spPr>
          <a:xfrm>
            <a:off x="1805940" y="53873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21" name="Oval 120">
            <a:extLst>
              <a:ext uri="{FF2B5EF4-FFF2-40B4-BE49-F238E27FC236}">
                <a16:creationId xmlns:a16="http://schemas.microsoft.com/office/drawing/2014/main" id="{E967DAFF-668E-CA67-7FC8-2676DCA6F677}"/>
              </a:ext>
            </a:extLst>
          </xdr:cNvPr>
          <xdr:cNvSpPr>
            <a:spLocks noChangeAspect="1"/>
          </xdr:cNvSpPr>
        </xdr:nvSpPr>
        <xdr:spPr>
          <a:xfrm>
            <a:off x="1805940" y="505968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5</xdr:col>
      <xdr:colOff>91440</xdr:colOff>
      <xdr:row>6</xdr:row>
      <xdr:rowOff>83820</xdr:rowOff>
    </xdr:from>
    <xdr:to>
      <xdr:col>5</xdr:col>
      <xdr:colOff>258199</xdr:colOff>
      <xdr:row>19</xdr:row>
      <xdr:rowOff>245820</xdr:rowOff>
    </xdr:to>
    <xdr:grpSp>
      <xdr:nvGrpSpPr>
        <xdr:cNvPr id="122" name="Group 121">
          <a:extLst>
            <a:ext uri="{FF2B5EF4-FFF2-40B4-BE49-F238E27FC236}">
              <a16:creationId xmlns:a16="http://schemas.microsoft.com/office/drawing/2014/main" id="{576E9384-5F35-4331-A83F-4601A0177E96}"/>
            </a:ext>
          </a:extLst>
        </xdr:cNvPr>
        <xdr:cNvGrpSpPr/>
      </xdr:nvGrpSpPr>
      <xdr:grpSpPr>
        <a:xfrm>
          <a:off x="2171700" y="1790700"/>
          <a:ext cx="166759" cy="4421580"/>
          <a:chOff x="2156460" y="1706880"/>
          <a:chExt cx="162001" cy="4421580"/>
        </a:xfrm>
      </xdr:grpSpPr>
      <xdr:pic>
        <xdr:nvPicPr>
          <xdr:cNvPr id="123" name="Picture 122">
            <a:extLst>
              <a:ext uri="{FF2B5EF4-FFF2-40B4-BE49-F238E27FC236}">
                <a16:creationId xmlns:a16="http://schemas.microsoft.com/office/drawing/2014/main" id="{12BBBC8C-B3D8-40FD-77A1-67BD88F857F2}"/>
              </a:ext>
            </a:extLst>
          </xdr:cNvPr>
          <xdr:cNvPicPr>
            <a:picLocks noChangeAspect="1"/>
          </xdr:cNvPicPr>
        </xdr:nvPicPr>
        <xdr:blipFill>
          <a:blip xmlns:r="http://schemas.openxmlformats.org/officeDocument/2006/relationships" r:embed="rId20"/>
          <a:stretch>
            <a:fillRect/>
          </a:stretch>
        </xdr:blipFill>
        <xdr:spPr>
          <a:xfrm>
            <a:off x="2156460" y="2034540"/>
            <a:ext cx="162001" cy="162000"/>
          </a:xfrm>
          <a:prstGeom prst="rect">
            <a:avLst/>
          </a:prstGeom>
        </xdr:spPr>
      </xdr:pic>
      <xdr:pic>
        <xdr:nvPicPr>
          <xdr:cNvPr id="124" name="Picture 123">
            <a:hlinkClick xmlns:r="http://schemas.openxmlformats.org/officeDocument/2006/relationships" r:id="rId21"/>
            <a:extLst>
              <a:ext uri="{FF2B5EF4-FFF2-40B4-BE49-F238E27FC236}">
                <a16:creationId xmlns:a16="http://schemas.microsoft.com/office/drawing/2014/main" id="{32B2B54A-2C2F-495D-F49D-6F6A11F0CBCA}"/>
              </a:ext>
            </a:extLst>
          </xdr:cNvPr>
          <xdr:cNvPicPr>
            <a:picLocks noChangeAspect="1"/>
          </xdr:cNvPicPr>
        </xdr:nvPicPr>
        <xdr:blipFill>
          <a:blip xmlns:r="http://schemas.openxmlformats.org/officeDocument/2006/relationships" r:embed="rId20"/>
          <a:stretch>
            <a:fillRect/>
          </a:stretch>
        </xdr:blipFill>
        <xdr:spPr>
          <a:xfrm>
            <a:off x="2156460" y="1706880"/>
            <a:ext cx="162000" cy="162000"/>
          </a:xfrm>
          <a:prstGeom prst="rect">
            <a:avLst/>
          </a:prstGeom>
        </xdr:spPr>
      </xdr:pic>
      <xdr:pic>
        <xdr:nvPicPr>
          <xdr:cNvPr id="125" name="Picture 124">
            <a:extLst>
              <a:ext uri="{FF2B5EF4-FFF2-40B4-BE49-F238E27FC236}">
                <a16:creationId xmlns:a16="http://schemas.microsoft.com/office/drawing/2014/main" id="{08917CFC-1A1C-A868-E5B1-F871961079C4}"/>
              </a:ext>
            </a:extLst>
          </xdr:cNvPr>
          <xdr:cNvPicPr>
            <a:picLocks noChangeAspect="1"/>
          </xdr:cNvPicPr>
        </xdr:nvPicPr>
        <xdr:blipFill>
          <a:blip xmlns:r="http://schemas.openxmlformats.org/officeDocument/2006/relationships" r:embed="rId20"/>
          <a:stretch>
            <a:fillRect/>
          </a:stretch>
        </xdr:blipFill>
        <xdr:spPr>
          <a:xfrm>
            <a:off x="2156460" y="2362200"/>
            <a:ext cx="162000" cy="162000"/>
          </a:xfrm>
          <a:prstGeom prst="rect">
            <a:avLst/>
          </a:prstGeom>
        </xdr:spPr>
      </xdr:pic>
      <xdr:pic>
        <xdr:nvPicPr>
          <xdr:cNvPr id="132" name="Picture 131">
            <a:extLst>
              <a:ext uri="{FF2B5EF4-FFF2-40B4-BE49-F238E27FC236}">
                <a16:creationId xmlns:a16="http://schemas.microsoft.com/office/drawing/2014/main" id="{00DFFF0E-F277-DFE9-9509-BEEE97B4B5FF}"/>
              </a:ext>
            </a:extLst>
          </xdr:cNvPr>
          <xdr:cNvPicPr>
            <a:picLocks noChangeAspect="1"/>
          </xdr:cNvPicPr>
        </xdr:nvPicPr>
        <xdr:blipFill>
          <a:blip xmlns:r="http://schemas.openxmlformats.org/officeDocument/2006/relationships" r:embed="rId20"/>
          <a:stretch>
            <a:fillRect/>
          </a:stretch>
        </xdr:blipFill>
        <xdr:spPr>
          <a:xfrm>
            <a:off x="2156460" y="2689860"/>
            <a:ext cx="162000" cy="162000"/>
          </a:xfrm>
          <a:prstGeom prst="rect">
            <a:avLst/>
          </a:prstGeom>
        </xdr:spPr>
      </xdr:pic>
      <xdr:pic>
        <xdr:nvPicPr>
          <xdr:cNvPr id="133" name="Picture 132">
            <a:extLst>
              <a:ext uri="{FF2B5EF4-FFF2-40B4-BE49-F238E27FC236}">
                <a16:creationId xmlns:a16="http://schemas.microsoft.com/office/drawing/2014/main" id="{CCC564E7-BC44-CFE5-792B-C29983FC823C}"/>
              </a:ext>
            </a:extLst>
          </xdr:cNvPr>
          <xdr:cNvPicPr>
            <a:picLocks noChangeAspect="1"/>
          </xdr:cNvPicPr>
        </xdr:nvPicPr>
        <xdr:blipFill>
          <a:blip xmlns:r="http://schemas.openxmlformats.org/officeDocument/2006/relationships" r:embed="rId20"/>
          <a:stretch>
            <a:fillRect/>
          </a:stretch>
        </xdr:blipFill>
        <xdr:spPr>
          <a:xfrm>
            <a:off x="2156460" y="3017520"/>
            <a:ext cx="162000" cy="162000"/>
          </a:xfrm>
          <a:prstGeom prst="rect">
            <a:avLst/>
          </a:prstGeom>
        </xdr:spPr>
      </xdr:pic>
      <xdr:pic>
        <xdr:nvPicPr>
          <xdr:cNvPr id="134" name="Picture 133">
            <a:extLst>
              <a:ext uri="{FF2B5EF4-FFF2-40B4-BE49-F238E27FC236}">
                <a16:creationId xmlns:a16="http://schemas.microsoft.com/office/drawing/2014/main" id="{6C168B15-9D64-45FC-D173-5A5BF4975849}"/>
              </a:ext>
            </a:extLst>
          </xdr:cNvPr>
          <xdr:cNvPicPr>
            <a:picLocks noChangeAspect="1"/>
          </xdr:cNvPicPr>
        </xdr:nvPicPr>
        <xdr:blipFill>
          <a:blip xmlns:r="http://schemas.openxmlformats.org/officeDocument/2006/relationships" r:embed="rId20"/>
          <a:stretch>
            <a:fillRect/>
          </a:stretch>
        </xdr:blipFill>
        <xdr:spPr>
          <a:xfrm>
            <a:off x="2156460" y="3345180"/>
            <a:ext cx="162000" cy="162000"/>
          </a:xfrm>
          <a:prstGeom prst="rect">
            <a:avLst/>
          </a:prstGeom>
        </xdr:spPr>
      </xdr:pic>
      <xdr:pic>
        <xdr:nvPicPr>
          <xdr:cNvPr id="135" name="Picture 134">
            <a:extLst>
              <a:ext uri="{FF2B5EF4-FFF2-40B4-BE49-F238E27FC236}">
                <a16:creationId xmlns:a16="http://schemas.microsoft.com/office/drawing/2014/main" id="{B03EF22A-85E8-CE21-1590-C6B8BC07C01B}"/>
              </a:ext>
            </a:extLst>
          </xdr:cNvPr>
          <xdr:cNvPicPr>
            <a:picLocks noChangeAspect="1"/>
          </xdr:cNvPicPr>
        </xdr:nvPicPr>
        <xdr:blipFill>
          <a:blip xmlns:r="http://schemas.openxmlformats.org/officeDocument/2006/relationships" r:embed="rId20"/>
          <a:stretch>
            <a:fillRect/>
          </a:stretch>
        </xdr:blipFill>
        <xdr:spPr>
          <a:xfrm>
            <a:off x="2156460" y="3672840"/>
            <a:ext cx="162000" cy="162000"/>
          </a:xfrm>
          <a:prstGeom prst="rect">
            <a:avLst/>
          </a:prstGeom>
        </xdr:spPr>
      </xdr:pic>
      <xdr:pic>
        <xdr:nvPicPr>
          <xdr:cNvPr id="136" name="Picture 135">
            <a:extLst>
              <a:ext uri="{FF2B5EF4-FFF2-40B4-BE49-F238E27FC236}">
                <a16:creationId xmlns:a16="http://schemas.microsoft.com/office/drawing/2014/main" id="{23F69B54-4F4B-23B9-C48D-45A6BFCF8792}"/>
              </a:ext>
            </a:extLst>
          </xdr:cNvPr>
          <xdr:cNvPicPr>
            <a:picLocks noChangeAspect="1"/>
          </xdr:cNvPicPr>
        </xdr:nvPicPr>
        <xdr:blipFill>
          <a:blip xmlns:r="http://schemas.openxmlformats.org/officeDocument/2006/relationships" r:embed="rId20"/>
          <a:stretch>
            <a:fillRect/>
          </a:stretch>
        </xdr:blipFill>
        <xdr:spPr>
          <a:xfrm>
            <a:off x="2156460" y="4000500"/>
            <a:ext cx="162000" cy="162000"/>
          </a:xfrm>
          <a:prstGeom prst="rect">
            <a:avLst/>
          </a:prstGeom>
        </xdr:spPr>
      </xdr:pic>
      <xdr:pic>
        <xdr:nvPicPr>
          <xdr:cNvPr id="137" name="Picture 136">
            <a:extLst>
              <a:ext uri="{FF2B5EF4-FFF2-40B4-BE49-F238E27FC236}">
                <a16:creationId xmlns:a16="http://schemas.microsoft.com/office/drawing/2014/main" id="{12AC5C99-25D7-A80F-6114-2EDEF38F1C90}"/>
              </a:ext>
            </a:extLst>
          </xdr:cNvPr>
          <xdr:cNvPicPr>
            <a:picLocks noChangeAspect="1"/>
          </xdr:cNvPicPr>
        </xdr:nvPicPr>
        <xdr:blipFill>
          <a:blip xmlns:r="http://schemas.openxmlformats.org/officeDocument/2006/relationships" r:embed="rId20"/>
          <a:stretch>
            <a:fillRect/>
          </a:stretch>
        </xdr:blipFill>
        <xdr:spPr>
          <a:xfrm>
            <a:off x="2156460" y="4328160"/>
            <a:ext cx="162000" cy="162000"/>
          </a:xfrm>
          <a:prstGeom prst="rect">
            <a:avLst/>
          </a:prstGeom>
        </xdr:spPr>
      </xdr:pic>
      <xdr:pic>
        <xdr:nvPicPr>
          <xdr:cNvPr id="138" name="Picture 137">
            <a:extLst>
              <a:ext uri="{FF2B5EF4-FFF2-40B4-BE49-F238E27FC236}">
                <a16:creationId xmlns:a16="http://schemas.microsoft.com/office/drawing/2014/main" id="{2D853BE0-34D7-B5BD-513D-258D892ED2B7}"/>
              </a:ext>
            </a:extLst>
          </xdr:cNvPr>
          <xdr:cNvPicPr>
            <a:picLocks noChangeAspect="1"/>
          </xdr:cNvPicPr>
        </xdr:nvPicPr>
        <xdr:blipFill>
          <a:blip xmlns:r="http://schemas.openxmlformats.org/officeDocument/2006/relationships" r:embed="rId20"/>
          <a:stretch>
            <a:fillRect/>
          </a:stretch>
        </xdr:blipFill>
        <xdr:spPr>
          <a:xfrm>
            <a:off x="2156460" y="4655820"/>
            <a:ext cx="162000" cy="162000"/>
          </a:xfrm>
          <a:prstGeom prst="rect">
            <a:avLst/>
          </a:prstGeom>
        </xdr:spPr>
      </xdr:pic>
      <xdr:pic>
        <xdr:nvPicPr>
          <xdr:cNvPr id="139" name="Picture 138">
            <a:extLst>
              <a:ext uri="{FF2B5EF4-FFF2-40B4-BE49-F238E27FC236}">
                <a16:creationId xmlns:a16="http://schemas.microsoft.com/office/drawing/2014/main" id="{BE8459CE-05FD-CFA1-9938-F80C5DB25645}"/>
              </a:ext>
            </a:extLst>
          </xdr:cNvPr>
          <xdr:cNvPicPr>
            <a:picLocks noChangeAspect="1"/>
          </xdr:cNvPicPr>
        </xdr:nvPicPr>
        <xdr:blipFill>
          <a:blip xmlns:r="http://schemas.openxmlformats.org/officeDocument/2006/relationships" r:embed="rId20"/>
          <a:stretch>
            <a:fillRect/>
          </a:stretch>
        </xdr:blipFill>
        <xdr:spPr>
          <a:xfrm>
            <a:off x="2156460" y="4983480"/>
            <a:ext cx="162000" cy="162000"/>
          </a:xfrm>
          <a:prstGeom prst="rect">
            <a:avLst/>
          </a:prstGeom>
        </xdr:spPr>
      </xdr:pic>
      <xdr:pic>
        <xdr:nvPicPr>
          <xdr:cNvPr id="140" name="Picture 139">
            <a:extLst>
              <a:ext uri="{FF2B5EF4-FFF2-40B4-BE49-F238E27FC236}">
                <a16:creationId xmlns:a16="http://schemas.microsoft.com/office/drawing/2014/main" id="{4A001AD6-E8BB-52F3-66CC-6EFB97628A8A}"/>
              </a:ext>
            </a:extLst>
          </xdr:cNvPr>
          <xdr:cNvPicPr>
            <a:picLocks noChangeAspect="1"/>
          </xdr:cNvPicPr>
        </xdr:nvPicPr>
        <xdr:blipFill>
          <a:blip xmlns:r="http://schemas.openxmlformats.org/officeDocument/2006/relationships" r:embed="rId20"/>
          <a:stretch>
            <a:fillRect/>
          </a:stretch>
        </xdr:blipFill>
        <xdr:spPr>
          <a:xfrm>
            <a:off x="2156460" y="5311140"/>
            <a:ext cx="162000" cy="162000"/>
          </a:xfrm>
          <a:prstGeom prst="rect">
            <a:avLst/>
          </a:prstGeom>
        </xdr:spPr>
      </xdr:pic>
      <xdr:pic>
        <xdr:nvPicPr>
          <xdr:cNvPr id="141" name="Picture 140">
            <a:extLst>
              <a:ext uri="{FF2B5EF4-FFF2-40B4-BE49-F238E27FC236}">
                <a16:creationId xmlns:a16="http://schemas.microsoft.com/office/drawing/2014/main" id="{29CAB2CC-77C0-8B68-1C96-744A5E8963BC}"/>
              </a:ext>
            </a:extLst>
          </xdr:cNvPr>
          <xdr:cNvPicPr>
            <a:picLocks noChangeAspect="1"/>
          </xdr:cNvPicPr>
        </xdr:nvPicPr>
        <xdr:blipFill>
          <a:blip xmlns:r="http://schemas.openxmlformats.org/officeDocument/2006/relationships" r:embed="rId20"/>
          <a:stretch>
            <a:fillRect/>
          </a:stretch>
        </xdr:blipFill>
        <xdr:spPr>
          <a:xfrm>
            <a:off x="2156460" y="5638800"/>
            <a:ext cx="162000" cy="162000"/>
          </a:xfrm>
          <a:prstGeom prst="rect">
            <a:avLst/>
          </a:prstGeom>
        </xdr:spPr>
      </xdr:pic>
      <xdr:pic>
        <xdr:nvPicPr>
          <xdr:cNvPr id="142" name="Picture 141">
            <a:extLst>
              <a:ext uri="{FF2B5EF4-FFF2-40B4-BE49-F238E27FC236}">
                <a16:creationId xmlns:a16="http://schemas.microsoft.com/office/drawing/2014/main" id="{6F75F8AE-9411-9F82-38A3-D03A1BE9B4CD}"/>
              </a:ext>
            </a:extLst>
          </xdr:cNvPr>
          <xdr:cNvPicPr>
            <a:picLocks noChangeAspect="1"/>
          </xdr:cNvPicPr>
        </xdr:nvPicPr>
        <xdr:blipFill>
          <a:blip xmlns:r="http://schemas.openxmlformats.org/officeDocument/2006/relationships" r:embed="rId20"/>
          <a:stretch>
            <a:fillRect/>
          </a:stretch>
        </xdr:blipFill>
        <xdr:spPr>
          <a:xfrm>
            <a:off x="2156460" y="5966460"/>
            <a:ext cx="162000" cy="162000"/>
          </a:xfrm>
          <a:prstGeom prst="rect">
            <a:avLst/>
          </a:prstGeom>
        </xdr:spPr>
      </xdr:pic>
    </xdr:grpSp>
    <xdr:clientData/>
  </xdr:twoCellAnchor>
  <xdr:twoCellAnchor editAs="oneCell">
    <xdr:from>
      <xdr:col>4</xdr:col>
      <xdr:colOff>91440</xdr:colOff>
      <xdr:row>5</xdr:row>
      <xdr:rowOff>76200</xdr:rowOff>
    </xdr:from>
    <xdr:to>
      <xdr:col>4</xdr:col>
      <xdr:colOff>259921</xdr:colOff>
      <xdr:row>5</xdr:row>
      <xdr:rowOff>256200</xdr:rowOff>
    </xdr:to>
    <xdr:pic>
      <xdr:nvPicPr>
        <xdr:cNvPr id="143" name="Picture 142">
          <a:extLst>
            <a:ext uri="{FF2B5EF4-FFF2-40B4-BE49-F238E27FC236}">
              <a16:creationId xmlns:a16="http://schemas.microsoft.com/office/drawing/2014/main" id="{CA161E45-3FB5-47A4-AB93-893A80C26E20}"/>
            </a:ext>
          </a:extLst>
        </xdr:cNvPr>
        <xdr:cNvPicPr>
          <a:picLocks noChangeAspect="1"/>
        </xdr:cNvPicPr>
      </xdr:nvPicPr>
      <xdr:blipFill>
        <a:blip xmlns:r="http://schemas.openxmlformats.org/officeDocument/2006/relationships" r:embed="rId22"/>
        <a:stretch>
          <a:fillRect/>
        </a:stretch>
      </xdr:blipFill>
      <xdr:spPr>
        <a:xfrm>
          <a:off x="1805940" y="1455420"/>
          <a:ext cx="168481" cy="180000"/>
        </a:xfrm>
        <a:prstGeom prst="rect">
          <a:avLst/>
        </a:prstGeom>
      </xdr:spPr>
    </xdr:pic>
    <xdr:clientData/>
  </xdr:twoCellAnchor>
</xdr:wsDr>
</file>

<file path=xl/drawings/drawing95.xml><?xml version="1.0" encoding="utf-8"?>
<xdr:wsDr xmlns:xdr="http://schemas.openxmlformats.org/drawingml/2006/spreadsheetDrawing" xmlns:a="http://schemas.openxmlformats.org/drawingml/2006/main">
  <xdr:twoCellAnchor>
    <xdr:from>
      <xdr:col>16</xdr:col>
      <xdr:colOff>647700</xdr:colOff>
      <xdr:row>3</xdr:row>
      <xdr:rowOff>114300</xdr:rowOff>
    </xdr:from>
    <xdr:to>
      <xdr:col>17</xdr:col>
      <xdr:colOff>592560</xdr:colOff>
      <xdr:row>3</xdr:row>
      <xdr:rowOff>366300</xdr:rowOff>
    </xdr:to>
    <xdr:sp macro="" textlink="">
      <xdr:nvSpPr>
        <xdr:cNvPr id="28" name="Rectangle: Rounded Corners 27">
          <a:hlinkClick xmlns:r="http://schemas.openxmlformats.org/officeDocument/2006/relationships" r:id="rId1"/>
          <a:extLst>
            <a:ext uri="{FF2B5EF4-FFF2-40B4-BE49-F238E27FC236}">
              <a16:creationId xmlns:a16="http://schemas.microsoft.com/office/drawing/2014/main" id="{91634DD8-1517-4CAA-A77B-680840C70012}"/>
            </a:ext>
          </a:extLst>
        </xdr:cNvPr>
        <xdr:cNvSpPr/>
      </xdr:nvSpPr>
      <xdr:spPr>
        <a:xfrm>
          <a:off x="13403580" y="92964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14</xdr:col>
      <xdr:colOff>830580</xdr:colOff>
      <xdr:row>3</xdr:row>
      <xdr:rowOff>114300</xdr:rowOff>
    </xdr:from>
    <xdr:to>
      <xdr:col>16</xdr:col>
      <xdr:colOff>592860</xdr:colOff>
      <xdr:row>3</xdr:row>
      <xdr:rowOff>366300</xdr:rowOff>
    </xdr:to>
    <xdr:sp macro="" textlink="">
      <xdr:nvSpPr>
        <xdr:cNvPr id="29" name="Rectangle: Rounded Corners 28">
          <a:hlinkClick xmlns:r="http://schemas.openxmlformats.org/officeDocument/2006/relationships" r:id="rId2"/>
          <a:extLst>
            <a:ext uri="{FF2B5EF4-FFF2-40B4-BE49-F238E27FC236}">
              <a16:creationId xmlns:a16="http://schemas.microsoft.com/office/drawing/2014/main" id="{ACD4EAC4-FD3D-4E3A-935C-C2DA3C809A69}"/>
            </a:ext>
          </a:extLst>
        </xdr:cNvPr>
        <xdr:cNvSpPr/>
      </xdr:nvSpPr>
      <xdr:spPr>
        <a:xfrm>
          <a:off x="12024360" y="929640"/>
          <a:ext cx="136248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Preview Statement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17</xdr:col>
      <xdr:colOff>182880</xdr:colOff>
      <xdr:row>7</xdr:row>
      <xdr:rowOff>68580</xdr:rowOff>
    </xdr:from>
    <xdr:to>
      <xdr:col>17</xdr:col>
      <xdr:colOff>362880</xdr:colOff>
      <xdr:row>7</xdr:row>
      <xdr:rowOff>248580</xdr:rowOff>
    </xdr:to>
    <xdr:sp macro="" textlink="">
      <xdr:nvSpPr>
        <xdr:cNvPr id="48" name="TextBox 47">
          <a:extLst>
            <a:ext uri="{FF2B5EF4-FFF2-40B4-BE49-F238E27FC236}">
              <a16:creationId xmlns:a16="http://schemas.microsoft.com/office/drawing/2014/main" id="{15A73CFB-6F5F-4BF0-81E1-EFA779E0A4F7}"/>
            </a:ext>
          </a:extLst>
        </xdr:cNvPr>
        <xdr:cNvSpPr txBox="1">
          <a:spLocks noChangeAspect="1"/>
        </xdr:cNvSpPr>
      </xdr:nvSpPr>
      <xdr:spPr>
        <a:xfrm>
          <a:off x="13616940" y="21031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editAs="oneCell">
    <xdr:from>
      <xdr:col>17</xdr:col>
      <xdr:colOff>182880</xdr:colOff>
      <xdr:row>8</xdr:row>
      <xdr:rowOff>68580</xdr:rowOff>
    </xdr:from>
    <xdr:to>
      <xdr:col>17</xdr:col>
      <xdr:colOff>362880</xdr:colOff>
      <xdr:row>8</xdr:row>
      <xdr:rowOff>248580</xdr:rowOff>
    </xdr:to>
    <xdr:pic>
      <xdr:nvPicPr>
        <xdr:cNvPr id="42" name="Picture 41">
          <a:extLst>
            <a:ext uri="{FF2B5EF4-FFF2-40B4-BE49-F238E27FC236}">
              <a16:creationId xmlns:a16="http://schemas.microsoft.com/office/drawing/2014/main" id="{846F5E2F-D78A-43D6-8363-B6DC7500E0BD}"/>
            </a:ext>
          </a:extLst>
        </xdr:cNvPr>
        <xdr:cNvPicPr>
          <a:picLocks noChangeAspect="1"/>
        </xdr:cNvPicPr>
      </xdr:nvPicPr>
      <xdr:blipFill>
        <a:blip xmlns:r="http://schemas.openxmlformats.org/officeDocument/2006/relationships" r:embed="rId3"/>
        <a:stretch>
          <a:fillRect/>
        </a:stretch>
      </xdr:blipFill>
      <xdr:spPr>
        <a:xfrm>
          <a:off x="13616940" y="2430780"/>
          <a:ext cx="180000" cy="180000"/>
        </a:xfrm>
        <a:prstGeom prst="rect">
          <a:avLst/>
        </a:prstGeom>
      </xdr:spPr>
    </xdr:pic>
    <xdr:clientData/>
  </xdr:twoCellAnchor>
  <xdr:twoCellAnchor editAs="oneCell">
    <xdr:from>
      <xdr:col>17</xdr:col>
      <xdr:colOff>182880</xdr:colOff>
      <xdr:row>9</xdr:row>
      <xdr:rowOff>68580</xdr:rowOff>
    </xdr:from>
    <xdr:to>
      <xdr:col>17</xdr:col>
      <xdr:colOff>362880</xdr:colOff>
      <xdr:row>9</xdr:row>
      <xdr:rowOff>248580</xdr:rowOff>
    </xdr:to>
    <xdr:pic>
      <xdr:nvPicPr>
        <xdr:cNvPr id="43" name="Picture 42">
          <a:extLst>
            <a:ext uri="{FF2B5EF4-FFF2-40B4-BE49-F238E27FC236}">
              <a16:creationId xmlns:a16="http://schemas.microsoft.com/office/drawing/2014/main" id="{5FDA804A-F998-41A4-8456-2BECD6B5F078}"/>
            </a:ext>
          </a:extLst>
        </xdr:cNvPr>
        <xdr:cNvPicPr>
          <a:picLocks noChangeAspect="1"/>
        </xdr:cNvPicPr>
      </xdr:nvPicPr>
      <xdr:blipFill>
        <a:blip xmlns:r="http://schemas.openxmlformats.org/officeDocument/2006/relationships" r:embed="rId3"/>
        <a:stretch>
          <a:fillRect/>
        </a:stretch>
      </xdr:blipFill>
      <xdr:spPr>
        <a:xfrm>
          <a:off x="13616940" y="2758440"/>
          <a:ext cx="180000" cy="180000"/>
        </a:xfrm>
        <a:prstGeom prst="rect">
          <a:avLst/>
        </a:prstGeom>
      </xdr:spPr>
    </xdr:pic>
    <xdr:clientData/>
  </xdr:twoCellAnchor>
  <xdr:twoCellAnchor editAs="oneCell">
    <xdr:from>
      <xdr:col>17</xdr:col>
      <xdr:colOff>182880</xdr:colOff>
      <xdr:row>6</xdr:row>
      <xdr:rowOff>68580</xdr:rowOff>
    </xdr:from>
    <xdr:to>
      <xdr:col>17</xdr:col>
      <xdr:colOff>362880</xdr:colOff>
      <xdr:row>6</xdr:row>
      <xdr:rowOff>248580</xdr:rowOff>
    </xdr:to>
    <xdr:pic>
      <xdr:nvPicPr>
        <xdr:cNvPr id="49" name="Picture 48">
          <a:extLst>
            <a:ext uri="{FF2B5EF4-FFF2-40B4-BE49-F238E27FC236}">
              <a16:creationId xmlns:a16="http://schemas.microsoft.com/office/drawing/2014/main" id="{0B4F052D-39EB-44E1-9292-CF91D4211E11}"/>
            </a:ext>
          </a:extLst>
        </xdr:cNvPr>
        <xdr:cNvPicPr>
          <a:picLocks noChangeAspect="1"/>
        </xdr:cNvPicPr>
      </xdr:nvPicPr>
      <xdr:blipFill>
        <a:blip xmlns:r="http://schemas.openxmlformats.org/officeDocument/2006/relationships" r:embed="rId3"/>
        <a:stretch>
          <a:fillRect/>
        </a:stretch>
      </xdr:blipFill>
      <xdr:spPr>
        <a:xfrm>
          <a:off x="13616940" y="1775460"/>
          <a:ext cx="180000" cy="180000"/>
        </a:xfrm>
        <a:prstGeom prst="rect">
          <a:avLst/>
        </a:prstGeom>
      </xdr:spPr>
    </xdr:pic>
    <xdr:clientData/>
  </xdr:twoCellAnchor>
  <xdr:twoCellAnchor>
    <xdr:from>
      <xdr:col>0</xdr:col>
      <xdr:colOff>0</xdr:colOff>
      <xdr:row>0</xdr:row>
      <xdr:rowOff>0</xdr:rowOff>
    </xdr:from>
    <xdr:to>
      <xdr:col>2</xdr:col>
      <xdr:colOff>3471</xdr:colOff>
      <xdr:row>22</xdr:row>
      <xdr:rowOff>20100</xdr:rowOff>
    </xdr:to>
    <xdr:grpSp>
      <xdr:nvGrpSpPr>
        <xdr:cNvPr id="34" name="Group 33">
          <a:extLst>
            <a:ext uri="{FF2B5EF4-FFF2-40B4-BE49-F238E27FC236}">
              <a16:creationId xmlns:a16="http://schemas.microsoft.com/office/drawing/2014/main" id="{7503626A-063B-47C7-84DA-E3BA2F79AC59}"/>
            </a:ext>
          </a:extLst>
        </xdr:cNvPr>
        <xdr:cNvGrpSpPr/>
      </xdr:nvGrpSpPr>
      <xdr:grpSpPr>
        <a:xfrm>
          <a:off x="0" y="0"/>
          <a:ext cx="1474131" cy="6840000"/>
          <a:chOff x="0" y="0"/>
          <a:chExt cx="1470321" cy="6184990"/>
        </a:xfrm>
      </xdr:grpSpPr>
      <xdr:grpSp>
        <xdr:nvGrpSpPr>
          <xdr:cNvPr id="36" name="Group 35">
            <a:extLst>
              <a:ext uri="{FF2B5EF4-FFF2-40B4-BE49-F238E27FC236}">
                <a16:creationId xmlns:a16="http://schemas.microsoft.com/office/drawing/2014/main" id="{EFFDAE75-D0E3-EBD9-1A72-584ED39EF3B5}"/>
              </a:ext>
            </a:extLst>
          </xdr:cNvPr>
          <xdr:cNvGrpSpPr/>
        </xdr:nvGrpSpPr>
        <xdr:grpSpPr>
          <a:xfrm>
            <a:off x="0" y="0"/>
            <a:ext cx="1470321" cy="6184990"/>
            <a:chOff x="0" y="0"/>
            <a:chExt cx="1470321" cy="6184990"/>
          </a:xfrm>
        </xdr:grpSpPr>
        <xdr:grpSp>
          <xdr:nvGrpSpPr>
            <xdr:cNvPr id="47" name="Group 46">
              <a:extLst>
                <a:ext uri="{FF2B5EF4-FFF2-40B4-BE49-F238E27FC236}">
                  <a16:creationId xmlns:a16="http://schemas.microsoft.com/office/drawing/2014/main" id="{797BC697-61FE-3A04-E51D-B477F2C6090F}"/>
                </a:ext>
              </a:extLst>
            </xdr:cNvPr>
            <xdr:cNvGrpSpPr/>
          </xdr:nvGrpSpPr>
          <xdr:grpSpPr>
            <a:xfrm>
              <a:off x="0" y="0"/>
              <a:ext cx="1470321" cy="6184990"/>
              <a:chOff x="0" y="-291307"/>
              <a:chExt cx="1474131" cy="6350725"/>
            </a:xfrm>
            <a:solidFill>
              <a:schemeClr val="bg1"/>
            </a:solidFill>
          </xdr:grpSpPr>
          <xdr:grpSp>
            <xdr:nvGrpSpPr>
              <xdr:cNvPr id="51" name="Group 50">
                <a:extLst>
                  <a:ext uri="{FF2B5EF4-FFF2-40B4-BE49-F238E27FC236}">
                    <a16:creationId xmlns:a16="http://schemas.microsoft.com/office/drawing/2014/main" id="{E8215ECE-2B8A-DF59-879F-04C6FBAC1069}"/>
                  </a:ext>
                </a:extLst>
              </xdr:cNvPr>
              <xdr:cNvGrpSpPr/>
            </xdr:nvGrpSpPr>
            <xdr:grpSpPr>
              <a:xfrm>
                <a:off x="0" y="-291307"/>
                <a:ext cx="1474131" cy="6350725"/>
                <a:chOff x="0" y="-291307"/>
                <a:chExt cx="1474131" cy="6350725"/>
              </a:xfrm>
              <a:grpFill/>
            </xdr:grpSpPr>
            <xdr:grpSp>
              <xdr:nvGrpSpPr>
                <xdr:cNvPr id="57" name="Group 56">
                  <a:extLst>
                    <a:ext uri="{FF2B5EF4-FFF2-40B4-BE49-F238E27FC236}">
                      <a16:creationId xmlns:a16="http://schemas.microsoft.com/office/drawing/2014/main" id="{7514EBC1-6282-0753-B5E7-38EC05272033}"/>
                    </a:ext>
                  </a:extLst>
                </xdr:cNvPr>
                <xdr:cNvGrpSpPr/>
              </xdr:nvGrpSpPr>
              <xdr:grpSpPr>
                <a:xfrm>
                  <a:off x="0" y="-291307"/>
                  <a:ext cx="1474131" cy="6350725"/>
                  <a:chOff x="0" y="-276870"/>
                  <a:chExt cx="1476165" cy="6035993"/>
                </a:xfrm>
                <a:grpFill/>
              </xdr:grpSpPr>
              <xdr:sp macro="" textlink="">
                <xdr:nvSpPr>
                  <xdr:cNvPr id="59" name="Rectangle 58">
                    <a:extLst>
                      <a:ext uri="{FF2B5EF4-FFF2-40B4-BE49-F238E27FC236}">
                        <a16:creationId xmlns:a16="http://schemas.microsoft.com/office/drawing/2014/main" id="{33020B14-0972-4DBA-E40D-A27A3CA7F6BE}"/>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0" name="Group 59">
                    <a:extLst>
                      <a:ext uri="{FF2B5EF4-FFF2-40B4-BE49-F238E27FC236}">
                        <a16:creationId xmlns:a16="http://schemas.microsoft.com/office/drawing/2014/main" id="{751CC9D7-E42D-1313-820F-C224486525C3}"/>
                      </a:ext>
                    </a:extLst>
                  </xdr:cNvPr>
                  <xdr:cNvGrpSpPr/>
                </xdr:nvGrpSpPr>
                <xdr:grpSpPr>
                  <a:xfrm>
                    <a:off x="2080" y="531339"/>
                    <a:ext cx="1457616" cy="4278031"/>
                    <a:chOff x="2080" y="531339"/>
                    <a:chExt cx="1457616" cy="4278031"/>
                  </a:xfrm>
                  <a:grpFill/>
                </xdr:grpSpPr>
                <xdr:sp macro="" textlink="">
                  <xdr:nvSpPr>
                    <xdr:cNvPr id="61" name="TextBox 60">
                      <a:hlinkClick xmlns:r="http://schemas.openxmlformats.org/officeDocument/2006/relationships" r:id="rId4"/>
                      <a:extLst>
                        <a:ext uri="{FF2B5EF4-FFF2-40B4-BE49-F238E27FC236}">
                          <a16:creationId xmlns:a16="http://schemas.microsoft.com/office/drawing/2014/main" id="{87C8CAC4-2217-D3DD-E12B-E4AB848A4BBE}"/>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2" name="TextBox 61">
                      <a:hlinkClick xmlns:r="http://schemas.openxmlformats.org/officeDocument/2006/relationships" r:id="rId5"/>
                      <a:extLst>
                        <a:ext uri="{FF2B5EF4-FFF2-40B4-BE49-F238E27FC236}">
                          <a16:creationId xmlns:a16="http://schemas.microsoft.com/office/drawing/2014/main" id="{B7DCF3A4-FAD1-A1FC-3D22-9FE479221FDB}"/>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3" name="TextBox 62">
                      <a:hlinkClick xmlns:r="http://schemas.openxmlformats.org/officeDocument/2006/relationships" r:id="rId6"/>
                      <a:extLst>
                        <a:ext uri="{FF2B5EF4-FFF2-40B4-BE49-F238E27FC236}">
                          <a16:creationId xmlns:a16="http://schemas.microsoft.com/office/drawing/2014/main" id="{AC8EB95D-2A46-89B3-9B6E-48FA90986984}"/>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7"/>
                      <a:extLst>
                        <a:ext uri="{FF2B5EF4-FFF2-40B4-BE49-F238E27FC236}">
                          <a16:creationId xmlns:a16="http://schemas.microsoft.com/office/drawing/2014/main" id="{9CB4FD27-B9AB-576B-A1AE-A91381854938}"/>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8"/>
                      <a:extLst>
                        <a:ext uri="{FF2B5EF4-FFF2-40B4-BE49-F238E27FC236}">
                          <a16:creationId xmlns:a16="http://schemas.microsoft.com/office/drawing/2014/main" id="{48058986-1B06-0AC3-800A-5BF7CFA5ED99}"/>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1"/>
                      <a:extLst>
                        <a:ext uri="{FF2B5EF4-FFF2-40B4-BE49-F238E27FC236}">
                          <a16:creationId xmlns:a16="http://schemas.microsoft.com/office/drawing/2014/main" id="{2C9CCCE8-AF5E-E805-FF7F-81E1F9867B74}"/>
                        </a:ext>
                      </a:extLst>
                    </xdr:cNvPr>
                    <xdr:cNvSpPr txBox="1"/>
                  </xdr:nvSpPr>
                  <xdr:spPr>
                    <a:xfrm>
                      <a:off x="2444" y="2401808"/>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Commission</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9"/>
                      <a:extLst>
                        <a:ext uri="{FF2B5EF4-FFF2-40B4-BE49-F238E27FC236}">
                          <a16:creationId xmlns:a16="http://schemas.microsoft.com/office/drawing/2014/main" id="{CCF21A74-35F4-D12A-0D9C-A4A434839463}"/>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10"/>
                      <a:extLst>
                        <a:ext uri="{FF2B5EF4-FFF2-40B4-BE49-F238E27FC236}">
                          <a16:creationId xmlns:a16="http://schemas.microsoft.com/office/drawing/2014/main" id="{FC1C8D32-BBBE-301C-DE7F-1610B3BADC98}"/>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6" name="TextBox 75">
                      <a:hlinkClick xmlns:r="http://schemas.openxmlformats.org/officeDocument/2006/relationships" r:id="rId11"/>
                      <a:extLst>
                        <a:ext uri="{FF2B5EF4-FFF2-40B4-BE49-F238E27FC236}">
                          <a16:creationId xmlns:a16="http://schemas.microsoft.com/office/drawing/2014/main" id="{D35F277A-5E28-A6CB-9B0D-8FCC38AC331E}"/>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7" name="TextBox 76">
                      <a:hlinkClick xmlns:r="http://schemas.openxmlformats.org/officeDocument/2006/relationships" r:id="rId12"/>
                      <a:extLst>
                        <a:ext uri="{FF2B5EF4-FFF2-40B4-BE49-F238E27FC236}">
                          <a16:creationId xmlns:a16="http://schemas.microsoft.com/office/drawing/2014/main" id="{6960EF0C-F6B4-5C6B-0F9F-F88BE7C85810}"/>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9" name="TextBox 78">
                      <a:hlinkClick xmlns:r="http://schemas.openxmlformats.org/officeDocument/2006/relationships" r:id="rId13"/>
                      <a:extLst>
                        <a:ext uri="{FF2B5EF4-FFF2-40B4-BE49-F238E27FC236}">
                          <a16:creationId xmlns:a16="http://schemas.microsoft.com/office/drawing/2014/main" id="{B3E03C35-C866-80F6-4A30-4E55D8B64242}"/>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0" name="TextBox 79">
                      <a:hlinkClick xmlns:r="http://schemas.openxmlformats.org/officeDocument/2006/relationships" r:id="rId9"/>
                      <a:extLst>
                        <a:ext uri="{FF2B5EF4-FFF2-40B4-BE49-F238E27FC236}">
                          <a16:creationId xmlns:a16="http://schemas.microsoft.com/office/drawing/2014/main" id="{C14B00FA-ADB6-CFA7-DE15-CFEABFEAC404}"/>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1" name="TextBox 80">
                      <a:hlinkClick xmlns:r="http://schemas.openxmlformats.org/officeDocument/2006/relationships" r:id="rId14"/>
                      <a:extLst>
                        <a:ext uri="{FF2B5EF4-FFF2-40B4-BE49-F238E27FC236}">
                          <a16:creationId xmlns:a16="http://schemas.microsoft.com/office/drawing/2014/main" id="{D90EA5B4-215A-A0B8-7019-FEC2097BF1EC}"/>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2" name="TextBox 81">
                      <a:hlinkClick xmlns:r="http://schemas.openxmlformats.org/officeDocument/2006/relationships" r:id="rId15"/>
                      <a:extLst>
                        <a:ext uri="{FF2B5EF4-FFF2-40B4-BE49-F238E27FC236}">
                          <a16:creationId xmlns:a16="http://schemas.microsoft.com/office/drawing/2014/main" id="{A432753B-B7C5-7D9A-B628-82F1999EAB27}"/>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58" name="TextBox 57">
                  <a:hlinkClick xmlns:r="http://schemas.openxmlformats.org/officeDocument/2006/relationships" r:id="rId16"/>
                  <a:extLst>
                    <a:ext uri="{FF2B5EF4-FFF2-40B4-BE49-F238E27FC236}">
                      <a16:creationId xmlns:a16="http://schemas.microsoft.com/office/drawing/2014/main" id="{0A51F2AA-1F7C-30BD-E7F7-65AC9839FEE0}"/>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2" name="TextBox 51">
                <a:extLst>
                  <a:ext uri="{FF2B5EF4-FFF2-40B4-BE49-F238E27FC236}">
                    <a16:creationId xmlns:a16="http://schemas.microsoft.com/office/drawing/2014/main" id="{A85D612C-8E55-DE9B-9411-AB78AD1B8070}"/>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6" name="TextBox 55">
                <a:extLst>
                  <a:ext uri="{FF2B5EF4-FFF2-40B4-BE49-F238E27FC236}">
                    <a16:creationId xmlns:a16="http://schemas.microsoft.com/office/drawing/2014/main" id="{416AE566-2063-1815-499C-028A97F5110A}"/>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0" name="TextBox 49">
              <a:hlinkClick xmlns:r="http://schemas.openxmlformats.org/officeDocument/2006/relationships" r:id="rId17"/>
              <a:extLst>
                <a:ext uri="{FF2B5EF4-FFF2-40B4-BE49-F238E27FC236}">
                  <a16:creationId xmlns:a16="http://schemas.microsoft.com/office/drawing/2014/main" id="{2D36B14F-A3B4-B6F4-6F1C-B390DE06E49F}"/>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41" name="Picture 40">
            <a:extLst>
              <a:ext uri="{FF2B5EF4-FFF2-40B4-BE49-F238E27FC236}">
                <a16:creationId xmlns:a16="http://schemas.microsoft.com/office/drawing/2014/main" id="{3ED3133A-9AE3-51B3-346D-0A8883CE0FF8}"/>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7</xdr:col>
      <xdr:colOff>1623060</xdr:colOff>
      <xdr:row>20</xdr:row>
      <xdr:rowOff>106680</xdr:rowOff>
    </xdr:from>
    <xdr:to>
      <xdr:col>11</xdr:col>
      <xdr:colOff>78720</xdr:colOff>
      <xdr:row>20</xdr:row>
      <xdr:rowOff>358680</xdr:rowOff>
    </xdr:to>
    <xdr:grpSp>
      <xdr:nvGrpSpPr>
        <xdr:cNvPr id="12" name="Group 11">
          <a:extLst>
            <a:ext uri="{FF2B5EF4-FFF2-40B4-BE49-F238E27FC236}">
              <a16:creationId xmlns:a16="http://schemas.microsoft.com/office/drawing/2014/main" id="{60D16730-A436-4A39-BEFA-AC91CDA4C7B4}"/>
            </a:ext>
          </a:extLst>
        </xdr:cNvPr>
        <xdr:cNvGrpSpPr/>
      </xdr:nvGrpSpPr>
      <xdr:grpSpPr>
        <a:xfrm>
          <a:off x="6210300" y="6400800"/>
          <a:ext cx="2700000" cy="252000"/>
          <a:chOff x="5326380" y="922022"/>
          <a:chExt cx="2674920" cy="276157"/>
        </a:xfrm>
      </xdr:grpSpPr>
      <xdr:sp macro="" textlink="">
        <xdr:nvSpPr>
          <xdr:cNvPr id="13" name="Rectangle: Rounded Corners 12">
            <a:extLst>
              <a:ext uri="{FF2B5EF4-FFF2-40B4-BE49-F238E27FC236}">
                <a16:creationId xmlns:a16="http://schemas.microsoft.com/office/drawing/2014/main" id="{E2076312-64E0-D220-5FD2-351F136D9828}"/>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14" name="Picture 13">
            <a:extLst>
              <a:ext uri="{FF2B5EF4-FFF2-40B4-BE49-F238E27FC236}">
                <a16:creationId xmlns:a16="http://schemas.microsoft.com/office/drawing/2014/main" id="{68DB96A6-C0E8-4F20-5ED2-87F47E39EB9D}"/>
              </a:ext>
            </a:extLst>
          </xdr:cNvPr>
          <xdr:cNvPicPr>
            <a:picLocks noChangeAspect="1"/>
          </xdr:cNvPicPr>
        </xdr:nvPicPr>
        <xdr:blipFill>
          <a:blip xmlns:r="http://schemas.openxmlformats.org/officeDocument/2006/relationships" r:embed="rId19"/>
          <a:stretch>
            <a:fillRect/>
          </a:stretch>
        </xdr:blipFill>
        <xdr:spPr>
          <a:xfrm>
            <a:off x="5326380" y="922022"/>
            <a:ext cx="666000" cy="275998"/>
          </a:xfrm>
          <a:prstGeom prst="rect">
            <a:avLst/>
          </a:prstGeom>
        </xdr:spPr>
      </xdr:pic>
      <xdr:pic>
        <xdr:nvPicPr>
          <xdr:cNvPr id="15" name="Picture 14">
            <a:extLst>
              <a:ext uri="{FF2B5EF4-FFF2-40B4-BE49-F238E27FC236}">
                <a16:creationId xmlns:a16="http://schemas.microsoft.com/office/drawing/2014/main" id="{25188E72-6AD5-A8CB-1FE5-B8BDA39AF2EC}"/>
              </a:ext>
            </a:extLst>
          </xdr:cNvPr>
          <xdr:cNvPicPr>
            <a:picLocks noChangeAspect="1"/>
          </xdr:cNvPicPr>
        </xdr:nvPicPr>
        <xdr:blipFill>
          <a:blip xmlns:r="http://schemas.openxmlformats.org/officeDocument/2006/relationships" r:embed="rId19"/>
          <a:stretch>
            <a:fillRect/>
          </a:stretch>
        </xdr:blipFill>
        <xdr:spPr>
          <a:xfrm rot="10800000">
            <a:off x="7335300" y="922181"/>
            <a:ext cx="666000" cy="275998"/>
          </a:xfrm>
          <a:prstGeom prst="rect">
            <a:avLst/>
          </a:prstGeom>
        </xdr:spPr>
      </xdr:pic>
    </xdr:grpSp>
    <xdr:clientData/>
  </xdr:twoCellAnchor>
  <xdr:twoCellAnchor>
    <xdr:from>
      <xdr:col>4</xdr:col>
      <xdr:colOff>91440</xdr:colOff>
      <xdr:row>6</xdr:row>
      <xdr:rowOff>91440</xdr:rowOff>
    </xdr:from>
    <xdr:to>
      <xdr:col>4</xdr:col>
      <xdr:colOff>235440</xdr:colOff>
      <xdr:row>9</xdr:row>
      <xdr:rowOff>220200</xdr:rowOff>
    </xdr:to>
    <xdr:grpSp>
      <xdr:nvGrpSpPr>
        <xdr:cNvPr id="2" name="Group 1">
          <a:extLst>
            <a:ext uri="{FF2B5EF4-FFF2-40B4-BE49-F238E27FC236}">
              <a16:creationId xmlns:a16="http://schemas.microsoft.com/office/drawing/2014/main" id="{7ABB90E8-373F-419E-91E7-2D2D3E62EA36}"/>
            </a:ext>
          </a:extLst>
        </xdr:cNvPr>
        <xdr:cNvGrpSpPr/>
      </xdr:nvGrpSpPr>
      <xdr:grpSpPr>
        <a:xfrm>
          <a:off x="1805940" y="1798320"/>
          <a:ext cx="144000" cy="1111740"/>
          <a:chOff x="1805940" y="1798320"/>
          <a:chExt cx="144000" cy="1111740"/>
        </a:xfrm>
      </xdr:grpSpPr>
      <xdr:sp macro="" textlink="">
        <xdr:nvSpPr>
          <xdr:cNvPr id="3" name="Oval 2">
            <a:extLst>
              <a:ext uri="{FF2B5EF4-FFF2-40B4-BE49-F238E27FC236}">
                <a16:creationId xmlns:a16="http://schemas.microsoft.com/office/drawing/2014/main" id="{F812266D-BC44-DFE1-77F2-8DF496DCF534}"/>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 name="Oval 3">
            <a:extLst>
              <a:ext uri="{FF2B5EF4-FFF2-40B4-BE49-F238E27FC236}">
                <a16:creationId xmlns:a16="http://schemas.microsoft.com/office/drawing/2014/main" id="{865BCAFD-0244-0457-5E45-24B65AA637C4}"/>
              </a:ext>
            </a:extLst>
          </xdr:cNvPr>
          <xdr:cNvSpPr>
            <a:spLocks noChangeAspect="1"/>
          </xdr:cNvSpPr>
        </xdr:nvSpPr>
        <xdr:spPr>
          <a:xfrm>
            <a:off x="1805940" y="211074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 name="Oval 4">
            <a:extLst>
              <a:ext uri="{FF2B5EF4-FFF2-40B4-BE49-F238E27FC236}">
                <a16:creationId xmlns:a16="http://schemas.microsoft.com/office/drawing/2014/main" id="{D571B541-77E1-23CA-29FC-04A2DE1DA7C6}"/>
              </a:ext>
            </a:extLst>
          </xdr:cNvPr>
          <xdr:cNvSpPr>
            <a:spLocks noChangeAspect="1"/>
          </xdr:cNvSpPr>
        </xdr:nvSpPr>
        <xdr:spPr>
          <a:xfrm>
            <a:off x="1805940" y="243840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 name="Oval 5">
            <a:extLst>
              <a:ext uri="{FF2B5EF4-FFF2-40B4-BE49-F238E27FC236}">
                <a16:creationId xmlns:a16="http://schemas.microsoft.com/office/drawing/2014/main" id="{DB98832D-0536-560B-75EF-9594A6AD5A27}"/>
              </a:ext>
            </a:extLst>
          </xdr:cNvPr>
          <xdr:cNvSpPr>
            <a:spLocks noChangeAspect="1"/>
          </xdr:cNvSpPr>
        </xdr:nvSpPr>
        <xdr:spPr>
          <a:xfrm>
            <a:off x="1805940" y="276606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83820</xdr:colOff>
      <xdr:row>5</xdr:row>
      <xdr:rowOff>76200</xdr:rowOff>
    </xdr:from>
    <xdr:to>
      <xdr:col>4</xdr:col>
      <xdr:colOff>252301</xdr:colOff>
      <xdr:row>5</xdr:row>
      <xdr:rowOff>256200</xdr:rowOff>
    </xdr:to>
    <xdr:pic>
      <xdr:nvPicPr>
        <xdr:cNvPr id="17" name="Picture 16">
          <a:extLst>
            <a:ext uri="{FF2B5EF4-FFF2-40B4-BE49-F238E27FC236}">
              <a16:creationId xmlns:a16="http://schemas.microsoft.com/office/drawing/2014/main" id="{A0D80500-A37E-4EA8-BAAF-A217234E4CE7}"/>
            </a:ext>
          </a:extLst>
        </xdr:cNvPr>
        <xdr:cNvPicPr>
          <a:picLocks noChangeAspect="1"/>
        </xdr:cNvPicPr>
      </xdr:nvPicPr>
      <xdr:blipFill>
        <a:blip xmlns:r="http://schemas.openxmlformats.org/officeDocument/2006/relationships" r:embed="rId20"/>
        <a:stretch>
          <a:fillRect/>
        </a:stretch>
      </xdr:blipFill>
      <xdr:spPr>
        <a:xfrm>
          <a:off x="1798320" y="1455420"/>
          <a:ext cx="168481" cy="180000"/>
        </a:xfrm>
        <a:prstGeom prst="rect">
          <a:avLst/>
        </a:prstGeom>
      </xdr:spPr>
    </xdr:pic>
    <xdr:clientData/>
  </xdr:twoCellAnchor>
</xdr:wsDr>
</file>

<file path=xl/drawings/drawing96.xml><?xml version="1.0" encoding="utf-8"?>
<xdr:wsDr xmlns:xdr="http://schemas.openxmlformats.org/drawingml/2006/spreadsheetDrawing" xmlns:a="http://schemas.openxmlformats.org/drawingml/2006/main">
  <xdr:twoCellAnchor>
    <xdr:from>
      <xdr:col>18</xdr:col>
      <xdr:colOff>624840</xdr:colOff>
      <xdr:row>3</xdr:row>
      <xdr:rowOff>106680</xdr:rowOff>
    </xdr:from>
    <xdr:to>
      <xdr:col>19</xdr:col>
      <xdr:colOff>569700</xdr:colOff>
      <xdr:row>3</xdr:row>
      <xdr:rowOff>358680</xdr:rowOff>
    </xdr:to>
    <xdr:sp macro="" textlink="">
      <xdr:nvSpPr>
        <xdr:cNvPr id="28" name="Rectangle: Rounded Corners 27">
          <a:hlinkClick xmlns:r="http://schemas.openxmlformats.org/officeDocument/2006/relationships" r:id="rId1"/>
          <a:extLst>
            <a:ext uri="{FF2B5EF4-FFF2-40B4-BE49-F238E27FC236}">
              <a16:creationId xmlns:a16="http://schemas.microsoft.com/office/drawing/2014/main" id="{22DD0BE6-128A-46A6-AB7D-93C954649E6B}"/>
            </a:ext>
          </a:extLst>
        </xdr:cNvPr>
        <xdr:cNvSpPr/>
      </xdr:nvSpPr>
      <xdr:spPr>
        <a:xfrm>
          <a:off x="13388340" y="92202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15</xdr:col>
      <xdr:colOff>716280</xdr:colOff>
      <xdr:row>3</xdr:row>
      <xdr:rowOff>106680</xdr:rowOff>
    </xdr:from>
    <xdr:to>
      <xdr:col>17</xdr:col>
      <xdr:colOff>97560</xdr:colOff>
      <xdr:row>3</xdr:row>
      <xdr:rowOff>358680</xdr:rowOff>
    </xdr:to>
    <xdr:sp macro="" textlink="">
      <xdr:nvSpPr>
        <xdr:cNvPr id="29" name="Rectangle: Rounded Corners 28">
          <a:hlinkClick xmlns:r="http://schemas.openxmlformats.org/officeDocument/2006/relationships" r:id="rId2"/>
          <a:extLst>
            <a:ext uri="{FF2B5EF4-FFF2-40B4-BE49-F238E27FC236}">
              <a16:creationId xmlns:a16="http://schemas.microsoft.com/office/drawing/2014/main" id="{7ED033D7-ABB4-437E-AA65-BC21F0939BCD}"/>
            </a:ext>
          </a:extLst>
        </xdr:cNvPr>
        <xdr:cNvSpPr/>
      </xdr:nvSpPr>
      <xdr:spPr>
        <a:xfrm>
          <a:off x="10904220" y="922020"/>
          <a:ext cx="126342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Create Statement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22</xdr:col>
      <xdr:colOff>335280</xdr:colOff>
      <xdr:row>6</xdr:row>
      <xdr:rowOff>30480</xdr:rowOff>
    </xdr:from>
    <xdr:to>
      <xdr:col>22</xdr:col>
      <xdr:colOff>587280</xdr:colOff>
      <xdr:row>7</xdr:row>
      <xdr:rowOff>99600</xdr:rowOff>
    </xdr:to>
    <xdr:pic>
      <xdr:nvPicPr>
        <xdr:cNvPr id="32" name="Picture 31">
          <a:hlinkClick xmlns:r="http://schemas.openxmlformats.org/officeDocument/2006/relationships" r:id="rId3"/>
          <a:extLst>
            <a:ext uri="{FF2B5EF4-FFF2-40B4-BE49-F238E27FC236}">
              <a16:creationId xmlns:a16="http://schemas.microsoft.com/office/drawing/2014/main" id="{0FC40FA1-9DAD-474B-946E-83939C2BACD4}"/>
            </a:ext>
          </a:extLst>
        </xdr:cNvPr>
        <xdr:cNvPicPr>
          <a:picLocks/>
        </xdr:cNvPicPr>
      </xdr:nvPicPr>
      <xdr:blipFill>
        <a:blip xmlns:r="http://schemas.openxmlformats.org/officeDocument/2006/relationships" r:embed="rId4"/>
        <a:stretch>
          <a:fillRect/>
        </a:stretch>
      </xdr:blipFill>
      <xdr:spPr>
        <a:xfrm>
          <a:off x="14897100" y="1737360"/>
          <a:ext cx="252000" cy="252000"/>
        </a:xfrm>
        <a:prstGeom prst="rect">
          <a:avLst/>
        </a:prstGeom>
      </xdr:spPr>
    </xdr:pic>
    <xdr:clientData/>
  </xdr:twoCellAnchor>
  <xdr:twoCellAnchor editAs="oneCell">
    <xdr:from>
      <xdr:col>22</xdr:col>
      <xdr:colOff>335280</xdr:colOff>
      <xdr:row>7</xdr:row>
      <xdr:rowOff>45720</xdr:rowOff>
    </xdr:from>
    <xdr:to>
      <xdr:col>22</xdr:col>
      <xdr:colOff>587280</xdr:colOff>
      <xdr:row>8</xdr:row>
      <xdr:rowOff>114840</xdr:rowOff>
    </xdr:to>
    <xdr:pic>
      <xdr:nvPicPr>
        <xdr:cNvPr id="33" name="Picture 32">
          <a:hlinkClick xmlns:r="http://schemas.openxmlformats.org/officeDocument/2006/relationships" r:id="rId3"/>
          <a:extLst>
            <a:ext uri="{FF2B5EF4-FFF2-40B4-BE49-F238E27FC236}">
              <a16:creationId xmlns:a16="http://schemas.microsoft.com/office/drawing/2014/main" id="{E009FBBD-5983-43F2-BE9A-2D319AE6B325}"/>
            </a:ext>
          </a:extLst>
        </xdr:cNvPr>
        <xdr:cNvPicPr>
          <a:picLocks/>
        </xdr:cNvPicPr>
      </xdr:nvPicPr>
      <xdr:blipFill>
        <a:blip xmlns:r="http://schemas.openxmlformats.org/officeDocument/2006/relationships" r:embed="rId4"/>
        <a:stretch>
          <a:fillRect/>
        </a:stretch>
      </xdr:blipFill>
      <xdr:spPr>
        <a:xfrm>
          <a:off x="14897100" y="2080260"/>
          <a:ext cx="252000" cy="252000"/>
        </a:xfrm>
        <a:prstGeom prst="rect">
          <a:avLst/>
        </a:prstGeom>
      </xdr:spPr>
    </xdr:pic>
    <xdr:clientData/>
  </xdr:twoCellAnchor>
  <xdr:twoCellAnchor editAs="oneCell">
    <xdr:from>
      <xdr:col>22</xdr:col>
      <xdr:colOff>342900</xdr:colOff>
      <xdr:row>8</xdr:row>
      <xdr:rowOff>0</xdr:rowOff>
    </xdr:from>
    <xdr:to>
      <xdr:col>22</xdr:col>
      <xdr:colOff>594900</xdr:colOff>
      <xdr:row>10</xdr:row>
      <xdr:rowOff>31020</xdr:rowOff>
    </xdr:to>
    <xdr:pic>
      <xdr:nvPicPr>
        <xdr:cNvPr id="40" name="Picture 39">
          <a:extLst>
            <a:ext uri="{FF2B5EF4-FFF2-40B4-BE49-F238E27FC236}">
              <a16:creationId xmlns:a16="http://schemas.microsoft.com/office/drawing/2014/main" id="{C697A4B2-1F23-447F-B986-A6FBE37D5B4E}"/>
            </a:ext>
          </a:extLst>
        </xdr:cNvPr>
        <xdr:cNvPicPr>
          <a:picLocks/>
        </xdr:cNvPicPr>
      </xdr:nvPicPr>
      <xdr:blipFill>
        <a:blip xmlns:r="http://schemas.openxmlformats.org/officeDocument/2006/relationships" r:embed="rId4"/>
        <a:stretch>
          <a:fillRect/>
        </a:stretch>
      </xdr:blipFill>
      <xdr:spPr>
        <a:xfrm>
          <a:off x="14904720" y="2362200"/>
          <a:ext cx="252000" cy="396780"/>
        </a:xfrm>
        <a:prstGeom prst="rect">
          <a:avLst/>
        </a:prstGeom>
      </xdr:spPr>
    </xdr:pic>
    <xdr:clientData/>
  </xdr:twoCellAnchor>
  <xdr:twoCellAnchor editAs="oneCell">
    <xdr:from>
      <xdr:col>22</xdr:col>
      <xdr:colOff>335280</xdr:colOff>
      <xdr:row>8</xdr:row>
      <xdr:rowOff>0</xdr:rowOff>
    </xdr:from>
    <xdr:to>
      <xdr:col>22</xdr:col>
      <xdr:colOff>587280</xdr:colOff>
      <xdr:row>10</xdr:row>
      <xdr:rowOff>31020</xdr:rowOff>
    </xdr:to>
    <xdr:pic>
      <xdr:nvPicPr>
        <xdr:cNvPr id="41" name="Picture 40">
          <a:extLst>
            <a:ext uri="{FF2B5EF4-FFF2-40B4-BE49-F238E27FC236}">
              <a16:creationId xmlns:a16="http://schemas.microsoft.com/office/drawing/2014/main" id="{CA24F9B3-B01B-4D9D-A61C-228709CC1CBF}"/>
            </a:ext>
          </a:extLst>
        </xdr:cNvPr>
        <xdr:cNvPicPr>
          <a:picLocks/>
        </xdr:cNvPicPr>
      </xdr:nvPicPr>
      <xdr:blipFill>
        <a:blip xmlns:r="http://schemas.openxmlformats.org/officeDocument/2006/relationships" r:embed="rId4"/>
        <a:stretch>
          <a:fillRect/>
        </a:stretch>
      </xdr:blipFill>
      <xdr:spPr>
        <a:xfrm>
          <a:off x="14897100" y="2362200"/>
          <a:ext cx="252000" cy="396780"/>
        </a:xfrm>
        <a:prstGeom prst="rect">
          <a:avLst/>
        </a:prstGeom>
      </xdr:spPr>
    </xdr:pic>
    <xdr:clientData/>
  </xdr:twoCellAnchor>
  <xdr:twoCellAnchor editAs="oneCell">
    <xdr:from>
      <xdr:col>22</xdr:col>
      <xdr:colOff>335280</xdr:colOff>
      <xdr:row>8</xdr:row>
      <xdr:rowOff>0</xdr:rowOff>
    </xdr:from>
    <xdr:to>
      <xdr:col>22</xdr:col>
      <xdr:colOff>587280</xdr:colOff>
      <xdr:row>10</xdr:row>
      <xdr:rowOff>31020</xdr:rowOff>
    </xdr:to>
    <xdr:pic>
      <xdr:nvPicPr>
        <xdr:cNvPr id="42" name="Picture 41">
          <a:extLst>
            <a:ext uri="{FF2B5EF4-FFF2-40B4-BE49-F238E27FC236}">
              <a16:creationId xmlns:a16="http://schemas.microsoft.com/office/drawing/2014/main" id="{FD318C62-E8F4-48D8-B422-C48D7D400A92}"/>
            </a:ext>
          </a:extLst>
        </xdr:cNvPr>
        <xdr:cNvPicPr>
          <a:picLocks/>
        </xdr:cNvPicPr>
      </xdr:nvPicPr>
      <xdr:blipFill>
        <a:blip xmlns:r="http://schemas.openxmlformats.org/officeDocument/2006/relationships" r:embed="rId4"/>
        <a:stretch>
          <a:fillRect/>
        </a:stretch>
      </xdr:blipFill>
      <xdr:spPr>
        <a:xfrm>
          <a:off x="14897100" y="2362200"/>
          <a:ext cx="252000" cy="396780"/>
        </a:xfrm>
        <a:prstGeom prst="rect">
          <a:avLst/>
        </a:prstGeom>
      </xdr:spPr>
    </xdr:pic>
    <xdr:clientData/>
  </xdr:twoCellAnchor>
  <xdr:oneCellAnchor>
    <xdr:from>
      <xdr:col>22</xdr:col>
      <xdr:colOff>342900</xdr:colOff>
      <xdr:row>8</xdr:row>
      <xdr:rowOff>0</xdr:rowOff>
    </xdr:from>
    <xdr:ext cx="252000" cy="252000"/>
    <xdr:pic>
      <xdr:nvPicPr>
        <xdr:cNvPr id="45" name="Picture 44">
          <a:extLst>
            <a:ext uri="{FF2B5EF4-FFF2-40B4-BE49-F238E27FC236}">
              <a16:creationId xmlns:a16="http://schemas.microsoft.com/office/drawing/2014/main" id="{8B84C210-4DFA-4D94-8C76-C72543DD0DA1}"/>
            </a:ext>
          </a:extLst>
        </xdr:cNvPr>
        <xdr:cNvPicPr>
          <a:picLocks/>
        </xdr:cNvPicPr>
      </xdr:nvPicPr>
      <xdr:blipFill>
        <a:blip xmlns:r="http://schemas.openxmlformats.org/officeDocument/2006/relationships" r:embed="rId4"/>
        <a:stretch>
          <a:fillRect/>
        </a:stretch>
      </xdr:blipFill>
      <xdr:spPr>
        <a:xfrm>
          <a:off x="14904720" y="2362200"/>
          <a:ext cx="252000" cy="252000"/>
        </a:xfrm>
        <a:prstGeom prst="rect">
          <a:avLst/>
        </a:prstGeom>
      </xdr:spPr>
    </xdr:pic>
    <xdr:clientData/>
  </xdr:oneCellAnchor>
  <xdr:oneCellAnchor>
    <xdr:from>
      <xdr:col>22</xdr:col>
      <xdr:colOff>335280</xdr:colOff>
      <xdr:row>8</xdr:row>
      <xdr:rowOff>53340</xdr:rowOff>
    </xdr:from>
    <xdr:ext cx="252000" cy="252000"/>
    <xdr:pic>
      <xdr:nvPicPr>
        <xdr:cNvPr id="46" name="Picture 45">
          <a:extLst>
            <a:ext uri="{FF2B5EF4-FFF2-40B4-BE49-F238E27FC236}">
              <a16:creationId xmlns:a16="http://schemas.microsoft.com/office/drawing/2014/main" id="{5C4EFCF6-2777-4660-AFB1-13ECB16033C4}"/>
            </a:ext>
          </a:extLst>
        </xdr:cNvPr>
        <xdr:cNvPicPr>
          <a:picLocks/>
        </xdr:cNvPicPr>
      </xdr:nvPicPr>
      <xdr:blipFill>
        <a:blip xmlns:r="http://schemas.openxmlformats.org/officeDocument/2006/relationships" r:embed="rId4"/>
        <a:stretch>
          <a:fillRect/>
        </a:stretch>
      </xdr:blipFill>
      <xdr:spPr>
        <a:xfrm>
          <a:off x="14897100" y="2415540"/>
          <a:ext cx="252000" cy="252000"/>
        </a:xfrm>
        <a:prstGeom prst="rect">
          <a:avLst/>
        </a:prstGeom>
      </xdr:spPr>
    </xdr:pic>
    <xdr:clientData/>
  </xdr:oneCellAnchor>
  <xdr:oneCellAnchor>
    <xdr:from>
      <xdr:col>22</xdr:col>
      <xdr:colOff>342900</xdr:colOff>
      <xdr:row>9</xdr:row>
      <xdr:rowOff>53340</xdr:rowOff>
    </xdr:from>
    <xdr:ext cx="252000" cy="252000"/>
    <xdr:pic>
      <xdr:nvPicPr>
        <xdr:cNvPr id="47" name="Picture 46">
          <a:extLst>
            <a:ext uri="{FF2B5EF4-FFF2-40B4-BE49-F238E27FC236}">
              <a16:creationId xmlns:a16="http://schemas.microsoft.com/office/drawing/2014/main" id="{A616B1DC-2CD6-41FB-8799-9B79BA06F010}"/>
            </a:ext>
          </a:extLst>
        </xdr:cNvPr>
        <xdr:cNvPicPr>
          <a:picLocks/>
        </xdr:cNvPicPr>
      </xdr:nvPicPr>
      <xdr:blipFill>
        <a:blip xmlns:r="http://schemas.openxmlformats.org/officeDocument/2006/relationships" r:embed="rId4"/>
        <a:stretch>
          <a:fillRect/>
        </a:stretch>
      </xdr:blipFill>
      <xdr:spPr>
        <a:xfrm>
          <a:off x="14904720" y="2743200"/>
          <a:ext cx="252000" cy="252000"/>
        </a:xfrm>
        <a:prstGeom prst="rect">
          <a:avLst/>
        </a:prstGeom>
      </xdr:spPr>
    </xdr:pic>
    <xdr:clientData/>
  </xdr:oneCellAnchor>
  <xdr:twoCellAnchor editAs="oneCell">
    <xdr:from>
      <xdr:col>19</xdr:col>
      <xdr:colOff>182880</xdr:colOff>
      <xdr:row>6</xdr:row>
      <xdr:rowOff>83820</xdr:rowOff>
    </xdr:from>
    <xdr:to>
      <xdr:col>19</xdr:col>
      <xdr:colOff>362880</xdr:colOff>
      <xdr:row>6</xdr:row>
      <xdr:rowOff>263820</xdr:rowOff>
    </xdr:to>
    <xdr:pic>
      <xdr:nvPicPr>
        <xdr:cNvPr id="81" name="Picture 80">
          <a:extLst>
            <a:ext uri="{FF2B5EF4-FFF2-40B4-BE49-F238E27FC236}">
              <a16:creationId xmlns:a16="http://schemas.microsoft.com/office/drawing/2014/main" id="{92746CE1-73D1-49EB-B0D6-7B61E96E3E3C}"/>
            </a:ext>
          </a:extLst>
        </xdr:cNvPr>
        <xdr:cNvPicPr>
          <a:picLocks noChangeAspect="1"/>
        </xdr:cNvPicPr>
      </xdr:nvPicPr>
      <xdr:blipFill>
        <a:blip xmlns:r="http://schemas.openxmlformats.org/officeDocument/2006/relationships" r:embed="rId5"/>
        <a:stretch>
          <a:fillRect/>
        </a:stretch>
      </xdr:blipFill>
      <xdr:spPr>
        <a:xfrm>
          <a:off x="13639800" y="1790700"/>
          <a:ext cx="180000" cy="180000"/>
        </a:xfrm>
        <a:prstGeom prst="rect">
          <a:avLst/>
        </a:prstGeom>
      </xdr:spPr>
    </xdr:pic>
    <xdr:clientData/>
  </xdr:twoCellAnchor>
  <xdr:twoCellAnchor editAs="oneCell">
    <xdr:from>
      <xdr:col>19</xdr:col>
      <xdr:colOff>182880</xdr:colOff>
      <xdr:row>8</xdr:row>
      <xdr:rowOff>83820</xdr:rowOff>
    </xdr:from>
    <xdr:to>
      <xdr:col>19</xdr:col>
      <xdr:colOff>362880</xdr:colOff>
      <xdr:row>8</xdr:row>
      <xdr:rowOff>263820</xdr:rowOff>
    </xdr:to>
    <xdr:pic>
      <xdr:nvPicPr>
        <xdr:cNvPr id="82" name="Picture 81">
          <a:extLst>
            <a:ext uri="{FF2B5EF4-FFF2-40B4-BE49-F238E27FC236}">
              <a16:creationId xmlns:a16="http://schemas.microsoft.com/office/drawing/2014/main" id="{9C324E6D-C689-452A-870D-ABBCAA90C298}"/>
            </a:ext>
          </a:extLst>
        </xdr:cNvPr>
        <xdr:cNvPicPr>
          <a:picLocks noChangeAspect="1"/>
        </xdr:cNvPicPr>
      </xdr:nvPicPr>
      <xdr:blipFill>
        <a:blip xmlns:r="http://schemas.openxmlformats.org/officeDocument/2006/relationships" r:embed="rId5"/>
        <a:stretch>
          <a:fillRect/>
        </a:stretch>
      </xdr:blipFill>
      <xdr:spPr>
        <a:xfrm>
          <a:off x="13639800" y="2446020"/>
          <a:ext cx="180000" cy="180000"/>
        </a:xfrm>
        <a:prstGeom prst="rect">
          <a:avLst/>
        </a:prstGeom>
      </xdr:spPr>
    </xdr:pic>
    <xdr:clientData/>
  </xdr:twoCellAnchor>
  <xdr:twoCellAnchor editAs="oneCell">
    <xdr:from>
      <xdr:col>19</xdr:col>
      <xdr:colOff>182880</xdr:colOff>
      <xdr:row>7</xdr:row>
      <xdr:rowOff>83820</xdr:rowOff>
    </xdr:from>
    <xdr:to>
      <xdr:col>19</xdr:col>
      <xdr:colOff>362880</xdr:colOff>
      <xdr:row>7</xdr:row>
      <xdr:rowOff>263820</xdr:rowOff>
    </xdr:to>
    <xdr:pic>
      <xdr:nvPicPr>
        <xdr:cNvPr id="84" name="Picture 83">
          <a:extLst>
            <a:ext uri="{FF2B5EF4-FFF2-40B4-BE49-F238E27FC236}">
              <a16:creationId xmlns:a16="http://schemas.microsoft.com/office/drawing/2014/main" id="{E76B0217-605C-4D9C-ACAF-F519CE843861}"/>
            </a:ext>
          </a:extLst>
        </xdr:cNvPr>
        <xdr:cNvPicPr>
          <a:picLocks noChangeAspect="1"/>
        </xdr:cNvPicPr>
      </xdr:nvPicPr>
      <xdr:blipFill>
        <a:blip xmlns:r="http://schemas.openxmlformats.org/officeDocument/2006/relationships" r:embed="rId5"/>
        <a:stretch>
          <a:fillRect/>
        </a:stretch>
      </xdr:blipFill>
      <xdr:spPr>
        <a:xfrm>
          <a:off x="13639800" y="2118360"/>
          <a:ext cx="180000" cy="180000"/>
        </a:xfrm>
        <a:prstGeom prst="rect">
          <a:avLst/>
        </a:prstGeom>
      </xdr:spPr>
    </xdr:pic>
    <xdr:clientData/>
  </xdr:twoCellAnchor>
  <xdr:twoCellAnchor>
    <xdr:from>
      <xdr:col>0</xdr:col>
      <xdr:colOff>0</xdr:colOff>
      <xdr:row>0</xdr:row>
      <xdr:rowOff>0</xdr:rowOff>
    </xdr:from>
    <xdr:to>
      <xdr:col>2</xdr:col>
      <xdr:colOff>3471</xdr:colOff>
      <xdr:row>22</xdr:row>
      <xdr:rowOff>20100</xdr:rowOff>
    </xdr:to>
    <xdr:grpSp>
      <xdr:nvGrpSpPr>
        <xdr:cNvPr id="39" name="Group 38">
          <a:extLst>
            <a:ext uri="{FF2B5EF4-FFF2-40B4-BE49-F238E27FC236}">
              <a16:creationId xmlns:a16="http://schemas.microsoft.com/office/drawing/2014/main" id="{4E56964B-08B3-4520-A4A1-BE2F3BA30C2B}"/>
            </a:ext>
          </a:extLst>
        </xdr:cNvPr>
        <xdr:cNvGrpSpPr/>
      </xdr:nvGrpSpPr>
      <xdr:grpSpPr>
        <a:xfrm>
          <a:off x="0" y="0"/>
          <a:ext cx="1474131" cy="6840000"/>
          <a:chOff x="0" y="0"/>
          <a:chExt cx="1470321" cy="6184990"/>
        </a:xfrm>
      </xdr:grpSpPr>
      <xdr:grpSp>
        <xdr:nvGrpSpPr>
          <xdr:cNvPr id="43" name="Group 42">
            <a:extLst>
              <a:ext uri="{FF2B5EF4-FFF2-40B4-BE49-F238E27FC236}">
                <a16:creationId xmlns:a16="http://schemas.microsoft.com/office/drawing/2014/main" id="{0B6AD4F7-0323-C14A-11E6-5CEE40CE142F}"/>
              </a:ext>
            </a:extLst>
          </xdr:cNvPr>
          <xdr:cNvGrpSpPr/>
        </xdr:nvGrpSpPr>
        <xdr:grpSpPr>
          <a:xfrm>
            <a:off x="0" y="0"/>
            <a:ext cx="1470321" cy="6184990"/>
            <a:chOff x="0" y="0"/>
            <a:chExt cx="1470321" cy="6184990"/>
          </a:xfrm>
        </xdr:grpSpPr>
        <xdr:grpSp>
          <xdr:nvGrpSpPr>
            <xdr:cNvPr id="48" name="Group 47">
              <a:extLst>
                <a:ext uri="{FF2B5EF4-FFF2-40B4-BE49-F238E27FC236}">
                  <a16:creationId xmlns:a16="http://schemas.microsoft.com/office/drawing/2014/main" id="{F5AF0B8B-E26D-4D6A-80C3-09E683F1AF96}"/>
                </a:ext>
              </a:extLst>
            </xdr:cNvPr>
            <xdr:cNvGrpSpPr/>
          </xdr:nvGrpSpPr>
          <xdr:grpSpPr>
            <a:xfrm>
              <a:off x="0" y="0"/>
              <a:ext cx="1470321" cy="6184990"/>
              <a:chOff x="0" y="-291307"/>
              <a:chExt cx="1474131" cy="6350725"/>
            </a:xfrm>
            <a:solidFill>
              <a:schemeClr val="bg1"/>
            </a:solidFill>
          </xdr:grpSpPr>
          <xdr:grpSp>
            <xdr:nvGrpSpPr>
              <xdr:cNvPr id="50" name="Group 49">
                <a:extLst>
                  <a:ext uri="{FF2B5EF4-FFF2-40B4-BE49-F238E27FC236}">
                    <a16:creationId xmlns:a16="http://schemas.microsoft.com/office/drawing/2014/main" id="{0AF63F4A-6281-81D2-4B6B-F83E1ADE571F}"/>
                  </a:ext>
                </a:extLst>
              </xdr:cNvPr>
              <xdr:cNvGrpSpPr/>
            </xdr:nvGrpSpPr>
            <xdr:grpSpPr>
              <a:xfrm>
                <a:off x="0" y="-291307"/>
                <a:ext cx="1474131" cy="6350725"/>
                <a:chOff x="0" y="-291307"/>
                <a:chExt cx="1474131" cy="6350725"/>
              </a:xfrm>
              <a:grpFill/>
            </xdr:grpSpPr>
            <xdr:grpSp>
              <xdr:nvGrpSpPr>
                <xdr:cNvPr id="55" name="Group 54">
                  <a:extLst>
                    <a:ext uri="{FF2B5EF4-FFF2-40B4-BE49-F238E27FC236}">
                      <a16:creationId xmlns:a16="http://schemas.microsoft.com/office/drawing/2014/main" id="{90E77528-A7A8-69D0-0913-1E0AB48E5641}"/>
                    </a:ext>
                  </a:extLst>
                </xdr:cNvPr>
                <xdr:cNvGrpSpPr/>
              </xdr:nvGrpSpPr>
              <xdr:grpSpPr>
                <a:xfrm>
                  <a:off x="0" y="-291307"/>
                  <a:ext cx="1474131" cy="6350725"/>
                  <a:chOff x="0" y="-276870"/>
                  <a:chExt cx="1476165" cy="6035993"/>
                </a:xfrm>
                <a:grpFill/>
              </xdr:grpSpPr>
              <xdr:sp macro="" textlink="">
                <xdr:nvSpPr>
                  <xdr:cNvPr id="57" name="Rectangle 56">
                    <a:extLst>
                      <a:ext uri="{FF2B5EF4-FFF2-40B4-BE49-F238E27FC236}">
                        <a16:creationId xmlns:a16="http://schemas.microsoft.com/office/drawing/2014/main" id="{83460DF3-8C54-30E4-48B5-1A69DE3139A1}"/>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58" name="Group 57">
                    <a:extLst>
                      <a:ext uri="{FF2B5EF4-FFF2-40B4-BE49-F238E27FC236}">
                        <a16:creationId xmlns:a16="http://schemas.microsoft.com/office/drawing/2014/main" id="{0EE98B79-BDBE-D3C4-7CC8-EB62B8438016}"/>
                      </a:ext>
                    </a:extLst>
                  </xdr:cNvPr>
                  <xdr:cNvGrpSpPr/>
                </xdr:nvGrpSpPr>
                <xdr:grpSpPr>
                  <a:xfrm>
                    <a:off x="2080" y="531339"/>
                    <a:ext cx="1457616" cy="4278031"/>
                    <a:chOff x="2080" y="531339"/>
                    <a:chExt cx="1457616" cy="4278031"/>
                  </a:xfrm>
                  <a:grpFill/>
                </xdr:grpSpPr>
                <xdr:sp macro="" textlink="">
                  <xdr:nvSpPr>
                    <xdr:cNvPr id="59" name="TextBox 58">
                      <a:hlinkClick xmlns:r="http://schemas.openxmlformats.org/officeDocument/2006/relationships" r:id="rId6"/>
                      <a:extLst>
                        <a:ext uri="{FF2B5EF4-FFF2-40B4-BE49-F238E27FC236}">
                          <a16:creationId xmlns:a16="http://schemas.microsoft.com/office/drawing/2014/main" id="{78040EA7-9775-A782-4D5C-32478ADC0AB7}"/>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0" name="TextBox 59">
                      <a:hlinkClick xmlns:r="http://schemas.openxmlformats.org/officeDocument/2006/relationships" r:id="rId7"/>
                      <a:extLst>
                        <a:ext uri="{FF2B5EF4-FFF2-40B4-BE49-F238E27FC236}">
                          <a16:creationId xmlns:a16="http://schemas.microsoft.com/office/drawing/2014/main" id="{D75C1760-AF09-71D3-F876-54258B1843D3}"/>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1" name="TextBox 60">
                      <a:hlinkClick xmlns:r="http://schemas.openxmlformats.org/officeDocument/2006/relationships" r:id="rId8"/>
                      <a:extLst>
                        <a:ext uri="{FF2B5EF4-FFF2-40B4-BE49-F238E27FC236}">
                          <a16:creationId xmlns:a16="http://schemas.microsoft.com/office/drawing/2014/main" id="{2C258E0B-95B2-3AAB-0E73-847F48D77D6D}"/>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2" name="TextBox 61">
                      <a:hlinkClick xmlns:r="http://schemas.openxmlformats.org/officeDocument/2006/relationships" r:id="rId9"/>
                      <a:extLst>
                        <a:ext uri="{FF2B5EF4-FFF2-40B4-BE49-F238E27FC236}">
                          <a16:creationId xmlns:a16="http://schemas.microsoft.com/office/drawing/2014/main" id="{57D67F5A-BC65-E819-4103-E59F34D0D383}"/>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3" name="TextBox 62">
                      <a:hlinkClick xmlns:r="http://schemas.openxmlformats.org/officeDocument/2006/relationships" r:id="rId10"/>
                      <a:extLst>
                        <a:ext uri="{FF2B5EF4-FFF2-40B4-BE49-F238E27FC236}">
                          <a16:creationId xmlns:a16="http://schemas.microsoft.com/office/drawing/2014/main" id="{0EE748C3-5605-161B-16FD-3069E82B9CAB}"/>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4" name="TextBox 63">
                      <a:hlinkClick xmlns:r="http://schemas.openxmlformats.org/officeDocument/2006/relationships" r:id="rId1"/>
                      <a:extLst>
                        <a:ext uri="{FF2B5EF4-FFF2-40B4-BE49-F238E27FC236}">
                          <a16:creationId xmlns:a16="http://schemas.microsoft.com/office/drawing/2014/main" id="{709FB4B8-078C-A399-81F2-8C42F7F42FFE}"/>
                        </a:ext>
                      </a:extLst>
                    </xdr:cNvPr>
                    <xdr:cNvSpPr txBox="1"/>
                  </xdr:nvSpPr>
                  <xdr:spPr>
                    <a:xfrm>
                      <a:off x="2444" y="2401808"/>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Commission</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65" name="TextBox 64">
                      <a:hlinkClick xmlns:r="http://schemas.openxmlformats.org/officeDocument/2006/relationships" r:id="rId11"/>
                      <a:extLst>
                        <a:ext uri="{FF2B5EF4-FFF2-40B4-BE49-F238E27FC236}">
                          <a16:creationId xmlns:a16="http://schemas.microsoft.com/office/drawing/2014/main" id="{C096F841-0449-348E-6DC8-ACCDB79934DC}"/>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12"/>
                      <a:extLst>
                        <a:ext uri="{FF2B5EF4-FFF2-40B4-BE49-F238E27FC236}">
                          <a16:creationId xmlns:a16="http://schemas.microsoft.com/office/drawing/2014/main" id="{EBA2B67D-4091-2C05-8817-3A1D9D98D364}"/>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13"/>
                      <a:extLst>
                        <a:ext uri="{FF2B5EF4-FFF2-40B4-BE49-F238E27FC236}">
                          <a16:creationId xmlns:a16="http://schemas.microsoft.com/office/drawing/2014/main" id="{3E8B01F3-ED08-984A-51E9-714B20B12198}"/>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14"/>
                      <a:extLst>
                        <a:ext uri="{FF2B5EF4-FFF2-40B4-BE49-F238E27FC236}">
                          <a16:creationId xmlns:a16="http://schemas.microsoft.com/office/drawing/2014/main" id="{E86C1DF5-F4A8-2BEA-3D49-63E730517753}"/>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15"/>
                      <a:extLst>
                        <a:ext uri="{FF2B5EF4-FFF2-40B4-BE49-F238E27FC236}">
                          <a16:creationId xmlns:a16="http://schemas.microsoft.com/office/drawing/2014/main" id="{45B1E5A4-A5DC-D5AA-2294-8E98B156C6F7}"/>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11"/>
                      <a:extLst>
                        <a:ext uri="{FF2B5EF4-FFF2-40B4-BE49-F238E27FC236}">
                          <a16:creationId xmlns:a16="http://schemas.microsoft.com/office/drawing/2014/main" id="{55AA931D-03E8-E16E-90CA-8535BD3B215E}"/>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16"/>
                      <a:extLst>
                        <a:ext uri="{FF2B5EF4-FFF2-40B4-BE49-F238E27FC236}">
                          <a16:creationId xmlns:a16="http://schemas.microsoft.com/office/drawing/2014/main" id="{115EDB32-35B9-FDAA-0B74-6573C56199E1}"/>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17"/>
                      <a:extLst>
                        <a:ext uri="{FF2B5EF4-FFF2-40B4-BE49-F238E27FC236}">
                          <a16:creationId xmlns:a16="http://schemas.microsoft.com/office/drawing/2014/main" id="{3D7079D3-DAB3-99A5-C900-47A7E07D0A45}"/>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56" name="TextBox 55">
                  <a:hlinkClick xmlns:r="http://schemas.openxmlformats.org/officeDocument/2006/relationships" r:id="rId18"/>
                  <a:extLst>
                    <a:ext uri="{FF2B5EF4-FFF2-40B4-BE49-F238E27FC236}">
                      <a16:creationId xmlns:a16="http://schemas.microsoft.com/office/drawing/2014/main" id="{5D525C0C-EB32-F9E2-E2B5-E1DD9AD5CE24}"/>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1" name="TextBox 50">
                <a:extLst>
                  <a:ext uri="{FF2B5EF4-FFF2-40B4-BE49-F238E27FC236}">
                    <a16:creationId xmlns:a16="http://schemas.microsoft.com/office/drawing/2014/main" id="{35DBE771-E395-E529-F4CE-B6BD920117E2}"/>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3" name="TextBox 52">
                <a:extLst>
                  <a:ext uri="{FF2B5EF4-FFF2-40B4-BE49-F238E27FC236}">
                    <a16:creationId xmlns:a16="http://schemas.microsoft.com/office/drawing/2014/main" id="{1945AAB5-2510-F7ED-5BBF-00D524146FCD}"/>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49" name="TextBox 48">
              <a:hlinkClick xmlns:r="http://schemas.openxmlformats.org/officeDocument/2006/relationships" r:id="rId19"/>
              <a:extLst>
                <a:ext uri="{FF2B5EF4-FFF2-40B4-BE49-F238E27FC236}">
                  <a16:creationId xmlns:a16="http://schemas.microsoft.com/office/drawing/2014/main" id="{639F885C-1E35-8F9E-7EAA-CE9B2E1F1943}"/>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44" name="Picture 43">
            <a:extLst>
              <a:ext uri="{FF2B5EF4-FFF2-40B4-BE49-F238E27FC236}">
                <a16:creationId xmlns:a16="http://schemas.microsoft.com/office/drawing/2014/main" id="{0B69461E-C8F2-4BA4-2315-DF387ABD405C}"/>
              </a:ext>
            </a:extLst>
          </xdr:cNvPr>
          <xdr:cNvPicPr>
            <a:picLocks noChangeAspect="1"/>
          </xdr:cNvPicPr>
        </xdr:nvPicPr>
        <xdr:blipFill>
          <a:blip xmlns:r="http://schemas.openxmlformats.org/officeDocument/2006/relationships" r:embed="rId20"/>
          <a:stretch>
            <a:fillRect/>
          </a:stretch>
        </xdr:blipFill>
        <xdr:spPr>
          <a:xfrm>
            <a:off x="243840" y="175260"/>
            <a:ext cx="1021080" cy="439850"/>
          </a:xfrm>
          <a:prstGeom prst="rect">
            <a:avLst/>
          </a:prstGeom>
        </xdr:spPr>
      </xdr:pic>
    </xdr:grpSp>
    <xdr:clientData/>
  </xdr:twoCellAnchor>
  <xdr:twoCellAnchor>
    <xdr:from>
      <xdr:col>10</xdr:col>
      <xdr:colOff>53340</xdr:colOff>
      <xdr:row>20</xdr:row>
      <xdr:rowOff>106680</xdr:rowOff>
    </xdr:from>
    <xdr:to>
      <xdr:col>13</xdr:col>
      <xdr:colOff>139680</xdr:colOff>
      <xdr:row>20</xdr:row>
      <xdr:rowOff>358680</xdr:rowOff>
    </xdr:to>
    <xdr:grpSp>
      <xdr:nvGrpSpPr>
        <xdr:cNvPr id="4" name="Group 3">
          <a:extLst>
            <a:ext uri="{FF2B5EF4-FFF2-40B4-BE49-F238E27FC236}">
              <a16:creationId xmlns:a16="http://schemas.microsoft.com/office/drawing/2014/main" id="{AE619955-BFD1-4C33-8861-18D6A0308608}"/>
            </a:ext>
          </a:extLst>
        </xdr:cNvPr>
        <xdr:cNvGrpSpPr/>
      </xdr:nvGrpSpPr>
      <xdr:grpSpPr>
        <a:xfrm>
          <a:off x="6202680" y="6400800"/>
          <a:ext cx="2700000" cy="252000"/>
          <a:chOff x="5326380" y="922022"/>
          <a:chExt cx="2674920" cy="276157"/>
        </a:xfrm>
      </xdr:grpSpPr>
      <xdr:sp macro="" textlink="">
        <xdr:nvSpPr>
          <xdr:cNvPr id="5" name="Rectangle: Rounded Corners 4">
            <a:extLst>
              <a:ext uri="{FF2B5EF4-FFF2-40B4-BE49-F238E27FC236}">
                <a16:creationId xmlns:a16="http://schemas.microsoft.com/office/drawing/2014/main" id="{BC3A455E-80A8-E939-46DE-1F58753A844F}"/>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6" name="Picture 5">
            <a:extLst>
              <a:ext uri="{FF2B5EF4-FFF2-40B4-BE49-F238E27FC236}">
                <a16:creationId xmlns:a16="http://schemas.microsoft.com/office/drawing/2014/main" id="{BE5842E0-22AF-F68D-DF61-3B2F68F4D8B3}"/>
              </a:ext>
            </a:extLst>
          </xdr:cNvPr>
          <xdr:cNvPicPr>
            <a:picLocks noChangeAspect="1"/>
          </xdr:cNvPicPr>
        </xdr:nvPicPr>
        <xdr:blipFill>
          <a:blip xmlns:r="http://schemas.openxmlformats.org/officeDocument/2006/relationships" r:embed="rId21"/>
          <a:stretch>
            <a:fillRect/>
          </a:stretch>
        </xdr:blipFill>
        <xdr:spPr>
          <a:xfrm>
            <a:off x="5326380" y="922022"/>
            <a:ext cx="666000" cy="275998"/>
          </a:xfrm>
          <a:prstGeom prst="rect">
            <a:avLst/>
          </a:prstGeom>
        </xdr:spPr>
      </xdr:pic>
      <xdr:pic>
        <xdr:nvPicPr>
          <xdr:cNvPr id="7" name="Picture 6">
            <a:extLst>
              <a:ext uri="{FF2B5EF4-FFF2-40B4-BE49-F238E27FC236}">
                <a16:creationId xmlns:a16="http://schemas.microsoft.com/office/drawing/2014/main" id="{9835ED96-356A-E522-08D9-473FBD4E6190}"/>
              </a:ext>
            </a:extLst>
          </xdr:cNvPr>
          <xdr:cNvPicPr>
            <a:picLocks noChangeAspect="1"/>
          </xdr:cNvPicPr>
        </xdr:nvPicPr>
        <xdr:blipFill>
          <a:blip xmlns:r="http://schemas.openxmlformats.org/officeDocument/2006/relationships" r:embed="rId21"/>
          <a:stretch>
            <a:fillRect/>
          </a:stretch>
        </xdr:blipFill>
        <xdr:spPr>
          <a:xfrm rot="10800000">
            <a:off x="7335300" y="922181"/>
            <a:ext cx="666000" cy="275998"/>
          </a:xfrm>
          <a:prstGeom prst="rect">
            <a:avLst/>
          </a:prstGeom>
        </xdr:spPr>
      </xdr:pic>
    </xdr:grpSp>
    <xdr:clientData/>
  </xdr:twoCellAnchor>
  <xdr:twoCellAnchor>
    <xdr:from>
      <xdr:col>4</xdr:col>
      <xdr:colOff>106680</xdr:colOff>
      <xdr:row>6</xdr:row>
      <xdr:rowOff>99060</xdr:rowOff>
    </xdr:from>
    <xdr:to>
      <xdr:col>4</xdr:col>
      <xdr:colOff>250680</xdr:colOff>
      <xdr:row>8</xdr:row>
      <xdr:rowOff>227820</xdr:rowOff>
    </xdr:to>
    <xdr:grpSp>
      <xdr:nvGrpSpPr>
        <xdr:cNvPr id="2" name="Group 1">
          <a:extLst>
            <a:ext uri="{FF2B5EF4-FFF2-40B4-BE49-F238E27FC236}">
              <a16:creationId xmlns:a16="http://schemas.microsoft.com/office/drawing/2014/main" id="{8A574EA5-A564-4D3C-8671-0FC045A5A91E}"/>
            </a:ext>
          </a:extLst>
        </xdr:cNvPr>
        <xdr:cNvGrpSpPr/>
      </xdr:nvGrpSpPr>
      <xdr:grpSpPr>
        <a:xfrm>
          <a:off x="1821180" y="1805940"/>
          <a:ext cx="144000" cy="784080"/>
          <a:chOff x="1805940" y="1798320"/>
          <a:chExt cx="144000" cy="784080"/>
        </a:xfrm>
      </xdr:grpSpPr>
      <xdr:sp macro="" textlink="">
        <xdr:nvSpPr>
          <xdr:cNvPr id="3" name="Oval 2">
            <a:extLst>
              <a:ext uri="{FF2B5EF4-FFF2-40B4-BE49-F238E27FC236}">
                <a16:creationId xmlns:a16="http://schemas.microsoft.com/office/drawing/2014/main" id="{9A7539EE-72FF-DE26-B300-4D0B7E56C134}"/>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 name="Oval 7">
            <a:extLst>
              <a:ext uri="{FF2B5EF4-FFF2-40B4-BE49-F238E27FC236}">
                <a16:creationId xmlns:a16="http://schemas.microsoft.com/office/drawing/2014/main" id="{07A9216B-8089-4DDE-CFD4-76040DF1B0F3}"/>
              </a:ext>
            </a:extLst>
          </xdr:cNvPr>
          <xdr:cNvSpPr>
            <a:spLocks noChangeAspect="1"/>
          </xdr:cNvSpPr>
        </xdr:nvSpPr>
        <xdr:spPr>
          <a:xfrm>
            <a:off x="1805940" y="211074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 name="Oval 8">
            <a:extLst>
              <a:ext uri="{FF2B5EF4-FFF2-40B4-BE49-F238E27FC236}">
                <a16:creationId xmlns:a16="http://schemas.microsoft.com/office/drawing/2014/main" id="{8714605A-60F0-1822-0D3F-8BBCE6ECE445}"/>
              </a:ext>
            </a:extLst>
          </xdr:cNvPr>
          <xdr:cNvSpPr>
            <a:spLocks noChangeAspect="1"/>
          </xdr:cNvSpPr>
        </xdr:nvSpPr>
        <xdr:spPr>
          <a:xfrm>
            <a:off x="1805940" y="243840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91440</xdr:colOff>
      <xdr:row>5</xdr:row>
      <xdr:rowOff>76200</xdr:rowOff>
    </xdr:from>
    <xdr:to>
      <xdr:col>4</xdr:col>
      <xdr:colOff>259921</xdr:colOff>
      <xdr:row>5</xdr:row>
      <xdr:rowOff>256200</xdr:rowOff>
    </xdr:to>
    <xdr:pic>
      <xdr:nvPicPr>
        <xdr:cNvPr id="11" name="Picture 10">
          <a:extLst>
            <a:ext uri="{FF2B5EF4-FFF2-40B4-BE49-F238E27FC236}">
              <a16:creationId xmlns:a16="http://schemas.microsoft.com/office/drawing/2014/main" id="{81C65E2F-7957-42FE-B504-1ED158FA0CDD}"/>
            </a:ext>
          </a:extLst>
        </xdr:cNvPr>
        <xdr:cNvPicPr>
          <a:picLocks noChangeAspect="1"/>
        </xdr:cNvPicPr>
      </xdr:nvPicPr>
      <xdr:blipFill>
        <a:blip xmlns:r="http://schemas.openxmlformats.org/officeDocument/2006/relationships" r:embed="rId22"/>
        <a:stretch>
          <a:fillRect/>
        </a:stretch>
      </xdr:blipFill>
      <xdr:spPr>
        <a:xfrm>
          <a:off x="1805940" y="1455420"/>
          <a:ext cx="168481" cy="180000"/>
        </a:xfrm>
        <a:prstGeom prst="rect">
          <a:avLst/>
        </a:prstGeom>
      </xdr:spPr>
    </xdr:pic>
    <xdr:clientData/>
  </xdr:twoCellAnchor>
  <xdr:twoCellAnchor>
    <xdr:from>
      <xdr:col>17</xdr:col>
      <xdr:colOff>160020</xdr:colOff>
      <xdr:row>3</xdr:row>
      <xdr:rowOff>106680</xdr:rowOff>
    </xdr:from>
    <xdr:to>
      <xdr:col>18</xdr:col>
      <xdr:colOff>562080</xdr:colOff>
      <xdr:row>3</xdr:row>
      <xdr:rowOff>358680</xdr:rowOff>
    </xdr:to>
    <xdr:sp macro="" textlink="">
      <xdr:nvSpPr>
        <xdr:cNvPr id="12" name="Rectangle: Rounded Corners 11">
          <a:extLst>
            <a:ext uri="{FF2B5EF4-FFF2-40B4-BE49-F238E27FC236}">
              <a16:creationId xmlns:a16="http://schemas.microsoft.com/office/drawing/2014/main" id="{BE1D7CCC-3439-46BA-8E8C-6BB064C57447}"/>
            </a:ext>
          </a:extLst>
        </xdr:cNvPr>
        <xdr:cNvSpPr/>
      </xdr:nvSpPr>
      <xdr:spPr>
        <a:xfrm>
          <a:off x="12230100" y="922020"/>
          <a:ext cx="11412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 Adjustment</a:t>
          </a:r>
          <a:endParaRPr lang="en-SC" sz="1000">
            <a:latin typeface="Arial" panose="020B0604020202020204" pitchFamily="34" charset="0"/>
            <a:cs typeface="Arial" panose="020B0604020202020204" pitchFamily="34" charset="0"/>
          </a:endParaRPr>
        </a:p>
      </xdr:txBody>
    </xdr:sp>
    <xdr:clientData/>
  </xdr:twoCellAnchor>
</xdr:wsDr>
</file>

<file path=xl/drawings/drawing97.xml><?xml version="1.0" encoding="utf-8"?>
<xdr:wsDr xmlns:xdr="http://schemas.openxmlformats.org/drawingml/2006/spreadsheetDrawing" xmlns:a="http://schemas.openxmlformats.org/drawingml/2006/main">
  <xdr:twoCellAnchor>
    <xdr:from>
      <xdr:col>5</xdr:col>
      <xdr:colOff>0</xdr:colOff>
      <xdr:row>6</xdr:row>
      <xdr:rowOff>91440</xdr:rowOff>
    </xdr:from>
    <xdr:to>
      <xdr:col>5</xdr:col>
      <xdr:colOff>72000</xdr:colOff>
      <xdr:row>6</xdr:row>
      <xdr:rowOff>253440</xdr:rowOff>
    </xdr:to>
    <xdr:sp macro="" textlink="">
      <xdr:nvSpPr>
        <xdr:cNvPr id="30" name="Rectangle 29">
          <a:extLst>
            <a:ext uri="{FF2B5EF4-FFF2-40B4-BE49-F238E27FC236}">
              <a16:creationId xmlns:a16="http://schemas.microsoft.com/office/drawing/2014/main" id="{362B165D-2F3C-4707-BB6B-A83D6B081041}"/>
            </a:ext>
          </a:extLst>
        </xdr:cNvPr>
        <xdr:cNvSpPr>
          <a:spLocks/>
        </xdr:cNvSpPr>
      </xdr:nvSpPr>
      <xdr:spPr>
        <a:xfrm>
          <a:off x="1805940" y="179832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91440</xdr:rowOff>
    </xdr:from>
    <xdr:to>
      <xdr:col>5</xdr:col>
      <xdr:colOff>72000</xdr:colOff>
      <xdr:row>7</xdr:row>
      <xdr:rowOff>253440</xdr:rowOff>
    </xdr:to>
    <xdr:sp macro="" textlink="">
      <xdr:nvSpPr>
        <xdr:cNvPr id="31" name="Rectangle 30">
          <a:extLst>
            <a:ext uri="{FF2B5EF4-FFF2-40B4-BE49-F238E27FC236}">
              <a16:creationId xmlns:a16="http://schemas.microsoft.com/office/drawing/2014/main" id="{8C7E93DC-BADF-4317-926E-2410B74030A3}"/>
            </a:ext>
          </a:extLst>
        </xdr:cNvPr>
        <xdr:cNvSpPr>
          <a:spLocks/>
        </xdr:cNvSpPr>
      </xdr:nvSpPr>
      <xdr:spPr>
        <a:xfrm>
          <a:off x="1805940" y="212598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99060</xdr:rowOff>
    </xdr:from>
    <xdr:to>
      <xdr:col>5</xdr:col>
      <xdr:colOff>72000</xdr:colOff>
      <xdr:row>8</xdr:row>
      <xdr:rowOff>261060</xdr:rowOff>
    </xdr:to>
    <xdr:sp macro="" textlink="">
      <xdr:nvSpPr>
        <xdr:cNvPr id="48" name="Rectangle 47">
          <a:extLst>
            <a:ext uri="{FF2B5EF4-FFF2-40B4-BE49-F238E27FC236}">
              <a16:creationId xmlns:a16="http://schemas.microsoft.com/office/drawing/2014/main" id="{5EDA3B8C-294F-4B61-A6CD-C4E2B6671B04}"/>
            </a:ext>
          </a:extLst>
        </xdr:cNvPr>
        <xdr:cNvSpPr>
          <a:spLocks/>
        </xdr:cNvSpPr>
      </xdr:nvSpPr>
      <xdr:spPr>
        <a:xfrm>
          <a:off x="1805940" y="246126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20</xdr:col>
      <xdr:colOff>205740</xdr:colOff>
      <xdr:row>6</xdr:row>
      <xdr:rowOff>83820</xdr:rowOff>
    </xdr:from>
    <xdr:to>
      <xdr:col>20</xdr:col>
      <xdr:colOff>385740</xdr:colOff>
      <xdr:row>6</xdr:row>
      <xdr:rowOff>263820</xdr:rowOff>
    </xdr:to>
    <xdr:pic>
      <xdr:nvPicPr>
        <xdr:cNvPr id="50" name="Picture 49">
          <a:extLst>
            <a:ext uri="{FF2B5EF4-FFF2-40B4-BE49-F238E27FC236}">
              <a16:creationId xmlns:a16="http://schemas.microsoft.com/office/drawing/2014/main" id="{29619862-319F-4627-B157-174D408DC009}"/>
            </a:ext>
          </a:extLst>
        </xdr:cNvPr>
        <xdr:cNvPicPr>
          <a:picLocks/>
        </xdr:cNvPicPr>
      </xdr:nvPicPr>
      <xdr:blipFill>
        <a:blip xmlns:r="http://schemas.openxmlformats.org/officeDocument/2006/relationships" r:embed="rId1"/>
        <a:stretch>
          <a:fillRect/>
        </a:stretch>
      </xdr:blipFill>
      <xdr:spPr>
        <a:xfrm>
          <a:off x="13891260" y="1790700"/>
          <a:ext cx="180000" cy="180000"/>
        </a:xfrm>
        <a:prstGeom prst="rect">
          <a:avLst/>
        </a:prstGeom>
      </xdr:spPr>
    </xdr:pic>
    <xdr:clientData/>
  </xdr:twoCellAnchor>
  <xdr:twoCellAnchor editAs="oneCell">
    <xdr:from>
      <xdr:col>20</xdr:col>
      <xdr:colOff>205740</xdr:colOff>
      <xdr:row>8</xdr:row>
      <xdr:rowOff>83820</xdr:rowOff>
    </xdr:from>
    <xdr:to>
      <xdr:col>20</xdr:col>
      <xdr:colOff>385740</xdr:colOff>
      <xdr:row>8</xdr:row>
      <xdr:rowOff>263820</xdr:rowOff>
    </xdr:to>
    <xdr:pic>
      <xdr:nvPicPr>
        <xdr:cNvPr id="51" name="Picture 50">
          <a:extLst>
            <a:ext uri="{FF2B5EF4-FFF2-40B4-BE49-F238E27FC236}">
              <a16:creationId xmlns:a16="http://schemas.microsoft.com/office/drawing/2014/main" id="{14CBCC72-42B0-4236-B318-908E0A1FF4A2}"/>
            </a:ext>
          </a:extLst>
        </xdr:cNvPr>
        <xdr:cNvPicPr>
          <a:picLocks/>
        </xdr:cNvPicPr>
      </xdr:nvPicPr>
      <xdr:blipFill>
        <a:blip xmlns:r="http://schemas.openxmlformats.org/officeDocument/2006/relationships" r:embed="rId1"/>
        <a:stretch>
          <a:fillRect/>
        </a:stretch>
      </xdr:blipFill>
      <xdr:spPr>
        <a:xfrm>
          <a:off x="13891260" y="2446020"/>
          <a:ext cx="180000" cy="180000"/>
        </a:xfrm>
        <a:prstGeom prst="rect">
          <a:avLst/>
        </a:prstGeom>
      </xdr:spPr>
    </xdr:pic>
    <xdr:clientData/>
  </xdr:twoCellAnchor>
  <xdr:twoCellAnchor editAs="oneCell">
    <xdr:from>
      <xdr:col>20</xdr:col>
      <xdr:colOff>205740</xdr:colOff>
      <xdr:row>7</xdr:row>
      <xdr:rowOff>83820</xdr:rowOff>
    </xdr:from>
    <xdr:to>
      <xdr:col>20</xdr:col>
      <xdr:colOff>385740</xdr:colOff>
      <xdr:row>7</xdr:row>
      <xdr:rowOff>263820</xdr:rowOff>
    </xdr:to>
    <xdr:pic>
      <xdr:nvPicPr>
        <xdr:cNvPr id="52" name="Picture 51">
          <a:extLst>
            <a:ext uri="{FF2B5EF4-FFF2-40B4-BE49-F238E27FC236}">
              <a16:creationId xmlns:a16="http://schemas.microsoft.com/office/drawing/2014/main" id="{EF55E4F9-6F77-473E-97AB-02A98183B9A2}"/>
            </a:ext>
          </a:extLst>
        </xdr:cNvPr>
        <xdr:cNvPicPr>
          <a:picLocks/>
        </xdr:cNvPicPr>
      </xdr:nvPicPr>
      <xdr:blipFill>
        <a:blip xmlns:r="http://schemas.openxmlformats.org/officeDocument/2006/relationships" r:embed="rId1"/>
        <a:stretch>
          <a:fillRect/>
        </a:stretch>
      </xdr:blipFill>
      <xdr:spPr>
        <a:xfrm>
          <a:off x="13891260" y="2118360"/>
          <a:ext cx="180000" cy="180000"/>
        </a:xfrm>
        <a:prstGeom prst="rect">
          <a:avLst/>
        </a:prstGeom>
      </xdr:spPr>
    </xdr:pic>
    <xdr:clientData/>
  </xdr:twoCellAnchor>
  <xdr:twoCellAnchor>
    <xdr:from>
      <xdr:col>0</xdr:col>
      <xdr:colOff>0</xdr:colOff>
      <xdr:row>0</xdr:row>
      <xdr:rowOff>0</xdr:rowOff>
    </xdr:from>
    <xdr:to>
      <xdr:col>2</xdr:col>
      <xdr:colOff>3471</xdr:colOff>
      <xdr:row>23</xdr:row>
      <xdr:rowOff>202980</xdr:rowOff>
    </xdr:to>
    <xdr:grpSp>
      <xdr:nvGrpSpPr>
        <xdr:cNvPr id="45" name="Group 44">
          <a:extLst>
            <a:ext uri="{FF2B5EF4-FFF2-40B4-BE49-F238E27FC236}">
              <a16:creationId xmlns:a16="http://schemas.microsoft.com/office/drawing/2014/main" id="{A9457675-A366-477D-885C-F0146716DF1E}"/>
            </a:ext>
          </a:extLst>
        </xdr:cNvPr>
        <xdr:cNvGrpSpPr/>
      </xdr:nvGrpSpPr>
      <xdr:grpSpPr>
        <a:xfrm>
          <a:off x="0" y="0"/>
          <a:ext cx="1474131" cy="6840000"/>
          <a:chOff x="0" y="0"/>
          <a:chExt cx="1470321" cy="6184990"/>
        </a:xfrm>
      </xdr:grpSpPr>
      <xdr:grpSp>
        <xdr:nvGrpSpPr>
          <xdr:cNvPr id="46" name="Group 45">
            <a:extLst>
              <a:ext uri="{FF2B5EF4-FFF2-40B4-BE49-F238E27FC236}">
                <a16:creationId xmlns:a16="http://schemas.microsoft.com/office/drawing/2014/main" id="{ACEA093F-2F68-1B0F-BE94-AB5273948643}"/>
              </a:ext>
            </a:extLst>
          </xdr:cNvPr>
          <xdr:cNvGrpSpPr/>
        </xdr:nvGrpSpPr>
        <xdr:grpSpPr>
          <a:xfrm>
            <a:off x="0" y="0"/>
            <a:ext cx="1470321" cy="6184990"/>
            <a:chOff x="0" y="0"/>
            <a:chExt cx="1470321" cy="6184990"/>
          </a:xfrm>
        </xdr:grpSpPr>
        <xdr:grpSp>
          <xdr:nvGrpSpPr>
            <xdr:cNvPr id="53" name="Group 52">
              <a:extLst>
                <a:ext uri="{FF2B5EF4-FFF2-40B4-BE49-F238E27FC236}">
                  <a16:creationId xmlns:a16="http://schemas.microsoft.com/office/drawing/2014/main" id="{64BB3D0D-9B72-6424-33C1-12E63977E6CE}"/>
                </a:ext>
              </a:extLst>
            </xdr:cNvPr>
            <xdr:cNvGrpSpPr/>
          </xdr:nvGrpSpPr>
          <xdr:grpSpPr>
            <a:xfrm>
              <a:off x="0" y="0"/>
              <a:ext cx="1470321" cy="6184990"/>
              <a:chOff x="0" y="-291307"/>
              <a:chExt cx="1474131" cy="6350725"/>
            </a:xfrm>
            <a:solidFill>
              <a:schemeClr val="bg1"/>
            </a:solidFill>
          </xdr:grpSpPr>
          <xdr:grpSp>
            <xdr:nvGrpSpPr>
              <xdr:cNvPr id="57" name="Group 56">
                <a:extLst>
                  <a:ext uri="{FF2B5EF4-FFF2-40B4-BE49-F238E27FC236}">
                    <a16:creationId xmlns:a16="http://schemas.microsoft.com/office/drawing/2014/main" id="{AAAAC433-D09E-B3FF-7AF4-87BD3CD536A2}"/>
                  </a:ext>
                </a:extLst>
              </xdr:cNvPr>
              <xdr:cNvGrpSpPr/>
            </xdr:nvGrpSpPr>
            <xdr:grpSpPr>
              <a:xfrm>
                <a:off x="0" y="-291307"/>
                <a:ext cx="1474131" cy="6350725"/>
                <a:chOff x="0" y="-291307"/>
                <a:chExt cx="1474131" cy="6350725"/>
              </a:xfrm>
              <a:grpFill/>
            </xdr:grpSpPr>
            <xdr:grpSp>
              <xdr:nvGrpSpPr>
                <xdr:cNvPr id="60" name="Group 59">
                  <a:extLst>
                    <a:ext uri="{FF2B5EF4-FFF2-40B4-BE49-F238E27FC236}">
                      <a16:creationId xmlns:a16="http://schemas.microsoft.com/office/drawing/2014/main" id="{5B0F410F-D36A-C24B-188A-1E8E13A22307}"/>
                    </a:ext>
                  </a:extLst>
                </xdr:cNvPr>
                <xdr:cNvGrpSpPr/>
              </xdr:nvGrpSpPr>
              <xdr:grpSpPr>
                <a:xfrm>
                  <a:off x="0" y="-291307"/>
                  <a:ext cx="1474131" cy="6350725"/>
                  <a:chOff x="0" y="-276870"/>
                  <a:chExt cx="1476165" cy="6035993"/>
                </a:xfrm>
                <a:grpFill/>
              </xdr:grpSpPr>
              <xdr:sp macro="" textlink="">
                <xdr:nvSpPr>
                  <xdr:cNvPr id="62" name="Rectangle 61">
                    <a:extLst>
                      <a:ext uri="{FF2B5EF4-FFF2-40B4-BE49-F238E27FC236}">
                        <a16:creationId xmlns:a16="http://schemas.microsoft.com/office/drawing/2014/main" id="{71FF1C64-9DA6-FFA1-B3F0-B30E3A91689B}"/>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3" name="Group 62">
                    <a:extLst>
                      <a:ext uri="{FF2B5EF4-FFF2-40B4-BE49-F238E27FC236}">
                        <a16:creationId xmlns:a16="http://schemas.microsoft.com/office/drawing/2014/main" id="{B79AA69F-5BD5-DA12-200F-0D30630D32A5}"/>
                      </a:ext>
                    </a:extLst>
                  </xdr:cNvPr>
                  <xdr:cNvGrpSpPr/>
                </xdr:nvGrpSpPr>
                <xdr:grpSpPr>
                  <a:xfrm>
                    <a:off x="2080" y="531339"/>
                    <a:ext cx="1457616" cy="4278031"/>
                    <a:chOff x="2080" y="531339"/>
                    <a:chExt cx="1457616" cy="4278031"/>
                  </a:xfrm>
                  <a:grpFill/>
                </xdr:grpSpPr>
                <xdr:sp macro="" textlink="">
                  <xdr:nvSpPr>
                    <xdr:cNvPr id="64" name="TextBox 63">
                      <a:hlinkClick xmlns:r="http://schemas.openxmlformats.org/officeDocument/2006/relationships" r:id="rId2"/>
                      <a:extLst>
                        <a:ext uri="{FF2B5EF4-FFF2-40B4-BE49-F238E27FC236}">
                          <a16:creationId xmlns:a16="http://schemas.microsoft.com/office/drawing/2014/main" id="{35C41463-C3AB-25D0-0841-7166A9D30E04}"/>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5" name="TextBox 64">
                      <a:hlinkClick xmlns:r="http://schemas.openxmlformats.org/officeDocument/2006/relationships" r:id="rId3"/>
                      <a:extLst>
                        <a:ext uri="{FF2B5EF4-FFF2-40B4-BE49-F238E27FC236}">
                          <a16:creationId xmlns:a16="http://schemas.microsoft.com/office/drawing/2014/main" id="{7DF2ADD7-2213-67F3-2457-77D4355AE259}"/>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4"/>
                      <a:extLst>
                        <a:ext uri="{FF2B5EF4-FFF2-40B4-BE49-F238E27FC236}">
                          <a16:creationId xmlns:a16="http://schemas.microsoft.com/office/drawing/2014/main" id="{CA8DCD83-660A-E6DF-CC24-2E1741E6B244}"/>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5"/>
                      <a:extLst>
                        <a:ext uri="{FF2B5EF4-FFF2-40B4-BE49-F238E27FC236}">
                          <a16:creationId xmlns:a16="http://schemas.microsoft.com/office/drawing/2014/main" id="{90ED7347-21C2-6958-3F83-A536D882F633}"/>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6"/>
                      <a:extLst>
                        <a:ext uri="{FF2B5EF4-FFF2-40B4-BE49-F238E27FC236}">
                          <a16:creationId xmlns:a16="http://schemas.microsoft.com/office/drawing/2014/main" id="{D4D61886-BE60-2D90-3A96-FFE7571E0D91}"/>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7"/>
                      <a:extLst>
                        <a:ext uri="{FF2B5EF4-FFF2-40B4-BE49-F238E27FC236}">
                          <a16:creationId xmlns:a16="http://schemas.microsoft.com/office/drawing/2014/main" id="{E709C119-5661-A311-B50D-22230A53D3EC}"/>
                        </a:ext>
                      </a:extLst>
                    </xdr:cNvPr>
                    <xdr:cNvSpPr txBox="1"/>
                  </xdr:nvSpPr>
                  <xdr:spPr>
                    <a:xfrm>
                      <a:off x="2444" y="2401808"/>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Commission</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8"/>
                      <a:extLst>
                        <a:ext uri="{FF2B5EF4-FFF2-40B4-BE49-F238E27FC236}">
                          <a16:creationId xmlns:a16="http://schemas.microsoft.com/office/drawing/2014/main" id="{9EA17F61-8B10-65CA-10E9-009613FCF756}"/>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9"/>
                      <a:extLst>
                        <a:ext uri="{FF2B5EF4-FFF2-40B4-BE49-F238E27FC236}">
                          <a16:creationId xmlns:a16="http://schemas.microsoft.com/office/drawing/2014/main" id="{F6C8B5F4-AB09-6452-3597-FA276CAD4152}"/>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10"/>
                      <a:extLst>
                        <a:ext uri="{FF2B5EF4-FFF2-40B4-BE49-F238E27FC236}">
                          <a16:creationId xmlns:a16="http://schemas.microsoft.com/office/drawing/2014/main" id="{03C0BAE4-FF2E-9400-7EA7-080DD92ADADE}"/>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11"/>
                      <a:extLst>
                        <a:ext uri="{FF2B5EF4-FFF2-40B4-BE49-F238E27FC236}">
                          <a16:creationId xmlns:a16="http://schemas.microsoft.com/office/drawing/2014/main" id="{7148E026-DB6C-10C6-2FDD-28B68DFF19DE}"/>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12"/>
                      <a:extLst>
                        <a:ext uri="{FF2B5EF4-FFF2-40B4-BE49-F238E27FC236}">
                          <a16:creationId xmlns:a16="http://schemas.microsoft.com/office/drawing/2014/main" id="{6E5C79BE-D9A4-7A1A-5F4A-84BBFE5D6091}"/>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8"/>
                      <a:extLst>
                        <a:ext uri="{FF2B5EF4-FFF2-40B4-BE49-F238E27FC236}">
                          <a16:creationId xmlns:a16="http://schemas.microsoft.com/office/drawing/2014/main" id="{8A49BC02-A581-BBB5-179A-94E26123DEA7}"/>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6" name="TextBox 75">
                      <a:hlinkClick xmlns:r="http://schemas.openxmlformats.org/officeDocument/2006/relationships" r:id="rId13"/>
                      <a:extLst>
                        <a:ext uri="{FF2B5EF4-FFF2-40B4-BE49-F238E27FC236}">
                          <a16:creationId xmlns:a16="http://schemas.microsoft.com/office/drawing/2014/main" id="{C732CDA2-1379-89A8-1CA1-9115E4E114DD}"/>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7" name="TextBox 76">
                      <a:hlinkClick xmlns:r="http://schemas.openxmlformats.org/officeDocument/2006/relationships" r:id="rId14"/>
                      <a:extLst>
                        <a:ext uri="{FF2B5EF4-FFF2-40B4-BE49-F238E27FC236}">
                          <a16:creationId xmlns:a16="http://schemas.microsoft.com/office/drawing/2014/main" id="{92F0EE3E-83DC-1291-997C-F1CB5F4512EE}"/>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61" name="TextBox 60">
                  <a:hlinkClick xmlns:r="http://schemas.openxmlformats.org/officeDocument/2006/relationships" r:id="rId15"/>
                  <a:extLst>
                    <a:ext uri="{FF2B5EF4-FFF2-40B4-BE49-F238E27FC236}">
                      <a16:creationId xmlns:a16="http://schemas.microsoft.com/office/drawing/2014/main" id="{1B6484F6-8AA8-D269-FA46-5C4571CABF8C}"/>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8" name="TextBox 57">
                <a:extLst>
                  <a:ext uri="{FF2B5EF4-FFF2-40B4-BE49-F238E27FC236}">
                    <a16:creationId xmlns:a16="http://schemas.microsoft.com/office/drawing/2014/main" id="{0BCC72D6-85E9-37E3-6575-4E656322FCDF}"/>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9" name="TextBox 58">
                <a:extLst>
                  <a:ext uri="{FF2B5EF4-FFF2-40B4-BE49-F238E27FC236}">
                    <a16:creationId xmlns:a16="http://schemas.microsoft.com/office/drawing/2014/main" id="{8BAE4A29-39AA-C94D-21BF-42A81236E718}"/>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6" name="TextBox 55">
              <a:hlinkClick xmlns:r="http://schemas.openxmlformats.org/officeDocument/2006/relationships" r:id="rId16"/>
              <a:extLst>
                <a:ext uri="{FF2B5EF4-FFF2-40B4-BE49-F238E27FC236}">
                  <a16:creationId xmlns:a16="http://schemas.microsoft.com/office/drawing/2014/main" id="{F2B65220-1950-336C-EE27-75120EAA5335}"/>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47" name="Picture 46">
            <a:extLst>
              <a:ext uri="{FF2B5EF4-FFF2-40B4-BE49-F238E27FC236}">
                <a16:creationId xmlns:a16="http://schemas.microsoft.com/office/drawing/2014/main" id="{66C8B971-7AF8-15A8-5B0D-E32DB171A361}"/>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xdr:spPr>
      </xdr:pic>
    </xdr:grpSp>
    <xdr:clientData/>
  </xdr:twoCellAnchor>
  <xdr:twoCellAnchor>
    <xdr:from>
      <xdr:col>2</xdr:col>
      <xdr:colOff>45720</xdr:colOff>
      <xdr:row>0</xdr:row>
      <xdr:rowOff>0</xdr:rowOff>
    </xdr:from>
    <xdr:to>
      <xdr:col>15</xdr:col>
      <xdr:colOff>220980</xdr:colOff>
      <xdr:row>30</xdr:row>
      <xdr:rowOff>91440</xdr:rowOff>
    </xdr:to>
    <xdr:sp macro="" textlink="">
      <xdr:nvSpPr>
        <xdr:cNvPr id="2" name="Rectangle 1">
          <a:extLst>
            <a:ext uri="{FF2B5EF4-FFF2-40B4-BE49-F238E27FC236}">
              <a16:creationId xmlns:a16="http://schemas.microsoft.com/office/drawing/2014/main" id="{DD5186E0-E380-458C-83F6-2E1DF2EFF8D1}"/>
            </a:ext>
          </a:extLst>
        </xdr:cNvPr>
        <xdr:cNvSpPr/>
      </xdr:nvSpPr>
      <xdr:spPr>
        <a:xfrm>
          <a:off x="1516380" y="0"/>
          <a:ext cx="798576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15</xdr:col>
      <xdr:colOff>213360</xdr:colOff>
      <xdr:row>0</xdr:row>
      <xdr:rowOff>7620</xdr:rowOff>
    </xdr:from>
    <xdr:to>
      <xdr:col>23</xdr:col>
      <xdr:colOff>8940</xdr:colOff>
      <xdr:row>23</xdr:row>
      <xdr:rowOff>210600</xdr:rowOff>
    </xdr:to>
    <xdr:grpSp>
      <xdr:nvGrpSpPr>
        <xdr:cNvPr id="44" name="Group 43">
          <a:extLst>
            <a:ext uri="{FF2B5EF4-FFF2-40B4-BE49-F238E27FC236}">
              <a16:creationId xmlns:a16="http://schemas.microsoft.com/office/drawing/2014/main" id="{79E6D013-A05A-0FA2-5C1D-6328B358CB11}"/>
            </a:ext>
          </a:extLst>
        </xdr:cNvPr>
        <xdr:cNvGrpSpPr/>
      </xdr:nvGrpSpPr>
      <xdr:grpSpPr>
        <a:xfrm>
          <a:off x="9494520" y="7620"/>
          <a:ext cx="4680000" cy="6840000"/>
          <a:chOff x="9517380" y="0"/>
          <a:chExt cx="4680000" cy="6840000"/>
        </a:xfrm>
      </xdr:grpSpPr>
      <xdr:grpSp>
        <xdr:nvGrpSpPr>
          <xdr:cNvPr id="79" name="Group 78">
            <a:extLst>
              <a:ext uri="{FF2B5EF4-FFF2-40B4-BE49-F238E27FC236}">
                <a16:creationId xmlns:a16="http://schemas.microsoft.com/office/drawing/2014/main" id="{DBF19092-9779-C90D-53B9-FA9089CEDC2A}"/>
              </a:ext>
            </a:extLst>
          </xdr:cNvPr>
          <xdr:cNvGrpSpPr/>
        </xdr:nvGrpSpPr>
        <xdr:grpSpPr>
          <a:xfrm>
            <a:off x="9517380" y="0"/>
            <a:ext cx="4680000" cy="6840000"/>
            <a:chOff x="9517380" y="0"/>
            <a:chExt cx="4680000" cy="6840000"/>
          </a:xfrm>
        </xdr:grpSpPr>
        <xdr:sp macro="" textlink="">
          <xdr:nvSpPr>
            <xdr:cNvPr id="85" name="Rectangle: Rounded Corners 84">
              <a:extLst>
                <a:ext uri="{FF2B5EF4-FFF2-40B4-BE49-F238E27FC236}">
                  <a16:creationId xmlns:a16="http://schemas.microsoft.com/office/drawing/2014/main" id="{47433F1A-272C-B6A0-F033-8DE41E6D1E2C}"/>
                </a:ext>
              </a:extLst>
            </xdr:cNvPr>
            <xdr:cNvSpPr/>
          </xdr:nvSpPr>
          <xdr:spPr>
            <a:xfrm>
              <a:off x="9517380" y="0"/>
              <a:ext cx="4680000" cy="6840000"/>
            </a:xfrm>
            <a:prstGeom prst="roundRect">
              <a:avLst>
                <a:gd name="adj" fmla="val 0"/>
              </a:avLst>
            </a:prstGeom>
            <a:solidFill>
              <a:schemeClr val="bg1"/>
            </a:solidFill>
            <a:ln w="127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86" name="TextBox 85">
              <a:extLst>
                <a:ext uri="{FF2B5EF4-FFF2-40B4-BE49-F238E27FC236}">
                  <a16:creationId xmlns:a16="http://schemas.microsoft.com/office/drawing/2014/main" id="{23597FC6-AA96-A301-0165-CFE6D17E3244}"/>
                </a:ext>
              </a:extLst>
            </xdr:cNvPr>
            <xdr:cNvSpPr txBox="1"/>
          </xdr:nvSpPr>
          <xdr:spPr>
            <a:xfrm>
              <a:off x="9875520" y="259080"/>
              <a:ext cx="1736213" cy="321752"/>
            </a:xfrm>
            <a:prstGeom prst="rect">
              <a:avLst/>
            </a:prstGeom>
            <a:solidFill>
              <a:schemeClr val="lt1">
                <a:alpha val="0"/>
              </a:schemeClr>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Statement Details</a:t>
              </a:r>
              <a:endParaRPr lang="en-SC" sz="1600" b="1">
                <a:solidFill>
                  <a:sysClr val="windowText" lastClr="000000"/>
                </a:solidFill>
              </a:endParaRPr>
            </a:p>
          </xdr:txBody>
        </xdr:sp>
        <xdr:sp macro="" textlink="">
          <xdr:nvSpPr>
            <xdr:cNvPr id="87" name="Rectangle: Rounded Corners 86">
              <a:hlinkClick xmlns:r="http://schemas.openxmlformats.org/officeDocument/2006/relationships" r:id="rId8"/>
              <a:extLst>
                <a:ext uri="{FF2B5EF4-FFF2-40B4-BE49-F238E27FC236}">
                  <a16:creationId xmlns:a16="http://schemas.microsoft.com/office/drawing/2014/main" id="{97F3572B-7F26-5B4A-68CF-D7E39BCCB4EF}"/>
                </a:ext>
              </a:extLst>
            </xdr:cNvPr>
            <xdr:cNvSpPr/>
          </xdr:nvSpPr>
          <xdr:spPr>
            <a:xfrm>
              <a:off x="12560740" y="284185"/>
              <a:ext cx="64800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88" name="Rectangle: Rounded Corners 87">
              <a:extLst>
                <a:ext uri="{FF2B5EF4-FFF2-40B4-BE49-F238E27FC236}">
                  <a16:creationId xmlns:a16="http://schemas.microsoft.com/office/drawing/2014/main" id="{A7174224-BDC9-3D9B-6CE9-07CB9976CD6F}"/>
                </a:ext>
              </a:extLst>
            </xdr:cNvPr>
            <xdr:cNvSpPr/>
          </xdr:nvSpPr>
          <xdr:spPr>
            <a:xfrm>
              <a:off x="11660357" y="1069205"/>
              <a:ext cx="1944000" cy="216000"/>
            </a:xfrm>
            <a:prstGeom prst="roundRect">
              <a:avLst>
                <a:gd name="adj" fmla="val 0"/>
              </a:avLst>
            </a:prstGeom>
            <a:solidFill>
              <a:schemeClr val="bg1">
                <a:lumMod val="85000"/>
              </a:schemeClr>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SACOS</a:t>
              </a:r>
              <a:endParaRPr lang="en-SC" sz="1100">
                <a:solidFill>
                  <a:sysClr val="windowText" lastClr="000000"/>
                </a:solidFill>
              </a:endParaRPr>
            </a:p>
          </xdr:txBody>
        </xdr:sp>
        <xdr:sp macro="" textlink="">
          <xdr:nvSpPr>
            <xdr:cNvPr id="89" name="Rectangle: Rounded Corners 88">
              <a:extLst>
                <a:ext uri="{FF2B5EF4-FFF2-40B4-BE49-F238E27FC236}">
                  <a16:creationId xmlns:a16="http://schemas.microsoft.com/office/drawing/2014/main" id="{B9CF8EF9-4882-F912-5539-B204A3B031ED}"/>
                </a:ext>
              </a:extLst>
            </xdr:cNvPr>
            <xdr:cNvSpPr/>
          </xdr:nvSpPr>
          <xdr:spPr>
            <a:xfrm>
              <a:off x="10015386" y="1069205"/>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Insurer</a:t>
              </a:r>
              <a:endParaRPr lang="en-SC" sz="1200"/>
            </a:p>
          </xdr:txBody>
        </xdr:sp>
        <xdr:sp macro="" textlink="">
          <xdr:nvSpPr>
            <xdr:cNvPr id="90" name="Rectangle: Rounded Corners 89">
              <a:extLst>
                <a:ext uri="{FF2B5EF4-FFF2-40B4-BE49-F238E27FC236}">
                  <a16:creationId xmlns:a16="http://schemas.microsoft.com/office/drawing/2014/main" id="{6A92D1D4-4A7F-D514-D903-7FD5CFDC6E81}"/>
                </a:ext>
              </a:extLst>
            </xdr:cNvPr>
            <xdr:cNvSpPr/>
          </xdr:nvSpPr>
          <xdr:spPr>
            <a:xfrm>
              <a:off x="11660357" y="1375637"/>
              <a:ext cx="1944000" cy="216000"/>
            </a:xfrm>
            <a:prstGeom prst="roundRect">
              <a:avLst>
                <a:gd name="adj" fmla="val 0"/>
              </a:avLst>
            </a:prstGeom>
            <a:solidFill>
              <a:schemeClr val="bg1">
                <a:lumMod val="85000"/>
              </a:schemeClr>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General</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91" name="Rectangle: Rounded Corners 90">
              <a:extLst>
                <a:ext uri="{FF2B5EF4-FFF2-40B4-BE49-F238E27FC236}">
                  <a16:creationId xmlns:a16="http://schemas.microsoft.com/office/drawing/2014/main" id="{F814A051-4F6D-6238-934C-CA0C61B97D60}"/>
                </a:ext>
              </a:extLst>
            </xdr:cNvPr>
            <xdr:cNvSpPr/>
          </xdr:nvSpPr>
          <xdr:spPr>
            <a:xfrm>
              <a:off x="10015386" y="1375637"/>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Category</a:t>
              </a:r>
              <a:endParaRPr lang="en-SC" sz="1200"/>
            </a:p>
          </xdr:txBody>
        </xdr:sp>
        <xdr:sp macro="" textlink="">
          <xdr:nvSpPr>
            <xdr:cNvPr id="92" name="Rectangle: Rounded Corners 91">
              <a:extLst>
                <a:ext uri="{FF2B5EF4-FFF2-40B4-BE49-F238E27FC236}">
                  <a16:creationId xmlns:a16="http://schemas.microsoft.com/office/drawing/2014/main" id="{6F3BC8FE-558B-6C84-F487-6D8223E6BE63}"/>
                </a:ext>
              </a:extLst>
            </xdr:cNvPr>
            <xdr:cNvSpPr/>
          </xdr:nvSpPr>
          <xdr:spPr>
            <a:xfrm>
              <a:off x="11660357" y="201156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12,437.18</a:t>
              </a:r>
              <a:endParaRPr lang="en-SC" sz="1100">
                <a:solidFill>
                  <a:sysClr val="windowText" lastClr="000000"/>
                </a:solidFill>
              </a:endParaRPr>
            </a:p>
          </xdr:txBody>
        </xdr:sp>
        <xdr:sp macro="" textlink="">
          <xdr:nvSpPr>
            <xdr:cNvPr id="93" name="Rectangle: Rounded Corners 92">
              <a:extLst>
                <a:ext uri="{FF2B5EF4-FFF2-40B4-BE49-F238E27FC236}">
                  <a16:creationId xmlns:a16="http://schemas.microsoft.com/office/drawing/2014/main" id="{C6371F24-62B4-197E-CF0B-1ADBB723BAD7}"/>
                </a:ext>
              </a:extLst>
            </xdr:cNvPr>
            <xdr:cNvSpPr/>
          </xdr:nvSpPr>
          <xdr:spPr>
            <a:xfrm>
              <a:off x="10015386" y="202680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Received</a:t>
              </a:r>
              <a:endParaRPr lang="en-SC" sz="1200"/>
            </a:p>
          </xdr:txBody>
        </xdr:sp>
        <xdr:sp macro="" textlink="">
          <xdr:nvSpPr>
            <xdr:cNvPr id="94" name="Rectangle: Rounded Corners 93">
              <a:extLst>
                <a:ext uri="{FF2B5EF4-FFF2-40B4-BE49-F238E27FC236}">
                  <a16:creationId xmlns:a16="http://schemas.microsoft.com/office/drawing/2014/main" id="{26D90EB1-EB15-0292-8F3E-D6F4F85DDFC4}"/>
                </a:ext>
              </a:extLst>
            </xdr:cNvPr>
            <xdr:cNvSpPr/>
          </xdr:nvSpPr>
          <xdr:spPr>
            <a:xfrm>
              <a:off x="11660357" y="233323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29-Oct-24</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95" name="Rectangle: Rounded Corners 94">
              <a:extLst>
                <a:ext uri="{FF2B5EF4-FFF2-40B4-BE49-F238E27FC236}">
                  <a16:creationId xmlns:a16="http://schemas.microsoft.com/office/drawing/2014/main" id="{C46FA6BC-4830-FA27-AC85-9FDA2305A063}"/>
                </a:ext>
              </a:extLst>
            </xdr:cNvPr>
            <xdr:cNvSpPr/>
          </xdr:nvSpPr>
          <xdr:spPr>
            <a:xfrm>
              <a:off x="10015386" y="233323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Received</a:t>
              </a:r>
              <a:endParaRPr lang="en-SC" sz="1200"/>
            </a:p>
          </xdr:txBody>
        </xdr:sp>
        <xdr:sp macro="" textlink="">
          <xdr:nvSpPr>
            <xdr:cNvPr id="96" name="Rectangle: Rounded Corners 95">
              <a:extLst>
                <a:ext uri="{FF2B5EF4-FFF2-40B4-BE49-F238E27FC236}">
                  <a16:creationId xmlns:a16="http://schemas.microsoft.com/office/drawing/2014/main" id="{48A32096-26C3-0D4F-926F-1E5087B807BF}"/>
                </a:ext>
              </a:extLst>
            </xdr:cNvPr>
            <xdr:cNvSpPr/>
          </xdr:nvSpPr>
          <xdr:spPr>
            <a:xfrm>
              <a:off x="11660357" y="2654986"/>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Bank Transfer</a:t>
              </a:r>
              <a:endParaRPr lang="en-SC" sz="1100">
                <a:solidFill>
                  <a:sysClr val="windowText" lastClr="000000"/>
                </a:solidFill>
              </a:endParaRPr>
            </a:p>
          </xdr:txBody>
        </xdr:sp>
        <xdr:sp macro="" textlink="">
          <xdr:nvSpPr>
            <xdr:cNvPr id="97" name="Rectangle: Rounded Corners 96">
              <a:extLst>
                <a:ext uri="{FF2B5EF4-FFF2-40B4-BE49-F238E27FC236}">
                  <a16:creationId xmlns:a16="http://schemas.microsoft.com/office/drawing/2014/main" id="{4DCF823D-173B-AD39-6B9C-21682EEAF04A}"/>
                </a:ext>
              </a:extLst>
            </xdr:cNvPr>
            <xdr:cNvSpPr/>
          </xdr:nvSpPr>
          <xdr:spPr>
            <a:xfrm>
              <a:off x="10015386" y="2654986"/>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Mode Of Payment.</a:t>
              </a:r>
              <a:endParaRPr lang="en-SC" sz="1200"/>
            </a:p>
          </xdr:txBody>
        </xdr:sp>
        <xdr:sp macro="" textlink="">
          <xdr:nvSpPr>
            <xdr:cNvPr id="99" name="Rectangle: Rounded Corners 98">
              <a:extLst>
                <a:ext uri="{FF2B5EF4-FFF2-40B4-BE49-F238E27FC236}">
                  <a16:creationId xmlns:a16="http://schemas.microsoft.com/office/drawing/2014/main" id="{A8EED99E-851D-0806-735D-61F6FA4FCEC8}"/>
                </a:ext>
              </a:extLst>
            </xdr:cNvPr>
            <xdr:cNvSpPr/>
          </xdr:nvSpPr>
          <xdr:spPr>
            <a:xfrm>
              <a:off x="11660357" y="1697388"/>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Dec Commission</a:t>
              </a:r>
              <a:endParaRPr lang="en-SC" sz="1100">
                <a:solidFill>
                  <a:sysClr val="windowText" lastClr="000000"/>
                </a:solidFill>
              </a:endParaRPr>
            </a:p>
          </xdr:txBody>
        </xdr:sp>
        <xdr:sp macro="" textlink="">
          <xdr:nvSpPr>
            <xdr:cNvPr id="100" name="Rectangle: Rounded Corners 99">
              <a:extLst>
                <a:ext uri="{FF2B5EF4-FFF2-40B4-BE49-F238E27FC236}">
                  <a16:creationId xmlns:a16="http://schemas.microsoft.com/office/drawing/2014/main" id="{A26E79CB-6EFD-8404-2F0F-05AEFCCEE8AD}"/>
                </a:ext>
              </a:extLst>
            </xdr:cNvPr>
            <xdr:cNvSpPr/>
          </xdr:nvSpPr>
          <xdr:spPr>
            <a:xfrm>
              <a:off x="10015386" y="169738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Description</a:t>
              </a:r>
              <a:endParaRPr lang="en-SC" sz="1200"/>
            </a:p>
          </xdr:txBody>
        </xdr:sp>
        <xdr:sp macro="" textlink="">
          <xdr:nvSpPr>
            <xdr:cNvPr id="103" name="Rectangle: Rounded Corners 102">
              <a:extLst>
                <a:ext uri="{FF2B5EF4-FFF2-40B4-BE49-F238E27FC236}">
                  <a16:creationId xmlns:a16="http://schemas.microsoft.com/office/drawing/2014/main" id="{2B36B473-6516-A866-4C17-5E358C0A426A}"/>
                </a:ext>
              </a:extLst>
            </xdr:cNvPr>
            <xdr:cNvSpPr/>
          </xdr:nvSpPr>
          <xdr:spPr>
            <a:xfrm>
              <a:off x="10015386" y="297832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Year</a:t>
              </a:r>
              <a:endParaRPr lang="en-SC" sz="1200">
                <a:solidFill>
                  <a:sysClr val="windowText" lastClr="000000"/>
                </a:solidFill>
              </a:endParaRPr>
            </a:p>
          </xdr:txBody>
        </xdr:sp>
        <xdr:sp macro="" textlink="">
          <xdr:nvSpPr>
            <xdr:cNvPr id="104" name="Rectangle: Rounded Corners 103">
              <a:extLst>
                <a:ext uri="{FF2B5EF4-FFF2-40B4-BE49-F238E27FC236}">
                  <a16:creationId xmlns:a16="http://schemas.microsoft.com/office/drawing/2014/main" id="{AE957E9F-255A-A51C-602B-B7000FE75DCB}"/>
                </a:ext>
              </a:extLst>
            </xdr:cNvPr>
            <xdr:cNvSpPr/>
          </xdr:nvSpPr>
          <xdr:spPr>
            <a:xfrm>
              <a:off x="11660357" y="2987661"/>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2023</a:t>
              </a:r>
              <a:endParaRPr lang="en-SC" sz="1100">
                <a:solidFill>
                  <a:sysClr val="windowText" lastClr="000000"/>
                </a:solidFill>
              </a:endParaRPr>
            </a:p>
          </xdr:txBody>
        </xdr:sp>
        <xdr:sp macro="" textlink="">
          <xdr:nvSpPr>
            <xdr:cNvPr id="105" name="Rectangle: Rounded Corners 104">
              <a:extLst>
                <a:ext uri="{FF2B5EF4-FFF2-40B4-BE49-F238E27FC236}">
                  <a16:creationId xmlns:a16="http://schemas.microsoft.com/office/drawing/2014/main" id="{153683B6-9224-3175-9DBF-45EE9991D154}"/>
                </a:ext>
              </a:extLst>
            </xdr:cNvPr>
            <xdr:cNvSpPr/>
          </xdr:nvSpPr>
          <xdr:spPr>
            <a:xfrm>
              <a:off x="10015386" y="3620121"/>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Statement Notes</a:t>
              </a:r>
              <a:endParaRPr lang="en-SC" sz="1200">
                <a:solidFill>
                  <a:sysClr val="windowText" lastClr="000000"/>
                </a:solidFill>
              </a:endParaRPr>
            </a:p>
          </xdr:txBody>
        </xdr:sp>
        <xdr:sp macro="" textlink="">
          <xdr:nvSpPr>
            <xdr:cNvPr id="106" name="Rectangle: Rounded Corners 105">
              <a:hlinkClick xmlns:r="http://schemas.openxmlformats.org/officeDocument/2006/relationships" r:id="rId7"/>
              <a:extLst>
                <a:ext uri="{FF2B5EF4-FFF2-40B4-BE49-F238E27FC236}">
                  <a16:creationId xmlns:a16="http://schemas.microsoft.com/office/drawing/2014/main" id="{94BD0163-DF24-7968-9F03-0C393852FEBF}"/>
                </a:ext>
              </a:extLst>
            </xdr:cNvPr>
            <xdr:cNvSpPr/>
          </xdr:nvSpPr>
          <xdr:spPr>
            <a:xfrm>
              <a:off x="13304211" y="280391"/>
              <a:ext cx="648001" cy="252000"/>
            </a:xfrm>
            <a:prstGeom prst="roundRect">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107" name="TextBox 106">
              <a:extLst>
                <a:ext uri="{FF2B5EF4-FFF2-40B4-BE49-F238E27FC236}">
                  <a16:creationId xmlns:a16="http://schemas.microsoft.com/office/drawing/2014/main" id="{144C06F8-E651-A33B-DA1C-47E70283FA3E}"/>
                </a:ext>
              </a:extLst>
            </xdr:cNvPr>
            <xdr:cNvSpPr txBox="1"/>
          </xdr:nvSpPr>
          <xdr:spPr>
            <a:xfrm>
              <a:off x="10126980" y="3914683"/>
              <a:ext cx="3459480" cy="687797"/>
            </a:xfrm>
            <a:prstGeom prst="rect">
              <a:avLst/>
            </a:prstGeom>
            <a:solidFill>
              <a:schemeClr val="lt1"/>
            </a:solidFill>
            <a:ln w="317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grpSp>
      <xdr:sp macro="" textlink="">
        <xdr:nvSpPr>
          <xdr:cNvPr id="55" name="Rectangle: Rounded Corners 54">
            <a:extLst>
              <a:ext uri="{FF2B5EF4-FFF2-40B4-BE49-F238E27FC236}">
                <a16:creationId xmlns:a16="http://schemas.microsoft.com/office/drawing/2014/main" id="{B9A64205-AFE2-EC68-FD60-64D4CB2B99A3}"/>
              </a:ext>
            </a:extLst>
          </xdr:cNvPr>
          <xdr:cNvSpPr/>
        </xdr:nvSpPr>
        <xdr:spPr>
          <a:xfrm>
            <a:off x="10020300" y="3299460"/>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Statement No.</a:t>
            </a:r>
            <a:endParaRPr lang="en-SC" sz="1200">
              <a:solidFill>
                <a:sysClr val="windowText" lastClr="000000"/>
              </a:solidFill>
            </a:endParaRPr>
          </a:p>
        </xdr:txBody>
      </xdr:sp>
      <xdr:sp macro="" textlink="">
        <xdr:nvSpPr>
          <xdr:cNvPr id="78" name="Rectangle: Rounded Corners 77">
            <a:extLst>
              <a:ext uri="{FF2B5EF4-FFF2-40B4-BE49-F238E27FC236}">
                <a16:creationId xmlns:a16="http://schemas.microsoft.com/office/drawing/2014/main" id="{899314DF-D60B-D18F-0BAD-5619C0AD3291}"/>
              </a:ext>
            </a:extLst>
          </xdr:cNvPr>
          <xdr:cNvSpPr/>
        </xdr:nvSpPr>
        <xdr:spPr>
          <a:xfrm>
            <a:off x="11665271" y="333927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SG2312</a:t>
            </a:r>
            <a:endParaRPr lang="en-SC" sz="1100">
              <a:solidFill>
                <a:sysClr val="windowText" lastClr="000000"/>
              </a:solidFill>
            </a:endParaRPr>
          </a:p>
        </xdr:txBody>
      </xdr:sp>
    </xdr:grpSp>
    <xdr:clientData/>
  </xdr:twoCellAnchor>
</xdr:wsDr>
</file>

<file path=xl/drawings/drawing98.xml><?xml version="1.0" encoding="utf-8"?>
<xdr:wsDr xmlns:xdr="http://schemas.openxmlformats.org/drawingml/2006/spreadsheetDrawing" xmlns:a="http://schemas.openxmlformats.org/drawingml/2006/main">
  <xdr:twoCellAnchor>
    <xdr:from>
      <xdr:col>11</xdr:col>
      <xdr:colOff>990600</xdr:colOff>
      <xdr:row>20</xdr:row>
      <xdr:rowOff>106680</xdr:rowOff>
    </xdr:from>
    <xdr:to>
      <xdr:col>14</xdr:col>
      <xdr:colOff>25380</xdr:colOff>
      <xdr:row>20</xdr:row>
      <xdr:rowOff>358680</xdr:rowOff>
    </xdr:to>
    <xdr:grpSp>
      <xdr:nvGrpSpPr>
        <xdr:cNvPr id="2" name="Group 1">
          <a:extLst>
            <a:ext uri="{FF2B5EF4-FFF2-40B4-BE49-F238E27FC236}">
              <a16:creationId xmlns:a16="http://schemas.microsoft.com/office/drawing/2014/main" id="{6C101E26-B2CB-461C-9FF5-EF4ECB341C8E}"/>
            </a:ext>
          </a:extLst>
        </xdr:cNvPr>
        <xdr:cNvGrpSpPr/>
      </xdr:nvGrpSpPr>
      <xdr:grpSpPr>
        <a:xfrm>
          <a:off x="6195060" y="640080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4BB8DB04-D99F-80A8-87AA-1DFC392F4D34}"/>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4</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1BD4DEAE-AE04-B9C0-3847-C3FF3E00AD69}"/>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BB982E4B-31F5-F3B2-0710-73C04F14C351}"/>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0</xdr:col>
      <xdr:colOff>0</xdr:colOff>
      <xdr:row>0</xdr:row>
      <xdr:rowOff>0</xdr:rowOff>
    </xdr:from>
    <xdr:to>
      <xdr:col>2</xdr:col>
      <xdr:colOff>3471</xdr:colOff>
      <xdr:row>21</xdr:row>
      <xdr:rowOff>126780</xdr:rowOff>
    </xdr:to>
    <xdr:grpSp>
      <xdr:nvGrpSpPr>
        <xdr:cNvPr id="117" name="Group 116">
          <a:extLst>
            <a:ext uri="{FF2B5EF4-FFF2-40B4-BE49-F238E27FC236}">
              <a16:creationId xmlns:a16="http://schemas.microsoft.com/office/drawing/2014/main" id="{FD88350C-6819-4900-B20C-0551B9574B88}"/>
            </a:ext>
          </a:extLst>
        </xdr:cNvPr>
        <xdr:cNvGrpSpPr/>
      </xdr:nvGrpSpPr>
      <xdr:grpSpPr>
        <a:xfrm>
          <a:off x="0" y="0"/>
          <a:ext cx="1474131" cy="6840000"/>
          <a:chOff x="0" y="0"/>
          <a:chExt cx="1470321" cy="6184990"/>
        </a:xfrm>
      </xdr:grpSpPr>
      <xdr:grpSp>
        <xdr:nvGrpSpPr>
          <xdr:cNvPr id="118" name="Group 117">
            <a:extLst>
              <a:ext uri="{FF2B5EF4-FFF2-40B4-BE49-F238E27FC236}">
                <a16:creationId xmlns:a16="http://schemas.microsoft.com/office/drawing/2014/main" id="{F83DC273-3951-628F-E916-70ADC33C7A09}"/>
              </a:ext>
            </a:extLst>
          </xdr:cNvPr>
          <xdr:cNvGrpSpPr/>
        </xdr:nvGrpSpPr>
        <xdr:grpSpPr>
          <a:xfrm>
            <a:off x="0" y="0"/>
            <a:ext cx="1470321" cy="6184990"/>
            <a:chOff x="0" y="0"/>
            <a:chExt cx="1470321" cy="6184990"/>
          </a:xfrm>
        </xdr:grpSpPr>
        <xdr:grpSp>
          <xdr:nvGrpSpPr>
            <xdr:cNvPr id="120" name="Group 119">
              <a:extLst>
                <a:ext uri="{FF2B5EF4-FFF2-40B4-BE49-F238E27FC236}">
                  <a16:creationId xmlns:a16="http://schemas.microsoft.com/office/drawing/2014/main" id="{BC224C46-6748-F4F8-7F5C-185C83E252F9}"/>
                </a:ext>
              </a:extLst>
            </xdr:cNvPr>
            <xdr:cNvGrpSpPr/>
          </xdr:nvGrpSpPr>
          <xdr:grpSpPr>
            <a:xfrm>
              <a:off x="0" y="0"/>
              <a:ext cx="1470321" cy="6184990"/>
              <a:chOff x="0" y="-291307"/>
              <a:chExt cx="1474131" cy="6350725"/>
            </a:xfrm>
            <a:solidFill>
              <a:schemeClr val="bg1"/>
            </a:solidFill>
          </xdr:grpSpPr>
          <xdr:grpSp>
            <xdr:nvGrpSpPr>
              <xdr:cNvPr id="122" name="Group 121">
                <a:extLst>
                  <a:ext uri="{FF2B5EF4-FFF2-40B4-BE49-F238E27FC236}">
                    <a16:creationId xmlns:a16="http://schemas.microsoft.com/office/drawing/2014/main" id="{3F6CB4C9-34BE-E7E0-D4EF-610B2309DA36}"/>
                  </a:ext>
                </a:extLst>
              </xdr:cNvPr>
              <xdr:cNvGrpSpPr/>
            </xdr:nvGrpSpPr>
            <xdr:grpSpPr>
              <a:xfrm>
                <a:off x="0" y="-291307"/>
                <a:ext cx="1474131" cy="6350725"/>
                <a:chOff x="0" y="-291307"/>
                <a:chExt cx="1474131" cy="6350725"/>
              </a:xfrm>
              <a:grpFill/>
            </xdr:grpSpPr>
            <xdr:grpSp>
              <xdr:nvGrpSpPr>
                <xdr:cNvPr id="125" name="Group 124">
                  <a:extLst>
                    <a:ext uri="{FF2B5EF4-FFF2-40B4-BE49-F238E27FC236}">
                      <a16:creationId xmlns:a16="http://schemas.microsoft.com/office/drawing/2014/main" id="{9A2849D6-319F-A0A5-E977-57B03807C9D6}"/>
                    </a:ext>
                  </a:extLst>
                </xdr:cNvPr>
                <xdr:cNvGrpSpPr/>
              </xdr:nvGrpSpPr>
              <xdr:grpSpPr>
                <a:xfrm>
                  <a:off x="0" y="-291307"/>
                  <a:ext cx="1474131" cy="6350725"/>
                  <a:chOff x="0" y="-276870"/>
                  <a:chExt cx="1476165" cy="6035993"/>
                </a:xfrm>
                <a:grpFill/>
              </xdr:grpSpPr>
              <xdr:sp macro="" textlink="">
                <xdr:nvSpPr>
                  <xdr:cNvPr id="127" name="Rectangle 126">
                    <a:extLst>
                      <a:ext uri="{FF2B5EF4-FFF2-40B4-BE49-F238E27FC236}">
                        <a16:creationId xmlns:a16="http://schemas.microsoft.com/office/drawing/2014/main" id="{EE8CC52A-F048-7EDD-F862-C36AB4F6EE10}"/>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28" name="Group 127">
                    <a:extLst>
                      <a:ext uri="{FF2B5EF4-FFF2-40B4-BE49-F238E27FC236}">
                        <a16:creationId xmlns:a16="http://schemas.microsoft.com/office/drawing/2014/main" id="{7C1ED455-4726-0FDB-1004-537D09105211}"/>
                      </a:ext>
                    </a:extLst>
                  </xdr:cNvPr>
                  <xdr:cNvGrpSpPr/>
                </xdr:nvGrpSpPr>
                <xdr:grpSpPr>
                  <a:xfrm>
                    <a:off x="2080" y="531339"/>
                    <a:ext cx="1457616" cy="4278031"/>
                    <a:chOff x="2080" y="531339"/>
                    <a:chExt cx="1457616" cy="4278031"/>
                  </a:xfrm>
                  <a:grpFill/>
                </xdr:grpSpPr>
                <xdr:sp macro="" textlink="">
                  <xdr:nvSpPr>
                    <xdr:cNvPr id="129" name="TextBox 128">
                      <a:hlinkClick xmlns:r="http://schemas.openxmlformats.org/officeDocument/2006/relationships" r:id="rId2"/>
                      <a:extLst>
                        <a:ext uri="{FF2B5EF4-FFF2-40B4-BE49-F238E27FC236}">
                          <a16:creationId xmlns:a16="http://schemas.microsoft.com/office/drawing/2014/main" id="{BD226BEA-A5BD-CDA6-14E0-26ECD0120F47}"/>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0" name="TextBox 129">
                      <a:hlinkClick xmlns:r="http://schemas.openxmlformats.org/officeDocument/2006/relationships" r:id="rId3"/>
                      <a:extLst>
                        <a:ext uri="{FF2B5EF4-FFF2-40B4-BE49-F238E27FC236}">
                          <a16:creationId xmlns:a16="http://schemas.microsoft.com/office/drawing/2014/main" id="{39846A80-CC67-DC2A-2D74-1DF0F92A5970}"/>
                        </a:ext>
                      </a:extLst>
                    </xdr:cNvPr>
                    <xdr:cNvSpPr txBox="1"/>
                  </xdr:nvSpPr>
                  <xdr:spPr>
                    <a:xfrm>
                      <a:off x="2444" y="1054618"/>
                      <a:ext cx="1441986"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1" name="TextBox 130">
                      <a:hlinkClick xmlns:r="http://schemas.openxmlformats.org/officeDocument/2006/relationships" r:id="rId4"/>
                      <a:extLst>
                        <a:ext uri="{FF2B5EF4-FFF2-40B4-BE49-F238E27FC236}">
                          <a16:creationId xmlns:a16="http://schemas.microsoft.com/office/drawing/2014/main" id="{98C5F08E-8507-9193-D541-2DFE551E6832}"/>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2" name="TextBox 131">
                      <a:hlinkClick xmlns:r="http://schemas.openxmlformats.org/officeDocument/2006/relationships" r:id="rId5"/>
                      <a:extLst>
                        <a:ext uri="{FF2B5EF4-FFF2-40B4-BE49-F238E27FC236}">
                          <a16:creationId xmlns:a16="http://schemas.microsoft.com/office/drawing/2014/main" id="{7F8488FC-ADDC-F340-1318-B0CD94DEAE27}"/>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3" name="TextBox 132">
                      <a:hlinkClick xmlns:r="http://schemas.openxmlformats.org/officeDocument/2006/relationships" r:id="rId6"/>
                      <a:extLst>
                        <a:ext uri="{FF2B5EF4-FFF2-40B4-BE49-F238E27FC236}">
                          <a16:creationId xmlns:a16="http://schemas.microsoft.com/office/drawing/2014/main" id="{52338B6C-3C27-9A90-2070-66035861786D}"/>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4" name="TextBox 133">
                      <a:hlinkClick xmlns:r="http://schemas.openxmlformats.org/officeDocument/2006/relationships" r:id="rId7"/>
                      <a:extLst>
                        <a:ext uri="{FF2B5EF4-FFF2-40B4-BE49-F238E27FC236}">
                          <a16:creationId xmlns:a16="http://schemas.microsoft.com/office/drawing/2014/main" id="{1D4C6558-C21D-20E8-EE02-8975941F877E}"/>
                        </a:ext>
                      </a:extLst>
                    </xdr:cNvPr>
                    <xdr:cNvSpPr txBox="1"/>
                  </xdr:nvSpPr>
                  <xdr:spPr>
                    <a:xfrm>
                      <a:off x="2444" y="2401808"/>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5" name="TextBox 134">
                      <a:hlinkClick xmlns:r="http://schemas.openxmlformats.org/officeDocument/2006/relationships" r:id="rId8"/>
                      <a:extLst>
                        <a:ext uri="{FF2B5EF4-FFF2-40B4-BE49-F238E27FC236}">
                          <a16:creationId xmlns:a16="http://schemas.microsoft.com/office/drawing/2014/main" id="{28FBA1D3-1AA2-C38D-9887-18CC255C9DCB}"/>
                        </a:ext>
                      </a:extLst>
                    </xdr:cNvPr>
                    <xdr:cNvSpPr txBox="1"/>
                  </xdr:nvSpPr>
                  <xdr:spPr>
                    <a:xfrm>
                      <a:off x="2447" y="2682157"/>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Statements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36" name="TextBox 135">
                      <a:hlinkClick xmlns:r="http://schemas.openxmlformats.org/officeDocument/2006/relationships" r:id="rId9"/>
                      <a:extLst>
                        <a:ext uri="{FF2B5EF4-FFF2-40B4-BE49-F238E27FC236}">
                          <a16:creationId xmlns:a16="http://schemas.microsoft.com/office/drawing/2014/main" id="{693AE795-01C1-EF76-C81F-AC46A848C7EC}"/>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7" name="TextBox 136">
                      <a:hlinkClick xmlns:r="http://schemas.openxmlformats.org/officeDocument/2006/relationships" r:id="rId10"/>
                      <a:extLst>
                        <a:ext uri="{FF2B5EF4-FFF2-40B4-BE49-F238E27FC236}">
                          <a16:creationId xmlns:a16="http://schemas.microsoft.com/office/drawing/2014/main" id="{2E6764A0-93FD-9024-F57B-642810D57368}"/>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8" name="TextBox 137">
                      <a:hlinkClick xmlns:r="http://schemas.openxmlformats.org/officeDocument/2006/relationships" r:id="rId11"/>
                      <a:extLst>
                        <a:ext uri="{FF2B5EF4-FFF2-40B4-BE49-F238E27FC236}">
                          <a16:creationId xmlns:a16="http://schemas.microsoft.com/office/drawing/2014/main" id="{991D0DB8-5D4D-E0E6-6D79-B849E827E7F8}"/>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39" name="TextBox 138">
                      <a:hlinkClick xmlns:r="http://schemas.openxmlformats.org/officeDocument/2006/relationships" r:id="rId12"/>
                      <a:extLst>
                        <a:ext uri="{FF2B5EF4-FFF2-40B4-BE49-F238E27FC236}">
                          <a16:creationId xmlns:a16="http://schemas.microsoft.com/office/drawing/2014/main" id="{75BFD277-D57F-D9C8-721D-83735FA8B2E7}"/>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0" name="TextBox 139">
                      <a:hlinkClick xmlns:r="http://schemas.openxmlformats.org/officeDocument/2006/relationships" r:id="rId13"/>
                      <a:extLst>
                        <a:ext uri="{FF2B5EF4-FFF2-40B4-BE49-F238E27FC236}">
                          <a16:creationId xmlns:a16="http://schemas.microsoft.com/office/drawing/2014/main" id="{BC52C765-323A-40EE-AA38-FB6D86ED593E}"/>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1" name="TextBox 140">
                      <a:hlinkClick xmlns:r="http://schemas.openxmlformats.org/officeDocument/2006/relationships" r:id="rId14"/>
                      <a:extLst>
                        <a:ext uri="{FF2B5EF4-FFF2-40B4-BE49-F238E27FC236}">
                          <a16:creationId xmlns:a16="http://schemas.microsoft.com/office/drawing/2014/main" id="{EC190A0C-657A-0B50-8BB7-E75B232CE92F}"/>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42" name="TextBox 141">
                      <a:hlinkClick xmlns:r="http://schemas.openxmlformats.org/officeDocument/2006/relationships" r:id="rId15"/>
                      <a:extLst>
                        <a:ext uri="{FF2B5EF4-FFF2-40B4-BE49-F238E27FC236}">
                          <a16:creationId xmlns:a16="http://schemas.microsoft.com/office/drawing/2014/main" id="{F1535918-8FF6-44AD-8BC2-C2F2C6016FD1}"/>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26" name="TextBox 125">
                  <a:hlinkClick xmlns:r="http://schemas.openxmlformats.org/officeDocument/2006/relationships" r:id="rId16"/>
                  <a:extLst>
                    <a:ext uri="{FF2B5EF4-FFF2-40B4-BE49-F238E27FC236}">
                      <a16:creationId xmlns:a16="http://schemas.microsoft.com/office/drawing/2014/main" id="{F4C9F2F7-275E-D6F4-DF5C-E8CC08F0600B}"/>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3" name="TextBox 122">
                <a:extLst>
                  <a:ext uri="{FF2B5EF4-FFF2-40B4-BE49-F238E27FC236}">
                    <a16:creationId xmlns:a16="http://schemas.microsoft.com/office/drawing/2014/main" id="{0A1949B2-6B83-2135-A053-97B6687149FE}"/>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24" name="TextBox 123">
                <a:extLst>
                  <a:ext uri="{FF2B5EF4-FFF2-40B4-BE49-F238E27FC236}">
                    <a16:creationId xmlns:a16="http://schemas.microsoft.com/office/drawing/2014/main" id="{9C45AF63-DF6A-98F7-3525-42B6FD2E4CF9}"/>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1" name="TextBox 120">
              <a:hlinkClick xmlns:r="http://schemas.openxmlformats.org/officeDocument/2006/relationships" r:id="rId17"/>
              <a:extLst>
                <a:ext uri="{FF2B5EF4-FFF2-40B4-BE49-F238E27FC236}">
                  <a16:creationId xmlns:a16="http://schemas.microsoft.com/office/drawing/2014/main" id="{65C6E803-B0ED-0A28-1D3B-5309D201718F}"/>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19" name="Picture 118">
            <a:extLst>
              <a:ext uri="{FF2B5EF4-FFF2-40B4-BE49-F238E27FC236}">
                <a16:creationId xmlns:a16="http://schemas.microsoft.com/office/drawing/2014/main" id="{5BE13E27-C32E-3CBE-8C76-DF090402CF70}"/>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editAs="oneCell">
    <xdr:from>
      <xdr:col>11</xdr:col>
      <xdr:colOff>60962</xdr:colOff>
      <xdr:row>3</xdr:row>
      <xdr:rowOff>108001</xdr:rowOff>
    </xdr:from>
    <xdr:to>
      <xdr:col>11</xdr:col>
      <xdr:colOff>521762</xdr:colOff>
      <xdr:row>3</xdr:row>
      <xdr:rowOff>360001</xdr:rowOff>
    </xdr:to>
    <xdr:pic>
      <xdr:nvPicPr>
        <xdr:cNvPr id="155" name="Picture 154">
          <a:extLst>
            <a:ext uri="{FF2B5EF4-FFF2-40B4-BE49-F238E27FC236}">
              <a16:creationId xmlns:a16="http://schemas.microsoft.com/office/drawing/2014/main" id="{5E6898E5-6E28-4EC3-8074-FA5365F117C7}"/>
            </a:ext>
          </a:extLst>
        </xdr:cNvPr>
        <xdr:cNvPicPr>
          <a:picLocks/>
        </xdr:cNvPicPr>
      </xdr:nvPicPr>
      <xdr:blipFill>
        <a:blip xmlns:r="http://schemas.openxmlformats.org/officeDocument/2006/relationships" r:embed="rId19"/>
        <a:stretch>
          <a:fillRect/>
        </a:stretch>
      </xdr:blipFill>
      <xdr:spPr>
        <a:xfrm>
          <a:off x="5265422" y="923341"/>
          <a:ext cx="460800" cy="252000"/>
        </a:xfrm>
        <a:prstGeom prst="rect">
          <a:avLst/>
        </a:prstGeom>
      </xdr:spPr>
    </xdr:pic>
    <xdr:clientData/>
  </xdr:twoCellAnchor>
  <xdr:twoCellAnchor>
    <xdr:from>
      <xdr:col>7</xdr:col>
      <xdr:colOff>68580</xdr:colOff>
      <xdr:row>7</xdr:row>
      <xdr:rowOff>53340</xdr:rowOff>
    </xdr:from>
    <xdr:to>
      <xdr:col>7</xdr:col>
      <xdr:colOff>536580</xdr:colOff>
      <xdr:row>8</xdr:row>
      <xdr:rowOff>2640</xdr:rowOff>
    </xdr:to>
    <xdr:grpSp>
      <xdr:nvGrpSpPr>
        <xdr:cNvPr id="161" name="Group 160">
          <a:extLst>
            <a:ext uri="{FF2B5EF4-FFF2-40B4-BE49-F238E27FC236}">
              <a16:creationId xmlns:a16="http://schemas.microsoft.com/office/drawing/2014/main" id="{DE82A855-EF78-44CB-864D-B96B05979F6D}"/>
            </a:ext>
          </a:extLst>
        </xdr:cNvPr>
        <xdr:cNvGrpSpPr/>
      </xdr:nvGrpSpPr>
      <xdr:grpSpPr>
        <a:xfrm>
          <a:off x="2583180" y="2087880"/>
          <a:ext cx="0" cy="276960"/>
          <a:chOff x="2506980" y="1981200"/>
          <a:chExt cx="502942" cy="228620"/>
        </a:xfrm>
      </xdr:grpSpPr>
      <xdr:pic>
        <xdr:nvPicPr>
          <xdr:cNvPr id="162" name="Picture 161">
            <a:extLst>
              <a:ext uri="{FF2B5EF4-FFF2-40B4-BE49-F238E27FC236}">
                <a16:creationId xmlns:a16="http://schemas.microsoft.com/office/drawing/2014/main" id="{95504A36-DC1E-F5B3-DD2F-5D743374C697}"/>
              </a:ext>
            </a:extLst>
          </xdr:cNvPr>
          <xdr:cNvPicPr>
            <a:picLocks/>
          </xdr:cNvPicPr>
        </xdr:nvPicPr>
        <xdr:blipFill>
          <a:blip xmlns:r="http://schemas.openxmlformats.org/officeDocument/2006/relationships" r:embed="rId20"/>
          <a:stretch>
            <a:fillRect/>
          </a:stretch>
        </xdr:blipFill>
        <xdr:spPr>
          <a:xfrm>
            <a:off x="2506980" y="1988819"/>
            <a:ext cx="252000" cy="216000"/>
          </a:xfrm>
          <a:prstGeom prst="rect">
            <a:avLst/>
          </a:prstGeom>
        </xdr:spPr>
      </xdr:pic>
      <xdr:pic>
        <xdr:nvPicPr>
          <xdr:cNvPr id="163" name="Picture 162">
            <a:extLst>
              <a:ext uri="{FF2B5EF4-FFF2-40B4-BE49-F238E27FC236}">
                <a16:creationId xmlns:a16="http://schemas.microsoft.com/office/drawing/2014/main" id="{D0FEC39F-DE68-7086-7F95-957BBB393C34}"/>
              </a:ext>
            </a:extLst>
          </xdr:cNvPr>
          <xdr:cNvPicPr>
            <a:picLocks noChangeAspect="1"/>
          </xdr:cNvPicPr>
        </xdr:nvPicPr>
        <xdr:blipFill>
          <a:blip xmlns:r="http://schemas.openxmlformats.org/officeDocument/2006/relationships" r:embed="rId21"/>
          <a:stretch>
            <a:fillRect/>
          </a:stretch>
        </xdr:blipFill>
        <xdr:spPr>
          <a:xfrm>
            <a:off x="2758440" y="1981200"/>
            <a:ext cx="251482" cy="228620"/>
          </a:xfrm>
          <a:prstGeom prst="rect">
            <a:avLst/>
          </a:prstGeom>
        </xdr:spPr>
      </xdr:pic>
    </xdr:grpSp>
    <xdr:clientData/>
  </xdr:twoCellAnchor>
  <xdr:twoCellAnchor>
    <xdr:from>
      <xdr:col>7</xdr:col>
      <xdr:colOff>76200</xdr:colOff>
      <xdr:row>8</xdr:row>
      <xdr:rowOff>45720</xdr:rowOff>
    </xdr:from>
    <xdr:to>
      <xdr:col>7</xdr:col>
      <xdr:colOff>544200</xdr:colOff>
      <xdr:row>9</xdr:row>
      <xdr:rowOff>2640</xdr:rowOff>
    </xdr:to>
    <xdr:grpSp>
      <xdr:nvGrpSpPr>
        <xdr:cNvPr id="164" name="Group 163">
          <a:extLst>
            <a:ext uri="{FF2B5EF4-FFF2-40B4-BE49-F238E27FC236}">
              <a16:creationId xmlns:a16="http://schemas.microsoft.com/office/drawing/2014/main" id="{417C5D4F-8CEB-4D88-A084-67A59D6D3BD6}"/>
            </a:ext>
          </a:extLst>
        </xdr:cNvPr>
        <xdr:cNvGrpSpPr/>
      </xdr:nvGrpSpPr>
      <xdr:grpSpPr>
        <a:xfrm>
          <a:off x="2583180" y="2407920"/>
          <a:ext cx="0" cy="284580"/>
          <a:chOff x="2506980" y="1981200"/>
          <a:chExt cx="502942" cy="228620"/>
        </a:xfrm>
      </xdr:grpSpPr>
      <xdr:pic>
        <xdr:nvPicPr>
          <xdr:cNvPr id="165" name="Picture 164">
            <a:extLst>
              <a:ext uri="{FF2B5EF4-FFF2-40B4-BE49-F238E27FC236}">
                <a16:creationId xmlns:a16="http://schemas.microsoft.com/office/drawing/2014/main" id="{39853D77-8E35-D17F-6929-7F15F7DA64BA}"/>
              </a:ext>
            </a:extLst>
          </xdr:cNvPr>
          <xdr:cNvPicPr>
            <a:picLocks/>
          </xdr:cNvPicPr>
        </xdr:nvPicPr>
        <xdr:blipFill>
          <a:blip xmlns:r="http://schemas.openxmlformats.org/officeDocument/2006/relationships" r:embed="rId20"/>
          <a:stretch>
            <a:fillRect/>
          </a:stretch>
        </xdr:blipFill>
        <xdr:spPr>
          <a:xfrm>
            <a:off x="2506980" y="1988819"/>
            <a:ext cx="252000" cy="216000"/>
          </a:xfrm>
          <a:prstGeom prst="rect">
            <a:avLst/>
          </a:prstGeom>
        </xdr:spPr>
      </xdr:pic>
      <xdr:pic>
        <xdr:nvPicPr>
          <xdr:cNvPr id="166" name="Picture 165">
            <a:extLst>
              <a:ext uri="{FF2B5EF4-FFF2-40B4-BE49-F238E27FC236}">
                <a16:creationId xmlns:a16="http://schemas.microsoft.com/office/drawing/2014/main" id="{DCD2B8CD-2BB6-00B9-889B-D9AD133765D8}"/>
              </a:ext>
            </a:extLst>
          </xdr:cNvPr>
          <xdr:cNvPicPr>
            <a:picLocks noChangeAspect="1"/>
          </xdr:cNvPicPr>
        </xdr:nvPicPr>
        <xdr:blipFill>
          <a:blip xmlns:r="http://schemas.openxmlformats.org/officeDocument/2006/relationships" r:embed="rId21"/>
          <a:stretch>
            <a:fillRect/>
          </a:stretch>
        </xdr:blipFill>
        <xdr:spPr>
          <a:xfrm>
            <a:off x="2758440" y="1981200"/>
            <a:ext cx="251482" cy="228620"/>
          </a:xfrm>
          <a:prstGeom prst="rect">
            <a:avLst/>
          </a:prstGeom>
        </xdr:spPr>
      </xdr:pic>
    </xdr:grpSp>
    <xdr:clientData/>
  </xdr:twoCellAnchor>
  <xdr:twoCellAnchor>
    <xdr:from>
      <xdr:col>7</xdr:col>
      <xdr:colOff>76200</xdr:colOff>
      <xdr:row>9</xdr:row>
      <xdr:rowOff>45720</xdr:rowOff>
    </xdr:from>
    <xdr:to>
      <xdr:col>7</xdr:col>
      <xdr:colOff>544200</xdr:colOff>
      <xdr:row>10</xdr:row>
      <xdr:rowOff>2640</xdr:rowOff>
    </xdr:to>
    <xdr:grpSp>
      <xdr:nvGrpSpPr>
        <xdr:cNvPr id="167" name="Group 166">
          <a:extLst>
            <a:ext uri="{FF2B5EF4-FFF2-40B4-BE49-F238E27FC236}">
              <a16:creationId xmlns:a16="http://schemas.microsoft.com/office/drawing/2014/main" id="{90196862-94DC-48E6-B4A7-C251C3D3344B}"/>
            </a:ext>
          </a:extLst>
        </xdr:cNvPr>
        <xdr:cNvGrpSpPr/>
      </xdr:nvGrpSpPr>
      <xdr:grpSpPr>
        <a:xfrm>
          <a:off x="2583180" y="2735580"/>
          <a:ext cx="0" cy="284580"/>
          <a:chOff x="2506980" y="1981200"/>
          <a:chExt cx="502942" cy="228620"/>
        </a:xfrm>
      </xdr:grpSpPr>
      <xdr:pic>
        <xdr:nvPicPr>
          <xdr:cNvPr id="168" name="Picture 167">
            <a:extLst>
              <a:ext uri="{FF2B5EF4-FFF2-40B4-BE49-F238E27FC236}">
                <a16:creationId xmlns:a16="http://schemas.microsoft.com/office/drawing/2014/main" id="{4D3ADE90-4A0F-C930-8422-48D2F21E4730}"/>
              </a:ext>
            </a:extLst>
          </xdr:cNvPr>
          <xdr:cNvPicPr>
            <a:picLocks/>
          </xdr:cNvPicPr>
        </xdr:nvPicPr>
        <xdr:blipFill>
          <a:blip xmlns:r="http://schemas.openxmlformats.org/officeDocument/2006/relationships" r:embed="rId20"/>
          <a:stretch>
            <a:fillRect/>
          </a:stretch>
        </xdr:blipFill>
        <xdr:spPr>
          <a:xfrm>
            <a:off x="2506980" y="1988819"/>
            <a:ext cx="252000" cy="216000"/>
          </a:xfrm>
          <a:prstGeom prst="rect">
            <a:avLst/>
          </a:prstGeom>
        </xdr:spPr>
      </xdr:pic>
      <xdr:pic>
        <xdr:nvPicPr>
          <xdr:cNvPr id="169" name="Picture 168">
            <a:extLst>
              <a:ext uri="{FF2B5EF4-FFF2-40B4-BE49-F238E27FC236}">
                <a16:creationId xmlns:a16="http://schemas.microsoft.com/office/drawing/2014/main" id="{8538FDF7-3134-CBD7-CBBB-D43368F5CF7B}"/>
              </a:ext>
            </a:extLst>
          </xdr:cNvPr>
          <xdr:cNvPicPr>
            <a:picLocks noChangeAspect="1"/>
          </xdr:cNvPicPr>
        </xdr:nvPicPr>
        <xdr:blipFill>
          <a:blip xmlns:r="http://schemas.openxmlformats.org/officeDocument/2006/relationships" r:embed="rId21"/>
          <a:stretch>
            <a:fillRect/>
          </a:stretch>
        </xdr:blipFill>
        <xdr:spPr>
          <a:xfrm>
            <a:off x="2758440" y="1981200"/>
            <a:ext cx="251482" cy="228620"/>
          </a:xfrm>
          <a:prstGeom prst="rect">
            <a:avLst/>
          </a:prstGeom>
        </xdr:spPr>
      </xdr:pic>
    </xdr:grpSp>
    <xdr:clientData/>
  </xdr:twoCellAnchor>
  <xdr:twoCellAnchor>
    <xdr:from>
      <xdr:col>7</xdr:col>
      <xdr:colOff>76200</xdr:colOff>
      <xdr:row>10</xdr:row>
      <xdr:rowOff>45720</xdr:rowOff>
    </xdr:from>
    <xdr:to>
      <xdr:col>7</xdr:col>
      <xdr:colOff>544200</xdr:colOff>
      <xdr:row>11</xdr:row>
      <xdr:rowOff>2640</xdr:rowOff>
    </xdr:to>
    <xdr:grpSp>
      <xdr:nvGrpSpPr>
        <xdr:cNvPr id="170" name="Group 169">
          <a:extLst>
            <a:ext uri="{FF2B5EF4-FFF2-40B4-BE49-F238E27FC236}">
              <a16:creationId xmlns:a16="http://schemas.microsoft.com/office/drawing/2014/main" id="{6E1B1161-1444-49AF-A358-B0392436A46E}"/>
            </a:ext>
          </a:extLst>
        </xdr:cNvPr>
        <xdr:cNvGrpSpPr/>
      </xdr:nvGrpSpPr>
      <xdr:grpSpPr>
        <a:xfrm>
          <a:off x="2583180" y="3063240"/>
          <a:ext cx="0" cy="284580"/>
          <a:chOff x="2506980" y="1981200"/>
          <a:chExt cx="502942" cy="228620"/>
        </a:xfrm>
      </xdr:grpSpPr>
      <xdr:pic>
        <xdr:nvPicPr>
          <xdr:cNvPr id="171" name="Picture 170">
            <a:extLst>
              <a:ext uri="{FF2B5EF4-FFF2-40B4-BE49-F238E27FC236}">
                <a16:creationId xmlns:a16="http://schemas.microsoft.com/office/drawing/2014/main" id="{DF1E7C84-2361-E990-7056-B7575EDD945A}"/>
              </a:ext>
            </a:extLst>
          </xdr:cNvPr>
          <xdr:cNvPicPr>
            <a:picLocks/>
          </xdr:cNvPicPr>
        </xdr:nvPicPr>
        <xdr:blipFill>
          <a:blip xmlns:r="http://schemas.openxmlformats.org/officeDocument/2006/relationships" r:embed="rId20"/>
          <a:stretch>
            <a:fillRect/>
          </a:stretch>
        </xdr:blipFill>
        <xdr:spPr>
          <a:xfrm>
            <a:off x="2506980" y="1988819"/>
            <a:ext cx="252000" cy="216000"/>
          </a:xfrm>
          <a:prstGeom prst="rect">
            <a:avLst/>
          </a:prstGeom>
        </xdr:spPr>
      </xdr:pic>
      <xdr:pic>
        <xdr:nvPicPr>
          <xdr:cNvPr id="172" name="Picture 171">
            <a:extLst>
              <a:ext uri="{FF2B5EF4-FFF2-40B4-BE49-F238E27FC236}">
                <a16:creationId xmlns:a16="http://schemas.microsoft.com/office/drawing/2014/main" id="{BEDAB843-8FF0-BFEC-E995-C7BC10AEDA10}"/>
              </a:ext>
            </a:extLst>
          </xdr:cNvPr>
          <xdr:cNvPicPr>
            <a:picLocks noChangeAspect="1"/>
          </xdr:cNvPicPr>
        </xdr:nvPicPr>
        <xdr:blipFill>
          <a:blip xmlns:r="http://schemas.openxmlformats.org/officeDocument/2006/relationships" r:embed="rId21"/>
          <a:stretch>
            <a:fillRect/>
          </a:stretch>
        </xdr:blipFill>
        <xdr:spPr>
          <a:xfrm>
            <a:off x="2758440" y="1981200"/>
            <a:ext cx="251482" cy="228620"/>
          </a:xfrm>
          <a:prstGeom prst="rect">
            <a:avLst/>
          </a:prstGeom>
        </xdr:spPr>
      </xdr:pic>
    </xdr:grpSp>
    <xdr:clientData/>
  </xdr:twoCellAnchor>
  <xdr:twoCellAnchor>
    <xdr:from>
      <xdr:col>7</xdr:col>
      <xdr:colOff>76200</xdr:colOff>
      <xdr:row>11</xdr:row>
      <xdr:rowOff>45720</xdr:rowOff>
    </xdr:from>
    <xdr:to>
      <xdr:col>7</xdr:col>
      <xdr:colOff>544200</xdr:colOff>
      <xdr:row>12</xdr:row>
      <xdr:rowOff>0</xdr:rowOff>
    </xdr:to>
    <xdr:grpSp>
      <xdr:nvGrpSpPr>
        <xdr:cNvPr id="173" name="Group 172">
          <a:extLst>
            <a:ext uri="{FF2B5EF4-FFF2-40B4-BE49-F238E27FC236}">
              <a16:creationId xmlns:a16="http://schemas.microsoft.com/office/drawing/2014/main" id="{043D6372-648D-47D8-B346-0BB8AB52D469}"/>
            </a:ext>
          </a:extLst>
        </xdr:cNvPr>
        <xdr:cNvGrpSpPr/>
      </xdr:nvGrpSpPr>
      <xdr:grpSpPr>
        <a:xfrm>
          <a:off x="2583180" y="3390900"/>
          <a:ext cx="0" cy="281940"/>
          <a:chOff x="2506980" y="1981200"/>
          <a:chExt cx="502942" cy="228620"/>
        </a:xfrm>
      </xdr:grpSpPr>
      <xdr:pic>
        <xdr:nvPicPr>
          <xdr:cNvPr id="174" name="Picture 173">
            <a:extLst>
              <a:ext uri="{FF2B5EF4-FFF2-40B4-BE49-F238E27FC236}">
                <a16:creationId xmlns:a16="http://schemas.microsoft.com/office/drawing/2014/main" id="{EE520A36-4583-09BB-059D-3EF74B598375}"/>
              </a:ext>
            </a:extLst>
          </xdr:cNvPr>
          <xdr:cNvPicPr>
            <a:picLocks/>
          </xdr:cNvPicPr>
        </xdr:nvPicPr>
        <xdr:blipFill>
          <a:blip xmlns:r="http://schemas.openxmlformats.org/officeDocument/2006/relationships" r:embed="rId20"/>
          <a:stretch>
            <a:fillRect/>
          </a:stretch>
        </xdr:blipFill>
        <xdr:spPr>
          <a:xfrm>
            <a:off x="2506980" y="1988819"/>
            <a:ext cx="252000" cy="216000"/>
          </a:xfrm>
          <a:prstGeom prst="rect">
            <a:avLst/>
          </a:prstGeom>
        </xdr:spPr>
      </xdr:pic>
      <xdr:pic>
        <xdr:nvPicPr>
          <xdr:cNvPr id="175" name="Picture 174">
            <a:extLst>
              <a:ext uri="{FF2B5EF4-FFF2-40B4-BE49-F238E27FC236}">
                <a16:creationId xmlns:a16="http://schemas.microsoft.com/office/drawing/2014/main" id="{A42F0AA9-4231-4168-B995-FA51179E5858}"/>
              </a:ext>
            </a:extLst>
          </xdr:cNvPr>
          <xdr:cNvPicPr>
            <a:picLocks noChangeAspect="1"/>
          </xdr:cNvPicPr>
        </xdr:nvPicPr>
        <xdr:blipFill>
          <a:blip xmlns:r="http://schemas.openxmlformats.org/officeDocument/2006/relationships" r:embed="rId21"/>
          <a:stretch>
            <a:fillRect/>
          </a:stretch>
        </xdr:blipFill>
        <xdr:spPr>
          <a:xfrm>
            <a:off x="2758440" y="1981200"/>
            <a:ext cx="251482" cy="228620"/>
          </a:xfrm>
          <a:prstGeom prst="rect">
            <a:avLst/>
          </a:prstGeom>
        </xdr:spPr>
      </xdr:pic>
    </xdr:grpSp>
    <xdr:clientData/>
  </xdr:twoCellAnchor>
  <xdr:twoCellAnchor>
    <xdr:from>
      <xdr:col>7</xdr:col>
      <xdr:colOff>76200</xdr:colOff>
      <xdr:row>12</xdr:row>
      <xdr:rowOff>0</xdr:rowOff>
    </xdr:from>
    <xdr:to>
      <xdr:col>7</xdr:col>
      <xdr:colOff>544200</xdr:colOff>
      <xdr:row>12</xdr:row>
      <xdr:rowOff>2640</xdr:rowOff>
    </xdr:to>
    <xdr:grpSp>
      <xdr:nvGrpSpPr>
        <xdr:cNvPr id="176" name="Group 175">
          <a:extLst>
            <a:ext uri="{FF2B5EF4-FFF2-40B4-BE49-F238E27FC236}">
              <a16:creationId xmlns:a16="http://schemas.microsoft.com/office/drawing/2014/main" id="{A7C2277C-4E35-41FF-A585-B22FDB76D33B}"/>
            </a:ext>
          </a:extLst>
        </xdr:cNvPr>
        <xdr:cNvGrpSpPr/>
      </xdr:nvGrpSpPr>
      <xdr:grpSpPr>
        <a:xfrm>
          <a:off x="2583180" y="3672840"/>
          <a:ext cx="0" cy="2640"/>
          <a:chOff x="2506980" y="1981200"/>
          <a:chExt cx="502942" cy="228620"/>
        </a:xfrm>
      </xdr:grpSpPr>
      <xdr:pic>
        <xdr:nvPicPr>
          <xdr:cNvPr id="177" name="Picture 176">
            <a:extLst>
              <a:ext uri="{FF2B5EF4-FFF2-40B4-BE49-F238E27FC236}">
                <a16:creationId xmlns:a16="http://schemas.microsoft.com/office/drawing/2014/main" id="{EF2CDDA1-EFD2-599F-F149-CC288B042BD6}"/>
              </a:ext>
            </a:extLst>
          </xdr:cNvPr>
          <xdr:cNvPicPr>
            <a:picLocks/>
          </xdr:cNvPicPr>
        </xdr:nvPicPr>
        <xdr:blipFill>
          <a:blip xmlns:r="http://schemas.openxmlformats.org/officeDocument/2006/relationships" r:embed="rId20"/>
          <a:stretch>
            <a:fillRect/>
          </a:stretch>
        </xdr:blipFill>
        <xdr:spPr>
          <a:xfrm>
            <a:off x="2506980" y="1988819"/>
            <a:ext cx="252000" cy="216000"/>
          </a:xfrm>
          <a:prstGeom prst="rect">
            <a:avLst/>
          </a:prstGeom>
        </xdr:spPr>
      </xdr:pic>
      <xdr:pic>
        <xdr:nvPicPr>
          <xdr:cNvPr id="178" name="Picture 177">
            <a:extLst>
              <a:ext uri="{FF2B5EF4-FFF2-40B4-BE49-F238E27FC236}">
                <a16:creationId xmlns:a16="http://schemas.microsoft.com/office/drawing/2014/main" id="{795A2C17-2183-23F0-13DD-E1AE0FA36E12}"/>
              </a:ext>
            </a:extLst>
          </xdr:cNvPr>
          <xdr:cNvPicPr>
            <a:picLocks noChangeAspect="1"/>
          </xdr:cNvPicPr>
        </xdr:nvPicPr>
        <xdr:blipFill>
          <a:blip xmlns:r="http://schemas.openxmlformats.org/officeDocument/2006/relationships" r:embed="rId21"/>
          <a:stretch>
            <a:fillRect/>
          </a:stretch>
        </xdr:blipFill>
        <xdr:spPr>
          <a:xfrm>
            <a:off x="2758440" y="1981200"/>
            <a:ext cx="251482" cy="228620"/>
          </a:xfrm>
          <a:prstGeom prst="rect">
            <a:avLst/>
          </a:prstGeom>
        </xdr:spPr>
      </xdr:pic>
    </xdr:grpSp>
    <xdr:clientData/>
  </xdr:twoCellAnchor>
  <xdr:twoCellAnchor>
    <xdr:from>
      <xdr:col>7</xdr:col>
      <xdr:colOff>76200</xdr:colOff>
      <xdr:row>12</xdr:row>
      <xdr:rowOff>45720</xdr:rowOff>
    </xdr:from>
    <xdr:to>
      <xdr:col>7</xdr:col>
      <xdr:colOff>544200</xdr:colOff>
      <xdr:row>13</xdr:row>
      <xdr:rowOff>2640</xdr:rowOff>
    </xdr:to>
    <xdr:grpSp>
      <xdr:nvGrpSpPr>
        <xdr:cNvPr id="179" name="Group 178">
          <a:extLst>
            <a:ext uri="{FF2B5EF4-FFF2-40B4-BE49-F238E27FC236}">
              <a16:creationId xmlns:a16="http://schemas.microsoft.com/office/drawing/2014/main" id="{3E81A262-C62B-46A4-955F-60917EA1E79B}"/>
            </a:ext>
          </a:extLst>
        </xdr:cNvPr>
        <xdr:cNvGrpSpPr/>
      </xdr:nvGrpSpPr>
      <xdr:grpSpPr>
        <a:xfrm>
          <a:off x="2583180" y="3718560"/>
          <a:ext cx="0" cy="284580"/>
          <a:chOff x="2506980" y="1981200"/>
          <a:chExt cx="502942" cy="228620"/>
        </a:xfrm>
      </xdr:grpSpPr>
      <xdr:pic>
        <xdr:nvPicPr>
          <xdr:cNvPr id="180" name="Picture 179">
            <a:extLst>
              <a:ext uri="{FF2B5EF4-FFF2-40B4-BE49-F238E27FC236}">
                <a16:creationId xmlns:a16="http://schemas.microsoft.com/office/drawing/2014/main" id="{6AB6CB14-5D71-8104-6526-FC3895991C0E}"/>
              </a:ext>
            </a:extLst>
          </xdr:cNvPr>
          <xdr:cNvPicPr>
            <a:picLocks/>
          </xdr:cNvPicPr>
        </xdr:nvPicPr>
        <xdr:blipFill>
          <a:blip xmlns:r="http://schemas.openxmlformats.org/officeDocument/2006/relationships" r:embed="rId20"/>
          <a:stretch>
            <a:fillRect/>
          </a:stretch>
        </xdr:blipFill>
        <xdr:spPr>
          <a:xfrm>
            <a:off x="2506980" y="1988819"/>
            <a:ext cx="252000" cy="216000"/>
          </a:xfrm>
          <a:prstGeom prst="rect">
            <a:avLst/>
          </a:prstGeom>
        </xdr:spPr>
      </xdr:pic>
      <xdr:pic>
        <xdr:nvPicPr>
          <xdr:cNvPr id="181" name="Picture 180">
            <a:extLst>
              <a:ext uri="{FF2B5EF4-FFF2-40B4-BE49-F238E27FC236}">
                <a16:creationId xmlns:a16="http://schemas.microsoft.com/office/drawing/2014/main" id="{865D5EC2-8DA7-36E0-8140-2F3241E8D1DA}"/>
              </a:ext>
            </a:extLst>
          </xdr:cNvPr>
          <xdr:cNvPicPr>
            <a:picLocks noChangeAspect="1"/>
          </xdr:cNvPicPr>
        </xdr:nvPicPr>
        <xdr:blipFill>
          <a:blip xmlns:r="http://schemas.openxmlformats.org/officeDocument/2006/relationships" r:embed="rId21"/>
          <a:stretch>
            <a:fillRect/>
          </a:stretch>
        </xdr:blipFill>
        <xdr:spPr>
          <a:xfrm>
            <a:off x="2758440" y="1981200"/>
            <a:ext cx="251482" cy="228620"/>
          </a:xfrm>
          <a:prstGeom prst="rect">
            <a:avLst/>
          </a:prstGeom>
        </xdr:spPr>
      </xdr:pic>
    </xdr:grpSp>
    <xdr:clientData/>
  </xdr:twoCellAnchor>
  <xdr:twoCellAnchor>
    <xdr:from>
      <xdr:col>7</xdr:col>
      <xdr:colOff>76200</xdr:colOff>
      <xdr:row>13</xdr:row>
      <xdr:rowOff>45720</xdr:rowOff>
    </xdr:from>
    <xdr:to>
      <xdr:col>7</xdr:col>
      <xdr:colOff>544200</xdr:colOff>
      <xdr:row>14</xdr:row>
      <xdr:rowOff>2640</xdr:rowOff>
    </xdr:to>
    <xdr:grpSp>
      <xdr:nvGrpSpPr>
        <xdr:cNvPr id="182" name="Group 181">
          <a:extLst>
            <a:ext uri="{FF2B5EF4-FFF2-40B4-BE49-F238E27FC236}">
              <a16:creationId xmlns:a16="http://schemas.microsoft.com/office/drawing/2014/main" id="{C85F813E-AA0F-4262-A277-7D2E45BE920F}"/>
            </a:ext>
          </a:extLst>
        </xdr:cNvPr>
        <xdr:cNvGrpSpPr/>
      </xdr:nvGrpSpPr>
      <xdr:grpSpPr>
        <a:xfrm>
          <a:off x="2583180" y="4046220"/>
          <a:ext cx="0" cy="284580"/>
          <a:chOff x="2506980" y="1981200"/>
          <a:chExt cx="502942" cy="228620"/>
        </a:xfrm>
      </xdr:grpSpPr>
      <xdr:pic>
        <xdr:nvPicPr>
          <xdr:cNvPr id="183" name="Picture 182">
            <a:extLst>
              <a:ext uri="{FF2B5EF4-FFF2-40B4-BE49-F238E27FC236}">
                <a16:creationId xmlns:a16="http://schemas.microsoft.com/office/drawing/2014/main" id="{0403DB98-3B76-1AA7-E5F1-40282BEC9048}"/>
              </a:ext>
            </a:extLst>
          </xdr:cNvPr>
          <xdr:cNvPicPr>
            <a:picLocks/>
          </xdr:cNvPicPr>
        </xdr:nvPicPr>
        <xdr:blipFill>
          <a:blip xmlns:r="http://schemas.openxmlformats.org/officeDocument/2006/relationships" r:embed="rId20"/>
          <a:stretch>
            <a:fillRect/>
          </a:stretch>
        </xdr:blipFill>
        <xdr:spPr>
          <a:xfrm>
            <a:off x="2506980" y="1988819"/>
            <a:ext cx="252000" cy="216000"/>
          </a:xfrm>
          <a:prstGeom prst="rect">
            <a:avLst/>
          </a:prstGeom>
        </xdr:spPr>
      </xdr:pic>
      <xdr:pic>
        <xdr:nvPicPr>
          <xdr:cNvPr id="184" name="Picture 183">
            <a:extLst>
              <a:ext uri="{FF2B5EF4-FFF2-40B4-BE49-F238E27FC236}">
                <a16:creationId xmlns:a16="http://schemas.microsoft.com/office/drawing/2014/main" id="{EA2B45E9-2003-CF3A-F351-A984B9711349}"/>
              </a:ext>
            </a:extLst>
          </xdr:cNvPr>
          <xdr:cNvPicPr>
            <a:picLocks noChangeAspect="1"/>
          </xdr:cNvPicPr>
        </xdr:nvPicPr>
        <xdr:blipFill>
          <a:blip xmlns:r="http://schemas.openxmlformats.org/officeDocument/2006/relationships" r:embed="rId21"/>
          <a:stretch>
            <a:fillRect/>
          </a:stretch>
        </xdr:blipFill>
        <xdr:spPr>
          <a:xfrm>
            <a:off x="2758440" y="1981200"/>
            <a:ext cx="251482" cy="228620"/>
          </a:xfrm>
          <a:prstGeom prst="rect">
            <a:avLst/>
          </a:prstGeom>
        </xdr:spPr>
      </xdr:pic>
    </xdr:grpSp>
    <xdr:clientData/>
  </xdr:twoCellAnchor>
  <xdr:twoCellAnchor>
    <xdr:from>
      <xdr:col>7</xdr:col>
      <xdr:colOff>76200</xdr:colOff>
      <xdr:row>14</xdr:row>
      <xdr:rowOff>45720</xdr:rowOff>
    </xdr:from>
    <xdr:to>
      <xdr:col>7</xdr:col>
      <xdr:colOff>544200</xdr:colOff>
      <xdr:row>15</xdr:row>
      <xdr:rowOff>2640</xdr:rowOff>
    </xdr:to>
    <xdr:grpSp>
      <xdr:nvGrpSpPr>
        <xdr:cNvPr id="185" name="Group 184">
          <a:extLst>
            <a:ext uri="{FF2B5EF4-FFF2-40B4-BE49-F238E27FC236}">
              <a16:creationId xmlns:a16="http://schemas.microsoft.com/office/drawing/2014/main" id="{81C2968B-D67E-4967-8A38-A6FE5A531EE5}"/>
            </a:ext>
          </a:extLst>
        </xdr:cNvPr>
        <xdr:cNvGrpSpPr/>
      </xdr:nvGrpSpPr>
      <xdr:grpSpPr>
        <a:xfrm>
          <a:off x="2583180" y="4373880"/>
          <a:ext cx="0" cy="284580"/>
          <a:chOff x="2506980" y="1981200"/>
          <a:chExt cx="502942" cy="228620"/>
        </a:xfrm>
      </xdr:grpSpPr>
      <xdr:pic>
        <xdr:nvPicPr>
          <xdr:cNvPr id="186" name="Picture 185">
            <a:extLst>
              <a:ext uri="{FF2B5EF4-FFF2-40B4-BE49-F238E27FC236}">
                <a16:creationId xmlns:a16="http://schemas.microsoft.com/office/drawing/2014/main" id="{B60F7F9F-F410-BC91-4EE6-0C56C63BC535}"/>
              </a:ext>
            </a:extLst>
          </xdr:cNvPr>
          <xdr:cNvPicPr>
            <a:picLocks/>
          </xdr:cNvPicPr>
        </xdr:nvPicPr>
        <xdr:blipFill>
          <a:blip xmlns:r="http://schemas.openxmlformats.org/officeDocument/2006/relationships" r:embed="rId20"/>
          <a:stretch>
            <a:fillRect/>
          </a:stretch>
        </xdr:blipFill>
        <xdr:spPr>
          <a:xfrm>
            <a:off x="2506980" y="1988819"/>
            <a:ext cx="252000" cy="216000"/>
          </a:xfrm>
          <a:prstGeom prst="rect">
            <a:avLst/>
          </a:prstGeom>
        </xdr:spPr>
      </xdr:pic>
      <xdr:pic>
        <xdr:nvPicPr>
          <xdr:cNvPr id="187" name="Picture 186">
            <a:extLst>
              <a:ext uri="{FF2B5EF4-FFF2-40B4-BE49-F238E27FC236}">
                <a16:creationId xmlns:a16="http://schemas.microsoft.com/office/drawing/2014/main" id="{206C80E7-3170-49FE-4F1E-DBD5924B4879}"/>
              </a:ext>
            </a:extLst>
          </xdr:cNvPr>
          <xdr:cNvPicPr>
            <a:picLocks noChangeAspect="1"/>
          </xdr:cNvPicPr>
        </xdr:nvPicPr>
        <xdr:blipFill>
          <a:blip xmlns:r="http://schemas.openxmlformats.org/officeDocument/2006/relationships" r:embed="rId21"/>
          <a:stretch>
            <a:fillRect/>
          </a:stretch>
        </xdr:blipFill>
        <xdr:spPr>
          <a:xfrm>
            <a:off x="2758440" y="1981200"/>
            <a:ext cx="251482" cy="228620"/>
          </a:xfrm>
          <a:prstGeom prst="rect">
            <a:avLst/>
          </a:prstGeom>
        </xdr:spPr>
      </xdr:pic>
    </xdr:grpSp>
    <xdr:clientData/>
  </xdr:twoCellAnchor>
  <xdr:twoCellAnchor>
    <xdr:from>
      <xdr:col>7</xdr:col>
      <xdr:colOff>76200</xdr:colOff>
      <xdr:row>15</xdr:row>
      <xdr:rowOff>45720</xdr:rowOff>
    </xdr:from>
    <xdr:to>
      <xdr:col>7</xdr:col>
      <xdr:colOff>544200</xdr:colOff>
      <xdr:row>16</xdr:row>
      <xdr:rowOff>2640</xdr:rowOff>
    </xdr:to>
    <xdr:grpSp>
      <xdr:nvGrpSpPr>
        <xdr:cNvPr id="188" name="Group 187">
          <a:extLst>
            <a:ext uri="{FF2B5EF4-FFF2-40B4-BE49-F238E27FC236}">
              <a16:creationId xmlns:a16="http://schemas.microsoft.com/office/drawing/2014/main" id="{664D29BE-9EA6-4992-90B9-D4C1DD36EF79}"/>
            </a:ext>
          </a:extLst>
        </xdr:cNvPr>
        <xdr:cNvGrpSpPr/>
      </xdr:nvGrpSpPr>
      <xdr:grpSpPr>
        <a:xfrm>
          <a:off x="2583180" y="4701540"/>
          <a:ext cx="0" cy="284580"/>
          <a:chOff x="2506980" y="1981200"/>
          <a:chExt cx="502942" cy="228620"/>
        </a:xfrm>
      </xdr:grpSpPr>
      <xdr:pic>
        <xdr:nvPicPr>
          <xdr:cNvPr id="189" name="Picture 188">
            <a:extLst>
              <a:ext uri="{FF2B5EF4-FFF2-40B4-BE49-F238E27FC236}">
                <a16:creationId xmlns:a16="http://schemas.microsoft.com/office/drawing/2014/main" id="{254DFCEA-F33B-51E0-C7E2-F94A43D414D0}"/>
              </a:ext>
            </a:extLst>
          </xdr:cNvPr>
          <xdr:cNvPicPr>
            <a:picLocks/>
          </xdr:cNvPicPr>
        </xdr:nvPicPr>
        <xdr:blipFill>
          <a:blip xmlns:r="http://schemas.openxmlformats.org/officeDocument/2006/relationships" r:embed="rId20"/>
          <a:stretch>
            <a:fillRect/>
          </a:stretch>
        </xdr:blipFill>
        <xdr:spPr>
          <a:xfrm>
            <a:off x="2506980" y="1988819"/>
            <a:ext cx="252000" cy="216000"/>
          </a:xfrm>
          <a:prstGeom prst="rect">
            <a:avLst/>
          </a:prstGeom>
        </xdr:spPr>
      </xdr:pic>
      <xdr:pic>
        <xdr:nvPicPr>
          <xdr:cNvPr id="190" name="Picture 189">
            <a:extLst>
              <a:ext uri="{FF2B5EF4-FFF2-40B4-BE49-F238E27FC236}">
                <a16:creationId xmlns:a16="http://schemas.microsoft.com/office/drawing/2014/main" id="{3D136F53-1E0D-ED97-CEC6-BFF36D5AED31}"/>
              </a:ext>
            </a:extLst>
          </xdr:cNvPr>
          <xdr:cNvPicPr>
            <a:picLocks noChangeAspect="1"/>
          </xdr:cNvPicPr>
        </xdr:nvPicPr>
        <xdr:blipFill>
          <a:blip xmlns:r="http://schemas.openxmlformats.org/officeDocument/2006/relationships" r:embed="rId21"/>
          <a:stretch>
            <a:fillRect/>
          </a:stretch>
        </xdr:blipFill>
        <xdr:spPr>
          <a:xfrm>
            <a:off x="2758440" y="1981200"/>
            <a:ext cx="251482" cy="228620"/>
          </a:xfrm>
          <a:prstGeom prst="rect">
            <a:avLst/>
          </a:prstGeom>
        </xdr:spPr>
      </xdr:pic>
    </xdr:grpSp>
    <xdr:clientData/>
  </xdr:twoCellAnchor>
  <xdr:twoCellAnchor>
    <xdr:from>
      <xdr:col>7</xdr:col>
      <xdr:colOff>76200</xdr:colOff>
      <xdr:row>16</xdr:row>
      <xdr:rowOff>45720</xdr:rowOff>
    </xdr:from>
    <xdr:to>
      <xdr:col>7</xdr:col>
      <xdr:colOff>544200</xdr:colOff>
      <xdr:row>17</xdr:row>
      <xdr:rowOff>2640</xdr:rowOff>
    </xdr:to>
    <xdr:grpSp>
      <xdr:nvGrpSpPr>
        <xdr:cNvPr id="191" name="Group 190">
          <a:extLst>
            <a:ext uri="{FF2B5EF4-FFF2-40B4-BE49-F238E27FC236}">
              <a16:creationId xmlns:a16="http://schemas.microsoft.com/office/drawing/2014/main" id="{158B08E3-7CE5-40E2-8FB0-147BDD44A5D6}"/>
            </a:ext>
          </a:extLst>
        </xdr:cNvPr>
        <xdr:cNvGrpSpPr/>
      </xdr:nvGrpSpPr>
      <xdr:grpSpPr>
        <a:xfrm>
          <a:off x="2583180" y="5029200"/>
          <a:ext cx="0" cy="284580"/>
          <a:chOff x="2506980" y="1981200"/>
          <a:chExt cx="502942" cy="228620"/>
        </a:xfrm>
      </xdr:grpSpPr>
      <xdr:pic>
        <xdr:nvPicPr>
          <xdr:cNvPr id="192" name="Picture 191">
            <a:extLst>
              <a:ext uri="{FF2B5EF4-FFF2-40B4-BE49-F238E27FC236}">
                <a16:creationId xmlns:a16="http://schemas.microsoft.com/office/drawing/2014/main" id="{4B668F1B-E8AF-4BD0-91A6-91DAF7E83DD2}"/>
              </a:ext>
            </a:extLst>
          </xdr:cNvPr>
          <xdr:cNvPicPr>
            <a:picLocks/>
          </xdr:cNvPicPr>
        </xdr:nvPicPr>
        <xdr:blipFill>
          <a:blip xmlns:r="http://schemas.openxmlformats.org/officeDocument/2006/relationships" r:embed="rId20"/>
          <a:stretch>
            <a:fillRect/>
          </a:stretch>
        </xdr:blipFill>
        <xdr:spPr>
          <a:xfrm>
            <a:off x="2506980" y="1988819"/>
            <a:ext cx="252000" cy="216000"/>
          </a:xfrm>
          <a:prstGeom prst="rect">
            <a:avLst/>
          </a:prstGeom>
        </xdr:spPr>
      </xdr:pic>
      <xdr:pic>
        <xdr:nvPicPr>
          <xdr:cNvPr id="193" name="Picture 192">
            <a:extLst>
              <a:ext uri="{FF2B5EF4-FFF2-40B4-BE49-F238E27FC236}">
                <a16:creationId xmlns:a16="http://schemas.microsoft.com/office/drawing/2014/main" id="{DDE0E0A4-B2D0-91DE-7A19-C803E3877178}"/>
              </a:ext>
            </a:extLst>
          </xdr:cNvPr>
          <xdr:cNvPicPr>
            <a:picLocks noChangeAspect="1"/>
          </xdr:cNvPicPr>
        </xdr:nvPicPr>
        <xdr:blipFill>
          <a:blip xmlns:r="http://schemas.openxmlformats.org/officeDocument/2006/relationships" r:embed="rId21"/>
          <a:stretch>
            <a:fillRect/>
          </a:stretch>
        </xdr:blipFill>
        <xdr:spPr>
          <a:xfrm>
            <a:off x="2758440" y="1981200"/>
            <a:ext cx="251482" cy="228620"/>
          </a:xfrm>
          <a:prstGeom prst="rect">
            <a:avLst/>
          </a:prstGeom>
        </xdr:spPr>
      </xdr:pic>
    </xdr:grpSp>
    <xdr:clientData/>
  </xdr:twoCellAnchor>
  <xdr:twoCellAnchor>
    <xdr:from>
      <xdr:col>7</xdr:col>
      <xdr:colOff>76200</xdr:colOff>
      <xdr:row>17</xdr:row>
      <xdr:rowOff>45720</xdr:rowOff>
    </xdr:from>
    <xdr:to>
      <xdr:col>7</xdr:col>
      <xdr:colOff>544200</xdr:colOff>
      <xdr:row>18</xdr:row>
      <xdr:rowOff>2640</xdr:rowOff>
    </xdr:to>
    <xdr:grpSp>
      <xdr:nvGrpSpPr>
        <xdr:cNvPr id="194" name="Group 193">
          <a:extLst>
            <a:ext uri="{FF2B5EF4-FFF2-40B4-BE49-F238E27FC236}">
              <a16:creationId xmlns:a16="http://schemas.microsoft.com/office/drawing/2014/main" id="{4A36110B-0BF2-4BF7-8D04-4B60745E0AAF}"/>
            </a:ext>
          </a:extLst>
        </xdr:cNvPr>
        <xdr:cNvGrpSpPr/>
      </xdr:nvGrpSpPr>
      <xdr:grpSpPr>
        <a:xfrm>
          <a:off x="2583180" y="5356860"/>
          <a:ext cx="0" cy="284580"/>
          <a:chOff x="2506980" y="1981200"/>
          <a:chExt cx="502942" cy="228620"/>
        </a:xfrm>
      </xdr:grpSpPr>
      <xdr:pic>
        <xdr:nvPicPr>
          <xdr:cNvPr id="195" name="Picture 194">
            <a:extLst>
              <a:ext uri="{FF2B5EF4-FFF2-40B4-BE49-F238E27FC236}">
                <a16:creationId xmlns:a16="http://schemas.microsoft.com/office/drawing/2014/main" id="{9C8D3293-45F6-0979-6C1C-137547E91733}"/>
              </a:ext>
            </a:extLst>
          </xdr:cNvPr>
          <xdr:cNvPicPr>
            <a:picLocks/>
          </xdr:cNvPicPr>
        </xdr:nvPicPr>
        <xdr:blipFill>
          <a:blip xmlns:r="http://schemas.openxmlformats.org/officeDocument/2006/relationships" r:embed="rId20"/>
          <a:stretch>
            <a:fillRect/>
          </a:stretch>
        </xdr:blipFill>
        <xdr:spPr>
          <a:xfrm>
            <a:off x="2506980" y="1988819"/>
            <a:ext cx="252000" cy="216000"/>
          </a:xfrm>
          <a:prstGeom prst="rect">
            <a:avLst/>
          </a:prstGeom>
        </xdr:spPr>
      </xdr:pic>
      <xdr:pic>
        <xdr:nvPicPr>
          <xdr:cNvPr id="196" name="Picture 195">
            <a:extLst>
              <a:ext uri="{FF2B5EF4-FFF2-40B4-BE49-F238E27FC236}">
                <a16:creationId xmlns:a16="http://schemas.microsoft.com/office/drawing/2014/main" id="{C28168B9-EF2F-6BFB-7308-2C2AF1ED8FB5}"/>
              </a:ext>
            </a:extLst>
          </xdr:cNvPr>
          <xdr:cNvPicPr>
            <a:picLocks noChangeAspect="1"/>
          </xdr:cNvPicPr>
        </xdr:nvPicPr>
        <xdr:blipFill>
          <a:blip xmlns:r="http://schemas.openxmlformats.org/officeDocument/2006/relationships" r:embed="rId21"/>
          <a:stretch>
            <a:fillRect/>
          </a:stretch>
        </xdr:blipFill>
        <xdr:spPr>
          <a:xfrm>
            <a:off x="2758440" y="1981200"/>
            <a:ext cx="251482" cy="228620"/>
          </a:xfrm>
          <a:prstGeom prst="rect">
            <a:avLst/>
          </a:prstGeom>
        </xdr:spPr>
      </xdr:pic>
    </xdr:grpSp>
    <xdr:clientData/>
  </xdr:twoCellAnchor>
  <xdr:twoCellAnchor>
    <xdr:from>
      <xdr:col>7</xdr:col>
      <xdr:colOff>76200</xdr:colOff>
      <xdr:row>18</xdr:row>
      <xdr:rowOff>45720</xdr:rowOff>
    </xdr:from>
    <xdr:to>
      <xdr:col>7</xdr:col>
      <xdr:colOff>544200</xdr:colOff>
      <xdr:row>19</xdr:row>
      <xdr:rowOff>2640</xdr:rowOff>
    </xdr:to>
    <xdr:grpSp>
      <xdr:nvGrpSpPr>
        <xdr:cNvPr id="197" name="Group 196">
          <a:extLst>
            <a:ext uri="{FF2B5EF4-FFF2-40B4-BE49-F238E27FC236}">
              <a16:creationId xmlns:a16="http://schemas.microsoft.com/office/drawing/2014/main" id="{79DCFBB8-05F9-4200-AEFD-FFAEF8FE1964}"/>
            </a:ext>
          </a:extLst>
        </xdr:cNvPr>
        <xdr:cNvGrpSpPr/>
      </xdr:nvGrpSpPr>
      <xdr:grpSpPr>
        <a:xfrm>
          <a:off x="2583180" y="5684520"/>
          <a:ext cx="0" cy="284580"/>
          <a:chOff x="2506980" y="1981200"/>
          <a:chExt cx="502942" cy="228620"/>
        </a:xfrm>
      </xdr:grpSpPr>
      <xdr:pic>
        <xdr:nvPicPr>
          <xdr:cNvPr id="198" name="Picture 197">
            <a:extLst>
              <a:ext uri="{FF2B5EF4-FFF2-40B4-BE49-F238E27FC236}">
                <a16:creationId xmlns:a16="http://schemas.microsoft.com/office/drawing/2014/main" id="{EEF12887-895A-9610-6062-2DF8700F3264}"/>
              </a:ext>
            </a:extLst>
          </xdr:cNvPr>
          <xdr:cNvPicPr>
            <a:picLocks/>
          </xdr:cNvPicPr>
        </xdr:nvPicPr>
        <xdr:blipFill>
          <a:blip xmlns:r="http://schemas.openxmlformats.org/officeDocument/2006/relationships" r:embed="rId20"/>
          <a:stretch>
            <a:fillRect/>
          </a:stretch>
        </xdr:blipFill>
        <xdr:spPr>
          <a:xfrm>
            <a:off x="2506980" y="1988819"/>
            <a:ext cx="252000" cy="216000"/>
          </a:xfrm>
          <a:prstGeom prst="rect">
            <a:avLst/>
          </a:prstGeom>
        </xdr:spPr>
      </xdr:pic>
      <xdr:pic>
        <xdr:nvPicPr>
          <xdr:cNvPr id="199" name="Picture 198">
            <a:extLst>
              <a:ext uri="{FF2B5EF4-FFF2-40B4-BE49-F238E27FC236}">
                <a16:creationId xmlns:a16="http://schemas.microsoft.com/office/drawing/2014/main" id="{EB7F1CD6-116D-75F3-0C0D-F4663DC460BA}"/>
              </a:ext>
            </a:extLst>
          </xdr:cNvPr>
          <xdr:cNvPicPr>
            <a:picLocks noChangeAspect="1"/>
          </xdr:cNvPicPr>
        </xdr:nvPicPr>
        <xdr:blipFill>
          <a:blip xmlns:r="http://schemas.openxmlformats.org/officeDocument/2006/relationships" r:embed="rId21"/>
          <a:stretch>
            <a:fillRect/>
          </a:stretch>
        </xdr:blipFill>
        <xdr:spPr>
          <a:xfrm>
            <a:off x="2758440" y="1981200"/>
            <a:ext cx="251482" cy="228620"/>
          </a:xfrm>
          <a:prstGeom prst="rect">
            <a:avLst/>
          </a:prstGeom>
        </xdr:spPr>
      </xdr:pic>
    </xdr:grpSp>
    <xdr:clientData/>
  </xdr:twoCellAnchor>
  <xdr:twoCellAnchor>
    <xdr:from>
      <xdr:col>7</xdr:col>
      <xdr:colOff>76200</xdr:colOff>
      <xdr:row>19</xdr:row>
      <xdr:rowOff>45720</xdr:rowOff>
    </xdr:from>
    <xdr:to>
      <xdr:col>7</xdr:col>
      <xdr:colOff>544200</xdr:colOff>
      <xdr:row>20</xdr:row>
      <xdr:rowOff>2640</xdr:rowOff>
    </xdr:to>
    <xdr:grpSp>
      <xdr:nvGrpSpPr>
        <xdr:cNvPr id="200" name="Group 199">
          <a:extLst>
            <a:ext uri="{FF2B5EF4-FFF2-40B4-BE49-F238E27FC236}">
              <a16:creationId xmlns:a16="http://schemas.microsoft.com/office/drawing/2014/main" id="{1DFC8AA2-1238-44C7-9B27-7D844AF0E4A2}"/>
            </a:ext>
          </a:extLst>
        </xdr:cNvPr>
        <xdr:cNvGrpSpPr/>
      </xdr:nvGrpSpPr>
      <xdr:grpSpPr>
        <a:xfrm>
          <a:off x="2583180" y="6012180"/>
          <a:ext cx="0" cy="284580"/>
          <a:chOff x="2506980" y="1981200"/>
          <a:chExt cx="502942" cy="228620"/>
        </a:xfrm>
      </xdr:grpSpPr>
      <xdr:pic>
        <xdr:nvPicPr>
          <xdr:cNvPr id="201" name="Picture 200">
            <a:extLst>
              <a:ext uri="{FF2B5EF4-FFF2-40B4-BE49-F238E27FC236}">
                <a16:creationId xmlns:a16="http://schemas.microsoft.com/office/drawing/2014/main" id="{BF26E624-232A-2E37-A7BB-06C4556514D6}"/>
              </a:ext>
            </a:extLst>
          </xdr:cNvPr>
          <xdr:cNvPicPr>
            <a:picLocks/>
          </xdr:cNvPicPr>
        </xdr:nvPicPr>
        <xdr:blipFill>
          <a:blip xmlns:r="http://schemas.openxmlformats.org/officeDocument/2006/relationships" r:embed="rId20"/>
          <a:stretch>
            <a:fillRect/>
          </a:stretch>
        </xdr:blipFill>
        <xdr:spPr>
          <a:xfrm>
            <a:off x="2506980" y="1988819"/>
            <a:ext cx="252000" cy="216000"/>
          </a:xfrm>
          <a:prstGeom prst="rect">
            <a:avLst/>
          </a:prstGeom>
        </xdr:spPr>
      </xdr:pic>
      <xdr:pic>
        <xdr:nvPicPr>
          <xdr:cNvPr id="202" name="Picture 201">
            <a:extLst>
              <a:ext uri="{FF2B5EF4-FFF2-40B4-BE49-F238E27FC236}">
                <a16:creationId xmlns:a16="http://schemas.microsoft.com/office/drawing/2014/main" id="{B6486654-AB90-8AEB-2C5E-1EED6EABADFA}"/>
              </a:ext>
            </a:extLst>
          </xdr:cNvPr>
          <xdr:cNvPicPr>
            <a:picLocks noChangeAspect="1"/>
          </xdr:cNvPicPr>
        </xdr:nvPicPr>
        <xdr:blipFill>
          <a:blip xmlns:r="http://schemas.openxmlformats.org/officeDocument/2006/relationships" r:embed="rId21"/>
          <a:stretch>
            <a:fillRect/>
          </a:stretch>
        </xdr:blipFill>
        <xdr:spPr>
          <a:xfrm>
            <a:off x="2758440" y="1981200"/>
            <a:ext cx="251482" cy="228620"/>
          </a:xfrm>
          <a:prstGeom prst="rect">
            <a:avLst/>
          </a:prstGeom>
        </xdr:spPr>
      </xdr:pic>
    </xdr:grpSp>
    <xdr:clientData/>
  </xdr:twoCellAnchor>
  <xdr:twoCellAnchor>
    <xdr:from>
      <xdr:col>11</xdr:col>
      <xdr:colOff>1165865</xdr:colOff>
      <xdr:row>3</xdr:row>
      <xdr:rowOff>106680</xdr:rowOff>
    </xdr:from>
    <xdr:to>
      <xdr:col>14</xdr:col>
      <xdr:colOff>814663</xdr:colOff>
      <xdr:row>3</xdr:row>
      <xdr:rowOff>358680</xdr:rowOff>
    </xdr:to>
    <xdr:grpSp>
      <xdr:nvGrpSpPr>
        <xdr:cNvPr id="203" name="Group 202">
          <a:extLst>
            <a:ext uri="{FF2B5EF4-FFF2-40B4-BE49-F238E27FC236}">
              <a16:creationId xmlns:a16="http://schemas.microsoft.com/office/drawing/2014/main" id="{09A1703C-CDD5-4D2E-9C9B-0A73FA8B5DCD}"/>
            </a:ext>
          </a:extLst>
        </xdr:cNvPr>
        <xdr:cNvGrpSpPr/>
      </xdr:nvGrpSpPr>
      <xdr:grpSpPr>
        <a:xfrm>
          <a:off x="6370325" y="922020"/>
          <a:ext cx="3314018" cy="252000"/>
          <a:chOff x="6543781" y="952500"/>
          <a:chExt cx="3611178" cy="252000"/>
        </a:xfrm>
        <a:solidFill>
          <a:schemeClr val="tx1"/>
        </a:solidFill>
      </xdr:grpSpPr>
      <xdr:grpSp>
        <xdr:nvGrpSpPr>
          <xdr:cNvPr id="204" name="Group 203">
            <a:extLst>
              <a:ext uri="{FF2B5EF4-FFF2-40B4-BE49-F238E27FC236}">
                <a16:creationId xmlns:a16="http://schemas.microsoft.com/office/drawing/2014/main" id="{92B984DB-002A-B934-F15E-BBA2086E60B5}"/>
              </a:ext>
            </a:extLst>
          </xdr:cNvPr>
          <xdr:cNvGrpSpPr/>
        </xdr:nvGrpSpPr>
        <xdr:grpSpPr>
          <a:xfrm>
            <a:off x="6543781" y="952500"/>
            <a:ext cx="3611178" cy="252000"/>
            <a:chOff x="1710630" y="822960"/>
            <a:chExt cx="3754917" cy="263975"/>
          </a:xfrm>
          <a:grpFill/>
        </xdr:grpSpPr>
        <xdr:sp macro="" textlink="">
          <xdr:nvSpPr>
            <xdr:cNvPr id="206" name="Rectangle: Rounded Corners 205">
              <a:extLst>
                <a:ext uri="{FF2B5EF4-FFF2-40B4-BE49-F238E27FC236}">
                  <a16:creationId xmlns:a16="http://schemas.microsoft.com/office/drawing/2014/main" id="{25B0B7FF-C5CA-1E26-20F6-3DD4FCA59A56}"/>
                </a:ext>
              </a:extLst>
            </xdr:cNvPr>
            <xdr:cNvSpPr/>
          </xdr:nvSpPr>
          <xdr:spPr>
            <a:xfrm>
              <a:off x="3606843" y="822960"/>
              <a:ext cx="897368"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HSavy</a:t>
              </a:r>
              <a:endParaRPr lang="en-SC" sz="1100">
                <a:latin typeface="Arial" panose="020B0604020202020204" pitchFamily="34" charset="0"/>
                <a:cs typeface="Arial" panose="020B0604020202020204" pitchFamily="34" charset="0"/>
              </a:endParaRPr>
            </a:p>
          </xdr:txBody>
        </xdr:sp>
        <xdr:sp macro="" textlink="">
          <xdr:nvSpPr>
            <xdr:cNvPr id="207" name="Rectangle: Rounded Corners 206">
              <a:extLst>
                <a:ext uri="{FF2B5EF4-FFF2-40B4-BE49-F238E27FC236}">
                  <a16:creationId xmlns:a16="http://schemas.microsoft.com/office/drawing/2014/main" id="{0FBD97E9-A586-96DC-EB53-B980B33690D5}"/>
                </a:ext>
              </a:extLst>
            </xdr:cNvPr>
            <xdr:cNvSpPr/>
          </xdr:nvSpPr>
          <xdr:spPr>
            <a:xfrm>
              <a:off x="4568179" y="822960"/>
              <a:ext cx="897368"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MUA</a:t>
              </a:r>
              <a:endParaRPr lang="en-SC" sz="1100">
                <a:latin typeface="Arial" panose="020B0604020202020204" pitchFamily="34" charset="0"/>
                <a:cs typeface="Arial" panose="020B0604020202020204" pitchFamily="34" charset="0"/>
              </a:endParaRPr>
            </a:p>
          </xdr:txBody>
        </xdr:sp>
        <xdr:sp macro="" textlink="">
          <xdr:nvSpPr>
            <xdr:cNvPr id="208" name="Rectangle: Rounded Corners 207">
              <a:hlinkClick xmlns:r="http://schemas.openxmlformats.org/officeDocument/2006/relationships" r:id="rId22"/>
              <a:extLst>
                <a:ext uri="{FF2B5EF4-FFF2-40B4-BE49-F238E27FC236}">
                  <a16:creationId xmlns:a16="http://schemas.microsoft.com/office/drawing/2014/main" id="{CAA157A5-732F-D9A0-255F-1FC44E2210C6}"/>
                </a:ext>
              </a:extLst>
            </xdr:cNvPr>
            <xdr:cNvSpPr/>
          </xdr:nvSpPr>
          <xdr:spPr>
            <a:xfrm>
              <a:off x="1710630" y="822960"/>
              <a:ext cx="897368"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SACOS</a:t>
              </a:r>
              <a:endParaRPr lang="en-SC" sz="1100">
                <a:latin typeface="Arial" panose="020B0604020202020204" pitchFamily="34" charset="0"/>
                <a:cs typeface="Arial" panose="020B0604020202020204" pitchFamily="34" charset="0"/>
              </a:endParaRPr>
            </a:p>
          </xdr:txBody>
        </xdr:sp>
      </xdr:grpSp>
      <xdr:sp macro="" textlink="">
        <xdr:nvSpPr>
          <xdr:cNvPr id="205" name="Rectangle: Rounded Corners 204">
            <a:extLst>
              <a:ext uri="{FF2B5EF4-FFF2-40B4-BE49-F238E27FC236}">
                <a16:creationId xmlns:a16="http://schemas.microsoft.com/office/drawing/2014/main" id="{40EA337C-0481-944E-4850-E3E5FF9C8BF4}"/>
              </a:ext>
            </a:extLst>
          </xdr:cNvPr>
          <xdr:cNvSpPr/>
        </xdr:nvSpPr>
        <xdr:spPr>
          <a:xfrm>
            <a:off x="7460289" y="952500"/>
            <a:ext cx="863017"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Alliance</a:t>
            </a:r>
            <a:endParaRPr lang="en-SC" sz="1100">
              <a:latin typeface="Arial" panose="020B0604020202020204" pitchFamily="34" charset="0"/>
              <a:cs typeface="Arial" panose="020B0604020202020204" pitchFamily="34" charset="0"/>
            </a:endParaRPr>
          </a:p>
        </xdr:txBody>
      </xdr:sp>
    </xdr:grpSp>
    <xdr:clientData/>
  </xdr:twoCellAnchor>
  <xdr:twoCellAnchor>
    <xdr:from>
      <xdr:col>11</xdr:col>
      <xdr:colOff>495300</xdr:colOff>
      <xdr:row>3</xdr:row>
      <xdr:rowOff>99060</xdr:rowOff>
    </xdr:from>
    <xdr:to>
      <xdr:col>11</xdr:col>
      <xdr:colOff>1143300</xdr:colOff>
      <xdr:row>3</xdr:row>
      <xdr:rowOff>351060</xdr:rowOff>
    </xdr:to>
    <xdr:sp macro="" textlink="">
      <xdr:nvSpPr>
        <xdr:cNvPr id="10" name="Rectangle: Rounded Corners 9">
          <a:extLst>
            <a:ext uri="{FF2B5EF4-FFF2-40B4-BE49-F238E27FC236}">
              <a16:creationId xmlns:a16="http://schemas.microsoft.com/office/drawing/2014/main" id="{2A0740ED-48D7-4788-81A3-B0B80B8B3413}"/>
            </a:ext>
          </a:extLst>
        </xdr:cNvPr>
        <xdr:cNvSpPr/>
      </xdr:nvSpPr>
      <xdr:spPr>
        <a:xfrm>
          <a:off x="5699760" y="91440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381000</xdr:colOff>
      <xdr:row>20</xdr:row>
      <xdr:rowOff>106680</xdr:rowOff>
    </xdr:from>
    <xdr:to>
      <xdr:col>8</xdr:col>
      <xdr:colOff>562080</xdr:colOff>
      <xdr:row>20</xdr:row>
      <xdr:rowOff>322680</xdr:rowOff>
    </xdr:to>
    <xdr:sp macro="" textlink="">
      <xdr:nvSpPr>
        <xdr:cNvPr id="7" name="Rectangle: Rounded Corners 6">
          <a:extLst>
            <a:ext uri="{FF2B5EF4-FFF2-40B4-BE49-F238E27FC236}">
              <a16:creationId xmlns:a16="http://schemas.microsoft.com/office/drawing/2014/main" id="{DF63D79C-2CCF-44AD-A5A5-008D0FBE0934}"/>
            </a:ext>
          </a:extLst>
        </xdr:cNvPr>
        <xdr:cNvSpPr/>
      </xdr:nvSpPr>
      <xdr:spPr>
        <a:xfrm>
          <a:off x="2461260" y="6400800"/>
          <a:ext cx="684000" cy="216000"/>
        </a:xfrm>
        <a:prstGeom prst="roundRect">
          <a:avLst>
            <a:gd name="adj" fmla="val 0"/>
          </a:avLst>
        </a:prstGeom>
        <a:solidFill>
          <a:schemeClr val="bg1">
            <a:lumMod val="85000"/>
          </a:schemeClr>
        </a:solid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99060</xdr:rowOff>
    </xdr:from>
    <xdr:to>
      <xdr:col>5</xdr:col>
      <xdr:colOff>318240</xdr:colOff>
      <xdr:row>20</xdr:row>
      <xdr:rowOff>333060</xdr:rowOff>
    </xdr:to>
    <xdr:sp macro="" textlink="">
      <xdr:nvSpPr>
        <xdr:cNvPr id="8" name="Rectangle: Rounded Corners 7">
          <a:extLst>
            <a:ext uri="{FF2B5EF4-FFF2-40B4-BE49-F238E27FC236}">
              <a16:creationId xmlns:a16="http://schemas.microsoft.com/office/drawing/2014/main" id="{48BB6972-3FC5-4447-9DDC-4FF69883CE57}"/>
            </a:ext>
          </a:extLst>
        </xdr:cNvPr>
        <xdr:cNvSpPr/>
      </xdr:nvSpPr>
      <xdr:spPr>
        <a:xfrm>
          <a:off x="1714500" y="639318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83820</xdr:colOff>
      <xdr:row>6</xdr:row>
      <xdr:rowOff>83820</xdr:rowOff>
    </xdr:from>
    <xdr:to>
      <xdr:col>5</xdr:col>
      <xdr:colOff>250579</xdr:colOff>
      <xdr:row>19</xdr:row>
      <xdr:rowOff>245820</xdr:rowOff>
    </xdr:to>
    <xdr:grpSp>
      <xdr:nvGrpSpPr>
        <xdr:cNvPr id="6" name="Group 5">
          <a:extLst>
            <a:ext uri="{FF2B5EF4-FFF2-40B4-BE49-F238E27FC236}">
              <a16:creationId xmlns:a16="http://schemas.microsoft.com/office/drawing/2014/main" id="{78ED00EE-EF97-4E4D-9381-87D510946FEA}"/>
            </a:ext>
          </a:extLst>
        </xdr:cNvPr>
        <xdr:cNvGrpSpPr/>
      </xdr:nvGrpSpPr>
      <xdr:grpSpPr>
        <a:xfrm>
          <a:off x="2164080" y="1790700"/>
          <a:ext cx="166759" cy="4421580"/>
          <a:chOff x="2156460" y="1706880"/>
          <a:chExt cx="162001" cy="4421580"/>
        </a:xfrm>
      </xdr:grpSpPr>
      <xdr:pic>
        <xdr:nvPicPr>
          <xdr:cNvPr id="9" name="Picture 8">
            <a:hlinkClick xmlns:r="http://schemas.openxmlformats.org/officeDocument/2006/relationships" r:id="rId23"/>
            <a:extLst>
              <a:ext uri="{FF2B5EF4-FFF2-40B4-BE49-F238E27FC236}">
                <a16:creationId xmlns:a16="http://schemas.microsoft.com/office/drawing/2014/main" id="{4939B3B2-5154-82F8-77F3-37E35DF94C44}"/>
              </a:ext>
            </a:extLst>
          </xdr:cNvPr>
          <xdr:cNvPicPr>
            <a:picLocks noChangeAspect="1"/>
          </xdr:cNvPicPr>
        </xdr:nvPicPr>
        <xdr:blipFill>
          <a:blip xmlns:r="http://schemas.openxmlformats.org/officeDocument/2006/relationships" r:embed="rId24"/>
          <a:stretch>
            <a:fillRect/>
          </a:stretch>
        </xdr:blipFill>
        <xdr:spPr>
          <a:xfrm>
            <a:off x="2156460" y="2034540"/>
            <a:ext cx="162001" cy="162000"/>
          </a:xfrm>
          <a:prstGeom prst="rect">
            <a:avLst/>
          </a:prstGeom>
        </xdr:spPr>
      </xdr:pic>
      <xdr:pic>
        <xdr:nvPicPr>
          <xdr:cNvPr id="11" name="Picture 10">
            <a:hlinkClick xmlns:r="http://schemas.openxmlformats.org/officeDocument/2006/relationships" r:id="rId25"/>
            <a:extLst>
              <a:ext uri="{FF2B5EF4-FFF2-40B4-BE49-F238E27FC236}">
                <a16:creationId xmlns:a16="http://schemas.microsoft.com/office/drawing/2014/main" id="{B08BEDEB-F79C-707E-5F77-E993C6A977E7}"/>
              </a:ext>
            </a:extLst>
          </xdr:cNvPr>
          <xdr:cNvPicPr>
            <a:picLocks noChangeAspect="1"/>
          </xdr:cNvPicPr>
        </xdr:nvPicPr>
        <xdr:blipFill>
          <a:blip xmlns:r="http://schemas.openxmlformats.org/officeDocument/2006/relationships" r:embed="rId24"/>
          <a:stretch>
            <a:fillRect/>
          </a:stretch>
        </xdr:blipFill>
        <xdr:spPr>
          <a:xfrm>
            <a:off x="2156460" y="1706880"/>
            <a:ext cx="162000" cy="162000"/>
          </a:xfrm>
          <a:prstGeom prst="rect">
            <a:avLst/>
          </a:prstGeom>
        </xdr:spPr>
      </xdr:pic>
      <xdr:pic>
        <xdr:nvPicPr>
          <xdr:cNvPr id="12" name="Picture 11">
            <a:extLst>
              <a:ext uri="{FF2B5EF4-FFF2-40B4-BE49-F238E27FC236}">
                <a16:creationId xmlns:a16="http://schemas.microsoft.com/office/drawing/2014/main" id="{8BA342E0-7832-1295-6919-7B62E68651C5}"/>
              </a:ext>
            </a:extLst>
          </xdr:cNvPr>
          <xdr:cNvPicPr>
            <a:picLocks noChangeAspect="1"/>
          </xdr:cNvPicPr>
        </xdr:nvPicPr>
        <xdr:blipFill>
          <a:blip xmlns:r="http://schemas.openxmlformats.org/officeDocument/2006/relationships" r:embed="rId24"/>
          <a:stretch>
            <a:fillRect/>
          </a:stretch>
        </xdr:blipFill>
        <xdr:spPr>
          <a:xfrm>
            <a:off x="2156460" y="2362200"/>
            <a:ext cx="162000" cy="162000"/>
          </a:xfrm>
          <a:prstGeom prst="rect">
            <a:avLst/>
          </a:prstGeom>
        </xdr:spPr>
      </xdr:pic>
      <xdr:pic>
        <xdr:nvPicPr>
          <xdr:cNvPr id="13" name="Picture 12">
            <a:extLst>
              <a:ext uri="{FF2B5EF4-FFF2-40B4-BE49-F238E27FC236}">
                <a16:creationId xmlns:a16="http://schemas.microsoft.com/office/drawing/2014/main" id="{CE06502C-324F-E405-4443-66F02D9C0CB2}"/>
              </a:ext>
            </a:extLst>
          </xdr:cNvPr>
          <xdr:cNvPicPr>
            <a:picLocks noChangeAspect="1"/>
          </xdr:cNvPicPr>
        </xdr:nvPicPr>
        <xdr:blipFill>
          <a:blip xmlns:r="http://schemas.openxmlformats.org/officeDocument/2006/relationships" r:embed="rId24"/>
          <a:stretch>
            <a:fillRect/>
          </a:stretch>
        </xdr:blipFill>
        <xdr:spPr>
          <a:xfrm>
            <a:off x="2156460" y="2689860"/>
            <a:ext cx="162000" cy="162000"/>
          </a:xfrm>
          <a:prstGeom prst="rect">
            <a:avLst/>
          </a:prstGeom>
        </xdr:spPr>
      </xdr:pic>
      <xdr:pic>
        <xdr:nvPicPr>
          <xdr:cNvPr id="14" name="Picture 13">
            <a:extLst>
              <a:ext uri="{FF2B5EF4-FFF2-40B4-BE49-F238E27FC236}">
                <a16:creationId xmlns:a16="http://schemas.microsoft.com/office/drawing/2014/main" id="{23C9DB1B-C7E9-598A-A864-5CCC6C79114F}"/>
              </a:ext>
            </a:extLst>
          </xdr:cNvPr>
          <xdr:cNvPicPr>
            <a:picLocks noChangeAspect="1"/>
          </xdr:cNvPicPr>
        </xdr:nvPicPr>
        <xdr:blipFill>
          <a:blip xmlns:r="http://schemas.openxmlformats.org/officeDocument/2006/relationships" r:embed="rId24"/>
          <a:stretch>
            <a:fillRect/>
          </a:stretch>
        </xdr:blipFill>
        <xdr:spPr>
          <a:xfrm>
            <a:off x="2156460" y="3017520"/>
            <a:ext cx="162000" cy="162000"/>
          </a:xfrm>
          <a:prstGeom prst="rect">
            <a:avLst/>
          </a:prstGeom>
        </xdr:spPr>
      </xdr:pic>
      <xdr:pic>
        <xdr:nvPicPr>
          <xdr:cNvPr id="15" name="Picture 14">
            <a:extLst>
              <a:ext uri="{FF2B5EF4-FFF2-40B4-BE49-F238E27FC236}">
                <a16:creationId xmlns:a16="http://schemas.microsoft.com/office/drawing/2014/main" id="{E41BEC7D-C942-5780-ADA3-9A0693208FF3}"/>
              </a:ext>
            </a:extLst>
          </xdr:cNvPr>
          <xdr:cNvPicPr>
            <a:picLocks noChangeAspect="1"/>
          </xdr:cNvPicPr>
        </xdr:nvPicPr>
        <xdr:blipFill>
          <a:blip xmlns:r="http://schemas.openxmlformats.org/officeDocument/2006/relationships" r:embed="rId24"/>
          <a:stretch>
            <a:fillRect/>
          </a:stretch>
        </xdr:blipFill>
        <xdr:spPr>
          <a:xfrm>
            <a:off x="2156460" y="3345180"/>
            <a:ext cx="162000" cy="162000"/>
          </a:xfrm>
          <a:prstGeom prst="rect">
            <a:avLst/>
          </a:prstGeom>
        </xdr:spPr>
      </xdr:pic>
      <xdr:pic>
        <xdr:nvPicPr>
          <xdr:cNvPr id="16" name="Picture 15">
            <a:extLst>
              <a:ext uri="{FF2B5EF4-FFF2-40B4-BE49-F238E27FC236}">
                <a16:creationId xmlns:a16="http://schemas.microsoft.com/office/drawing/2014/main" id="{1C5B91F3-82FF-B67F-B660-77338570C7A3}"/>
              </a:ext>
            </a:extLst>
          </xdr:cNvPr>
          <xdr:cNvPicPr>
            <a:picLocks noChangeAspect="1"/>
          </xdr:cNvPicPr>
        </xdr:nvPicPr>
        <xdr:blipFill>
          <a:blip xmlns:r="http://schemas.openxmlformats.org/officeDocument/2006/relationships" r:embed="rId24"/>
          <a:stretch>
            <a:fillRect/>
          </a:stretch>
        </xdr:blipFill>
        <xdr:spPr>
          <a:xfrm>
            <a:off x="2156460" y="3672840"/>
            <a:ext cx="162000" cy="162000"/>
          </a:xfrm>
          <a:prstGeom prst="rect">
            <a:avLst/>
          </a:prstGeom>
        </xdr:spPr>
      </xdr:pic>
      <xdr:pic>
        <xdr:nvPicPr>
          <xdr:cNvPr id="17" name="Picture 16">
            <a:extLst>
              <a:ext uri="{FF2B5EF4-FFF2-40B4-BE49-F238E27FC236}">
                <a16:creationId xmlns:a16="http://schemas.microsoft.com/office/drawing/2014/main" id="{B22E4F41-7E8F-07C2-3E4D-48D8E307C671}"/>
              </a:ext>
            </a:extLst>
          </xdr:cNvPr>
          <xdr:cNvPicPr>
            <a:picLocks noChangeAspect="1"/>
          </xdr:cNvPicPr>
        </xdr:nvPicPr>
        <xdr:blipFill>
          <a:blip xmlns:r="http://schemas.openxmlformats.org/officeDocument/2006/relationships" r:embed="rId24"/>
          <a:stretch>
            <a:fillRect/>
          </a:stretch>
        </xdr:blipFill>
        <xdr:spPr>
          <a:xfrm>
            <a:off x="2156460" y="4000500"/>
            <a:ext cx="162000" cy="162000"/>
          </a:xfrm>
          <a:prstGeom prst="rect">
            <a:avLst/>
          </a:prstGeom>
        </xdr:spPr>
      </xdr:pic>
      <xdr:pic>
        <xdr:nvPicPr>
          <xdr:cNvPr id="18" name="Picture 17">
            <a:extLst>
              <a:ext uri="{FF2B5EF4-FFF2-40B4-BE49-F238E27FC236}">
                <a16:creationId xmlns:a16="http://schemas.microsoft.com/office/drawing/2014/main" id="{964F54E1-C68A-2A46-107C-B512EC83174C}"/>
              </a:ext>
            </a:extLst>
          </xdr:cNvPr>
          <xdr:cNvPicPr>
            <a:picLocks noChangeAspect="1"/>
          </xdr:cNvPicPr>
        </xdr:nvPicPr>
        <xdr:blipFill>
          <a:blip xmlns:r="http://schemas.openxmlformats.org/officeDocument/2006/relationships" r:embed="rId24"/>
          <a:stretch>
            <a:fillRect/>
          </a:stretch>
        </xdr:blipFill>
        <xdr:spPr>
          <a:xfrm>
            <a:off x="2156460" y="4328160"/>
            <a:ext cx="162000" cy="162000"/>
          </a:xfrm>
          <a:prstGeom prst="rect">
            <a:avLst/>
          </a:prstGeom>
        </xdr:spPr>
      </xdr:pic>
      <xdr:pic>
        <xdr:nvPicPr>
          <xdr:cNvPr id="19" name="Picture 18">
            <a:extLst>
              <a:ext uri="{FF2B5EF4-FFF2-40B4-BE49-F238E27FC236}">
                <a16:creationId xmlns:a16="http://schemas.microsoft.com/office/drawing/2014/main" id="{B3C31FA4-05A7-3B34-AC9C-64F0DC08C995}"/>
              </a:ext>
            </a:extLst>
          </xdr:cNvPr>
          <xdr:cNvPicPr>
            <a:picLocks noChangeAspect="1"/>
          </xdr:cNvPicPr>
        </xdr:nvPicPr>
        <xdr:blipFill>
          <a:blip xmlns:r="http://schemas.openxmlformats.org/officeDocument/2006/relationships" r:embed="rId24"/>
          <a:stretch>
            <a:fillRect/>
          </a:stretch>
        </xdr:blipFill>
        <xdr:spPr>
          <a:xfrm>
            <a:off x="2156460" y="4655820"/>
            <a:ext cx="162000" cy="162000"/>
          </a:xfrm>
          <a:prstGeom prst="rect">
            <a:avLst/>
          </a:prstGeom>
        </xdr:spPr>
      </xdr:pic>
      <xdr:pic>
        <xdr:nvPicPr>
          <xdr:cNvPr id="20" name="Picture 19">
            <a:extLst>
              <a:ext uri="{FF2B5EF4-FFF2-40B4-BE49-F238E27FC236}">
                <a16:creationId xmlns:a16="http://schemas.microsoft.com/office/drawing/2014/main" id="{199C5E38-60D3-A274-1902-E6F809BBEFD6}"/>
              </a:ext>
            </a:extLst>
          </xdr:cNvPr>
          <xdr:cNvPicPr>
            <a:picLocks noChangeAspect="1"/>
          </xdr:cNvPicPr>
        </xdr:nvPicPr>
        <xdr:blipFill>
          <a:blip xmlns:r="http://schemas.openxmlformats.org/officeDocument/2006/relationships" r:embed="rId24"/>
          <a:stretch>
            <a:fillRect/>
          </a:stretch>
        </xdr:blipFill>
        <xdr:spPr>
          <a:xfrm>
            <a:off x="2156460" y="4983480"/>
            <a:ext cx="162000" cy="162000"/>
          </a:xfrm>
          <a:prstGeom prst="rect">
            <a:avLst/>
          </a:prstGeom>
        </xdr:spPr>
      </xdr:pic>
      <xdr:pic>
        <xdr:nvPicPr>
          <xdr:cNvPr id="21" name="Picture 20">
            <a:extLst>
              <a:ext uri="{FF2B5EF4-FFF2-40B4-BE49-F238E27FC236}">
                <a16:creationId xmlns:a16="http://schemas.microsoft.com/office/drawing/2014/main" id="{F433FCC8-20DA-9DDA-00E0-91679574E835}"/>
              </a:ext>
            </a:extLst>
          </xdr:cNvPr>
          <xdr:cNvPicPr>
            <a:picLocks noChangeAspect="1"/>
          </xdr:cNvPicPr>
        </xdr:nvPicPr>
        <xdr:blipFill>
          <a:blip xmlns:r="http://schemas.openxmlformats.org/officeDocument/2006/relationships" r:embed="rId24"/>
          <a:stretch>
            <a:fillRect/>
          </a:stretch>
        </xdr:blipFill>
        <xdr:spPr>
          <a:xfrm>
            <a:off x="2156460" y="5311140"/>
            <a:ext cx="162000" cy="162000"/>
          </a:xfrm>
          <a:prstGeom prst="rect">
            <a:avLst/>
          </a:prstGeom>
        </xdr:spPr>
      </xdr:pic>
      <xdr:pic>
        <xdr:nvPicPr>
          <xdr:cNvPr id="22" name="Picture 21">
            <a:extLst>
              <a:ext uri="{FF2B5EF4-FFF2-40B4-BE49-F238E27FC236}">
                <a16:creationId xmlns:a16="http://schemas.microsoft.com/office/drawing/2014/main" id="{33C8AEA0-7B7E-9724-6E6A-ED1E0BEFA047}"/>
              </a:ext>
            </a:extLst>
          </xdr:cNvPr>
          <xdr:cNvPicPr>
            <a:picLocks noChangeAspect="1"/>
          </xdr:cNvPicPr>
        </xdr:nvPicPr>
        <xdr:blipFill>
          <a:blip xmlns:r="http://schemas.openxmlformats.org/officeDocument/2006/relationships" r:embed="rId24"/>
          <a:stretch>
            <a:fillRect/>
          </a:stretch>
        </xdr:blipFill>
        <xdr:spPr>
          <a:xfrm>
            <a:off x="2156460" y="5638800"/>
            <a:ext cx="162000" cy="162000"/>
          </a:xfrm>
          <a:prstGeom prst="rect">
            <a:avLst/>
          </a:prstGeom>
        </xdr:spPr>
      </xdr:pic>
      <xdr:pic>
        <xdr:nvPicPr>
          <xdr:cNvPr id="23" name="Picture 22">
            <a:extLst>
              <a:ext uri="{FF2B5EF4-FFF2-40B4-BE49-F238E27FC236}">
                <a16:creationId xmlns:a16="http://schemas.microsoft.com/office/drawing/2014/main" id="{D9BA6CCC-870A-F574-F50D-96609C7CF9E5}"/>
              </a:ext>
            </a:extLst>
          </xdr:cNvPr>
          <xdr:cNvPicPr>
            <a:picLocks noChangeAspect="1"/>
          </xdr:cNvPicPr>
        </xdr:nvPicPr>
        <xdr:blipFill>
          <a:blip xmlns:r="http://schemas.openxmlformats.org/officeDocument/2006/relationships" r:embed="rId24"/>
          <a:stretch>
            <a:fillRect/>
          </a:stretch>
        </xdr:blipFill>
        <xdr:spPr>
          <a:xfrm>
            <a:off x="2156460" y="5966460"/>
            <a:ext cx="162000" cy="162000"/>
          </a:xfrm>
          <a:prstGeom prst="rect">
            <a:avLst/>
          </a:prstGeom>
        </xdr:spPr>
      </xdr:pic>
    </xdr:grpSp>
    <xdr:clientData/>
  </xdr:twoCellAnchor>
  <xdr:twoCellAnchor>
    <xdr:from>
      <xdr:col>4</xdr:col>
      <xdr:colOff>83820</xdr:colOff>
      <xdr:row>6</xdr:row>
      <xdr:rowOff>91440</xdr:rowOff>
    </xdr:from>
    <xdr:to>
      <xdr:col>4</xdr:col>
      <xdr:colOff>227820</xdr:colOff>
      <xdr:row>19</xdr:row>
      <xdr:rowOff>220200</xdr:rowOff>
    </xdr:to>
    <xdr:grpSp>
      <xdr:nvGrpSpPr>
        <xdr:cNvPr id="24" name="Group 23">
          <a:extLst>
            <a:ext uri="{FF2B5EF4-FFF2-40B4-BE49-F238E27FC236}">
              <a16:creationId xmlns:a16="http://schemas.microsoft.com/office/drawing/2014/main" id="{6056F481-E09D-4219-B20A-1AD9EB7C5921}"/>
            </a:ext>
          </a:extLst>
        </xdr:cNvPr>
        <xdr:cNvGrpSpPr/>
      </xdr:nvGrpSpPr>
      <xdr:grpSpPr>
        <a:xfrm>
          <a:off x="1798320" y="1798320"/>
          <a:ext cx="144000" cy="4388340"/>
          <a:chOff x="1805940" y="1798320"/>
          <a:chExt cx="144000" cy="4388340"/>
        </a:xfrm>
      </xdr:grpSpPr>
      <xdr:sp macro="" textlink="">
        <xdr:nvSpPr>
          <xdr:cNvPr id="25" name="Oval 24">
            <a:extLst>
              <a:ext uri="{FF2B5EF4-FFF2-40B4-BE49-F238E27FC236}">
                <a16:creationId xmlns:a16="http://schemas.microsoft.com/office/drawing/2014/main" id="{BB88931E-FD6C-A01D-BFF9-68E201539E8C}"/>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6" name="Oval 25">
            <a:extLst>
              <a:ext uri="{FF2B5EF4-FFF2-40B4-BE49-F238E27FC236}">
                <a16:creationId xmlns:a16="http://schemas.microsoft.com/office/drawing/2014/main" id="{939DA423-F71E-61D7-9BEE-BAF57ADCC3C3}"/>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7" name="Oval 26">
            <a:extLst>
              <a:ext uri="{FF2B5EF4-FFF2-40B4-BE49-F238E27FC236}">
                <a16:creationId xmlns:a16="http://schemas.microsoft.com/office/drawing/2014/main" id="{C57E7A99-2499-2F76-E3F0-0C12CB4502C9}"/>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8" name="Oval 27">
            <a:extLst>
              <a:ext uri="{FF2B5EF4-FFF2-40B4-BE49-F238E27FC236}">
                <a16:creationId xmlns:a16="http://schemas.microsoft.com/office/drawing/2014/main" id="{BF57992A-4E40-4C21-23E5-8D23D985B317}"/>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9" name="Oval 28">
            <a:extLst>
              <a:ext uri="{FF2B5EF4-FFF2-40B4-BE49-F238E27FC236}">
                <a16:creationId xmlns:a16="http://schemas.microsoft.com/office/drawing/2014/main" id="{44ABC51E-919D-D491-450D-A9D770276502}"/>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0" name="Oval 29">
            <a:extLst>
              <a:ext uri="{FF2B5EF4-FFF2-40B4-BE49-F238E27FC236}">
                <a16:creationId xmlns:a16="http://schemas.microsoft.com/office/drawing/2014/main" id="{67D5D5C2-1CCE-F12D-A564-E50A21273A54}"/>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1" name="Oval 30">
            <a:extLst>
              <a:ext uri="{FF2B5EF4-FFF2-40B4-BE49-F238E27FC236}">
                <a16:creationId xmlns:a16="http://schemas.microsoft.com/office/drawing/2014/main" id="{EEC07E8D-F800-A9EE-6A5A-A1AEA81B0F1E}"/>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2" name="Oval 31">
            <a:extLst>
              <a:ext uri="{FF2B5EF4-FFF2-40B4-BE49-F238E27FC236}">
                <a16:creationId xmlns:a16="http://schemas.microsoft.com/office/drawing/2014/main" id="{0DC3625C-E71C-F451-335F-84E1F1202C0E}"/>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3" name="Oval 32">
            <a:extLst>
              <a:ext uri="{FF2B5EF4-FFF2-40B4-BE49-F238E27FC236}">
                <a16:creationId xmlns:a16="http://schemas.microsoft.com/office/drawing/2014/main" id="{860E4F74-AF09-B3FF-126C-D4254023F7BD}"/>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4" name="Oval 33">
            <a:extLst>
              <a:ext uri="{FF2B5EF4-FFF2-40B4-BE49-F238E27FC236}">
                <a16:creationId xmlns:a16="http://schemas.microsoft.com/office/drawing/2014/main" id="{5FA00E86-A1ED-4966-BB0A-C67DCF230965}"/>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5" name="Oval 34">
            <a:extLst>
              <a:ext uri="{FF2B5EF4-FFF2-40B4-BE49-F238E27FC236}">
                <a16:creationId xmlns:a16="http://schemas.microsoft.com/office/drawing/2014/main" id="{088F81D9-C693-5B74-389B-EA7A01DBA11F}"/>
              </a:ext>
            </a:extLst>
          </xdr:cNvPr>
          <xdr:cNvSpPr>
            <a:spLocks noChangeAspect="1"/>
          </xdr:cNvSpPr>
        </xdr:nvSpPr>
        <xdr:spPr>
          <a:xfrm>
            <a:off x="1805940" y="60426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6" name="Oval 35">
            <a:extLst>
              <a:ext uri="{FF2B5EF4-FFF2-40B4-BE49-F238E27FC236}">
                <a16:creationId xmlns:a16="http://schemas.microsoft.com/office/drawing/2014/main" id="{19393B90-B0AD-1147-5F0C-5695A61C61EA}"/>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7" name="Oval 36">
            <a:extLst>
              <a:ext uri="{FF2B5EF4-FFF2-40B4-BE49-F238E27FC236}">
                <a16:creationId xmlns:a16="http://schemas.microsoft.com/office/drawing/2014/main" id="{0E7F3957-5A83-CE4B-0FF6-6A83B984CC63}"/>
              </a:ext>
            </a:extLst>
          </xdr:cNvPr>
          <xdr:cNvSpPr>
            <a:spLocks noChangeAspect="1"/>
          </xdr:cNvSpPr>
        </xdr:nvSpPr>
        <xdr:spPr>
          <a:xfrm>
            <a:off x="1805940" y="53873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38" name="Oval 37">
            <a:extLst>
              <a:ext uri="{FF2B5EF4-FFF2-40B4-BE49-F238E27FC236}">
                <a16:creationId xmlns:a16="http://schemas.microsoft.com/office/drawing/2014/main" id="{8BB588F3-1516-0420-E7AB-AA807DC482C5}"/>
              </a:ext>
            </a:extLst>
          </xdr:cNvPr>
          <xdr:cNvSpPr>
            <a:spLocks noChangeAspect="1"/>
          </xdr:cNvSpPr>
        </xdr:nvSpPr>
        <xdr:spPr>
          <a:xfrm>
            <a:off x="1805940" y="50596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83820</xdr:colOff>
      <xdr:row>5</xdr:row>
      <xdr:rowOff>76200</xdr:rowOff>
    </xdr:from>
    <xdr:to>
      <xdr:col>4</xdr:col>
      <xdr:colOff>252301</xdr:colOff>
      <xdr:row>5</xdr:row>
      <xdr:rowOff>256200</xdr:rowOff>
    </xdr:to>
    <xdr:pic>
      <xdr:nvPicPr>
        <xdr:cNvPr id="40" name="Picture 39">
          <a:extLst>
            <a:ext uri="{FF2B5EF4-FFF2-40B4-BE49-F238E27FC236}">
              <a16:creationId xmlns:a16="http://schemas.microsoft.com/office/drawing/2014/main" id="{A2C6F94C-ABDC-4076-8DC0-9055C8BD5F73}"/>
            </a:ext>
          </a:extLst>
        </xdr:cNvPr>
        <xdr:cNvPicPr>
          <a:picLocks noChangeAspect="1"/>
        </xdr:cNvPicPr>
      </xdr:nvPicPr>
      <xdr:blipFill>
        <a:blip xmlns:r="http://schemas.openxmlformats.org/officeDocument/2006/relationships" r:embed="rId26"/>
        <a:stretch>
          <a:fillRect/>
        </a:stretch>
      </xdr:blipFill>
      <xdr:spPr>
        <a:xfrm>
          <a:off x="1798320" y="1455420"/>
          <a:ext cx="168481" cy="180000"/>
        </a:xfrm>
        <a:prstGeom prst="rect">
          <a:avLst/>
        </a:prstGeom>
      </xdr:spPr>
    </xdr:pic>
    <xdr:clientData/>
  </xdr:twoCellAnchor>
  <xdr:twoCellAnchor>
    <xdr:from>
      <xdr:col>17</xdr:col>
      <xdr:colOff>1798320</xdr:colOff>
      <xdr:row>3</xdr:row>
      <xdr:rowOff>106680</xdr:rowOff>
    </xdr:from>
    <xdr:to>
      <xdr:col>17</xdr:col>
      <xdr:colOff>2459460</xdr:colOff>
      <xdr:row>3</xdr:row>
      <xdr:rowOff>358680</xdr:rowOff>
    </xdr:to>
    <xdr:sp macro="" textlink="">
      <xdr:nvSpPr>
        <xdr:cNvPr id="39" name="Rectangle: Rounded Corners 38">
          <a:hlinkClick xmlns:r="http://schemas.openxmlformats.org/officeDocument/2006/relationships" r:id="rId27"/>
          <a:extLst>
            <a:ext uri="{FF2B5EF4-FFF2-40B4-BE49-F238E27FC236}">
              <a16:creationId xmlns:a16="http://schemas.microsoft.com/office/drawing/2014/main" id="{C4CD2843-DD61-4310-AF4E-07FE090AFF61}"/>
            </a:ext>
          </a:extLst>
        </xdr:cNvPr>
        <xdr:cNvSpPr/>
      </xdr:nvSpPr>
      <xdr:spPr>
        <a:xfrm>
          <a:off x="13456920" y="922020"/>
          <a:ext cx="6611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99.xml><?xml version="1.0" encoding="utf-8"?>
<xdr:wsDr xmlns:xdr="http://schemas.openxmlformats.org/drawingml/2006/spreadsheetDrawing" xmlns:a="http://schemas.openxmlformats.org/drawingml/2006/main">
  <xdr:twoCellAnchor>
    <xdr:from>
      <xdr:col>17</xdr:col>
      <xdr:colOff>1744980</xdr:colOff>
      <xdr:row>3</xdr:row>
      <xdr:rowOff>106680</xdr:rowOff>
    </xdr:from>
    <xdr:to>
      <xdr:col>17</xdr:col>
      <xdr:colOff>2428980</xdr:colOff>
      <xdr:row>3</xdr:row>
      <xdr:rowOff>358680</xdr:rowOff>
    </xdr:to>
    <xdr:sp macro="" textlink="">
      <xdr:nvSpPr>
        <xdr:cNvPr id="108" name="Rectangle: Rounded Corners 107">
          <a:extLst>
            <a:ext uri="{FF2B5EF4-FFF2-40B4-BE49-F238E27FC236}">
              <a16:creationId xmlns:a16="http://schemas.microsoft.com/office/drawing/2014/main" id="{BD25248C-E46A-4FF8-957F-5FF6E0E91AB9}"/>
            </a:ext>
          </a:extLst>
        </xdr:cNvPr>
        <xdr:cNvSpPr/>
      </xdr:nvSpPr>
      <xdr:spPr>
        <a:xfrm>
          <a:off x="13403580" y="92202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editAs="oneCell">
    <xdr:from>
      <xdr:col>11</xdr:col>
      <xdr:colOff>76201</xdr:colOff>
      <xdr:row>3</xdr:row>
      <xdr:rowOff>99060</xdr:rowOff>
    </xdr:from>
    <xdr:to>
      <xdr:col>11</xdr:col>
      <xdr:colOff>576496</xdr:colOff>
      <xdr:row>3</xdr:row>
      <xdr:rowOff>351060</xdr:rowOff>
    </xdr:to>
    <xdr:pic>
      <xdr:nvPicPr>
        <xdr:cNvPr id="93" name="Picture 92">
          <a:hlinkClick xmlns:r="http://schemas.openxmlformats.org/officeDocument/2006/relationships" r:id="rId1"/>
          <a:extLst>
            <a:ext uri="{FF2B5EF4-FFF2-40B4-BE49-F238E27FC236}">
              <a16:creationId xmlns:a16="http://schemas.microsoft.com/office/drawing/2014/main" id="{810BA018-8B46-47B6-AF63-9E2FCF6DD476}"/>
            </a:ext>
          </a:extLst>
        </xdr:cNvPr>
        <xdr:cNvPicPr>
          <a:picLocks noChangeAspect="1"/>
        </xdr:cNvPicPr>
      </xdr:nvPicPr>
      <xdr:blipFill>
        <a:blip xmlns:r="http://schemas.openxmlformats.org/officeDocument/2006/relationships" r:embed="rId2"/>
        <a:stretch>
          <a:fillRect/>
        </a:stretch>
      </xdr:blipFill>
      <xdr:spPr>
        <a:xfrm>
          <a:off x="5280661" y="914400"/>
          <a:ext cx="500295" cy="252000"/>
        </a:xfrm>
        <a:prstGeom prst="rect">
          <a:avLst/>
        </a:prstGeom>
      </xdr:spPr>
    </xdr:pic>
    <xdr:clientData/>
  </xdr:twoCellAnchor>
  <xdr:twoCellAnchor>
    <xdr:from>
      <xdr:col>11</xdr:col>
      <xdr:colOff>998219</xdr:colOff>
      <xdr:row>20</xdr:row>
      <xdr:rowOff>106680</xdr:rowOff>
    </xdr:from>
    <xdr:to>
      <xdr:col>14</xdr:col>
      <xdr:colOff>32999</xdr:colOff>
      <xdr:row>20</xdr:row>
      <xdr:rowOff>358680</xdr:rowOff>
    </xdr:to>
    <xdr:grpSp>
      <xdr:nvGrpSpPr>
        <xdr:cNvPr id="37" name="Group 36">
          <a:extLst>
            <a:ext uri="{FF2B5EF4-FFF2-40B4-BE49-F238E27FC236}">
              <a16:creationId xmlns:a16="http://schemas.microsoft.com/office/drawing/2014/main" id="{2E52F0C9-056E-467B-BBEB-1EF78267E30E}"/>
            </a:ext>
          </a:extLst>
        </xdr:cNvPr>
        <xdr:cNvGrpSpPr/>
      </xdr:nvGrpSpPr>
      <xdr:grpSpPr>
        <a:xfrm>
          <a:off x="6202679" y="6400800"/>
          <a:ext cx="2700000" cy="252000"/>
          <a:chOff x="5326380" y="922022"/>
          <a:chExt cx="2674920" cy="276157"/>
        </a:xfrm>
      </xdr:grpSpPr>
      <xdr:sp macro="" textlink="">
        <xdr:nvSpPr>
          <xdr:cNvPr id="99" name="Rectangle: Rounded Corners 98">
            <a:extLst>
              <a:ext uri="{FF2B5EF4-FFF2-40B4-BE49-F238E27FC236}">
                <a16:creationId xmlns:a16="http://schemas.microsoft.com/office/drawing/2014/main" id="{BD4BA4F1-8F16-0AE7-AA25-0E5554220E5B}"/>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4</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100" name="Picture 99">
            <a:extLst>
              <a:ext uri="{FF2B5EF4-FFF2-40B4-BE49-F238E27FC236}">
                <a16:creationId xmlns:a16="http://schemas.microsoft.com/office/drawing/2014/main" id="{D77D294F-75BE-C9DC-8888-014CC8A353F6}"/>
              </a:ext>
            </a:extLst>
          </xdr:cNvPr>
          <xdr:cNvPicPr>
            <a:picLocks noChangeAspect="1"/>
          </xdr:cNvPicPr>
        </xdr:nvPicPr>
        <xdr:blipFill>
          <a:blip xmlns:r="http://schemas.openxmlformats.org/officeDocument/2006/relationships" r:embed="rId3"/>
          <a:stretch>
            <a:fillRect/>
          </a:stretch>
        </xdr:blipFill>
        <xdr:spPr>
          <a:xfrm>
            <a:off x="5326380" y="922022"/>
            <a:ext cx="666000" cy="275998"/>
          </a:xfrm>
          <a:prstGeom prst="rect">
            <a:avLst/>
          </a:prstGeom>
        </xdr:spPr>
      </xdr:pic>
      <xdr:pic>
        <xdr:nvPicPr>
          <xdr:cNvPr id="101" name="Picture 100">
            <a:extLst>
              <a:ext uri="{FF2B5EF4-FFF2-40B4-BE49-F238E27FC236}">
                <a16:creationId xmlns:a16="http://schemas.microsoft.com/office/drawing/2014/main" id="{ED31B694-EBA3-B91B-96C6-EE3134DF7C12}"/>
              </a:ext>
            </a:extLst>
          </xdr:cNvPr>
          <xdr:cNvPicPr>
            <a:picLocks noChangeAspect="1"/>
          </xdr:cNvPicPr>
        </xdr:nvPicPr>
        <xdr:blipFill>
          <a:blip xmlns:r="http://schemas.openxmlformats.org/officeDocument/2006/relationships" r:embed="rId3"/>
          <a:stretch>
            <a:fillRect/>
          </a:stretch>
        </xdr:blipFill>
        <xdr:spPr>
          <a:xfrm rot="10800000">
            <a:off x="7335300" y="922181"/>
            <a:ext cx="666000" cy="275998"/>
          </a:xfrm>
          <a:prstGeom prst="rect">
            <a:avLst/>
          </a:prstGeom>
        </xdr:spPr>
      </xdr:pic>
    </xdr:grpSp>
    <xdr:clientData/>
  </xdr:twoCellAnchor>
  <xdr:twoCellAnchor>
    <xdr:from>
      <xdr:col>0</xdr:col>
      <xdr:colOff>0</xdr:colOff>
      <xdr:row>0</xdr:row>
      <xdr:rowOff>0</xdr:rowOff>
    </xdr:from>
    <xdr:to>
      <xdr:col>2</xdr:col>
      <xdr:colOff>3471</xdr:colOff>
      <xdr:row>21</xdr:row>
      <xdr:rowOff>126780</xdr:rowOff>
    </xdr:to>
    <xdr:grpSp>
      <xdr:nvGrpSpPr>
        <xdr:cNvPr id="2" name="Group 1">
          <a:extLst>
            <a:ext uri="{FF2B5EF4-FFF2-40B4-BE49-F238E27FC236}">
              <a16:creationId xmlns:a16="http://schemas.microsoft.com/office/drawing/2014/main" id="{741D12D9-D723-4E10-A723-EECE68501B7D}"/>
            </a:ext>
          </a:extLst>
        </xdr:cNvPr>
        <xdr:cNvGrpSpPr/>
      </xdr:nvGrpSpPr>
      <xdr:grpSpPr>
        <a:xfrm>
          <a:off x="0" y="0"/>
          <a:ext cx="1474131" cy="6840000"/>
          <a:chOff x="0" y="0"/>
          <a:chExt cx="1470321" cy="6184990"/>
        </a:xfrm>
      </xdr:grpSpPr>
      <xdr:grpSp>
        <xdr:nvGrpSpPr>
          <xdr:cNvPr id="3" name="Group 2">
            <a:extLst>
              <a:ext uri="{FF2B5EF4-FFF2-40B4-BE49-F238E27FC236}">
                <a16:creationId xmlns:a16="http://schemas.microsoft.com/office/drawing/2014/main" id="{3151192D-EE07-820C-2554-A5C7036D9FCF}"/>
              </a:ext>
            </a:extLst>
          </xdr:cNvPr>
          <xdr:cNvGrpSpPr/>
        </xdr:nvGrpSpPr>
        <xdr:grpSpPr>
          <a:xfrm>
            <a:off x="0" y="0"/>
            <a:ext cx="1470321" cy="6184990"/>
            <a:chOff x="0" y="0"/>
            <a:chExt cx="1470321" cy="6184990"/>
          </a:xfrm>
        </xdr:grpSpPr>
        <xdr:grpSp>
          <xdr:nvGrpSpPr>
            <xdr:cNvPr id="5" name="Group 4">
              <a:extLst>
                <a:ext uri="{FF2B5EF4-FFF2-40B4-BE49-F238E27FC236}">
                  <a16:creationId xmlns:a16="http://schemas.microsoft.com/office/drawing/2014/main" id="{5ECF7BF6-2259-6EE4-30A7-91A8EFD5DE90}"/>
                </a:ext>
              </a:extLst>
            </xdr:cNvPr>
            <xdr:cNvGrpSpPr/>
          </xdr:nvGrpSpPr>
          <xdr:grpSpPr>
            <a:xfrm>
              <a:off x="0" y="0"/>
              <a:ext cx="1470321" cy="6184990"/>
              <a:chOff x="0" y="-291307"/>
              <a:chExt cx="1474131" cy="6350725"/>
            </a:xfrm>
            <a:solidFill>
              <a:schemeClr val="bg1"/>
            </a:solidFill>
          </xdr:grpSpPr>
          <xdr:grpSp>
            <xdr:nvGrpSpPr>
              <xdr:cNvPr id="7" name="Group 6">
                <a:extLst>
                  <a:ext uri="{FF2B5EF4-FFF2-40B4-BE49-F238E27FC236}">
                    <a16:creationId xmlns:a16="http://schemas.microsoft.com/office/drawing/2014/main" id="{A7376902-B215-23CF-BB2C-38EEC3581F37}"/>
                  </a:ext>
                </a:extLst>
              </xdr:cNvPr>
              <xdr:cNvGrpSpPr/>
            </xdr:nvGrpSpPr>
            <xdr:grpSpPr>
              <a:xfrm>
                <a:off x="0" y="-291307"/>
                <a:ext cx="1474131" cy="6350725"/>
                <a:chOff x="0" y="-291307"/>
                <a:chExt cx="1474131" cy="6350725"/>
              </a:xfrm>
              <a:grpFill/>
            </xdr:grpSpPr>
            <xdr:grpSp>
              <xdr:nvGrpSpPr>
                <xdr:cNvPr id="10" name="Group 9">
                  <a:extLst>
                    <a:ext uri="{FF2B5EF4-FFF2-40B4-BE49-F238E27FC236}">
                      <a16:creationId xmlns:a16="http://schemas.microsoft.com/office/drawing/2014/main" id="{2A9D80D4-8CB2-D5DC-B06F-65352127A6ED}"/>
                    </a:ext>
                  </a:extLst>
                </xdr:cNvPr>
                <xdr:cNvGrpSpPr/>
              </xdr:nvGrpSpPr>
              <xdr:grpSpPr>
                <a:xfrm>
                  <a:off x="0" y="-291307"/>
                  <a:ext cx="1474131" cy="6350725"/>
                  <a:chOff x="0" y="-276870"/>
                  <a:chExt cx="1476165" cy="6035993"/>
                </a:xfrm>
                <a:grpFill/>
              </xdr:grpSpPr>
              <xdr:sp macro="" textlink="">
                <xdr:nvSpPr>
                  <xdr:cNvPr id="12" name="Rectangle 11">
                    <a:extLst>
                      <a:ext uri="{FF2B5EF4-FFF2-40B4-BE49-F238E27FC236}">
                        <a16:creationId xmlns:a16="http://schemas.microsoft.com/office/drawing/2014/main" id="{B4E3EEF6-E3AE-9D7B-EFFF-5AE0AF3219E2}"/>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3" name="Group 12">
                    <a:extLst>
                      <a:ext uri="{FF2B5EF4-FFF2-40B4-BE49-F238E27FC236}">
                        <a16:creationId xmlns:a16="http://schemas.microsoft.com/office/drawing/2014/main" id="{C70C530A-9C1D-7CF8-9B42-95DE367EE303}"/>
                      </a:ext>
                    </a:extLst>
                  </xdr:cNvPr>
                  <xdr:cNvGrpSpPr/>
                </xdr:nvGrpSpPr>
                <xdr:grpSpPr>
                  <a:xfrm>
                    <a:off x="2080" y="531339"/>
                    <a:ext cx="1457616" cy="4278031"/>
                    <a:chOff x="2080" y="531339"/>
                    <a:chExt cx="1457616" cy="4278031"/>
                  </a:xfrm>
                  <a:grpFill/>
                </xdr:grpSpPr>
                <xdr:sp macro="" textlink="">
                  <xdr:nvSpPr>
                    <xdr:cNvPr id="14" name="TextBox 13">
                      <a:hlinkClick xmlns:r="http://schemas.openxmlformats.org/officeDocument/2006/relationships" r:id="rId4"/>
                      <a:extLst>
                        <a:ext uri="{FF2B5EF4-FFF2-40B4-BE49-F238E27FC236}">
                          <a16:creationId xmlns:a16="http://schemas.microsoft.com/office/drawing/2014/main" id="{AF82C3C9-9C21-C5DA-FA52-E03950DA0352}"/>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 name="TextBox 14">
                      <a:hlinkClick xmlns:r="http://schemas.openxmlformats.org/officeDocument/2006/relationships" r:id="rId5"/>
                      <a:extLst>
                        <a:ext uri="{FF2B5EF4-FFF2-40B4-BE49-F238E27FC236}">
                          <a16:creationId xmlns:a16="http://schemas.microsoft.com/office/drawing/2014/main" id="{3C8C2490-8A71-66D8-1D19-7A0CF670476A}"/>
                        </a:ext>
                      </a:extLst>
                    </xdr:cNvPr>
                    <xdr:cNvSpPr txBox="1"/>
                  </xdr:nvSpPr>
                  <xdr:spPr>
                    <a:xfrm>
                      <a:off x="2444" y="1054618"/>
                      <a:ext cx="1441986"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6" name="TextBox 15">
                      <a:hlinkClick xmlns:r="http://schemas.openxmlformats.org/officeDocument/2006/relationships" r:id="rId6"/>
                      <a:extLst>
                        <a:ext uri="{FF2B5EF4-FFF2-40B4-BE49-F238E27FC236}">
                          <a16:creationId xmlns:a16="http://schemas.microsoft.com/office/drawing/2014/main" id="{E43E7AD9-5275-4541-4E28-5D5C700A4027}"/>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hlinkClick xmlns:r="http://schemas.openxmlformats.org/officeDocument/2006/relationships" r:id="rId7"/>
                      <a:extLst>
                        <a:ext uri="{FF2B5EF4-FFF2-40B4-BE49-F238E27FC236}">
                          <a16:creationId xmlns:a16="http://schemas.microsoft.com/office/drawing/2014/main" id="{27066884-13D2-00D8-F6B4-4CE35A8D330F}"/>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8"/>
                      <a:extLst>
                        <a:ext uri="{FF2B5EF4-FFF2-40B4-BE49-F238E27FC236}">
                          <a16:creationId xmlns:a16="http://schemas.microsoft.com/office/drawing/2014/main" id="{A713700E-1B5B-7F37-6493-02FAFB8B3925}"/>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9"/>
                      <a:extLst>
                        <a:ext uri="{FF2B5EF4-FFF2-40B4-BE49-F238E27FC236}">
                          <a16:creationId xmlns:a16="http://schemas.microsoft.com/office/drawing/2014/main" id="{E4D358A3-4916-B9E4-9CD2-B14F90219E6C}"/>
                        </a:ext>
                      </a:extLst>
                    </xdr:cNvPr>
                    <xdr:cNvSpPr txBox="1"/>
                  </xdr:nvSpPr>
                  <xdr:spPr>
                    <a:xfrm>
                      <a:off x="2444" y="2401808"/>
                      <a:ext cx="1441986" cy="24095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1"/>
                      <a:extLst>
                        <a:ext uri="{FF2B5EF4-FFF2-40B4-BE49-F238E27FC236}">
                          <a16:creationId xmlns:a16="http://schemas.microsoft.com/office/drawing/2014/main" id="{BCDC81ED-B453-14BC-3D43-EFADAE87AEC2}"/>
                        </a:ext>
                      </a:extLst>
                    </xdr:cNvPr>
                    <xdr:cNvSpPr txBox="1"/>
                  </xdr:nvSpPr>
                  <xdr:spPr>
                    <a:xfrm>
                      <a:off x="2447" y="2682157"/>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Statements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10"/>
                      <a:extLst>
                        <a:ext uri="{FF2B5EF4-FFF2-40B4-BE49-F238E27FC236}">
                          <a16:creationId xmlns:a16="http://schemas.microsoft.com/office/drawing/2014/main" id="{414B55E1-3CE3-DFD1-0B07-34BF00524639}"/>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11"/>
                      <a:extLst>
                        <a:ext uri="{FF2B5EF4-FFF2-40B4-BE49-F238E27FC236}">
                          <a16:creationId xmlns:a16="http://schemas.microsoft.com/office/drawing/2014/main" id="{AC4007F4-6263-8B6B-9D0D-6BCD24951C1B}"/>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12"/>
                      <a:extLst>
                        <a:ext uri="{FF2B5EF4-FFF2-40B4-BE49-F238E27FC236}">
                          <a16:creationId xmlns:a16="http://schemas.microsoft.com/office/drawing/2014/main" id="{9EDEF476-2656-1794-DC9A-9EF872407B60}"/>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3"/>
                      <a:extLst>
                        <a:ext uri="{FF2B5EF4-FFF2-40B4-BE49-F238E27FC236}">
                          <a16:creationId xmlns:a16="http://schemas.microsoft.com/office/drawing/2014/main" id="{6D33AA79-EB68-9B5D-BBD2-D2A606E5A856}"/>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1"/>
                      <a:extLst>
                        <a:ext uri="{FF2B5EF4-FFF2-40B4-BE49-F238E27FC236}">
                          <a16:creationId xmlns:a16="http://schemas.microsoft.com/office/drawing/2014/main" id="{87348548-DC84-27C3-1ED6-079B01AF06AD}"/>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4"/>
                      <a:extLst>
                        <a:ext uri="{FF2B5EF4-FFF2-40B4-BE49-F238E27FC236}">
                          <a16:creationId xmlns:a16="http://schemas.microsoft.com/office/drawing/2014/main" id="{3436929F-E32C-96A6-A222-5678C2066171}"/>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9"/>
                      <a:extLst>
                        <a:ext uri="{FF2B5EF4-FFF2-40B4-BE49-F238E27FC236}">
                          <a16:creationId xmlns:a16="http://schemas.microsoft.com/office/drawing/2014/main" id="{DD3E3748-0B5C-D361-A2C8-F8B688382638}"/>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1" name="TextBox 10">
                  <a:hlinkClick xmlns:r="http://schemas.openxmlformats.org/officeDocument/2006/relationships" r:id="rId15"/>
                  <a:extLst>
                    <a:ext uri="{FF2B5EF4-FFF2-40B4-BE49-F238E27FC236}">
                      <a16:creationId xmlns:a16="http://schemas.microsoft.com/office/drawing/2014/main" id="{E25703D4-F94D-CEB0-17DC-B6A5A282C2F5}"/>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8" name="TextBox 7">
                <a:extLst>
                  <a:ext uri="{FF2B5EF4-FFF2-40B4-BE49-F238E27FC236}">
                    <a16:creationId xmlns:a16="http://schemas.microsoft.com/office/drawing/2014/main" id="{35FAD9F1-FC24-0849-B94D-B97AC6CBF0AF}"/>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9" name="TextBox 8">
                <a:extLst>
                  <a:ext uri="{FF2B5EF4-FFF2-40B4-BE49-F238E27FC236}">
                    <a16:creationId xmlns:a16="http://schemas.microsoft.com/office/drawing/2014/main" id="{1BB6DB6F-ADED-81AD-EFE8-4F4886D3AF20}"/>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 name="TextBox 5">
              <a:hlinkClick xmlns:r="http://schemas.openxmlformats.org/officeDocument/2006/relationships" r:id="rId16"/>
              <a:extLst>
                <a:ext uri="{FF2B5EF4-FFF2-40B4-BE49-F238E27FC236}">
                  <a16:creationId xmlns:a16="http://schemas.microsoft.com/office/drawing/2014/main" id="{A8A42523-E026-6157-00F5-8B8717AD1EA9}"/>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4" name="Picture 3">
            <a:extLst>
              <a:ext uri="{FF2B5EF4-FFF2-40B4-BE49-F238E27FC236}">
                <a16:creationId xmlns:a16="http://schemas.microsoft.com/office/drawing/2014/main" id="{FE7A96F4-B3E5-9313-B384-5603DE57D99D}"/>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xdr:spPr>
      </xdr:pic>
    </xdr:grpSp>
    <xdr:clientData/>
  </xdr:twoCellAnchor>
  <xdr:twoCellAnchor>
    <xdr:from>
      <xdr:col>7</xdr:col>
      <xdr:colOff>68580</xdr:colOff>
      <xdr:row>7</xdr:row>
      <xdr:rowOff>53340</xdr:rowOff>
    </xdr:from>
    <xdr:to>
      <xdr:col>7</xdr:col>
      <xdr:colOff>536580</xdr:colOff>
      <xdr:row>8</xdr:row>
      <xdr:rowOff>2640</xdr:rowOff>
    </xdr:to>
    <xdr:grpSp>
      <xdr:nvGrpSpPr>
        <xdr:cNvPr id="45" name="Group 44">
          <a:extLst>
            <a:ext uri="{FF2B5EF4-FFF2-40B4-BE49-F238E27FC236}">
              <a16:creationId xmlns:a16="http://schemas.microsoft.com/office/drawing/2014/main" id="{59620E16-4464-44BD-9CCB-1DC83E0F9435}"/>
            </a:ext>
          </a:extLst>
        </xdr:cNvPr>
        <xdr:cNvGrpSpPr/>
      </xdr:nvGrpSpPr>
      <xdr:grpSpPr>
        <a:xfrm>
          <a:off x="2583180" y="2087880"/>
          <a:ext cx="0" cy="276960"/>
          <a:chOff x="2506980" y="1981200"/>
          <a:chExt cx="502942" cy="228620"/>
        </a:xfrm>
      </xdr:grpSpPr>
      <xdr:pic>
        <xdr:nvPicPr>
          <xdr:cNvPr id="46" name="Picture 45">
            <a:extLst>
              <a:ext uri="{FF2B5EF4-FFF2-40B4-BE49-F238E27FC236}">
                <a16:creationId xmlns:a16="http://schemas.microsoft.com/office/drawing/2014/main" id="{D56287A1-F4C5-6344-F4A2-6C7A5C1FAA59}"/>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47" name="Picture 46">
            <a:extLst>
              <a:ext uri="{FF2B5EF4-FFF2-40B4-BE49-F238E27FC236}">
                <a16:creationId xmlns:a16="http://schemas.microsoft.com/office/drawing/2014/main" id="{025ABCB3-A986-7601-D898-A4CB6590C491}"/>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8</xdr:row>
      <xdr:rowOff>45720</xdr:rowOff>
    </xdr:from>
    <xdr:to>
      <xdr:col>7</xdr:col>
      <xdr:colOff>544200</xdr:colOff>
      <xdr:row>9</xdr:row>
      <xdr:rowOff>2640</xdr:rowOff>
    </xdr:to>
    <xdr:grpSp>
      <xdr:nvGrpSpPr>
        <xdr:cNvPr id="48" name="Group 47">
          <a:extLst>
            <a:ext uri="{FF2B5EF4-FFF2-40B4-BE49-F238E27FC236}">
              <a16:creationId xmlns:a16="http://schemas.microsoft.com/office/drawing/2014/main" id="{162AD627-3CD6-4AFD-85DA-AC0EF7CAB93C}"/>
            </a:ext>
          </a:extLst>
        </xdr:cNvPr>
        <xdr:cNvGrpSpPr/>
      </xdr:nvGrpSpPr>
      <xdr:grpSpPr>
        <a:xfrm>
          <a:off x="2583180" y="2407920"/>
          <a:ext cx="0" cy="284580"/>
          <a:chOff x="2506980" y="1981200"/>
          <a:chExt cx="502942" cy="228620"/>
        </a:xfrm>
      </xdr:grpSpPr>
      <xdr:pic>
        <xdr:nvPicPr>
          <xdr:cNvPr id="49" name="Picture 48">
            <a:extLst>
              <a:ext uri="{FF2B5EF4-FFF2-40B4-BE49-F238E27FC236}">
                <a16:creationId xmlns:a16="http://schemas.microsoft.com/office/drawing/2014/main" id="{16542DE7-6AD6-3C28-575F-48B1B089E653}"/>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50" name="Picture 49">
            <a:extLst>
              <a:ext uri="{FF2B5EF4-FFF2-40B4-BE49-F238E27FC236}">
                <a16:creationId xmlns:a16="http://schemas.microsoft.com/office/drawing/2014/main" id="{02C577DD-A6A4-D54C-ECB1-EC8F54351F50}"/>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9</xdr:row>
      <xdr:rowOff>45720</xdr:rowOff>
    </xdr:from>
    <xdr:to>
      <xdr:col>7</xdr:col>
      <xdr:colOff>544200</xdr:colOff>
      <xdr:row>10</xdr:row>
      <xdr:rowOff>2640</xdr:rowOff>
    </xdr:to>
    <xdr:grpSp>
      <xdr:nvGrpSpPr>
        <xdr:cNvPr id="51" name="Group 50">
          <a:extLst>
            <a:ext uri="{FF2B5EF4-FFF2-40B4-BE49-F238E27FC236}">
              <a16:creationId xmlns:a16="http://schemas.microsoft.com/office/drawing/2014/main" id="{0777604E-E179-448C-A6AD-D0112E6903FA}"/>
            </a:ext>
          </a:extLst>
        </xdr:cNvPr>
        <xdr:cNvGrpSpPr/>
      </xdr:nvGrpSpPr>
      <xdr:grpSpPr>
        <a:xfrm>
          <a:off x="2583180" y="2735580"/>
          <a:ext cx="0" cy="284580"/>
          <a:chOff x="2506980" y="1981200"/>
          <a:chExt cx="502942" cy="228620"/>
        </a:xfrm>
      </xdr:grpSpPr>
      <xdr:pic>
        <xdr:nvPicPr>
          <xdr:cNvPr id="52" name="Picture 51">
            <a:extLst>
              <a:ext uri="{FF2B5EF4-FFF2-40B4-BE49-F238E27FC236}">
                <a16:creationId xmlns:a16="http://schemas.microsoft.com/office/drawing/2014/main" id="{44887E42-7A5F-034C-E91F-EC25C4878BCB}"/>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53" name="Picture 52">
            <a:extLst>
              <a:ext uri="{FF2B5EF4-FFF2-40B4-BE49-F238E27FC236}">
                <a16:creationId xmlns:a16="http://schemas.microsoft.com/office/drawing/2014/main" id="{A009794F-0162-2041-2F2C-1A1513B34C95}"/>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10</xdr:row>
      <xdr:rowOff>45720</xdr:rowOff>
    </xdr:from>
    <xdr:to>
      <xdr:col>7</xdr:col>
      <xdr:colOff>544200</xdr:colOff>
      <xdr:row>11</xdr:row>
      <xdr:rowOff>2640</xdr:rowOff>
    </xdr:to>
    <xdr:grpSp>
      <xdr:nvGrpSpPr>
        <xdr:cNvPr id="54" name="Group 53">
          <a:extLst>
            <a:ext uri="{FF2B5EF4-FFF2-40B4-BE49-F238E27FC236}">
              <a16:creationId xmlns:a16="http://schemas.microsoft.com/office/drawing/2014/main" id="{D1602BB5-C5B4-4D22-8264-F4578542AEE0}"/>
            </a:ext>
          </a:extLst>
        </xdr:cNvPr>
        <xdr:cNvGrpSpPr/>
      </xdr:nvGrpSpPr>
      <xdr:grpSpPr>
        <a:xfrm>
          <a:off x="2583180" y="3063240"/>
          <a:ext cx="0" cy="284580"/>
          <a:chOff x="2506980" y="1981200"/>
          <a:chExt cx="502942" cy="228620"/>
        </a:xfrm>
      </xdr:grpSpPr>
      <xdr:pic>
        <xdr:nvPicPr>
          <xdr:cNvPr id="55" name="Picture 54">
            <a:extLst>
              <a:ext uri="{FF2B5EF4-FFF2-40B4-BE49-F238E27FC236}">
                <a16:creationId xmlns:a16="http://schemas.microsoft.com/office/drawing/2014/main" id="{568F2B6B-4C82-7201-8329-16052FEA321E}"/>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56" name="Picture 55">
            <a:extLst>
              <a:ext uri="{FF2B5EF4-FFF2-40B4-BE49-F238E27FC236}">
                <a16:creationId xmlns:a16="http://schemas.microsoft.com/office/drawing/2014/main" id="{E179D1C9-5366-DE62-4D04-9FD11241D9D2}"/>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11</xdr:row>
      <xdr:rowOff>45720</xdr:rowOff>
    </xdr:from>
    <xdr:to>
      <xdr:col>7</xdr:col>
      <xdr:colOff>544200</xdr:colOff>
      <xdr:row>12</xdr:row>
      <xdr:rowOff>0</xdr:rowOff>
    </xdr:to>
    <xdr:grpSp>
      <xdr:nvGrpSpPr>
        <xdr:cNvPr id="57" name="Group 56">
          <a:extLst>
            <a:ext uri="{FF2B5EF4-FFF2-40B4-BE49-F238E27FC236}">
              <a16:creationId xmlns:a16="http://schemas.microsoft.com/office/drawing/2014/main" id="{DBA87D68-7ABC-4BC2-8935-BD2E002CCD06}"/>
            </a:ext>
          </a:extLst>
        </xdr:cNvPr>
        <xdr:cNvGrpSpPr/>
      </xdr:nvGrpSpPr>
      <xdr:grpSpPr>
        <a:xfrm>
          <a:off x="2583180" y="3390900"/>
          <a:ext cx="0" cy="281940"/>
          <a:chOff x="2506980" y="1981200"/>
          <a:chExt cx="502942" cy="228620"/>
        </a:xfrm>
      </xdr:grpSpPr>
      <xdr:pic>
        <xdr:nvPicPr>
          <xdr:cNvPr id="58" name="Picture 57">
            <a:extLst>
              <a:ext uri="{FF2B5EF4-FFF2-40B4-BE49-F238E27FC236}">
                <a16:creationId xmlns:a16="http://schemas.microsoft.com/office/drawing/2014/main" id="{395E51CB-8817-E7D1-DAD7-51F354BB1CA5}"/>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59" name="Picture 58">
            <a:extLst>
              <a:ext uri="{FF2B5EF4-FFF2-40B4-BE49-F238E27FC236}">
                <a16:creationId xmlns:a16="http://schemas.microsoft.com/office/drawing/2014/main" id="{012651FA-C1C4-EC14-FD26-51F834CBE9DE}"/>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12</xdr:row>
      <xdr:rowOff>0</xdr:rowOff>
    </xdr:from>
    <xdr:to>
      <xdr:col>7</xdr:col>
      <xdr:colOff>544200</xdr:colOff>
      <xdr:row>12</xdr:row>
      <xdr:rowOff>2640</xdr:rowOff>
    </xdr:to>
    <xdr:grpSp>
      <xdr:nvGrpSpPr>
        <xdr:cNvPr id="60" name="Group 59">
          <a:extLst>
            <a:ext uri="{FF2B5EF4-FFF2-40B4-BE49-F238E27FC236}">
              <a16:creationId xmlns:a16="http://schemas.microsoft.com/office/drawing/2014/main" id="{3EBBE6D9-77B9-474C-95FE-C917821825B1}"/>
            </a:ext>
          </a:extLst>
        </xdr:cNvPr>
        <xdr:cNvGrpSpPr/>
      </xdr:nvGrpSpPr>
      <xdr:grpSpPr>
        <a:xfrm>
          <a:off x="2583180" y="3672840"/>
          <a:ext cx="0" cy="2640"/>
          <a:chOff x="2506980" y="1981200"/>
          <a:chExt cx="502942" cy="228620"/>
        </a:xfrm>
      </xdr:grpSpPr>
      <xdr:pic>
        <xdr:nvPicPr>
          <xdr:cNvPr id="61" name="Picture 60">
            <a:extLst>
              <a:ext uri="{FF2B5EF4-FFF2-40B4-BE49-F238E27FC236}">
                <a16:creationId xmlns:a16="http://schemas.microsoft.com/office/drawing/2014/main" id="{C9C436B5-81C0-BAA3-DF48-3BE92D52F4FD}"/>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62" name="Picture 61">
            <a:extLst>
              <a:ext uri="{FF2B5EF4-FFF2-40B4-BE49-F238E27FC236}">
                <a16:creationId xmlns:a16="http://schemas.microsoft.com/office/drawing/2014/main" id="{B8D992EE-97F8-8F5D-71EC-7A280120BA0E}"/>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12</xdr:row>
      <xdr:rowOff>45720</xdr:rowOff>
    </xdr:from>
    <xdr:to>
      <xdr:col>7</xdr:col>
      <xdr:colOff>544200</xdr:colOff>
      <xdr:row>13</xdr:row>
      <xdr:rowOff>2640</xdr:rowOff>
    </xdr:to>
    <xdr:grpSp>
      <xdr:nvGrpSpPr>
        <xdr:cNvPr id="63" name="Group 62">
          <a:extLst>
            <a:ext uri="{FF2B5EF4-FFF2-40B4-BE49-F238E27FC236}">
              <a16:creationId xmlns:a16="http://schemas.microsoft.com/office/drawing/2014/main" id="{CE0686A0-E649-4E07-AB10-A9C894F41EE7}"/>
            </a:ext>
          </a:extLst>
        </xdr:cNvPr>
        <xdr:cNvGrpSpPr/>
      </xdr:nvGrpSpPr>
      <xdr:grpSpPr>
        <a:xfrm>
          <a:off x="2583180" y="3718560"/>
          <a:ext cx="0" cy="284580"/>
          <a:chOff x="2506980" y="1981200"/>
          <a:chExt cx="502942" cy="228620"/>
        </a:xfrm>
      </xdr:grpSpPr>
      <xdr:pic>
        <xdr:nvPicPr>
          <xdr:cNvPr id="64" name="Picture 63">
            <a:extLst>
              <a:ext uri="{FF2B5EF4-FFF2-40B4-BE49-F238E27FC236}">
                <a16:creationId xmlns:a16="http://schemas.microsoft.com/office/drawing/2014/main" id="{B6D2EF77-3ACF-11B0-9A5E-D1D335EEAC7D}"/>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65" name="Picture 64">
            <a:extLst>
              <a:ext uri="{FF2B5EF4-FFF2-40B4-BE49-F238E27FC236}">
                <a16:creationId xmlns:a16="http://schemas.microsoft.com/office/drawing/2014/main" id="{EE4618C6-3EEF-E1CF-E553-830AA81E686C}"/>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13</xdr:row>
      <xdr:rowOff>45720</xdr:rowOff>
    </xdr:from>
    <xdr:to>
      <xdr:col>7</xdr:col>
      <xdr:colOff>544200</xdr:colOff>
      <xdr:row>14</xdr:row>
      <xdr:rowOff>2640</xdr:rowOff>
    </xdr:to>
    <xdr:grpSp>
      <xdr:nvGrpSpPr>
        <xdr:cNvPr id="66" name="Group 65">
          <a:extLst>
            <a:ext uri="{FF2B5EF4-FFF2-40B4-BE49-F238E27FC236}">
              <a16:creationId xmlns:a16="http://schemas.microsoft.com/office/drawing/2014/main" id="{827876AB-3E14-4CEE-BE2C-856FBF7CA016}"/>
            </a:ext>
          </a:extLst>
        </xdr:cNvPr>
        <xdr:cNvGrpSpPr/>
      </xdr:nvGrpSpPr>
      <xdr:grpSpPr>
        <a:xfrm>
          <a:off x="2583180" y="4046220"/>
          <a:ext cx="0" cy="284580"/>
          <a:chOff x="2506980" y="1981200"/>
          <a:chExt cx="502942" cy="228620"/>
        </a:xfrm>
      </xdr:grpSpPr>
      <xdr:pic>
        <xdr:nvPicPr>
          <xdr:cNvPr id="67" name="Picture 66">
            <a:extLst>
              <a:ext uri="{FF2B5EF4-FFF2-40B4-BE49-F238E27FC236}">
                <a16:creationId xmlns:a16="http://schemas.microsoft.com/office/drawing/2014/main" id="{9D9498CF-5F50-C8EF-8491-4216BF18983B}"/>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68" name="Picture 67">
            <a:extLst>
              <a:ext uri="{FF2B5EF4-FFF2-40B4-BE49-F238E27FC236}">
                <a16:creationId xmlns:a16="http://schemas.microsoft.com/office/drawing/2014/main" id="{39D332E7-C3A8-0747-70DD-6497D3F9F71D}"/>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14</xdr:row>
      <xdr:rowOff>45720</xdr:rowOff>
    </xdr:from>
    <xdr:to>
      <xdr:col>7</xdr:col>
      <xdr:colOff>544200</xdr:colOff>
      <xdr:row>15</xdr:row>
      <xdr:rowOff>2640</xdr:rowOff>
    </xdr:to>
    <xdr:grpSp>
      <xdr:nvGrpSpPr>
        <xdr:cNvPr id="69" name="Group 68">
          <a:extLst>
            <a:ext uri="{FF2B5EF4-FFF2-40B4-BE49-F238E27FC236}">
              <a16:creationId xmlns:a16="http://schemas.microsoft.com/office/drawing/2014/main" id="{746FBC56-9456-4606-93D9-C2DF02D478DC}"/>
            </a:ext>
          </a:extLst>
        </xdr:cNvPr>
        <xdr:cNvGrpSpPr/>
      </xdr:nvGrpSpPr>
      <xdr:grpSpPr>
        <a:xfrm>
          <a:off x="2583180" y="4373880"/>
          <a:ext cx="0" cy="284580"/>
          <a:chOff x="2506980" y="1981200"/>
          <a:chExt cx="502942" cy="228620"/>
        </a:xfrm>
      </xdr:grpSpPr>
      <xdr:pic>
        <xdr:nvPicPr>
          <xdr:cNvPr id="70" name="Picture 69">
            <a:extLst>
              <a:ext uri="{FF2B5EF4-FFF2-40B4-BE49-F238E27FC236}">
                <a16:creationId xmlns:a16="http://schemas.microsoft.com/office/drawing/2014/main" id="{5D28B376-715B-932D-A00C-889B8C3692E1}"/>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71" name="Picture 70">
            <a:extLst>
              <a:ext uri="{FF2B5EF4-FFF2-40B4-BE49-F238E27FC236}">
                <a16:creationId xmlns:a16="http://schemas.microsoft.com/office/drawing/2014/main" id="{37076269-E276-5676-1787-D052D348713D}"/>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15</xdr:row>
      <xdr:rowOff>45720</xdr:rowOff>
    </xdr:from>
    <xdr:to>
      <xdr:col>7</xdr:col>
      <xdr:colOff>544200</xdr:colOff>
      <xdr:row>16</xdr:row>
      <xdr:rowOff>2640</xdr:rowOff>
    </xdr:to>
    <xdr:grpSp>
      <xdr:nvGrpSpPr>
        <xdr:cNvPr id="72" name="Group 71">
          <a:extLst>
            <a:ext uri="{FF2B5EF4-FFF2-40B4-BE49-F238E27FC236}">
              <a16:creationId xmlns:a16="http://schemas.microsoft.com/office/drawing/2014/main" id="{6AC38C62-6B60-4593-8130-A065628A91A4}"/>
            </a:ext>
          </a:extLst>
        </xdr:cNvPr>
        <xdr:cNvGrpSpPr/>
      </xdr:nvGrpSpPr>
      <xdr:grpSpPr>
        <a:xfrm>
          <a:off x="2583180" y="4701540"/>
          <a:ext cx="0" cy="284580"/>
          <a:chOff x="2506980" y="1981200"/>
          <a:chExt cx="502942" cy="228620"/>
        </a:xfrm>
      </xdr:grpSpPr>
      <xdr:pic>
        <xdr:nvPicPr>
          <xdr:cNvPr id="73" name="Picture 72">
            <a:extLst>
              <a:ext uri="{FF2B5EF4-FFF2-40B4-BE49-F238E27FC236}">
                <a16:creationId xmlns:a16="http://schemas.microsoft.com/office/drawing/2014/main" id="{5E5CB8C3-33C7-86B7-982A-40934C6718B6}"/>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74" name="Picture 73">
            <a:extLst>
              <a:ext uri="{FF2B5EF4-FFF2-40B4-BE49-F238E27FC236}">
                <a16:creationId xmlns:a16="http://schemas.microsoft.com/office/drawing/2014/main" id="{D0B3B1E7-1FF4-4924-B8DA-485F496B618A}"/>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16</xdr:row>
      <xdr:rowOff>45720</xdr:rowOff>
    </xdr:from>
    <xdr:to>
      <xdr:col>7</xdr:col>
      <xdr:colOff>544200</xdr:colOff>
      <xdr:row>17</xdr:row>
      <xdr:rowOff>2640</xdr:rowOff>
    </xdr:to>
    <xdr:grpSp>
      <xdr:nvGrpSpPr>
        <xdr:cNvPr id="75" name="Group 74">
          <a:extLst>
            <a:ext uri="{FF2B5EF4-FFF2-40B4-BE49-F238E27FC236}">
              <a16:creationId xmlns:a16="http://schemas.microsoft.com/office/drawing/2014/main" id="{3873951B-A963-4E47-B8E3-5B8872EC2334}"/>
            </a:ext>
          </a:extLst>
        </xdr:cNvPr>
        <xdr:cNvGrpSpPr/>
      </xdr:nvGrpSpPr>
      <xdr:grpSpPr>
        <a:xfrm>
          <a:off x="2583180" y="5029200"/>
          <a:ext cx="0" cy="284580"/>
          <a:chOff x="2506980" y="1981200"/>
          <a:chExt cx="502942" cy="228620"/>
        </a:xfrm>
      </xdr:grpSpPr>
      <xdr:pic>
        <xdr:nvPicPr>
          <xdr:cNvPr id="76" name="Picture 75">
            <a:extLst>
              <a:ext uri="{FF2B5EF4-FFF2-40B4-BE49-F238E27FC236}">
                <a16:creationId xmlns:a16="http://schemas.microsoft.com/office/drawing/2014/main" id="{66EE6321-21A9-52B4-0528-E1BAEF91BF67}"/>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77" name="Picture 76">
            <a:extLst>
              <a:ext uri="{FF2B5EF4-FFF2-40B4-BE49-F238E27FC236}">
                <a16:creationId xmlns:a16="http://schemas.microsoft.com/office/drawing/2014/main" id="{E637817B-EEE9-B2C0-349C-1A50F60E2503}"/>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17</xdr:row>
      <xdr:rowOff>45720</xdr:rowOff>
    </xdr:from>
    <xdr:to>
      <xdr:col>7</xdr:col>
      <xdr:colOff>544200</xdr:colOff>
      <xdr:row>18</xdr:row>
      <xdr:rowOff>2640</xdr:rowOff>
    </xdr:to>
    <xdr:grpSp>
      <xdr:nvGrpSpPr>
        <xdr:cNvPr id="78" name="Group 77">
          <a:extLst>
            <a:ext uri="{FF2B5EF4-FFF2-40B4-BE49-F238E27FC236}">
              <a16:creationId xmlns:a16="http://schemas.microsoft.com/office/drawing/2014/main" id="{E3D600CD-EB77-4EB7-8D12-FF42470E3F97}"/>
            </a:ext>
          </a:extLst>
        </xdr:cNvPr>
        <xdr:cNvGrpSpPr/>
      </xdr:nvGrpSpPr>
      <xdr:grpSpPr>
        <a:xfrm>
          <a:off x="2583180" y="5356860"/>
          <a:ext cx="0" cy="284580"/>
          <a:chOff x="2506980" y="1981200"/>
          <a:chExt cx="502942" cy="228620"/>
        </a:xfrm>
      </xdr:grpSpPr>
      <xdr:pic>
        <xdr:nvPicPr>
          <xdr:cNvPr id="79" name="Picture 78">
            <a:extLst>
              <a:ext uri="{FF2B5EF4-FFF2-40B4-BE49-F238E27FC236}">
                <a16:creationId xmlns:a16="http://schemas.microsoft.com/office/drawing/2014/main" id="{A96C4645-60A9-E8AB-A4F5-A89EFA35B211}"/>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80" name="Picture 79">
            <a:extLst>
              <a:ext uri="{FF2B5EF4-FFF2-40B4-BE49-F238E27FC236}">
                <a16:creationId xmlns:a16="http://schemas.microsoft.com/office/drawing/2014/main" id="{39D2F406-9D78-1D80-44AB-F5536DDBE35E}"/>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18</xdr:row>
      <xdr:rowOff>45720</xdr:rowOff>
    </xdr:from>
    <xdr:to>
      <xdr:col>7</xdr:col>
      <xdr:colOff>544200</xdr:colOff>
      <xdr:row>19</xdr:row>
      <xdr:rowOff>2640</xdr:rowOff>
    </xdr:to>
    <xdr:grpSp>
      <xdr:nvGrpSpPr>
        <xdr:cNvPr id="81" name="Group 80">
          <a:extLst>
            <a:ext uri="{FF2B5EF4-FFF2-40B4-BE49-F238E27FC236}">
              <a16:creationId xmlns:a16="http://schemas.microsoft.com/office/drawing/2014/main" id="{3D1267FA-B629-485C-91F4-05FE655CCBD5}"/>
            </a:ext>
          </a:extLst>
        </xdr:cNvPr>
        <xdr:cNvGrpSpPr/>
      </xdr:nvGrpSpPr>
      <xdr:grpSpPr>
        <a:xfrm>
          <a:off x="2583180" y="5684520"/>
          <a:ext cx="0" cy="284580"/>
          <a:chOff x="2506980" y="1981200"/>
          <a:chExt cx="502942" cy="228620"/>
        </a:xfrm>
      </xdr:grpSpPr>
      <xdr:pic>
        <xdr:nvPicPr>
          <xdr:cNvPr id="82" name="Picture 81">
            <a:extLst>
              <a:ext uri="{FF2B5EF4-FFF2-40B4-BE49-F238E27FC236}">
                <a16:creationId xmlns:a16="http://schemas.microsoft.com/office/drawing/2014/main" id="{45CC77EF-FA7C-47E9-E521-4E819700E355}"/>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83" name="Picture 82">
            <a:extLst>
              <a:ext uri="{FF2B5EF4-FFF2-40B4-BE49-F238E27FC236}">
                <a16:creationId xmlns:a16="http://schemas.microsoft.com/office/drawing/2014/main" id="{627E4AA3-E181-3657-8077-A3D29003CFCE}"/>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7</xdr:col>
      <xdr:colOff>76200</xdr:colOff>
      <xdr:row>19</xdr:row>
      <xdr:rowOff>45720</xdr:rowOff>
    </xdr:from>
    <xdr:to>
      <xdr:col>7</xdr:col>
      <xdr:colOff>544200</xdr:colOff>
      <xdr:row>20</xdr:row>
      <xdr:rowOff>2640</xdr:rowOff>
    </xdr:to>
    <xdr:grpSp>
      <xdr:nvGrpSpPr>
        <xdr:cNvPr id="84" name="Group 83">
          <a:extLst>
            <a:ext uri="{FF2B5EF4-FFF2-40B4-BE49-F238E27FC236}">
              <a16:creationId xmlns:a16="http://schemas.microsoft.com/office/drawing/2014/main" id="{2D31B1D6-6606-4C7A-9C56-ED191C261FEB}"/>
            </a:ext>
          </a:extLst>
        </xdr:cNvPr>
        <xdr:cNvGrpSpPr/>
      </xdr:nvGrpSpPr>
      <xdr:grpSpPr>
        <a:xfrm>
          <a:off x="2583180" y="6012180"/>
          <a:ext cx="0" cy="284580"/>
          <a:chOff x="2506980" y="1981200"/>
          <a:chExt cx="502942" cy="228620"/>
        </a:xfrm>
      </xdr:grpSpPr>
      <xdr:pic>
        <xdr:nvPicPr>
          <xdr:cNvPr id="85" name="Picture 84">
            <a:extLst>
              <a:ext uri="{FF2B5EF4-FFF2-40B4-BE49-F238E27FC236}">
                <a16:creationId xmlns:a16="http://schemas.microsoft.com/office/drawing/2014/main" id="{676DCE07-0BF5-47D0-ABDB-31E9F9D60EF8}"/>
              </a:ext>
            </a:extLst>
          </xdr:cNvPr>
          <xdr:cNvPicPr>
            <a:picLocks/>
          </xdr:cNvPicPr>
        </xdr:nvPicPr>
        <xdr:blipFill>
          <a:blip xmlns:r="http://schemas.openxmlformats.org/officeDocument/2006/relationships" r:embed="rId18"/>
          <a:stretch>
            <a:fillRect/>
          </a:stretch>
        </xdr:blipFill>
        <xdr:spPr>
          <a:xfrm>
            <a:off x="2506980" y="1988819"/>
            <a:ext cx="252000" cy="216000"/>
          </a:xfrm>
          <a:prstGeom prst="rect">
            <a:avLst/>
          </a:prstGeom>
        </xdr:spPr>
      </xdr:pic>
      <xdr:pic>
        <xdr:nvPicPr>
          <xdr:cNvPr id="86" name="Picture 85">
            <a:extLst>
              <a:ext uri="{FF2B5EF4-FFF2-40B4-BE49-F238E27FC236}">
                <a16:creationId xmlns:a16="http://schemas.microsoft.com/office/drawing/2014/main" id="{D704205E-7D5E-D53B-8EDC-1A05BF70261F}"/>
              </a:ext>
            </a:extLst>
          </xdr:cNvPr>
          <xdr:cNvPicPr>
            <a:picLocks noChangeAspect="1"/>
          </xdr:cNvPicPr>
        </xdr:nvPicPr>
        <xdr:blipFill>
          <a:blip xmlns:r="http://schemas.openxmlformats.org/officeDocument/2006/relationships" r:embed="rId19"/>
          <a:stretch>
            <a:fillRect/>
          </a:stretch>
        </xdr:blipFill>
        <xdr:spPr>
          <a:xfrm>
            <a:off x="2758440" y="1981200"/>
            <a:ext cx="251482" cy="228620"/>
          </a:xfrm>
          <a:prstGeom prst="rect">
            <a:avLst/>
          </a:prstGeom>
        </xdr:spPr>
      </xdr:pic>
    </xdr:grpSp>
    <xdr:clientData/>
  </xdr:twoCellAnchor>
  <xdr:twoCellAnchor>
    <xdr:from>
      <xdr:col>11</xdr:col>
      <xdr:colOff>1173497</xdr:colOff>
      <xdr:row>3</xdr:row>
      <xdr:rowOff>106680</xdr:rowOff>
    </xdr:from>
    <xdr:to>
      <xdr:col>14</xdr:col>
      <xdr:colOff>794919</xdr:colOff>
      <xdr:row>3</xdr:row>
      <xdr:rowOff>358680</xdr:rowOff>
    </xdr:to>
    <xdr:grpSp>
      <xdr:nvGrpSpPr>
        <xdr:cNvPr id="87" name="Group 86">
          <a:extLst>
            <a:ext uri="{FF2B5EF4-FFF2-40B4-BE49-F238E27FC236}">
              <a16:creationId xmlns:a16="http://schemas.microsoft.com/office/drawing/2014/main" id="{B72C8339-09C0-493E-952C-46E1E05CB207}"/>
            </a:ext>
          </a:extLst>
        </xdr:cNvPr>
        <xdr:cNvGrpSpPr/>
      </xdr:nvGrpSpPr>
      <xdr:grpSpPr>
        <a:xfrm>
          <a:off x="6377957" y="922020"/>
          <a:ext cx="3286642" cy="252000"/>
          <a:chOff x="6543782" y="952500"/>
          <a:chExt cx="3229430" cy="252000"/>
        </a:xfrm>
        <a:solidFill>
          <a:schemeClr val="tx1"/>
        </a:solidFill>
      </xdr:grpSpPr>
      <xdr:grpSp>
        <xdr:nvGrpSpPr>
          <xdr:cNvPr id="88" name="Group 87">
            <a:extLst>
              <a:ext uri="{FF2B5EF4-FFF2-40B4-BE49-F238E27FC236}">
                <a16:creationId xmlns:a16="http://schemas.microsoft.com/office/drawing/2014/main" id="{E588F10E-FB64-5220-51BA-0021A6744DFB}"/>
              </a:ext>
            </a:extLst>
          </xdr:cNvPr>
          <xdr:cNvGrpSpPr/>
        </xdr:nvGrpSpPr>
        <xdr:grpSpPr>
          <a:xfrm>
            <a:off x="6543782" y="952500"/>
            <a:ext cx="3229430" cy="252000"/>
            <a:chOff x="1710631" y="822960"/>
            <a:chExt cx="3357970" cy="263975"/>
          </a:xfrm>
          <a:grpFill/>
        </xdr:grpSpPr>
        <xdr:sp macro="" textlink="">
          <xdr:nvSpPr>
            <xdr:cNvPr id="90" name="Rectangle: Rounded Corners 89">
              <a:extLst>
                <a:ext uri="{FF2B5EF4-FFF2-40B4-BE49-F238E27FC236}">
                  <a16:creationId xmlns:a16="http://schemas.microsoft.com/office/drawing/2014/main" id="{DE69637F-8084-5BC9-84DC-360BF013D651}"/>
                </a:ext>
              </a:extLst>
            </xdr:cNvPr>
            <xdr:cNvSpPr/>
          </xdr:nvSpPr>
          <xdr:spPr>
            <a:xfrm>
              <a:off x="3412909" y="822960"/>
              <a:ext cx="803601"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HSavy</a:t>
              </a:r>
              <a:endParaRPr lang="en-SC" sz="1100">
                <a:latin typeface="Arial" panose="020B0604020202020204" pitchFamily="34" charset="0"/>
                <a:cs typeface="Arial" panose="020B0604020202020204" pitchFamily="34" charset="0"/>
              </a:endParaRPr>
            </a:p>
          </xdr:txBody>
        </xdr:sp>
        <xdr:sp macro="" textlink="">
          <xdr:nvSpPr>
            <xdr:cNvPr id="91" name="Rectangle: Rounded Corners 90">
              <a:extLst>
                <a:ext uri="{FF2B5EF4-FFF2-40B4-BE49-F238E27FC236}">
                  <a16:creationId xmlns:a16="http://schemas.microsoft.com/office/drawing/2014/main" id="{823680C7-D205-1ECE-7048-FACA0D590EB3}"/>
                </a:ext>
              </a:extLst>
            </xdr:cNvPr>
            <xdr:cNvSpPr/>
          </xdr:nvSpPr>
          <xdr:spPr>
            <a:xfrm>
              <a:off x="4265000" y="822960"/>
              <a:ext cx="803601"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MUA</a:t>
              </a:r>
              <a:endParaRPr lang="en-SC" sz="1100">
                <a:latin typeface="Arial" panose="020B0604020202020204" pitchFamily="34" charset="0"/>
                <a:cs typeface="Arial" panose="020B0604020202020204" pitchFamily="34" charset="0"/>
              </a:endParaRPr>
            </a:p>
          </xdr:txBody>
        </xdr:sp>
        <xdr:sp macro="" textlink="">
          <xdr:nvSpPr>
            <xdr:cNvPr id="92" name="Rectangle: Rounded Corners 91">
              <a:hlinkClick xmlns:r="http://schemas.openxmlformats.org/officeDocument/2006/relationships" r:id="rId1"/>
              <a:extLst>
                <a:ext uri="{FF2B5EF4-FFF2-40B4-BE49-F238E27FC236}">
                  <a16:creationId xmlns:a16="http://schemas.microsoft.com/office/drawing/2014/main" id="{109A23AB-553D-B64E-2D24-D108637D6EB1}"/>
                </a:ext>
              </a:extLst>
            </xdr:cNvPr>
            <xdr:cNvSpPr/>
          </xdr:nvSpPr>
          <xdr:spPr>
            <a:xfrm>
              <a:off x="1710631" y="822960"/>
              <a:ext cx="803601" cy="263975"/>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SACOS</a:t>
              </a:r>
              <a:endParaRPr lang="en-SC" sz="1100">
                <a:latin typeface="Arial" panose="020B0604020202020204" pitchFamily="34" charset="0"/>
                <a:cs typeface="Arial" panose="020B0604020202020204" pitchFamily="34" charset="0"/>
              </a:endParaRPr>
            </a:p>
          </xdr:txBody>
        </xdr:sp>
      </xdr:grpSp>
      <xdr:sp macro="" textlink="">
        <xdr:nvSpPr>
          <xdr:cNvPr id="89" name="Rectangle: Rounded Corners 88">
            <a:extLst>
              <a:ext uri="{FF2B5EF4-FFF2-40B4-BE49-F238E27FC236}">
                <a16:creationId xmlns:a16="http://schemas.microsoft.com/office/drawing/2014/main" id="{1DD205AC-1DDC-7AAB-6FB2-B8B3998F9A01}"/>
              </a:ext>
            </a:extLst>
          </xdr:cNvPr>
          <xdr:cNvSpPr/>
        </xdr:nvSpPr>
        <xdr:spPr>
          <a:xfrm>
            <a:off x="7363317" y="952500"/>
            <a:ext cx="772839"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Alliance</a:t>
            </a:r>
            <a:endParaRPr lang="en-SC" sz="1100">
              <a:latin typeface="Arial" panose="020B0604020202020204" pitchFamily="34" charset="0"/>
              <a:cs typeface="Arial" panose="020B0604020202020204" pitchFamily="34" charset="0"/>
            </a:endParaRPr>
          </a:p>
        </xdr:txBody>
      </xdr:sp>
    </xdr:grpSp>
    <xdr:clientData/>
  </xdr:twoCellAnchor>
  <xdr:twoCellAnchor>
    <xdr:from>
      <xdr:col>11</xdr:col>
      <xdr:colOff>563880</xdr:colOff>
      <xdr:row>3</xdr:row>
      <xdr:rowOff>99060</xdr:rowOff>
    </xdr:from>
    <xdr:to>
      <xdr:col>11</xdr:col>
      <xdr:colOff>1211880</xdr:colOff>
      <xdr:row>3</xdr:row>
      <xdr:rowOff>351060</xdr:rowOff>
    </xdr:to>
    <xdr:sp macro="" textlink="">
      <xdr:nvSpPr>
        <xdr:cNvPr id="95" name="Rectangle: Rounded Corners 94">
          <a:extLst>
            <a:ext uri="{FF2B5EF4-FFF2-40B4-BE49-F238E27FC236}">
              <a16:creationId xmlns:a16="http://schemas.microsoft.com/office/drawing/2014/main" id="{C685C27C-A7BC-45A8-863A-86CDDEAC5622}"/>
            </a:ext>
          </a:extLst>
        </xdr:cNvPr>
        <xdr:cNvSpPr/>
      </xdr:nvSpPr>
      <xdr:spPr>
        <a:xfrm>
          <a:off x="5768340" y="91440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373380</xdr:colOff>
      <xdr:row>20</xdr:row>
      <xdr:rowOff>121920</xdr:rowOff>
    </xdr:from>
    <xdr:to>
      <xdr:col>8</xdr:col>
      <xdr:colOff>554460</xdr:colOff>
      <xdr:row>20</xdr:row>
      <xdr:rowOff>337920</xdr:rowOff>
    </xdr:to>
    <xdr:sp macro="" textlink="">
      <xdr:nvSpPr>
        <xdr:cNvPr id="39" name="Rectangle: Rounded Corners 38">
          <a:extLst>
            <a:ext uri="{FF2B5EF4-FFF2-40B4-BE49-F238E27FC236}">
              <a16:creationId xmlns:a16="http://schemas.microsoft.com/office/drawing/2014/main" id="{10381BEA-F83A-41DD-904F-02C24FD18D67}"/>
            </a:ext>
          </a:extLst>
        </xdr:cNvPr>
        <xdr:cNvSpPr/>
      </xdr:nvSpPr>
      <xdr:spPr>
        <a:xfrm>
          <a:off x="2453640" y="6416040"/>
          <a:ext cx="684000" cy="216000"/>
        </a:xfrm>
        <a:prstGeom prst="roundRect">
          <a:avLst>
            <a:gd name="adj" fmla="val 0"/>
          </a:avLst>
        </a:prstGeom>
        <a:solidFill>
          <a:schemeClr val="bg1">
            <a:lumMod val="85000"/>
          </a:schemeClr>
        </a:solid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121920</xdr:rowOff>
    </xdr:from>
    <xdr:to>
      <xdr:col>5</xdr:col>
      <xdr:colOff>318240</xdr:colOff>
      <xdr:row>20</xdr:row>
      <xdr:rowOff>337920</xdr:rowOff>
    </xdr:to>
    <xdr:sp macro="" textlink="">
      <xdr:nvSpPr>
        <xdr:cNvPr id="94" name="Rectangle: Rounded Corners 93">
          <a:extLst>
            <a:ext uri="{FF2B5EF4-FFF2-40B4-BE49-F238E27FC236}">
              <a16:creationId xmlns:a16="http://schemas.microsoft.com/office/drawing/2014/main" id="{988A40E3-8FA8-4756-9942-36A4C5CD80A6}"/>
            </a:ext>
          </a:extLst>
        </xdr:cNvPr>
        <xdr:cNvSpPr/>
      </xdr:nvSpPr>
      <xdr:spPr>
        <a:xfrm>
          <a:off x="1714500" y="6416040"/>
          <a:ext cx="684000" cy="216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60960</xdr:colOff>
      <xdr:row>6</xdr:row>
      <xdr:rowOff>68580</xdr:rowOff>
    </xdr:from>
    <xdr:to>
      <xdr:col>5</xdr:col>
      <xdr:colOff>227719</xdr:colOff>
      <xdr:row>19</xdr:row>
      <xdr:rowOff>230580</xdr:rowOff>
    </xdr:to>
    <xdr:grpSp>
      <xdr:nvGrpSpPr>
        <xdr:cNvPr id="129" name="Group 128">
          <a:extLst>
            <a:ext uri="{FF2B5EF4-FFF2-40B4-BE49-F238E27FC236}">
              <a16:creationId xmlns:a16="http://schemas.microsoft.com/office/drawing/2014/main" id="{1A903331-07B8-44BB-9558-9FF5C259D19A}"/>
            </a:ext>
          </a:extLst>
        </xdr:cNvPr>
        <xdr:cNvGrpSpPr/>
      </xdr:nvGrpSpPr>
      <xdr:grpSpPr>
        <a:xfrm>
          <a:off x="2141220" y="1775460"/>
          <a:ext cx="166759" cy="4421580"/>
          <a:chOff x="2156460" y="1706880"/>
          <a:chExt cx="162001" cy="4421580"/>
        </a:xfrm>
      </xdr:grpSpPr>
      <xdr:pic>
        <xdr:nvPicPr>
          <xdr:cNvPr id="130" name="Picture 129">
            <a:hlinkClick xmlns:r="http://schemas.openxmlformats.org/officeDocument/2006/relationships" r:id="rId20"/>
            <a:extLst>
              <a:ext uri="{FF2B5EF4-FFF2-40B4-BE49-F238E27FC236}">
                <a16:creationId xmlns:a16="http://schemas.microsoft.com/office/drawing/2014/main" id="{D68C9F51-E324-EBD5-CB85-A2A9CD1E6A47}"/>
              </a:ext>
            </a:extLst>
          </xdr:cNvPr>
          <xdr:cNvPicPr>
            <a:picLocks noChangeAspect="1"/>
          </xdr:cNvPicPr>
        </xdr:nvPicPr>
        <xdr:blipFill>
          <a:blip xmlns:r="http://schemas.openxmlformats.org/officeDocument/2006/relationships" r:embed="rId21"/>
          <a:stretch>
            <a:fillRect/>
          </a:stretch>
        </xdr:blipFill>
        <xdr:spPr>
          <a:xfrm>
            <a:off x="2156460" y="2034540"/>
            <a:ext cx="162001" cy="162000"/>
          </a:xfrm>
          <a:prstGeom prst="rect">
            <a:avLst/>
          </a:prstGeom>
        </xdr:spPr>
      </xdr:pic>
      <xdr:pic>
        <xdr:nvPicPr>
          <xdr:cNvPr id="131" name="Picture 130">
            <a:hlinkClick xmlns:r="http://schemas.openxmlformats.org/officeDocument/2006/relationships" r:id="rId22"/>
            <a:extLst>
              <a:ext uri="{FF2B5EF4-FFF2-40B4-BE49-F238E27FC236}">
                <a16:creationId xmlns:a16="http://schemas.microsoft.com/office/drawing/2014/main" id="{69633DC8-690E-C934-2694-FE436FA7C711}"/>
              </a:ext>
            </a:extLst>
          </xdr:cNvPr>
          <xdr:cNvPicPr>
            <a:picLocks noChangeAspect="1"/>
          </xdr:cNvPicPr>
        </xdr:nvPicPr>
        <xdr:blipFill>
          <a:blip xmlns:r="http://schemas.openxmlformats.org/officeDocument/2006/relationships" r:embed="rId21"/>
          <a:stretch>
            <a:fillRect/>
          </a:stretch>
        </xdr:blipFill>
        <xdr:spPr>
          <a:xfrm>
            <a:off x="2156460" y="1706880"/>
            <a:ext cx="162000" cy="162000"/>
          </a:xfrm>
          <a:prstGeom prst="rect">
            <a:avLst/>
          </a:prstGeom>
        </xdr:spPr>
      </xdr:pic>
      <xdr:pic>
        <xdr:nvPicPr>
          <xdr:cNvPr id="132" name="Picture 131">
            <a:extLst>
              <a:ext uri="{FF2B5EF4-FFF2-40B4-BE49-F238E27FC236}">
                <a16:creationId xmlns:a16="http://schemas.microsoft.com/office/drawing/2014/main" id="{20F230BB-2739-B93B-A136-427D30A78E77}"/>
              </a:ext>
            </a:extLst>
          </xdr:cNvPr>
          <xdr:cNvPicPr>
            <a:picLocks noChangeAspect="1"/>
          </xdr:cNvPicPr>
        </xdr:nvPicPr>
        <xdr:blipFill>
          <a:blip xmlns:r="http://schemas.openxmlformats.org/officeDocument/2006/relationships" r:embed="rId21"/>
          <a:stretch>
            <a:fillRect/>
          </a:stretch>
        </xdr:blipFill>
        <xdr:spPr>
          <a:xfrm>
            <a:off x="2156460" y="2362200"/>
            <a:ext cx="162000" cy="162000"/>
          </a:xfrm>
          <a:prstGeom prst="rect">
            <a:avLst/>
          </a:prstGeom>
        </xdr:spPr>
      </xdr:pic>
      <xdr:pic>
        <xdr:nvPicPr>
          <xdr:cNvPr id="133" name="Picture 132">
            <a:extLst>
              <a:ext uri="{FF2B5EF4-FFF2-40B4-BE49-F238E27FC236}">
                <a16:creationId xmlns:a16="http://schemas.microsoft.com/office/drawing/2014/main" id="{012805FC-C2E3-30EB-E6EC-370A357D5D17}"/>
              </a:ext>
            </a:extLst>
          </xdr:cNvPr>
          <xdr:cNvPicPr>
            <a:picLocks noChangeAspect="1"/>
          </xdr:cNvPicPr>
        </xdr:nvPicPr>
        <xdr:blipFill>
          <a:blip xmlns:r="http://schemas.openxmlformats.org/officeDocument/2006/relationships" r:embed="rId21"/>
          <a:stretch>
            <a:fillRect/>
          </a:stretch>
        </xdr:blipFill>
        <xdr:spPr>
          <a:xfrm>
            <a:off x="2156460" y="2689860"/>
            <a:ext cx="162000" cy="162000"/>
          </a:xfrm>
          <a:prstGeom prst="rect">
            <a:avLst/>
          </a:prstGeom>
        </xdr:spPr>
      </xdr:pic>
      <xdr:pic>
        <xdr:nvPicPr>
          <xdr:cNvPr id="134" name="Picture 133">
            <a:extLst>
              <a:ext uri="{FF2B5EF4-FFF2-40B4-BE49-F238E27FC236}">
                <a16:creationId xmlns:a16="http://schemas.microsoft.com/office/drawing/2014/main" id="{CCEFEA86-A7D7-A4E9-0D32-0039FB7964F9}"/>
              </a:ext>
            </a:extLst>
          </xdr:cNvPr>
          <xdr:cNvPicPr>
            <a:picLocks noChangeAspect="1"/>
          </xdr:cNvPicPr>
        </xdr:nvPicPr>
        <xdr:blipFill>
          <a:blip xmlns:r="http://schemas.openxmlformats.org/officeDocument/2006/relationships" r:embed="rId21"/>
          <a:stretch>
            <a:fillRect/>
          </a:stretch>
        </xdr:blipFill>
        <xdr:spPr>
          <a:xfrm>
            <a:off x="2156460" y="3017520"/>
            <a:ext cx="162000" cy="162000"/>
          </a:xfrm>
          <a:prstGeom prst="rect">
            <a:avLst/>
          </a:prstGeom>
        </xdr:spPr>
      </xdr:pic>
      <xdr:pic>
        <xdr:nvPicPr>
          <xdr:cNvPr id="135" name="Picture 134">
            <a:extLst>
              <a:ext uri="{FF2B5EF4-FFF2-40B4-BE49-F238E27FC236}">
                <a16:creationId xmlns:a16="http://schemas.microsoft.com/office/drawing/2014/main" id="{B56003AB-B56C-6C9D-A016-9D8AB3D867C6}"/>
              </a:ext>
            </a:extLst>
          </xdr:cNvPr>
          <xdr:cNvPicPr>
            <a:picLocks noChangeAspect="1"/>
          </xdr:cNvPicPr>
        </xdr:nvPicPr>
        <xdr:blipFill>
          <a:blip xmlns:r="http://schemas.openxmlformats.org/officeDocument/2006/relationships" r:embed="rId21"/>
          <a:stretch>
            <a:fillRect/>
          </a:stretch>
        </xdr:blipFill>
        <xdr:spPr>
          <a:xfrm>
            <a:off x="2156460" y="3345180"/>
            <a:ext cx="162000" cy="162000"/>
          </a:xfrm>
          <a:prstGeom prst="rect">
            <a:avLst/>
          </a:prstGeom>
        </xdr:spPr>
      </xdr:pic>
      <xdr:pic>
        <xdr:nvPicPr>
          <xdr:cNvPr id="136" name="Picture 135">
            <a:extLst>
              <a:ext uri="{FF2B5EF4-FFF2-40B4-BE49-F238E27FC236}">
                <a16:creationId xmlns:a16="http://schemas.microsoft.com/office/drawing/2014/main" id="{1E1D0752-D4C5-EDEF-C3E9-BB257A791EBA}"/>
              </a:ext>
            </a:extLst>
          </xdr:cNvPr>
          <xdr:cNvPicPr>
            <a:picLocks noChangeAspect="1"/>
          </xdr:cNvPicPr>
        </xdr:nvPicPr>
        <xdr:blipFill>
          <a:blip xmlns:r="http://schemas.openxmlformats.org/officeDocument/2006/relationships" r:embed="rId21"/>
          <a:stretch>
            <a:fillRect/>
          </a:stretch>
        </xdr:blipFill>
        <xdr:spPr>
          <a:xfrm>
            <a:off x="2156460" y="3672840"/>
            <a:ext cx="162000" cy="162000"/>
          </a:xfrm>
          <a:prstGeom prst="rect">
            <a:avLst/>
          </a:prstGeom>
        </xdr:spPr>
      </xdr:pic>
      <xdr:pic>
        <xdr:nvPicPr>
          <xdr:cNvPr id="137" name="Picture 136">
            <a:extLst>
              <a:ext uri="{FF2B5EF4-FFF2-40B4-BE49-F238E27FC236}">
                <a16:creationId xmlns:a16="http://schemas.microsoft.com/office/drawing/2014/main" id="{544683AB-4216-30EC-79FD-C1F530C9EE43}"/>
              </a:ext>
            </a:extLst>
          </xdr:cNvPr>
          <xdr:cNvPicPr>
            <a:picLocks noChangeAspect="1"/>
          </xdr:cNvPicPr>
        </xdr:nvPicPr>
        <xdr:blipFill>
          <a:blip xmlns:r="http://schemas.openxmlformats.org/officeDocument/2006/relationships" r:embed="rId21"/>
          <a:stretch>
            <a:fillRect/>
          </a:stretch>
        </xdr:blipFill>
        <xdr:spPr>
          <a:xfrm>
            <a:off x="2156460" y="4000500"/>
            <a:ext cx="162000" cy="162000"/>
          </a:xfrm>
          <a:prstGeom prst="rect">
            <a:avLst/>
          </a:prstGeom>
        </xdr:spPr>
      </xdr:pic>
      <xdr:pic>
        <xdr:nvPicPr>
          <xdr:cNvPr id="138" name="Picture 137">
            <a:extLst>
              <a:ext uri="{FF2B5EF4-FFF2-40B4-BE49-F238E27FC236}">
                <a16:creationId xmlns:a16="http://schemas.microsoft.com/office/drawing/2014/main" id="{F37FE9EE-568B-9965-60E3-4198C9419B9C}"/>
              </a:ext>
            </a:extLst>
          </xdr:cNvPr>
          <xdr:cNvPicPr>
            <a:picLocks noChangeAspect="1"/>
          </xdr:cNvPicPr>
        </xdr:nvPicPr>
        <xdr:blipFill>
          <a:blip xmlns:r="http://schemas.openxmlformats.org/officeDocument/2006/relationships" r:embed="rId21"/>
          <a:stretch>
            <a:fillRect/>
          </a:stretch>
        </xdr:blipFill>
        <xdr:spPr>
          <a:xfrm>
            <a:off x="2156460" y="4328160"/>
            <a:ext cx="162000" cy="162000"/>
          </a:xfrm>
          <a:prstGeom prst="rect">
            <a:avLst/>
          </a:prstGeom>
        </xdr:spPr>
      </xdr:pic>
      <xdr:pic>
        <xdr:nvPicPr>
          <xdr:cNvPr id="139" name="Picture 138">
            <a:extLst>
              <a:ext uri="{FF2B5EF4-FFF2-40B4-BE49-F238E27FC236}">
                <a16:creationId xmlns:a16="http://schemas.microsoft.com/office/drawing/2014/main" id="{EF44EA2B-2885-607A-A9C9-DC5687AE56D1}"/>
              </a:ext>
            </a:extLst>
          </xdr:cNvPr>
          <xdr:cNvPicPr>
            <a:picLocks noChangeAspect="1"/>
          </xdr:cNvPicPr>
        </xdr:nvPicPr>
        <xdr:blipFill>
          <a:blip xmlns:r="http://schemas.openxmlformats.org/officeDocument/2006/relationships" r:embed="rId21"/>
          <a:stretch>
            <a:fillRect/>
          </a:stretch>
        </xdr:blipFill>
        <xdr:spPr>
          <a:xfrm>
            <a:off x="2156460" y="4655820"/>
            <a:ext cx="162000" cy="162000"/>
          </a:xfrm>
          <a:prstGeom prst="rect">
            <a:avLst/>
          </a:prstGeom>
        </xdr:spPr>
      </xdr:pic>
      <xdr:pic>
        <xdr:nvPicPr>
          <xdr:cNvPr id="140" name="Picture 139">
            <a:extLst>
              <a:ext uri="{FF2B5EF4-FFF2-40B4-BE49-F238E27FC236}">
                <a16:creationId xmlns:a16="http://schemas.microsoft.com/office/drawing/2014/main" id="{DA36CCB0-1B5A-18AC-5BFE-A8AE6C73C9FB}"/>
              </a:ext>
            </a:extLst>
          </xdr:cNvPr>
          <xdr:cNvPicPr>
            <a:picLocks noChangeAspect="1"/>
          </xdr:cNvPicPr>
        </xdr:nvPicPr>
        <xdr:blipFill>
          <a:blip xmlns:r="http://schemas.openxmlformats.org/officeDocument/2006/relationships" r:embed="rId21"/>
          <a:stretch>
            <a:fillRect/>
          </a:stretch>
        </xdr:blipFill>
        <xdr:spPr>
          <a:xfrm>
            <a:off x="2156460" y="4983480"/>
            <a:ext cx="162000" cy="162000"/>
          </a:xfrm>
          <a:prstGeom prst="rect">
            <a:avLst/>
          </a:prstGeom>
        </xdr:spPr>
      </xdr:pic>
      <xdr:pic>
        <xdr:nvPicPr>
          <xdr:cNvPr id="141" name="Picture 140">
            <a:extLst>
              <a:ext uri="{FF2B5EF4-FFF2-40B4-BE49-F238E27FC236}">
                <a16:creationId xmlns:a16="http://schemas.microsoft.com/office/drawing/2014/main" id="{46A9CAEC-16EB-87F3-A786-C25E8BE7E21B}"/>
              </a:ext>
            </a:extLst>
          </xdr:cNvPr>
          <xdr:cNvPicPr>
            <a:picLocks noChangeAspect="1"/>
          </xdr:cNvPicPr>
        </xdr:nvPicPr>
        <xdr:blipFill>
          <a:blip xmlns:r="http://schemas.openxmlformats.org/officeDocument/2006/relationships" r:embed="rId21"/>
          <a:stretch>
            <a:fillRect/>
          </a:stretch>
        </xdr:blipFill>
        <xdr:spPr>
          <a:xfrm>
            <a:off x="2156460" y="5311140"/>
            <a:ext cx="162000" cy="162000"/>
          </a:xfrm>
          <a:prstGeom prst="rect">
            <a:avLst/>
          </a:prstGeom>
        </xdr:spPr>
      </xdr:pic>
      <xdr:pic>
        <xdr:nvPicPr>
          <xdr:cNvPr id="142" name="Picture 141">
            <a:extLst>
              <a:ext uri="{FF2B5EF4-FFF2-40B4-BE49-F238E27FC236}">
                <a16:creationId xmlns:a16="http://schemas.microsoft.com/office/drawing/2014/main" id="{12F8EE6A-EB89-242F-F99B-A5B154F5AE5A}"/>
              </a:ext>
            </a:extLst>
          </xdr:cNvPr>
          <xdr:cNvPicPr>
            <a:picLocks noChangeAspect="1"/>
          </xdr:cNvPicPr>
        </xdr:nvPicPr>
        <xdr:blipFill>
          <a:blip xmlns:r="http://schemas.openxmlformats.org/officeDocument/2006/relationships" r:embed="rId21"/>
          <a:stretch>
            <a:fillRect/>
          </a:stretch>
        </xdr:blipFill>
        <xdr:spPr>
          <a:xfrm>
            <a:off x="2156460" y="5638800"/>
            <a:ext cx="162000" cy="162000"/>
          </a:xfrm>
          <a:prstGeom prst="rect">
            <a:avLst/>
          </a:prstGeom>
        </xdr:spPr>
      </xdr:pic>
      <xdr:pic>
        <xdr:nvPicPr>
          <xdr:cNvPr id="143" name="Picture 142">
            <a:extLst>
              <a:ext uri="{FF2B5EF4-FFF2-40B4-BE49-F238E27FC236}">
                <a16:creationId xmlns:a16="http://schemas.microsoft.com/office/drawing/2014/main" id="{DCD16292-D8BF-1435-238E-13FCFAAF471D}"/>
              </a:ext>
            </a:extLst>
          </xdr:cNvPr>
          <xdr:cNvPicPr>
            <a:picLocks noChangeAspect="1"/>
          </xdr:cNvPicPr>
        </xdr:nvPicPr>
        <xdr:blipFill>
          <a:blip xmlns:r="http://schemas.openxmlformats.org/officeDocument/2006/relationships" r:embed="rId21"/>
          <a:stretch>
            <a:fillRect/>
          </a:stretch>
        </xdr:blipFill>
        <xdr:spPr>
          <a:xfrm>
            <a:off x="2156460" y="5966460"/>
            <a:ext cx="162000" cy="162000"/>
          </a:xfrm>
          <a:prstGeom prst="rect">
            <a:avLst/>
          </a:prstGeom>
        </xdr:spPr>
      </xdr:pic>
    </xdr:grpSp>
    <xdr:clientData/>
  </xdr:twoCellAnchor>
  <xdr:twoCellAnchor>
    <xdr:from>
      <xdr:col>4</xdr:col>
      <xdr:colOff>83820</xdr:colOff>
      <xdr:row>6</xdr:row>
      <xdr:rowOff>76200</xdr:rowOff>
    </xdr:from>
    <xdr:to>
      <xdr:col>4</xdr:col>
      <xdr:colOff>227820</xdr:colOff>
      <xdr:row>19</xdr:row>
      <xdr:rowOff>204960</xdr:rowOff>
    </xdr:to>
    <xdr:grpSp>
      <xdr:nvGrpSpPr>
        <xdr:cNvPr id="144" name="Group 143">
          <a:extLst>
            <a:ext uri="{FF2B5EF4-FFF2-40B4-BE49-F238E27FC236}">
              <a16:creationId xmlns:a16="http://schemas.microsoft.com/office/drawing/2014/main" id="{9C6E7B70-2559-4CA9-8ADA-398B4F0EB1A4}"/>
            </a:ext>
          </a:extLst>
        </xdr:cNvPr>
        <xdr:cNvGrpSpPr/>
      </xdr:nvGrpSpPr>
      <xdr:grpSpPr>
        <a:xfrm>
          <a:off x="1798320" y="1783080"/>
          <a:ext cx="144000" cy="4388340"/>
          <a:chOff x="1805940" y="1798320"/>
          <a:chExt cx="144000" cy="4388340"/>
        </a:xfrm>
      </xdr:grpSpPr>
      <xdr:sp macro="" textlink="">
        <xdr:nvSpPr>
          <xdr:cNvPr id="145" name="Oval 144">
            <a:extLst>
              <a:ext uri="{FF2B5EF4-FFF2-40B4-BE49-F238E27FC236}">
                <a16:creationId xmlns:a16="http://schemas.microsoft.com/office/drawing/2014/main" id="{FE576B59-FD7D-A47F-A9DC-7CEF289869AA}"/>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46" name="Oval 145">
            <a:extLst>
              <a:ext uri="{FF2B5EF4-FFF2-40B4-BE49-F238E27FC236}">
                <a16:creationId xmlns:a16="http://schemas.microsoft.com/office/drawing/2014/main" id="{D219790A-1EDF-9C74-4437-A3B4ABAB9C98}"/>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47" name="Oval 146">
            <a:extLst>
              <a:ext uri="{FF2B5EF4-FFF2-40B4-BE49-F238E27FC236}">
                <a16:creationId xmlns:a16="http://schemas.microsoft.com/office/drawing/2014/main" id="{08D75EFD-F919-B109-A62F-8ABCE37ADA02}"/>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48" name="Oval 147">
            <a:extLst>
              <a:ext uri="{FF2B5EF4-FFF2-40B4-BE49-F238E27FC236}">
                <a16:creationId xmlns:a16="http://schemas.microsoft.com/office/drawing/2014/main" id="{CEDFBDE5-DFDD-6A94-096D-BE528D32E7EC}"/>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49" name="Oval 148">
            <a:extLst>
              <a:ext uri="{FF2B5EF4-FFF2-40B4-BE49-F238E27FC236}">
                <a16:creationId xmlns:a16="http://schemas.microsoft.com/office/drawing/2014/main" id="{4FC0D008-FF56-0733-4007-8C6E0260445B}"/>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0" name="Oval 149">
            <a:extLst>
              <a:ext uri="{FF2B5EF4-FFF2-40B4-BE49-F238E27FC236}">
                <a16:creationId xmlns:a16="http://schemas.microsoft.com/office/drawing/2014/main" id="{0C25ABB6-944C-B419-6682-B0E2770FEC5C}"/>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1" name="Oval 150">
            <a:extLst>
              <a:ext uri="{FF2B5EF4-FFF2-40B4-BE49-F238E27FC236}">
                <a16:creationId xmlns:a16="http://schemas.microsoft.com/office/drawing/2014/main" id="{96A737DD-1717-C4AD-E92C-FB2C828453B0}"/>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2" name="Oval 151">
            <a:extLst>
              <a:ext uri="{FF2B5EF4-FFF2-40B4-BE49-F238E27FC236}">
                <a16:creationId xmlns:a16="http://schemas.microsoft.com/office/drawing/2014/main" id="{79EE978A-9266-AEFD-764F-343D6A989DE1}"/>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3" name="Oval 152">
            <a:extLst>
              <a:ext uri="{FF2B5EF4-FFF2-40B4-BE49-F238E27FC236}">
                <a16:creationId xmlns:a16="http://schemas.microsoft.com/office/drawing/2014/main" id="{E4F63A3D-4CBE-DD8A-A387-EEC7D49D1E2C}"/>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4" name="Oval 153">
            <a:extLst>
              <a:ext uri="{FF2B5EF4-FFF2-40B4-BE49-F238E27FC236}">
                <a16:creationId xmlns:a16="http://schemas.microsoft.com/office/drawing/2014/main" id="{CD85E1C5-05BD-0A3C-5A31-11F137E99DCD}"/>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5" name="Oval 154">
            <a:extLst>
              <a:ext uri="{FF2B5EF4-FFF2-40B4-BE49-F238E27FC236}">
                <a16:creationId xmlns:a16="http://schemas.microsoft.com/office/drawing/2014/main" id="{2548CAEA-EF1E-E28F-9049-7137B20EA9DF}"/>
              </a:ext>
            </a:extLst>
          </xdr:cNvPr>
          <xdr:cNvSpPr>
            <a:spLocks noChangeAspect="1"/>
          </xdr:cNvSpPr>
        </xdr:nvSpPr>
        <xdr:spPr>
          <a:xfrm>
            <a:off x="1805940" y="60426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6" name="Oval 155">
            <a:extLst>
              <a:ext uri="{FF2B5EF4-FFF2-40B4-BE49-F238E27FC236}">
                <a16:creationId xmlns:a16="http://schemas.microsoft.com/office/drawing/2014/main" id="{25ED9A82-507B-EBBA-60B3-C510A83A2F9A}"/>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7" name="Oval 156">
            <a:extLst>
              <a:ext uri="{FF2B5EF4-FFF2-40B4-BE49-F238E27FC236}">
                <a16:creationId xmlns:a16="http://schemas.microsoft.com/office/drawing/2014/main" id="{00EC43EF-D631-66C9-9123-3CF4EA698EB4}"/>
              </a:ext>
            </a:extLst>
          </xdr:cNvPr>
          <xdr:cNvSpPr>
            <a:spLocks noChangeAspect="1"/>
          </xdr:cNvSpPr>
        </xdr:nvSpPr>
        <xdr:spPr>
          <a:xfrm>
            <a:off x="1805940" y="53873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8" name="Oval 157">
            <a:extLst>
              <a:ext uri="{FF2B5EF4-FFF2-40B4-BE49-F238E27FC236}">
                <a16:creationId xmlns:a16="http://schemas.microsoft.com/office/drawing/2014/main" id="{AA20F4F7-AF17-67F1-08E4-354A2E73EA8E}"/>
              </a:ext>
            </a:extLst>
          </xdr:cNvPr>
          <xdr:cNvSpPr>
            <a:spLocks noChangeAspect="1"/>
          </xdr:cNvSpPr>
        </xdr:nvSpPr>
        <xdr:spPr>
          <a:xfrm>
            <a:off x="1805940" y="50596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wsDr>
</file>

<file path=xl/drawings/drawing100.xml><?xml version="1.0" encoding="utf-8"?>
<xdr:wsDr xmlns:xdr="http://schemas.openxmlformats.org/drawingml/2006/spreadsheetDrawing" xmlns:a="http://schemas.openxmlformats.org/drawingml/2006/main">
  <xdr:oneCellAnchor>
    <xdr:from>
      <xdr:col>32</xdr:col>
      <xdr:colOff>0</xdr:colOff>
      <xdr:row>4</xdr:row>
      <xdr:rowOff>0</xdr:rowOff>
    </xdr:from>
    <xdr:ext cx="184731" cy="264560"/>
    <xdr:sp macro="" textlink="">
      <xdr:nvSpPr>
        <xdr:cNvPr id="2" name="TextBox 1">
          <a:extLst>
            <a:ext uri="{FF2B5EF4-FFF2-40B4-BE49-F238E27FC236}">
              <a16:creationId xmlns:a16="http://schemas.microsoft.com/office/drawing/2014/main" id="{D877A9CC-DE8E-4F16-831A-C71C3B20CAF7}"/>
            </a:ext>
          </a:extLst>
        </xdr:cNvPr>
        <xdr:cNvSpPr txBox="1"/>
      </xdr:nvSpPr>
      <xdr:spPr>
        <a:xfrm>
          <a:off x="14112240" y="125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32</xdr:col>
      <xdr:colOff>0</xdr:colOff>
      <xdr:row>9</xdr:row>
      <xdr:rowOff>0</xdr:rowOff>
    </xdr:from>
    <xdr:ext cx="184731" cy="264560"/>
    <xdr:sp macro="" textlink="">
      <xdr:nvSpPr>
        <xdr:cNvPr id="3" name="TextBox 2">
          <a:extLst>
            <a:ext uri="{FF2B5EF4-FFF2-40B4-BE49-F238E27FC236}">
              <a16:creationId xmlns:a16="http://schemas.microsoft.com/office/drawing/2014/main" id="{27656DFE-7DC6-4C51-8C72-856AEB53142B}"/>
            </a:ext>
          </a:extLst>
        </xdr:cNvPr>
        <xdr:cNvSpPr txBox="1"/>
      </xdr:nvSpPr>
      <xdr:spPr>
        <a:xfrm>
          <a:off x="14112240" y="2560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1</xdr:col>
      <xdr:colOff>769620</xdr:colOff>
      <xdr:row>4</xdr:row>
      <xdr:rowOff>0</xdr:rowOff>
    </xdr:from>
    <xdr:ext cx="184731" cy="264560"/>
    <xdr:sp macro="" textlink="">
      <xdr:nvSpPr>
        <xdr:cNvPr id="4" name="TextBox 3">
          <a:extLst>
            <a:ext uri="{FF2B5EF4-FFF2-40B4-BE49-F238E27FC236}">
              <a16:creationId xmlns:a16="http://schemas.microsoft.com/office/drawing/2014/main" id="{A872F992-D81F-4B3F-839C-16E155777300}"/>
            </a:ext>
          </a:extLst>
        </xdr:cNvPr>
        <xdr:cNvSpPr txBox="1"/>
      </xdr:nvSpPr>
      <xdr:spPr>
        <a:xfrm>
          <a:off x="1226820" y="125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29</xdr:col>
      <xdr:colOff>175260</xdr:colOff>
      <xdr:row>3</xdr:row>
      <xdr:rowOff>91440</xdr:rowOff>
    </xdr:from>
    <xdr:to>
      <xdr:col>31</xdr:col>
      <xdr:colOff>106980</xdr:colOff>
      <xdr:row>3</xdr:row>
      <xdr:rowOff>343440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52A294AE-21AC-4BE4-B648-27071C72C92D}"/>
            </a:ext>
          </a:extLst>
        </xdr:cNvPr>
        <xdr:cNvSpPr/>
      </xdr:nvSpPr>
      <xdr:spPr>
        <a:xfrm>
          <a:off x="13479780" y="914400"/>
          <a:ext cx="648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23</xdr:row>
      <xdr:rowOff>111540</xdr:rowOff>
    </xdr:to>
    <xdr:grpSp>
      <xdr:nvGrpSpPr>
        <xdr:cNvPr id="6" name="Group 5">
          <a:extLst>
            <a:ext uri="{FF2B5EF4-FFF2-40B4-BE49-F238E27FC236}">
              <a16:creationId xmlns:a16="http://schemas.microsoft.com/office/drawing/2014/main" id="{D0C3F677-853E-4615-BD3C-517247E56C64}"/>
            </a:ext>
          </a:extLst>
        </xdr:cNvPr>
        <xdr:cNvGrpSpPr/>
      </xdr:nvGrpSpPr>
      <xdr:grpSpPr>
        <a:xfrm>
          <a:off x="0" y="0"/>
          <a:ext cx="1474131" cy="6840000"/>
          <a:chOff x="0" y="0"/>
          <a:chExt cx="1470321" cy="6184990"/>
        </a:xfrm>
      </xdr:grpSpPr>
      <xdr:grpSp>
        <xdr:nvGrpSpPr>
          <xdr:cNvPr id="7" name="Group 6">
            <a:extLst>
              <a:ext uri="{FF2B5EF4-FFF2-40B4-BE49-F238E27FC236}">
                <a16:creationId xmlns:a16="http://schemas.microsoft.com/office/drawing/2014/main" id="{5E37A809-CE50-78CA-7509-C496AEB0C72C}"/>
              </a:ext>
            </a:extLst>
          </xdr:cNvPr>
          <xdr:cNvGrpSpPr/>
        </xdr:nvGrpSpPr>
        <xdr:grpSpPr>
          <a:xfrm>
            <a:off x="0" y="0"/>
            <a:ext cx="1470321" cy="6184990"/>
            <a:chOff x="0" y="0"/>
            <a:chExt cx="1470321" cy="6184990"/>
          </a:xfrm>
        </xdr:grpSpPr>
        <xdr:grpSp>
          <xdr:nvGrpSpPr>
            <xdr:cNvPr id="9" name="Group 8">
              <a:extLst>
                <a:ext uri="{FF2B5EF4-FFF2-40B4-BE49-F238E27FC236}">
                  <a16:creationId xmlns:a16="http://schemas.microsoft.com/office/drawing/2014/main" id="{7822CE1B-B512-1008-0812-54B6B0F79ED9}"/>
                </a:ext>
              </a:extLst>
            </xdr:cNvPr>
            <xdr:cNvGrpSpPr/>
          </xdr:nvGrpSpPr>
          <xdr:grpSpPr>
            <a:xfrm>
              <a:off x="0" y="0"/>
              <a:ext cx="1470321" cy="6184990"/>
              <a:chOff x="0" y="-291307"/>
              <a:chExt cx="1474131" cy="6350725"/>
            </a:xfrm>
            <a:solidFill>
              <a:schemeClr val="bg1"/>
            </a:solidFill>
          </xdr:grpSpPr>
          <xdr:grpSp>
            <xdr:nvGrpSpPr>
              <xdr:cNvPr id="11" name="Group 10">
                <a:extLst>
                  <a:ext uri="{FF2B5EF4-FFF2-40B4-BE49-F238E27FC236}">
                    <a16:creationId xmlns:a16="http://schemas.microsoft.com/office/drawing/2014/main" id="{8BB8D0E2-707B-5D49-69C7-C066A8A02525}"/>
                  </a:ext>
                </a:extLst>
              </xdr:cNvPr>
              <xdr:cNvGrpSpPr/>
            </xdr:nvGrpSpPr>
            <xdr:grpSpPr>
              <a:xfrm>
                <a:off x="0" y="-291307"/>
                <a:ext cx="1474131" cy="6350725"/>
                <a:chOff x="0" y="-291307"/>
                <a:chExt cx="1474131" cy="6350725"/>
              </a:xfrm>
              <a:grpFill/>
            </xdr:grpSpPr>
            <xdr:grpSp>
              <xdr:nvGrpSpPr>
                <xdr:cNvPr id="14" name="Group 13">
                  <a:extLst>
                    <a:ext uri="{FF2B5EF4-FFF2-40B4-BE49-F238E27FC236}">
                      <a16:creationId xmlns:a16="http://schemas.microsoft.com/office/drawing/2014/main" id="{9BE0252D-DBEC-1B09-8628-624E683BDCF3}"/>
                    </a:ext>
                  </a:extLst>
                </xdr:cNvPr>
                <xdr:cNvGrpSpPr/>
              </xdr:nvGrpSpPr>
              <xdr:grpSpPr>
                <a:xfrm>
                  <a:off x="0" y="-291307"/>
                  <a:ext cx="1474131" cy="6350725"/>
                  <a:chOff x="0" y="-276870"/>
                  <a:chExt cx="1476165" cy="6035993"/>
                </a:xfrm>
                <a:grpFill/>
              </xdr:grpSpPr>
              <xdr:sp macro="" textlink="">
                <xdr:nvSpPr>
                  <xdr:cNvPr id="16" name="Rectangle 15">
                    <a:extLst>
                      <a:ext uri="{FF2B5EF4-FFF2-40B4-BE49-F238E27FC236}">
                        <a16:creationId xmlns:a16="http://schemas.microsoft.com/office/drawing/2014/main" id="{B015ADB7-C450-CAD9-B96A-B547ADFBA8E1}"/>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7" name="Group 16">
                    <a:extLst>
                      <a:ext uri="{FF2B5EF4-FFF2-40B4-BE49-F238E27FC236}">
                        <a16:creationId xmlns:a16="http://schemas.microsoft.com/office/drawing/2014/main" id="{F3FD8198-E0EE-DF0F-304B-EF93983196B6}"/>
                      </a:ext>
                    </a:extLst>
                  </xdr:cNvPr>
                  <xdr:cNvGrpSpPr/>
                </xdr:nvGrpSpPr>
                <xdr:grpSpPr>
                  <a:xfrm>
                    <a:off x="2080" y="531339"/>
                    <a:ext cx="1457616" cy="4278031"/>
                    <a:chOff x="2080" y="531339"/>
                    <a:chExt cx="1457616" cy="4278031"/>
                  </a:xfrm>
                  <a:grpFill/>
                </xdr:grpSpPr>
                <xdr:sp macro="" textlink="">
                  <xdr:nvSpPr>
                    <xdr:cNvPr id="18" name="TextBox 17">
                      <a:hlinkClick xmlns:r="http://schemas.openxmlformats.org/officeDocument/2006/relationships" r:id="rId2"/>
                      <a:extLst>
                        <a:ext uri="{FF2B5EF4-FFF2-40B4-BE49-F238E27FC236}">
                          <a16:creationId xmlns:a16="http://schemas.microsoft.com/office/drawing/2014/main" id="{CCAEF40B-C9C6-B2FD-0B1C-39E3E39966B4}"/>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3"/>
                      <a:extLst>
                        <a:ext uri="{FF2B5EF4-FFF2-40B4-BE49-F238E27FC236}">
                          <a16:creationId xmlns:a16="http://schemas.microsoft.com/office/drawing/2014/main" id="{A0D046A7-F0BD-1071-5512-8C1FE508D9B6}"/>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4"/>
                      <a:extLst>
                        <a:ext uri="{FF2B5EF4-FFF2-40B4-BE49-F238E27FC236}">
                          <a16:creationId xmlns:a16="http://schemas.microsoft.com/office/drawing/2014/main" id="{859BB24D-D655-01CB-5A49-4EF7C882EE53}"/>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5"/>
                      <a:extLst>
                        <a:ext uri="{FF2B5EF4-FFF2-40B4-BE49-F238E27FC236}">
                          <a16:creationId xmlns:a16="http://schemas.microsoft.com/office/drawing/2014/main" id="{904161CA-CED4-5297-6FE9-0A140F92003C}"/>
                        </a:ext>
                      </a:extLst>
                    </xdr:cNvPr>
                    <xdr:cNvSpPr txBox="1"/>
                  </xdr:nvSpPr>
                  <xdr:spPr>
                    <a:xfrm>
                      <a:off x="2444" y="1329647"/>
                      <a:ext cx="1441986"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tx1"/>
                          </a:solidFill>
                          <a:latin typeface="Arial" panose="020B0604020202020204" pitchFamily="34" charset="0"/>
                          <a:cs typeface="Arial" panose="020B0604020202020204" pitchFamily="34" charset="0"/>
                        </a:rPr>
                        <a:t>        Contacts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6"/>
                      <a:extLst>
                        <a:ext uri="{FF2B5EF4-FFF2-40B4-BE49-F238E27FC236}">
                          <a16:creationId xmlns:a16="http://schemas.microsoft.com/office/drawing/2014/main" id="{4802AFAA-91F1-5240-23A9-0B414B6682A8}"/>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7"/>
                      <a:extLst>
                        <a:ext uri="{FF2B5EF4-FFF2-40B4-BE49-F238E27FC236}">
                          <a16:creationId xmlns:a16="http://schemas.microsoft.com/office/drawing/2014/main" id="{2413AC3A-C27B-3F34-735D-A540F1A248FE}"/>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
                      <a:extLst>
                        <a:ext uri="{FF2B5EF4-FFF2-40B4-BE49-F238E27FC236}">
                          <a16:creationId xmlns:a16="http://schemas.microsoft.com/office/drawing/2014/main" id="{8AADF927-AD84-20B2-DB8F-E6345D6A2ECE}"/>
                        </a:ext>
                      </a:extLst>
                    </xdr:cNvPr>
                    <xdr:cNvSpPr txBox="1"/>
                  </xdr:nvSpPr>
                  <xdr:spPr>
                    <a:xfrm>
                      <a:off x="2447" y="2682157"/>
                      <a:ext cx="1441986" cy="240957"/>
                    </a:xfrm>
                    <a:prstGeom prst="rect">
                      <a:avLst/>
                    </a:prstGeom>
                    <a:solidFill>
                      <a:srgbClr val="E36A1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Statements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61895E57-7792-8549-0B16-99039BE25F13}"/>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9"/>
                      <a:extLst>
                        <a:ext uri="{FF2B5EF4-FFF2-40B4-BE49-F238E27FC236}">
                          <a16:creationId xmlns:a16="http://schemas.microsoft.com/office/drawing/2014/main" id="{517FE3C0-1282-468A-2D85-C5A013663E94}"/>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extLst>
                        <a:ext uri="{FF2B5EF4-FFF2-40B4-BE49-F238E27FC236}">
                          <a16:creationId xmlns:a16="http://schemas.microsoft.com/office/drawing/2014/main" id="{F9283B8D-3306-531A-9081-3E0B33B3EA9F}"/>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0"/>
                      <a:extLst>
                        <a:ext uri="{FF2B5EF4-FFF2-40B4-BE49-F238E27FC236}">
                          <a16:creationId xmlns:a16="http://schemas.microsoft.com/office/drawing/2014/main" id="{6DB9DA94-A863-E2CD-1561-AF2C79312DCF}"/>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extLst>
                        <a:ext uri="{FF2B5EF4-FFF2-40B4-BE49-F238E27FC236}">
                          <a16:creationId xmlns:a16="http://schemas.microsoft.com/office/drawing/2014/main" id="{EC56F819-D08D-408B-2E3B-D5F9AB2F1B7B}"/>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1"/>
                      <a:extLst>
                        <a:ext uri="{FF2B5EF4-FFF2-40B4-BE49-F238E27FC236}">
                          <a16:creationId xmlns:a16="http://schemas.microsoft.com/office/drawing/2014/main" id="{CAC23806-D312-4E96-9FEC-C42B5CCFCB4C}"/>
                        </a:ext>
                      </a:extLst>
                    </xdr:cNvPr>
                    <xdr:cNvSpPr txBox="1"/>
                  </xdr:nvSpPr>
                  <xdr:spPr>
                    <a:xfrm>
                      <a:off x="4511" y="3756836"/>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Vehicles</a:t>
                      </a:r>
                      <a:endParaRPr lang="en-SC" sz="1100">
                        <a:solidFill>
                          <a:schemeClr val="tx1"/>
                        </a:solidFill>
                        <a:latin typeface="Arial" panose="020B0604020202020204" pitchFamily="34" charset="0"/>
                        <a:cs typeface="Arial" panose="020B0604020202020204" pitchFamily="34" charset="0"/>
                      </a:endParaRPr>
                    </a:p>
                  </xdr:txBody>
                </xdr:sp>
                <xdr:sp macro="" textlink="">
                  <xdr:nvSpPr>
                    <xdr:cNvPr id="31" name="TextBox 30">
                      <a:extLst>
                        <a:ext uri="{FF2B5EF4-FFF2-40B4-BE49-F238E27FC236}">
                          <a16:creationId xmlns:a16="http://schemas.microsoft.com/office/drawing/2014/main" id="{5F337EBF-D453-2564-C2B1-9FB755DA7056}"/>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5" name="TextBox 14">
                  <a:hlinkClick xmlns:r="http://schemas.openxmlformats.org/officeDocument/2006/relationships" r:id="rId12"/>
                  <a:extLst>
                    <a:ext uri="{FF2B5EF4-FFF2-40B4-BE49-F238E27FC236}">
                      <a16:creationId xmlns:a16="http://schemas.microsoft.com/office/drawing/2014/main" id="{7F70331C-B03A-BB97-6210-06E13CDCED68}"/>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 name="TextBox 11">
                <a:extLst>
                  <a:ext uri="{FF2B5EF4-FFF2-40B4-BE49-F238E27FC236}">
                    <a16:creationId xmlns:a16="http://schemas.microsoft.com/office/drawing/2014/main" id="{59ED5CAD-93E4-C58E-FD24-9A264EEC3CF1}"/>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3" name="TextBox 12">
                <a:extLst>
                  <a:ext uri="{FF2B5EF4-FFF2-40B4-BE49-F238E27FC236}">
                    <a16:creationId xmlns:a16="http://schemas.microsoft.com/office/drawing/2014/main" id="{8FD7B6D4-F224-7E3A-7712-5232A4185A74}"/>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0" name="TextBox 9">
              <a:hlinkClick xmlns:r="http://schemas.openxmlformats.org/officeDocument/2006/relationships" r:id="rId13"/>
              <a:extLst>
                <a:ext uri="{FF2B5EF4-FFF2-40B4-BE49-F238E27FC236}">
                  <a16:creationId xmlns:a16="http://schemas.microsoft.com/office/drawing/2014/main" id="{98005E6B-9504-B0B1-78DB-E63208DDF2D3}"/>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8" name="Picture 7">
            <a:extLst>
              <a:ext uri="{FF2B5EF4-FFF2-40B4-BE49-F238E27FC236}">
                <a16:creationId xmlns:a16="http://schemas.microsoft.com/office/drawing/2014/main" id="{1BB5A1A8-8AB1-4941-DF8D-C1C1E580EA2E}"/>
              </a:ext>
            </a:extLst>
          </xdr:cNvPr>
          <xdr:cNvPicPr>
            <a:picLocks noChangeAspect="1"/>
          </xdr:cNvPicPr>
        </xdr:nvPicPr>
        <xdr:blipFill>
          <a:blip xmlns:r="http://schemas.openxmlformats.org/officeDocument/2006/relationships" r:embed="rId14"/>
          <a:stretch>
            <a:fillRect/>
          </a:stretch>
        </xdr:blipFill>
        <xdr:spPr>
          <a:xfrm>
            <a:off x="243840" y="175260"/>
            <a:ext cx="1021080" cy="439850"/>
          </a:xfrm>
          <a:prstGeom prst="rect">
            <a:avLst/>
          </a:prstGeom>
        </xdr:spPr>
      </xdr:pic>
    </xdr:grpSp>
    <xdr:clientData/>
  </xdr:twoCellAnchor>
  <xdr:twoCellAnchor>
    <xdr:from>
      <xdr:col>27</xdr:col>
      <xdr:colOff>342900</xdr:colOff>
      <xdr:row>3</xdr:row>
      <xdr:rowOff>91440</xdr:rowOff>
    </xdr:from>
    <xdr:to>
      <xdr:col>29</xdr:col>
      <xdr:colOff>122220</xdr:colOff>
      <xdr:row>3</xdr:row>
      <xdr:rowOff>343440</xdr:rowOff>
    </xdr:to>
    <xdr:sp macro="" textlink="">
      <xdr:nvSpPr>
        <xdr:cNvPr id="32" name="Rectangle: Rounded Corners 31">
          <a:extLst>
            <a:ext uri="{FF2B5EF4-FFF2-40B4-BE49-F238E27FC236}">
              <a16:creationId xmlns:a16="http://schemas.microsoft.com/office/drawing/2014/main" id="{06041DC0-ED57-4824-8F27-A07324E28482}"/>
            </a:ext>
          </a:extLst>
        </xdr:cNvPr>
        <xdr:cNvSpPr/>
      </xdr:nvSpPr>
      <xdr:spPr>
        <a:xfrm>
          <a:off x="12733020" y="914400"/>
          <a:ext cx="648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Edit</a:t>
          </a:r>
          <a:endParaRPr lang="en-SC" sz="1000">
            <a:latin typeface="Arial" panose="020B0604020202020204" pitchFamily="34" charset="0"/>
            <a:cs typeface="Arial" panose="020B0604020202020204" pitchFamily="34" charset="0"/>
          </a:endParaRPr>
        </a:p>
      </xdr:txBody>
    </xdr:sp>
    <xdr:clientData/>
  </xdr:twoCellAnchor>
  <xdr:oneCellAnchor>
    <xdr:from>
      <xdr:col>20</xdr:col>
      <xdr:colOff>480060</xdr:colOff>
      <xdr:row>17</xdr:row>
      <xdr:rowOff>0</xdr:rowOff>
    </xdr:from>
    <xdr:ext cx="184731" cy="264560"/>
    <xdr:sp macro="" textlink="">
      <xdr:nvSpPr>
        <xdr:cNvPr id="33" name="TextBox 32">
          <a:extLst>
            <a:ext uri="{FF2B5EF4-FFF2-40B4-BE49-F238E27FC236}">
              <a16:creationId xmlns:a16="http://schemas.microsoft.com/office/drawing/2014/main" id="{CA9392FA-D4AE-4C6E-AD4C-FEA170E4D33A}"/>
            </a:ext>
          </a:extLst>
        </xdr:cNvPr>
        <xdr:cNvSpPr txBox="1"/>
      </xdr:nvSpPr>
      <xdr:spPr>
        <a:xfrm>
          <a:off x="13037820" y="5433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20</xdr:col>
      <xdr:colOff>480060</xdr:colOff>
      <xdr:row>21</xdr:row>
      <xdr:rowOff>0</xdr:rowOff>
    </xdr:from>
    <xdr:ext cx="184731" cy="264560"/>
    <xdr:sp macro="" textlink="">
      <xdr:nvSpPr>
        <xdr:cNvPr id="34" name="TextBox 33">
          <a:extLst>
            <a:ext uri="{FF2B5EF4-FFF2-40B4-BE49-F238E27FC236}">
              <a16:creationId xmlns:a16="http://schemas.microsoft.com/office/drawing/2014/main" id="{A486D783-95B7-4A2B-B4EE-6AEDF9ADE877}"/>
            </a:ext>
          </a:extLst>
        </xdr:cNvPr>
        <xdr:cNvSpPr txBox="1"/>
      </xdr:nvSpPr>
      <xdr:spPr>
        <a:xfrm>
          <a:off x="13037820" y="63779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29</xdr:col>
      <xdr:colOff>175260</xdr:colOff>
      <xdr:row>19</xdr:row>
      <xdr:rowOff>106680</xdr:rowOff>
    </xdr:from>
    <xdr:to>
      <xdr:col>32</xdr:col>
      <xdr:colOff>34200</xdr:colOff>
      <xdr:row>20</xdr:row>
      <xdr:rowOff>540</xdr:rowOff>
    </xdr:to>
    <xdr:sp macro="" textlink="">
      <xdr:nvSpPr>
        <xdr:cNvPr id="35" name="Rectangle: Rounded Corners 34">
          <a:extLst>
            <a:ext uri="{FF2B5EF4-FFF2-40B4-BE49-F238E27FC236}">
              <a16:creationId xmlns:a16="http://schemas.microsoft.com/office/drawing/2014/main" id="{DB6D0EF5-5A0A-4334-AA36-EA6A611E75F7}"/>
            </a:ext>
          </a:extLst>
        </xdr:cNvPr>
        <xdr:cNvSpPr/>
      </xdr:nvSpPr>
      <xdr:spPr>
        <a:xfrm>
          <a:off x="13434060" y="5440680"/>
          <a:ext cx="720000" cy="22152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4</xdr:col>
      <xdr:colOff>464820</xdr:colOff>
      <xdr:row>20</xdr:row>
      <xdr:rowOff>53340</xdr:rowOff>
    </xdr:from>
    <xdr:to>
      <xdr:col>4</xdr:col>
      <xdr:colOff>736265</xdr:colOff>
      <xdr:row>21</xdr:row>
      <xdr:rowOff>85680</xdr:rowOff>
    </xdr:to>
    <xdr:pic>
      <xdr:nvPicPr>
        <xdr:cNvPr id="36" name="Picture 35">
          <a:extLst>
            <a:ext uri="{FF2B5EF4-FFF2-40B4-BE49-F238E27FC236}">
              <a16:creationId xmlns:a16="http://schemas.microsoft.com/office/drawing/2014/main" id="{BFE13954-3A60-49DF-A497-60F9C7A60B01}"/>
            </a:ext>
          </a:extLst>
        </xdr:cNvPr>
        <xdr:cNvPicPr>
          <a:picLocks noChangeAspect="1"/>
        </xdr:cNvPicPr>
      </xdr:nvPicPr>
      <xdr:blipFill>
        <a:blip xmlns:r="http://schemas.openxmlformats.org/officeDocument/2006/relationships" r:embed="rId15"/>
        <a:stretch>
          <a:fillRect/>
        </a:stretch>
      </xdr:blipFill>
      <xdr:spPr>
        <a:xfrm>
          <a:off x="2179320" y="6309360"/>
          <a:ext cx="271445" cy="360000"/>
        </a:xfrm>
        <a:prstGeom prst="rect">
          <a:avLst/>
        </a:prstGeom>
      </xdr:spPr>
    </xdr:pic>
    <xdr:clientData/>
  </xdr:twoCellAnchor>
  <xdr:oneCellAnchor>
    <xdr:from>
      <xdr:col>21</xdr:col>
      <xdr:colOff>480060</xdr:colOff>
      <xdr:row>21</xdr:row>
      <xdr:rowOff>0</xdr:rowOff>
    </xdr:from>
    <xdr:ext cx="184731" cy="264560"/>
    <xdr:sp macro="" textlink="">
      <xdr:nvSpPr>
        <xdr:cNvPr id="76" name="TextBox 75">
          <a:extLst>
            <a:ext uri="{FF2B5EF4-FFF2-40B4-BE49-F238E27FC236}">
              <a16:creationId xmlns:a16="http://schemas.microsoft.com/office/drawing/2014/main" id="{5B6E750D-5F2B-4FFE-872F-8A4E9EB2A50E}"/>
            </a:ext>
          </a:extLst>
        </xdr:cNvPr>
        <xdr:cNvSpPr txBox="1"/>
      </xdr:nvSpPr>
      <xdr:spPr>
        <a:xfrm>
          <a:off x="912114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22</xdr:col>
      <xdr:colOff>480060</xdr:colOff>
      <xdr:row>21</xdr:row>
      <xdr:rowOff>0</xdr:rowOff>
    </xdr:from>
    <xdr:ext cx="184731" cy="264560"/>
    <xdr:sp macro="" textlink="">
      <xdr:nvSpPr>
        <xdr:cNvPr id="77" name="TextBox 76">
          <a:extLst>
            <a:ext uri="{FF2B5EF4-FFF2-40B4-BE49-F238E27FC236}">
              <a16:creationId xmlns:a16="http://schemas.microsoft.com/office/drawing/2014/main" id="{0CEDA221-2A06-4298-B4F4-AB881E23B32E}"/>
            </a:ext>
          </a:extLst>
        </xdr:cNvPr>
        <xdr:cNvSpPr txBox="1"/>
      </xdr:nvSpPr>
      <xdr:spPr>
        <a:xfrm>
          <a:off x="912114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23</xdr:col>
      <xdr:colOff>480060</xdr:colOff>
      <xdr:row>21</xdr:row>
      <xdr:rowOff>0</xdr:rowOff>
    </xdr:from>
    <xdr:ext cx="184731" cy="264560"/>
    <xdr:sp macro="" textlink="">
      <xdr:nvSpPr>
        <xdr:cNvPr id="78" name="TextBox 77">
          <a:extLst>
            <a:ext uri="{FF2B5EF4-FFF2-40B4-BE49-F238E27FC236}">
              <a16:creationId xmlns:a16="http://schemas.microsoft.com/office/drawing/2014/main" id="{4D94A65F-3614-4287-AB55-365E9F44BA66}"/>
            </a:ext>
          </a:extLst>
        </xdr:cNvPr>
        <xdr:cNvSpPr txBox="1"/>
      </xdr:nvSpPr>
      <xdr:spPr>
        <a:xfrm>
          <a:off x="960120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23</xdr:col>
      <xdr:colOff>480060</xdr:colOff>
      <xdr:row>21</xdr:row>
      <xdr:rowOff>0</xdr:rowOff>
    </xdr:from>
    <xdr:ext cx="184731" cy="264560"/>
    <xdr:sp macro="" textlink="">
      <xdr:nvSpPr>
        <xdr:cNvPr id="79" name="TextBox 78">
          <a:extLst>
            <a:ext uri="{FF2B5EF4-FFF2-40B4-BE49-F238E27FC236}">
              <a16:creationId xmlns:a16="http://schemas.microsoft.com/office/drawing/2014/main" id="{E6DD31BB-95D1-4065-A5BA-C9289EA14194}"/>
            </a:ext>
          </a:extLst>
        </xdr:cNvPr>
        <xdr:cNvSpPr txBox="1"/>
      </xdr:nvSpPr>
      <xdr:spPr>
        <a:xfrm>
          <a:off x="912114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24</xdr:col>
      <xdr:colOff>480060</xdr:colOff>
      <xdr:row>21</xdr:row>
      <xdr:rowOff>0</xdr:rowOff>
    </xdr:from>
    <xdr:ext cx="184731" cy="264560"/>
    <xdr:sp macro="" textlink="">
      <xdr:nvSpPr>
        <xdr:cNvPr id="80" name="TextBox 79">
          <a:extLst>
            <a:ext uri="{FF2B5EF4-FFF2-40B4-BE49-F238E27FC236}">
              <a16:creationId xmlns:a16="http://schemas.microsoft.com/office/drawing/2014/main" id="{4AF2F839-DC37-4772-9D95-FFADF5C36922}"/>
            </a:ext>
          </a:extLst>
        </xdr:cNvPr>
        <xdr:cNvSpPr txBox="1"/>
      </xdr:nvSpPr>
      <xdr:spPr>
        <a:xfrm>
          <a:off x="960120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24</xdr:col>
      <xdr:colOff>480060</xdr:colOff>
      <xdr:row>21</xdr:row>
      <xdr:rowOff>0</xdr:rowOff>
    </xdr:from>
    <xdr:ext cx="184731" cy="264560"/>
    <xdr:sp macro="" textlink="">
      <xdr:nvSpPr>
        <xdr:cNvPr id="81" name="TextBox 80">
          <a:extLst>
            <a:ext uri="{FF2B5EF4-FFF2-40B4-BE49-F238E27FC236}">
              <a16:creationId xmlns:a16="http://schemas.microsoft.com/office/drawing/2014/main" id="{278EF879-FC8C-4CF3-82AE-5B21ED31ABFC}"/>
            </a:ext>
          </a:extLst>
        </xdr:cNvPr>
        <xdr:cNvSpPr txBox="1"/>
      </xdr:nvSpPr>
      <xdr:spPr>
        <a:xfrm>
          <a:off x="912114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21</xdr:row>
      <xdr:rowOff>0</xdr:rowOff>
    </xdr:from>
    <xdr:ext cx="184731" cy="264560"/>
    <xdr:sp macro="" textlink="">
      <xdr:nvSpPr>
        <xdr:cNvPr id="82" name="TextBox 81">
          <a:extLst>
            <a:ext uri="{FF2B5EF4-FFF2-40B4-BE49-F238E27FC236}">
              <a16:creationId xmlns:a16="http://schemas.microsoft.com/office/drawing/2014/main" id="{5C84E976-D2A7-4878-A79F-390418DDBE1E}"/>
            </a:ext>
          </a:extLst>
        </xdr:cNvPr>
        <xdr:cNvSpPr txBox="1"/>
      </xdr:nvSpPr>
      <xdr:spPr>
        <a:xfrm>
          <a:off x="960120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25</xdr:col>
      <xdr:colOff>480060</xdr:colOff>
      <xdr:row>21</xdr:row>
      <xdr:rowOff>0</xdr:rowOff>
    </xdr:from>
    <xdr:ext cx="184731" cy="264560"/>
    <xdr:sp macro="" textlink="">
      <xdr:nvSpPr>
        <xdr:cNvPr id="83" name="TextBox 82">
          <a:extLst>
            <a:ext uri="{FF2B5EF4-FFF2-40B4-BE49-F238E27FC236}">
              <a16:creationId xmlns:a16="http://schemas.microsoft.com/office/drawing/2014/main" id="{1FFF2030-7D55-4E50-B194-B18CC657D24E}"/>
            </a:ext>
          </a:extLst>
        </xdr:cNvPr>
        <xdr:cNvSpPr txBox="1"/>
      </xdr:nvSpPr>
      <xdr:spPr>
        <a:xfrm>
          <a:off x="912114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21</xdr:row>
      <xdr:rowOff>0</xdr:rowOff>
    </xdr:from>
    <xdr:ext cx="184731" cy="264560"/>
    <xdr:sp macro="" textlink="">
      <xdr:nvSpPr>
        <xdr:cNvPr id="84" name="TextBox 83">
          <a:extLst>
            <a:ext uri="{FF2B5EF4-FFF2-40B4-BE49-F238E27FC236}">
              <a16:creationId xmlns:a16="http://schemas.microsoft.com/office/drawing/2014/main" id="{8BC7DC68-E89D-4653-BCF9-FF3CBF428C97}"/>
            </a:ext>
          </a:extLst>
        </xdr:cNvPr>
        <xdr:cNvSpPr txBox="1"/>
      </xdr:nvSpPr>
      <xdr:spPr>
        <a:xfrm>
          <a:off x="960120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26</xdr:col>
      <xdr:colOff>480060</xdr:colOff>
      <xdr:row>21</xdr:row>
      <xdr:rowOff>0</xdr:rowOff>
    </xdr:from>
    <xdr:ext cx="184731" cy="264560"/>
    <xdr:sp macro="" textlink="">
      <xdr:nvSpPr>
        <xdr:cNvPr id="85" name="TextBox 84">
          <a:extLst>
            <a:ext uri="{FF2B5EF4-FFF2-40B4-BE49-F238E27FC236}">
              <a16:creationId xmlns:a16="http://schemas.microsoft.com/office/drawing/2014/main" id="{913C2060-FCC3-4A43-BF7A-953C97240A68}"/>
            </a:ext>
          </a:extLst>
        </xdr:cNvPr>
        <xdr:cNvSpPr txBox="1"/>
      </xdr:nvSpPr>
      <xdr:spPr>
        <a:xfrm>
          <a:off x="912114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27</xdr:col>
      <xdr:colOff>480060</xdr:colOff>
      <xdr:row>21</xdr:row>
      <xdr:rowOff>0</xdr:rowOff>
    </xdr:from>
    <xdr:ext cx="184731" cy="264560"/>
    <xdr:sp macro="" textlink="">
      <xdr:nvSpPr>
        <xdr:cNvPr id="86" name="TextBox 85">
          <a:extLst>
            <a:ext uri="{FF2B5EF4-FFF2-40B4-BE49-F238E27FC236}">
              <a16:creationId xmlns:a16="http://schemas.microsoft.com/office/drawing/2014/main" id="{73F8C33C-770F-4FCE-9FFB-A9600CE5D463}"/>
            </a:ext>
          </a:extLst>
        </xdr:cNvPr>
        <xdr:cNvSpPr txBox="1"/>
      </xdr:nvSpPr>
      <xdr:spPr>
        <a:xfrm>
          <a:off x="960120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27</xdr:col>
      <xdr:colOff>480060</xdr:colOff>
      <xdr:row>21</xdr:row>
      <xdr:rowOff>0</xdr:rowOff>
    </xdr:from>
    <xdr:ext cx="184731" cy="264560"/>
    <xdr:sp macro="" textlink="">
      <xdr:nvSpPr>
        <xdr:cNvPr id="87" name="TextBox 86">
          <a:extLst>
            <a:ext uri="{FF2B5EF4-FFF2-40B4-BE49-F238E27FC236}">
              <a16:creationId xmlns:a16="http://schemas.microsoft.com/office/drawing/2014/main" id="{FA6FEA86-10F3-40A4-AFBE-1B8120708AF4}"/>
            </a:ext>
          </a:extLst>
        </xdr:cNvPr>
        <xdr:cNvSpPr txBox="1"/>
      </xdr:nvSpPr>
      <xdr:spPr>
        <a:xfrm>
          <a:off x="912114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28</xdr:col>
      <xdr:colOff>480060</xdr:colOff>
      <xdr:row>21</xdr:row>
      <xdr:rowOff>0</xdr:rowOff>
    </xdr:from>
    <xdr:ext cx="184731" cy="264560"/>
    <xdr:sp macro="" textlink="">
      <xdr:nvSpPr>
        <xdr:cNvPr id="88" name="TextBox 87">
          <a:extLst>
            <a:ext uri="{FF2B5EF4-FFF2-40B4-BE49-F238E27FC236}">
              <a16:creationId xmlns:a16="http://schemas.microsoft.com/office/drawing/2014/main" id="{BF71028D-C225-478D-9838-73B5E0FCD8D5}"/>
            </a:ext>
          </a:extLst>
        </xdr:cNvPr>
        <xdr:cNvSpPr txBox="1"/>
      </xdr:nvSpPr>
      <xdr:spPr>
        <a:xfrm>
          <a:off x="960120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28</xdr:col>
      <xdr:colOff>480060</xdr:colOff>
      <xdr:row>21</xdr:row>
      <xdr:rowOff>0</xdr:rowOff>
    </xdr:from>
    <xdr:ext cx="184731" cy="264560"/>
    <xdr:sp macro="" textlink="">
      <xdr:nvSpPr>
        <xdr:cNvPr id="89" name="TextBox 88">
          <a:extLst>
            <a:ext uri="{FF2B5EF4-FFF2-40B4-BE49-F238E27FC236}">
              <a16:creationId xmlns:a16="http://schemas.microsoft.com/office/drawing/2014/main" id="{E8061CC4-6EAB-4D53-B872-9E33578F6DFD}"/>
            </a:ext>
          </a:extLst>
        </xdr:cNvPr>
        <xdr:cNvSpPr txBox="1"/>
      </xdr:nvSpPr>
      <xdr:spPr>
        <a:xfrm>
          <a:off x="912114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29</xdr:col>
      <xdr:colOff>480060</xdr:colOff>
      <xdr:row>21</xdr:row>
      <xdr:rowOff>0</xdr:rowOff>
    </xdr:from>
    <xdr:ext cx="184731" cy="264560"/>
    <xdr:sp macro="" textlink="">
      <xdr:nvSpPr>
        <xdr:cNvPr id="90" name="TextBox 89">
          <a:extLst>
            <a:ext uri="{FF2B5EF4-FFF2-40B4-BE49-F238E27FC236}">
              <a16:creationId xmlns:a16="http://schemas.microsoft.com/office/drawing/2014/main" id="{CBF5A89D-8A0C-40E1-A71B-C8121360A452}"/>
            </a:ext>
          </a:extLst>
        </xdr:cNvPr>
        <xdr:cNvSpPr txBox="1"/>
      </xdr:nvSpPr>
      <xdr:spPr>
        <a:xfrm>
          <a:off x="960120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29</xdr:col>
      <xdr:colOff>480060</xdr:colOff>
      <xdr:row>21</xdr:row>
      <xdr:rowOff>0</xdr:rowOff>
    </xdr:from>
    <xdr:ext cx="184731" cy="264560"/>
    <xdr:sp macro="" textlink="">
      <xdr:nvSpPr>
        <xdr:cNvPr id="91" name="TextBox 90">
          <a:extLst>
            <a:ext uri="{FF2B5EF4-FFF2-40B4-BE49-F238E27FC236}">
              <a16:creationId xmlns:a16="http://schemas.microsoft.com/office/drawing/2014/main" id="{CCE243FA-4769-4378-84CC-BD7798BFF882}"/>
            </a:ext>
          </a:extLst>
        </xdr:cNvPr>
        <xdr:cNvSpPr txBox="1"/>
      </xdr:nvSpPr>
      <xdr:spPr>
        <a:xfrm>
          <a:off x="912114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30</xdr:col>
      <xdr:colOff>480060</xdr:colOff>
      <xdr:row>21</xdr:row>
      <xdr:rowOff>0</xdr:rowOff>
    </xdr:from>
    <xdr:ext cx="184731" cy="264560"/>
    <xdr:sp macro="" textlink="">
      <xdr:nvSpPr>
        <xdr:cNvPr id="92" name="TextBox 91">
          <a:extLst>
            <a:ext uri="{FF2B5EF4-FFF2-40B4-BE49-F238E27FC236}">
              <a16:creationId xmlns:a16="http://schemas.microsoft.com/office/drawing/2014/main" id="{27A0237C-5F80-4D36-9EC3-FD88A84E0B65}"/>
            </a:ext>
          </a:extLst>
        </xdr:cNvPr>
        <xdr:cNvSpPr txBox="1"/>
      </xdr:nvSpPr>
      <xdr:spPr>
        <a:xfrm>
          <a:off x="960120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30</xdr:col>
      <xdr:colOff>480060</xdr:colOff>
      <xdr:row>21</xdr:row>
      <xdr:rowOff>0</xdr:rowOff>
    </xdr:from>
    <xdr:ext cx="184731" cy="264560"/>
    <xdr:sp macro="" textlink="">
      <xdr:nvSpPr>
        <xdr:cNvPr id="93" name="TextBox 92">
          <a:extLst>
            <a:ext uri="{FF2B5EF4-FFF2-40B4-BE49-F238E27FC236}">
              <a16:creationId xmlns:a16="http://schemas.microsoft.com/office/drawing/2014/main" id="{4AF908C6-A6B3-4D0D-A059-40C636235F67}"/>
            </a:ext>
          </a:extLst>
        </xdr:cNvPr>
        <xdr:cNvSpPr txBox="1"/>
      </xdr:nvSpPr>
      <xdr:spPr>
        <a:xfrm>
          <a:off x="912114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31</xdr:col>
      <xdr:colOff>480060</xdr:colOff>
      <xdr:row>21</xdr:row>
      <xdr:rowOff>0</xdr:rowOff>
    </xdr:from>
    <xdr:ext cx="184731" cy="264560"/>
    <xdr:sp macro="" textlink="">
      <xdr:nvSpPr>
        <xdr:cNvPr id="94" name="TextBox 93">
          <a:extLst>
            <a:ext uri="{FF2B5EF4-FFF2-40B4-BE49-F238E27FC236}">
              <a16:creationId xmlns:a16="http://schemas.microsoft.com/office/drawing/2014/main" id="{8134C588-D0D1-481A-8B3B-F4E337A42E86}"/>
            </a:ext>
          </a:extLst>
        </xdr:cNvPr>
        <xdr:cNvSpPr txBox="1"/>
      </xdr:nvSpPr>
      <xdr:spPr>
        <a:xfrm>
          <a:off x="960120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31</xdr:col>
      <xdr:colOff>480060</xdr:colOff>
      <xdr:row>21</xdr:row>
      <xdr:rowOff>0</xdr:rowOff>
    </xdr:from>
    <xdr:ext cx="184731" cy="264560"/>
    <xdr:sp macro="" textlink="">
      <xdr:nvSpPr>
        <xdr:cNvPr id="95" name="TextBox 94">
          <a:extLst>
            <a:ext uri="{FF2B5EF4-FFF2-40B4-BE49-F238E27FC236}">
              <a16:creationId xmlns:a16="http://schemas.microsoft.com/office/drawing/2014/main" id="{19A9885B-10C1-4086-ABA8-ED53026CBA8A}"/>
            </a:ext>
          </a:extLst>
        </xdr:cNvPr>
        <xdr:cNvSpPr txBox="1"/>
      </xdr:nvSpPr>
      <xdr:spPr>
        <a:xfrm>
          <a:off x="912114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oneCellAnchor>
    <xdr:from>
      <xdr:col>32</xdr:col>
      <xdr:colOff>480060</xdr:colOff>
      <xdr:row>21</xdr:row>
      <xdr:rowOff>0</xdr:rowOff>
    </xdr:from>
    <xdr:ext cx="184731" cy="264560"/>
    <xdr:sp macro="" textlink="">
      <xdr:nvSpPr>
        <xdr:cNvPr id="96" name="TextBox 95">
          <a:extLst>
            <a:ext uri="{FF2B5EF4-FFF2-40B4-BE49-F238E27FC236}">
              <a16:creationId xmlns:a16="http://schemas.microsoft.com/office/drawing/2014/main" id="{8661D8A1-254E-423D-A83B-817D57912BE4}"/>
            </a:ext>
          </a:extLst>
        </xdr:cNvPr>
        <xdr:cNvSpPr txBox="1"/>
      </xdr:nvSpPr>
      <xdr:spPr>
        <a:xfrm>
          <a:off x="9601200" y="598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wsDr>
</file>

<file path=xl/drawings/drawing101.xml><?xml version="1.0" encoding="utf-8"?>
<xdr:wsDr xmlns:xdr="http://schemas.openxmlformats.org/drawingml/2006/spreadsheetDrawing" xmlns:a="http://schemas.openxmlformats.org/drawingml/2006/main">
  <xdr:twoCellAnchor>
    <xdr:from>
      <xdr:col>14</xdr:col>
      <xdr:colOff>670560</xdr:colOff>
      <xdr:row>3</xdr:row>
      <xdr:rowOff>121920</xdr:rowOff>
    </xdr:from>
    <xdr:to>
      <xdr:col>14</xdr:col>
      <xdr:colOff>1354560</xdr:colOff>
      <xdr:row>3</xdr:row>
      <xdr:rowOff>373920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76BC036F-A34E-46B9-BDFE-F2786604B70C}"/>
            </a:ext>
          </a:extLst>
        </xdr:cNvPr>
        <xdr:cNvSpPr/>
      </xdr:nvSpPr>
      <xdr:spPr>
        <a:xfrm>
          <a:off x="12694920" y="94488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ADD</a:t>
          </a:r>
          <a:endParaRPr lang="en-SC" sz="1000"/>
        </a:p>
      </xdr:txBody>
    </xdr:sp>
    <xdr:clientData/>
  </xdr:twoCellAnchor>
  <xdr:twoCellAnchor>
    <xdr:from>
      <xdr:col>9</xdr:col>
      <xdr:colOff>99060</xdr:colOff>
      <xdr:row>20</xdr:row>
      <xdr:rowOff>99060</xdr:rowOff>
    </xdr:from>
    <xdr:to>
      <xdr:col>10</xdr:col>
      <xdr:colOff>1602720</xdr:colOff>
      <xdr:row>20</xdr:row>
      <xdr:rowOff>351060</xdr:rowOff>
    </xdr:to>
    <xdr:grpSp>
      <xdr:nvGrpSpPr>
        <xdr:cNvPr id="50" name="Group 49">
          <a:extLst>
            <a:ext uri="{FF2B5EF4-FFF2-40B4-BE49-F238E27FC236}">
              <a16:creationId xmlns:a16="http://schemas.microsoft.com/office/drawing/2014/main" id="{FFB8F881-41EF-439B-BF0D-9554DFBF9216}"/>
            </a:ext>
          </a:extLst>
        </xdr:cNvPr>
        <xdr:cNvGrpSpPr/>
      </xdr:nvGrpSpPr>
      <xdr:grpSpPr>
        <a:xfrm>
          <a:off x="6202680" y="6400800"/>
          <a:ext cx="2700000" cy="252000"/>
          <a:chOff x="5326380" y="922022"/>
          <a:chExt cx="2674920" cy="276157"/>
        </a:xfrm>
      </xdr:grpSpPr>
      <xdr:sp macro="" textlink="">
        <xdr:nvSpPr>
          <xdr:cNvPr id="51" name="Rectangle: Rounded Corners 50">
            <a:extLst>
              <a:ext uri="{FF2B5EF4-FFF2-40B4-BE49-F238E27FC236}">
                <a16:creationId xmlns:a16="http://schemas.microsoft.com/office/drawing/2014/main" id="{D1A5CCE1-4685-89E4-4460-B2CA229AF0D6}"/>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12</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52" name="Picture 51">
            <a:extLst>
              <a:ext uri="{FF2B5EF4-FFF2-40B4-BE49-F238E27FC236}">
                <a16:creationId xmlns:a16="http://schemas.microsoft.com/office/drawing/2014/main" id="{81B88C5B-9656-A2B0-BAA2-27FD349B06B8}"/>
              </a:ext>
            </a:extLst>
          </xdr:cNvPr>
          <xdr:cNvPicPr>
            <a:picLocks noChangeAspect="1"/>
          </xdr:cNvPicPr>
        </xdr:nvPicPr>
        <xdr:blipFill>
          <a:blip xmlns:r="http://schemas.openxmlformats.org/officeDocument/2006/relationships" r:embed="rId2"/>
          <a:stretch>
            <a:fillRect/>
          </a:stretch>
        </xdr:blipFill>
        <xdr:spPr>
          <a:xfrm>
            <a:off x="5326380" y="922022"/>
            <a:ext cx="666000" cy="275998"/>
          </a:xfrm>
          <a:prstGeom prst="rect">
            <a:avLst/>
          </a:prstGeom>
        </xdr:spPr>
      </xdr:pic>
      <xdr:pic>
        <xdr:nvPicPr>
          <xdr:cNvPr id="53" name="Picture 52">
            <a:extLst>
              <a:ext uri="{FF2B5EF4-FFF2-40B4-BE49-F238E27FC236}">
                <a16:creationId xmlns:a16="http://schemas.microsoft.com/office/drawing/2014/main" id="{27C727F6-73F2-13C2-DD58-BB8B71709D06}"/>
              </a:ext>
            </a:extLst>
          </xdr:cNvPr>
          <xdr:cNvPicPr>
            <a:picLocks noChangeAspect="1"/>
          </xdr:cNvPicPr>
        </xdr:nvPicPr>
        <xdr:blipFill>
          <a:blip xmlns:r="http://schemas.openxmlformats.org/officeDocument/2006/relationships" r:embed="rId2"/>
          <a:stretch>
            <a:fillRect/>
          </a:stretch>
        </xdr:blipFill>
        <xdr:spPr>
          <a:xfrm rot="10800000">
            <a:off x="7335300" y="922181"/>
            <a:ext cx="666000" cy="275998"/>
          </a:xfrm>
          <a:prstGeom prst="rect">
            <a:avLst/>
          </a:prstGeom>
        </xdr:spPr>
      </xdr:pic>
    </xdr:grpSp>
    <xdr:clientData/>
  </xdr:twoCellAnchor>
  <xdr:twoCellAnchor>
    <xdr:from>
      <xdr:col>0</xdr:col>
      <xdr:colOff>0</xdr:colOff>
      <xdr:row>0</xdr:row>
      <xdr:rowOff>0</xdr:rowOff>
    </xdr:from>
    <xdr:to>
      <xdr:col>2</xdr:col>
      <xdr:colOff>3471</xdr:colOff>
      <xdr:row>22</xdr:row>
      <xdr:rowOff>12480</xdr:rowOff>
    </xdr:to>
    <xdr:grpSp>
      <xdr:nvGrpSpPr>
        <xdr:cNvPr id="23" name="Group 22">
          <a:extLst>
            <a:ext uri="{FF2B5EF4-FFF2-40B4-BE49-F238E27FC236}">
              <a16:creationId xmlns:a16="http://schemas.microsoft.com/office/drawing/2014/main" id="{ECE08F60-6C0E-415F-9EA9-71AF90387EFD}"/>
            </a:ext>
          </a:extLst>
        </xdr:cNvPr>
        <xdr:cNvGrpSpPr/>
      </xdr:nvGrpSpPr>
      <xdr:grpSpPr>
        <a:xfrm>
          <a:off x="0" y="0"/>
          <a:ext cx="1474131" cy="6840000"/>
          <a:chOff x="0" y="0"/>
          <a:chExt cx="1470321" cy="6184990"/>
        </a:xfrm>
      </xdr:grpSpPr>
      <xdr:grpSp>
        <xdr:nvGrpSpPr>
          <xdr:cNvPr id="24" name="Group 23">
            <a:extLst>
              <a:ext uri="{FF2B5EF4-FFF2-40B4-BE49-F238E27FC236}">
                <a16:creationId xmlns:a16="http://schemas.microsoft.com/office/drawing/2014/main" id="{E451AF0C-C339-E972-4885-BA202B2D2774}"/>
              </a:ext>
            </a:extLst>
          </xdr:cNvPr>
          <xdr:cNvGrpSpPr/>
        </xdr:nvGrpSpPr>
        <xdr:grpSpPr>
          <a:xfrm>
            <a:off x="0" y="0"/>
            <a:ext cx="1470321" cy="6184990"/>
            <a:chOff x="0" y="0"/>
            <a:chExt cx="1470321" cy="6184990"/>
          </a:xfrm>
        </xdr:grpSpPr>
        <xdr:grpSp>
          <xdr:nvGrpSpPr>
            <xdr:cNvPr id="26" name="Group 25">
              <a:extLst>
                <a:ext uri="{FF2B5EF4-FFF2-40B4-BE49-F238E27FC236}">
                  <a16:creationId xmlns:a16="http://schemas.microsoft.com/office/drawing/2014/main" id="{DD09E0F0-6BED-7342-E89D-52605A62CB5F}"/>
                </a:ext>
              </a:extLst>
            </xdr:cNvPr>
            <xdr:cNvGrpSpPr/>
          </xdr:nvGrpSpPr>
          <xdr:grpSpPr>
            <a:xfrm>
              <a:off x="0" y="0"/>
              <a:ext cx="1470321" cy="6184990"/>
              <a:chOff x="0" y="-291307"/>
              <a:chExt cx="1474131" cy="6350725"/>
            </a:xfrm>
            <a:solidFill>
              <a:schemeClr val="bg1"/>
            </a:solidFill>
          </xdr:grpSpPr>
          <xdr:grpSp>
            <xdr:nvGrpSpPr>
              <xdr:cNvPr id="28" name="Group 27">
                <a:extLst>
                  <a:ext uri="{FF2B5EF4-FFF2-40B4-BE49-F238E27FC236}">
                    <a16:creationId xmlns:a16="http://schemas.microsoft.com/office/drawing/2014/main" id="{362CBFB6-9F5E-D777-3FAC-42F4BB3C87A4}"/>
                  </a:ext>
                </a:extLst>
              </xdr:cNvPr>
              <xdr:cNvGrpSpPr/>
            </xdr:nvGrpSpPr>
            <xdr:grpSpPr>
              <a:xfrm>
                <a:off x="0" y="-291307"/>
                <a:ext cx="1474131" cy="6350725"/>
                <a:chOff x="0" y="-291307"/>
                <a:chExt cx="1474131" cy="6350725"/>
              </a:xfrm>
              <a:grpFill/>
            </xdr:grpSpPr>
            <xdr:grpSp>
              <xdr:nvGrpSpPr>
                <xdr:cNvPr id="31" name="Group 30">
                  <a:extLst>
                    <a:ext uri="{FF2B5EF4-FFF2-40B4-BE49-F238E27FC236}">
                      <a16:creationId xmlns:a16="http://schemas.microsoft.com/office/drawing/2014/main" id="{3A89BC6E-E772-5E29-6B2C-4937844D4E06}"/>
                    </a:ext>
                  </a:extLst>
                </xdr:cNvPr>
                <xdr:cNvGrpSpPr/>
              </xdr:nvGrpSpPr>
              <xdr:grpSpPr>
                <a:xfrm>
                  <a:off x="0" y="-291307"/>
                  <a:ext cx="1474131" cy="6350725"/>
                  <a:chOff x="0" y="-276870"/>
                  <a:chExt cx="1476165" cy="6035993"/>
                </a:xfrm>
                <a:grpFill/>
              </xdr:grpSpPr>
              <xdr:sp macro="" textlink="">
                <xdr:nvSpPr>
                  <xdr:cNvPr id="33" name="Rectangle 32">
                    <a:extLst>
                      <a:ext uri="{FF2B5EF4-FFF2-40B4-BE49-F238E27FC236}">
                        <a16:creationId xmlns:a16="http://schemas.microsoft.com/office/drawing/2014/main" id="{B7A72C29-C681-0B05-CB38-4C048ECBE2E9}"/>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34" name="Group 33">
                    <a:extLst>
                      <a:ext uri="{FF2B5EF4-FFF2-40B4-BE49-F238E27FC236}">
                        <a16:creationId xmlns:a16="http://schemas.microsoft.com/office/drawing/2014/main" id="{4AD22FED-6C65-F079-84C8-A11BBE7BD8D7}"/>
                      </a:ext>
                    </a:extLst>
                  </xdr:cNvPr>
                  <xdr:cNvGrpSpPr/>
                </xdr:nvGrpSpPr>
                <xdr:grpSpPr>
                  <a:xfrm>
                    <a:off x="2080" y="531339"/>
                    <a:ext cx="1457616" cy="4278031"/>
                    <a:chOff x="2080" y="531339"/>
                    <a:chExt cx="1457616" cy="4278031"/>
                  </a:xfrm>
                  <a:grpFill/>
                </xdr:grpSpPr>
                <xdr:sp macro="" textlink="">
                  <xdr:nvSpPr>
                    <xdr:cNvPr id="35" name="TextBox 34">
                      <a:hlinkClick xmlns:r="http://schemas.openxmlformats.org/officeDocument/2006/relationships" r:id="rId3"/>
                      <a:extLst>
                        <a:ext uri="{FF2B5EF4-FFF2-40B4-BE49-F238E27FC236}">
                          <a16:creationId xmlns:a16="http://schemas.microsoft.com/office/drawing/2014/main" id="{653CBB19-1DD1-CCBB-71DC-A2B530FC611D}"/>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4"/>
                      <a:extLst>
                        <a:ext uri="{FF2B5EF4-FFF2-40B4-BE49-F238E27FC236}">
                          <a16:creationId xmlns:a16="http://schemas.microsoft.com/office/drawing/2014/main" id="{6446C200-ABDD-AD26-FAEB-46B7E0DC191C}"/>
                        </a:ext>
                      </a:extLst>
                    </xdr:cNvPr>
                    <xdr:cNvSpPr txBox="1"/>
                  </xdr:nvSpPr>
                  <xdr:spPr>
                    <a:xfrm>
                      <a:off x="2444" y="1054618"/>
                      <a:ext cx="1441986"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5"/>
                      <a:extLst>
                        <a:ext uri="{FF2B5EF4-FFF2-40B4-BE49-F238E27FC236}">
                          <a16:creationId xmlns:a16="http://schemas.microsoft.com/office/drawing/2014/main" id="{C67604BB-7802-7987-3C84-05924E50082D}"/>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hlinkClick xmlns:r="http://schemas.openxmlformats.org/officeDocument/2006/relationships" r:id="rId6"/>
                      <a:extLst>
                        <a:ext uri="{FF2B5EF4-FFF2-40B4-BE49-F238E27FC236}">
                          <a16:creationId xmlns:a16="http://schemas.microsoft.com/office/drawing/2014/main" id="{6E9C61BD-9946-4A12-FFCA-CBAA9FB968AC}"/>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hlinkClick xmlns:r="http://schemas.openxmlformats.org/officeDocument/2006/relationships" r:id="rId7"/>
                      <a:extLst>
                        <a:ext uri="{FF2B5EF4-FFF2-40B4-BE49-F238E27FC236}">
                          <a16:creationId xmlns:a16="http://schemas.microsoft.com/office/drawing/2014/main" id="{2EF1D3A4-990F-8C1A-386D-39CB178854EC}"/>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hlinkClick xmlns:r="http://schemas.openxmlformats.org/officeDocument/2006/relationships" r:id="rId8"/>
                      <a:extLst>
                        <a:ext uri="{FF2B5EF4-FFF2-40B4-BE49-F238E27FC236}">
                          <a16:creationId xmlns:a16="http://schemas.microsoft.com/office/drawing/2014/main" id="{B34F5E43-22D2-AEC2-468F-4C9B1EF32FDC}"/>
                        </a:ext>
                      </a:extLst>
                    </xdr:cNvPr>
                    <xdr:cNvSpPr txBox="1"/>
                  </xdr:nvSpPr>
                  <xdr:spPr>
                    <a:xfrm>
                      <a:off x="2444" y="2401808"/>
                      <a:ext cx="1441986" cy="24095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1" name="TextBox 40">
                      <a:hlinkClick xmlns:r="http://schemas.openxmlformats.org/officeDocument/2006/relationships" r:id="rId9"/>
                      <a:extLst>
                        <a:ext uri="{FF2B5EF4-FFF2-40B4-BE49-F238E27FC236}">
                          <a16:creationId xmlns:a16="http://schemas.microsoft.com/office/drawing/2014/main" id="{3D1290D0-4F96-9790-97E2-DB12A9E4908E}"/>
                        </a:ext>
                      </a:extLst>
                    </xdr:cNvPr>
                    <xdr:cNvSpPr txBox="1"/>
                  </xdr:nvSpPr>
                  <xdr:spPr>
                    <a:xfrm>
                      <a:off x="2447" y="2682157"/>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2" name="TextBox 41">
                      <a:hlinkClick xmlns:r="http://schemas.openxmlformats.org/officeDocument/2006/relationships" r:id="rId10"/>
                      <a:extLst>
                        <a:ext uri="{FF2B5EF4-FFF2-40B4-BE49-F238E27FC236}">
                          <a16:creationId xmlns:a16="http://schemas.microsoft.com/office/drawing/2014/main" id="{509F6980-1322-34AC-3008-422774A1AFFB}"/>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3" name="TextBox 42">
                      <a:hlinkClick xmlns:r="http://schemas.openxmlformats.org/officeDocument/2006/relationships" r:id="rId11"/>
                      <a:extLst>
                        <a:ext uri="{FF2B5EF4-FFF2-40B4-BE49-F238E27FC236}">
                          <a16:creationId xmlns:a16="http://schemas.microsoft.com/office/drawing/2014/main" id="{1E7C57D5-3640-1720-C50C-30DC53FA68C4}"/>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4" name="TextBox 43">
                      <a:hlinkClick xmlns:r="http://schemas.openxmlformats.org/officeDocument/2006/relationships" r:id="rId12"/>
                      <a:extLst>
                        <a:ext uri="{FF2B5EF4-FFF2-40B4-BE49-F238E27FC236}">
                          <a16:creationId xmlns:a16="http://schemas.microsoft.com/office/drawing/2014/main" id="{86206A57-B623-E0D1-70F1-322618129F20}"/>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5" name="TextBox 44">
                      <a:hlinkClick xmlns:r="http://schemas.openxmlformats.org/officeDocument/2006/relationships" r:id="rId13"/>
                      <a:extLst>
                        <a:ext uri="{FF2B5EF4-FFF2-40B4-BE49-F238E27FC236}">
                          <a16:creationId xmlns:a16="http://schemas.microsoft.com/office/drawing/2014/main" id="{4122FB42-9EAC-37EC-DCD8-FA48EEA10FC9}"/>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6" name="TextBox 45">
                      <a:hlinkClick xmlns:r="http://schemas.openxmlformats.org/officeDocument/2006/relationships" r:id="rId14"/>
                      <a:extLst>
                        <a:ext uri="{FF2B5EF4-FFF2-40B4-BE49-F238E27FC236}">
                          <a16:creationId xmlns:a16="http://schemas.microsoft.com/office/drawing/2014/main" id="{D5455448-1550-C87C-35FB-54DA5356C678}"/>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7" name="TextBox 46">
                      <a:hlinkClick xmlns:r="http://schemas.openxmlformats.org/officeDocument/2006/relationships" r:id="rId15"/>
                      <a:extLst>
                        <a:ext uri="{FF2B5EF4-FFF2-40B4-BE49-F238E27FC236}">
                          <a16:creationId xmlns:a16="http://schemas.microsoft.com/office/drawing/2014/main" id="{B3213E4C-B0DA-8AEC-F141-D9B1703E20B1}"/>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8" name="TextBox 47">
                      <a:hlinkClick xmlns:r="http://schemas.openxmlformats.org/officeDocument/2006/relationships" r:id="rId16"/>
                      <a:extLst>
                        <a:ext uri="{FF2B5EF4-FFF2-40B4-BE49-F238E27FC236}">
                          <a16:creationId xmlns:a16="http://schemas.microsoft.com/office/drawing/2014/main" id="{4F05A63B-5DFA-CFCF-321E-1E46578E786A}"/>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32" name="TextBox 31">
                  <a:hlinkClick xmlns:r="http://schemas.openxmlformats.org/officeDocument/2006/relationships" r:id="rId17"/>
                  <a:extLst>
                    <a:ext uri="{FF2B5EF4-FFF2-40B4-BE49-F238E27FC236}">
                      <a16:creationId xmlns:a16="http://schemas.microsoft.com/office/drawing/2014/main" id="{8E66CA01-6F28-C943-8980-5240EE3F80F6}"/>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9" name="TextBox 28">
                <a:extLst>
                  <a:ext uri="{FF2B5EF4-FFF2-40B4-BE49-F238E27FC236}">
                    <a16:creationId xmlns:a16="http://schemas.microsoft.com/office/drawing/2014/main" id="{E03CB41F-70BF-54F1-CD48-14CA47D6093F}"/>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extLst>
                  <a:ext uri="{FF2B5EF4-FFF2-40B4-BE49-F238E27FC236}">
                    <a16:creationId xmlns:a16="http://schemas.microsoft.com/office/drawing/2014/main" id="{96F20A27-D639-3C74-4E3F-0707499458D1}"/>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7" name="TextBox 26">
              <a:hlinkClick xmlns:r="http://schemas.openxmlformats.org/officeDocument/2006/relationships" r:id="rId18"/>
              <a:extLst>
                <a:ext uri="{FF2B5EF4-FFF2-40B4-BE49-F238E27FC236}">
                  <a16:creationId xmlns:a16="http://schemas.microsoft.com/office/drawing/2014/main" id="{398E38A8-2E05-AEDE-DE40-124F480E8F8A}"/>
                </a:ext>
              </a:extLst>
            </xdr:cNvPr>
            <xdr:cNvSpPr txBox="1"/>
          </xdr:nvSpPr>
          <xdr:spPr>
            <a:xfrm>
              <a:off x="0" y="3303643"/>
              <a:ext cx="1436278" cy="246905"/>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chemeClr val="bg1"/>
                  </a:solidFill>
                  <a:latin typeface="Arial" panose="020B0604020202020204" pitchFamily="34" charset="0"/>
                  <a:cs typeface="Arial" panose="020B0604020202020204" pitchFamily="34" charset="0"/>
                </a:rPr>
                <a:t>Income</a:t>
              </a:r>
              <a:endParaRPr lang="en-SC" sz="1100" b="0">
                <a:solidFill>
                  <a:schemeClr val="bg1"/>
                </a:solidFill>
                <a:latin typeface="Arial" panose="020B0604020202020204" pitchFamily="34" charset="0"/>
                <a:cs typeface="Arial" panose="020B0604020202020204" pitchFamily="34" charset="0"/>
              </a:endParaRPr>
            </a:p>
          </xdr:txBody>
        </xdr:sp>
      </xdr:grpSp>
      <xdr:pic>
        <xdr:nvPicPr>
          <xdr:cNvPr id="25" name="Picture 24">
            <a:extLst>
              <a:ext uri="{FF2B5EF4-FFF2-40B4-BE49-F238E27FC236}">
                <a16:creationId xmlns:a16="http://schemas.microsoft.com/office/drawing/2014/main" id="{88C76D78-88AA-3E47-0378-8E3F8126C107}"/>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xdr:spPr>
      </xdr:pic>
    </xdr:grpSp>
    <xdr:clientData/>
  </xdr:twoCellAnchor>
  <xdr:twoCellAnchor>
    <xdr:from>
      <xdr:col>5</xdr:col>
      <xdr:colOff>441960</xdr:colOff>
      <xdr:row>20</xdr:row>
      <xdr:rowOff>91440</xdr:rowOff>
    </xdr:from>
    <xdr:to>
      <xdr:col>6</xdr:col>
      <xdr:colOff>623040</xdr:colOff>
      <xdr:row>20</xdr:row>
      <xdr:rowOff>325440</xdr:rowOff>
    </xdr:to>
    <xdr:sp macro="" textlink="">
      <xdr:nvSpPr>
        <xdr:cNvPr id="2" name="Rectangle: Rounded Corners 1">
          <a:extLst>
            <a:ext uri="{FF2B5EF4-FFF2-40B4-BE49-F238E27FC236}">
              <a16:creationId xmlns:a16="http://schemas.microsoft.com/office/drawing/2014/main" id="{1A124A8E-D97F-4C69-8BCC-AFA9F37A8322}"/>
            </a:ext>
          </a:extLst>
        </xdr:cNvPr>
        <xdr:cNvSpPr/>
      </xdr:nvSpPr>
      <xdr:spPr>
        <a:xfrm>
          <a:off x="2522220" y="6393180"/>
          <a:ext cx="684000" cy="234000"/>
        </a:xfrm>
        <a:prstGeom prst="roundRect">
          <a:avLst>
            <a:gd name="adj" fmla="val 0"/>
          </a:avLst>
        </a:prstGeom>
        <a:solidFill>
          <a:schemeClr val="bg1">
            <a:lumMod val="85000"/>
          </a:schemeClr>
        </a:solid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38100</xdr:colOff>
      <xdr:row>20</xdr:row>
      <xdr:rowOff>91440</xdr:rowOff>
    </xdr:from>
    <xdr:to>
      <xdr:col>5</xdr:col>
      <xdr:colOff>356340</xdr:colOff>
      <xdr:row>20</xdr:row>
      <xdr:rowOff>325440</xdr:rowOff>
    </xdr:to>
    <xdr:sp macro="" textlink="">
      <xdr:nvSpPr>
        <xdr:cNvPr id="3" name="Rectangle: Rounded Corners 2">
          <a:extLst>
            <a:ext uri="{FF2B5EF4-FFF2-40B4-BE49-F238E27FC236}">
              <a16:creationId xmlns:a16="http://schemas.microsoft.com/office/drawing/2014/main" id="{D4BF8532-A36E-495A-8721-518E23F9FC42}"/>
            </a:ext>
          </a:extLst>
        </xdr:cNvPr>
        <xdr:cNvSpPr/>
      </xdr:nvSpPr>
      <xdr:spPr>
        <a:xfrm>
          <a:off x="1752600" y="639318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91440</xdr:colOff>
      <xdr:row>6</xdr:row>
      <xdr:rowOff>83820</xdr:rowOff>
    </xdr:from>
    <xdr:to>
      <xdr:col>5</xdr:col>
      <xdr:colOff>258199</xdr:colOff>
      <xdr:row>19</xdr:row>
      <xdr:rowOff>245820</xdr:rowOff>
    </xdr:to>
    <xdr:grpSp>
      <xdr:nvGrpSpPr>
        <xdr:cNvPr id="5" name="Group 4">
          <a:extLst>
            <a:ext uri="{FF2B5EF4-FFF2-40B4-BE49-F238E27FC236}">
              <a16:creationId xmlns:a16="http://schemas.microsoft.com/office/drawing/2014/main" id="{B5C6E3BC-017E-4C09-8E8E-ED3027C6C0F5}"/>
            </a:ext>
          </a:extLst>
        </xdr:cNvPr>
        <xdr:cNvGrpSpPr/>
      </xdr:nvGrpSpPr>
      <xdr:grpSpPr>
        <a:xfrm>
          <a:off x="2171700" y="1798320"/>
          <a:ext cx="166759" cy="4421580"/>
          <a:chOff x="2156460" y="1706880"/>
          <a:chExt cx="162001" cy="4421580"/>
        </a:xfrm>
      </xdr:grpSpPr>
      <xdr:pic>
        <xdr:nvPicPr>
          <xdr:cNvPr id="21" name="Picture 20">
            <a:hlinkClick xmlns:r="http://schemas.openxmlformats.org/officeDocument/2006/relationships" r:id="rId20"/>
            <a:extLst>
              <a:ext uri="{FF2B5EF4-FFF2-40B4-BE49-F238E27FC236}">
                <a16:creationId xmlns:a16="http://schemas.microsoft.com/office/drawing/2014/main" id="{35A72B9E-6664-0A17-0CBC-D9F7495F4764}"/>
              </a:ext>
            </a:extLst>
          </xdr:cNvPr>
          <xdr:cNvPicPr>
            <a:picLocks noChangeAspect="1"/>
          </xdr:cNvPicPr>
        </xdr:nvPicPr>
        <xdr:blipFill>
          <a:blip xmlns:r="http://schemas.openxmlformats.org/officeDocument/2006/relationships" r:embed="rId21"/>
          <a:stretch>
            <a:fillRect/>
          </a:stretch>
        </xdr:blipFill>
        <xdr:spPr>
          <a:xfrm>
            <a:off x="2156460" y="2034540"/>
            <a:ext cx="162001" cy="162000"/>
          </a:xfrm>
          <a:prstGeom prst="rect">
            <a:avLst/>
          </a:prstGeom>
        </xdr:spPr>
      </xdr:pic>
      <xdr:pic>
        <xdr:nvPicPr>
          <xdr:cNvPr id="49" name="Picture 48">
            <a:extLst>
              <a:ext uri="{FF2B5EF4-FFF2-40B4-BE49-F238E27FC236}">
                <a16:creationId xmlns:a16="http://schemas.microsoft.com/office/drawing/2014/main" id="{EAFDD22F-E302-AD3A-2B7C-8CF863816C3E}"/>
              </a:ext>
            </a:extLst>
          </xdr:cNvPr>
          <xdr:cNvPicPr>
            <a:picLocks noChangeAspect="1"/>
          </xdr:cNvPicPr>
        </xdr:nvPicPr>
        <xdr:blipFill>
          <a:blip xmlns:r="http://schemas.openxmlformats.org/officeDocument/2006/relationships" r:embed="rId21"/>
          <a:stretch>
            <a:fillRect/>
          </a:stretch>
        </xdr:blipFill>
        <xdr:spPr>
          <a:xfrm>
            <a:off x="2156460" y="1706880"/>
            <a:ext cx="162000" cy="162000"/>
          </a:xfrm>
          <a:prstGeom prst="rect">
            <a:avLst/>
          </a:prstGeom>
        </xdr:spPr>
      </xdr:pic>
      <xdr:pic>
        <xdr:nvPicPr>
          <xdr:cNvPr id="54" name="Picture 53">
            <a:extLst>
              <a:ext uri="{FF2B5EF4-FFF2-40B4-BE49-F238E27FC236}">
                <a16:creationId xmlns:a16="http://schemas.microsoft.com/office/drawing/2014/main" id="{CFBA2587-6BD2-8137-CB51-AFC7172CE884}"/>
              </a:ext>
            </a:extLst>
          </xdr:cNvPr>
          <xdr:cNvPicPr>
            <a:picLocks noChangeAspect="1"/>
          </xdr:cNvPicPr>
        </xdr:nvPicPr>
        <xdr:blipFill>
          <a:blip xmlns:r="http://schemas.openxmlformats.org/officeDocument/2006/relationships" r:embed="rId21"/>
          <a:stretch>
            <a:fillRect/>
          </a:stretch>
        </xdr:blipFill>
        <xdr:spPr>
          <a:xfrm>
            <a:off x="2156460" y="2362200"/>
            <a:ext cx="162000" cy="162000"/>
          </a:xfrm>
          <a:prstGeom prst="rect">
            <a:avLst/>
          </a:prstGeom>
        </xdr:spPr>
      </xdr:pic>
      <xdr:pic>
        <xdr:nvPicPr>
          <xdr:cNvPr id="55" name="Picture 54">
            <a:extLst>
              <a:ext uri="{FF2B5EF4-FFF2-40B4-BE49-F238E27FC236}">
                <a16:creationId xmlns:a16="http://schemas.microsoft.com/office/drawing/2014/main" id="{1BD2541E-622D-0AB6-551B-AB72117B1933}"/>
              </a:ext>
            </a:extLst>
          </xdr:cNvPr>
          <xdr:cNvPicPr>
            <a:picLocks noChangeAspect="1"/>
          </xdr:cNvPicPr>
        </xdr:nvPicPr>
        <xdr:blipFill>
          <a:blip xmlns:r="http://schemas.openxmlformats.org/officeDocument/2006/relationships" r:embed="rId21"/>
          <a:stretch>
            <a:fillRect/>
          </a:stretch>
        </xdr:blipFill>
        <xdr:spPr>
          <a:xfrm>
            <a:off x="2156460" y="2689860"/>
            <a:ext cx="162000" cy="162000"/>
          </a:xfrm>
          <a:prstGeom prst="rect">
            <a:avLst/>
          </a:prstGeom>
        </xdr:spPr>
      </xdr:pic>
      <xdr:pic>
        <xdr:nvPicPr>
          <xdr:cNvPr id="56" name="Picture 55">
            <a:extLst>
              <a:ext uri="{FF2B5EF4-FFF2-40B4-BE49-F238E27FC236}">
                <a16:creationId xmlns:a16="http://schemas.microsoft.com/office/drawing/2014/main" id="{6FAD1532-4D8E-4A17-ED24-6D28307C4179}"/>
              </a:ext>
            </a:extLst>
          </xdr:cNvPr>
          <xdr:cNvPicPr>
            <a:picLocks noChangeAspect="1"/>
          </xdr:cNvPicPr>
        </xdr:nvPicPr>
        <xdr:blipFill>
          <a:blip xmlns:r="http://schemas.openxmlformats.org/officeDocument/2006/relationships" r:embed="rId21"/>
          <a:stretch>
            <a:fillRect/>
          </a:stretch>
        </xdr:blipFill>
        <xdr:spPr>
          <a:xfrm>
            <a:off x="2156460" y="3017520"/>
            <a:ext cx="162000" cy="162000"/>
          </a:xfrm>
          <a:prstGeom prst="rect">
            <a:avLst/>
          </a:prstGeom>
        </xdr:spPr>
      </xdr:pic>
      <xdr:pic>
        <xdr:nvPicPr>
          <xdr:cNvPr id="57" name="Picture 56">
            <a:extLst>
              <a:ext uri="{FF2B5EF4-FFF2-40B4-BE49-F238E27FC236}">
                <a16:creationId xmlns:a16="http://schemas.microsoft.com/office/drawing/2014/main" id="{C44E01CD-3D2E-49C5-E803-E10D94567848}"/>
              </a:ext>
            </a:extLst>
          </xdr:cNvPr>
          <xdr:cNvPicPr>
            <a:picLocks noChangeAspect="1"/>
          </xdr:cNvPicPr>
        </xdr:nvPicPr>
        <xdr:blipFill>
          <a:blip xmlns:r="http://schemas.openxmlformats.org/officeDocument/2006/relationships" r:embed="rId21"/>
          <a:stretch>
            <a:fillRect/>
          </a:stretch>
        </xdr:blipFill>
        <xdr:spPr>
          <a:xfrm>
            <a:off x="2156460" y="3345180"/>
            <a:ext cx="162000" cy="162000"/>
          </a:xfrm>
          <a:prstGeom prst="rect">
            <a:avLst/>
          </a:prstGeom>
        </xdr:spPr>
      </xdr:pic>
      <xdr:pic>
        <xdr:nvPicPr>
          <xdr:cNvPr id="58" name="Picture 57">
            <a:extLst>
              <a:ext uri="{FF2B5EF4-FFF2-40B4-BE49-F238E27FC236}">
                <a16:creationId xmlns:a16="http://schemas.microsoft.com/office/drawing/2014/main" id="{76354CF9-8326-7919-DCFB-0919A65203B5}"/>
              </a:ext>
            </a:extLst>
          </xdr:cNvPr>
          <xdr:cNvPicPr>
            <a:picLocks noChangeAspect="1"/>
          </xdr:cNvPicPr>
        </xdr:nvPicPr>
        <xdr:blipFill>
          <a:blip xmlns:r="http://schemas.openxmlformats.org/officeDocument/2006/relationships" r:embed="rId21"/>
          <a:stretch>
            <a:fillRect/>
          </a:stretch>
        </xdr:blipFill>
        <xdr:spPr>
          <a:xfrm>
            <a:off x="2156460" y="3672840"/>
            <a:ext cx="162000" cy="162000"/>
          </a:xfrm>
          <a:prstGeom prst="rect">
            <a:avLst/>
          </a:prstGeom>
        </xdr:spPr>
      </xdr:pic>
      <xdr:pic>
        <xdr:nvPicPr>
          <xdr:cNvPr id="59" name="Picture 58">
            <a:extLst>
              <a:ext uri="{FF2B5EF4-FFF2-40B4-BE49-F238E27FC236}">
                <a16:creationId xmlns:a16="http://schemas.microsoft.com/office/drawing/2014/main" id="{FE760F6D-965D-8AC8-19E7-2A58D7033343}"/>
              </a:ext>
            </a:extLst>
          </xdr:cNvPr>
          <xdr:cNvPicPr>
            <a:picLocks noChangeAspect="1"/>
          </xdr:cNvPicPr>
        </xdr:nvPicPr>
        <xdr:blipFill>
          <a:blip xmlns:r="http://schemas.openxmlformats.org/officeDocument/2006/relationships" r:embed="rId21"/>
          <a:stretch>
            <a:fillRect/>
          </a:stretch>
        </xdr:blipFill>
        <xdr:spPr>
          <a:xfrm>
            <a:off x="2156460" y="4000500"/>
            <a:ext cx="162000" cy="162000"/>
          </a:xfrm>
          <a:prstGeom prst="rect">
            <a:avLst/>
          </a:prstGeom>
        </xdr:spPr>
      </xdr:pic>
      <xdr:pic>
        <xdr:nvPicPr>
          <xdr:cNvPr id="60" name="Picture 59">
            <a:extLst>
              <a:ext uri="{FF2B5EF4-FFF2-40B4-BE49-F238E27FC236}">
                <a16:creationId xmlns:a16="http://schemas.microsoft.com/office/drawing/2014/main" id="{737ED75D-2977-F3E1-A0F2-EF8AA6CF523E}"/>
              </a:ext>
            </a:extLst>
          </xdr:cNvPr>
          <xdr:cNvPicPr>
            <a:picLocks noChangeAspect="1"/>
          </xdr:cNvPicPr>
        </xdr:nvPicPr>
        <xdr:blipFill>
          <a:blip xmlns:r="http://schemas.openxmlformats.org/officeDocument/2006/relationships" r:embed="rId21"/>
          <a:stretch>
            <a:fillRect/>
          </a:stretch>
        </xdr:blipFill>
        <xdr:spPr>
          <a:xfrm>
            <a:off x="2156460" y="4328160"/>
            <a:ext cx="162000" cy="162000"/>
          </a:xfrm>
          <a:prstGeom prst="rect">
            <a:avLst/>
          </a:prstGeom>
        </xdr:spPr>
      </xdr:pic>
      <xdr:pic>
        <xdr:nvPicPr>
          <xdr:cNvPr id="61" name="Picture 60">
            <a:extLst>
              <a:ext uri="{FF2B5EF4-FFF2-40B4-BE49-F238E27FC236}">
                <a16:creationId xmlns:a16="http://schemas.microsoft.com/office/drawing/2014/main" id="{CB587C7A-BEAB-231A-72D1-8D338E36AEAB}"/>
              </a:ext>
            </a:extLst>
          </xdr:cNvPr>
          <xdr:cNvPicPr>
            <a:picLocks noChangeAspect="1"/>
          </xdr:cNvPicPr>
        </xdr:nvPicPr>
        <xdr:blipFill>
          <a:blip xmlns:r="http://schemas.openxmlformats.org/officeDocument/2006/relationships" r:embed="rId21"/>
          <a:stretch>
            <a:fillRect/>
          </a:stretch>
        </xdr:blipFill>
        <xdr:spPr>
          <a:xfrm>
            <a:off x="2156460" y="4655820"/>
            <a:ext cx="162000" cy="162000"/>
          </a:xfrm>
          <a:prstGeom prst="rect">
            <a:avLst/>
          </a:prstGeom>
        </xdr:spPr>
      </xdr:pic>
      <xdr:pic>
        <xdr:nvPicPr>
          <xdr:cNvPr id="62" name="Picture 61">
            <a:extLst>
              <a:ext uri="{FF2B5EF4-FFF2-40B4-BE49-F238E27FC236}">
                <a16:creationId xmlns:a16="http://schemas.microsoft.com/office/drawing/2014/main" id="{BADFB645-72A1-E4D8-321F-0BB8C3137F0C}"/>
              </a:ext>
            </a:extLst>
          </xdr:cNvPr>
          <xdr:cNvPicPr>
            <a:picLocks noChangeAspect="1"/>
          </xdr:cNvPicPr>
        </xdr:nvPicPr>
        <xdr:blipFill>
          <a:blip xmlns:r="http://schemas.openxmlformats.org/officeDocument/2006/relationships" r:embed="rId21"/>
          <a:stretch>
            <a:fillRect/>
          </a:stretch>
        </xdr:blipFill>
        <xdr:spPr>
          <a:xfrm>
            <a:off x="2156460" y="4983480"/>
            <a:ext cx="162000" cy="162000"/>
          </a:xfrm>
          <a:prstGeom prst="rect">
            <a:avLst/>
          </a:prstGeom>
        </xdr:spPr>
      </xdr:pic>
      <xdr:pic>
        <xdr:nvPicPr>
          <xdr:cNvPr id="63" name="Picture 62">
            <a:extLst>
              <a:ext uri="{FF2B5EF4-FFF2-40B4-BE49-F238E27FC236}">
                <a16:creationId xmlns:a16="http://schemas.microsoft.com/office/drawing/2014/main" id="{5C151A29-E8DD-E8DB-0247-EF998C611F5E}"/>
              </a:ext>
            </a:extLst>
          </xdr:cNvPr>
          <xdr:cNvPicPr>
            <a:picLocks noChangeAspect="1"/>
          </xdr:cNvPicPr>
        </xdr:nvPicPr>
        <xdr:blipFill>
          <a:blip xmlns:r="http://schemas.openxmlformats.org/officeDocument/2006/relationships" r:embed="rId21"/>
          <a:stretch>
            <a:fillRect/>
          </a:stretch>
        </xdr:blipFill>
        <xdr:spPr>
          <a:xfrm>
            <a:off x="2156460" y="5311140"/>
            <a:ext cx="162000" cy="162000"/>
          </a:xfrm>
          <a:prstGeom prst="rect">
            <a:avLst/>
          </a:prstGeom>
        </xdr:spPr>
      </xdr:pic>
      <xdr:pic>
        <xdr:nvPicPr>
          <xdr:cNvPr id="64" name="Picture 63">
            <a:extLst>
              <a:ext uri="{FF2B5EF4-FFF2-40B4-BE49-F238E27FC236}">
                <a16:creationId xmlns:a16="http://schemas.microsoft.com/office/drawing/2014/main" id="{C9F1426C-5C4F-5D17-CA51-492B183912B3}"/>
              </a:ext>
            </a:extLst>
          </xdr:cNvPr>
          <xdr:cNvPicPr>
            <a:picLocks noChangeAspect="1"/>
          </xdr:cNvPicPr>
        </xdr:nvPicPr>
        <xdr:blipFill>
          <a:blip xmlns:r="http://schemas.openxmlformats.org/officeDocument/2006/relationships" r:embed="rId21"/>
          <a:stretch>
            <a:fillRect/>
          </a:stretch>
        </xdr:blipFill>
        <xdr:spPr>
          <a:xfrm>
            <a:off x="2156460" y="5638800"/>
            <a:ext cx="162000" cy="162000"/>
          </a:xfrm>
          <a:prstGeom prst="rect">
            <a:avLst/>
          </a:prstGeom>
        </xdr:spPr>
      </xdr:pic>
      <xdr:pic>
        <xdr:nvPicPr>
          <xdr:cNvPr id="65" name="Picture 64">
            <a:extLst>
              <a:ext uri="{FF2B5EF4-FFF2-40B4-BE49-F238E27FC236}">
                <a16:creationId xmlns:a16="http://schemas.microsoft.com/office/drawing/2014/main" id="{77A5637D-4BDD-2716-4811-65CB6E74726E}"/>
              </a:ext>
            </a:extLst>
          </xdr:cNvPr>
          <xdr:cNvPicPr>
            <a:picLocks noChangeAspect="1"/>
          </xdr:cNvPicPr>
        </xdr:nvPicPr>
        <xdr:blipFill>
          <a:blip xmlns:r="http://schemas.openxmlformats.org/officeDocument/2006/relationships" r:embed="rId21"/>
          <a:stretch>
            <a:fillRect/>
          </a:stretch>
        </xdr:blipFill>
        <xdr:spPr>
          <a:xfrm>
            <a:off x="2156460" y="5966460"/>
            <a:ext cx="162000" cy="162000"/>
          </a:xfrm>
          <a:prstGeom prst="rect">
            <a:avLst/>
          </a:prstGeom>
        </xdr:spPr>
      </xdr:pic>
    </xdr:grpSp>
    <xdr:clientData/>
  </xdr:twoCellAnchor>
  <xdr:twoCellAnchor>
    <xdr:from>
      <xdr:col>4</xdr:col>
      <xdr:colOff>99060</xdr:colOff>
      <xdr:row>6</xdr:row>
      <xdr:rowOff>91440</xdr:rowOff>
    </xdr:from>
    <xdr:to>
      <xdr:col>4</xdr:col>
      <xdr:colOff>243060</xdr:colOff>
      <xdr:row>19</xdr:row>
      <xdr:rowOff>220200</xdr:rowOff>
    </xdr:to>
    <xdr:grpSp>
      <xdr:nvGrpSpPr>
        <xdr:cNvPr id="66" name="Group 65">
          <a:extLst>
            <a:ext uri="{FF2B5EF4-FFF2-40B4-BE49-F238E27FC236}">
              <a16:creationId xmlns:a16="http://schemas.microsoft.com/office/drawing/2014/main" id="{4237744B-9F18-4B9A-8936-D693B4BD98DB}"/>
            </a:ext>
          </a:extLst>
        </xdr:cNvPr>
        <xdr:cNvGrpSpPr/>
      </xdr:nvGrpSpPr>
      <xdr:grpSpPr>
        <a:xfrm>
          <a:off x="1813560" y="1805940"/>
          <a:ext cx="144000" cy="4388340"/>
          <a:chOff x="1805940" y="1798320"/>
          <a:chExt cx="144000" cy="4388340"/>
        </a:xfrm>
      </xdr:grpSpPr>
      <xdr:sp macro="" textlink="">
        <xdr:nvSpPr>
          <xdr:cNvPr id="67" name="Oval 66">
            <a:extLst>
              <a:ext uri="{FF2B5EF4-FFF2-40B4-BE49-F238E27FC236}">
                <a16:creationId xmlns:a16="http://schemas.microsoft.com/office/drawing/2014/main" id="{CAB926FF-BDFA-AB87-B7F6-2B120A92E6A8}"/>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8" name="Oval 67">
            <a:extLst>
              <a:ext uri="{FF2B5EF4-FFF2-40B4-BE49-F238E27FC236}">
                <a16:creationId xmlns:a16="http://schemas.microsoft.com/office/drawing/2014/main" id="{F2B9F476-62A4-08E3-F850-27F295008982}"/>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9" name="Oval 68">
            <a:extLst>
              <a:ext uri="{FF2B5EF4-FFF2-40B4-BE49-F238E27FC236}">
                <a16:creationId xmlns:a16="http://schemas.microsoft.com/office/drawing/2014/main" id="{937E8C60-013A-DFF6-1A05-5BE17D4860E6}"/>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0" name="Oval 69">
            <a:extLst>
              <a:ext uri="{FF2B5EF4-FFF2-40B4-BE49-F238E27FC236}">
                <a16:creationId xmlns:a16="http://schemas.microsoft.com/office/drawing/2014/main" id="{79CE33FB-D655-31A0-EEEA-50C8F03AB0FD}"/>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1" name="Oval 70">
            <a:extLst>
              <a:ext uri="{FF2B5EF4-FFF2-40B4-BE49-F238E27FC236}">
                <a16:creationId xmlns:a16="http://schemas.microsoft.com/office/drawing/2014/main" id="{0DCC8A65-F20D-35C1-306D-DA5C5467ED6A}"/>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2" name="Oval 71">
            <a:extLst>
              <a:ext uri="{FF2B5EF4-FFF2-40B4-BE49-F238E27FC236}">
                <a16:creationId xmlns:a16="http://schemas.microsoft.com/office/drawing/2014/main" id="{696B6154-B849-401A-5DE8-ED372E937CC3}"/>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3" name="Oval 72">
            <a:extLst>
              <a:ext uri="{FF2B5EF4-FFF2-40B4-BE49-F238E27FC236}">
                <a16:creationId xmlns:a16="http://schemas.microsoft.com/office/drawing/2014/main" id="{E2A7AF4E-003B-C51E-61BE-DDB641130FC9}"/>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4" name="Oval 73">
            <a:extLst>
              <a:ext uri="{FF2B5EF4-FFF2-40B4-BE49-F238E27FC236}">
                <a16:creationId xmlns:a16="http://schemas.microsoft.com/office/drawing/2014/main" id="{46ACFC07-0B08-40DC-5033-19C717047FD1}"/>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5" name="Oval 74">
            <a:extLst>
              <a:ext uri="{FF2B5EF4-FFF2-40B4-BE49-F238E27FC236}">
                <a16:creationId xmlns:a16="http://schemas.microsoft.com/office/drawing/2014/main" id="{8DAE85F6-5B80-ED3E-206C-7BAF6F94A180}"/>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6" name="Oval 75">
            <a:extLst>
              <a:ext uri="{FF2B5EF4-FFF2-40B4-BE49-F238E27FC236}">
                <a16:creationId xmlns:a16="http://schemas.microsoft.com/office/drawing/2014/main" id="{370DA5A6-181F-88A7-1FC1-7B96931A8850}"/>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7" name="Oval 76">
            <a:extLst>
              <a:ext uri="{FF2B5EF4-FFF2-40B4-BE49-F238E27FC236}">
                <a16:creationId xmlns:a16="http://schemas.microsoft.com/office/drawing/2014/main" id="{80A1B607-063B-98D1-2E3C-6D601B329915}"/>
              </a:ext>
            </a:extLst>
          </xdr:cNvPr>
          <xdr:cNvSpPr>
            <a:spLocks noChangeAspect="1"/>
          </xdr:cNvSpPr>
        </xdr:nvSpPr>
        <xdr:spPr>
          <a:xfrm>
            <a:off x="1805940" y="60426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8" name="Oval 77">
            <a:extLst>
              <a:ext uri="{FF2B5EF4-FFF2-40B4-BE49-F238E27FC236}">
                <a16:creationId xmlns:a16="http://schemas.microsoft.com/office/drawing/2014/main" id="{8F6BEC18-E9B4-203E-D4C0-F55572EFD5A5}"/>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9" name="Oval 78">
            <a:extLst>
              <a:ext uri="{FF2B5EF4-FFF2-40B4-BE49-F238E27FC236}">
                <a16:creationId xmlns:a16="http://schemas.microsoft.com/office/drawing/2014/main" id="{5A03E497-C181-7F0E-FFF3-F7D7F2DD6F5B}"/>
              </a:ext>
            </a:extLst>
          </xdr:cNvPr>
          <xdr:cNvSpPr>
            <a:spLocks noChangeAspect="1"/>
          </xdr:cNvSpPr>
        </xdr:nvSpPr>
        <xdr:spPr>
          <a:xfrm>
            <a:off x="1805940" y="53873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0" name="Oval 79">
            <a:extLst>
              <a:ext uri="{FF2B5EF4-FFF2-40B4-BE49-F238E27FC236}">
                <a16:creationId xmlns:a16="http://schemas.microsoft.com/office/drawing/2014/main" id="{7EDE19F5-28E8-42B9-A1CA-8E3976F630D8}"/>
              </a:ext>
            </a:extLst>
          </xdr:cNvPr>
          <xdr:cNvSpPr>
            <a:spLocks noChangeAspect="1"/>
          </xdr:cNvSpPr>
        </xdr:nvSpPr>
        <xdr:spPr>
          <a:xfrm>
            <a:off x="1805940" y="50596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91440</xdr:colOff>
      <xdr:row>5</xdr:row>
      <xdr:rowOff>76200</xdr:rowOff>
    </xdr:from>
    <xdr:to>
      <xdr:col>4</xdr:col>
      <xdr:colOff>259921</xdr:colOff>
      <xdr:row>5</xdr:row>
      <xdr:rowOff>256200</xdr:rowOff>
    </xdr:to>
    <xdr:pic>
      <xdr:nvPicPr>
        <xdr:cNvPr id="82" name="Picture 81">
          <a:extLst>
            <a:ext uri="{FF2B5EF4-FFF2-40B4-BE49-F238E27FC236}">
              <a16:creationId xmlns:a16="http://schemas.microsoft.com/office/drawing/2014/main" id="{26FD9B38-66E8-4C79-A015-E135C914613C}"/>
            </a:ext>
          </a:extLst>
        </xdr:cNvPr>
        <xdr:cNvPicPr>
          <a:picLocks noChangeAspect="1"/>
        </xdr:cNvPicPr>
      </xdr:nvPicPr>
      <xdr:blipFill>
        <a:blip xmlns:r="http://schemas.openxmlformats.org/officeDocument/2006/relationships" r:embed="rId22"/>
        <a:stretch>
          <a:fillRect/>
        </a:stretch>
      </xdr:blipFill>
      <xdr:spPr>
        <a:xfrm>
          <a:off x="1805940" y="1463040"/>
          <a:ext cx="168481" cy="180000"/>
        </a:xfrm>
        <a:prstGeom prst="rect">
          <a:avLst/>
        </a:prstGeom>
      </xdr:spPr>
    </xdr:pic>
    <xdr:clientData/>
  </xdr:twoCellAnchor>
  <xdr:twoCellAnchor>
    <xdr:from>
      <xdr:col>14</xdr:col>
      <xdr:colOff>1409700</xdr:colOff>
      <xdr:row>3</xdr:row>
      <xdr:rowOff>114300</xdr:rowOff>
    </xdr:from>
    <xdr:to>
      <xdr:col>14</xdr:col>
      <xdr:colOff>2070840</xdr:colOff>
      <xdr:row>3</xdr:row>
      <xdr:rowOff>366300</xdr:rowOff>
    </xdr:to>
    <xdr:sp macro="" textlink="">
      <xdr:nvSpPr>
        <xdr:cNvPr id="7" name="Rectangle: Rounded Corners 6">
          <a:hlinkClick xmlns:r="http://schemas.openxmlformats.org/officeDocument/2006/relationships" r:id="rId23"/>
          <a:extLst>
            <a:ext uri="{FF2B5EF4-FFF2-40B4-BE49-F238E27FC236}">
              <a16:creationId xmlns:a16="http://schemas.microsoft.com/office/drawing/2014/main" id="{351D8F5E-9B9E-4F41-8945-CCD962A8F5D1}"/>
            </a:ext>
          </a:extLst>
        </xdr:cNvPr>
        <xdr:cNvSpPr/>
      </xdr:nvSpPr>
      <xdr:spPr>
        <a:xfrm>
          <a:off x="13434060" y="937260"/>
          <a:ext cx="6611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102.xml><?xml version="1.0" encoding="utf-8"?>
<xdr:wsDr xmlns:xdr="http://schemas.openxmlformats.org/drawingml/2006/spreadsheetDrawing" xmlns:a="http://schemas.openxmlformats.org/drawingml/2006/main">
  <xdr:twoCellAnchor>
    <xdr:from>
      <xdr:col>2</xdr:col>
      <xdr:colOff>15240</xdr:colOff>
      <xdr:row>0</xdr:row>
      <xdr:rowOff>0</xdr:rowOff>
    </xdr:from>
    <xdr:to>
      <xdr:col>12</xdr:col>
      <xdr:colOff>396240</xdr:colOff>
      <xdr:row>28</xdr:row>
      <xdr:rowOff>68580</xdr:rowOff>
    </xdr:to>
    <xdr:sp macro="" textlink="">
      <xdr:nvSpPr>
        <xdr:cNvPr id="2" name="Rectangle 1">
          <a:extLst>
            <a:ext uri="{FF2B5EF4-FFF2-40B4-BE49-F238E27FC236}">
              <a16:creationId xmlns:a16="http://schemas.microsoft.com/office/drawing/2014/main" id="{A0AE0547-6213-43FD-BADE-E1599C1E7A51}"/>
            </a:ext>
          </a:extLst>
        </xdr:cNvPr>
        <xdr:cNvSpPr/>
      </xdr:nvSpPr>
      <xdr:spPr>
        <a:xfrm>
          <a:off x="1485900" y="0"/>
          <a:ext cx="803148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16</xdr:col>
      <xdr:colOff>266700</xdr:colOff>
      <xdr:row>3</xdr:row>
      <xdr:rowOff>99060</xdr:rowOff>
    </xdr:from>
    <xdr:to>
      <xdr:col>16</xdr:col>
      <xdr:colOff>986700</xdr:colOff>
      <xdr:row>3</xdr:row>
      <xdr:rowOff>351060</xdr:rowOff>
    </xdr:to>
    <xdr:sp macro="" textlink="">
      <xdr:nvSpPr>
        <xdr:cNvPr id="54" name="Rectangle: Rounded Corners 53">
          <a:extLst>
            <a:ext uri="{FF2B5EF4-FFF2-40B4-BE49-F238E27FC236}">
              <a16:creationId xmlns:a16="http://schemas.microsoft.com/office/drawing/2014/main" id="{A37A8A3B-245A-472D-B42B-F2ADCDBF85E4}"/>
            </a:ext>
          </a:extLst>
        </xdr:cNvPr>
        <xdr:cNvSpPr/>
      </xdr:nvSpPr>
      <xdr:spPr>
        <a:xfrm>
          <a:off x="13426440" y="922020"/>
          <a:ext cx="720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ADD</a:t>
          </a:r>
          <a:endParaRPr lang="en-SC" sz="1000"/>
        </a:p>
      </xdr:txBody>
    </xdr:sp>
    <xdr:clientData/>
  </xdr:twoCellAnchor>
  <xdr:twoCellAnchor>
    <xdr:from>
      <xdr:col>5</xdr:col>
      <xdr:colOff>0</xdr:colOff>
      <xdr:row>6</xdr:row>
      <xdr:rowOff>91440</xdr:rowOff>
    </xdr:from>
    <xdr:to>
      <xdr:col>5</xdr:col>
      <xdr:colOff>72000</xdr:colOff>
      <xdr:row>6</xdr:row>
      <xdr:rowOff>253440</xdr:rowOff>
    </xdr:to>
    <xdr:sp macro="" textlink="">
      <xdr:nvSpPr>
        <xdr:cNvPr id="55" name="Rectangle 54">
          <a:extLst>
            <a:ext uri="{FF2B5EF4-FFF2-40B4-BE49-F238E27FC236}">
              <a16:creationId xmlns:a16="http://schemas.microsoft.com/office/drawing/2014/main" id="{6120D1F4-F2E1-41EB-9C1B-A2F6F48E05E9}"/>
            </a:ext>
          </a:extLst>
        </xdr:cNvPr>
        <xdr:cNvSpPr>
          <a:spLocks/>
        </xdr:cNvSpPr>
      </xdr:nvSpPr>
      <xdr:spPr>
        <a:xfrm>
          <a:off x="1836420" y="18059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106680</xdr:rowOff>
    </xdr:from>
    <xdr:to>
      <xdr:col>5</xdr:col>
      <xdr:colOff>72000</xdr:colOff>
      <xdr:row>7</xdr:row>
      <xdr:rowOff>268680</xdr:rowOff>
    </xdr:to>
    <xdr:sp macro="" textlink="">
      <xdr:nvSpPr>
        <xdr:cNvPr id="56" name="Rectangle 55">
          <a:extLst>
            <a:ext uri="{FF2B5EF4-FFF2-40B4-BE49-F238E27FC236}">
              <a16:creationId xmlns:a16="http://schemas.microsoft.com/office/drawing/2014/main" id="{CB707AC2-DA21-421E-A34D-9CCA643D855B}"/>
            </a:ext>
          </a:extLst>
        </xdr:cNvPr>
        <xdr:cNvSpPr>
          <a:spLocks/>
        </xdr:cNvSpPr>
      </xdr:nvSpPr>
      <xdr:spPr>
        <a:xfrm>
          <a:off x="1836420" y="21488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99060</xdr:rowOff>
    </xdr:from>
    <xdr:to>
      <xdr:col>5</xdr:col>
      <xdr:colOff>72000</xdr:colOff>
      <xdr:row>8</xdr:row>
      <xdr:rowOff>261060</xdr:rowOff>
    </xdr:to>
    <xdr:sp macro="" textlink="">
      <xdr:nvSpPr>
        <xdr:cNvPr id="57" name="Rectangle 56">
          <a:extLst>
            <a:ext uri="{FF2B5EF4-FFF2-40B4-BE49-F238E27FC236}">
              <a16:creationId xmlns:a16="http://schemas.microsoft.com/office/drawing/2014/main" id="{FFC1A3F1-1600-4CDB-93BE-76E43D98B2B4}"/>
            </a:ext>
          </a:extLst>
        </xdr:cNvPr>
        <xdr:cNvSpPr>
          <a:spLocks/>
        </xdr:cNvSpPr>
      </xdr:nvSpPr>
      <xdr:spPr>
        <a:xfrm>
          <a:off x="1836420" y="24688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114300</xdr:rowOff>
    </xdr:from>
    <xdr:to>
      <xdr:col>5</xdr:col>
      <xdr:colOff>72000</xdr:colOff>
      <xdr:row>9</xdr:row>
      <xdr:rowOff>276300</xdr:rowOff>
    </xdr:to>
    <xdr:sp macro="" textlink="">
      <xdr:nvSpPr>
        <xdr:cNvPr id="58" name="Rectangle 57">
          <a:extLst>
            <a:ext uri="{FF2B5EF4-FFF2-40B4-BE49-F238E27FC236}">
              <a16:creationId xmlns:a16="http://schemas.microsoft.com/office/drawing/2014/main" id="{D756BE2E-D2C6-4AF0-96D8-8EB05813BE1E}"/>
            </a:ext>
          </a:extLst>
        </xdr:cNvPr>
        <xdr:cNvSpPr>
          <a:spLocks/>
        </xdr:cNvSpPr>
      </xdr:nvSpPr>
      <xdr:spPr>
        <a:xfrm>
          <a:off x="1836420" y="28117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7620</xdr:colOff>
      <xdr:row>10</xdr:row>
      <xdr:rowOff>83820</xdr:rowOff>
    </xdr:from>
    <xdr:to>
      <xdr:col>5</xdr:col>
      <xdr:colOff>79620</xdr:colOff>
      <xdr:row>10</xdr:row>
      <xdr:rowOff>245820</xdr:rowOff>
    </xdr:to>
    <xdr:sp macro="" textlink="">
      <xdr:nvSpPr>
        <xdr:cNvPr id="59" name="Rectangle 58">
          <a:extLst>
            <a:ext uri="{FF2B5EF4-FFF2-40B4-BE49-F238E27FC236}">
              <a16:creationId xmlns:a16="http://schemas.microsoft.com/office/drawing/2014/main" id="{C1CBACBD-7E95-4F3B-AF7D-9CA09A1EB2EB}"/>
            </a:ext>
          </a:extLst>
        </xdr:cNvPr>
        <xdr:cNvSpPr>
          <a:spLocks/>
        </xdr:cNvSpPr>
      </xdr:nvSpPr>
      <xdr:spPr>
        <a:xfrm>
          <a:off x="1844040" y="310896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11</xdr:row>
      <xdr:rowOff>99060</xdr:rowOff>
    </xdr:from>
    <xdr:to>
      <xdr:col>5</xdr:col>
      <xdr:colOff>72000</xdr:colOff>
      <xdr:row>11</xdr:row>
      <xdr:rowOff>261060</xdr:rowOff>
    </xdr:to>
    <xdr:sp macro="" textlink="">
      <xdr:nvSpPr>
        <xdr:cNvPr id="60" name="Rectangle 59">
          <a:extLst>
            <a:ext uri="{FF2B5EF4-FFF2-40B4-BE49-F238E27FC236}">
              <a16:creationId xmlns:a16="http://schemas.microsoft.com/office/drawing/2014/main" id="{240814A9-94BB-43C8-B7C9-E30BB520887A}"/>
            </a:ext>
          </a:extLst>
        </xdr:cNvPr>
        <xdr:cNvSpPr>
          <a:spLocks/>
        </xdr:cNvSpPr>
      </xdr:nvSpPr>
      <xdr:spPr>
        <a:xfrm>
          <a:off x="1836420" y="345186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12</xdr:row>
      <xdr:rowOff>91440</xdr:rowOff>
    </xdr:from>
    <xdr:to>
      <xdr:col>5</xdr:col>
      <xdr:colOff>72000</xdr:colOff>
      <xdr:row>12</xdr:row>
      <xdr:rowOff>253440</xdr:rowOff>
    </xdr:to>
    <xdr:sp macro="" textlink="">
      <xdr:nvSpPr>
        <xdr:cNvPr id="61" name="Rectangle 60">
          <a:extLst>
            <a:ext uri="{FF2B5EF4-FFF2-40B4-BE49-F238E27FC236}">
              <a16:creationId xmlns:a16="http://schemas.microsoft.com/office/drawing/2014/main" id="{5737623A-52B8-432C-8622-5343BC69C41F}"/>
            </a:ext>
          </a:extLst>
        </xdr:cNvPr>
        <xdr:cNvSpPr>
          <a:spLocks/>
        </xdr:cNvSpPr>
      </xdr:nvSpPr>
      <xdr:spPr>
        <a:xfrm>
          <a:off x="1836420" y="377190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13</xdr:row>
      <xdr:rowOff>106680</xdr:rowOff>
    </xdr:from>
    <xdr:to>
      <xdr:col>5</xdr:col>
      <xdr:colOff>72000</xdr:colOff>
      <xdr:row>13</xdr:row>
      <xdr:rowOff>268680</xdr:rowOff>
    </xdr:to>
    <xdr:sp macro="" textlink="">
      <xdr:nvSpPr>
        <xdr:cNvPr id="62" name="Rectangle 61">
          <a:extLst>
            <a:ext uri="{FF2B5EF4-FFF2-40B4-BE49-F238E27FC236}">
              <a16:creationId xmlns:a16="http://schemas.microsoft.com/office/drawing/2014/main" id="{4CC0D400-6253-4073-ABDE-466DBAD80A6A}"/>
            </a:ext>
          </a:extLst>
        </xdr:cNvPr>
        <xdr:cNvSpPr>
          <a:spLocks/>
        </xdr:cNvSpPr>
      </xdr:nvSpPr>
      <xdr:spPr>
        <a:xfrm>
          <a:off x="1836420" y="411480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7620</xdr:colOff>
      <xdr:row>14</xdr:row>
      <xdr:rowOff>83820</xdr:rowOff>
    </xdr:from>
    <xdr:to>
      <xdr:col>5</xdr:col>
      <xdr:colOff>79620</xdr:colOff>
      <xdr:row>14</xdr:row>
      <xdr:rowOff>245820</xdr:rowOff>
    </xdr:to>
    <xdr:sp macro="" textlink="">
      <xdr:nvSpPr>
        <xdr:cNvPr id="63" name="Rectangle 62">
          <a:extLst>
            <a:ext uri="{FF2B5EF4-FFF2-40B4-BE49-F238E27FC236}">
              <a16:creationId xmlns:a16="http://schemas.microsoft.com/office/drawing/2014/main" id="{23D52EA2-1D67-498E-BA40-3E99CA28562D}"/>
            </a:ext>
          </a:extLst>
        </xdr:cNvPr>
        <xdr:cNvSpPr>
          <a:spLocks/>
        </xdr:cNvSpPr>
      </xdr:nvSpPr>
      <xdr:spPr>
        <a:xfrm>
          <a:off x="1844040" y="441960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15</xdr:row>
      <xdr:rowOff>99060</xdr:rowOff>
    </xdr:from>
    <xdr:to>
      <xdr:col>5</xdr:col>
      <xdr:colOff>72000</xdr:colOff>
      <xdr:row>15</xdr:row>
      <xdr:rowOff>261060</xdr:rowOff>
    </xdr:to>
    <xdr:sp macro="" textlink="">
      <xdr:nvSpPr>
        <xdr:cNvPr id="64" name="Rectangle 63">
          <a:extLst>
            <a:ext uri="{FF2B5EF4-FFF2-40B4-BE49-F238E27FC236}">
              <a16:creationId xmlns:a16="http://schemas.microsoft.com/office/drawing/2014/main" id="{A201AFE3-726F-413C-A475-0C0DE5ABD266}"/>
            </a:ext>
          </a:extLst>
        </xdr:cNvPr>
        <xdr:cNvSpPr>
          <a:spLocks/>
        </xdr:cNvSpPr>
      </xdr:nvSpPr>
      <xdr:spPr>
        <a:xfrm>
          <a:off x="1836420" y="476250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16</xdr:row>
      <xdr:rowOff>91440</xdr:rowOff>
    </xdr:from>
    <xdr:to>
      <xdr:col>5</xdr:col>
      <xdr:colOff>72000</xdr:colOff>
      <xdr:row>16</xdr:row>
      <xdr:rowOff>253440</xdr:rowOff>
    </xdr:to>
    <xdr:sp macro="" textlink="">
      <xdr:nvSpPr>
        <xdr:cNvPr id="65" name="Rectangle 64">
          <a:extLst>
            <a:ext uri="{FF2B5EF4-FFF2-40B4-BE49-F238E27FC236}">
              <a16:creationId xmlns:a16="http://schemas.microsoft.com/office/drawing/2014/main" id="{47DDF0F9-BDFD-4D9D-AA96-4FD2DBE17649}"/>
            </a:ext>
          </a:extLst>
        </xdr:cNvPr>
        <xdr:cNvSpPr>
          <a:spLocks/>
        </xdr:cNvSpPr>
      </xdr:nvSpPr>
      <xdr:spPr>
        <a:xfrm>
          <a:off x="1836420" y="50825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17</xdr:row>
      <xdr:rowOff>106680</xdr:rowOff>
    </xdr:from>
    <xdr:to>
      <xdr:col>5</xdr:col>
      <xdr:colOff>72000</xdr:colOff>
      <xdr:row>17</xdr:row>
      <xdr:rowOff>268680</xdr:rowOff>
    </xdr:to>
    <xdr:sp macro="" textlink="">
      <xdr:nvSpPr>
        <xdr:cNvPr id="66" name="Rectangle 65">
          <a:extLst>
            <a:ext uri="{FF2B5EF4-FFF2-40B4-BE49-F238E27FC236}">
              <a16:creationId xmlns:a16="http://schemas.microsoft.com/office/drawing/2014/main" id="{C4866AA3-D984-4976-A8DB-A48A9A611047}"/>
            </a:ext>
          </a:extLst>
        </xdr:cNvPr>
        <xdr:cNvSpPr>
          <a:spLocks/>
        </xdr:cNvSpPr>
      </xdr:nvSpPr>
      <xdr:spPr>
        <a:xfrm>
          <a:off x="1836420" y="54254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7620</xdr:colOff>
      <xdr:row>18</xdr:row>
      <xdr:rowOff>83820</xdr:rowOff>
    </xdr:from>
    <xdr:to>
      <xdr:col>5</xdr:col>
      <xdr:colOff>79620</xdr:colOff>
      <xdr:row>18</xdr:row>
      <xdr:rowOff>245820</xdr:rowOff>
    </xdr:to>
    <xdr:sp macro="" textlink="">
      <xdr:nvSpPr>
        <xdr:cNvPr id="67" name="Rectangle 66">
          <a:extLst>
            <a:ext uri="{FF2B5EF4-FFF2-40B4-BE49-F238E27FC236}">
              <a16:creationId xmlns:a16="http://schemas.microsoft.com/office/drawing/2014/main" id="{D083CEB1-44AF-46BD-A86C-5B1C754B605A}"/>
            </a:ext>
          </a:extLst>
        </xdr:cNvPr>
        <xdr:cNvSpPr>
          <a:spLocks/>
        </xdr:cNvSpPr>
      </xdr:nvSpPr>
      <xdr:spPr>
        <a:xfrm>
          <a:off x="1844040" y="57302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19</xdr:row>
      <xdr:rowOff>99060</xdr:rowOff>
    </xdr:from>
    <xdr:to>
      <xdr:col>5</xdr:col>
      <xdr:colOff>72000</xdr:colOff>
      <xdr:row>19</xdr:row>
      <xdr:rowOff>261060</xdr:rowOff>
    </xdr:to>
    <xdr:sp macro="" textlink="">
      <xdr:nvSpPr>
        <xdr:cNvPr id="68" name="Rectangle 67">
          <a:extLst>
            <a:ext uri="{FF2B5EF4-FFF2-40B4-BE49-F238E27FC236}">
              <a16:creationId xmlns:a16="http://schemas.microsoft.com/office/drawing/2014/main" id="{D2B66181-0E08-4F5E-9C31-CFB7AF671184}"/>
            </a:ext>
          </a:extLst>
        </xdr:cNvPr>
        <xdr:cNvSpPr>
          <a:spLocks/>
        </xdr:cNvSpPr>
      </xdr:nvSpPr>
      <xdr:spPr>
        <a:xfrm>
          <a:off x="1836420" y="60731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20</xdr:row>
      <xdr:rowOff>91440</xdr:rowOff>
    </xdr:from>
    <xdr:to>
      <xdr:col>5</xdr:col>
      <xdr:colOff>72000</xdr:colOff>
      <xdr:row>20</xdr:row>
      <xdr:rowOff>253440</xdr:rowOff>
    </xdr:to>
    <xdr:sp macro="" textlink="">
      <xdr:nvSpPr>
        <xdr:cNvPr id="69" name="Rectangle 68">
          <a:extLst>
            <a:ext uri="{FF2B5EF4-FFF2-40B4-BE49-F238E27FC236}">
              <a16:creationId xmlns:a16="http://schemas.microsoft.com/office/drawing/2014/main" id="{C3AD0E3C-1136-41CF-834A-531465CD9932}"/>
            </a:ext>
          </a:extLst>
        </xdr:cNvPr>
        <xdr:cNvSpPr>
          <a:spLocks/>
        </xdr:cNvSpPr>
      </xdr:nvSpPr>
      <xdr:spPr>
        <a:xfrm>
          <a:off x="1836420" y="63931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12</xdr:col>
      <xdr:colOff>655320</xdr:colOff>
      <xdr:row>3</xdr:row>
      <xdr:rowOff>129540</xdr:rowOff>
    </xdr:from>
    <xdr:to>
      <xdr:col>12</xdr:col>
      <xdr:colOff>1116801</xdr:colOff>
      <xdr:row>3</xdr:row>
      <xdr:rowOff>381540</xdr:rowOff>
    </xdr:to>
    <xdr:pic>
      <xdr:nvPicPr>
        <xdr:cNvPr id="70" name="Picture 69">
          <a:extLst>
            <a:ext uri="{FF2B5EF4-FFF2-40B4-BE49-F238E27FC236}">
              <a16:creationId xmlns:a16="http://schemas.microsoft.com/office/drawing/2014/main" id="{B3962850-6140-478A-8716-24B7A1446447}"/>
            </a:ext>
          </a:extLst>
        </xdr:cNvPr>
        <xdr:cNvPicPr>
          <a:picLocks/>
        </xdr:cNvPicPr>
      </xdr:nvPicPr>
      <xdr:blipFill>
        <a:blip xmlns:r="http://schemas.openxmlformats.org/officeDocument/2006/relationships" r:embed="rId1"/>
        <a:stretch>
          <a:fillRect/>
        </a:stretch>
      </xdr:blipFill>
      <xdr:spPr>
        <a:xfrm>
          <a:off x="9776460" y="952500"/>
          <a:ext cx="461481" cy="252000"/>
        </a:xfrm>
        <a:prstGeom prst="rect">
          <a:avLst/>
        </a:prstGeom>
      </xdr:spPr>
    </xdr:pic>
    <xdr:clientData/>
  </xdr:twoCellAnchor>
  <xdr:twoCellAnchor>
    <xdr:from>
      <xdr:col>0</xdr:col>
      <xdr:colOff>0</xdr:colOff>
      <xdr:row>0</xdr:row>
      <xdr:rowOff>0</xdr:rowOff>
    </xdr:from>
    <xdr:to>
      <xdr:col>2</xdr:col>
      <xdr:colOff>3471</xdr:colOff>
      <xdr:row>22</xdr:row>
      <xdr:rowOff>88680</xdr:rowOff>
    </xdr:to>
    <xdr:grpSp>
      <xdr:nvGrpSpPr>
        <xdr:cNvPr id="71" name="Group 70">
          <a:extLst>
            <a:ext uri="{FF2B5EF4-FFF2-40B4-BE49-F238E27FC236}">
              <a16:creationId xmlns:a16="http://schemas.microsoft.com/office/drawing/2014/main" id="{B7C1FB79-D6E1-4CAA-A00C-30383E89E79D}"/>
            </a:ext>
          </a:extLst>
        </xdr:cNvPr>
        <xdr:cNvGrpSpPr/>
      </xdr:nvGrpSpPr>
      <xdr:grpSpPr>
        <a:xfrm>
          <a:off x="0" y="0"/>
          <a:ext cx="1474131" cy="6840000"/>
          <a:chOff x="0" y="0"/>
          <a:chExt cx="1470321" cy="6184990"/>
        </a:xfrm>
      </xdr:grpSpPr>
      <xdr:grpSp>
        <xdr:nvGrpSpPr>
          <xdr:cNvPr id="72" name="Group 71">
            <a:extLst>
              <a:ext uri="{FF2B5EF4-FFF2-40B4-BE49-F238E27FC236}">
                <a16:creationId xmlns:a16="http://schemas.microsoft.com/office/drawing/2014/main" id="{81B1027D-4CA5-C018-8162-1FE1D53C2B8A}"/>
              </a:ext>
            </a:extLst>
          </xdr:cNvPr>
          <xdr:cNvGrpSpPr/>
        </xdr:nvGrpSpPr>
        <xdr:grpSpPr>
          <a:xfrm>
            <a:off x="0" y="0"/>
            <a:ext cx="1470321" cy="6184990"/>
            <a:chOff x="0" y="0"/>
            <a:chExt cx="1470321" cy="6184990"/>
          </a:xfrm>
        </xdr:grpSpPr>
        <xdr:grpSp>
          <xdr:nvGrpSpPr>
            <xdr:cNvPr id="74" name="Group 73">
              <a:extLst>
                <a:ext uri="{FF2B5EF4-FFF2-40B4-BE49-F238E27FC236}">
                  <a16:creationId xmlns:a16="http://schemas.microsoft.com/office/drawing/2014/main" id="{7CC8731F-466D-159C-976E-E3EBB856D013}"/>
                </a:ext>
              </a:extLst>
            </xdr:cNvPr>
            <xdr:cNvGrpSpPr/>
          </xdr:nvGrpSpPr>
          <xdr:grpSpPr>
            <a:xfrm>
              <a:off x="0" y="0"/>
              <a:ext cx="1470321" cy="6184990"/>
              <a:chOff x="0" y="-291307"/>
              <a:chExt cx="1474131" cy="6350725"/>
            </a:xfrm>
            <a:solidFill>
              <a:schemeClr val="bg1"/>
            </a:solidFill>
          </xdr:grpSpPr>
          <xdr:grpSp>
            <xdr:nvGrpSpPr>
              <xdr:cNvPr id="76" name="Group 75">
                <a:extLst>
                  <a:ext uri="{FF2B5EF4-FFF2-40B4-BE49-F238E27FC236}">
                    <a16:creationId xmlns:a16="http://schemas.microsoft.com/office/drawing/2014/main" id="{AF710507-AABB-2DDC-0568-51CEF3FA29CF}"/>
                  </a:ext>
                </a:extLst>
              </xdr:cNvPr>
              <xdr:cNvGrpSpPr/>
            </xdr:nvGrpSpPr>
            <xdr:grpSpPr>
              <a:xfrm>
                <a:off x="0" y="-291307"/>
                <a:ext cx="1474131" cy="6350725"/>
                <a:chOff x="0" y="-291307"/>
                <a:chExt cx="1474131" cy="6350725"/>
              </a:xfrm>
              <a:grpFill/>
            </xdr:grpSpPr>
            <xdr:grpSp>
              <xdr:nvGrpSpPr>
                <xdr:cNvPr id="79" name="Group 78">
                  <a:extLst>
                    <a:ext uri="{FF2B5EF4-FFF2-40B4-BE49-F238E27FC236}">
                      <a16:creationId xmlns:a16="http://schemas.microsoft.com/office/drawing/2014/main" id="{75115F91-4234-B183-123F-75F1E9FEDBEC}"/>
                    </a:ext>
                  </a:extLst>
                </xdr:cNvPr>
                <xdr:cNvGrpSpPr/>
              </xdr:nvGrpSpPr>
              <xdr:grpSpPr>
                <a:xfrm>
                  <a:off x="0" y="-291307"/>
                  <a:ext cx="1474131" cy="6350725"/>
                  <a:chOff x="0" y="-276870"/>
                  <a:chExt cx="1476165" cy="6035993"/>
                </a:xfrm>
                <a:grpFill/>
              </xdr:grpSpPr>
              <xdr:sp macro="" textlink="">
                <xdr:nvSpPr>
                  <xdr:cNvPr id="81" name="Rectangle 80">
                    <a:extLst>
                      <a:ext uri="{FF2B5EF4-FFF2-40B4-BE49-F238E27FC236}">
                        <a16:creationId xmlns:a16="http://schemas.microsoft.com/office/drawing/2014/main" id="{6609CF9A-6E52-F1AF-BE8D-C4BD74979E03}"/>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82" name="Group 81">
                    <a:extLst>
                      <a:ext uri="{FF2B5EF4-FFF2-40B4-BE49-F238E27FC236}">
                        <a16:creationId xmlns:a16="http://schemas.microsoft.com/office/drawing/2014/main" id="{A5CB19B2-C668-DEB6-C23E-38A46C596B3B}"/>
                      </a:ext>
                    </a:extLst>
                  </xdr:cNvPr>
                  <xdr:cNvGrpSpPr/>
                </xdr:nvGrpSpPr>
                <xdr:grpSpPr>
                  <a:xfrm>
                    <a:off x="2080" y="531339"/>
                    <a:ext cx="1457616" cy="4278031"/>
                    <a:chOff x="2080" y="531339"/>
                    <a:chExt cx="1457616" cy="4278031"/>
                  </a:xfrm>
                  <a:grpFill/>
                </xdr:grpSpPr>
                <xdr:sp macro="" textlink="">
                  <xdr:nvSpPr>
                    <xdr:cNvPr id="83" name="TextBox 82">
                      <a:hlinkClick xmlns:r="http://schemas.openxmlformats.org/officeDocument/2006/relationships" r:id="rId2"/>
                      <a:extLst>
                        <a:ext uri="{FF2B5EF4-FFF2-40B4-BE49-F238E27FC236}">
                          <a16:creationId xmlns:a16="http://schemas.microsoft.com/office/drawing/2014/main" id="{A28B82D3-E061-E2C9-BF49-8F9E70F7BB38}"/>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4" name="TextBox 83">
                      <a:hlinkClick xmlns:r="http://schemas.openxmlformats.org/officeDocument/2006/relationships" r:id="rId3"/>
                      <a:extLst>
                        <a:ext uri="{FF2B5EF4-FFF2-40B4-BE49-F238E27FC236}">
                          <a16:creationId xmlns:a16="http://schemas.microsoft.com/office/drawing/2014/main" id="{59ED9247-A261-E900-B142-0952415ED3E0}"/>
                        </a:ext>
                      </a:extLst>
                    </xdr:cNvPr>
                    <xdr:cNvSpPr txBox="1"/>
                  </xdr:nvSpPr>
                  <xdr:spPr>
                    <a:xfrm>
                      <a:off x="2444" y="1054618"/>
                      <a:ext cx="1441986"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5" name="TextBox 84">
                      <a:hlinkClick xmlns:r="http://schemas.openxmlformats.org/officeDocument/2006/relationships" r:id="rId4"/>
                      <a:extLst>
                        <a:ext uri="{FF2B5EF4-FFF2-40B4-BE49-F238E27FC236}">
                          <a16:creationId xmlns:a16="http://schemas.microsoft.com/office/drawing/2014/main" id="{AACEF002-1504-501C-B33B-F213982DBE38}"/>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6" name="TextBox 85">
                      <a:hlinkClick xmlns:r="http://schemas.openxmlformats.org/officeDocument/2006/relationships" r:id="rId5"/>
                      <a:extLst>
                        <a:ext uri="{FF2B5EF4-FFF2-40B4-BE49-F238E27FC236}">
                          <a16:creationId xmlns:a16="http://schemas.microsoft.com/office/drawing/2014/main" id="{F38A4A6E-0920-CA3E-5A3D-7A12A47BBEC9}"/>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7" name="TextBox 86">
                      <a:hlinkClick xmlns:r="http://schemas.openxmlformats.org/officeDocument/2006/relationships" r:id="rId6"/>
                      <a:extLst>
                        <a:ext uri="{FF2B5EF4-FFF2-40B4-BE49-F238E27FC236}">
                          <a16:creationId xmlns:a16="http://schemas.microsoft.com/office/drawing/2014/main" id="{A1965E5C-4472-1994-7AE8-9F3BED494EBF}"/>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8" name="TextBox 87">
                      <a:hlinkClick xmlns:r="http://schemas.openxmlformats.org/officeDocument/2006/relationships" r:id="rId7"/>
                      <a:extLst>
                        <a:ext uri="{FF2B5EF4-FFF2-40B4-BE49-F238E27FC236}">
                          <a16:creationId xmlns:a16="http://schemas.microsoft.com/office/drawing/2014/main" id="{1A56B384-279A-93B1-CC3F-85DB836A41B9}"/>
                        </a:ext>
                      </a:extLst>
                    </xdr:cNvPr>
                    <xdr:cNvSpPr txBox="1"/>
                  </xdr:nvSpPr>
                  <xdr:spPr>
                    <a:xfrm>
                      <a:off x="2444" y="2401808"/>
                      <a:ext cx="1441986" cy="24095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9" name="TextBox 88">
                      <a:hlinkClick xmlns:r="http://schemas.openxmlformats.org/officeDocument/2006/relationships" r:id="rId8"/>
                      <a:extLst>
                        <a:ext uri="{FF2B5EF4-FFF2-40B4-BE49-F238E27FC236}">
                          <a16:creationId xmlns:a16="http://schemas.microsoft.com/office/drawing/2014/main" id="{0E716C38-FF12-0A52-836B-BB883CB4AABF}"/>
                        </a:ext>
                      </a:extLst>
                    </xdr:cNvPr>
                    <xdr:cNvSpPr txBox="1"/>
                  </xdr:nvSpPr>
                  <xdr:spPr>
                    <a:xfrm>
                      <a:off x="2447" y="2682157"/>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0" name="TextBox 89">
                      <a:hlinkClick xmlns:r="http://schemas.openxmlformats.org/officeDocument/2006/relationships" r:id="rId9"/>
                      <a:extLst>
                        <a:ext uri="{FF2B5EF4-FFF2-40B4-BE49-F238E27FC236}">
                          <a16:creationId xmlns:a16="http://schemas.microsoft.com/office/drawing/2014/main" id="{5349A1C3-EB9F-AD3A-89D9-407B2BD975FD}"/>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1" name="TextBox 90">
                      <a:hlinkClick xmlns:r="http://schemas.openxmlformats.org/officeDocument/2006/relationships" r:id="rId10"/>
                      <a:extLst>
                        <a:ext uri="{FF2B5EF4-FFF2-40B4-BE49-F238E27FC236}">
                          <a16:creationId xmlns:a16="http://schemas.microsoft.com/office/drawing/2014/main" id="{6841253C-D182-3645-EF7C-86B5EE88FFA7}"/>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2" name="TextBox 91">
                      <a:hlinkClick xmlns:r="http://schemas.openxmlformats.org/officeDocument/2006/relationships" r:id="rId11"/>
                      <a:extLst>
                        <a:ext uri="{FF2B5EF4-FFF2-40B4-BE49-F238E27FC236}">
                          <a16:creationId xmlns:a16="http://schemas.microsoft.com/office/drawing/2014/main" id="{330EB62F-5D57-6BD4-2CB0-C8B0F6EFCAC0}"/>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3" name="TextBox 92">
                      <a:hlinkClick xmlns:r="http://schemas.openxmlformats.org/officeDocument/2006/relationships" r:id="rId12"/>
                      <a:extLst>
                        <a:ext uri="{FF2B5EF4-FFF2-40B4-BE49-F238E27FC236}">
                          <a16:creationId xmlns:a16="http://schemas.microsoft.com/office/drawing/2014/main" id="{1A2BA780-63F7-BE27-D52E-A16EEB62C4DA}"/>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4" name="TextBox 93">
                      <a:hlinkClick xmlns:r="http://schemas.openxmlformats.org/officeDocument/2006/relationships" r:id="rId8"/>
                      <a:extLst>
                        <a:ext uri="{FF2B5EF4-FFF2-40B4-BE49-F238E27FC236}">
                          <a16:creationId xmlns:a16="http://schemas.microsoft.com/office/drawing/2014/main" id="{A6F1C56F-DF24-8AC6-9F6C-A1C4682C0B73}"/>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5" name="TextBox 94">
                      <a:hlinkClick xmlns:r="http://schemas.openxmlformats.org/officeDocument/2006/relationships" r:id="rId13"/>
                      <a:extLst>
                        <a:ext uri="{FF2B5EF4-FFF2-40B4-BE49-F238E27FC236}">
                          <a16:creationId xmlns:a16="http://schemas.microsoft.com/office/drawing/2014/main" id="{2C709FC0-5A57-99E1-ECDE-A95726DA0D2C}"/>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6" name="TextBox 95">
                      <a:hlinkClick xmlns:r="http://schemas.openxmlformats.org/officeDocument/2006/relationships" r:id="rId7"/>
                      <a:extLst>
                        <a:ext uri="{FF2B5EF4-FFF2-40B4-BE49-F238E27FC236}">
                          <a16:creationId xmlns:a16="http://schemas.microsoft.com/office/drawing/2014/main" id="{DCB69C5B-6111-DFE6-02B2-A85501F50082}"/>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80" name="TextBox 79">
                  <a:hlinkClick xmlns:r="http://schemas.openxmlformats.org/officeDocument/2006/relationships" r:id="rId14"/>
                  <a:extLst>
                    <a:ext uri="{FF2B5EF4-FFF2-40B4-BE49-F238E27FC236}">
                      <a16:creationId xmlns:a16="http://schemas.microsoft.com/office/drawing/2014/main" id="{4BFC9395-7FD4-E821-07FF-8121200E1782}"/>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7" name="TextBox 76">
                <a:extLst>
                  <a:ext uri="{FF2B5EF4-FFF2-40B4-BE49-F238E27FC236}">
                    <a16:creationId xmlns:a16="http://schemas.microsoft.com/office/drawing/2014/main" id="{FA4AD614-B787-7AC7-1806-973FDA1F53B3}"/>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8" name="TextBox 77">
                <a:extLst>
                  <a:ext uri="{FF2B5EF4-FFF2-40B4-BE49-F238E27FC236}">
                    <a16:creationId xmlns:a16="http://schemas.microsoft.com/office/drawing/2014/main" id="{A6A29993-51F1-231F-8308-DB13B8943746}"/>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5" name="TextBox 74">
              <a:hlinkClick xmlns:r="http://schemas.openxmlformats.org/officeDocument/2006/relationships" r:id="rId15"/>
              <a:extLst>
                <a:ext uri="{FF2B5EF4-FFF2-40B4-BE49-F238E27FC236}">
                  <a16:creationId xmlns:a16="http://schemas.microsoft.com/office/drawing/2014/main" id="{66A1A4AF-3ACC-D107-66C1-0596E447AD49}"/>
                </a:ext>
              </a:extLst>
            </xdr:cNvPr>
            <xdr:cNvSpPr txBox="1"/>
          </xdr:nvSpPr>
          <xdr:spPr>
            <a:xfrm>
              <a:off x="0" y="3303643"/>
              <a:ext cx="1436278" cy="246905"/>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chemeClr val="bg1"/>
                  </a:solidFill>
                  <a:latin typeface="Arial" panose="020B0604020202020204" pitchFamily="34" charset="0"/>
                  <a:cs typeface="Arial" panose="020B0604020202020204" pitchFamily="34" charset="0"/>
                </a:rPr>
                <a:t>Income</a:t>
              </a:r>
              <a:endParaRPr lang="en-SC" sz="1100" b="0">
                <a:solidFill>
                  <a:schemeClr val="bg1"/>
                </a:solidFill>
                <a:latin typeface="Arial" panose="020B0604020202020204" pitchFamily="34" charset="0"/>
                <a:cs typeface="Arial" panose="020B0604020202020204" pitchFamily="34" charset="0"/>
              </a:endParaRPr>
            </a:p>
          </xdr:txBody>
        </xdr:sp>
      </xdr:grpSp>
      <xdr:pic>
        <xdr:nvPicPr>
          <xdr:cNvPr id="73" name="Picture 72">
            <a:extLst>
              <a:ext uri="{FF2B5EF4-FFF2-40B4-BE49-F238E27FC236}">
                <a16:creationId xmlns:a16="http://schemas.microsoft.com/office/drawing/2014/main" id="{87EB3577-DECA-B684-BB64-70C361AA9E75}"/>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xdr:spPr>
      </xdr:pic>
    </xdr:grpSp>
    <xdr:clientData/>
  </xdr:twoCellAnchor>
  <xdr:twoCellAnchor>
    <xdr:from>
      <xdr:col>15</xdr:col>
      <xdr:colOff>335280</xdr:colOff>
      <xdr:row>3</xdr:row>
      <xdr:rowOff>99060</xdr:rowOff>
    </xdr:from>
    <xdr:to>
      <xdr:col>16</xdr:col>
      <xdr:colOff>224700</xdr:colOff>
      <xdr:row>3</xdr:row>
      <xdr:rowOff>351060</xdr:rowOff>
    </xdr:to>
    <xdr:sp macro="" textlink="">
      <xdr:nvSpPr>
        <xdr:cNvPr id="97" name="Rectangle: Rounded Corners 96">
          <a:extLst>
            <a:ext uri="{FF2B5EF4-FFF2-40B4-BE49-F238E27FC236}">
              <a16:creationId xmlns:a16="http://schemas.microsoft.com/office/drawing/2014/main" id="{401D3322-3660-4D41-80E5-AB2FA19C802F}"/>
            </a:ext>
          </a:extLst>
        </xdr:cNvPr>
        <xdr:cNvSpPr/>
      </xdr:nvSpPr>
      <xdr:spPr>
        <a:xfrm>
          <a:off x="12664440" y="922020"/>
          <a:ext cx="720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12</xdr:col>
      <xdr:colOff>365760</xdr:colOff>
      <xdr:row>0</xdr:row>
      <xdr:rowOff>0</xdr:rowOff>
    </xdr:from>
    <xdr:to>
      <xdr:col>17</xdr:col>
      <xdr:colOff>16560</xdr:colOff>
      <xdr:row>22</xdr:row>
      <xdr:rowOff>88680</xdr:rowOff>
    </xdr:to>
    <xdr:grpSp>
      <xdr:nvGrpSpPr>
        <xdr:cNvPr id="126" name="Group 125">
          <a:extLst>
            <a:ext uri="{FF2B5EF4-FFF2-40B4-BE49-F238E27FC236}">
              <a16:creationId xmlns:a16="http://schemas.microsoft.com/office/drawing/2014/main" id="{6FB90B48-EA48-4B42-BCF5-6623F6B27BC1}"/>
            </a:ext>
          </a:extLst>
        </xdr:cNvPr>
        <xdr:cNvGrpSpPr/>
      </xdr:nvGrpSpPr>
      <xdr:grpSpPr>
        <a:xfrm>
          <a:off x="9486900" y="0"/>
          <a:ext cx="4680000" cy="6840000"/>
          <a:chOff x="9485842" y="15240"/>
          <a:chExt cx="4488180" cy="6660000"/>
        </a:xfrm>
      </xdr:grpSpPr>
      <xdr:grpSp>
        <xdr:nvGrpSpPr>
          <xdr:cNvPr id="127" name="Group 126">
            <a:extLst>
              <a:ext uri="{FF2B5EF4-FFF2-40B4-BE49-F238E27FC236}">
                <a16:creationId xmlns:a16="http://schemas.microsoft.com/office/drawing/2014/main" id="{68A1F08F-100F-5997-E34E-CCA7B1FE8337}"/>
              </a:ext>
            </a:extLst>
          </xdr:cNvPr>
          <xdr:cNvGrpSpPr/>
        </xdr:nvGrpSpPr>
        <xdr:grpSpPr>
          <a:xfrm>
            <a:off x="9485842" y="15240"/>
            <a:ext cx="4488180" cy="6660000"/>
            <a:chOff x="1309582" y="-7620"/>
            <a:chExt cx="4488180" cy="6660000"/>
          </a:xfrm>
        </xdr:grpSpPr>
        <xdr:sp macro="" textlink="">
          <xdr:nvSpPr>
            <xdr:cNvPr id="129" name="Rectangle: Rounded Corners 128">
              <a:extLst>
                <a:ext uri="{FF2B5EF4-FFF2-40B4-BE49-F238E27FC236}">
                  <a16:creationId xmlns:a16="http://schemas.microsoft.com/office/drawing/2014/main" id="{5B66E769-0220-84DC-9019-958D9EC472AA}"/>
                </a:ext>
              </a:extLst>
            </xdr:cNvPr>
            <xdr:cNvSpPr/>
          </xdr:nvSpPr>
          <xdr:spPr>
            <a:xfrm>
              <a:off x="1309582" y="-7620"/>
              <a:ext cx="4488180" cy="6660000"/>
            </a:xfrm>
            <a:prstGeom prst="roundRect">
              <a:avLst>
                <a:gd name="adj" fmla="val 0"/>
              </a:avLst>
            </a:prstGeom>
            <a:solidFill>
              <a:schemeClr val="bg1"/>
            </a:solidFill>
            <a:ln w="2540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30" name="TextBox 129">
              <a:extLst>
                <a:ext uri="{FF2B5EF4-FFF2-40B4-BE49-F238E27FC236}">
                  <a16:creationId xmlns:a16="http://schemas.microsoft.com/office/drawing/2014/main" id="{1110F5F0-B2CD-FA29-1FA4-1534E886DEBB}"/>
                </a:ext>
              </a:extLst>
            </xdr:cNvPr>
            <xdr:cNvSpPr txBox="1"/>
          </xdr:nvSpPr>
          <xdr:spPr>
            <a:xfrm>
              <a:off x="1639011" y="237769"/>
              <a:ext cx="1469513" cy="321752"/>
            </a:xfrm>
            <a:prstGeom prst="rect">
              <a:avLst/>
            </a:prstGeom>
            <a:solidFill>
              <a:schemeClr val="lt1">
                <a:alpha val="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Add Income</a:t>
              </a:r>
              <a:endParaRPr lang="en-SC" sz="1600" b="1">
                <a:solidFill>
                  <a:sysClr val="windowText" lastClr="000000"/>
                </a:solidFill>
              </a:endParaRPr>
            </a:p>
          </xdr:txBody>
        </xdr:sp>
        <xdr:sp macro="" textlink="">
          <xdr:nvSpPr>
            <xdr:cNvPr id="131" name="Rectangle: Rounded Corners 130">
              <a:hlinkClick xmlns:r="http://schemas.openxmlformats.org/officeDocument/2006/relationships" r:id="rId15"/>
              <a:extLst>
                <a:ext uri="{FF2B5EF4-FFF2-40B4-BE49-F238E27FC236}">
                  <a16:creationId xmlns:a16="http://schemas.microsoft.com/office/drawing/2014/main" id="{27A213BB-6773-2645-0193-E9B08B3B27A0}"/>
                </a:ext>
              </a:extLst>
            </xdr:cNvPr>
            <xdr:cNvSpPr/>
          </xdr:nvSpPr>
          <xdr:spPr>
            <a:xfrm>
              <a:off x="4205560" y="256056"/>
              <a:ext cx="62144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132" name="Rectangle: Rounded Corners 131">
              <a:extLst>
                <a:ext uri="{FF2B5EF4-FFF2-40B4-BE49-F238E27FC236}">
                  <a16:creationId xmlns:a16="http://schemas.microsoft.com/office/drawing/2014/main" id="{B5690724-C97F-2859-0959-0A9417525ADF}"/>
                </a:ext>
              </a:extLst>
            </xdr:cNvPr>
            <xdr:cNvSpPr/>
          </xdr:nvSpPr>
          <xdr:spPr>
            <a:xfrm>
              <a:off x="3434750" y="1078374"/>
              <a:ext cx="1800000" cy="217156"/>
            </a:xfrm>
            <a:prstGeom prst="roundRect">
              <a:avLst>
                <a:gd name="adj" fmla="val 0"/>
              </a:avLst>
            </a:prstGeom>
            <a:solidFill>
              <a:schemeClr val="bg1"/>
            </a:solid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SACOS</a:t>
              </a:r>
              <a:endParaRPr lang="en-SC" sz="1000">
                <a:latin typeface="Arial" panose="020B0604020202020204" pitchFamily="34" charset="0"/>
                <a:cs typeface="Arial" panose="020B0604020202020204" pitchFamily="34" charset="0"/>
              </a:endParaRPr>
            </a:p>
          </xdr:txBody>
        </xdr:sp>
        <xdr:sp macro="" textlink="">
          <xdr:nvSpPr>
            <xdr:cNvPr id="133" name="Rectangle: Rounded Corners 132">
              <a:extLst>
                <a:ext uri="{FF2B5EF4-FFF2-40B4-BE49-F238E27FC236}">
                  <a16:creationId xmlns:a16="http://schemas.microsoft.com/office/drawing/2014/main" id="{44D5D882-F26E-1C18-C7EF-428029DB0D2F}"/>
                </a:ext>
              </a:extLst>
            </xdr:cNvPr>
            <xdr:cNvSpPr/>
          </xdr:nvSpPr>
          <xdr:spPr>
            <a:xfrm>
              <a:off x="1770319" y="1078374"/>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Income Source</a:t>
              </a:r>
              <a:endParaRPr lang="en-SC" sz="1200"/>
            </a:p>
          </xdr:txBody>
        </xdr:sp>
        <xdr:sp macro="" textlink="">
          <xdr:nvSpPr>
            <xdr:cNvPr id="134" name="Rectangle: Rounded Corners 133">
              <a:extLst>
                <a:ext uri="{FF2B5EF4-FFF2-40B4-BE49-F238E27FC236}">
                  <a16:creationId xmlns:a16="http://schemas.microsoft.com/office/drawing/2014/main" id="{64DE5265-DC34-BBBD-E030-7991805BE1AB}"/>
                </a:ext>
              </a:extLst>
            </xdr:cNvPr>
            <xdr:cNvSpPr/>
          </xdr:nvSpPr>
          <xdr:spPr>
            <a:xfrm>
              <a:off x="3429594" y="1384806"/>
              <a:ext cx="1800000" cy="217156"/>
            </a:xfrm>
            <a:prstGeom prst="roundRect">
              <a:avLst>
                <a:gd name="adj" fmla="val 0"/>
              </a:avLst>
            </a:prstGeom>
            <a:solidFill>
              <a:schemeClr val="bg1"/>
            </a:solid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5-Jun-24</a:t>
              </a:r>
              <a:endParaRPr lang="en-SC" sz="1000">
                <a:latin typeface="Arial" panose="020B0604020202020204" pitchFamily="34" charset="0"/>
                <a:cs typeface="Arial" panose="020B0604020202020204" pitchFamily="34" charset="0"/>
              </a:endParaRPr>
            </a:p>
          </xdr:txBody>
        </xdr:sp>
        <xdr:sp macro="" textlink="">
          <xdr:nvSpPr>
            <xdr:cNvPr id="135" name="Rectangle: Rounded Corners 134">
              <a:extLst>
                <a:ext uri="{FF2B5EF4-FFF2-40B4-BE49-F238E27FC236}">
                  <a16:creationId xmlns:a16="http://schemas.microsoft.com/office/drawing/2014/main" id="{D9F56D61-2386-24E3-8D5F-31BD9AAB3C7B}"/>
                </a:ext>
              </a:extLst>
            </xdr:cNvPr>
            <xdr:cNvSpPr/>
          </xdr:nvSpPr>
          <xdr:spPr>
            <a:xfrm>
              <a:off x="1780405" y="1384806"/>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Received</a:t>
              </a:r>
              <a:endParaRPr lang="en-SC" sz="1200"/>
            </a:p>
          </xdr:txBody>
        </xdr:sp>
        <xdr:sp macro="" textlink="">
          <xdr:nvSpPr>
            <xdr:cNvPr id="136" name="Rectangle: Rounded Corners 135">
              <a:extLst>
                <a:ext uri="{FF2B5EF4-FFF2-40B4-BE49-F238E27FC236}">
                  <a16:creationId xmlns:a16="http://schemas.microsoft.com/office/drawing/2014/main" id="{D05E0CE1-060D-8B6D-B76E-2BC2D65B0B23}"/>
                </a:ext>
              </a:extLst>
            </xdr:cNvPr>
            <xdr:cNvSpPr/>
          </xdr:nvSpPr>
          <xdr:spPr>
            <a:xfrm>
              <a:off x="3429594" y="2035972"/>
              <a:ext cx="1800000" cy="217156"/>
            </a:xfrm>
            <a:prstGeom prst="roundRect">
              <a:avLst>
                <a:gd name="adj" fmla="val 0"/>
              </a:avLst>
            </a:prstGeom>
            <a:solidFill>
              <a:schemeClr val="bg1"/>
            </a:solid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General</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37" name="Rectangle: Rounded Corners 136">
              <a:extLst>
                <a:ext uri="{FF2B5EF4-FFF2-40B4-BE49-F238E27FC236}">
                  <a16:creationId xmlns:a16="http://schemas.microsoft.com/office/drawing/2014/main" id="{C398FE90-438C-23C8-830E-F9E022777F52}"/>
                </a:ext>
              </a:extLst>
            </xdr:cNvPr>
            <xdr:cNvSpPr/>
          </xdr:nvSpPr>
          <xdr:spPr>
            <a:xfrm>
              <a:off x="1780405" y="2035972"/>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Category</a:t>
              </a:r>
              <a:endParaRPr lang="en-SC" sz="1200"/>
            </a:p>
          </xdr:txBody>
        </xdr:sp>
        <xdr:sp macro="" textlink="">
          <xdr:nvSpPr>
            <xdr:cNvPr id="138" name="Rectangle: Rounded Corners 137">
              <a:extLst>
                <a:ext uri="{FF2B5EF4-FFF2-40B4-BE49-F238E27FC236}">
                  <a16:creationId xmlns:a16="http://schemas.microsoft.com/office/drawing/2014/main" id="{9A12DFB6-2681-F450-996C-411231844A84}"/>
                </a:ext>
              </a:extLst>
            </xdr:cNvPr>
            <xdr:cNvSpPr/>
          </xdr:nvSpPr>
          <xdr:spPr>
            <a:xfrm>
              <a:off x="3432060" y="2342402"/>
              <a:ext cx="1800000" cy="217156"/>
            </a:xfrm>
            <a:prstGeom prst="roundRect">
              <a:avLst>
                <a:gd name="adj" fmla="val 0"/>
              </a:avLst>
            </a:prstGeom>
            <a:solidFill>
              <a:schemeClr val="bg1"/>
            </a:solid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Travel</a:t>
              </a:r>
              <a:r>
                <a:rPr lang="en-US" sz="1000" baseline="0">
                  <a:solidFill>
                    <a:sysClr val="windowText" lastClr="000000"/>
                  </a:solidFill>
                  <a:latin typeface="Arial" panose="020B0604020202020204" pitchFamily="34" charset="0"/>
                  <a:cs typeface="Arial" panose="020B0604020202020204" pitchFamily="34" charset="0"/>
                </a:rPr>
                <a:t> Insurance Com</a:t>
              </a:r>
              <a:endParaRPr lang="en-SC" sz="1000">
                <a:latin typeface="Arial" panose="020B0604020202020204" pitchFamily="34" charset="0"/>
                <a:cs typeface="Arial" panose="020B0604020202020204" pitchFamily="34" charset="0"/>
              </a:endParaRPr>
            </a:p>
          </xdr:txBody>
        </xdr:sp>
        <xdr:sp macro="" textlink="">
          <xdr:nvSpPr>
            <xdr:cNvPr id="139" name="Rectangle: Rounded Corners 138">
              <a:extLst>
                <a:ext uri="{FF2B5EF4-FFF2-40B4-BE49-F238E27FC236}">
                  <a16:creationId xmlns:a16="http://schemas.microsoft.com/office/drawing/2014/main" id="{EE601ACD-3D0F-C6B6-0B78-CE5E1C6AB868}"/>
                </a:ext>
              </a:extLst>
            </xdr:cNvPr>
            <xdr:cNvSpPr/>
          </xdr:nvSpPr>
          <xdr:spPr>
            <a:xfrm>
              <a:off x="1790489" y="2342402"/>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Description</a:t>
              </a:r>
              <a:endParaRPr lang="en-SC" sz="1200"/>
            </a:p>
          </xdr:txBody>
        </xdr:sp>
        <xdr:sp macro="" textlink="">
          <xdr:nvSpPr>
            <xdr:cNvPr id="140" name="Rectangle: Rounded Corners 139">
              <a:extLst>
                <a:ext uri="{FF2B5EF4-FFF2-40B4-BE49-F238E27FC236}">
                  <a16:creationId xmlns:a16="http://schemas.microsoft.com/office/drawing/2014/main" id="{0E90E745-53F2-FF72-4E1F-C8CFC525C85A}"/>
                </a:ext>
              </a:extLst>
            </xdr:cNvPr>
            <xdr:cNvSpPr/>
          </xdr:nvSpPr>
          <xdr:spPr>
            <a:xfrm>
              <a:off x="3439368" y="2664155"/>
              <a:ext cx="1795272" cy="217156"/>
            </a:xfrm>
            <a:prstGeom prst="roundRect">
              <a:avLst>
                <a:gd name="adj" fmla="val 0"/>
              </a:avLst>
            </a:prstGeom>
            <a:solidFill>
              <a:schemeClr val="bg1"/>
            </a:solid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Cheque</a:t>
              </a:r>
              <a:endParaRPr lang="en-SC" sz="1100">
                <a:solidFill>
                  <a:sysClr val="windowText" lastClr="000000"/>
                </a:solidFill>
              </a:endParaRPr>
            </a:p>
          </xdr:txBody>
        </xdr:sp>
        <xdr:sp macro="" textlink="">
          <xdr:nvSpPr>
            <xdr:cNvPr id="141" name="Rectangle: Rounded Corners 140">
              <a:extLst>
                <a:ext uri="{FF2B5EF4-FFF2-40B4-BE49-F238E27FC236}">
                  <a16:creationId xmlns:a16="http://schemas.microsoft.com/office/drawing/2014/main" id="{0120498A-97A3-FA87-982D-A3DAD46DC1B1}"/>
                </a:ext>
              </a:extLst>
            </xdr:cNvPr>
            <xdr:cNvSpPr/>
          </xdr:nvSpPr>
          <xdr:spPr>
            <a:xfrm>
              <a:off x="1790521" y="2664155"/>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Mode Of Payment</a:t>
              </a:r>
              <a:endParaRPr lang="en-SC" sz="1200"/>
            </a:p>
          </xdr:txBody>
        </xdr:sp>
        <xdr:sp macro="" textlink="">
          <xdr:nvSpPr>
            <xdr:cNvPr id="142" name="Rectangle: Rounded Corners 141">
              <a:extLst>
                <a:ext uri="{FF2B5EF4-FFF2-40B4-BE49-F238E27FC236}">
                  <a16:creationId xmlns:a16="http://schemas.microsoft.com/office/drawing/2014/main" id="{460CF076-A76C-D3A0-5115-3C6911C21E96}"/>
                </a:ext>
              </a:extLst>
            </xdr:cNvPr>
            <xdr:cNvSpPr/>
          </xdr:nvSpPr>
          <xdr:spPr>
            <a:xfrm>
              <a:off x="1780435" y="2985907"/>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Statement No.</a:t>
              </a:r>
              <a:endParaRPr lang="en-SC" sz="1200">
                <a:solidFill>
                  <a:sysClr val="windowText" lastClr="000000"/>
                </a:solidFill>
              </a:endParaRPr>
            </a:p>
          </xdr:txBody>
        </xdr:sp>
        <xdr:sp macro="" textlink="">
          <xdr:nvSpPr>
            <xdr:cNvPr id="143" name="Rectangle: Rounded Corners 142">
              <a:extLst>
                <a:ext uri="{FF2B5EF4-FFF2-40B4-BE49-F238E27FC236}">
                  <a16:creationId xmlns:a16="http://schemas.microsoft.com/office/drawing/2014/main" id="{C83D0F8D-7DE4-E839-A2AB-C13269848961}"/>
                </a:ext>
              </a:extLst>
            </xdr:cNvPr>
            <xdr:cNvSpPr/>
          </xdr:nvSpPr>
          <xdr:spPr>
            <a:xfrm>
              <a:off x="3429594" y="1706557"/>
              <a:ext cx="1800000" cy="217156"/>
            </a:xfrm>
            <a:prstGeom prst="roundRect">
              <a:avLst>
                <a:gd name="adj" fmla="val 0"/>
              </a:avLst>
            </a:prstGeom>
            <a:solidFill>
              <a:schemeClr val="bg1"/>
            </a:solid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3546.77</a:t>
              </a:r>
              <a:r>
                <a:rPr lang="en-US" sz="1100"/>
                <a:t>1</a:t>
              </a:r>
              <a:endParaRPr lang="en-SC" sz="1100"/>
            </a:p>
          </xdr:txBody>
        </xdr:sp>
        <xdr:sp macro="" textlink="">
          <xdr:nvSpPr>
            <xdr:cNvPr id="144" name="Rectangle: Rounded Corners 143">
              <a:extLst>
                <a:ext uri="{FF2B5EF4-FFF2-40B4-BE49-F238E27FC236}">
                  <a16:creationId xmlns:a16="http://schemas.microsoft.com/office/drawing/2014/main" id="{D53E310D-3D6C-23AF-5B50-E5C6531849C1}"/>
                </a:ext>
              </a:extLst>
            </xdr:cNvPr>
            <xdr:cNvSpPr/>
          </xdr:nvSpPr>
          <xdr:spPr>
            <a:xfrm>
              <a:off x="1780405" y="1706557"/>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Received</a:t>
              </a:r>
              <a:endParaRPr lang="en-SC" sz="1200"/>
            </a:p>
          </xdr:txBody>
        </xdr:sp>
        <xdr:sp macro="" textlink="">
          <xdr:nvSpPr>
            <xdr:cNvPr id="145" name="Rectangle: Rounded Corners 144">
              <a:extLst>
                <a:ext uri="{FF2B5EF4-FFF2-40B4-BE49-F238E27FC236}">
                  <a16:creationId xmlns:a16="http://schemas.microsoft.com/office/drawing/2014/main" id="{0D99265B-36AF-75A9-A418-F756A8237149}"/>
                </a:ext>
              </a:extLst>
            </xdr:cNvPr>
            <xdr:cNvSpPr/>
          </xdr:nvSpPr>
          <xdr:spPr>
            <a:xfrm>
              <a:off x="1794518" y="3300001"/>
              <a:ext cx="1712038" cy="217156"/>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Income Notes</a:t>
              </a:r>
              <a:endParaRPr lang="en-SC" sz="1200"/>
            </a:p>
          </xdr:txBody>
        </xdr:sp>
        <xdr:sp macro="" textlink="">
          <xdr:nvSpPr>
            <xdr:cNvPr id="148" name="Rectangle: Rounded Corners 147">
              <a:extLst>
                <a:ext uri="{FF2B5EF4-FFF2-40B4-BE49-F238E27FC236}">
                  <a16:creationId xmlns:a16="http://schemas.microsoft.com/office/drawing/2014/main" id="{547D2E93-F371-4491-7A63-FCF764726061}"/>
                </a:ext>
              </a:extLst>
            </xdr:cNvPr>
            <xdr:cNvSpPr/>
          </xdr:nvSpPr>
          <xdr:spPr>
            <a:xfrm>
              <a:off x="3429593" y="3606430"/>
              <a:ext cx="1800000" cy="214502"/>
            </a:xfrm>
            <a:prstGeom prst="roundRect">
              <a:avLst>
                <a:gd name="adj" fmla="val 0"/>
              </a:avLst>
            </a:prstGeom>
            <a:solidFill>
              <a:schemeClr val="bg1"/>
            </a:solid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49" name="Rectangle: Rounded Corners 148">
              <a:extLst>
                <a:ext uri="{FF2B5EF4-FFF2-40B4-BE49-F238E27FC236}">
                  <a16:creationId xmlns:a16="http://schemas.microsoft.com/office/drawing/2014/main" id="{C378D400-B9DF-A63F-E91E-6BC59529B77F}"/>
                </a:ext>
              </a:extLst>
            </xdr:cNvPr>
            <xdr:cNvSpPr/>
          </xdr:nvSpPr>
          <xdr:spPr>
            <a:xfrm>
              <a:off x="1787744" y="3606430"/>
              <a:ext cx="1464312" cy="209041"/>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200">
                <a:solidFill>
                  <a:sysClr val="windowText" lastClr="000000"/>
                </a:solidFill>
              </a:endParaRPr>
            </a:p>
          </xdr:txBody>
        </xdr:sp>
        <xdr:sp macro="" textlink="">
          <xdr:nvSpPr>
            <xdr:cNvPr id="150" name="Rectangle: Rounded Corners 149">
              <a:hlinkClick xmlns:r="http://schemas.openxmlformats.org/officeDocument/2006/relationships" r:id="rId15"/>
              <a:extLst>
                <a:ext uri="{FF2B5EF4-FFF2-40B4-BE49-F238E27FC236}">
                  <a16:creationId xmlns:a16="http://schemas.microsoft.com/office/drawing/2014/main" id="{70612F59-322C-314E-1C5F-F5242BD12A81}"/>
                </a:ext>
              </a:extLst>
            </xdr:cNvPr>
            <xdr:cNvSpPr/>
          </xdr:nvSpPr>
          <xdr:spPr>
            <a:xfrm>
              <a:off x="4927731" y="259882"/>
              <a:ext cx="621440"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151" name="Rectangle: Rounded Corners 150">
              <a:extLst>
                <a:ext uri="{FF2B5EF4-FFF2-40B4-BE49-F238E27FC236}">
                  <a16:creationId xmlns:a16="http://schemas.microsoft.com/office/drawing/2014/main" id="{BFE0D19A-3F95-8C9A-9F56-4AECC690EA49}"/>
                </a:ext>
              </a:extLst>
            </xdr:cNvPr>
            <xdr:cNvSpPr/>
          </xdr:nvSpPr>
          <xdr:spPr>
            <a:xfrm>
              <a:off x="3429593" y="3912859"/>
              <a:ext cx="1800000" cy="214502"/>
            </a:xfrm>
            <a:prstGeom prst="roundRect">
              <a:avLst>
                <a:gd name="adj" fmla="val 0"/>
              </a:avLst>
            </a:prstGeom>
            <a:solidFill>
              <a:schemeClr val="bg1"/>
            </a:solid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52" name="TextBox 151">
              <a:extLst>
                <a:ext uri="{FF2B5EF4-FFF2-40B4-BE49-F238E27FC236}">
                  <a16:creationId xmlns:a16="http://schemas.microsoft.com/office/drawing/2014/main" id="{1CF92F10-663F-6725-DAC8-94151F349641}"/>
                </a:ext>
              </a:extLst>
            </xdr:cNvPr>
            <xdr:cNvSpPr txBox="1"/>
          </xdr:nvSpPr>
          <xdr:spPr>
            <a:xfrm>
              <a:off x="1821116" y="3591179"/>
              <a:ext cx="3439807" cy="800240"/>
            </a:xfrm>
            <a:prstGeom prst="rect">
              <a:avLst/>
            </a:prstGeom>
            <a:solidFill>
              <a:schemeClr val="lt1"/>
            </a:solidFill>
            <a:ln w="6350"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Collective premium commission for Heartbeat dance group trip to Botswana</a:t>
              </a:r>
              <a:endParaRPr lang="en-SC" sz="1200"/>
            </a:p>
          </xdr:txBody>
        </xdr:sp>
      </xdr:grpSp>
      <xdr:sp macro="" textlink="">
        <xdr:nvSpPr>
          <xdr:cNvPr id="128" name="Rectangle: Rounded Corners 127">
            <a:extLst>
              <a:ext uri="{FF2B5EF4-FFF2-40B4-BE49-F238E27FC236}">
                <a16:creationId xmlns:a16="http://schemas.microsoft.com/office/drawing/2014/main" id="{C6D65AC2-60A0-BC2C-6359-DCF51276CEBB}"/>
              </a:ext>
            </a:extLst>
          </xdr:cNvPr>
          <xdr:cNvSpPr/>
        </xdr:nvSpPr>
        <xdr:spPr>
          <a:xfrm>
            <a:off x="9965274" y="3947160"/>
            <a:ext cx="1464312" cy="209041"/>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200">
              <a:solidFill>
                <a:sysClr val="windowText" lastClr="000000"/>
              </a:solidFill>
            </a:endParaRPr>
          </a:p>
        </xdr:txBody>
      </xdr:sp>
    </xdr:grpSp>
    <xdr:clientData/>
  </xdr:twoCellAnchor>
  <xdr:twoCellAnchor>
    <xdr:from>
      <xdr:col>13</xdr:col>
      <xdr:colOff>1196340</xdr:colOff>
      <xdr:row>10</xdr:row>
      <xdr:rowOff>38100</xdr:rowOff>
    </xdr:from>
    <xdr:to>
      <xdr:col>16</xdr:col>
      <xdr:colOff>416580</xdr:colOff>
      <xdr:row>10</xdr:row>
      <xdr:rowOff>261125</xdr:rowOff>
    </xdr:to>
    <xdr:sp macro="" textlink="">
      <xdr:nvSpPr>
        <xdr:cNvPr id="4" name="Rectangle: Rounded Corners 3">
          <a:extLst>
            <a:ext uri="{FF2B5EF4-FFF2-40B4-BE49-F238E27FC236}">
              <a16:creationId xmlns:a16="http://schemas.microsoft.com/office/drawing/2014/main" id="{0D19651F-06F2-4AA2-A75F-8E3D4E55D9FE}"/>
            </a:ext>
          </a:extLst>
        </xdr:cNvPr>
        <xdr:cNvSpPr/>
      </xdr:nvSpPr>
      <xdr:spPr>
        <a:xfrm>
          <a:off x="11704320" y="3063240"/>
          <a:ext cx="1872000" cy="223025"/>
        </a:xfrm>
        <a:prstGeom prst="roundRect">
          <a:avLst>
            <a:gd name="adj" fmla="val 0"/>
          </a:avLst>
        </a:prstGeom>
        <a:solidFill>
          <a:schemeClr val="bg1"/>
        </a:solid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ST-2402</a:t>
          </a:r>
          <a:endParaRPr lang="en-SC" sz="1100">
            <a:solidFill>
              <a:sysClr val="windowText" lastClr="000000"/>
            </a:solidFill>
          </a:endParaRPr>
        </a:p>
      </xdr:txBody>
    </xdr:sp>
    <xdr:clientData/>
  </xdr:twoCellAnchor>
  <xdr:twoCellAnchor>
    <xdr:from>
      <xdr:col>12</xdr:col>
      <xdr:colOff>876300</xdr:colOff>
      <xdr:row>12</xdr:row>
      <xdr:rowOff>38100</xdr:rowOff>
    </xdr:from>
    <xdr:to>
      <xdr:col>13</xdr:col>
      <xdr:colOff>1016355</xdr:colOff>
      <xdr:row>12</xdr:row>
      <xdr:rowOff>255447</xdr:rowOff>
    </xdr:to>
    <xdr:sp macro="" textlink="">
      <xdr:nvSpPr>
        <xdr:cNvPr id="5" name="Rectangle: Rounded Corners 4">
          <a:extLst>
            <a:ext uri="{FF2B5EF4-FFF2-40B4-BE49-F238E27FC236}">
              <a16:creationId xmlns:a16="http://schemas.microsoft.com/office/drawing/2014/main" id="{022F7CA7-225E-4B88-A1B2-E27ED512F7B7}"/>
            </a:ext>
          </a:extLst>
        </xdr:cNvPr>
        <xdr:cNvSpPr/>
      </xdr:nvSpPr>
      <xdr:spPr>
        <a:xfrm>
          <a:off x="9997440" y="3718560"/>
          <a:ext cx="1526895" cy="21734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200">
            <a:solidFill>
              <a:sysClr val="windowText" lastClr="000000"/>
            </a:solidFill>
          </a:endParaRPr>
        </a:p>
      </xdr:txBody>
    </xdr:sp>
    <xdr:clientData/>
  </xdr:twoCellAnchor>
  <xdr:twoCellAnchor>
    <xdr:from>
      <xdr:col>13</xdr:col>
      <xdr:colOff>800100</xdr:colOff>
      <xdr:row>17</xdr:row>
      <xdr:rowOff>289560</xdr:rowOff>
    </xdr:from>
    <xdr:to>
      <xdr:col>15</xdr:col>
      <xdr:colOff>238920</xdr:colOff>
      <xdr:row>18</xdr:row>
      <xdr:rowOff>213900</xdr:rowOff>
    </xdr:to>
    <xdr:sp macro="" textlink="">
      <xdr:nvSpPr>
        <xdr:cNvPr id="3" name="Rectangle: Rounded Corners 2">
          <a:hlinkClick xmlns:r="http://schemas.openxmlformats.org/officeDocument/2006/relationships" r:id="rId10"/>
          <a:extLst>
            <a:ext uri="{FF2B5EF4-FFF2-40B4-BE49-F238E27FC236}">
              <a16:creationId xmlns:a16="http://schemas.microsoft.com/office/drawing/2014/main" id="{8B374AE0-C08A-4F64-AE12-FCC576DC7730}"/>
            </a:ext>
          </a:extLst>
        </xdr:cNvPr>
        <xdr:cNvSpPr/>
      </xdr:nvSpPr>
      <xdr:spPr>
        <a:xfrm>
          <a:off x="11308080" y="5608320"/>
          <a:ext cx="1260000" cy="252000"/>
        </a:xfrm>
        <a:prstGeom prst="roundRect">
          <a:avLst/>
        </a:prstGeom>
        <a:solidFill>
          <a:srgbClr val="FC9E04"/>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Upload Document</a:t>
          </a:r>
          <a:endParaRPr lang="en-SC" sz="1100"/>
        </a:p>
      </xdr:txBody>
    </xdr:sp>
    <xdr:clientData/>
  </xdr:twoCellAnchor>
</xdr:wsDr>
</file>

<file path=xl/drawings/drawing103.xml><?xml version="1.0" encoding="utf-8"?>
<xdr:wsDr xmlns:xdr="http://schemas.openxmlformats.org/drawingml/2006/spreadsheetDrawing" xmlns:a="http://schemas.openxmlformats.org/drawingml/2006/main">
  <xdr:twoCellAnchor>
    <xdr:from>
      <xdr:col>8</xdr:col>
      <xdr:colOff>784860</xdr:colOff>
      <xdr:row>20</xdr:row>
      <xdr:rowOff>91440</xdr:rowOff>
    </xdr:from>
    <xdr:to>
      <xdr:col>10</xdr:col>
      <xdr:colOff>1450320</xdr:colOff>
      <xdr:row>20</xdr:row>
      <xdr:rowOff>343440</xdr:rowOff>
    </xdr:to>
    <xdr:grpSp>
      <xdr:nvGrpSpPr>
        <xdr:cNvPr id="2" name="Group 1">
          <a:extLst>
            <a:ext uri="{FF2B5EF4-FFF2-40B4-BE49-F238E27FC236}">
              <a16:creationId xmlns:a16="http://schemas.microsoft.com/office/drawing/2014/main" id="{ED9EDDA4-90E8-437D-9060-40DF68152929}"/>
            </a:ext>
          </a:extLst>
        </xdr:cNvPr>
        <xdr:cNvGrpSpPr/>
      </xdr:nvGrpSpPr>
      <xdr:grpSpPr>
        <a:xfrm>
          <a:off x="6195060" y="639318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E0662E4E-E6F1-0DE9-CA78-C77D674FBBD1}"/>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14</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B1CB6198-72DD-D815-D504-5B6705E9F70A}"/>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1876ED4D-8BFE-60B0-47E4-5AAB2B01DAE0}"/>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14</xdr:col>
      <xdr:colOff>297180</xdr:colOff>
      <xdr:row>3</xdr:row>
      <xdr:rowOff>129540</xdr:rowOff>
    </xdr:from>
    <xdr:to>
      <xdr:col>14</xdr:col>
      <xdr:colOff>981180</xdr:colOff>
      <xdr:row>3</xdr:row>
      <xdr:rowOff>381540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8BEAA2F1-4FBA-4B28-A705-5376FBB49A09}"/>
            </a:ext>
          </a:extLst>
        </xdr:cNvPr>
        <xdr:cNvSpPr/>
      </xdr:nvSpPr>
      <xdr:spPr>
        <a:xfrm>
          <a:off x="12687300" y="95250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ADD</a:t>
          </a:r>
          <a:endParaRPr lang="en-SC" sz="1000"/>
        </a:p>
      </xdr:txBody>
    </xdr:sp>
    <xdr:clientData/>
  </xdr:twoCellAnchor>
  <xdr:twoCellAnchor>
    <xdr:from>
      <xdr:col>0</xdr:col>
      <xdr:colOff>0</xdr:colOff>
      <xdr:row>0</xdr:row>
      <xdr:rowOff>0</xdr:rowOff>
    </xdr:from>
    <xdr:to>
      <xdr:col>2</xdr:col>
      <xdr:colOff>3471</xdr:colOff>
      <xdr:row>22</xdr:row>
      <xdr:rowOff>12480</xdr:rowOff>
    </xdr:to>
    <xdr:grpSp>
      <xdr:nvGrpSpPr>
        <xdr:cNvPr id="23" name="Group 22">
          <a:extLst>
            <a:ext uri="{FF2B5EF4-FFF2-40B4-BE49-F238E27FC236}">
              <a16:creationId xmlns:a16="http://schemas.microsoft.com/office/drawing/2014/main" id="{64ED4C87-356D-499B-AC3C-178F534F56AC}"/>
            </a:ext>
          </a:extLst>
        </xdr:cNvPr>
        <xdr:cNvGrpSpPr/>
      </xdr:nvGrpSpPr>
      <xdr:grpSpPr>
        <a:xfrm>
          <a:off x="0" y="0"/>
          <a:ext cx="1474131" cy="6840000"/>
          <a:chOff x="0" y="0"/>
          <a:chExt cx="1470321" cy="6184990"/>
        </a:xfrm>
      </xdr:grpSpPr>
      <xdr:grpSp>
        <xdr:nvGrpSpPr>
          <xdr:cNvPr id="24" name="Group 23">
            <a:extLst>
              <a:ext uri="{FF2B5EF4-FFF2-40B4-BE49-F238E27FC236}">
                <a16:creationId xmlns:a16="http://schemas.microsoft.com/office/drawing/2014/main" id="{A2171973-A034-C777-2517-5B4F8F2C5385}"/>
              </a:ext>
            </a:extLst>
          </xdr:cNvPr>
          <xdr:cNvGrpSpPr/>
        </xdr:nvGrpSpPr>
        <xdr:grpSpPr>
          <a:xfrm>
            <a:off x="0" y="0"/>
            <a:ext cx="1470321" cy="6184990"/>
            <a:chOff x="0" y="0"/>
            <a:chExt cx="1470321" cy="6184990"/>
          </a:xfrm>
        </xdr:grpSpPr>
        <xdr:grpSp>
          <xdr:nvGrpSpPr>
            <xdr:cNvPr id="26" name="Group 25">
              <a:extLst>
                <a:ext uri="{FF2B5EF4-FFF2-40B4-BE49-F238E27FC236}">
                  <a16:creationId xmlns:a16="http://schemas.microsoft.com/office/drawing/2014/main" id="{274FE37D-1786-8590-BC78-E889C729AFD1}"/>
                </a:ext>
              </a:extLst>
            </xdr:cNvPr>
            <xdr:cNvGrpSpPr/>
          </xdr:nvGrpSpPr>
          <xdr:grpSpPr>
            <a:xfrm>
              <a:off x="0" y="0"/>
              <a:ext cx="1470321" cy="6184990"/>
              <a:chOff x="0" y="-291307"/>
              <a:chExt cx="1474131" cy="6350725"/>
            </a:xfrm>
            <a:solidFill>
              <a:schemeClr val="bg1"/>
            </a:solidFill>
          </xdr:grpSpPr>
          <xdr:grpSp>
            <xdr:nvGrpSpPr>
              <xdr:cNvPr id="28" name="Group 27">
                <a:extLst>
                  <a:ext uri="{FF2B5EF4-FFF2-40B4-BE49-F238E27FC236}">
                    <a16:creationId xmlns:a16="http://schemas.microsoft.com/office/drawing/2014/main" id="{EDD65089-6330-FCB4-3106-2E470A32864C}"/>
                  </a:ext>
                </a:extLst>
              </xdr:cNvPr>
              <xdr:cNvGrpSpPr/>
            </xdr:nvGrpSpPr>
            <xdr:grpSpPr>
              <a:xfrm>
                <a:off x="0" y="-291307"/>
                <a:ext cx="1474131" cy="6350725"/>
                <a:chOff x="0" y="-291307"/>
                <a:chExt cx="1474131" cy="6350725"/>
              </a:xfrm>
              <a:grpFill/>
            </xdr:grpSpPr>
            <xdr:grpSp>
              <xdr:nvGrpSpPr>
                <xdr:cNvPr id="31" name="Group 30">
                  <a:extLst>
                    <a:ext uri="{FF2B5EF4-FFF2-40B4-BE49-F238E27FC236}">
                      <a16:creationId xmlns:a16="http://schemas.microsoft.com/office/drawing/2014/main" id="{DE5EC3B4-C4D9-78EE-84E4-996F912EF8C9}"/>
                    </a:ext>
                  </a:extLst>
                </xdr:cNvPr>
                <xdr:cNvGrpSpPr/>
              </xdr:nvGrpSpPr>
              <xdr:grpSpPr>
                <a:xfrm>
                  <a:off x="0" y="-291307"/>
                  <a:ext cx="1474131" cy="6350725"/>
                  <a:chOff x="0" y="-276870"/>
                  <a:chExt cx="1476165" cy="6035993"/>
                </a:xfrm>
                <a:grpFill/>
              </xdr:grpSpPr>
              <xdr:sp macro="" textlink="">
                <xdr:nvSpPr>
                  <xdr:cNvPr id="33" name="Rectangle 32">
                    <a:extLst>
                      <a:ext uri="{FF2B5EF4-FFF2-40B4-BE49-F238E27FC236}">
                        <a16:creationId xmlns:a16="http://schemas.microsoft.com/office/drawing/2014/main" id="{299C2007-6BB5-D9AF-2143-1C1DEAF71256}"/>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34" name="Group 33">
                    <a:extLst>
                      <a:ext uri="{FF2B5EF4-FFF2-40B4-BE49-F238E27FC236}">
                        <a16:creationId xmlns:a16="http://schemas.microsoft.com/office/drawing/2014/main" id="{D78F65B1-EE6F-372F-80E8-5178A6DE4F1A}"/>
                      </a:ext>
                    </a:extLst>
                  </xdr:cNvPr>
                  <xdr:cNvGrpSpPr/>
                </xdr:nvGrpSpPr>
                <xdr:grpSpPr>
                  <a:xfrm>
                    <a:off x="2080" y="531339"/>
                    <a:ext cx="1457616" cy="4278031"/>
                    <a:chOff x="2080" y="531339"/>
                    <a:chExt cx="1457616" cy="4278031"/>
                  </a:xfrm>
                  <a:grpFill/>
                </xdr:grpSpPr>
                <xdr:sp macro="" textlink="">
                  <xdr:nvSpPr>
                    <xdr:cNvPr id="35" name="TextBox 34">
                      <a:hlinkClick xmlns:r="http://schemas.openxmlformats.org/officeDocument/2006/relationships" r:id="rId3"/>
                      <a:extLst>
                        <a:ext uri="{FF2B5EF4-FFF2-40B4-BE49-F238E27FC236}">
                          <a16:creationId xmlns:a16="http://schemas.microsoft.com/office/drawing/2014/main" id="{2AA88054-5E2E-28D2-BA55-CA30C27B73D2}"/>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6" name="TextBox 35">
                      <a:hlinkClick xmlns:r="http://schemas.openxmlformats.org/officeDocument/2006/relationships" r:id="rId4"/>
                      <a:extLst>
                        <a:ext uri="{FF2B5EF4-FFF2-40B4-BE49-F238E27FC236}">
                          <a16:creationId xmlns:a16="http://schemas.microsoft.com/office/drawing/2014/main" id="{8F5BA870-57A0-7EEB-0FF5-7A8A334D3652}"/>
                        </a:ext>
                      </a:extLst>
                    </xdr:cNvPr>
                    <xdr:cNvSpPr txBox="1"/>
                  </xdr:nvSpPr>
                  <xdr:spPr>
                    <a:xfrm>
                      <a:off x="2444" y="1054618"/>
                      <a:ext cx="1441986"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7" name="TextBox 36">
                      <a:hlinkClick xmlns:r="http://schemas.openxmlformats.org/officeDocument/2006/relationships" r:id="rId5"/>
                      <a:extLst>
                        <a:ext uri="{FF2B5EF4-FFF2-40B4-BE49-F238E27FC236}">
                          <a16:creationId xmlns:a16="http://schemas.microsoft.com/office/drawing/2014/main" id="{B5F4C260-3042-A353-1A6C-23471A41EBF8}"/>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8" name="TextBox 37">
                      <a:hlinkClick xmlns:r="http://schemas.openxmlformats.org/officeDocument/2006/relationships" r:id="rId6"/>
                      <a:extLst>
                        <a:ext uri="{FF2B5EF4-FFF2-40B4-BE49-F238E27FC236}">
                          <a16:creationId xmlns:a16="http://schemas.microsoft.com/office/drawing/2014/main" id="{46DA9010-30A3-BB54-1994-6C066C1223D6}"/>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hlinkClick xmlns:r="http://schemas.openxmlformats.org/officeDocument/2006/relationships" r:id="rId7"/>
                      <a:extLst>
                        <a:ext uri="{FF2B5EF4-FFF2-40B4-BE49-F238E27FC236}">
                          <a16:creationId xmlns:a16="http://schemas.microsoft.com/office/drawing/2014/main" id="{2D65CF95-FDA8-30A5-8B22-44A5D31B6A3F}"/>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0" name="TextBox 39">
                      <a:hlinkClick xmlns:r="http://schemas.openxmlformats.org/officeDocument/2006/relationships" r:id="rId8"/>
                      <a:extLst>
                        <a:ext uri="{FF2B5EF4-FFF2-40B4-BE49-F238E27FC236}">
                          <a16:creationId xmlns:a16="http://schemas.microsoft.com/office/drawing/2014/main" id="{3EAE0843-CFD2-9822-44A6-D883845BB245}"/>
                        </a:ext>
                      </a:extLst>
                    </xdr:cNvPr>
                    <xdr:cNvSpPr txBox="1"/>
                  </xdr:nvSpPr>
                  <xdr:spPr>
                    <a:xfrm>
                      <a:off x="2444" y="2401808"/>
                      <a:ext cx="1441986" cy="24095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1" name="TextBox 40">
                      <a:hlinkClick xmlns:r="http://schemas.openxmlformats.org/officeDocument/2006/relationships" r:id="rId9"/>
                      <a:extLst>
                        <a:ext uri="{FF2B5EF4-FFF2-40B4-BE49-F238E27FC236}">
                          <a16:creationId xmlns:a16="http://schemas.microsoft.com/office/drawing/2014/main" id="{AB26CAD9-87E5-EEB2-50DE-0013D413BABE}"/>
                        </a:ext>
                      </a:extLst>
                    </xdr:cNvPr>
                    <xdr:cNvSpPr txBox="1"/>
                  </xdr:nvSpPr>
                  <xdr:spPr>
                    <a:xfrm>
                      <a:off x="2447" y="2682157"/>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2" name="TextBox 41">
                      <a:hlinkClick xmlns:r="http://schemas.openxmlformats.org/officeDocument/2006/relationships" r:id="rId10"/>
                      <a:extLst>
                        <a:ext uri="{FF2B5EF4-FFF2-40B4-BE49-F238E27FC236}">
                          <a16:creationId xmlns:a16="http://schemas.microsoft.com/office/drawing/2014/main" id="{7D4422B2-A88B-6021-7614-219AD1FE10FC}"/>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3" name="TextBox 42">
                      <a:hlinkClick xmlns:r="http://schemas.openxmlformats.org/officeDocument/2006/relationships" r:id="rId11"/>
                      <a:extLst>
                        <a:ext uri="{FF2B5EF4-FFF2-40B4-BE49-F238E27FC236}">
                          <a16:creationId xmlns:a16="http://schemas.microsoft.com/office/drawing/2014/main" id="{05394381-8BCA-F74C-0ADA-C799FC4A8E73}"/>
                        </a:ext>
                      </a:extLst>
                    </xdr:cNvPr>
                    <xdr:cNvSpPr txBox="1"/>
                  </xdr:nvSpPr>
                  <xdr:spPr>
                    <a:xfrm>
                      <a:off x="2446" y="3215674"/>
                      <a:ext cx="1441986" cy="240957"/>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Expenses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44" name="TextBox 43">
                      <a:hlinkClick xmlns:r="http://schemas.openxmlformats.org/officeDocument/2006/relationships" r:id="rId12"/>
                      <a:extLst>
                        <a:ext uri="{FF2B5EF4-FFF2-40B4-BE49-F238E27FC236}">
                          <a16:creationId xmlns:a16="http://schemas.microsoft.com/office/drawing/2014/main" id="{C8CB6F4D-C296-14D7-2C8A-13DF4BC52031}"/>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5" name="TextBox 44">
                      <a:hlinkClick xmlns:r="http://schemas.openxmlformats.org/officeDocument/2006/relationships" r:id="rId13"/>
                      <a:extLst>
                        <a:ext uri="{FF2B5EF4-FFF2-40B4-BE49-F238E27FC236}">
                          <a16:creationId xmlns:a16="http://schemas.microsoft.com/office/drawing/2014/main" id="{54234B80-AF93-F3E3-6DC1-3C1585D5C03F}"/>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6" name="TextBox 45">
                      <a:hlinkClick xmlns:r="http://schemas.openxmlformats.org/officeDocument/2006/relationships" r:id="rId14"/>
                      <a:extLst>
                        <a:ext uri="{FF2B5EF4-FFF2-40B4-BE49-F238E27FC236}">
                          <a16:creationId xmlns:a16="http://schemas.microsoft.com/office/drawing/2014/main" id="{6891740B-67F2-8269-F5EF-3C5BF82E02E5}"/>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7" name="TextBox 46">
                      <a:hlinkClick xmlns:r="http://schemas.openxmlformats.org/officeDocument/2006/relationships" r:id="rId11"/>
                      <a:extLst>
                        <a:ext uri="{FF2B5EF4-FFF2-40B4-BE49-F238E27FC236}">
                          <a16:creationId xmlns:a16="http://schemas.microsoft.com/office/drawing/2014/main" id="{55B1A569-9F2E-6C29-1322-731A751FD95F}"/>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8" name="TextBox 47">
                      <a:hlinkClick xmlns:r="http://schemas.openxmlformats.org/officeDocument/2006/relationships" r:id="rId15"/>
                      <a:extLst>
                        <a:ext uri="{FF2B5EF4-FFF2-40B4-BE49-F238E27FC236}">
                          <a16:creationId xmlns:a16="http://schemas.microsoft.com/office/drawing/2014/main" id="{FB18934D-B082-AE05-F162-7244BFA76899}"/>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32" name="TextBox 31">
                  <a:hlinkClick xmlns:r="http://schemas.openxmlformats.org/officeDocument/2006/relationships" r:id="rId16"/>
                  <a:extLst>
                    <a:ext uri="{FF2B5EF4-FFF2-40B4-BE49-F238E27FC236}">
                      <a16:creationId xmlns:a16="http://schemas.microsoft.com/office/drawing/2014/main" id="{069DA3E3-AFD4-2F3C-D92A-A62CAB49A149}"/>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9" name="TextBox 28">
                <a:extLst>
                  <a:ext uri="{FF2B5EF4-FFF2-40B4-BE49-F238E27FC236}">
                    <a16:creationId xmlns:a16="http://schemas.microsoft.com/office/drawing/2014/main" id="{DA7B0E74-86BF-E435-4850-B3D7ADC3D816}"/>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extLst>
                  <a:ext uri="{FF2B5EF4-FFF2-40B4-BE49-F238E27FC236}">
                    <a16:creationId xmlns:a16="http://schemas.microsoft.com/office/drawing/2014/main" id="{3B9D3AAB-7316-60A3-9539-48DE2CFA74AF}"/>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27" name="TextBox 26">
              <a:hlinkClick xmlns:r="http://schemas.openxmlformats.org/officeDocument/2006/relationships" r:id="rId17"/>
              <a:extLst>
                <a:ext uri="{FF2B5EF4-FFF2-40B4-BE49-F238E27FC236}">
                  <a16:creationId xmlns:a16="http://schemas.microsoft.com/office/drawing/2014/main" id="{578E7851-4138-354C-B142-E7E5EC53E0A2}"/>
                </a:ext>
              </a:extLst>
            </xdr:cNvPr>
            <xdr:cNvSpPr txBox="1"/>
          </xdr:nvSpPr>
          <xdr:spPr>
            <a:xfrm>
              <a:off x="0" y="3303643"/>
              <a:ext cx="1436278" cy="246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25" name="Picture 24">
            <a:extLst>
              <a:ext uri="{FF2B5EF4-FFF2-40B4-BE49-F238E27FC236}">
                <a16:creationId xmlns:a16="http://schemas.microsoft.com/office/drawing/2014/main" id="{02294945-2466-BB75-E5F2-C9C78DDAAF74}"/>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5</xdr:col>
      <xdr:colOff>365760</xdr:colOff>
      <xdr:row>20</xdr:row>
      <xdr:rowOff>106680</xdr:rowOff>
    </xdr:from>
    <xdr:to>
      <xdr:col>6</xdr:col>
      <xdr:colOff>546840</xdr:colOff>
      <xdr:row>20</xdr:row>
      <xdr:rowOff>322680</xdr:rowOff>
    </xdr:to>
    <xdr:sp macro="" textlink="">
      <xdr:nvSpPr>
        <xdr:cNvPr id="49" name="Rectangle: Rounded Corners 48">
          <a:extLst>
            <a:ext uri="{FF2B5EF4-FFF2-40B4-BE49-F238E27FC236}">
              <a16:creationId xmlns:a16="http://schemas.microsoft.com/office/drawing/2014/main" id="{47067DEB-4C71-44E9-AA9F-0572112012FE}"/>
            </a:ext>
          </a:extLst>
        </xdr:cNvPr>
        <xdr:cNvSpPr/>
      </xdr:nvSpPr>
      <xdr:spPr>
        <a:xfrm>
          <a:off x="2446020" y="6408420"/>
          <a:ext cx="684000" cy="216000"/>
        </a:xfrm>
        <a:prstGeom prst="roundRect">
          <a:avLst>
            <a:gd name="adj" fmla="val 0"/>
          </a:avLst>
        </a:prstGeom>
        <a:solidFill>
          <a:schemeClr val="bg1">
            <a:lumMod val="75000"/>
          </a:schemeClr>
        </a:solid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106680</xdr:rowOff>
    </xdr:from>
    <xdr:to>
      <xdr:col>5</xdr:col>
      <xdr:colOff>318240</xdr:colOff>
      <xdr:row>20</xdr:row>
      <xdr:rowOff>322680</xdr:rowOff>
    </xdr:to>
    <xdr:sp macro="" textlink="">
      <xdr:nvSpPr>
        <xdr:cNvPr id="50" name="Rectangle: Rounded Corners 49">
          <a:extLst>
            <a:ext uri="{FF2B5EF4-FFF2-40B4-BE49-F238E27FC236}">
              <a16:creationId xmlns:a16="http://schemas.microsoft.com/office/drawing/2014/main" id="{7524379C-DF66-42F1-BC35-9AC5A0F9A9D2}"/>
            </a:ext>
          </a:extLst>
        </xdr:cNvPr>
        <xdr:cNvSpPr/>
      </xdr:nvSpPr>
      <xdr:spPr>
        <a:xfrm>
          <a:off x="1714500" y="6408420"/>
          <a:ext cx="684000" cy="216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91440</xdr:colOff>
      <xdr:row>6</xdr:row>
      <xdr:rowOff>91440</xdr:rowOff>
    </xdr:from>
    <xdr:to>
      <xdr:col>5</xdr:col>
      <xdr:colOff>258199</xdr:colOff>
      <xdr:row>19</xdr:row>
      <xdr:rowOff>253440</xdr:rowOff>
    </xdr:to>
    <xdr:grpSp>
      <xdr:nvGrpSpPr>
        <xdr:cNvPr id="21" name="Group 20">
          <a:extLst>
            <a:ext uri="{FF2B5EF4-FFF2-40B4-BE49-F238E27FC236}">
              <a16:creationId xmlns:a16="http://schemas.microsoft.com/office/drawing/2014/main" id="{FC18C16D-9934-4ED4-AA43-1D041AE0E60A}"/>
            </a:ext>
          </a:extLst>
        </xdr:cNvPr>
        <xdr:cNvGrpSpPr/>
      </xdr:nvGrpSpPr>
      <xdr:grpSpPr>
        <a:xfrm>
          <a:off x="2171700" y="1805940"/>
          <a:ext cx="166759" cy="4421580"/>
          <a:chOff x="2156460" y="1706880"/>
          <a:chExt cx="162001" cy="4421580"/>
        </a:xfrm>
      </xdr:grpSpPr>
      <xdr:pic>
        <xdr:nvPicPr>
          <xdr:cNvPr id="51" name="Picture 50">
            <a:hlinkClick xmlns:r="http://schemas.openxmlformats.org/officeDocument/2006/relationships" r:id="rId19"/>
            <a:extLst>
              <a:ext uri="{FF2B5EF4-FFF2-40B4-BE49-F238E27FC236}">
                <a16:creationId xmlns:a16="http://schemas.microsoft.com/office/drawing/2014/main" id="{5E059832-2DF5-2DFF-20C7-668EE3A6152B}"/>
              </a:ext>
            </a:extLst>
          </xdr:cNvPr>
          <xdr:cNvPicPr>
            <a:picLocks noChangeAspect="1"/>
          </xdr:cNvPicPr>
        </xdr:nvPicPr>
        <xdr:blipFill>
          <a:blip xmlns:r="http://schemas.openxmlformats.org/officeDocument/2006/relationships" r:embed="rId20"/>
          <a:stretch>
            <a:fillRect/>
          </a:stretch>
        </xdr:blipFill>
        <xdr:spPr>
          <a:xfrm>
            <a:off x="2156460" y="2034540"/>
            <a:ext cx="162001" cy="162000"/>
          </a:xfrm>
          <a:prstGeom prst="rect">
            <a:avLst/>
          </a:prstGeom>
        </xdr:spPr>
      </xdr:pic>
      <xdr:pic>
        <xdr:nvPicPr>
          <xdr:cNvPr id="53" name="Picture 52">
            <a:extLst>
              <a:ext uri="{FF2B5EF4-FFF2-40B4-BE49-F238E27FC236}">
                <a16:creationId xmlns:a16="http://schemas.microsoft.com/office/drawing/2014/main" id="{FDDF404A-3100-8970-08E9-A24F692C36F8}"/>
              </a:ext>
            </a:extLst>
          </xdr:cNvPr>
          <xdr:cNvPicPr>
            <a:picLocks noChangeAspect="1"/>
          </xdr:cNvPicPr>
        </xdr:nvPicPr>
        <xdr:blipFill>
          <a:blip xmlns:r="http://schemas.openxmlformats.org/officeDocument/2006/relationships" r:embed="rId20"/>
          <a:stretch>
            <a:fillRect/>
          </a:stretch>
        </xdr:blipFill>
        <xdr:spPr>
          <a:xfrm>
            <a:off x="2156460" y="1706880"/>
            <a:ext cx="162000" cy="162000"/>
          </a:xfrm>
          <a:prstGeom prst="rect">
            <a:avLst/>
          </a:prstGeom>
        </xdr:spPr>
      </xdr:pic>
      <xdr:pic>
        <xdr:nvPicPr>
          <xdr:cNvPr id="54" name="Picture 53">
            <a:extLst>
              <a:ext uri="{FF2B5EF4-FFF2-40B4-BE49-F238E27FC236}">
                <a16:creationId xmlns:a16="http://schemas.microsoft.com/office/drawing/2014/main" id="{B04157FB-4A71-274B-4260-11D012AD13D9}"/>
              </a:ext>
            </a:extLst>
          </xdr:cNvPr>
          <xdr:cNvPicPr>
            <a:picLocks noChangeAspect="1"/>
          </xdr:cNvPicPr>
        </xdr:nvPicPr>
        <xdr:blipFill>
          <a:blip xmlns:r="http://schemas.openxmlformats.org/officeDocument/2006/relationships" r:embed="rId20"/>
          <a:stretch>
            <a:fillRect/>
          </a:stretch>
        </xdr:blipFill>
        <xdr:spPr>
          <a:xfrm>
            <a:off x="2156460" y="2362200"/>
            <a:ext cx="162000" cy="162000"/>
          </a:xfrm>
          <a:prstGeom prst="rect">
            <a:avLst/>
          </a:prstGeom>
        </xdr:spPr>
      </xdr:pic>
      <xdr:pic>
        <xdr:nvPicPr>
          <xdr:cNvPr id="55" name="Picture 54">
            <a:extLst>
              <a:ext uri="{FF2B5EF4-FFF2-40B4-BE49-F238E27FC236}">
                <a16:creationId xmlns:a16="http://schemas.microsoft.com/office/drawing/2014/main" id="{3EFDAACC-C6BF-DB9A-216F-F523A8C547BA}"/>
              </a:ext>
            </a:extLst>
          </xdr:cNvPr>
          <xdr:cNvPicPr>
            <a:picLocks noChangeAspect="1"/>
          </xdr:cNvPicPr>
        </xdr:nvPicPr>
        <xdr:blipFill>
          <a:blip xmlns:r="http://schemas.openxmlformats.org/officeDocument/2006/relationships" r:embed="rId20"/>
          <a:stretch>
            <a:fillRect/>
          </a:stretch>
        </xdr:blipFill>
        <xdr:spPr>
          <a:xfrm>
            <a:off x="2156460" y="2689860"/>
            <a:ext cx="162000" cy="162000"/>
          </a:xfrm>
          <a:prstGeom prst="rect">
            <a:avLst/>
          </a:prstGeom>
        </xdr:spPr>
      </xdr:pic>
      <xdr:pic>
        <xdr:nvPicPr>
          <xdr:cNvPr id="56" name="Picture 55">
            <a:extLst>
              <a:ext uri="{FF2B5EF4-FFF2-40B4-BE49-F238E27FC236}">
                <a16:creationId xmlns:a16="http://schemas.microsoft.com/office/drawing/2014/main" id="{B0EC24DD-40DA-DD76-5FE7-1D7B42E316DB}"/>
              </a:ext>
            </a:extLst>
          </xdr:cNvPr>
          <xdr:cNvPicPr>
            <a:picLocks noChangeAspect="1"/>
          </xdr:cNvPicPr>
        </xdr:nvPicPr>
        <xdr:blipFill>
          <a:blip xmlns:r="http://schemas.openxmlformats.org/officeDocument/2006/relationships" r:embed="rId20"/>
          <a:stretch>
            <a:fillRect/>
          </a:stretch>
        </xdr:blipFill>
        <xdr:spPr>
          <a:xfrm>
            <a:off x="2156460" y="3017520"/>
            <a:ext cx="162000" cy="162000"/>
          </a:xfrm>
          <a:prstGeom prst="rect">
            <a:avLst/>
          </a:prstGeom>
        </xdr:spPr>
      </xdr:pic>
      <xdr:pic>
        <xdr:nvPicPr>
          <xdr:cNvPr id="57" name="Picture 56">
            <a:extLst>
              <a:ext uri="{FF2B5EF4-FFF2-40B4-BE49-F238E27FC236}">
                <a16:creationId xmlns:a16="http://schemas.microsoft.com/office/drawing/2014/main" id="{678486E1-104E-9D69-2DF0-A9B584456E10}"/>
              </a:ext>
            </a:extLst>
          </xdr:cNvPr>
          <xdr:cNvPicPr>
            <a:picLocks noChangeAspect="1"/>
          </xdr:cNvPicPr>
        </xdr:nvPicPr>
        <xdr:blipFill>
          <a:blip xmlns:r="http://schemas.openxmlformats.org/officeDocument/2006/relationships" r:embed="rId20"/>
          <a:stretch>
            <a:fillRect/>
          </a:stretch>
        </xdr:blipFill>
        <xdr:spPr>
          <a:xfrm>
            <a:off x="2156460" y="3345180"/>
            <a:ext cx="162000" cy="162000"/>
          </a:xfrm>
          <a:prstGeom prst="rect">
            <a:avLst/>
          </a:prstGeom>
        </xdr:spPr>
      </xdr:pic>
      <xdr:pic>
        <xdr:nvPicPr>
          <xdr:cNvPr id="58" name="Picture 57">
            <a:extLst>
              <a:ext uri="{FF2B5EF4-FFF2-40B4-BE49-F238E27FC236}">
                <a16:creationId xmlns:a16="http://schemas.microsoft.com/office/drawing/2014/main" id="{6475A4FF-A676-BD02-0BC1-727D8C16AC13}"/>
              </a:ext>
            </a:extLst>
          </xdr:cNvPr>
          <xdr:cNvPicPr>
            <a:picLocks noChangeAspect="1"/>
          </xdr:cNvPicPr>
        </xdr:nvPicPr>
        <xdr:blipFill>
          <a:blip xmlns:r="http://schemas.openxmlformats.org/officeDocument/2006/relationships" r:embed="rId20"/>
          <a:stretch>
            <a:fillRect/>
          </a:stretch>
        </xdr:blipFill>
        <xdr:spPr>
          <a:xfrm>
            <a:off x="2156460" y="3672840"/>
            <a:ext cx="162000" cy="162000"/>
          </a:xfrm>
          <a:prstGeom prst="rect">
            <a:avLst/>
          </a:prstGeom>
        </xdr:spPr>
      </xdr:pic>
      <xdr:pic>
        <xdr:nvPicPr>
          <xdr:cNvPr id="59" name="Picture 58">
            <a:extLst>
              <a:ext uri="{FF2B5EF4-FFF2-40B4-BE49-F238E27FC236}">
                <a16:creationId xmlns:a16="http://schemas.microsoft.com/office/drawing/2014/main" id="{4C3186BE-AE46-4328-02CA-A7F2B2CA8193}"/>
              </a:ext>
            </a:extLst>
          </xdr:cNvPr>
          <xdr:cNvPicPr>
            <a:picLocks noChangeAspect="1"/>
          </xdr:cNvPicPr>
        </xdr:nvPicPr>
        <xdr:blipFill>
          <a:blip xmlns:r="http://schemas.openxmlformats.org/officeDocument/2006/relationships" r:embed="rId20"/>
          <a:stretch>
            <a:fillRect/>
          </a:stretch>
        </xdr:blipFill>
        <xdr:spPr>
          <a:xfrm>
            <a:off x="2156460" y="4000500"/>
            <a:ext cx="162000" cy="162000"/>
          </a:xfrm>
          <a:prstGeom prst="rect">
            <a:avLst/>
          </a:prstGeom>
        </xdr:spPr>
      </xdr:pic>
      <xdr:pic>
        <xdr:nvPicPr>
          <xdr:cNvPr id="60" name="Picture 59">
            <a:extLst>
              <a:ext uri="{FF2B5EF4-FFF2-40B4-BE49-F238E27FC236}">
                <a16:creationId xmlns:a16="http://schemas.microsoft.com/office/drawing/2014/main" id="{F2E93D44-C0EF-1D1A-5F80-4DB982FABEB9}"/>
              </a:ext>
            </a:extLst>
          </xdr:cNvPr>
          <xdr:cNvPicPr>
            <a:picLocks noChangeAspect="1"/>
          </xdr:cNvPicPr>
        </xdr:nvPicPr>
        <xdr:blipFill>
          <a:blip xmlns:r="http://schemas.openxmlformats.org/officeDocument/2006/relationships" r:embed="rId20"/>
          <a:stretch>
            <a:fillRect/>
          </a:stretch>
        </xdr:blipFill>
        <xdr:spPr>
          <a:xfrm>
            <a:off x="2156460" y="4328160"/>
            <a:ext cx="162000" cy="162000"/>
          </a:xfrm>
          <a:prstGeom prst="rect">
            <a:avLst/>
          </a:prstGeom>
        </xdr:spPr>
      </xdr:pic>
      <xdr:pic>
        <xdr:nvPicPr>
          <xdr:cNvPr id="61" name="Picture 60">
            <a:extLst>
              <a:ext uri="{FF2B5EF4-FFF2-40B4-BE49-F238E27FC236}">
                <a16:creationId xmlns:a16="http://schemas.microsoft.com/office/drawing/2014/main" id="{E5BAD73E-714D-958F-4E38-8EC588B288F3}"/>
              </a:ext>
            </a:extLst>
          </xdr:cNvPr>
          <xdr:cNvPicPr>
            <a:picLocks noChangeAspect="1"/>
          </xdr:cNvPicPr>
        </xdr:nvPicPr>
        <xdr:blipFill>
          <a:blip xmlns:r="http://schemas.openxmlformats.org/officeDocument/2006/relationships" r:embed="rId20"/>
          <a:stretch>
            <a:fillRect/>
          </a:stretch>
        </xdr:blipFill>
        <xdr:spPr>
          <a:xfrm>
            <a:off x="2156460" y="4655820"/>
            <a:ext cx="162000" cy="162000"/>
          </a:xfrm>
          <a:prstGeom prst="rect">
            <a:avLst/>
          </a:prstGeom>
        </xdr:spPr>
      </xdr:pic>
      <xdr:pic>
        <xdr:nvPicPr>
          <xdr:cNvPr id="62" name="Picture 61">
            <a:extLst>
              <a:ext uri="{FF2B5EF4-FFF2-40B4-BE49-F238E27FC236}">
                <a16:creationId xmlns:a16="http://schemas.microsoft.com/office/drawing/2014/main" id="{A419CDED-D8AC-2817-4B22-9EEE3C8CBDA6}"/>
              </a:ext>
            </a:extLst>
          </xdr:cNvPr>
          <xdr:cNvPicPr>
            <a:picLocks noChangeAspect="1"/>
          </xdr:cNvPicPr>
        </xdr:nvPicPr>
        <xdr:blipFill>
          <a:blip xmlns:r="http://schemas.openxmlformats.org/officeDocument/2006/relationships" r:embed="rId20"/>
          <a:stretch>
            <a:fillRect/>
          </a:stretch>
        </xdr:blipFill>
        <xdr:spPr>
          <a:xfrm>
            <a:off x="2156460" y="4983480"/>
            <a:ext cx="162000" cy="162000"/>
          </a:xfrm>
          <a:prstGeom prst="rect">
            <a:avLst/>
          </a:prstGeom>
        </xdr:spPr>
      </xdr:pic>
      <xdr:pic>
        <xdr:nvPicPr>
          <xdr:cNvPr id="63" name="Picture 62">
            <a:extLst>
              <a:ext uri="{FF2B5EF4-FFF2-40B4-BE49-F238E27FC236}">
                <a16:creationId xmlns:a16="http://schemas.microsoft.com/office/drawing/2014/main" id="{4FD4C131-5F87-C3A5-1887-0A21E213628C}"/>
              </a:ext>
            </a:extLst>
          </xdr:cNvPr>
          <xdr:cNvPicPr>
            <a:picLocks noChangeAspect="1"/>
          </xdr:cNvPicPr>
        </xdr:nvPicPr>
        <xdr:blipFill>
          <a:blip xmlns:r="http://schemas.openxmlformats.org/officeDocument/2006/relationships" r:embed="rId20"/>
          <a:stretch>
            <a:fillRect/>
          </a:stretch>
        </xdr:blipFill>
        <xdr:spPr>
          <a:xfrm>
            <a:off x="2156460" y="5311140"/>
            <a:ext cx="162000" cy="162000"/>
          </a:xfrm>
          <a:prstGeom prst="rect">
            <a:avLst/>
          </a:prstGeom>
        </xdr:spPr>
      </xdr:pic>
      <xdr:pic>
        <xdr:nvPicPr>
          <xdr:cNvPr id="64" name="Picture 63">
            <a:extLst>
              <a:ext uri="{FF2B5EF4-FFF2-40B4-BE49-F238E27FC236}">
                <a16:creationId xmlns:a16="http://schemas.microsoft.com/office/drawing/2014/main" id="{70C2513B-793A-C7E3-930D-36F766AF575E}"/>
              </a:ext>
            </a:extLst>
          </xdr:cNvPr>
          <xdr:cNvPicPr>
            <a:picLocks noChangeAspect="1"/>
          </xdr:cNvPicPr>
        </xdr:nvPicPr>
        <xdr:blipFill>
          <a:blip xmlns:r="http://schemas.openxmlformats.org/officeDocument/2006/relationships" r:embed="rId20"/>
          <a:stretch>
            <a:fillRect/>
          </a:stretch>
        </xdr:blipFill>
        <xdr:spPr>
          <a:xfrm>
            <a:off x="2156460" y="5638800"/>
            <a:ext cx="162000" cy="162000"/>
          </a:xfrm>
          <a:prstGeom prst="rect">
            <a:avLst/>
          </a:prstGeom>
        </xdr:spPr>
      </xdr:pic>
      <xdr:pic>
        <xdr:nvPicPr>
          <xdr:cNvPr id="65" name="Picture 64">
            <a:extLst>
              <a:ext uri="{FF2B5EF4-FFF2-40B4-BE49-F238E27FC236}">
                <a16:creationId xmlns:a16="http://schemas.microsoft.com/office/drawing/2014/main" id="{28D4F8AF-C640-C7C7-6817-45989A1FC1F9}"/>
              </a:ext>
            </a:extLst>
          </xdr:cNvPr>
          <xdr:cNvPicPr>
            <a:picLocks noChangeAspect="1"/>
          </xdr:cNvPicPr>
        </xdr:nvPicPr>
        <xdr:blipFill>
          <a:blip xmlns:r="http://schemas.openxmlformats.org/officeDocument/2006/relationships" r:embed="rId20"/>
          <a:stretch>
            <a:fillRect/>
          </a:stretch>
        </xdr:blipFill>
        <xdr:spPr>
          <a:xfrm>
            <a:off x="2156460" y="5966460"/>
            <a:ext cx="162000" cy="162000"/>
          </a:xfrm>
          <a:prstGeom prst="rect">
            <a:avLst/>
          </a:prstGeom>
        </xdr:spPr>
      </xdr:pic>
    </xdr:grpSp>
    <xdr:clientData/>
  </xdr:twoCellAnchor>
  <xdr:twoCellAnchor>
    <xdr:from>
      <xdr:col>4</xdr:col>
      <xdr:colOff>106680</xdr:colOff>
      <xdr:row>6</xdr:row>
      <xdr:rowOff>99060</xdr:rowOff>
    </xdr:from>
    <xdr:to>
      <xdr:col>4</xdr:col>
      <xdr:colOff>250680</xdr:colOff>
      <xdr:row>19</xdr:row>
      <xdr:rowOff>227820</xdr:rowOff>
    </xdr:to>
    <xdr:grpSp>
      <xdr:nvGrpSpPr>
        <xdr:cNvPr id="66" name="Group 65">
          <a:extLst>
            <a:ext uri="{FF2B5EF4-FFF2-40B4-BE49-F238E27FC236}">
              <a16:creationId xmlns:a16="http://schemas.microsoft.com/office/drawing/2014/main" id="{2B51ACFB-91D8-497D-A666-C743875B8B48}"/>
            </a:ext>
          </a:extLst>
        </xdr:cNvPr>
        <xdr:cNvGrpSpPr/>
      </xdr:nvGrpSpPr>
      <xdr:grpSpPr>
        <a:xfrm>
          <a:off x="1821180" y="1813560"/>
          <a:ext cx="144000" cy="4388340"/>
          <a:chOff x="1805940" y="1798320"/>
          <a:chExt cx="144000" cy="4388340"/>
        </a:xfrm>
      </xdr:grpSpPr>
      <xdr:sp macro="" textlink="">
        <xdr:nvSpPr>
          <xdr:cNvPr id="67" name="Oval 66">
            <a:extLst>
              <a:ext uri="{FF2B5EF4-FFF2-40B4-BE49-F238E27FC236}">
                <a16:creationId xmlns:a16="http://schemas.microsoft.com/office/drawing/2014/main" id="{30AC1CCE-D18B-BC2B-A6C6-00003F876C5E}"/>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8" name="Oval 67">
            <a:extLst>
              <a:ext uri="{FF2B5EF4-FFF2-40B4-BE49-F238E27FC236}">
                <a16:creationId xmlns:a16="http://schemas.microsoft.com/office/drawing/2014/main" id="{8049A09B-FD65-5B05-6C48-837411968890}"/>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9" name="Oval 68">
            <a:extLst>
              <a:ext uri="{FF2B5EF4-FFF2-40B4-BE49-F238E27FC236}">
                <a16:creationId xmlns:a16="http://schemas.microsoft.com/office/drawing/2014/main" id="{2A6F81D0-3686-20E6-B38F-E6CF9C9656AB}"/>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0" name="Oval 69">
            <a:extLst>
              <a:ext uri="{FF2B5EF4-FFF2-40B4-BE49-F238E27FC236}">
                <a16:creationId xmlns:a16="http://schemas.microsoft.com/office/drawing/2014/main" id="{F7367E19-C65D-81C6-9691-5B1ECC2B4714}"/>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1" name="Oval 70">
            <a:extLst>
              <a:ext uri="{FF2B5EF4-FFF2-40B4-BE49-F238E27FC236}">
                <a16:creationId xmlns:a16="http://schemas.microsoft.com/office/drawing/2014/main" id="{C32EBBD9-6193-F7AA-A8ED-001C812D19B5}"/>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2" name="Oval 71">
            <a:extLst>
              <a:ext uri="{FF2B5EF4-FFF2-40B4-BE49-F238E27FC236}">
                <a16:creationId xmlns:a16="http://schemas.microsoft.com/office/drawing/2014/main" id="{C3B83E42-3E1B-3849-524B-2504272822B1}"/>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3" name="Oval 72">
            <a:extLst>
              <a:ext uri="{FF2B5EF4-FFF2-40B4-BE49-F238E27FC236}">
                <a16:creationId xmlns:a16="http://schemas.microsoft.com/office/drawing/2014/main" id="{9B0617B5-2B3C-88BF-A199-1F1B0B96D077}"/>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4" name="Oval 73">
            <a:extLst>
              <a:ext uri="{FF2B5EF4-FFF2-40B4-BE49-F238E27FC236}">
                <a16:creationId xmlns:a16="http://schemas.microsoft.com/office/drawing/2014/main" id="{63AC7CF5-621B-BFFA-A7E5-61BF04FFC70F}"/>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5" name="Oval 74">
            <a:extLst>
              <a:ext uri="{FF2B5EF4-FFF2-40B4-BE49-F238E27FC236}">
                <a16:creationId xmlns:a16="http://schemas.microsoft.com/office/drawing/2014/main" id="{06C7BB40-99C3-728E-6318-B5CDE81F8470}"/>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6" name="Oval 75">
            <a:extLst>
              <a:ext uri="{FF2B5EF4-FFF2-40B4-BE49-F238E27FC236}">
                <a16:creationId xmlns:a16="http://schemas.microsoft.com/office/drawing/2014/main" id="{E40AEAD7-CB17-B4A2-3B23-5530104F910C}"/>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7" name="Oval 76">
            <a:extLst>
              <a:ext uri="{FF2B5EF4-FFF2-40B4-BE49-F238E27FC236}">
                <a16:creationId xmlns:a16="http://schemas.microsoft.com/office/drawing/2014/main" id="{F401EA92-598F-E756-CBDA-B1FF346CC3B4}"/>
              </a:ext>
            </a:extLst>
          </xdr:cNvPr>
          <xdr:cNvSpPr>
            <a:spLocks noChangeAspect="1"/>
          </xdr:cNvSpPr>
        </xdr:nvSpPr>
        <xdr:spPr>
          <a:xfrm>
            <a:off x="1805940" y="60426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8" name="Oval 77">
            <a:extLst>
              <a:ext uri="{FF2B5EF4-FFF2-40B4-BE49-F238E27FC236}">
                <a16:creationId xmlns:a16="http://schemas.microsoft.com/office/drawing/2014/main" id="{3E28812F-D817-F4A1-90A7-6748F7D3D630}"/>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9" name="Oval 78">
            <a:extLst>
              <a:ext uri="{FF2B5EF4-FFF2-40B4-BE49-F238E27FC236}">
                <a16:creationId xmlns:a16="http://schemas.microsoft.com/office/drawing/2014/main" id="{E0760E8E-C875-A5D3-5A0A-0C4ED9863239}"/>
              </a:ext>
            </a:extLst>
          </xdr:cNvPr>
          <xdr:cNvSpPr>
            <a:spLocks noChangeAspect="1"/>
          </xdr:cNvSpPr>
        </xdr:nvSpPr>
        <xdr:spPr>
          <a:xfrm>
            <a:off x="1805940" y="53873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0" name="Oval 79">
            <a:extLst>
              <a:ext uri="{FF2B5EF4-FFF2-40B4-BE49-F238E27FC236}">
                <a16:creationId xmlns:a16="http://schemas.microsoft.com/office/drawing/2014/main" id="{3C1300A2-8D84-8A00-03BC-FE910FDBF035}"/>
              </a:ext>
            </a:extLst>
          </xdr:cNvPr>
          <xdr:cNvSpPr>
            <a:spLocks noChangeAspect="1"/>
          </xdr:cNvSpPr>
        </xdr:nvSpPr>
        <xdr:spPr>
          <a:xfrm>
            <a:off x="1805940" y="50596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91440</xdr:colOff>
      <xdr:row>5</xdr:row>
      <xdr:rowOff>76200</xdr:rowOff>
    </xdr:from>
    <xdr:to>
      <xdr:col>4</xdr:col>
      <xdr:colOff>259921</xdr:colOff>
      <xdr:row>5</xdr:row>
      <xdr:rowOff>256200</xdr:rowOff>
    </xdr:to>
    <xdr:pic>
      <xdr:nvPicPr>
        <xdr:cNvPr id="82" name="Picture 81">
          <a:extLst>
            <a:ext uri="{FF2B5EF4-FFF2-40B4-BE49-F238E27FC236}">
              <a16:creationId xmlns:a16="http://schemas.microsoft.com/office/drawing/2014/main" id="{22CAC6AE-C44E-4BD5-A6A1-E74CD334F308}"/>
            </a:ext>
          </a:extLst>
        </xdr:cNvPr>
        <xdr:cNvPicPr>
          <a:picLocks noChangeAspect="1"/>
        </xdr:cNvPicPr>
      </xdr:nvPicPr>
      <xdr:blipFill>
        <a:blip xmlns:r="http://schemas.openxmlformats.org/officeDocument/2006/relationships" r:embed="rId21"/>
        <a:stretch>
          <a:fillRect/>
        </a:stretch>
      </xdr:blipFill>
      <xdr:spPr>
        <a:xfrm>
          <a:off x="1805940" y="1463040"/>
          <a:ext cx="168481" cy="180000"/>
        </a:xfrm>
        <a:prstGeom prst="rect">
          <a:avLst/>
        </a:prstGeom>
      </xdr:spPr>
    </xdr:pic>
    <xdr:clientData/>
  </xdr:twoCellAnchor>
  <xdr:twoCellAnchor>
    <xdr:from>
      <xdr:col>14</xdr:col>
      <xdr:colOff>1036320</xdr:colOff>
      <xdr:row>3</xdr:row>
      <xdr:rowOff>121920</xdr:rowOff>
    </xdr:from>
    <xdr:to>
      <xdr:col>14</xdr:col>
      <xdr:colOff>1697460</xdr:colOff>
      <xdr:row>3</xdr:row>
      <xdr:rowOff>373920</xdr:rowOff>
    </xdr:to>
    <xdr:sp macro="" textlink="">
      <xdr:nvSpPr>
        <xdr:cNvPr id="7" name="Rectangle: Rounded Corners 6">
          <a:hlinkClick xmlns:r="http://schemas.openxmlformats.org/officeDocument/2006/relationships" r:id="rId22"/>
          <a:extLst>
            <a:ext uri="{FF2B5EF4-FFF2-40B4-BE49-F238E27FC236}">
              <a16:creationId xmlns:a16="http://schemas.microsoft.com/office/drawing/2014/main" id="{239F6A1E-2D57-4C61-974B-B8F5087B0DEB}"/>
            </a:ext>
          </a:extLst>
        </xdr:cNvPr>
        <xdr:cNvSpPr/>
      </xdr:nvSpPr>
      <xdr:spPr>
        <a:xfrm>
          <a:off x="13426440" y="944880"/>
          <a:ext cx="6611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104.xml><?xml version="1.0" encoding="utf-8"?>
<xdr:wsDr xmlns:xdr="http://schemas.openxmlformats.org/drawingml/2006/spreadsheetDrawing" xmlns:a="http://schemas.openxmlformats.org/drawingml/2006/main">
  <xdr:twoCellAnchor>
    <xdr:from>
      <xdr:col>16</xdr:col>
      <xdr:colOff>1287780</xdr:colOff>
      <xdr:row>3</xdr:row>
      <xdr:rowOff>99060</xdr:rowOff>
    </xdr:from>
    <xdr:to>
      <xdr:col>16</xdr:col>
      <xdr:colOff>2007780</xdr:colOff>
      <xdr:row>3</xdr:row>
      <xdr:rowOff>351060</xdr:rowOff>
    </xdr:to>
    <xdr:sp macro="" textlink="">
      <xdr:nvSpPr>
        <xdr:cNvPr id="50" name="Rectangle: Rounded Corners 49">
          <a:extLst>
            <a:ext uri="{FF2B5EF4-FFF2-40B4-BE49-F238E27FC236}">
              <a16:creationId xmlns:a16="http://schemas.microsoft.com/office/drawing/2014/main" id="{C6422E61-D49F-4DB9-AA8C-F1F30755F336}"/>
            </a:ext>
          </a:extLst>
        </xdr:cNvPr>
        <xdr:cNvSpPr/>
      </xdr:nvSpPr>
      <xdr:spPr>
        <a:xfrm>
          <a:off x="13426440" y="922020"/>
          <a:ext cx="720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ADD</a:t>
          </a:r>
          <a:endParaRPr lang="en-SC" sz="1000"/>
        </a:p>
      </xdr:txBody>
    </xdr:sp>
    <xdr:clientData/>
  </xdr:twoCellAnchor>
  <xdr:twoCellAnchor>
    <xdr:from>
      <xdr:col>5</xdr:col>
      <xdr:colOff>7620</xdr:colOff>
      <xdr:row>6</xdr:row>
      <xdr:rowOff>91440</xdr:rowOff>
    </xdr:from>
    <xdr:to>
      <xdr:col>5</xdr:col>
      <xdr:colOff>79620</xdr:colOff>
      <xdr:row>6</xdr:row>
      <xdr:rowOff>253440</xdr:rowOff>
    </xdr:to>
    <xdr:sp macro="" textlink="">
      <xdr:nvSpPr>
        <xdr:cNvPr id="51" name="Rectangle 50">
          <a:extLst>
            <a:ext uri="{FF2B5EF4-FFF2-40B4-BE49-F238E27FC236}">
              <a16:creationId xmlns:a16="http://schemas.microsoft.com/office/drawing/2014/main" id="{DFDFF9A5-7AA5-49EE-BC1E-EA1AF132DB7A}"/>
            </a:ext>
          </a:extLst>
        </xdr:cNvPr>
        <xdr:cNvSpPr>
          <a:spLocks/>
        </xdr:cNvSpPr>
      </xdr:nvSpPr>
      <xdr:spPr>
        <a:xfrm>
          <a:off x="1844040" y="18059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106680</xdr:rowOff>
    </xdr:from>
    <xdr:to>
      <xdr:col>5</xdr:col>
      <xdr:colOff>72000</xdr:colOff>
      <xdr:row>7</xdr:row>
      <xdr:rowOff>268680</xdr:rowOff>
    </xdr:to>
    <xdr:sp macro="" textlink="">
      <xdr:nvSpPr>
        <xdr:cNvPr id="52" name="Rectangle 51">
          <a:extLst>
            <a:ext uri="{FF2B5EF4-FFF2-40B4-BE49-F238E27FC236}">
              <a16:creationId xmlns:a16="http://schemas.microsoft.com/office/drawing/2014/main" id="{CED7525B-7413-4FC0-8829-158A38E67C9B}"/>
            </a:ext>
          </a:extLst>
        </xdr:cNvPr>
        <xdr:cNvSpPr>
          <a:spLocks/>
        </xdr:cNvSpPr>
      </xdr:nvSpPr>
      <xdr:spPr>
        <a:xfrm>
          <a:off x="1836420" y="21488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99060</xdr:rowOff>
    </xdr:from>
    <xdr:to>
      <xdr:col>5</xdr:col>
      <xdr:colOff>72000</xdr:colOff>
      <xdr:row>8</xdr:row>
      <xdr:rowOff>261060</xdr:rowOff>
    </xdr:to>
    <xdr:sp macro="" textlink="">
      <xdr:nvSpPr>
        <xdr:cNvPr id="53" name="Rectangle 52">
          <a:extLst>
            <a:ext uri="{FF2B5EF4-FFF2-40B4-BE49-F238E27FC236}">
              <a16:creationId xmlns:a16="http://schemas.microsoft.com/office/drawing/2014/main" id="{88A8DE3E-21AD-42AC-AFD1-BDE687D76708}"/>
            </a:ext>
          </a:extLst>
        </xdr:cNvPr>
        <xdr:cNvSpPr>
          <a:spLocks/>
        </xdr:cNvSpPr>
      </xdr:nvSpPr>
      <xdr:spPr>
        <a:xfrm>
          <a:off x="1836420" y="24688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114300</xdr:rowOff>
    </xdr:from>
    <xdr:to>
      <xdr:col>5</xdr:col>
      <xdr:colOff>72000</xdr:colOff>
      <xdr:row>9</xdr:row>
      <xdr:rowOff>276300</xdr:rowOff>
    </xdr:to>
    <xdr:sp macro="" textlink="">
      <xdr:nvSpPr>
        <xdr:cNvPr id="54" name="Rectangle 53">
          <a:extLst>
            <a:ext uri="{FF2B5EF4-FFF2-40B4-BE49-F238E27FC236}">
              <a16:creationId xmlns:a16="http://schemas.microsoft.com/office/drawing/2014/main" id="{00237E02-673D-4BB7-86F5-9D19A27EE2AD}"/>
            </a:ext>
          </a:extLst>
        </xdr:cNvPr>
        <xdr:cNvSpPr>
          <a:spLocks/>
        </xdr:cNvSpPr>
      </xdr:nvSpPr>
      <xdr:spPr>
        <a:xfrm>
          <a:off x="1836420" y="28117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7620</xdr:colOff>
      <xdr:row>10</xdr:row>
      <xdr:rowOff>83820</xdr:rowOff>
    </xdr:from>
    <xdr:to>
      <xdr:col>5</xdr:col>
      <xdr:colOff>79620</xdr:colOff>
      <xdr:row>10</xdr:row>
      <xdr:rowOff>245820</xdr:rowOff>
    </xdr:to>
    <xdr:sp macro="" textlink="">
      <xdr:nvSpPr>
        <xdr:cNvPr id="55" name="Rectangle 54">
          <a:extLst>
            <a:ext uri="{FF2B5EF4-FFF2-40B4-BE49-F238E27FC236}">
              <a16:creationId xmlns:a16="http://schemas.microsoft.com/office/drawing/2014/main" id="{F20313DB-C972-4412-A7BC-8F7877063D00}"/>
            </a:ext>
          </a:extLst>
        </xdr:cNvPr>
        <xdr:cNvSpPr>
          <a:spLocks/>
        </xdr:cNvSpPr>
      </xdr:nvSpPr>
      <xdr:spPr>
        <a:xfrm>
          <a:off x="1844040" y="310896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11</xdr:row>
      <xdr:rowOff>99060</xdr:rowOff>
    </xdr:from>
    <xdr:to>
      <xdr:col>5</xdr:col>
      <xdr:colOff>72000</xdr:colOff>
      <xdr:row>11</xdr:row>
      <xdr:rowOff>261060</xdr:rowOff>
    </xdr:to>
    <xdr:sp macro="" textlink="">
      <xdr:nvSpPr>
        <xdr:cNvPr id="56" name="Rectangle 55">
          <a:extLst>
            <a:ext uri="{FF2B5EF4-FFF2-40B4-BE49-F238E27FC236}">
              <a16:creationId xmlns:a16="http://schemas.microsoft.com/office/drawing/2014/main" id="{27B044CC-A31E-49B0-96B3-FE25BB0AC7CB}"/>
            </a:ext>
          </a:extLst>
        </xdr:cNvPr>
        <xdr:cNvSpPr>
          <a:spLocks/>
        </xdr:cNvSpPr>
      </xdr:nvSpPr>
      <xdr:spPr>
        <a:xfrm>
          <a:off x="1836420" y="345186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12</xdr:row>
      <xdr:rowOff>91440</xdr:rowOff>
    </xdr:from>
    <xdr:to>
      <xdr:col>5</xdr:col>
      <xdr:colOff>72000</xdr:colOff>
      <xdr:row>12</xdr:row>
      <xdr:rowOff>253440</xdr:rowOff>
    </xdr:to>
    <xdr:sp macro="" textlink="">
      <xdr:nvSpPr>
        <xdr:cNvPr id="57" name="Rectangle 56">
          <a:extLst>
            <a:ext uri="{FF2B5EF4-FFF2-40B4-BE49-F238E27FC236}">
              <a16:creationId xmlns:a16="http://schemas.microsoft.com/office/drawing/2014/main" id="{287EE438-742C-4347-85FA-F2314D08B2EC}"/>
            </a:ext>
          </a:extLst>
        </xdr:cNvPr>
        <xdr:cNvSpPr>
          <a:spLocks/>
        </xdr:cNvSpPr>
      </xdr:nvSpPr>
      <xdr:spPr>
        <a:xfrm>
          <a:off x="1836420" y="377190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13</xdr:row>
      <xdr:rowOff>106680</xdr:rowOff>
    </xdr:from>
    <xdr:to>
      <xdr:col>5</xdr:col>
      <xdr:colOff>72000</xdr:colOff>
      <xdr:row>13</xdr:row>
      <xdr:rowOff>268680</xdr:rowOff>
    </xdr:to>
    <xdr:sp macro="" textlink="">
      <xdr:nvSpPr>
        <xdr:cNvPr id="58" name="Rectangle 57">
          <a:extLst>
            <a:ext uri="{FF2B5EF4-FFF2-40B4-BE49-F238E27FC236}">
              <a16:creationId xmlns:a16="http://schemas.microsoft.com/office/drawing/2014/main" id="{D947AD26-0946-4619-A03F-E111919E9A49}"/>
            </a:ext>
          </a:extLst>
        </xdr:cNvPr>
        <xdr:cNvSpPr>
          <a:spLocks/>
        </xdr:cNvSpPr>
      </xdr:nvSpPr>
      <xdr:spPr>
        <a:xfrm>
          <a:off x="1836420" y="411480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7620</xdr:colOff>
      <xdr:row>14</xdr:row>
      <xdr:rowOff>83820</xdr:rowOff>
    </xdr:from>
    <xdr:to>
      <xdr:col>5</xdr:col>
      <xdr:colOff>79620</xdr:colOff>
      <xdr:row>14</xdr:row>
      <xdr:rowOff>245820</xdr:rowOff>
    </xdr:to>
    <xdr:sp macro="" textlink="">
      <xdr:nvSpPr>
        <xdr:cNvPr id="59" name="Rectangle 58">
          <a:extLst>
            <a:ext uri="{FF2B5EF4-FFF2-40B4-BE49-F238E27FC236}">
              <a16:creationId xmlns:a16="http://schemas.microsoft.com/office/drawing/2014/main" id="{C79E5DB7-A439-4FF5-9B78-B3B966C26F2A}"/>
            </a:ext>
          </a:extLst>
        </xdr:cNvPr>
        <xdr:cNvSpPr>
          <a:spLocks/>
        </xdr:cNvSpPr>
      </xdr:nvSpPr>
      <xdr:spPr>
        <a:xfrm>
          <a:off x="1844040" y="441960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15</xdr:row>
      <xdr:rowOff>99060</xdr:rowOff>
    </xdr:from>
    <xdr:to>
      <xdr:col>5</xdr:col>
      <xdr:colOff>72000</xdr:colOff>
      <xdr:row>15</xdr:row>
      <xdr:rowOff>261060</xdr:rowOff>
    </xdr:to>
    <xdr:sp macro="" textlink="">
      <xdr:nvSpPr>
        <xdr:cNvPr id="60" name="Rectangle 59">
          <a:extLst>
            <a:ext uri="{FF2B5EF4-FFF2-40B4-BE49-F238E27FC236}">
              <a16:creationId xmlns:a16="http://schemas.microsoft.com/office/drawing/2014/main" id="{F80479B6-52ED-4C97-AD47-5C88A9AD4CFD}"/>
            </a:ext>
          </a:extLst>
        </xdr:cNvPr>
        <xdr:cNvSpPr>
          <a:spLocks/>
        </xdr:cNvSpPr>
      </xdr:nvSpPr>
      <xdr:spPr>
        <a:xfrm>
          <a:off x="1836420" y="476250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16</xdr:row>
      <xdr:rowOff>91440</xdr:rowOff>
    </xdr:from>
    <xdr:to>
      <xdr:col>5</xdr:col>
      <xdr:colOff>72000</xdr:colOff>
      <xdr:row>16</xdr:row>
      <xdr:rowOff>253440</xdr:rowOff>
    </xdr:to>
    <xdr:sp macro="" textlink="">
      <xdr:nvSpPr>
        <xdr:cNvPr id="61" name="Rectangle 60">
          <a:extLst>
            <a:ext uri="{FF2B5EF4-FFF2-40B4-BE49-F238E27FC236}">
              <a16:creationId xmlns:a16="http://schemas.microsoft.com/office/drawing/2014/main" id="{54BA1458-BA8D-4810-9571-8CB3C34D30CF}"/>
            </a:ext>
          </a:extLst>
        </xdr:cNvPr>
        <xdr:cNvSpPr>
          <a:spLocks/>
        </xdr:cNvSpPr>
      </xdr:nvSpPr>
      <xdr:spPr>
        <a:xfrm>
          <a:off x="1836420" y="50825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17</xdr:row>
      <xdr:rowOff>106680</xdr:rowOff>
    </xdr:from>
    <xdr:to>
      <xdr:col>5</xdr:col>
      <xdr:colOff>72000</xdr:colOff>
      <xdr:row>17</xdr:row>
      <xdr:rowOff>268680</xdr:rowOff>
    </xdr:to>
    <xdr:sp macro="" textlink="">
      <xdr:nvSpPr>
        <xdr:cNvPr id="62" name="Rectangle 61">
          <a:extLst>
            <a:ext uri="{FF2B5EF4-FFF2-40B4-BE49-F238E27FC236}">
              <a16:creationId xmlns:a16="http://schemas.microsoft.com/office/drawing/2014/main" id="{03A1BF76-E191-4E62-9DD3-594E58F2DF02}"/>
            </a:ext>
          </a:extLst>
        </xdr:cNvPr>
        <xdr:cNvSpPr>
          <a:spLocks/>
        </xdr:cNvSpPr>
      </xdr:nvSpPr>
      <xdr:spPr>
        <a:xfrm>
          <a:off x="1836420" y="54254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7620</xdr:colOff>
      <xdr:row>18</xdr:row>
      <xdr:rowOff>83820</xdr:rowOff>
    </xdr:from>
    <xdr:to>
      <xdr:col>5</xdr:col>
      <xdr:colOff>79620</xdr:colOff>
      <xdr:row>18</xdr:row>
      <xdr:rowOff>245820</xdr:rowOff>
    </xdr:to>
    <xdr:sp macro="" textlink="">
      <xdr:nvSpPr>
        <xdr:cNvPr id="63" name="Rectangle 62">
          <a:extLst>
            <a:ext uri="{FF2B5EF4-FFF2-40B4-BE49-F238E27FC236}">
              <a16:creationId xmlns:a16="http://schemas.microsoft.com/office/drawing/2014/main" id="{396A234A-C97B-416F-8436-DFFA8CF83CB9}"/>
            </a:ext>
          </a:extLst>
        </xdr:cNvPr>
        <xdr:cNvSpPr>
          <a:spLocks/>
        </xdr:cNvSpPr>
      </xdr:nvSpPr>
      <xdr:spPr>
        <a:xfrm>
          <a:off x="1844040" y="57302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19</xdr:row>
      <xdr:rowOff>99060</xdr:rowOff>
    </xdr:from>
    <xdr:to>
      <xdr:col>5</xdr:col>
      <xdr:colOff>72000</xdr:colOff>
      <xdr:row>19</xdr:row>
      <xdr:rowOff>261060</xdr:rowOff>
    </xdr:to>
    <xdr:sp macro="" textlink="">
      <xdr:nvSpPr>
        <xdr:cNvPr id="64" name="Rectangle 63">
          <a:extLst>
            <a:ext uri="{FF2B5EF4-FFF2-40B4-BE49-F238E27FC236}">
              <a16:creationId xmlns:a16="http://schemas.microsoft.com/office/drawing/2014/main" id="{792F6486-511D-4F55-A5CD-98D4204407D9}"/>
            </a:ext>
          </a:extLst>
        </xdr:cNvPr>
        <xdr:cNvSpPr>
          <a:spLocks/>
        </xdr:cNvSpPr>
      </xdr:nvSpPr>
      <xdr:spPr>
        <a:xfrm>
          <a:off x="1836420" y="60731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20</xdr:row>
      <xdr:rowOff>91440</xdr:rowOff>
    </xdr:from>
    <xdr:to>
      <xdr:col>5</xdr:col>
      <xdr:colOff>72000</xdr:colOff>
      <xdr:row>20</xdr:row>
      <xdr:rowOff>253440</xdr:rowOff>
    </xdr:to>
    <xdr:sp macro="" textlink="">
      <xdr:nvSpPr>
        <xdr:cNvPr id="65" name="Rectangle 64">
          <a:extLst>
            <a:ext uri="{FF2B5EF4-FFF2-40B4-BE49-F238E27FC236}">
              <a16:creationId xmlns:a16="http://schemas.microsoft.com/office/drawing/2014/main" id="{0F27B6DF-B5A6-4AFF-B4C0-116C53BC78CB}"/>
            </a:ext>
          </a:extLst>
        </xdr:cNvPr>
        <xdr:cNvSpPr>
          <a:spLocks/>
        </xdr:cNvSpPr>
      </xdr:nvSpPr>
      <xdr:spPr>
        <a:xfrm>
          <a:off x="1836420" y="63931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12</xdr:col>
      <xdr:colOff>1135380</xdr:colOff>
      <xdr:row>3</xdr:row>
      <xdr:rowOff>129540</xdr:rowOff>
    </xdr:from>
    <xdr:to>
      <xdr:col>13</xdr:col>
      <xdr:colOff>362421</xdr:colOff>
      <xdr:row>3</xdr:row>
      <xdr:rowOff>381540</xdr:rowOff>
    </xdr:to>
    <xdr:pic>
      <xdr:nvPicPr>
        <xdr:cNvPr id="66" name="Picture 65">
          <a:extLst>
            <a:ext uri="{FF2B5EF4-FFF2-40B4-BE49-F238E27FC236}">
              <a16:creationId xmlns:a16="http://schemas.microsoft.com/office/drawing/2014/main" id="{E2D826D2-F9BB-49B1-ABC6-5D7DE4C2326C}"/>
            </a:ext>
          </a:extLst>
        </xdr:cNvPr>
        <xdr:cNvPicPr>
          <a:picLocks/>
        </xdr:cNvPicPr>
      </xdr:nvPicPr>
      <xdr:blipFill>
        <a:blip xmlns:r="http://schemas.openxmlformats.org/officeDocument/2006/relationships" r:embed="rId1"/>
        <a:stretch>
          <a:fillRect/>
        </a:stretch>
      </xdr:blipFill>
      <xdr:spPr>
        <a:xfrm>
          <a:off x="9799320" y="952500"/>
          <a:ext cx="461481" cy="252000"/>
        </a:xfrm>
        <a:prstGeom prst="rect">
          <a:avLst/>
        </a:prstGeom>
      </xdr:spPr>
    </xdr:pic>
    <xdr:clientData/>
  </xdr:twoCellAnchor>
  <xdr:twoCellAnchor>
    <xdr:from>
      <xdr:col>0</xdr:col>
      <xdr:colOff>0</xdr:colOff>
      <xdr:row>0</xdr:row>
      <xdr:rowOff>0</xdr:rowOff>
    </xdr:from>
    <xdr:to>
      <xdr:col>2</xdr:col>
      <xdr:colOff>3471</xdr:colOff>
      <xdr:row>22</xdr:row>
      <xdr:rowOff>88680</xdr:rowOff>
    </xdr:to>
    <xdr:grpSp>
      <xdr:nvGrpSpPr>
        <xdr:cNvPr id="67" name="Group 66">
          <a:extLst>
            <a:ext uri="{FF2B5EF4-FFF2-40B4-BE49-F238E27FC236}">
              <a16:creationId xmlns:a16="http://schemas.microsoft.com/office/drawing/2014/main" id="{A5F7F683-AE1A-4170-977D-E7087F6B3040}"/>
            </a:ext>
          </a:extLst>
        </xdr:cNvPr>
        <xdr:cNvGrpSpPr/>
      </xdr:nvGrpSpPr>
      <xdr:grpSpPr>
        <a:xfrm>
          <a:off x="0" y="0"/>
          <a:ext cx="1474131" cy="6840000"/>
          <a:chOff x="0" y="0"/>
          <a:chExt cx="1470321" cy="6184990"/>
        </a:xfrm>
      </xdr:grpSpPr>
      <xdr:grpSp>
        <xdr:nvGrpSpPr>
          <xdr:cNvPr id="68" name="Group 67">
            <a:extLst>
              <a:ext uri="{FF2B5EF4-FFF2-40B4-BE49-F238E27FC236}">
                <a16:creationId xmlns:a16="http://schemas.microsoft.com/office/drawing/2014/main" id="{AA305A11-0C68-A9AD-D220-23E3CE3E6EF1}"/>
              </a:ext>
            </a:extLst>
          </xdr:cNvPr>
          <xdr:cNvGrpSpPr/>
        </xdr:nvGrpSpPr>
        <xdr:grpSpPr>
          <a:xfrm>
            <a:off x="0" y="0"/>
            <a:ext cx="1470321" cy="6184990"/>
            <a:chOff x="0" y="0"/>
            <a:chExt cx="1470321" cy="6184990"/>
          </a:xfrm>
        </xdr:grpSpPr>
        <xdr:grpSp>
          <xdr:nvGrpSpPr>
            <xdr:cNvPr id="70" name="Group 69">
              <a:extLst>
                <a:ext uri="{FF2B5EF4-FFF2-40B4-BE49-F238E27FC236}">
                  <a16:creationId xmlns:a16="http://schemas.microsoft.com/office/drawing/2014/main" id="{B848F7FF-424A-828B-21A2-4B5B45EE0229}"/>
                </a:ext>
              </a:extLst>
            </xdr:cNvPr>
            <xdr:cNvGrpSpPr/>
          </xdr:nvGrpSpPr>
          <xdr:grpSpPr>
            <a:xfrm>
              <a:off x="0" y="0"/>
              <a:ext cx="1470321" cy="6184990"/>
              <a:chOff x="0" y="-291307"/>
              <a:chExt cx="1474131" cy="6350725"/>
            </a:xfrm>
            <a:solidFill>
              <a:schemeClr val="bg1"/>
            </a:solidFill>
          </xdr:grpSpPr>
          <xdr:grpSp>
            <xdr:nvGrpSpPr>
              <xdr:cNvPr id="72" name="Group 71">
                <a:extLst>
                  <a:ext uri="{FF2B5EF4-FFF2-40B4-BE49-F238E27FC236}">
                    <a16:creationId xmlns:a16="http://schemas.microsoft.com/office/drawing/2014/main" id="{0102672C-C3BC-C84A-D3CD-E490893D37C9}"/>
                  </a:ext>
                </a:extLst>
              </xdr:cNvPr>
              <xdr:cNvGrpSpPr/>
            </xdr:nvGrpSpPr>
            <xdr:grpSpPr>
              <a:xfrm>
                <a:off x="0" y="-291307"/>
                <a:ext cx="1474131" cy="6350725"/>
                <a:chOff x="0" y="-291307"/>
                <a:chExt cx="1474131" cy="6350725"/>
              </a:xfrm>
              <a:grpFill/>
            </xdr:grpSpPr>
            <xdr:grpSp>
              <xdr:nvGrpSpPr>
                <xdr:cNvPr id="75" name="Group 74">
                  <a:extLst>
                    <a:ext uri="{FF2B5EF4-FFF2-40B4-BE49-F238E27FC236}">
                      <a16:creationId xmlns:a16="http://schemas.microsoft.com/office/drawing/2014/main" id="{494CF7FF-CB18-F7C5-019B-26DB56EBD45A}"/>
                    </a:ext>
                  </a:extLst>
                </xdr:cNvPr>
                <xdr:cNvGrpSpPr/>
              </xdr:nvGrpSpPr>
              <xdr:grpSpPr>
                <a:xfrm>
                  <a:off x="0" y="-291307"/>
                  <a:ext cx="1474131" cy="6350725"/>
                  <a:chOff x="0" y="-276870"/>
                  <a:chExt cx="1476165" cy="6035993"/>
                </a:xfrm>
                <a:grpFill/>
              </xdr:grpSpPr>
              <xdr:sp macro="" textlink="">
                <xdr:nvSpPr>
                  <xdr:cNvPr id="77" name="Rectangle 76">
                    <a:extLst>
                      <a:ext uri="{FF2B5EF4-FFF2-40B4-BE49-F238E27FC236}">
                        <a16:creationId xmlns:a16="http://schemas.microsoft.com/office/drawing/2014/main" id="{4084065D-28C0-9F5C-51CB-2EDF1D006552}"/>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78" name="Group 77">
                    <a:extLst>
                      <a:ext uri="{FF2B5EF4-FFF2-40B4-BE49-F238E27FC236}">
                        <a16:creationId xmlns:a16="http://schemas.microsoft.com/office/drawing/2014/main" id="{282FDF58-B51D-F15B-5ED1-7F6AA9083936}"/>
                      </a:ext>
                    </a:extLst>
                  </xdr:cNvPr>
                  <xdr:cNvGrpSpPr/>
                </xdr:nvGrpSpPr>
                <xdr:grpSpPr>
                  <a:xfrm>
                    <a:off x="2080" y="531339"/>
                    <a:ext cx="1457616" cy="4278031"/>
                    <a:chOff x="2080" y="531339"/>
                    <a:chExt cx="1457616" cy="4278031"/>
                  </a:xfrm>
                  <a:grpFill/>
                </xdr:grpSpPr>
                <xdr:sp macro="" textlink="">
                  <xdr:nvSpPr>
                    <xdr:cNvPr id="79" name="TextBox 78">
                      <a:hlinkClick xmlns:r="http://schemas.openxmlformats.org/officeDocument/2006/relationships" r:id="rId2"/>
                      <a:extLst>
                        <a:ext uri="{FF2B5EF4-FFF2-40B4-BE49-F238E27FC236}">
                          <a16:creationId xmlns:a16="http://schemas.microsoft.com/office/drawing/2014/main" id="{B958F2F6-D3AF-E4FA-2EBD-6F12ED612164}"/>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0" name="TextBox 79">
                      <a:hlinkClick xmlns:r="http://schemas.openxmlformats.org/officeDocument/2006/relationships" r:id="rId3"/>
                      <a:extLst>
                        <a:ext uri="{FF2B5EF4-FFF2-40B4-BE49-F238E27FC236}">
                          <a16:creationId xmlns:a16="http://schemas.microsoft.com/office/drawing/2014/main" id="{3DD113DB-4863-E33B-0E1E-97CD4E70F48A}"/>
                        </a:ext>
                      </a:extLst>
                    </xdr:cNvPr>
                    <xdr:cNvSpPr txBox="1"/>
                  </xdr:nvSpPr>
                  <xdr:spPr>
                    <a:xfrm>
                      <a:off x="2444" y="1054618"/>
                      <a:ext cx="1441986"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1" name="TextBox 80">
                      <a:hlinkClick xmlns:r="http://schemas.openxmlformats.org/officeDocument/2006/relationships" r:id="rId4"/>
                      <a:extLst>
                        <a:ext uri="{FF2B5EF4-FFF2-40B4-BE49-F238E27FC236}">
                          <a16:creationId xmlns:a16="http://schemas.microsoft.com/office/drawing/2014/main" id="{57BA65D8-A964-7B51-D3F8-7D49B8370C9B}"/>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2" name="TextBox 81">
                      <a:hlinkClick xmlns:r="http://schemas.openxmlformats.org/officeDocument/2006/relationships" r:id="rId5"/>
                      <a:extLst>
                        <a:ext uri="{FF2B5EF4-FFF2-40B4-BE49-F238E27FC236}">
                          <a16:creationId xmlns:a16="http://schemas.microsoft.com/office/drawing/2014/main" id="{87213787-6659-8BFD-5876-ABEF89D0093A}"/>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3" name="TextBox 82">
                      <a:hlinkClick xmlns:r="http://schemas.openxmlformats.org/officeDocument/2006/relationships" r:id="rId6"/>
                      <a:extLst>
                        <a:ext uri="{FF2B5EF4-FFF2-40B4-BE49-F238E27FC236}">
                          <a16:creationId xmlns:a16="http://schemas.microsoft.com/office/drawing/2014/main" id="{D7D6B65C-5F59-DD6D-F364-38BE9016A775}"/>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4" name="TextBox 83">
                      <a:hlinkClick xmlns:r="http://schemas.openxmlformats.org/officeDocument/2006/relationships" r:id="rId7"/>
                      <a:extLst>
                        <a:ext uri="{FF2B5EF4-FFF2-40B4-BE49-F238E27FC236}">
                          <a16:creationId xmlns:a16="http://schemas.microsoft.com/office/drawing/2014/main" id="{20D3E720-A53B-0E0F-3C04-02EA25C1E763}"/>
                        </a:ext>
                      </a:extLst>
                    </xdr:cNvPr>
                    <xdr:cNvSpPr txBox="1"/>
                  </xdr:nvSpPr>
                  <xdr:spPr>
                    <a:xfrm>
                      <a:off x="2444" y="2401808"/>
                      <a:ext cx="1441986" cy="24095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5" name="TextBox 84">
                      <a:hlinkClick xmlns:r="http://schemas.openxmlformats.org/officeDocument/2006/relationships" r:id="rId8"/>
                      <a:extLst>
                        <a:ext uri="{FF2B5EF4-FFF2-40B4-BE49-F238E27FC236}">
                          <a16:creationId xmlns:a16="http://schemas.microsoft.com/office/drawing/2014/main" id="{D8EE3C45-7092-8475-F975-F2ADD8A15C7A}"/>
                        </a:ext>
                      </a:extLst>
                    </xdr:cNvPr>
                    <xdr:cNvSpPr txBox="1"/>
                  </xdr:nvSpPr>
                  <xdr:spPr>
                    <a:xfrm>
                      <a:off x="2447" y="2682157"/>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6" name="TextBox 85">
                      <a:hlinkClick xmlns:r="http://schemas.openxmlformats.org/officeDocument/2006/relationships" r:id="rId9"/>
                      <a:extLst>
                        <a:ext uri="{FF2B5EF4-FFF2-40B4-BE49-F238E27FC236}">
                          <a16:creationId xmlns:a16="http://schemas.microsoft.com/office/drawing/2014/main" id="{D730CD5D-67CC-738B-72A2-C1FA01C51848}"/>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7" name="TextBox 86">
                      <a:hlinkClick xmlns:r="http://schemas.openxmlformats.org/officeDocument/2006/relationships" r:id="rId10"/>
                      <a:extLst>
                        <a:ext uri="{FF2B5EF4-FFF2-40B4-BE49-F238E27FC236}">
                          <a16:creationId xmlns:a16="http://schemas.microsoft.com/office/drawing/2014/main" id="{212C94DC-EE4F-C383-E644-182A47370652}"/>
                        </a:ext>
                      </a:extLst>
                    </xdr:cNvPr>
                    <xdr:cNvSpPr txBox="1"/>
                  </xdr:nvSpPr>
                  <xdr:spPr>
                    <a:xfrm>
                      <a:off x="2446" y="3215674"/>
                      <a:ext cx="1441986" cy="240957"/>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Expenses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8" name="TextBox 87">
                      <a:hlinkClick xmlns:r="http://schemas.openxmlformats.org/officeDocument/2006/relationships" r:id="rId11"/>
                      <a:extLst>
                        <a:ext uri="{FF2B5EF4-FFF2-40B4-BE49-F238E27FC236}">
                          <a16:creationId xmlns:a16="http://schemas.microsoft.com/office/drawing/2014/main" id="{EC5FE56D-89D5-D276-3BC5-6D12AB5BEB21}"/>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9" name="TextBox 88">
                      <a:hlinkClick xmlns:r="http://schemas.openxmlformats.org/officeDocument/2006/relationships" r:id="rId12"/>
                      <a:extLst>
                        <a:ext uri="{FF2B5EF4-FFF2-40B4-BE49-F238E27FC236}">
                          <a16:creationId xmlns:a16="http://schemas.microsoft.com/office/drawing/2014/main" id="{BA09A1B4-2CD5-F2B7-E29E-F3EB3CD82ECE}"/>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0" name="TextBox 89">
                      <a:hlinkClick xmlns:r="http://schemas.openxmlformats.org/officeDocument/2006/relationships" r:id="rId10"/>
                      <a:extLst>
                        <a:ext uri="{FF2B5EF4-FFF2-40B4-BE49-F238E27FC236}">
                          <a16:creationId xmlns:a16="http://schemas.microsoft.com/office/drawing/2014/main" id="{B036E6C5-FF71-8B90-20B7-CD51DE43E72D}"/>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1" name="TextBox 90">
                      <a:hlinkClick xmlns:r="http://schemas.openxmlformats.org/officeDocument/2006/relationships" r:id="rId10"/>
                      <a:extLst>
                        <a:ext uri="{FF2B5EF4-FFF2-40B4-BE49-F238E27FC236}">
                          <a16:creationId xmlns:a16="http://schemas.microsoft.com/office/drawing/2014/main" id="{2E3B0E4C-AC69-7D01-6D77-89D4D5E9FFC4}"/>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2" name="TextBox 91">
                      <a:hlinkClick xmlns:r="http://schemas.openxmlformats.org/officeDocument/2006/relationships" r:id="rId7"/>
                      <a:extLst>
                        <a:ext uri="{FF2B5EF4-FFF2-40B4-BE49-F238E27FC236}">
                          <a16:creationId xmlns:a16="http://schemas.microsoft.com/office/drawing/2014/main" id="{80872E0F-C1B8-90E4-265F-92B8E7736626}"/>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76" name="TextBox 75">
                  <a:hlinkClick xmlns:r="http://schemas.openxmlformats.org/officeDocument/2006/relationships" r:id="rId13"/>
                  <a:extLst>
                    <a:ext uri="{FF2B5EF4-FFF2-40B4-BE49-F238E27FC236}">
                      <a16:creationId xmlns:a16="http://schemas.microsoft.com/office/drawing/2014/main" id="{F147661F-A018-A00E-BCF6-2BBC98A2A6D4}"/>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3" name="TextBox 72">
                <a:extLst>
                  <a:ext uri="{FF2B5EF4-FFF2-40B4-BE49-F238E27FC236}">
                    <a16:creationId xmlns:a16="http://schemas.microsoft.com/office/drawing/2014/main" id="{14D8B255-CC70-DAA0-CF96-44DA62883FCB}"/>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extLst>
                  <a:ext uri="{FF2B5EF4-FFF2-40B4-BE49-F238E27FC236}">
                    <a16:creationId xmlns:a16="http://schemas.microsoft.com/office/drawing/2014/main" id="{673C8271-CCFA-4FCC-C4B7-1D7AF33172C3}"/>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1" name="TextBox 70">
              <a:hlinkClick xmlns:r="http://schemas.openxmlformats.org/officeDocument/2006/relationships" r:id="rId14"/>
              <a:extLst>
                <a:ext uri="{FF2B5EF4-FFF2-40B4-BE49-F238E27FC236}">
                  <a16:creationId xmlns:a16="http://schemas.microsoft.com/office/drawing/2014/main" id="{5168C28C-CB18-1994-9454-904A6AB90F1B}"/>
                </a:ext>
              </a:extLst>
            </xdr:cNvPr>
            <xdr:cNvSpPr txBox="1"/>
          </xdr:nvSpPr>
          <xdr:spPr>
            <a:xfrm>
              <a:off x="0" y="3303643"/>
              <a:ext cx="1436278" cy="246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69" name="Picture 68">
            <a:extLst>
              <a:ext uri="{FF2B5EF4-FFF2-40B4-BE49-F238E27FC236}">
                <a16:creationId xmlns:a16="http://schemas.microsoft.com/office/drawing/2014/main" id="{B9E592E6-08EC-4D8C-1020-352B24646FEC}"/>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xdr:from>
      <xdr:col>16</xdr:col>
      <xdr:colOff>518160</xdr:colOff>
      <xdr:row>3</xdr:row>
      <xdr:rowOff>99060</xdr:rowOff>
    </xdr:from>
    <xdr:to>
      <xdr:col>16</xdr:col>
      <xdr:colOff>1238160</xdr:colOff>
      <xdr:row>3</xdr:row>
      <xdr:rowOff>351060</xdr:rowOff>
    </xdr:to>
    <xdr:sp macro="" textlink="">
      <xdr:nvSpPr>
        <xdr:cNvPr id="97" name="Rectangle: Rounded Corners 96">
          <a:extLst>
            <a:ext uri="{FF2B5EF4-FFF2-40B4-BE49-F238E27FC236}">
              <a16:creationId xmlns:a16="http://schemas.microsoft.com/office/drawing/2014/main" id="{1621955B-34E2-447E-B8DC-6B52213F8F50}"/>
            </a:ext>
          </a:extLst>
        </xdr:cNvPr>
        <xdr:cNvSpPr/>
      </xdr:nvSpPr>
      <xdr:spPr>
        <a:xfrm>
          <a:off x="12656820" y="922020"/>
          <a:ext cx="720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xdr:col>
      <xdr:colOff>15240</xdr:colOff>
      <xdr:row>0</xdr:row>
      <xdr:rowOff>0</xdr:rowOff>
    </xdr:from>
    <xdr:to>
      <xdr:col>12</xdr:col>
      <xdr:colOff>853440</xdr:colOff>
      <xdr:row>28</xdr:row>
      <xdr:rowOff>68580</xdr:rowOff>
    </xdr:to>
    <xdr:sp macro="" textlink="">
      <xdr:nvSpPr>
        <xdr:cNvPr id="2" name="Rectangle 1">
          <a:extLst>
            <a:ext uri="{FF2B5EF4-FFF2-40B4-BE49-F238E27FC236}">
              <a16:creationId xmlns:a16="http://schemas.microsoft.com/office/drawing/2014/main" id="{56F97EBE-8755-46F5-B61A-4E6D19BD1A96}"/>
            </a:ext>
          </a:extLst>
        </xdr:cNvPr>
        <xdr:cNvSpPr/>
      </xdr:nvSpPr>
      <xdr:spPr>
        <a:xfrm>
          <a:off x="1485900" y="0"/>
          <a:ext cx="803148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15</xdr:col>
      <xdr:colOff>335280</xdr:colOff>
      <xdr:row>12</xdr:row>
      <xdr:rowOff>182880</xdr:rowOff>
    </xdr:from>
    <xdr:to>
      <xdr:col>16</xdr:col>
      <xdr:colOff>1483380</xdr:colOff>
      <xdr:row>13</xdr:row>
      <xdr:rowOff>69722</xdr:rowOff>
    </xdr:to>
    <xdr:sp macro="" textlink="">
      <xdr:nvSpPr>
        <xdr:cNvPr id="108" name="Rectangle: Rounded Corners 107">
          <a:extLst>
            <a:ext uri="{FF2B5EF4-FFF2-40B4-BE49-F238E27FC236}">
              <a16:creationId xmlns:a16="http://schemas.microsoft.com/office/drawing/2014/main" id="{040BE9C5-BB16-4C89-BF52-2DBAA216C2A3}"/>
            </a:ext>
          </a:extLst>
        </xdr:cNvPr>
        <xdr:cNvSpPr/>
      </xdr:nvSpPr>
      <xdr:spPr>
        <a:xfrm>
          <a:off x="11750040" y="3863340"/>
          <a:ext cx="1872000" cy="214502"/>
        </a:xfrm>
        <a:prstGeom prst="roundRect">
          <a:avLst>
            <a:gd name="adj" fmla="val 0"/>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clientData/>
  </xdr:twoCellAnchor>
  <xdr:twoCellAnchor>
    <xdr:from>
      <xdr:col>12</xdr:col>
      <xdr:colOff>815340</xdr:colOff>
      <xdr:row>0</xdr:row>
      <xdr:rowOff>0</xdr:rowOff>
    </xdr:from>
    <xdr:to>
      <xdr:col>17</xdr:col>
      <xdr:colOff>8940</xdr:colOff>
      <xdr:row>22</xdr:row>
      <xdr:rowOff>88680</xdr:rowOff>
    </xdr:to>
    <xdr:grpSp>
      <xdr:nvGrpSpPr>
        <xdr:cNvPr id="4" name="Group 3">
          <a:extLst>
            <a:ext uri="{FF2B5EF4-FFF2-40B4-BE49-F238E27FC236}">
              <a16:creationId xmlns:a16="http://schemas.microsoft.com/office/drawing/2014/main" id="{EFBF828A-FC7A-8014-1FB1-E7BCC6272162}"/>
            </a:ext>
          </a:extLst>
        </xdr:cNvPr>
        <xdr:cNvGrpSpPr/>
      </xdr:nvGrpSpPr>
      <xdr:grpSpPr>
        <a:xfrm>
          <a:off x="9479280" y="0"/>
          <a:ext cx="4680000" cy="6840000"/>
          <a:chOff x="9479280" y="0"/>
          <a:chExt cx="4680000" cy="6840000"/>
        </a:xfrm>
      </xdr:grpSpPr>
      <xdr:grpSp>
        <xdr:nvGrpSpPr>
          <xdr:cNvPr id="161" name="Group 160">
            <a:extLst>
              <a:ext uri="{FF2B5EF4-FFF2-40B4-BE49-F238E27FC236}">
                <a16:creationId xmlns:a16="http://schemas.microsoft.com/office/drawing/2014/main" id="{EC88B730-07D2-42C8-91D7-3571A49E0CB6}"/>
              </a:ext>
            </a:extLst>
          </xdr:cNvPr>
          <xdr:cNvGrpSpPr/>
        </xdr:nvGrpSpPr>
        <xdr:grpSpPr>
          <a:xfrm>
            <a:off x="9479280" y="0"/>
            <a:ext cx="4680000" cy="6840000"/>
            <a:chOff x="9471660" y="68580"/>
            <a:chExt cx="4680000" cy="6840000"/>
          </a:xfrm>
        </xdr:grpSpPr>
        <xdr:grpSp>
          <xdr:nvGrpSpPr>
            <xdr:cNvPr id="162" name="Group 161">
              <a:extLst>
                <a:ext uri="{FF2B5EF4-FFF2-40B4-BE49-F238E27FC236}">
                  <a16:creationId xmlns:a16="http://schemas.microsoft.com/office/drawing/2014/main" id="{32A1FCDF-122A-0245-67E3-FA1F20F2BE5D}"/>
                </a:ext>
              </a:extLst>
            </xdr:cNvPr>
            <xdr:cNvGrpSpPr/>
          </xdr:nvGrpSpPr>
          <xdr:grpSpPr>
            <a:xfrm>
              <a:off x="9471660" y="68580"/>
              <a:ext cx="4680000" cy="6840000"/>
              <a:chOff x="1295400" y="45720"/>
              <a:chExt cx="4680000" cy="6840000"/>
            </a:xfrm>
          </xdr:grpSpPr>
          <xdr:sp macro="" textlink="">
            <xdr:nvSpPr>
              <xdr:cNvPr id="164" name="Rectangle: Rounded Corners 163">
                <a:extLst>
                  <a:ext uri="{FF2B5EF4-FFF2-40B4-BE49-F238E27FC236}">
                    <a16:creationId xmlns:a16="http://schemas.microsoft.com/office/drawing/2014/main" id="{121A064F-D16F-3BCB-B10D-76BDAB057300}"/>
                  </a:ext>
                </a:extLst>
              </xdr:cNvPr>
              <xdr:cNvSpPr/>
            </xdr:nvSpPr>
            <xdr:spPr>
              <a:xfrm>
                <a:off x="1295400" y="45720"/>
                <a:ext cx="4680000" cy="6840000"/>
              </a:xfrm>
              <a:prstGeom prst="roundRect">
                <a:avLst>
                  <a:gd name="adj" fmla="val 0"/>
                </a:avLst>
              </a:prstGeom>
              <a:solidFill>
                <a:schemeClr val="bg1"/>
              </a:solidFill>
              <a:ln w="254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65" name="TextBox 164">
                <a:extLst>
                  <a:ext uri="{FF2B5EF4-FFF2-40B4-BE49-F238E27FC236}">
                    <a16:creationId xmlns:a16="http://schemas.microsoft.com/office/drawing/2014/main" id="{59E079A3-53A6-C2FC-2077-35975CDBFF23}"/>
                  </a:ext>
                </a:extLst>
              </xdr:cNvPr>
              <xdr:cNvSpPr txBox="1"/>
            </xdr:nvSpPr>
            <xdr:spPr>
              <a:xfrm>
                <a:off x="1647067" y="306349"/>
                <a:ext cx="1667633" cy="321752"/>
              </a:xfrm>
              <a:prstGeom prst="rect">
                <a:avLst/>
              </a:prstGeom>
              <a:solidFill>
                <a:schemeClr val="lt1">
                  <a:alpha val="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Add Expense</a:t>
                </a:r>
                <a:endParaRPr lang="en-SC" sz="1600" b="1">
                  <a:solidFill>
                    <a:sysClr val="windowText" lastClr="000000"/>
                  </a:solidFill>
                </a:endParaRPr>
              </a:p>
            </xdr:txBody>
          </xdr:sp>
          <xdr:sp macro="" textlink="">
            <xdr:nvSpPr>
              <xdr:cNvPr id="166" name="Rectangle: Rounded Corners 165">
                <a:hlinkClick xmlns:r="http://schemas.openxmlformats.org/officeDocument/2006/relationships" r:id="rId16"/>
                <a:extLst>
                  <a:ext uri="{FF2B5EF4-FFF2-40B4-BE49-F238E27FC236}">
                    <a16:creationId xmlns:a16="http://schemas.microsoft.com/office/drawing/2014/main" id="{A66900CF-595E-E294-A882-9A0C26F1B54A}"/>
                  </a:ext>
                </a:extLst>
              </xdr:cNvPr>
              <xdr:cNvSpPr/>
            </xdr:nvSpPr>
            <xdr:spPr>
              <a:xfrm>
                <a:off x="4301807" y="339074"/>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167" name="Rectangle: Rounded Corners 166">
                <a:extLst>
                  <a:ext uri="{FF2B5EF4-FFF2-40B4-BE49-F238E27FC236}">
                    <a16:creationId xmlns:a16="http://schemas.microsoft.com/office/drawing/2014/main" id="{60FAF203-C523-384F-8D2A-081F96FA650E}"/>
                  </a:ext>
                </a:extLst>
              </xdr:cNvPr>
              <xdr:cNvSpPr/>
            </xdr:nvSpPr>
            <xdr:spPr>
              <a:xfrm>
                <a:off x="3551359" y="1154574"/>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Xpress Printing</a:t>
                </a:r>
                <a:endParaRPr lang="en-SC" sz="1000">
                  <a:latin typeface="Arial" panose="020B0604020202020204" pitchFamily="34" charset="0"/>
                  <a:cs typeface="Arial" panose="020B0604020202020204" pitchFamily="34" charset="0"/>
                </a:endParaRPr>
              </a:p>
            </xdr:txBody>
          </xdr:sp>
          <xdr:sp macro="" textlink="">
            <xdr:nvSpPr>
              <xdr:cNvPr id="168" name="Rectangle: Rounded Corners 167">
                <a:extLst>
                  <a:ext uri="{FF2B5EF4-FFF2-40B4-BE49-F238E27FC236}">
                    <a16:creationId xmlns:a16="http://schemas.microsoft.com/office/drawing/2014/main" id="{2215741A-2B42-6168-5D00-E15B6856B8F7}"/>
                  </a:ext>
                </a:extLst>
              </xdr:cNvPr>
              <xdr:cNvSpPr/>
            </xdr:nvSpPr>
            <xdr:spPr>
              <a:xfrm>
                <a:off x="1916473" y="1154574"/>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Payee</a:t>
                </a:r>
                <a:endParaRPr lang="en-SC" sz="1200"/>
              </a:p>
            </xdr:txBody>
          </xdr:sp>
          <xdr:sp macro="" textlink="">
            <xdr:nvSpPr>
              <xdr:cNvPr id="169" name="Rectangle: Rounded Corners 168">
                <a:extLst>
                  <a:ext uri="{FF2B5EF4-FFF2-40B4-BE49-F238E27FC236}">
                    <a16:creationId xmlns:a16="http://schemas.microsoft.com/office/drawing/2014/main" id="{BA8D9598-C298-4313-099B-D9A1EE7A2B53}"/>
                  </a:ext>
                </a:extLst>
              </xdr:cNvPr>
              <xdr:cNvSpPr/>
            </xdr:nvSpPr>
            <xdr:spPr>
              <a:xfrm>
                <a:off x="3553825" y="1461006"/>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10-Oct-24</a:t>
                </a:r>
                <a:endParaRPr lang="en-SC" sz="1000">
                  <a:latin typeface="Arial" panose="020B0604020202020204" pitchFamily="34" charset="0"/>
                  <a:cs typeface="Arial" panose="020B0604020202020204" pitchFamily="34" charset="0"/>
                </a:endParaRPr>
              </a:p>
            </xdr:txBody>
          </xdr:sp>
          <xdr:sp macro="" textlink="">
            <xdr:nvSpPr>
              <xdr:cNvPr id="170" name="Rectangle: Rounded Corners 169">
                <a:extLst>
                  <a:ext uri="{FF2B5EF4-FFF2-40B4-BE49-F238E27FC236}">
                    <a16:creationId xmlns:a16="http://schemas.microsoft.com/office/drawing/2014/main" id="{23E21084-9E5C-39EE-0B96-F09356412633}"/>
                  </a:ext>
                </a:extLst>
              </xdr:cNvPr>
              <xdr:cNvSpPr/>
            </xdr:nvSpPr>
            <xdr:spPr>
              <a:xfrm>
                <a:off x="1926559" y="1461006"/>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Paid</a:t>
                </a:r>
                <a:endParaRPr lang="en-SC" sz="1200"/>
              </a:p>
            </xdr:txBody>
          </xdr:sp>
          <xdr:sp macro="" textlink="">
            <xdr:nvSpPr>
              <xdr:cNvPr id="171" name="Rectangle: Rounded Corners 170">
                <a:extLst>
                  <a:ext uri="{FF2B5EF4-FFF2-40B4-BE49-F238E27FC236}">
                    <a16:creationId xmlns:a16="http://schemas.microsoft.com/office/drawing/2014/main" id="{18520086-ED57-5339-2819-278890737EF3}"/>
                  </a:ext>
                </a:extLst>
              </xdr:cNvPr>
              <xdr:cNvSpPr/>
            </xdr:nvSpPr>
            <xdr:spPr>
              <a:xfrm>
                <a:off x="3546205" y="2112172"/>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Marketing</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72" name="Rectangle: Rounded Corners 171">
                <a:extLst>
                  <a:ext uri="{FF2B5EF4-FFF2-40B4-BE49-F238E27FC236}">
                    <a16:creationId xmlns:a16="http://schemas.microsoft.com/office/drawing/2014/main" id="{C391BDB6-4E37-C7EC-B4C9-28B5B4CBF8AD}"/>
                  </a:ext>
                </a:extLst>
              </xdr:cNvPr>
              <xdr:cNvSpPr/>
            </xdr:nvSpPr>
            <xdr:spPr>
              <a:xfrm>
                <a:off x="1926559" y="2112172"/>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Category</a:t>
                </a:r>
                <a:endParaRPr lang="en-SC" sz="1200"/>
              </a:p>
            </xdr:txBody>
          </xdr:sp>
          <xdr:sp macro="" textlink="">
            <xdr:nvSpPr>
              <xdr:cNvPr id="173" name="Rectangle: Rounded Corners 172">
                <a:extLst>
                  <a:ext uri="{FF2B5EF4-FFF2-40B4-BE49-F238E27FC236}">
                    <a16:creationId xmlns:a16="http://schemas.microsoft.com/office/drawing/2014/main" id="{0D1C63D9-07D0-CDD7-3541-33C057FBF527}"/>
                  </a:ext>
                </a:extLst>
              </xdr:cNvPr>
              <xdr:cNvSpPr/>
            </xdr:nvSpPr>
            <xdr:spPr>
              <a:xfrm>
                <a:off x="3548670" y="2418602"/>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500 Flyers</a:t>
                </a:r>
                <a:endParaRPr lang="en-SC" sz="1000">
                  <a:latin typeface="Arial" panose="020B0604020202020204" pitchFamily="34" charset="0"/>
                  <a:cs typeface="Arial" panose="020B0604020202020204" pitchFamily="34" charset="0"/>
                </a:endParaRPr>
              </a:p>
            </xdr:txBody>
          </xdr:sp>
          <xdr:sp macro="" textlink="">
            <xdr:nvSpPr>
              <xdr:cNvPr id="174" name="Rectangle: Rounded Corners 173">
                <a:extLst>
                  <a:ext uri="{FF2B5EF4-FFF2-40B4-BE49-F238E27FC236}">
                    <a16:creationId xmlns:a16="http://schemas.microsoft.com/office/drawing/2014/main" id="{1163335F-B9C0-2E4F-93FF-0DD90510C15E}"/>
                  </a:ext>
                </a:extLst>
              </xdr:cNvPr>
              <xdr:cNvSpPr/>
            </xdr:nvSpPr>
            <xdr:spPr>
              <a:xfrm>
                <a:off x="1936644" y="2418602"/>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Description</a:t>
                </a:r>
                <a:endParaRPr lang="en-SC" sz="1200"/>
              </a:p>
            </xdr:txBody>
          </xdr:sp>
          <xdr:sp macro="" textlink="">
            <xdr:nvSpPr>
              <xdr:cNvPr id="175" name="Rectangle: Rounded Corners 174">
                <a:extLst>
                  <a:ext uri="{FF2B5EF4-FFF2-40B4-BE49-F238E27FC236}">
                    <a16:creationId xmlns:a16="http://schemas.microsoft.com/office/drawing/2014/main" id="{3B8D3C12-AF6A-4882-D2A8-5E3B9A22BBA3}"/>
                  </a:ext>
                </a:extLst>
              </xdr:cNvPr>
              <xdr:cNvSpPr/>
            </xdr:nvSpPr>
            <xdr:spPr>
              <a:xfrm>
                <a:off x="3548670" y="2740355"/>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Cheque</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76" name="Rectangle: Rounded Corners 175">
                <a:extLst>
                  <a:ext uri="{FF2B5EF4-FFF2-40B4-BE49-F238E27FC236}">
                    <a16:creationId xmlns:a16="http://schemas.microsoft.com/office/drawing/2014/main" id="{566E3E3D-471A-15A0-5380-6BB0E5F4B00F}"/>
                  </a:ext>
                </a:extLst>
              </xdr:cNvPr>
              <xdr:cNvSpPr/>
            </xdr:nvSpPr>
            <xdr:spPr>
              <a:xfrm>
                <a:off x="1936674" y="2740355"/>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Mode Of Payment</a:t>
                </a:r>
                <a:endParaRPr lang="en-SC" sz="1200"/>
              </a:p>
            </xdr:txBody>
          </xdr:sp>
          <xdr:sp macro="" textlink="">
            <xdr:nvSpPr>
              <xdr:cNvPr id="177" name="Rectangle: Rounded Corners 176">
                <a:extLst>
                  <a:ext uri="{FF2B5EF4-FFF2-40B4-BE49-F238E27FC236}">
                    <a16:creationId xmlns:a16="http://schemas.microsoft.com/office/drawing/2014/main" id="{C0D97668-E485-683C-226A-78D56CDB4F80}"/>
                  </a:ext>
                </a:extLst>
              </xdr:cNvPr>
              <xdr:cNvSpPr/>
            </xdr:nvSpPr>
            <xdr:spPr>
              <a:xfrm>
                <a:off x="1926588" y="3062107"/>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Receipt No.</a:t>
                </a:r>
                <a:endParaRPr lang="en-SC" sz="1200">
                  <a:solidFill>
                    <a:sysClr val="windowText" lastClr="000000"/>
                  </a:solidFill>
                </a:endParaRPr>
              </a:p>
            </xdr:txBody>
          </xdr:sp>
          <xdr:sp macro="" textlink="">
            <xdr:nvSpPr>
              <xdr:cNvPr id="178" name="Rectangle: Rounded Corners 177">
                <a:extLst>
                  <a:ext uri="{FF2B5EF4-FFF2-40B4-BE49-F238E27FC236}">
                    <a16:creationId xmlns:a16="http://schemas.microsoft.com/office/drawing/2014/main" id="{5015549D-DC7E-C573-5933-EA9AC2F45916}"/>
                  </a:ext>
                </a:extLst>
              </xdr:cNvPr>
              <xdr:cNvSpPr/>
            </xdr:nvSpPr>
            <xdr:spPr>
              <a:xfrm>
                <a:off x="3553825" y="1782757"/>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5000.00</a:t>
                </a:r>
                <a:r>
                  <a:rPr lang="en-US" sz="1100"/>
                  <a:t>1</a:t>
                </a:r>
                <a:endParaRPr lang="en-SC" sz="1100"/>
              </a:p>
            </xdr:txBody>
          </xdr:sp>
          <xdr:sp macro="" textlink="">
            <xdr:nvSpPr>
              <xdr:cNvPr id="179" name="Rectangle: Rounded Corners 178">
                <a:extLst>
                  <a:ext uri="{FF2B5EF4-FFF2-40B4-BE49-F238E27FC236}">
                    <a16:creationId xmlns:a16="http://schemas.microsoft.com/office/drawing/2014/main" id="{531014CF-7560-FD90-DBEC-565E108C11CA}"/>
                  </a:ext>
                </a:extLst>
              </xdr:cNvPr>
              <xdr:cNvSpPr/>
            </xdr:nvSpPr>
            <xdr:spPr>
              <a:xfrm>
                <a:off x="1926559" y="1782757"/>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Amount Paid</a:t>
                </a:r>
                <a:endParaRPr lang="en-SC" sz="1200"/>
              </a:p>
            </xdr:txBody>
          </xdr:sp>
          <xdr:sp macro="" textlink="">
            <xdr:nvSpPr>
              <xdr:cNvPr id="181" name="Rectangle: Rounded Corners 180">
                <a:extLst>
                  <a:ext uri="{FF2B5EF4-FFF2-40B4-BE49-F238E27FC236}">
                    <a16:creationId xmlns:a16="http://schemas.microsoft.com/office/drawing/2014/main" id="{2C6B2E09-B00C-44B0-59DB-E2237225E051}"/>
                  </a:ext>
                </a:extLst>
              </xdr:cNvPr>
              <xdr:cNvSpPr/>
            </xdr:nvSpPr>
            <xdr:spPr>
              <a:xfrm>
                <a:off x="1936674" y="3284677"/>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200">
                  <a:solidFill>
                    <a:sysClr val="windowText" lastClr="000000"/>
                  </a:solidFill>
                </a:endParaRPr>
              </a:p>
            </xdr:txBody>
          </xdr:sp>
          <xdr:sp macro="" textlink="">
            <xdr:nvSpPr>
              <xdr:cNvPr id="184" name="Rectangle: Rounded Corners 183">
                <a:hlinkClick xmlns:r="http://schemas.openxmlformats.org/officeDocument/2006/relationships" r:id="rId16"/>
                <a:extLst>
                  <a:ext uri="{FF2B5EF4-FFF2-40B4-BE49-F238E27FC236}">
                    <a16:creationId xmlns:a16="http://schemas.microsoft.com/office/drawing/2014/main" id="{12E069A6-16D4-9C4A-569C-8DAE88BB3E63}"/>
                  </a:ext>
                </a:extLst>
              </xdr:cNvPr>
              <xdr:cNvSpPr/>
            </xdr:nvSpPr>
            <xdr:spPr>
              <a:xfrm>
                <a:off x="5045277" y="335280"/>
                <a:ext cx="648000"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185" name="TextBox 184">
                <a:extLst>
                  <a:ext uri="{FF2B5EF4-FFF2-40B4-BE49-F238E27FC236}">
                    <a16:creationId xmlns:a16="http://schemas.microsoft.com/office/drawing/2014/main" id="{1C04090D-E4F7-6FBD-4EC9-1FFFDFAD1FE1}"/>
                  </a:ext>
                </a:extLst>
              </xdr:cNvPr>
              <xdr:cNvSpPr txBox="1"/>
            </xdr:nvSpPr>
            <xdr:spPr>
              <a:xfrm>
                <a:off x="1988820" y="3680012"/>
                <a:ext cx="3436620" cy="800240"/>
              </a:xfrm>
              <a:prstGeom prst="rect">
                <a:avLst/>
              </a:prstGeom>
              <a:solidFill>
                <a:schemeClr val="lt1"/>
              </a:solidFill>
              <a:ln w="952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grpSp>
        <xdr:sp macro="" textlink="">
          <xdr:nvSpPr>
            <xdr:cNvPr id="163" name="Rectangle: Rounded Corners 162">
              <a:extLst>
                <a:ext uri="{FF2B5EF4-FFF2-40B4-BE49-F238E27FC236}">
                  <a16:creationId xmlns:a16="http://schemas.microsoft.com/office/drawing/2014/main" id="{9A3503C8-14AF-283B-73ED-2EF24729D9DB}"/>
                </a:ext>
              </a:extLst>
            </xdr:cNvPr>
            <xdr:cNvSpPr/>
          </xdr:nvSpPr>
          <xdr:spPr>
            <a:xfrm>
              <a:off x="10104120" y="3421380"/>
              <a:ext cx="1464312" cy="209041"/>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Expense Notes</a:t>
              </a:r>
              <a:endParaRPr lang="en-SC" sz="1200">
                <a:solidFill>
                  <a:sysClr val="windowText" lastClr="000000"/>
                </a:solidFill>
              </a:endParaRPr>
            </a:p>
          </xdr:txBody>
        </xdr:sp>
      </xdr:grpSp>
      <xdr:sp macro="" textlink="">
        <xdr:nvSpPr>
          <xdr:cNvPr id="107" name="Rectangle: Rounded Corners 106">
            <a:extLst>
              <a:ext uri="{FF2B5EF4-FFF2-40B4-BE49-F238E27FC236}">
                <a16:creationId xmlns:a16="http://schemas.microsoft.com/office/drawing/2014/main" id="{81319897-009E-4037-ACE5-2EAC0B938B13}"/>
              </a:ext>
            </a:extLst>
          </xdr:cNvPr>
          <xdr:cNvSpPr/>
        </xdr:nvSpPr>
        <xdr:spPr>
          <a:xfrm>
            <a:off x="11742420" y="3002280"/>
            <a:ext cx="1872000" cy="213397"/>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3" name="Rectangle: Rounded Corners 2">
            <a:extLst>
              <a:ext uri="{FF2B5EF4-FFF2-40B4-BE49-F238E27FC236}">
                <a16:creationId xmlns:a16="http://schemas.microsoft.com/office/drawing/2014/main" id="{9A35E5C3-FF0C-4D1D-B071-620A31620ADE}"/>
              </a:ext>
            </a:extLst>
          </xdr:cNvPr>
          <xdr:cNvSpPr/>
        </xdr:nvSpPr>
        <xdr:spPr>
          <a:xfrm>
            <a:off x="11308080" y="5539740"/>
            <a:ext cx="1260000" cy="252000"/>
          </a:xfrm>
          <a:prstGeom prst="roundRect">
            <a:avLst/>
          </a:prstGeom>
          <a:solidFill>
            <a:srgbClr val="E36A17"/>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Upload Receipt</a:t>
            </a:r>
            <a:endParaRPr lang="en-SC" sz="1100"/>
          </a:p>
        </xdr:txBody>
      </xdr:sp>
    </xdr:grpSp>
    <xdr:clientData/>
  </xdr:twoCellAnchor>
</xdr:wsDr>
</file>

<file path=xl/drawings/drawing105.xml><?xml version="1.0" encoding="utf-8"?>
<xdr:wsDr xmlns:xdr="http://schemas.openxmlformats.org/drawingml/2006/spreadsheetDrawing" xmlns:a="http://schemas.openxmlformats.org/drawingml/2006/main">
  <xdr:twoCellAnchor>
    <xdr:from>
      <xdr:col>8</xdr:col>
      <xdr:colOff>1036320</xdr:colOff>
      <xdr:row>20</xdr:row>
      <xdr:rowOff>106680</xdr:rowOff>
    </xdr:from>
    <xdr:to>
      <xdr:col>11</xdr:col>
      <xdr:colOff>886440</xdr:colOff>
      <xdr:row>20</xdr:row>
      <xdr:rowOff>358680</xdr:rowOff>
    </xdr:to>
    <xdr:grpSp>
      <xdr:nvGrpSpPr>
        <xdr:cNvPr id="49" name="Group 48">
          <a:extLst>
            <a:ext uri="{FF2B5EF4-FFF2-40B4-BE49-F238E27FC236}">
              <a16:creationId xmlns:a16="http://schemas.microsoft.com/office/drawing/2014/main" id="{B2F0F4A5-2C3D-490E-8724-C9A2B523018B}"/>
            </a:ext>
          </a:extLst>
        </xdr:cNvPr>
        <xdr:cNvGrpSpPr/>
      </xdr:nvGrpSpPr>
      <xdr:grpSpPr>
        <a:xfrm>
          <a:off x="6210300" y="6400800"/>
          <a:ext cx="2700000" cy="252000"/>
          <a:chOff x="5326380" y="922022"/>
          <a:chExt cx="2674920" cy="276157"/>
        </a:xfrm>
      </xdr:grpSpPr>
      <xdr:sp macro="" textlink="">
        <xdr:nvSpPr>
          <xdr:cNvPr id="50" name="Rectangle: Rounded Corners 49">
            <a:extLst>
              <a:ext uri="{FF2B5EF4-FFF2-40B4-BE49-F238E27FC236}">
                <a16:creationId xmlns:a16="http://schemas.microsoft.com/office/drawing/2014/main" id="{4FCA0934-432A-088B-58DD-90E243F70055}"/>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2</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51" name="Picture 50">
            <a:extLst>
              <a:ext uri="{FF2B5EF4-FFF2-40B4-BE49-F238E27FC236}">
                <a16:creationId xmlns:a16="http://schemas.microsoft.com/office/drawing/2014/main" id="{AA550846-8F61-6DBB-C951-8E04B1095164}"/>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52" name="Picture 51">
            <a:extLst>
              <a:ext uri="{FF2B5EF4-FFF2-40B4-BE49-F238E27FC236}">
                <a16:creationId xmlns:a16="http://schemas.microsoft.com/office/drawing/2014/main" id="{3FD084BF-3D4D-BB67-685F-4741A211EA85}"/>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0</xdr:col>
      <xdr:colOff>0</xdr:colOff>
      <xdr:row>0</xdr:row>
      <xdr:rowOff>0</xdr:rowOff>
    </xdr:from>
    <xdr:to>
      <xdr:col>2</xdr:col>
      <xdr:colOff>3471</xdr:colOff>
      <xdr:row>22</xdr:row>
      <xdr:rowOff>20100</xdr:rowOff>
    </xdr:to>
    <xdr:grpSp>
      <xdr:nvGrpSpPr>
        <xdr:cNvPr id="53" name="Group 52">
          <a:extLst>
            <a:ext uri="{FF2B5EF4-FFF2-40B4-BE49-F238E27FC236}">
              <a16:creationId xmlns:a16="http://schemas.microsoft.com/office/drawing/2014/main" id="{6067AFC5-428C-4F49-A98C-6FA1880EE591}"/>
            </a:ext>
          </a:extLst>
        </xdr:cNvPr>
        <xdr:cNvGrpSpPr/>
      </xdr:nvGrpSpPr>
      <xdr:grpSpPr>
        <a:xfrm>
          <a:off x="0" y="0"/>
          <a:ext cx="1474131" cy="6840000"/>
          <a:chOff x="0" y="0"/>
          <a:chExt cx="1470321" cy="6184990"/>
        </a:xfrm>
      </xdr:grpSpPr>
      <xdr:grpSp>
        <xdr:nvGrpSpPr>
          <xdr:cNvPr id="54" name="Group 53">
            <a:extLst>
              <a:ext uri="{FF2B5EF4-FFF2-40B4-BE49-F238E27FC236}">
                <a16:creationId xmlns:a16="http://schemas.microsoft.com/office/drawing/2014/main" id="{BDB96114-6327-A76E-5D0E-B58095112855}"/>
              </a:ext>
            </a:extLst>
          </xdr:cNvPr>
          <xdr:cNvGrpSpPr/>
        </xdr:nvGrpSpPr>
        <xdr:grpSpPr>
          <a:xfrm>
            <a:off x="0" y="0"/>
            <a:ext cx="1470321" cy="6184990"/>
            <a:chOff x="0" y="0"/>
            <a:chExt cx="1470321" cy="6184990"/>
          </a:xfrm>
        </xdr:grpSpPr>
        <xdr:grpSp>
          <xdr:nvGrpSpPr>
            <xdr:cNvPr id="56" name="Group 55">
              <a:extLst>
                <a:ext uri="{FF2B5EF4-FFF2-40B4-BE49-F238E27FC236}">
                  <a16:creationId xmlns:a16="http://schemas.microsoft.com/office/drawing/2014/main" id="{C512F426-3354-00BC-6193-FD79E2E4AD7C}"/>
                </a:ext>
              </a:extLst>
            </xdr:cNvPr>
            <xdr:cNvGrpSpPr/>
          </xdr:nvGrpSpPr>
          <xdr:grpSpPr>
            <a:xfrm>
              <a:off x="0" y="0"/>
              <a:ext cx="1470321" cy="6184990"/>
              <a:chOff x="0" y="-291307"/>
              <a:chExt cx="1474131" cy="6350725"/>
            </a:xfrm>
            <a:solidFill>
              <a:schemeClr val="bg1"/>
            </a:solidFill>
          </xdr:grpSpPr>
          <xdr:grpSp>
            <xdr:nvGrpSpPr>
              <xdr:cNvPr id="58" name="Group 57">
                <a:extLst>
                  <a:ext uri="{FF2B5EF4-FFF2-40B4-BE49-F238E27FC236}">
                    <a16:creationId xmlns:a16="http://schemas.microsoft.com/office/drawing/2014/main" id="{3AF60A7B-308C-2B3B-E06E-BC303EA06C52}"/>
                  </a:ext>
                </a:extLst>
              </xdr:cNvPr>
              <xdr:cNvGrpSpPr/>
            </xdr:nvGrpSpPr>
            <xdr:grpSpPr>
              <a:xfrm>
                <a:off x="0" y="-291307"/>
                <a:ext cx="1474131" cy="6350725"/>
                <a:chOff x="0" y="-291307"/>
                <a:chExt cx="1474131" cy="6350725"/>
              </a:xfrm>
              <a:grpFill/>
            </xdr:grpSpPr>
            <xdr:grpSp>
              <xdr:nvGrpSpPr>
                <xdr:cNvPr id="61" name="Group 60">
                  <a:extLst>
                    <a:ext uri="{FF2B5EF4-FFF2-40B4-BE49-F238E27FC236}">
                      <a16:creationId xmlns:a16="http://schemas.microsoft.com/office/drawing/2014/main" id="{D9B25D81-0ECD-E755-7A9D-3B7CEB5F0C28}"/>
                    </a:ext>
                  </a:extLst>
                </xdr:cNvPr>
                <xdr:cNvGrpSpPr/>
              </xdr:nvGrpSpPr>
              <xdr:grpSpPr>
                <a:xfrm>
                  <a:off x="0" y="-291307"/>
                  <a:ext cx="1474131" cy="6350725"/>
                  <a:chOff x="0" y="-276870"/>
                  <a:chExt cx="1476165" cy="6035993"/>
                </a:xfrm>
                <a:grpFill/>
              </xdr:grpSpPr>
              <xdr:sp macro="" textlink="">
                <xdr:nvSpPr>
                  <xdr:cNvPr id="63" name="Rectangle 62">
                    <a:extLst>
                      <a:ext uri="{FF2B5EF4-FFF2-40B4-BE49-F238E27FC236}">
                        <a16:creationId xmlns:a16="http://schemas.microsoft.com/office/drawing/2014/main" id="{0B2CD96E-FFF6-B23E-5C43-C6132E32B007}"/>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4" name="Group 63">
                    <a:extLst>
                      <a:ext uri="{FF2B5EF4-FFF2-40B4-BE49-F238E27FC236}">
                        <a16:creationId xmlns:a16="http://schemas.microsoft.com/office/drawing/2014/main" id="{EFCCBD5D-23CB-4D1D-1E7C-6FF83DCCF8EE}"/>
                      </a:ext>
                    </a:extLst>
                  </xdr:cNvPr>
                  <xdr:cNvGrpSpPr/>
                </xdr:nvGrpSpPr>
                <xdr:grpSpPr>
                  <a:xfrm>
                    <a:off x="2080" y="531339"/>
                    <a:ext cx="1457616" cy="4278031"/>
                    <a:chOff x="2080" y="531339"/>
                    <a:chExt cx="1457616" cy="4278031"/>
                  </a:xfrm>
                  <a:grpFill/>
                </xdr:grpSpPr>
                <xdr:sp macro="" textlink="">
                  <xdr:nvSpPr>
                    <xdr:cNvPr id="65" name="TextBox 64">
                      <a:hlinkClick xmlns:r="http://schemas.openxmlformats.org/officeDocument/2006/relationships" r:id="rId2"/>
                      <a:extLst>
                        <a:ext uri="{FF2B5EF4-FFF2-40B4-BE49-F238E27FC236}">
                          <a16:creationId xmlns:a16="http://schemas.microsoft.com/office/drawing/2014/main" id="{91B0E3E9-9216-B346-14B4-F4173F784156}"/>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3"/>
                      <a:extLst>
                        <a:ext uri="{FF2B5EF4-FFF2-40B4-BE49-F238E27FC236}">
                          <a16:creationId xmlns:a16="http://schemas.microsoft.com/office/drawing/2014/main" id="{EF5DE54D-C591-A719-6E7B-AFAA240ADFFD}"/>
                        </a:ext>
                      </a:extLst>
                    </xdr:cNvPr>
                    <xdr:cNvSpPr txBox="1"/>
                  </xdr:nvSpPr>
                  <xdr:spPr>
                    <a:xfrm>
                      <a:off x="2444" y="1054618"/>
                      <a:ext cx="1441986"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4"/>
                      <a:extLst>
                        <a:ext uri="{FF2B5EF4-FFF2-40B4-BE49-F238E27FC236}">
                          <a16:creationId xmlns:a16="http://schemas.microsoft.com/office/drawing/2014/main" id="{C896BCD3-747C-C874-3AF9-956909455EAB}"/>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5"/>
                      <a:extLst>
                        <a:ext uri="{FF2B5EF4-FFF2-40B4-BE49-F238E27FC236}">
                          <a16:creationId xmlns:a16="http://schemas.microsoft.com/office/drawing/2014/main" id="{ED1237AE-A5DD-9815-00AD-665064E30203}"/>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6"/>
                      <a:extLst>
                        <a:ext uri="{FF2B5EF4-FFF2-40B4-BE49-F238E27FC236}">
                          <a16:creationId xmlns:a16="http://schemas.microsoft.com/office/drawing/2014/main" id="{B83867F1-08EE-F800-3D3B-7D187A712011}"/>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7"/>
                      <a:extLst>
                        <a:ext uri="{FF2B5EF4-FFF2-40B4-BE49-F238E27FC236}">
                          <a16:creationId xmlns:a16="http://schemas.microsoft.com/office/drawing/2014/main" id="{00B41297-3940-8C0A-D577-DDA4BE204B5F}"/>
                        </a:ext>
                      </a:extLst>
                    </xdr:cNvPr>
                    <xdr:cNvSpPr txBox="1"/>
                  </xdr:nvSpPr>
                  <xdr:spPr>
                    <a:xfrm>
                      <a:off x="2444" y="2401808"/>
                      <a:ext cx="1441986" cy="24095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8"/>
                      <a:extLst>
                        <a:ext uri="{FF2B5EF4-FFF2-40B4-BE49-F238E27FC236}">
                          <a16:creationId xmlns:a16="http://schemas.microsoft.com/office/drawing/2014/main" id="{865EB768-4166-8D84-6BBA-F36066B9D9AD}"/>
                        </a:ext>
                      </a:extLst>
                    </xdr:cNvPr>
                    <xdr:cNvSpPr txBox="1"/>
                  </xdr:nvSpPr>
                  <xdr:spPr>
                    <a:xfrm>
                      <a:off x="2447" y="2682157"/>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9"/>
                      <a:extLst>
                        <a:ext uri="{FF2B5EF4-FFF2-40B4-BE49-F238E27FC236}">
                          <a16:creationId xmlns:a16="http://schemas.microsoft.com/office/drawing/2014/main" id="{C8B153BF-1201-94F4-410D-27172776A02D}"/>
                        </a:ext>
                      </a:extLst>
                    </xdr:cNvPr>
                    <xdr:cNvSpPr txBox="1"/>
                  </xdr:nvSpPr>
                  <xdr:spPr>
                    <a:xfrm>
                      <a:off x="17710" y="3479540"/>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Claims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10"/>
                      <a:extLst>
                        <a:ext uri="{FF2B5EF4-FFF2-40B4-BE49-F238E27FC236}">
                          <a16:creationId xmlns:a16="http://schemas.microsoft.com/office/drawing/2014/main" id="{1747D1FA-7847-2916-9292-EAD8464703B3}"/>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11"/>
                      <a:extLst>
                        <a:ext uri="{FF2B5EF4-FFF2-40B4-BE49-F238E27FC236}">
                          <a16:creationId xmlns:a16="http://schemas.microsoft.com/office/drawing/2014/main" id="{ED82DE39-081D-DB90-E73E-4BD12D62084F}"/>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12"/>
                      <a:extLst>
                        <a:ext uri="{FF2B5EF4-FFF2-40B4-BE49-F238E27FC236}">
                          <a16:creationId xmlns:a16="http://schemas.microsoft.com/office/drawing/2014/main" id="{CD53A72F-4AEF-8B33-B4A9-627869E40E2A}"/>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6" name="TextBox 75">
                      <a:hlinkClick xmlns:r="http://schemas.openxmlformats.org/officeDocument/2006/relationships" r:id="rId8"/>
                      <a:extLst>
                        <a:ext uri="{FF2B5EF4-FFF2-40B4-BE49-F238E27FC236}">
                          <a16:creationId xmlns:a16="http://schemas.microsoft.com/office/drawing/2014/main" id="{28081EE1-52BA-BCBB-5961-7B2023E0BED1}"/>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7" name="TextBox 76">
                      <a:hlinkClick xmlns:r="http://schemas.openxmlformats.org/officeDocument/2006/relationships" r:id="rId13"/>
                      <a:extLst>
                        <a:ext uri="{FF2B5EF4-FFF2-40B4-BE49-F238E27FC236}">
                          <a16:creationId xmlns:a16="http://schemas.microsoft.com/office/drawing/2014/main" id="{9B185875-A4F6-68C8-23CE-DE2B09FA505F}"/>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8" name="TextBox 77">
                      <a:hlinkClick xmlns:r="http://schemas.openxmlformats.org/officeDocument/2006/relationships" r:id="rId7"/>
                      <a:extLst>
                        <a:ext uri="{FF2B5EF4-FFF2-40B4-BE49-F238E27FC236}">
                          <a16:creationId xmlns:a16="http://schemas.microsoft.com/office/drawing/2014/main" id="{C3E41772-175E-2032-03EE-52D590018710}"/>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62" name="TextBox 61">
                  <a:hlinkClick xmlns:r="http://schemas.openxmlformats.org/officeDocument/2006/relationships" r:id="rId14"/>
                  <a:extLst>
                    <a:ext uri="{FF2B5EF4-FFF2-40B4-BE49-F238E27FC236}">
                      <a16:creationId xmlns:a16="http://schemas.microsoft.com/office/drawing/2014/main" id="{7EBFA6AC-BE64-78F0-AE08-F62FCD7B1027}"/>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9" name="TextBox 58">
                <a:extLst>
                  <a:ext uri="{FF2B5EF4-FFF2-40B4-BE49-F238E27FC236}">
                    <a16:creationId xmlns:a16="http://schemas.microsoft.com/office/drawing/2014/main" id="{3E2EFC1F-57EF-7098-EADC-E64B899EAFFB}"/>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60" name="TextBox 59">
                <a:extLst>
                  <a:ext uri="{FF2B5EF4-FFF2-40B4-BE49-F238E27FC236}">
                    <a16:creationId xmlns:a16="http://schemas.microsoft.com/office/drawing/2014/main" id="{41D4D2C3-0144-09CB-E2BA-4DA3317DAD41}"/>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7" name="TextBox 56">
              <a:hlinkClick xmlns:r="http://schemas.openxmlformats.org/officeDocument/2006/relationships" r:id="rId15"/>
              <a:extLst>
                <a:ext uri="{FF2B5EF4-FFF2-40B4-BE49-F238E27FC236}">
                  <a16:creationId xmlns:a16="http://schemas.microsoft.com/office/drawing/2014/main" id="{769F5CB1-932A-9EE3-483C-11E4615B6A2D}"/>
                </a:ext>
              </a:extLst>
            </xdr:cNvPr>
            <xdr:cNvSpPr txBox="1"/>
          </xdr:nvSpPr>
          <xdr:spPr>
            <a:xfrm>
              <a:off x="0" y="3303643"/>
              <a:ext cx="1436278" cy="246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5" name="Picture 54">
            <a:extLst>
              <a:ext uri="{FF2B5EF4-FFF2-40B4-BE49-F238E27FC236}">
                <a16:creationId xmlns:a16="http://schemas.microsoft.com/office/drawing/2014/main" id="{0270B23E-D17D-3A34-5364-333005934BA8}"/>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xdr:spPr>
      </xdr:pic>
    </xdr:grpSp>
    <xdr:clientData/>
  </xdr:twoCellAnchor>
  <xdr:twoCellAnchor editAs="oneCell">
    <xdr:from>
      <xdr:col>8</xdr:col>
      <xdr:colOff>106680</xdr:colOff>
      <xdr:row>3</xdr:row>
      <xdr:rowOff>106680</xdr:rowOff>
    </xdr:from>
    <xdr:to>
      <xdr:col>8</xdr:col>
      <xdr:colOff>568161</xdr:colOff>
      <xdr:row>3</xdr:row>
      <xdr:rowOff>373380</xdr:rowOff>
    </xdr:to>
    <xdr:pic>
      <xdr:nvPicPr>
        <xdr:cNvPr id="94" name="Picture 93">
          <a:extLst>
            <a:ext uri="{FF2B5EF4-FFF2-40B4-BE49-F238E27FC236}">
              <a16:creationId xmlns:a16="http://schemas.microsoft.com/office/drawing/2014/main" id="{77AC3ADB-4C4F-4DC2-B5BF-5D69DB7E4B84}"/>
            </a:ext>
          </a:extLst>
        </xdr:cNvPr>
        <xdr:cNvPicPr>
          <a:picLocks noChangeAspect="1"/>
        </xdr:cNvPicPr>
      </xdr:nvPicPr>
      <xdr:blipFill>
        <a:blip xmlns:r="http://schemas.openxmlformats.org/officeDocument/2006/relationships" r:embed="rId17"/>
        <a:stretch>
          <a:fillRect/>
        </a:stretch>
      </xdr:blipFill>
      <xdr:spPr>
        <a:xfrm>
          <a:off x="5280660" y="922020"/>
          <a:ext cx="461481" cy="266700"/>
        </a:xfrm>
        <a:prstGeom prst="rect">
          <a:avLst/>
        </a:prstGeom>
      </xdr:spPr>
    </xdr:pic>
    <xdr:clientData/>
  </xdr:twoCellAnchor>
  <xdr:twoCellAnchor>
    <xdr:from>
      <xdr:col>8</xdr:col>
      <xdr:colOff>1211580</xdr:colOff>
      <xdr:row>3</xdr:row>
      <xdr:rowOff>114300</xdr:rowOff>
    </xdr:from>
    <xdr:to>
      <xdr:col>10</xdr:col>
      <xdr:colOff>218940</xdr:colOff>
      <xdr:row>3</xdr:row>
      <xdr:rowOff>366300</xdr:rowOff>
    </xdr:to>
    <xdr:sp macro="" textlink="">
      <xdr:nvSpPr>
        <xdr:cNvPr id="96" name="Rectangle: Rounded Corners 95">
          <a:hlinkClick xmlns:r="http://schemas.openxmlformats.org/officeDocument/2006/relationships" r:id="rId9"/>
          <a:extLst>
            <a:ext uri="{FF2B5EF4-FFF2-40B4-BE49-F238E27FC236}">
              <a16:creationId xmlns:a16="http://schemas.microsoft.com/office/drawing/2014/main" id="{C534951C-462C-46E9-849F-5CB539D9CB30}"/>
            </a:ext>
          </a:extLst>
        </xdr:cNvPr>
        <xdr:cNvSpPr/>
      </xdr:nvSpPr>
      <xdr:spPr>
        <a:xfrm>
          <a:off x="6385560" y="929640"/>
          <a:ext cx="1080000" cy="252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Show Pending</a:t>
          </a:r>
          <a:endParaRPr lang="en-SC" sz="1100">
            <a:solidFill>
              <a:schemeClr val="bg1"/>
            </a:solidFill>
          </a:endParaRPr>
        </a:p>
      </xdr:txBody>
    </xdr:sp>
    <xdr:clientData/>
  </xdr:twoCellAnchor>
  <xdr:twoCellAnchor>
    <xdr:from>
      <xdr:col>8</xdr:col>
      <xdr:colOff>563880</xdr:colOff>
      <xdr:row>3</xdr:row>
      <xdr:rowOff>114300</xdr:rowOff>
    </xdr:from>
    <xdr:to>
      <xdr:col>8</xdr:col>
      <xdr:colOff>1211880</xdr:colOff>
      <xdr:row>3</xdr:row>
      <xdr:rowOff>366300</xdr:rowOff>
    </xdr:to>
    <xdr:sp macro="" textlink="">
      <xdr:nvSpPr>
        <xdr:cNvPr id="5" name="Rectangle: Rounded Corners 4">
          <a:extLst>
            <a:ext uri="{FF2B5EF4-FFF2-40B4-BE49-F238E27FC236}">
              <a16:creationId xmlns:a16="http://schemas.microsoft.com/office/drawing/2014/main" id="{4AA03EAA-2431-43A3-806E-E82D5ADCBF42}"/>
            </a:ext>
          </a:extLst>
        </xdr:cNvPr>
        <xdr:cNvSpPr/>
      </xdr:nvSpPr>
      <xdr:spPr>
        <a:xfrm>
          <a:off x="5737860" y="92964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396240</xdr:colOff>
      <xdr:row>20</xdr:row>
      <xdr:rowOff>114300</xdr:rowOff>
    </xdr:from>
    <xdr:to>
      <xdr:col>6</xdr:col>
      <xdr:colOff>577320</xdr:colOff>
      <xdr:row>20</xdr:row>
      <xdr:rowOff>348300</xdr:rowOff>
    </xdr:to>
    <xdr:sp macro="" textlink="">
      <xdr:nvSpPr>
        <xdr:cNvPr id="2" name="Rectangle: Rounded Corners 1">
          <a:extLst>
            <a:ext uri="{FF2B5EF4-FFF2-40B4-BE49-F238E27FC236}">
              <a16:creationId xmlns:a16="http://schemas.microsoft.com/office/drawing/2014/main" id="{7DB94C5B-B161-4138-8325-8A0E3C18C033}"/>
            </a:ext>
          </a:extLst>
        </xdr:cNvPr>
        <xdr:cNvSpPr/>
      </xdr:nvSpPr>
      <xdr:spPr>
        <a:xfrm>
          <a:off x="247650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114300</xdr:rowOff>
    </xdr:from>
    <xdr:to>
      <xdr:col>5</xdr:col>
      <xdr:colOff>318240</xdr:colOff>
      <xdr:row>20</xdr:row>
      <xdr:rowOff>348300</xdr:rowOff>
    </xdr:to>
    <xdr:sp macro="" textlink="">
      <xdr:nvSpPr>
        <xdr:cNvPr id="3" name="Rectangle: Rounded Corners 2">
          <a:extLst>
            <a:ext uri="{FF2B5EF4-FFF2-40B4-BE49-F238E27FC236}">
              <a16:creationId xmlns:a16="http://schemas.microsoft.com/office/drawing/2014/main" id="{39FD38C7-E2C4-4E8B-BD08-0B76A8D1DA1F}"/>
            </a:ext>
          </a:extLst>
        </xdr:cNvPr>
        <xdr:cNvSpPr/>
      </xdr:nvSpPr>
      <xdr:spPr>
        <a:xfrm>
          <a:off x="1714500" y="640842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91440</xdr:colOff>
      <xdr:row>5</xdr:row>
      <xdr:rowOff>76200</xdr:rowOff>
    </xdr:from>
    <xdr:to>
      <xdr:col>4</xdr:col>
      <xdr:colOff>259921</xdr:colOff>
      <xdr:row>5</xdr:row>
      <xdr:rowOff>256200</xdr:rowOff>
    </xdr:to>
    <xdr:pic>
      <xdr:nvPicPr>
        <xdr:cNvPr id="4" name="Picture 3">
          <a:extLst>
            <a:ext uri="{FF2B5EF4-FFF2-40B4-BE49-F238E27FC236}">
              <a16:creationId xmlns:a16="http://schemas.microsoft.com/office/drawing/2014/main" id="{8F586A21-AE92-4F87-889B-0A96283C8526}"/>
            </a:ext>
          </a:extLst>
        </xdr:cNvPr>
        <xdr:cNvPicPr>
          <a:picLocks noChangeAspect="1"/>
        </xdr:cNvPicPr>
      </xdr:nvPicPr>
      <xdr:blipFill>
        <a:blip xmlns:r="http://schemas.openxmlformats.org/officeDocument/2006/relationships" r:embed="rId18"/>
        <a:stretch>
          <a:fillRect/>
        </a:stretch>
      </xdr:blipFill>
      <xdr:spPr>
        <a:xfrm>
          <a:off x="1805940" y="1455420"/>
          <a:ext cx="168481" cy="180000"/>
        </a:xfrm>
        <a:prstGeom prst="rect">
          <a:avLst/>
        </a:prstGeom>
      </xdr:spPr>
    </xdr:pic>
    <xdr:clientData/>
  </xdr:twoCellAnchor>
  <xdr:twoCellAnchor>
    <xdr:from>
      <xdr:col>4</xdr:col>
      <xdr:colOff>91440</xdr:colOff>
      <xdr:row>6</xdr:row>
      <xdr:rowOff>99060</xdr:rowOff>
    </xdr:from>
    <xdr:to>
      <xdr:col>4</xdr:col>
      <xdr:colOff>235440</xdr:colOff>
      <xdr:row>19</xdr:row>
      <xdr:rowOff>227820</xdr:rowOff>
    </xdr:to>
    <xdr:grpSp>
      <xdr:nvGrpSpPr>
        <xdr:cNvPr id="6" name="Group 5">
          <a:extLst>
            <a:ext uri="{FF2B5EF4-FFF2-40B4-BE49-F238E27FC236}">
              <a16:creationId xmlns:a16="http://schemas.microsoft.com/office/drawing/2014/main" id="{90ED8B41-C34E-4D40-8A62-21F2BA8F1196}"/>
            </a:ext>
          </a:extLst>
        </xdr:cNvPr>
        <xdr:cNvGrpSpPr/>
      </xdr:nvGrpSpPr>
      <xdr:grpSpPr>
        <a:xfrm>
          <a:off x="1805940" y="1805940"/>
          <a:ext cx="144000" cy="4388340"/>
          <a:chOff x="1805940" y="1798320"/>
          <a:chExt cx="144000" cy="4388340"/>
        </a:xfrm>
      </xdr:grpSpPr>
      <xdr:sp macro="" textlink="">
        <xdr:nvSpPr>
          <xdr:cNvPr id="7" name="Oval 6">
            <a:extLst>
              <a:ext uri="{FF2B5EF4-FFF2-40B4-BE49-F238E27FC236}">
                <a16:creationId xmlns:a16="http://schemas.microsoft.com/office/drawing/2014/main" id="{A993C130-5FDB-0C44-B7C1-ED40E4FC0E4B}"/>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 name="Oval 7">
            <a:extLst>
              <a:ext uri="{FF2B5EF4-FFF2-40B4-BE49-F238E27FC236}">
                <a16:creationId xmlns:a16="http://schemas.microsoft.com/office/drawing/2014/main" id="{D537C8C4-A281-2CBD-ACD5-9AEDDE8960EE}"/>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 name="Oval 8">
            <a:extLst>
              <a:ext uri="{FF2B5EF4-FFF2-40B4-BE49-F238E27FC236}">
                <a16:creationId xmlns:a16="http://schemas.microsoft.com/office/drawing/2014/main" id="{604650F5-5DA5-03BA-C89D-75473F4344DB}"/>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0" name="Oval 9">
            <a:extLst>
              <a:ext uri="{FF2B5EF4-FFF2-40B4-BE49-F238E27FC236}">
                <a16:creationId xmlns:a16="http://schemas.microsoft.com/office/drawing/2014/main" id="{F24EFA8C-D46C-EBB4-1E66-1C76BFB081A0}"/>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1" name="Oval 10">
            <a:extLst>
              <a:ext uri="{FF2B5EF4-FFF2-40B4-BE49-F238E27FC236}">
                <a16:creationId xmlns:a16="http://schemas.microsoft.com/office/drawing/2014/main" id="{206AF20D-7A2B-BCFB-353D-6F9033FBFD39}"/>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2" name="Oval 11">
            <a:extLst>
              <a:ext uri="{FF2B5EF4-FFF2-40B4-BE49-F238E27FC236}">
                <a16:creationId xmlns:a16="http://schemas.microsoft.com/office/drawing/2014/main" id="{8D66A38D-A85E-1A60-25D8-F9DEC0941FF2}"/>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 name="Oval 12">
            <a:extLst>
              <a:ext uri="{FF2B5EF4-FFF2-40B4-BE49-F238E27FC236}">
                <a16:creationId xmlns:a16="http://schemas.microsoft.com/office/drawing/2014/main" id="{AE4E4E37-D7EF-92A3-0883-C66DED2CDA9F}"/>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4" name="Oval 13">
            <a:extLst>
              <a:ext uri="{FF2B5EF4-FFF2-40B4-BE49-F238E27FC236}">
                <a16:creationId xmlns:a16="http://schemas.microsoft.com/office/drawing/2014/main" id="{5AD83210-1E53-6E59-198D-4E6778E97409}"/>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 name="Oval 14">
            <a:extLst>
              <a:ext uri="{FF2B5EF4-FFF2-40B4-BE49-F238E27FC236}">
                <a16:creationId xmlns:a16="http://schemas.microsoft.com/office/drawing/2014/main" id="{54A509EF-51A6-8543-6CEE-6242D9F2B520}"/>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6" name="Oval 15">
            <a:extLst>
              <a:ext uri="{FF2B5EF4-FFF2-40B4-BE49-F238E27FC236}">
                <a16:creationId xmlns:a16="http://schemas.microsoft.com/office/drawing/2014/main" id="{D64646AE-48F5-13CA-3B59-575794389D65}"/>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7" name="Oval 16">
            <a:extLst>
              <a:ext uri="{FF2B5EF4-FFF2-40B4-BE49-F238E27FC236}">
                <a16:creationId xmlns:a16="http://schemas.microsoft.com/office/drawing/2014/main" id="{3581F04D-ADB2-7D48-0F95-6E891C637D9F}"/>
              </a:ext>
            </a:extLst>
          </xdr:cNvPr>
          <xdr:cNvSpPr>
            <a:spLocks noChangeAspect="1"/>
          </xdr:cNvSpPr>
        </xdr:nvSpPr>
        <xdr:spPr>
          <a:xfrm>
            <a:off x="1805940" y="60426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8" name="Oval 17">
            <a:extLst>
              <a:ext uri="{FF2B5EF4-FFF2-40B4-BE49-F238E27FC236}">
                <a16:creationId xmlns:a16="http://schemas.microsoft.com/office/drawing/2014/main" id="{48D2DE2F-CD02-E2D1-9FDB-09A1C2B446E6}"/>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9" name="Oval 18">
            <a:extLst>
              <a:ext uri="{FF2B5EF4-FFF2-40B4-BE49-F238E27FC236}">
                <a16:creationId xmlns:a16="http://schemas.microsoft.com/office/drawing/2014/main" id="{764DF901-17E4-01B0-261C-A55A5AC5F79C}"/>
              </a:ext>
            </a:extLst>
          </xdr:cNvPr>
          <xdr:cNvSpPr>
            <a:spLocks noChangeAspect="1"/>
          </xdr:cNvSpPr>
        </xdr:nvSpPr>
        <xdr:spPr>
          <a:xfrm>
            <a:off x="1805940" y="53873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0" name="Oval 19">
            <a:extLst>
              <a:ext uri="{FF2B5EF4-FFF2-40B4-BE49-F238E27FC236}">
                <a16:creationId xmlns:a16="http://schemas.microsoft.com/office/drawing/2014/main" id="{6D81B9C3-903F-0B4E-40D6-D62D4FFE1D91}"/>
              </a:ext>
            </a:extLst>
          </xdr:cNvPr>
          <xdr:cNvSpPr>
            <a:spLocks noChangeAspect="1"/>
          </xdr:cNvSpPr>
        </xdr:nvSpPr>
        <xdr:spPr>
          <a:xfrm>
            <a:off x="1805940" y="50596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5</xdr:col>
      <xdr:colOff>106680</xdr:colOff>
      <xdr:row>6</xdr:row>
      <xdr:rowOff>91440</xdr:rowOff>
    </xdr:from>
    <xdr:to>
      <xdr:col>5</xdr:col>
      <xdr:colOff>273439</xdr:colOff>
      <xdr:row>19</xdr:row>
      <xdr:rowOff>253440</xdr:rowOff>
    </xdr:to>
    <xdr:grpSp>
      <xdr:nvGrpSpPr>
        <xdr:cNvPr id="21" name="Group 20">
          <a:extLst>
            <a:ext uri="{FF2B5EF4-FFF2-40B4-BE49-F238E27FC236}">
              <a16:creationId xmlns:a16="http://schemas.microsoft.com/office/drawing/2014/main" id="{33DE6E0A-D725-41C8-A2A3-EDE78EBF228C}"/>
            </a:ext>
          </a:extLst>
        </xdr:cNvPr>
        <xdr:cNvGrpSpPr/>
      </xdr:nvGrpSpPr>
      <xdr:grpSpPr>
        <a:xfrm>
          <a:off x="2186940" y="1798320"/>
          <a:ext cx="166759" cy="4421580"/>
          <a:chOff x="2156460" y="1706880"/>
          <a:chExt cx="162001" cy="4421580"/>
        </a:xfrm>
      </xdr:grpSpPr>
      <xdr:pic>
        <xdr:nvPicPr>
          <xdr:cNvPr id="22" name="Picture 21">
            <a:extLst>
              <a:ext uri="{FF2B5EF4-FFF2-40B4-BE49-F238E27FC236}">
                <a16:creationId xmlns:a16="http://schemas.microsoft.com/office/drawing/2014/main" id="{AF536F7F-1CE9-89A6-20FF-324AA061BE58}"/>
              </a:ext>
            </a:extLst>
          </xdr:cNvPr>
          <xdr:cNvPicPr>
            <a:picLocks noChangeAspect="1"/>
          </xdr:cNvPicPr>
        </xdr:nvPicPr>
        <xdr:blipFill>
          <a:blip xmlns:r="http://schemas.openxmlformats.org/officeDocument/2006/relationships" r:embed="rId19"/>
          <a:stretch>
            <a:fillRect/>
          </a:stretch>
        </xdr:blipFill>
        <xdr:spPr>
          <a:xfrm>
            <a:off x="2156460" y="2034540"/>
            <a:ext cx="162001" cy="162000"/>
          </a:xfrm>
          <a:prstGeom prst="rect">
            <a:avLst/>
          </a:prstGeom>
        </xdr:spPr>
      </xdr:pic>
      <xdr:pic>
        <xdr:nvPicPr>
          <xdr:cNvPr id="23" name="Picture 22">
            <a:hlinkClick xmlns:r="http://schemas.openxmlformats.org/officeDocument/2006/relationships" r:id="rId20"/>
            <a:extLst>
              <a:ext uri="{FF2B5EF4-FFF2-40B4-BE49-F238E27FC236}">
                <a16:creationId xmlns:a16="http://schemas.microsoft.com/office/drawing/2014/main" id="{F8319397-7A3A-292E-C204-2606BCB06AB5}"/>
              </a:ext>
            </a:extLst>
          </xdr:cNvPr>
          <xdr:cNvPicPr>
            <a:picLocks noChangeAspect="1"/>
          </xdr:cNvPicPr>
        </xdr:nvPicPr>
        <xdr:blipFill>
          <a:blip xmlns:r="http://schemas.openxmlformats.org/officeDocument/2006/relationships" r:embed="rId19"/>
          <a:stretch>
            <a:fillRect/>
          </a:stretch>
        </xdr:blipFill>
        <xdr:spPr>
          <a:xfrm>
            <a:off x="2156460" y="1706880"/>
            <a:ext cx="162000" cy="162000"/>
          </a:xfrm>
          <a:prstGeom prst="rect">
            <a:avLst/>
          </a:prstGeom>
        </xdr:spPr>
      </xdr:pic>
      <xdr:pic>
        <xdr:nvPicPr>
          <xdr:cNvPr id="24" name="Picture 23">
            <a:extLst>
              <a:ext uri="{FF2B5EF4-FFF2-40B4-BE49-F238E27FC236}">
                <a16:creationId xmlns:a16="http://schemas.microsoft.com/office/drawing/2014/main" id="{DC2CB36E-868E-AA27-AED1-5A238B2C163A}"/>
              </a:ext>
            </a:extLst>
          </xdr:cNvPr>
          <xdr:cNvPicPr>
            <a:picLocks noChangeAspect="1"/>
          </xdr:cNvPicPr>
        </xdr:nvPicPr>
        <xdr:blipFill>
          <a:blip xmlns:r="http://schemas.openxmlformats.org/officeDocument/2006/relationships" r:embed="rId19"/>
          <a:stretch>
            <a:fillRect/>
          </a:stretch>
        </xdr:blipFill>
        <xdr:spPr>
          <a:xfrm>
            <a:off x="2156460" y="2362200"/>
            <a:ext cx="162000" cy="162000"/>
          </a:xfrm>
          <a:prstGeom prst="rect">
            <a:avLst/>
          </a:prstGeom>
        </xdr:spPr>
      </xdr:pic>
      <xdr:pic>
        <xdr:nvPicPr>
          <xdr:cNvPr id="25" name="Picture 24">
            <a:extLst>
              <a:ext uri="{FF2B5EF4-FFF2-40B4-BE49-F238E27FC236}">
                <a16:creationId xmlns:a16="http://schemas.microsoft.com/office/drawing/2014/main" id="{4CC305EB-5BD6-959C-6D93-56D07D78010D}"/>
              </a:ext>
            </a:extLst>
          </xdr:cNvPr>
          <xdr:cNvPicPr>
            <a:picLocks noChangeAspect="1"/>
          </xdr:cNvPicPr>
        </xdr:nvPicPr>
        <xdr:blipFill>
          <a:blip xmlns:r="http://schemas.openxmlformats.org/officeDocument/2006/relationships" r:embed="rId19"/>
          <a:stretch>
            <a:fillRect/>
          </a:stretch>
        </xdr:blipFill>
        <xdr:spPr>
          <a:xfrm>
            <a:off x="2156460" y="2689860"/>
            <a:ext cx="162000" cy="162000"/>
          </a:xfrm>
          <a:prstGeom prst="rect">
            <a:avLst/>
          </a:prstGeom>
        </xdr:spPr>
      </xdr:pic>
      <xdr:pic>
        <xdr:nvPicPr>
          <xdr:cNvPr id="26" name="Picture 25">
            <a:extLst>
              <a:ext uri="{FF2B5EF4-FFF2-40B4-BE49-F238E27FC236}">
                <a16:creationId xmlns:a16="http://schemas.microsoft.com/office/drawing/2014/main" id="{CDD4FD47-089D-B510-2394-E0589649727C}"/>
              </a:ext>
            </a:extLst>
          </xdr:cNvPr>
          <xdr:cNvPicPr>
            <a:picLocks noChangeAspect="1"/>
          </xdr:cNvPicPr>
        </xdr:nvPicPr>
        <xdr:blipFill>
          <a:blip xmlns:r="http://schemas.openxmlformats.org/officeDocument/2006/relationships" r:embed="rId19"/>
          <a:stretch>
            <a:fillRect/>
          </a:stretch>
        </xdr:blipFill>
        <xdr:spPr>
          <a:xfrm>
            <a:off x="2156460" y="3017520"/>
            <a:ext cx="162000" cy="162000"/>
          </a:xfrm>
          <a:prstGeom prst="rect">
            <a:avLst/>
          </a:prstGeom>
        </xdr:spPr>
      </xdr:pic>
      <xdr:pic>
        <xdr:nvPicPr>
          <xdr:cNvPr id="27" name="Picture 26">
            <a:extLst>
              <a:ext uri="{FF2B5EF4-FFF2-40B4-BE49-F238E27FC236}">
                <a16:creationId xmlns:a16="http://schemas.microsoft.com/office/drawing/2014/main" id="{42434382-E330-2235-6EF5-BFCA169E5409}"/>
              </a:ext>
            </a:extLst>
          </xdr:cNvPr>
          <xdr:cNvPicPr>
            <a:picLocks noChangeAspect="1"/>
          </xdr:cNvPicPr>
        </xdr:nvPicPr>
        <xdr:blipFill>
          <a:blip xmlns:r="http://schemas.openxmlformats.org/officeDocument/2006/relationships" r:embed="rId19"/>
          <a:stretch>
            <a:fillRect/>
          </a:stretch>
        </xdr:blipFill>
        <xdr:spPr>
          <a:xfrm>
            <a:off x="2156460" y="3345180"/>
            <a:ext cx="162000" cy="162000"/>
          </a:xfrm>
          <a:prstGeom prst="rect">
            <a:avLst/>
          </a:prstGeom>
        </xdr:spPr>
      </xdr:pic>
      <xdr:pic>
        <xdr:nvPicPr>
          <xdr:cNvPr id="28" name="Picture 27">
            <a:extLst>
              <a:ext uri="{FF2B5EF4-FFF2-40B4-BE49-F238E27FC236}">
                <a16:creationId xmlns:a16="http://schemas.microsoft.com/office/drawing/2014/main" id="{46D97571-9EAA-C9B3-BBE5-F8A5364A0244}"/>
              </a:ext>
            </a:extLst>
          </xdr:cNvPr>
          <xdr:cNvPicPr>
            <a:picLocks noChangeAspect="1"/>
          </xdr:cNvPicPr>
        </xdr:nvPicPr>
        <xdr:blipFill>
          <a:blip xmlns:r="http://schemas.openxmlformats.org/officeDocument/2006/relationships" r:embed="rId19"/>
          <a:stretch>
            <a:fillRect/>
          </a:stretch>
        </xdr:blipFill>
        <xdr:spPr>
          <a:xfrm>
            <a:off x="2156460" y="3672840"/>
            <a:ext cx="162000" cy="162000"/>
          </a:xfrm>
          <a:prstGeom prst="rect">
            <a:avLst/>
          </a:prstGeom>
        </xdr:spPr>
      </xdr:pic>
      <xdr:pic>
        <xdr:nvPicPr>
          <xdr:cNvPr id="29" name="Picture 28">
            <a:extLst>
              <a:ext uri="{FF2B5EF4-FFF2-40B4-BE49-F238E27FC236}">
                <a16:creationId xmlns:a16="http://schemas.microsoft.com/office/drawing/2014/main" id="{5B1388A7-C8B6-B5C4-6518-0238E3465C98}"/>
              </a:ext>
            </a:extLst>
          </xdr:cNvPr>
          <xdr:cNvPicPr>
            <a:picLocks noChangeAspect="1"/>
          </xdr:cNvPicPr>
        </xdr:nvPicPr>
        <xdr:blipFill>
          <a:blip xmlns:r="http://schemas.openxmlformats.org/officeDocument/2006/relationships" r:embed="rId19"/>
          <a:stretch>
            <a:fillRect/>
          </a:stretch>
        </xdr:blipFill>
        <xdr:spPr>
          <a:xfrm>
            <a:off x="2156460" y="4000500"/>
            <a:ext cx="162000" cy="162000"/>
          </a:xfrm>
          <a:prstGeom prst="rect">
            <a:avLst/>
          </a:prstGeom>
        </xdr:spPr>
      </xdr:pic>
      <xdr:pic>
        <xdr:nvPicPr>
          <xdr:cNvPr id="30" name="Picture 29">
            <a:extLst>
              <a:ext uri="{FF2B5EF4-FFF2-40B4-BE49-F238E27FC236}">
                <a16:creationId xmlns:a16="http://schemas.microsoft.com/office/drawing/2014/main" id="{C8B3FF18-2FCC-3542-94CB-A131CFA96130}"/>
              </a:ext>
            </a:extLst>
          </xdr:cNvPr>
          <xdr:cNvPicPr>
            <a:picLocks noChangeAspect="1"/>
          </xdr:cNvPicPr>
        </xdr:nvPicPr>
        <xdr:blipFill>
          <a:blip xmlns:r="http://schemas.openxmlformats.org/officeDocument/2006/relationships" r:embed="rId19"/>
          <a:stretch>
            <a:fillRect/>
          </a:stretch>
        </xdr:blipFill>
        <xdr:spPr>
          <a:xfrm>
            <a:off x="2156460" y="4328160"/>
            <a:ext cx="162000" cy="162000"/>
          </a:xfrm>
          <a:prstGeom prst="rect">
            <a:avLst/>
          </a:prstGeom>
        </xdr:spPr>
      </xdr:pic>
      <xdr:pic>
        <xdr:nvPicPr>
          <xdr:cNvPr id="31" name="Picture 30">
            <a:extLst>
              <a:ext uri="{FF2B5EF4-FFF2-40B4-BE49-F238E27FC236}">
                <a16:creationId xmlns:a16="http://schemas.microsoft.com/office/drawing/2014/main" id="{96436517-55E1-BB64-4976-41E103D44B30}"/>
              </a:ext>
            </a:extLst>
          </xdr:cNvPr>
          <xdr:cNvPicPr>
            <a:picLocks noChangeAspect="1"/>
          </xdr:cNvPicPr>
        </xdr:nvPicPr>
        <xdr:blipFill>
          <a:blip xmlns:r="http://schemas.openxmlformats.org/officeDocument/2006/relationships" r:embed="rId19"/>
          <a:stretch>
            <a:fillRect/>
          </a:stretch>
        </xdr:blipFill>
        <xdr:spPr>
          <a:xfrm>
            <a:off x="2156460" y="4655820"/>
            <a:ext cx="162000" cy="162000"/>
          </a:xfrm>
          <a:prstGeom prst="rect">
            <a:avLst/>
          </a:prstGeom>
        </xdr:spPr>
      </xdr:pic>
      <xdr:pic>
        <xdr:nvPicPr>
          <xdr:cNvPr id="32" name="Picture 31">
            <a:extLst>
              <a:ext uri="{FF2B5EF4-FFF2-40B4-BE49-F238E27FC236}">
                <a16:creationId xmlns:a16="http://schemas.microsoft.com/office/drawing/2014/main" id="{AB0DBF08-7B25-55DD-5744-A781F39D7D5F}"/>
              </a:ext>
            </a:extLst>
          </xdr:cNvPr>
          <xdr:cNvPicPr>
            <a:picLocks noChangeAspect="1"/>
          </xdr:cNvPicPr>
        </xdr:nvPicPr>
        <xdr:blipFill>
          <a:blip xmlns:r="http://schemas.openxmlformats.org/officeDocument/2006/relationships" r:embed="rId19"/>
          <a:stretch>
            <a:fillRect/>
          </a:stretch>
        </xdr:blipFill>
        <xdr:spPr>
          <a:xfrm>
            <a:off x="2156460" y="4983480"/>
            <a:ext cx="162000" cy="162000"/>
          </a:xfrm>
          <a:prstGeom prst="rect">
            <a:avLst/>
          </a:prstGeom>
        </xdr:spPr>
      </xdr:pic>
      <xdr:pic>
        <xdr:nvPicPr>
          <xdr:cNvPr id="33" name="Picture 32">
            <a:extLst>
              <a:ext uri="{FF2B5EF4-FFF2-40B4-BE49-F238E27FC236}">
                <a16:creationId xmlns:a16="http://schemas.microsoft.com/office/drawing/2014/main" id="{01DFB93A-BB24-E9BC-15F6-A67FA52660BA}"/>
              </a:ext>
            </a:extLst>
          </xdr:cNvPr>
          <xdr:cNvPicPr>
            <a:picLocks noChangeAspect="1"/>
          </xdr:cNvPicPr>
        </xdr:nvPicPr>
        <xdr:blipFill>
          <a:blip xmlns:r="http://schemas.openxmlformats.org/officeDocument/2006/relationships" r:embed="rId19"/>
          <a:stretch>
            <a:fillRect/>
          </a:stretch>
        </xdr:blipFill>
        <xdr:spPr>
          <a:xfrm>
            <a:off x="2156460" y="5311140"/>
            <a:ext cx="162000" cy="162000"/>
          </a:xfrm>
          <a:prstGeom prst="rect">
            <a:avLst/>
          </a:prstGeom>
        </xdr:spPr>
      </xdr:pic>
      <xdr:pic>
        <xdr:nvPicPr>
          <xdr:cNvPr id="34" name="Picture 33">
            <a:extLst>
              <a:ext uri="{FF2B5EF4-FFF2-40B4-BE49-F238E27FC236}">
                <a16:creationId xmlns:a16="http://schemas.microsoft.com/office/drawing/2014/main" id="{0C8A2263-2CAE-75C3-B83B-FC41BA7E7EFB}"/>
              </a:ext>
            </a:extLst>
          </xdr:cNvPr>
          <xdr:cNvPicPr>
            <a:picLocks noChangeAspect="1"/>
          </xdr:cNvPicPr>
        </xdr:nvPicPr>
        <xdr:blipFill>
          <a:blip xmlns:r="http://schemas.openxmlformats.org/officeDocument/2006/relationships" r:embed="rId19"/>
          <a:stretch>
            <a:fillRect/>
          </a:stretch>
        </xdr:blipFill>
        <xdr:spPr>
          <a:xfrm>
            <a:off x="2156460" y="5638800"/>
            <a:ext cx="162000" cy="162000"/>
          </a:xfrm>
          <a:prstGeom prst="rect">
            <a:avLst/>
          </a:prstGeom>
        </xdr:spPr>
      </xdr:pic>
      <xdr:pic>
        <xdr:nvPicPr>
          <xdr:cNvPr id="35" name="Picture 34">
            <a:extLst>
              <a:ext uri="{FF2B5EF4-FFF2-40B4-BE49-F238E27FC236}">
                <a16:creationId xmlns:a16="http://schemas.microsoft.com/office/drawing/2014/main" id="{CA8BDFF4-5DD6-10BA-F4B2-E86AD80A2AFC}"/>
              </a:ext>
            </a:extLst>
          </xdr:cNvPr>
          <xdr:cNvPicPr>
            <a:picLocks noChangeAspect="1"/>
          </xdr:cNvPicPr>
        </xdr:nvPicPr>
        <xdr:blipFill>
          <a:blip xmlns:r="http://schemas.openxmlformats.org/officeDocument/2006/relationships" r:embed="rId19"/>
          <a:stretch>
            <a:fillRect/>
          </a:stretch>
        </xdr:blipFill>
        <xdr:spPr>
          <a:xfrm>
            <a:off x="2156460" y="5966460"/>
            <a:ext cx="162000" cy="162000"/>
          </a:xfrm>
          <a:prstGeom prst="rect">
            <a:avLst/>
          </a:prstGeom>
        </xdr:spPr>
      </xdr:pic>
    </xdr:grpSp>
    <xdr:clientData/>
  </xdr:twoCellAnchor>
</xdr:wsDr>
</file>

<file path=xl/drawings/drawing106.xml><?xml version="1.0" encoding="utf-8"?>
<xdr:wsDr xmlns:xdr="http://schemas.openxmlformats.org/drawingml/2006/spreadsheetDrawing" xmlns:a="http://schemas.openxmlformats.org/drawingml/2006/main">
  <xdr:twoCellAnchor editAs="oneCell">
    <xdr:from>
      <xdr:col>8</xdr:col>
      <xdr:colOff>114301</xdr:colOff>
      <xdr:row>3</xdr:row>
      <xdr:rowOff>106680</xdr:rowOff>
    </xdr:from>
    <xdr:to>
      <xdr:col>8</xdr:col>
      <xdr:colOff>614596</xdr:colOff>
      <xdr:row>3</xdr:row>
      <xdr:rowOff>358680</xdr:rowOff>
    </xdr:to>
    <xdr:pic>
      <xdr:nvPicPr>
        <xdr:cNvPr id="9" name="Picture 8">
          <a:hlinkClick xmlns:r="http://schemas.openxmlformats.org/officeDocument/2006/relationships" r:id="rId1"/>
          <a:extLst>
            <a:ext uri="{FF2B5EF4-FFF2-40B4-BE49-F238E27FC236}">
              <a16:creationId xmlns:a16="http://schemas.microsoft.com/office/drawing/2014/main" id="{05830516-DA16-4845-A163-6A70849E85DA}"/>
            </a:ext>
          </a:extLst>
        </xdr:cNvPr>
        <xdr:cNvPicPr>
          <a:picLocks noChangeAspect="1"/>
        </xdr:cNvPicPr>
      </xdr:nvPicPr>
      <xdr:blipFill>
        <a:blip xmlns:r="http://schemas.openxmlformats.org/officeDocument/2006/relationships" r:embed="rId2"/>
        <a:stretch>
          <a:fillRect/>
        </a:stretch>
      </xdr:blipFill>
      <xdr:spPr>
        <a:xfrm>
          <a:off x="5288281" y="922020"/>
          <a:ext cx="500295" cy="252000"/>
        </a:xfrm>
        <a:prstGeom prst="rect">
          <a:avLst/>
        </a:prstGeom>
      </xdr:spPr>
    </xdr:pic>
    <xdr:clientData/>
  </xdr:twoCellAnchor>
  <xdr:twoCellAnchor>
    <xdr:from>
      <xdr:col>8</xdr:col>
      <xdr:colOff>1028700</xdr:colOff>
      <xdr:row>20</xdr:row>
      <xdr:rowOff>106680</xdr:rowOff>
    </xdr:from>
    <xdr:to>
      <xdr:col>11</xdr:col>
      <xdr:colOff>878820</xdr:colOff>
      <xdr:row>20</xdr:row>
      <xdr:rowOff>358680</xdr:rowOff>
    </xdr:to>
    <xdr:grpSp>
      <xdr:nvGrpSpPr>
        <xdr:cNvPr id="2" name="Group 1">
          <a:extLst>
            <a:ext uri="{FF2B5EF4-FFF2-40B4-BE49-F238E27FC236}">
              <a16:creationId xmlns:a16="http://schemas.microsoft.com/office/drawing/2014/main" id="{2D5D1189-3D09-42DB-A5D8-67AC1B558E98}"/>
            </a:ext>
          </a:extLst>
        </xdr:cNvPr>
        <xdr:cNvGrpSpPr/>
      </xdr:nvGrpSpPr>
      <xdr:grpSpPr>
        <a:xfrm>
          <a:off x="6202680" y="640080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D7A45F48-8E03-24A8-5246-5F2DB359B67A}"/>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D9AC1AD5-E1FD-FBE7-4217-F00CF7970CEF}"/>
              </a:ext>
            </a:extLst>
          </xdr:cNvPr>
          <xdr:cNvPicPr>
            <a:picLocks noChangeAspect="1"/>
          </xdr:cNvPicPr>
        </xdr:nvPicPr>
        <xdr:blipFill>
          <a:blip xmlns:r="http://schemas.openxmlformats.org/officeDocument/2006/relationships" r:embed="rId3"/>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A92C1BA4-F5AF-8862-07A1-D98F00E12665}"/>
              </a:ext>
            </a:extLst>
          </xdr:cNvPr>
          <xdr:cNvPicPr>
            <a:picLocks noChangeAspect="1"/>
          </xdr:cNvPicPr>
        </xdr:nvPicPr>
        <xdr:blipFill>
          <a:blip xmlns:r="http://schemas.openxmlformats.org/officeDocument/2006/relationships" r:embed="rId3"/>
          <a:stretch>
            <a:fillRect/>
          </a:stretch>
        </xdr:blipFill>
        <xdr:spPr>
          <a:xfrm rot="10800000">
            <a:off x="7335300" y="922181"/>
            <a:ext cx="666000" cy="275998"/>
          </a:xfrm>
          <a:prstGeom prst="rect">
            <a:avLst/>
          </a:prstGeom>
        </xdr:spPr>
      </xdr:pic>
    </xdr:grpSp>
    <xdr:clientData/>
  </xdr:twoCellAnchor>
  <xdr:twoCellAnchor>
    <xdr:from>
      <xdr:col>0</xdr:col>
      <xdr:colOff>0</xdr:colOff>
      <xdr:row>0</xdr:row>
      <xdr:rowOff>0</xdr:rowOff>
    </xdr:from>
    <xdr:to>
      <xdr:col>2</xdr:col>
      <xdr:colOff>3471</xdr:colOff>
      <xdr:row>22</xdr:row>
      <xdr:rowOff>20100</xdr:rowOff>
    </xdr:to>
    <xdr:grpSp>
      <xdr:nvGrpSpPr>
        <xdr:cNvPr id="67" name="Group 66">
          <a:extLst>
            <a:ext uri="{FF2B5EF4-FFF2-40B4-BE49-F238E27FC236}">
              <a16:creationId xmlns:a16="http://schemas.microsoft.com/office/drawing/2014/main" id="{22A865A2-3A3D-4E6B-91F8-BDF840C0F35F}"/>
            </a:ext>
          </a:extLst>
        </xdr:cNvPr>
        <xdr:cNvGrpSpPr/>
      </xdr:nvGrpSpPr>
      <xdr:grpSpPr>
        <a:xfrm>
          <a:off x="0" y="0"/>
          <a:ext cx="1474131" cy="6840000"/>
          <a:chOff x="0" y="0"/>
          <a:chExt cx="1470321" cy="6184990"/>
        </a:xfrm>
      </xdr:grpSpPr>
      <xdr:grpSp>
        <xdr:nvGrpSpPr>
          <xdr:cNvPr id="68" name="Group 67">
            <a:extLst>
              <a:ext uri="{FF2B5EF4-FFF2-40B4-BE49-F238E27FC236}">
                <a16:creationId xmlns:a16="http://schemas.microsoft.com/office/drawing/2014/main" id="{F795AC71-F84D-67B1-A4F5-8ABAE46B79C0}"/>
              </a:ext>
            </a:extLst>
          </xdr:cNvPr>
          <xdr:cNvGrpSpPr/>
        </xdr:nvGrpSpPr>
        <xdr:grpSpPr>
          <a:xfrm>
            <a:off x="0" y="0"/>
            <a:ext cx="1470321" cy="6184990"/>
            <a:chOff x="0" y="0"/>
            <a:chExt cx="1470321" cy="6184990"/>
          </a:xfrm>
        </xdr:grpSpPr>
        <xdr:grpSp>
          <xdr:nvGrpSpPr>
            <xdr:cNvPr id="70" name="Group 69">
              <a:extLst>
                <a:ext uri="{FF2B5EF4-FFF2-40B4-BE49-F238E27FC236}">
                  <a16:creationId xmlns:a16="http://schemas.microsoft.com/office/drawing/2014/main" id="{C15618C7-9F9A-6A9A-6851-8B6840C9C5E4}"/>
                </a:ext>
              </a:extLst>
            </xdr:cNvPr>
            <xdr:cNvGrpSpPr/>
          </xdr:nvGrpSpPr>
          <xdr:grpSpPr>
            <a:xfrm>
              <a:off x="0" y="0"/>
              <a:ext cx="1470321" cy="6184990"/>
              <a:chOff x="0" y="-291307"/>
              <a:chExt cx="1474131" cy="6350725"/>
            </a:xfrm>
            <a:solidFill>
              <a:schemeClr val="bg1"/>
            </a:solidFill>
          </xdr:grpSpPr>
          <xdr:grpSp>
            <xdr:nvGrpSpPr>
              <xdr:cNvPr id="72" name="Group 71">
                <a:extLst>
                  <a:ext uri="{FF2B5EF4-FFF2-40B4-BE49-F238E27FC236}">
                    <a16:creationId xmlns:a16="http://schemas.microsoft.com/office/drawing/2014/main" id="{B28F39C2-9F77-DEA6-1521-DF7148179A5E}"/>
                  </a:ext>
                </a:extLst>
              </xdr:cNvPr>
              <xdr:cNvGrpSpPr/>
            </xdr:nvGrpSpPr>
            <xdr:grpSpPr>
              <a:xfrm>
                <a:off x="0" y="-291307"/>
                <a:ext cx="1474131" cy="6350725"/>
                <a:chOff x="0" y="-291307"/>
                <a:chExt cx="1474131" cy="6350725"/>
              </a:xfrm>
              <a:grpFill/>
            </xdr:grpSpPr>
            <xdr:grpSp>
              <xdr:nvGrpSpPr>
                <xdr:cNvPr id="75" name="Group 74">
                  <a:extLst>
                    <a:ext uri="{FF2B5EF4-FFF2-40B4-BE49-F238E27FC236}">
                      <a16:creationId xmlns:a16="http://schemas.microsoft.com/office/drawing/2014/main" id="{C4CF4CA5-8681-53E1-218D-6AD04C1A8ED4}"/>
                    </a:ext>
                  </a:extLst>
                </xdr:cNvPr>
                <xdr:cNvGrpSpPr/>
              </xdr:nvGrpSpPr>
              <xdr:grpSpPr>
                <a:xfrm>
                  <a:off x="0" y="-291307"/>
                  <a:ext cx="1474131" cy="6350725"/>
                  <a:chOff x="0" y="-276870"/>
                  <a:chExt cx="1476165" cy="6035993"/>
                </a:xfrm>
                <a:grpFill/>
              </xdr:grpSpPr>
              <xdr:sp macro="" textlink="">
                <xdr:nvSpPr>
                  <xdr:cNvPr id="77" name="Rectangle 76">
                    <a:extLst>
                      <a:ext uri="{FF2B5EF4-FFF2-40B4-BE49-F238E27FC236}">
                        <a16:creationId xmlns:a16="http://schemas.microsoft.com/office/drawing/2014/main" id="{2898AA63-7F45-BCC5-6CEE-E64FF83E84F0}"/>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78" name="Group 77">
                    <a:extLst>
                      <a:ext uri="{FF2B5EF4-FFF2-40B4-BE49-F238E27FC236}">
                        <a16:creationId xmlns:a16="http://schemas.microsoft.com/office/drawing/2014/main" id="{D78DBBBA-1282-C63A-BD60-A9678AEA4F46}"/>
                      </a:ext>
                    </a:extLst>
                  </xdr:cNvPr>
                  <xdr:cNvGrpSpPr/>
                </xdr:nvGrpSpPr>
                <xdr:grpSpPr>
                  <a:xfrm>
                    <a:off x="2080" y="531339"/>
                    <a:ext cx="1457616" cy="4278031"/>
                    <a:chOff x="2080" y="531339"/>
                    <a:chExt cx="1457616" cy="4278031"/>
                  </a:xfrm>
                  <a:grpFill/>
                </xdr:grpSpPr>
                <xdr:sp macro="" textlink="">
                  <xdr:nvSpPr>
                    <xdr:cNvPr id="79" name="TextBox 78">
                      <a:hlinkClick xmlns:r="http://schemas.openxmlformats.org/officeDocument/2006/relationships" r:id="rId4"/>
                      <a:extLst>
                        <a:ext uri="{FF2B5EF4-FFF2-40B4-BE49-F238E27FC236}">
                          <a16:creationId xmlns:a16="http://schemas.microsoft.com/office/drawing/2014/main" id="{0415217C-CCAE-9F59-6167-391C404B17CA}"/>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0" name="TextBox 79">
                      <a:hlinkClick xmlns:r="http://schemas.openxmlformats.org/officeDocument/2006/relationships" r:id="rId5"/>
                      <a:extLst>
                        <a:ext uri="{FF2B5EF4-FFF2-40B4-BE49-F238E27FC236}">
                          <a16:creationId xmlns:a16="http://schemas.microsoft.com/office/drawing/2014/main" id="{A85963DC-8615-19B0-2288-768E26AA289B}"/>
                        </a:ext>
                      </a:extLst>
                    </xdr:cNvPr>
                    <xdr:cNvSpPr txBox="1"/>
                  </xdr:nvSpPr>
                  <xdr:spPr>
                    <a:xfrm>
                      <a:off x="2444" y="1054618"/>
                      <a:ext cx="1441986"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1" name="TextBox 80">
                      <a:hlinkClick xmlns:r="http://schemas.openxmlformats.org/officeDocument/2006/relationships" r:id="rId6"/>
                      <a:extLst>
                        <a:ext uri="{FF2B5EF4-FFF2-40B4-BE49-F238E27FC236}">
                          <a16:creationId xmlns:a16="http://schemas.microsoft.com/office/drawing/2014/main" id="{E8C61628-FF69-8C18-C0F5-78EEF48B5362}"/>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2" name="TextBox 81">
                      <a:hlinkClick xmlns:r="http://schemas.openxmlformats.org/officeDocument/2006/relationships" r:id="rId7"/>
                      <a:extLst>
                        <a:ext uri="{FF2B5EF4-FFF2-40B4-BE49-F238E27FC236}">
                          <a16:creationId xmlns:a16="http://schemas.microsoft.com/office/drawing/2014/main" id="{F1F26B7B-2DE7-5234-F7DF-5A95456E674A}"/>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3" name="TextBox 82">
                      <a:hlinkClick xmlns:r="http://schemas.openxmlformats.org/officeDocument/2006/relationships" r:id="rId8"/>
                      <a:extLst>
                        <a:ext uri="{FF2B5EF4-FFF2-40B4-BE49-F238E27FC236}">
                          <a16:creationId xmlns:a16="http://schemas.microsoft.com/office/drawing/2014/main" id="{A6369631-EE83-BFC8-5E0D-E989559E26DA}"/>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4" name="TextBox 83">
                      <a:hlinkClick xmlns:r="http://schemas.openxmlformats.org/officeDocument/2006/relationships" r:id="rId9"/>
                      <a:extLst>
                        <a:ext uri="{FF2B5EF4-FFF2-40B4-BE49-F238E27FC236}">
                          <a16:creationId xmlns:a16="http://schemas.microsoft.com/office/drawing/2014/main" id="{307F9711-DC50-BCED-1F41-B8D2DA8AD99C}"/>
                        </a:ext>
                      </a:extLst>
                    </xdr:cNvPr>
                    <xdr:cNvSpPr txBox="1"/>
                  </xdr:nvSpPr>
                  <xdr:spPr>
                    <a:xfrm>
                      <a:off x="2444" y="2401808"/>
                      <a:ext cx="1441986" cy="24095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5" name="TextBox 84">
                      <a:hlinkClick xmlns:r="http://schemas.openxmlformats.org/officeDocument/2006/relationships" r:id="rId10"/>
                      <a:extLst>
                        <a:ext uri="{FF2B5EF4-FFF2-40B4-BE49-F238E27FC236}">
                          <a16:creationId xmlns:a16="http://schemas.microsoft.com/office/drawing/2014/main" id="{83B395E6-4E2C-BA51-0005-6D6932EFF968}"/>
                        </a:ext>
                      </a:extLst>
                    </xdr:cNvPr>
                    <xdr:cNvSpPr txBox="1"/>
                  </xdr:nvSpPr>
                  <xdr:spPr>
                    <a:xfrm>
                      <a:off x="2447" y="2682157"/>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6" name="TextBox 85">
                      <a:hlinkClick xmlns:r="http://schemas.openxmlformats.org/officeDocument/2006/relationships" r:id="rId11"/>
                      <a:extLst>
                        <a:ext uri="{FF2B5EF4-FFF2-40B4-BE49-F238E27FC236}">
                          <a16:creationId xmlns:a16="http://schemas.microsoft.com/office/drawing/2014/main" id="{9A4E462A-5E6B-D0A1-89E8-5691D43912B9}"/>
                        </a:ext>
                      </a:extLst>
                    </xdr:cNvPr>
                    <xdr:cNvSpPr txBox="1"/>
                  </xdr:nvSpPr>
                  <xdr:spPr>
                    <a:xfrm>
                      <a:off x="17710" y="3479540"/>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Claims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87" name="TextBox 86">
                      <a:hlinkClick xmlns:r="http://schemas.openxmlformats.org/officeDocument/2006/relationships" r:id="rId12"/>
                      <a:extLst>
                        <a:ext uri="{FF2B5EF4-FFF2-40B4-BE49-F238E27FC236}">
                          <a16:creationId xmlns:a16="http://schemas.microsoft.com/office/drawing/2014/main" id="{B40BC246-616E-CCBB-A555-B574A47532BC}"/>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8" name="TextBox 87">
                      <a:hlinkClick xmlns:r="http://schemas.openxmlformats.org/officeDocument/2006/relationships" r:id="rId13"/>
                      <a:extLst>
                        <a:ext uri="{FF2B5EF4-FFF2-40B4-BE49-F238E27FC236}">
                          <a16:creationId xmlns:a16="http://schemas.microsoft.com/office/drawing/2014/main" id="{57735457-FDBD-A030-D91A-543DAE2D8E57}"/>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9" name="TextBox 88">
                      <a:hlinkClick xmlns:r="http://schemas.openxmlformats.org/officeDocument/2006/relationships" r:id="rId14"/>
                      <a:extLst>
                        <a:ext uri="{FF2B5EF4-FFF2-40B4-BE49-F238E27FC236}">
                          <a16:creationId xmlns:a16="http://schemas.microsoft.com/office/drawing/2014/main" id="{04C7FC67-3987-DF6C-5C84-CF3D84337E69}"/>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0" name="TextBox 89">
                      <a:hlinkClick xmlns:r="http://schemas.openxmlformats.org/officeDocument/2006/relationships" r:id="rId10"/>
                      <a:extLst>
                        <a:ext uri="{FF2B5EF4-FFF2-40B4-BE49-F238E27FC236}">
                          <a16:creationId xmlns:a16="http://schemas.microsoft.com/office/drawing/2014/main" id="{6881A2AB-82D8-7C7B-14AE-E697AD6567E0}"/>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1" name="TextBox 90">
                      <a:hlinkClick xmlns:r="http://schemas.openxmlformats.org/officeDocument/2006/relationships" r:id="rId15"/>
                      <a:extLst>
                        <a:ext uri="{FF2B5EF4-FFF2-40B4-BE49-F238E27FC236}">
                          <a16:creationId xmlns:a16="http://schemas.microsoft.com/office/drawing/2014/main" id="{1B99F95A-13F3-14C7-FF72-C3B83FECDAFF}"/>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2" name="TextBox 91">
                      <a:hlinkClick xmlns:r="http://schemas.openxmlformats.org/officeDocument/2006/relationships" r:id="rId16"/>
                      <a:extLst>
                        <a:ext uri="{FF2B5EF4-FFF2-40B4-BE49-F238E27FC236}">
                          <a16:creationId xmlns:a16="http://schemas.microsoft.com/office/drawing/2014/main" id="{D4636681-0245-06D7-0016-140A8FE4B7E2}"/>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76" name="TextBox 75">
                  <a:hlinkClick xmlns:r="http://schemas.openxmlformats.org/officeDocument/2006/relationships" r:id="rId17"/>
                  <a:extLst>
                    <a:ext uri="{FF2B5EF4-FFF2-40B4-BE49-F238E27FC236}">
                      <a16:creationId xmlns:a16="http://schemas.microsoft.com/office/drawing/2014/main" id="{A8793C99-9FEC-2D25-5C52-91912A336B29}"/>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3" name="TextBox 72">
                <a:extLst>
                  <a:ext uri="{FF2B5EF4-FFF2-40B4-BE49-F238E27FC236}">
                    <a16:creationId xmlns:a16="http://schemas.microsoft.com/office/drawing/2014/main" id="{6ED42DE8-CF06-A812-6A0A-2979EC41B75D}"/>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extLst>
                  <a:ext uri="{FF2B5EF4-FFF2-40B4-BE49-F238E27FC236}">
                    <a16:creationId xmlns:a16="http://schemas.microsoft.com/office/drawing/2014/main" id="{C1F2ED74-E843-AEEA-449F-816C98B8BB9E}"/>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71" name="TextBox 70">
              <a:hlinkClick xmlns:r="http://schemas.openxmlformats.org/officeDocument/2006/relationships" r:id="rId18"/>
              <a:extLst>
                <a:ext uri="{FF2B5EF4-FFF2-40B4-BE49-F238E27FC236}">
                  <a16:creationId xmlns:a16="http://schemas.microsoft.com/office/drawing/2014/main" id="{10DEFB53-AA27-A769-CB42-56A4B42F78F5}"/>
                </a:ext>
              </a:extLst>
            </xdr:cNvPr>
            <xdr:cNvSpPr txBox="1"/>
          </xdr:nvSpPr>
          <xdr:spPr>
            <a:xfrm>
              <a:off x="0" y="3303643"/>
              <a:ext cx="1436278" cy="246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69" name="Picture 68">
            <a:extLst>
              <a:ext uri="{FF2B5EF4-FFF2-40B4-BE49-F238E27FC236}">
                <a16:creationId xmlns:a16="http://schemas.microsoft.com/office/drawing/2014/main" id="{9C672B79-08E0-E9D9-8400-22FE209BD887}"/>
              </a:ext>
            </a:extLst>
          </xdr:cNvPr>
          <xdr:cNvPicPr>
            <a:picLocks noChangeAspect="1"/>
          </xdr:cNvPicPr>
        </xdr:nvPicPr>
        <xdr:blipFill>
          <a:blip xmlns:r="http://schemas.openxmlformats.org/officeDocument/2006/relationships" r:embed="rId19"/>
          <a:stretch>
            <a:fillRect/>
          </a:stretch>
        </xdr:blipFill>
        <xdr:spPr>
          <a:xfrm>
            <a:off x="243840" y="175260"/>
            <a:ext cx="1021080" cy="439850"/>
          </a:xfrm>
          <a:prstGeom prst="rect">
            <a:avLst/>
          </a:prstGeom>
        </xdr:spPr>
      </xdr:pic>
    </xdr:grpSp>
    <xdr:clientData/>
  </xdr:twoCellAnchor>
  <xdr:twoCellAnchor>
    <xdr:from>
      <xdr:col>5</xdr:col>
      <xdr:colOff>419100</xdr:colOff>
      <xdr:row>20</xdr:row>
      <xdr:rowOff>106680</xdr:rowOff>
    </xdr:from>
    <xdr:to>
      <xdr:col>6</xdr:col>
      <xdr:colOff>600180</xdr:colOff>
      <xdr:row>20</xdr:row>
      <xdr:rowOff>340680</xdr:rowOff>
    </xdr:to>
    <xdr:sp macro="" textlink="">
      <xdr:nvSpPr>
        <xdr:cNvPr id="119" name="Rectangle: Rounded Corners 118">
          <a:extLst>
            <a:ext uri="{FF2B5EF4-FFF2-40B4-BE49-F238E27FC236}">
              <a16:creationId xmlns:a16="http://schemas.microsoft.com/office/drawing/2014/main" id="{E38E0356-0102-4F57-A9AE-EAA5226B1B50}"/>
            </a:ext>
          </a:extLst>
        </xdr:cNvPr>
        <xdr:cNvSpPr/>
      </xdr:nvSpPr>
      <xdr:spPr>
        <a:xfrm>
          <a:off x="2499360" y="640080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8</xdr:col>
      <xdr:colOff>1287780</xdr:colOff>
      <xdr:row>3</xdr:row>
      <xdr:rowOff>114300</xdr:rowOff>
    </xdr:from>
    <xdr:to>
      <xdr:col>10</xdr:col>
      <xdr:colOff>295140</xdr:colOff>
      <xdr:row>3</xdr:row>
      <xdr:rowOff>366300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E4423AA5-0144-4213-9F30-770F0BA8265C}"/>
            </a:ext>
          </a:extLst>
        </xdr:cNvPr>
        <xdr:cNvSpPr/>
      </xdr:nvSpPr>
      <xdr:spPr>
        <a:xfrm>
          <a:off x="6461760" y="929640"/>
          <a:ext cx="1080000" cy="252000"/>
        </a:xfrm>
        <a:prstGeom prst="roundRect">
          <a:avLst/>
        </a:prstGeom>
        <a:solidFill>
          <a:srgbClr val="32C8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Show ALL</a:t>
          </a:r>
          <a:endParaRPr lang="en-SC" sz="1100"/>
        </a:p>
      </xdr:txBody>
    </xdr:sp>
    <xdr:clientData/>
  </xdr:twoCellAnchor>
  <xdr:twoCellAnchor>
    <xdr:from>
      <xdr:col>8</xdr:col>
      <xdr:colOff>632460</xdr:colOff>
      <xdr:row>3</xdr:row>
      <xdr:rowOff>106680</xdr:rowOff>
    </xdr:from>
    <xdr:to>
      <xdr:col>8</xdr:col>
      <xdr:colOff>1280460</xdr:colOff>
      <xdr:row>3</xdr:row>
      <xdr:rowOff>358680</xdr:rowOff>
    </xdr:to>
    <xdr:sp macro="" textlink="">
      <xdr:nvSpPr>
        <xdr:cNvPr id="10" name="Rectangle: Rounded Corners 9">
          <a:extLst>
            <a:ext uri="{FF2B5EF4-FFF2-40B4-BE49-F238E27FC236}">
              <a16:creationId xmlns:a16="http://schemas.microsoft.com/office/drawing/2014/main" id="{C87749DA-FD08-4E9A-8A5F-12297ACD88AC}"/>
            </a:ext>
          </a:extLst>
        </xdr:cNvPr>
        <xdr:cNvSpPr/>
      </xdr:nvSpPr>
      <xdr:spPr>
        <a:xfrm>
          <a:off x="5806440" y="92202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4</xdr:col>
      <xdr:colOff>15240</xdr:colOff>
      <xdr:row>20</xdr:row>
      <xdr:rowOff>106680</xdr:rowOff>
    </xdr:from>
    <xdr:to>
      <xdr:col>5</xdr:col>
      <xdr:colOff>333480</xdr:colOff>
      <xdr:row>20</xdr:row>
      <xdr:rowOff>340680</xdr:rowOff>
    </xdr:to>
    <xdr:sp macro="" textlink="">
      <xdr:nvSpPr>
        <xdr:cNvPr id="8" name="Rectangle: Rounded Corners 7">
          <a:extLst>
            <a:ext uri="{FF2B5EF4-FFF2-40B4-BE49-F238E27FC236}">
              <a16:creationId xmlns:a16="http://schemas.microsoft.com/office/drawing/2014/main" id="{F92724B6-A183-4502-B78D-DCE4AEFC784D}"/>
            </a:ext>
          </a:extLst>
        </xdr:cNvPr>
        <xdr:cNvSpPr/>
      </xdr:nvSpPr>
      <xdr:spPr>
        <a:xfrm>
          <a:off x="172974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4</xdr:col>
      <xdr:colOff>91440</xdr:colOff>
      <xdr:row>5</xdr:row>
      <xdr:rowOff>76200</xdr:rowOff>
    </xdr:from>
    <xdr:to>
      <xdr:col>4</xdr:col>
      <xdr:colOff>259921</xdr:colOff>
      <xdr:row>5</xdr:row>
      <xdr:rowOff>256200</xdr:rowOff>
    </xdr:to>
    <xdr:pic>
      <xdr:nvPicPr>
        <xdr:cNvPr id="7" name="Picture 6">
          <a:extLst>
            <a:ext uri="{FF2B5EF4-FFF2-40B4-BE49-F238E27FC236}">
              <a16:creationId xmlns:a16="http://schemas.microsoft.com/office/drawing/2014/main" id="{7E8FD8E2-35A7-443B-B096-A6D7F7BA1BF0}"/>
            </a:ext>
          </a:extLst>
        </xdr:cNvPr>
        <xdr:cNvPicPr>
          <a:picLocks noChangeAspect="1"/>
        </xdr:cNvPicPr>
      </xdr:nvPicPr>
      <xdr:blipFill>
        <a:blip xmlns:r="http://schemas.openxmlformats.org/officeDocument/2006/relationships" r:embed="rId20"/>
        <a:stretch>
          <a:fillRect/>
        </a:stretch>
      </xdr:blipFill>
      <xdr:spPr>
        <a:xfrm>
          <a:off x="1805940" y="1455420"/>
          <a:ext cx="168481" cy="180000"/>
        </a:xfrm>
        <a:prstGeom prst="rect">
          <a:avLst/>
        </a:prstGeom>
      </xdr:spPr>
    </xdr:pic>
    <xdr:clientData/>
  </xdr:twoCellAnchor>
  <xdr:twoCellAnchor>
    <xdr:from>
      <xdr:col>4</xdr:col>
      <xdr:colOff>99060</xdr:colOff>
      <xdr:row>6</xdr:row>
      <xdr:rowOff>83820</xdr:rowOff>
    </xdr:from>
    <xdr:to>
      <xdr:col>4</xdr:col>
      <xdr:colOff>243060</xdr:colOff>
      <xdr:row>6</xdr:row>
      <xdr:rowOff>227820</xdr:rowOff>
    </xdr:to>
    <xdr:sp macro="" textlink="">
      <xdr:nvSpPr>
        <xdr:cNvPr id="11" name="Oval 10">
          <a:extLst>
            <a:ext uri="{FF2B5EF4-FFF2-40B4-BE49-F238E27FC236}">
              <a16:creationId xmlns:a16="http://schemas.microsoft.com/office/drawing/2014/main" id="{D8B00ECA-3B27-4092-AF11-E5D0A60B3ED2}"/>
            </a:ext>
          </a:extLst>
        </xdr:cNvPr>
        <xdr:cNvSpPr>
          <a:spLocks noChangeAspect="1"/>
        </xdr:cNvSpPr>
      </xdr:nvSpPr>
      <xdr:spPr>
        <a:xfrm>
          <a:off x="1813560" y="179070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clientData/>
  </xdr:twoCellAnchor>
  <xdr:twoCellAnchor>
    <xdr:from>
      <xdr:col>5</xdr:col>
      <xdr:colOff>99060</xdr:colOff>
      <xdr:row>6</xdr:row>
      <xdr:rowOff>83820</xdr:rowOff>
    </xdr:from>
    <xdr:to>
      <xdr:col>5</xdr:col>
      <xdr:colOff>265818</xdr:colOff>
      <xdr:row>6</xdr:row>
      <xdr:rowOff>245820</xdr:rowOff>
    </xdr:to>
    <xdr:pic>
      <xdr:nvPicPr>
        <xdr:cNvPr id="14" name="Picture 13">
          <a:hlinkClick xmlns:r="http://schemas.openxmlformats.org/officeDocument/2006/relationships" r:id="rId21"/>
          <a:extLst>
            <a:ext uri="{FF2B5EF4-FFF2-40B4-BE49-F238E27FC236}">
              <a16:creationId xmlns:a16="http://schemas.microsoft.com/office/drawing/2014/main" id="{F1C3B9E3-DE9A-4F35-A359-6946C05D4BBE}"/>
            </a:ext>
          </a:extLst>
        </xdr:cNvPr>
        <xdr:cNvPicPr>
          <a:picLocks noChangeAspect="1"/>
        </xdr:cNvPicPr>
      </xdr:nvPicPr>
      <xdr:blipFill>
        <a:blip xmlns:r="http://schemas.openxmlformats.org/officeDocument/2006/relationships" r:embed="rId22"/>
        <a:stretch>
          <a:fillRect/>
        </a:stretch>
      </xdr:blipFill>
      <xdr:spPr>
        <a:xfrm>
          <a:off x="2179320" y="1790700"/>
          <a:ext cx="166758" cy="162000"/>
        </a:xfrm>
        <a:prstGeom prst="rect">
          <a:avLst/>
        </a:prstGeom>
      </xdr:spPr>
    </xdr:pic>
    <xdr:clientData/>
  </xdr:twoCellAnchor>
  <xdr:twoCellAnchor>
    <xdr:from>
      <xdr:col>15</xdr:col>
      <xdr:colOff>243840</xdr:colOff>
      <xdr:row>3</xdr:row>
      <xdr:rowOff>121920</xdr:rowOff>
    </xdr:from>
    <xdr:to>
      <xdr:col>15</xdr:col>
      <xdr:colOff>904980</xdr:colOff>
      <xdr:row>3</xdr:row>
      <xdr:rowOff>373920</xdr:rowOff>
    </xdr:to>
    <xdr:sp macro="" textlink="">
      <xdr:nvSpPr>
        <xdr:cNvPr id="12" name="Rectangle: Rounded Corners 11">
          <a:hlinkClick xmlns:r="http://schemas.openxmlformats.org/officeDocument/2006/relationships" r:id="rId23"/>
          <a:extLst>
            <a:ext uri="{FF2B5EF4-FFF2-40B4-BE49-F238E27FC236}">
              <a16:creationId xmlns:a16="http://schemas.microsoft.com/office/drawing/2014/main" id="{AAF3B6B4-FBB6-4DC1-8DCC-D54AD650D343}"/>
            </a:ext>
          </a:extLst>
        </xdr:cNvPr>
        <xdr:cNvSpPr/>
      </xdr:nvSpPr>
      <xdr:spPr>
        <a:xfrm>
          <a:off x="13434060" y="937260"/>
          <a:ext cx="6611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10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22</xdr:row>
      <xdr:rowOff>96300</xdr:rowOff>
    </xdr:to>
    <xdr:grpSp>
      <xdr:nvGrpSpPr>
        <xdr:cNvPr id="50" name="Group 49">
          <a:extLst>
            <a:ext uri="{FF2B5EF4-FFF2-40B4-BE49-F238E27FC236}">
              <a16:creationId xmlns:a16="http://schemas.microsoft.com/office/drawing/2014/main" id="{BAC07348-9C8A-445C-8960-72D2F9A4A2A0}"/>
            </a:ext>
          </a:extLst>
        </xdr:cNvPr>
        <xdr:cNvGrpSpPr/>
      </xdr:nvGrpSpPr>
      <xdr:grpSpPr>
        <a:xfrm>
          <a:off x="0" y="0"/>
          <a:ext cx="1474131" cy="6840000"/>
          <a:chOff x="0" y="0"/>
          <a:chExt cx="1470321" cy="6184990"/>
        </a:xfrm>
      </xdr:grpSpPr>
      <xdr:grpSp>
        <xdr:nvGrpSpPr>
          <xdr:cNvPr id="51" name="Group 50">
            <a:extLst>
              <a:ext uri="{FF2B5EF4-FFF2-40B4-BE49-F238E27FC236}">
                <a16:creationId xmlns:a16="http://schemas.microsoft.com/office/drawing/2014/main" id="{136BAA25-357C-935C-BDB6-65F858CDBB7F}"/>
              </a:ext>
            </a:extLst>
          </xdr:cNvPr>
          <xdr:cNvGrpSpPr/>
        </xdr:nvGrpSpPr>
        <xdr:grpSpPr>
          <a:xfrm>
            <a:off x="0" y="0"/>
            <a:ext cx="1470321" cy="6184990"/>
            <a:chOff x="0" y="0"/>
            <a:chExt cx="1470321" cy="6184990"/>
          </a:xfrm>
        </xdr:grpSpPr>
        <xdr:grpSp>
          <xdr:nvGrpSpPr>
            <xdr:cNvPr id="53" name="Group 52">
              <a:extLst>
                <a:ext uri="{FF2B5EF4-FFF2-40B4-BE49-F238E27FC236}">
                  <a16:creationId xmlns:a16="http://schemas.microsoft.com/office/drawing/2014/main" id="{117D38CF-6F9F-E678-0331-063F3EE53DC5}"/>
                </a:ext>
              </a:extLst>
            </xdr:cNvPr>
            <xdr:cNvGrpSpPr/>
          </xdr:nvGrpSpPr>
          <xdr:grpSpPr>
            <a:xfrm>
              <a:off x="0" y="0"/>
              <a:ext cx="1470321" cy="6184990"/>
              <a:chOff x="0" y="-291307"/>
              <a:chExt cx="1474131" cy="6350725"/>
            </a:xfrm>
            <a:solidFill>
              <a:schemeClr val="bg1"/>
            </a:solidFill>
          </xdr:grpSpPr>
          <xdr:grpSp>
            <xdr:nvGrpSpPr>
              <xdr:cNvPr id="55" name="Group 54">
                <a:extLst>
                  <a:ext uri="{FF2B5EF4-FFF2-40B4-BE49-F238E27FC236}">
                    <a16:creationId xmlns:a16="http://schemas.microsoft.com/office/drawing/2014/main" id="{3999D353-F1B9-57FD-FBF5-8B8B09B69064}"/>
                  </a:ext>
                </a:extLst>
              </xdr:cNvPr>
              <xdr:cNvGrpSpPr/>
            </xdr:nvGrpSpPr>
            <xdr:grpSpPr>
              <a:xfrm>
                <a:off x="0" y="-291307"/>
                <a:ext cx="1474131" cy="6350725"/>
                <a:chOff x="0" y="-291307"/>
                <a:chExt cx="1474131" cy="6350725"/>
              </a:xfrm>
              <a:grpFill/>
            </xdr:grpSpPr>
            <xdr:grpSp>
              <xdr:nvGrpSpPr>
                <xdr:cNvPr id="58" name="Group 57">
                  <a:extLst>
                    <a:ext uri="{FF2B5EF4-FFF2-40B4-BE49-F238E27FC236}">
                      <a16:creationId xmlns:a16="http://schemas.microsoft.com/office/drawing/2014/main" id="{7D2045F5-1853-4298-BB6A-87D31993BFF5}"/>
                    </a:ext>
                  </a:extLst>
                </xdr:cNvPr>
                <xdr:cNvGrpSpPr/>
              </xdr:nvGrpSpPr>
              <xdr:grpSpPr>
                <a:xfrm>
                  <a:off x="0" y="-291307"/>
                  <a:ext cx="1474131" cy="6350725"/>
                  <a:chOff x="0" y="-276870"/>
                  <a:chExt cx="1476165" cy="6035993"/>
                </a:xfrm>
                <a:grpFill/>
              </xdr:grpSpPr>
              <xdr:sp macro="" textlink="">
                <xdr:nvSpPr>
                  <xdr:cNvPr id="60" name="Rectangle 59">
                    <a:extLst>
                      <a:ext uri="{FF2B5EF4-FFF2-40B4-BE49-F238E27FC236}">
                        <a16:creationId xmlns:a16="http://schemas.microsoft.com/office/drawing/2014/main" id="{32B5510E-B990-BB79-1BF6-E0764D0D2028}"/>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1" name="Group 60">
                    <a:extLst>
                      <a:ext uri="{FF2B5EF4-FFF2-40B4-BE49-F238E27FC236}">
                        <a16:creationId xmlns:a16="http://schemas.microsoft.com/office/drawing/2014/main" id="{6399D229-C1B2-EE02-6D5C-45344B730A13}"/>
                      </a:ext>
                    </a:extLst>
                  </xdr:cNvPr>
                  <xdr:cNvGrpSpPr/>
                </xdr:nvGrpSpPr>
                <xdr:grpSpPr>
                  <a:xfrm>
                    <a:off x="2080" y="531339"/>
                    <a:ext cx="1457616" cy="4278031"/>
                    <a:chOff x="2080" y="531339"/>
                    <a:chExt cx="1457616" cy="4278031"/>
                  </a:xfrm>
                  <a:grpFill/>
                </xdr:grpSpPr>
                <xdr:sp macro="" textlink="">
                  <xdr:nvSpPr>
                    <xdr:cNvPr id="62" name="TextBox 61">
                      <a:hlinkClick xmlns:r="http://schemas.openxmlformats.org/officeDocument/2006/relationships" r:id="rId1"/>
                      <a:extLst>
                        <a:ext uri="{FF2B5EF4-FFF2-40B4-BE49-F238E27FC236}">
                          <a16:creationId xmlns:a16="http://schemas.microsoft.com/office/drawing/2014/main" id="{E18DFB4F-31B2-3BD2-8CDB-0D8A82ECB5B7}"/>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3" name="TextBox 62">
                      <a:hlinkClick xmlns:r="http://schemas.openxmlformats.org/officeDocument/2006/relationships" r:id="rId2"/>
                      <a:extLst>
                        <a:ext uri="{FF2B5EF4-FFF2-40B4-BE49-F238E27FC236}">
                          <a16:creationId xmlns:a16="http://schemas.microsoft.com/office/drawing/2014/main" id="{36F19073-2B0F-84DD-6363-D33A19EE235F}"/>
                        </a:ext>
                      </a:extLst>
                    </xdr:cNvPr>
                    <xdr:cNvSpPr txBox="1"/>
                  </xdr:nvSpPr>
                  <xdr:spPr>
                    <a:xfrm>
                      <a:off x="2444" y="1054618"/>
                      <a:ext cx="1441986"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4" name="TextBox 63">
                      <a:hlinkClick xmlns:r="http://schemas.openxmlformats.org/officeDocument/2006/relationships" r:id="rId3"/>
                      <a:extLst>
                        <a:ext uri="{FF2B5EF4-FFF2-40B4-BE49-F238E27FC236}">
                          <a16:creationId xmlns:a16="http://schemas.microsoft.com/office/drawing/2014/main" id="{81B1D274-937B-06EF-5C4C-663DE7A4260E}"/>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5" name="TextBox 64">
                      <a:hlinkClick xmlns:r="http://schemas.openxmlformats.org/officeDocument/2006/relationships" r:id="rId4"/>
                      <a:extLst>
                        <a:ext uri="{FF2B5EF4-FFF2-40B4-BE49-F238E27FC236}">
                          <a16:creationId xmlns:a16="http://schemas.microsoft.com/office/drawing/2014/main" id="{75C3C2CD-8832-AD68-AB00-4EC0951F8C65}"/>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5"/>
                      <a:extLst>
                        <a:ext uri="{FF2B5EF4-FFF2-40B4-BE49-F238E27FC236}">
                          <a16:creationId xmlns:a16="http://schemas.microsoft.com/office/drawing/2014/main" id="{02F15182-832F-05DC-BD43-EBAA5F5A78BB}"/>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6"/>
                      <a:extLst>
                        <a:ext uri="{FF2B5EF4-FFF2-40B4-BE49-F238E27FC236}">
                          <a16:creationId xmlns:a16="http://schemas.microsoft.com/office/drawing/2014/main" id="{4CB03861-6278-16E7-B5EF-F78C7D2CD753}"/>
                        </a:ext>
                      </a:extLst>
                    </xdr:cNvPr>
                    <xdr:cNvSpPr txBox="1"/>
                  </xdr:nvSpPr>
                  <xdr:spPr>
                    <a:xfrm>
                      <a:off x="2444" y="2401808"/>
                      <a:ext cx="1441986" cy="24095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7"/>
                      <a:extLst>
                        <a:ext uri="{FF2B5EF4-FFF2-40B4-BE49-F238E27FC236}">
                          <a16:creationId xmlns:a16="http://schemas.microsoft.com/office/drawing/2014/main" id="{7BC641C7-AB2A-38BC-4D61-93B44F9FE9AD}"/>
                        </a:ext>
                      </a:extLst>
                    </xdr:cNvPr>
                    <xdr:cNvSpPr txBox="1"/>
                  </xdr:nvSpPr>
                  <xdr:spPr>
                    <a:xfrm>
                      <a:off x="2447" y="2682157"/>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8"/>
                      <a:extLst>
                        <a:ext uri="{FF2B5EF4-FFF2-40B4-BE49-F238E27FC236}">
                          <a16:creationId xmlns:a16="http://schemas.microsoft.com/office/drawing/2014/main" id="{E771923D-988C-2CCA-BA55-0D4A62A8D35E}"/>
                        </a:ext>
                      </a:extLst>
                    </xdr:cNvPr>
                    <xdr:cNvSpPr txBox="1"/>
                  </xdr:nvSpPr>
                  <xdr:spPr>
                    <a:xfrm>
                      <a:off x="17710" y="3479540"/>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Claims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9"/>
                      <a:extLst>
                        <a:ext uri="{FF2B5EF4-FFF2-40B4-BE49-F238E27FC236}">
                          <a16:creationId xmlns:a16="http://schemas.microsoft.com/office/drawing/2014/main" id="{D1E46C5D-5A45-C722-80ED-8F49C98B38A0}"/>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10"/>
                      <a:extLst>
                        <a:ext uri="{FF2B5EF4-FFF2-40B4-BE49-F238E27FC236}">
                          <a16:creationId xmlns:a16="http://schemas.microsoft.com/office/drawing/2014/main" id="{39D12C91-ABA7-BD7F-31CA-C4BEAED80F60}"/>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11"/>
                      <a:extLst>
                        <a:ext uri="{FF2B5EF4-FFF2-40B4-BE49-F238E27FC236}">
                          <a16:creationId xmlns:a16="http://schemas.microsoft.com/office/drawing/2014/main" id="{2B8D033C-4A91-EBA5-6712-5F63D3E1F715}"/>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7"/>
                      <a:extLst>
                        <a:ext uri="{FF2B5EF4-FFF2-40B4-BE49-F238E27FC236}">
                          <a16:creationId xmlns:a16="http://schemas.microsoft.com/office/drawing/2014/main" id="{95290AAC-4262-BA16-9062-8BA1E58CD0F7}"/>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12"/>
                      <a:extLst>
                        <a:ext uri="{FF2B5EF4-FFF2-40B4-BE49-F238E27FC236}">
                          <a16:creationId xmlns:a16="http://schemas.microsoft.com/office/drawing/2014/main" id="{12C41469-9D7E-FA92-101D-CF3CFE20E8D8}"/>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6"/>
                      <a:extLst>
                        <a:ext uri="{FF2B5EF4-FFF2-40B4-BE49-F238E27FC236}">
                          <a16:creationId xmlns:a16="http://schemas.microsoft.com/office/drawing/2014/main" id="{E76049AE-B519-D2A5-0365-321FA84709AA}"/>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59" name="TextBox 58">
                  <a:hlinkClick xmlns:r="http://schemas.openxmlformats.org/officeDocument/2006/relationships" r:id="rId13"/>
                  <a:extLst>
                    <a:ext uri="{FF2B5EF4-FFF2-40B4-BE49-F238E27FC236}">
                      <a16:creationId xmlns:a16="http://schemas.microsoft.com/office/drawing/2014/main" id="{8F781236-0BDF-55F5-6BEF-DDC3AEEAC5C8}"/>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6" name="TextBox 55">
                <a:extLst>
                  <a:ext uri="{FF2B5EF4-FFF2-40B4-BE49-F238E27FC236}">
                    <a16:creationId xmlns:a16="http://schemas.microsoft.com/office/drawing/2014/main" id="{5038A1C4-D346-4AA5-C017-101289B61C2A}"/>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7" name="TextBox 56">
                <a:extLst>
                  <a:ext uri="{FF2B5EF4-FFF2-40B4-BE49-F238E27FC236}">
                    <a16:creationId xmlns:a16="http://schemas.microsoft.com/office/drawing/2014/main" id="{88F9118E-5380-1112-8072-1E7738866904}"/>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4" name="TextBox 53">
              <a:hlinkClick xmlns:r="http://schemas.openxmlformats.org/officeDocument/2006/relationships" r:id="rId14"/>
              <a:extLst>
                <a:ext uri="{FF2B5EF4-FFF2-40B4-BE49-F238E27FC236}">
                  <a16:creationId xmlns:a16="http://schemas.microsoft.com/office/drawing/2014/main" id="{D93E1177-25D8-8AE7-071F-07C9A24035B0}"/>
                </a:ext>
              </a:extLst>
            </xdr:cNvPr>
            <xdr:cNvSpPr txBox="1"/>
          </xdr:nvSpPr>
          <xdr:spPr>
            <a:xfrm>
              <a:off x="0" y="3303643"/>
              <a:ext cx="1436278" cy="246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2" name="Picture 51">
            <a:extLst>
              <a:ext uri="{FF2B5EF4-FFF2-40B4-BE49-F238E27FC236}">
                <a16:creationId xmlns:a16="http://schemas.microsoft.com/office/drawing/2014/main" id="{7DB47E0B-B3C8-D94F-6155-495F1E782E71}"/>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xdr:from>
      <xdr:col>5</xdr:col>
      <xdr:colOff>7620</xdr:colOff>
      <xdr:row>6</xdr:row>
      <xdr:rowOff>76200</xdr:rowOff>
    </xdr:from>
    <xdr:to>
      <xdr:col>6</xdr:col>
      <xdr:colOff>3420</xdr:colOff>
      <xdr:row>6</xdr:row>
      <xdr:rowOff>238200</xdr:rowOff>
    </xdr:to>
    <xdr:sp macro="" textlink="">
      <xdr:nvSpPr>
        <xdr:cNvPr id="76" name="Rectangle 75">
          <a:extLst>
            <a:ext uri="{FF2B5EF4-FFF2-40B4-BE49-F238E27FC236}">
              <a16:creationId xmlns:a16="http://schemas.microsoft.com/office/drawing/2014/main" id="{17AEC6E8-1140-45ED-A557-802049711DD5}"/>
            </a:ext>
          </a:extLst>
        </xdr:cNvPr>
        <xdr:cNvSpPr>
          <a:spLocks/>
        </xdr:cNvSpPr>
      </xdr:nvSpPr>
      <xdr:spPr>
        <a:xfrm>
          <a:off x="1844040" y="1783080"/>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91440</xdr:rowOff>
    </xdr:from>
    <xdr:to>
      <xdr:col>5</xdr:col>
      <xdr:colOff>72000</xdr:colOff>
      <xdr:row>7</xdr:row>
      <xdr:rowOff>253440</xdr:rowOff>
    </xdr:to>
    <xdr:sp macro="" textlink="">
      <xdr:nvSpPr>
        <xdr:cNvPr id="77" name="Rectangle 76">
          <a:extLst>
            <a:ext uri="{FF2B5EF4-FFF2-40B4-BE49-F238E27FC236}">
              <a16:creationId xmlns:a16="http://schemas.microsoft.com/office/drawing/2014/main" id="{251801F4-4C55-43C0-B424-34561A4BD402}"/>
            </a:ext>
          </a:extLst>
        </xdr:cNvPr>
        <xdr:cNvSpPr>
          <a:spLocks/>
        </xdr:cNvSpPr>
      </xdr:nvSpPr>
      <xdr:spPr>
        <a:xfrm>
          <a:off x="1836420" y="212598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83820</xdr:rowOff>
    </xdr:from>
    <xdr:to>
      <xdr:col>5</xdr:col>
      <xdr:colOff>72000</xdr:colOff>
      <xdr:row>8</xdr:row>
      <xdr:rowOff>245820</xdr:rowOff>
    </xdr:to>
    <xdr:sp macro="" textlink="">
      <xdr:nvSpPr>
        <xdr:cNvPr id="78" name="Rectangle 77">
          <a:extLst>
            <a:ext uri="{FF2B5EF4-FFF2-40B4-BE49-F238E27FC236}">
              <a16:creationId xmlns:a16="http://schemas.microsoft.com/office/drawing/2014/main" id="{53B11421-27CF-413A-8F51-5D103AA707FE}"/>
            </a:ext>
          </a:extLst>
        </xdr:cNvPr>
        <xdr:cNvSpPr>
          <a:spLocks/>
        </xdr:cNvSpPr>
      </xdr:nvSpPr>
      <xdr:spPr>
        <a:xfrm>
          <a:off x="1836420" y="244602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99060</xdr:rowOff>
    </xdr:from>
    <xdr:to>
      <xdr:col>5</xdr:col>
      <xdr:colOff>72000</xdr:colOff>
      <xdr:row>9</xdr:row>
      <xdr:rowOff>261060</xdr:rowOff>
    </xdr:to>
    <xdr:sp macro="" textlink="">
      <xdr:nvSpPr>
        <xdr:cNvPr id="79" name="Rectangle 78">
          <a:extLst>
            <a:ext uri="{FF2B5EF4-FFF2-40B4-BE49-F238E27FC236}">
              <a16:creationId xmlns:a16="http://schemas.microsoft.com/office/drawing/2014/main" id="{80DFF2AC-50AE-4017-B1FE-33CB1D03A7F0}"/>
            </a:ext>
          </a:extLst>
        </xdr:cNvPr>
        <xdr:cNvSpPr>
          <a:spLocks/>
        </xdr:cNvSpPr>
      </xdr:nvSpPr>
      <xdr:spPr>
        <a:xfrm>
          <a:off x="1836420" y="278892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7620</xdr:colOff>
      <xdr:row>10</xdr:row>
      <xdr:rowOff>68580</xdr:rowOff>
    </xdr:from>
    <xdr:to>
      <xdr:col>6</xdr:col>
      <xdr:colOff>3420</xdr:colOff>
      <xdr:row>10</xdr:row>
      <xdr:rowOff>230580</xdr:rowOff>
    </xdr:to>
    <xdr:sp macro="" textlink="">
      <xdr:nvSpPr>
        <xdr:cNvPr id="80" name="Rectangle 79">
          <a:extLst>
            <a:ext uri="{FF2B5EF4-FFF2-40B4-BE49-F238E27FC236}">
              <a16:creationId xmlns:a16="http://schemas.microsoft.com/office/drawing/2014/main" id="{DF6D7059-A7B3-49CD-8DD0-E3CE6EF5E1D9}"/>
            </a:ext>
          </a:extLst>
        </xdr:cNvPr>
        <xdr:cNvSpPr>
          <a:spLocks/>
        </xdr:cNvSpPr>
      </xdr:nvSpPr>
      <xdr:spPr>
        <a:xfrm>
          <a:off x="1844040" y="308610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11</xdr:row>
      <xdr:rowOff>83820</xdr:rowOff>
    </xdr:from>
    <xdr:to>
      <xdr:col>5</xdr:col>
      <xdr:colOff>72000</xdr:colOff>
      <xdr:row>11</xdr:row>
      <xdr:rowOff>245820</xdr:rowOff>
    </xdr:to>
    <xdr:sp macro="" textlink="">
      <xdr:nvSpPr>
        <xdr:cNvPr id="81" name="Rectangle 80">
          <a:extLst>
            <a:ext uri="{FF2B5EF4-FFF2-40B4-BE49-F238E27FC236}">
              <a16:creationId xmlns:a16="http://schemas.microsoft.com/office/drawing/2014/main" id="{CF3828BE-58B7-4E09-8F33-1B548C3F986E}"/>
            </a:ext>
          </a:extLst>
        </xdr:cNvPr>
        <xdr:cNvSpPr>
          <a:spLocks/>
        </xdr:cNvSpPr>
      </xdr:nvSpPr>
      <xdr:spPr>
        <a:xfrm>
          <a:off x="1836420" y="342900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12</xdr:row>
      <xdr:rowOff>76200</xdr:rowOff>
    </xdr:from>
    <xdr:to>
      <xdr:col>5</xdr:col>
      <xdr:colOff>72000</xdr:colOff>
      <xdr:row>12</xdr:row>
      <xdr:rowOff>238200</xdr:rowOff>
    </xdr:to>
    <xdr:sp macro="" textlink="">
      <xdr:nvSpPr>
        <xdr:cNvPr id="82" name="Rectangle 81">
          <a:extLst>
            <a:ext uri="{FF2B5EF4-FFF2-40B4-BE49-F238E27FC236}">
              <a16:creationId xmlns:a16="http://schemas.microsoft.com/office/drawing/2014/main" id="{3F1535D1-EBFE-435B-BE02-2511FF221E83}"/>
            </a:ext>
          </a:extLst>
        </xdr:cNvPr>
        <xdr:cNvSpPr>
          <a:spLocks/>
        </xdr:cNvSpPr>
      </xdr:nvSpPr>
      <xdr:spPr>
        <a:xfrm>
          <a:off x="1836420" y="37490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13</xdr:row>
      <xdr:rowOff>91440</xdr:rowOff>
    </xdr:from>
    <xdr:to>
      <xdr:col>5</xdr:col>
      <xdr:colOff>72000</xdr:colOff>
      <xdr:row>13</xdr:row>
      <xdr:rowOff>253440</xdr:rowOff>
    </xdr:to>
    <xdr:sp macro="" textlink="">
      <xdr:nvSpPr>
        <xdr:cNvPr id="83" name="Rectangle 82">
          <a:extLst>
            <a:ext uri="{FF2B5EF4-FFF2-40B4-BE49-F238E27FC236}">
              <a16:creationId xmlns:a16="http://schemas.microsoft.com/office/drawing/2014/main" id="{4FC6C1D2-D1A0-4081-9B7A-A35F6090C10F}"/>
            </a:ext>
          </a:extLst>
        </xdr:cNvPr>
        <xdr:cNvSpPr>
          <a:spLocks/>
        </xdr:cNvSpPr>
      </xdr:nvSpPr>
      <xdr:spPr>
        <a:xfrm>
          <a:off x="1836420" y="40919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7620</xdr:colOff>
      <xdr:row>14</xdr:row>
      <xdr:rowOff>68580</xdr:rowOff>
    </xdr:from>
    <xdr:to>
      <xdr:col>6</xdr:col>
      <xdr:colOff>3420</xdr:colOff>
      <xdr:row>14</xdr:row>
      <xdr:rowOff>230580</xdr:rowOff>
    </xdr:to>
    <xdr:sp macro="" textlink="">
      <xdr:nvSpPr>
        <xdr:cNvPr id="84" name="Rectangle 83">
          <a:extLst>
            <a:ext uri="{FF2B5EF4-FFF2-40B4-BE49-F238E27FC236}">
              <a16:creationId xmlns:a16="http://schemas.microsoft.com/office/drawing/2014/main" id="{29AE7668-E372-44D4-A79B-A10ACA21A89F}"/>
            </a:ext>
          </a:extLst>
        </xdr:cNvPr>
        <xdr:cNvSpPr>
          <a:spLocks/>
        </xdr:cNvSpPr>
      </xdr:nvSpPr>
      <xdr:spPr>
        <a:xfrm>
          <a:off x="1844040" y="43967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15</xdr:row>
      <xdr:rowOff>83820</xdr:rowOff>
    </xdr:from>
    <xdr:to>
      <xdr:col>5</xdr:col>
      <xdr:colOff>72000</xdr:colOff>
      <xdr:row>15</xdr:row>
      <xdr:rowOff>245820</xdr:rowOff>
    </xdr:to>
    <xdr:sp macro="" textlink="">
      <xdr:nvSpPr>
        <xdr:cNvPr id="85" name="Rectangle 84">
          <a:extLst>
            <a:ext uri="{FF2B5EF4-FFF2-40B4-BE49-F238E27FC236}">
              <a16:creationId xmlns:a16="http://schemas.microsoft.com/office/drawing/2014/main" id="{5C26DB60-3ABE-4799-9DB2-FDA90660A278}"/>
            </a:ext>
          </a:extLst>
        </xdr:cNvPr>
        <xdr:cNvSpPr>
          <a:spLocks/>
        </xdr:cNvSpPr>
      </xdr:nvSpPr>
      <xdr:spPr>
        <a:xfrm>
          <a:off x="1836420" y="47396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16</xdr:row>
      <xdr:rowOff>60960</xdr:rowOff>
    </xdr:from>
    <xdr:to>
      <xdr:col>5</xdr:col>
      <xdr:colOff>72000</xdr:colOff>
      <xdr:row>16</xdr:row>
      <xdr:rowOff>222960</xdr:rowOff>
    </xdr:to>
    <xdr:sp macro="" textlink="">
      <xdr:nvSpPr>
        <xdr:cNvPr id="90" name="Rectangle 89">
          <a:extLst>
            <a:ext uri="{FF2B5EF4-FFF2-40B4-BE49-F238E27FC236}">
              <a16:creationId xmlns:a16="http://schemas.microsoft.com/office/drawing/2014/main" id="{79C3D854-65B3-4D7F-A825-58BF13C36B4F}"/>
            </a:ext>
          </a:extLst>
        </xdr:cNvPr>
        <xdr:cNvSpPr>
          <a:spLocks/>
        </xdr:cNvSpPr>
      </xdr:nvSpPr>
      <xdr:spPr>
        <a:xfrm>
          <a:off x="1836420" y="50444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17</xdr:row>
      <xdr:rowOff>76200</xdr:rowOff>
    </xdr:from>
    <xdr:to>
      <xdr:col>5</xdr:col>
      <xdr:colOff>72000</xdr:colOff>
      <xdr:row>17</xdr:row>
      <xdr:rowOff>238200</xdr:rowOff>
    </xdr:to>
    <xdr:sp macro="" textlink="">
      <xdr:nvSpPr>
        <xdr:cNvPr id="91" name="Rectangle 90">
          <a:extLst>
            <a:ext uri="{FF2B5EF4-FFF2-40B4-BE49-F238E27FC236}">
              <a16:creationId xmlns:a16="http://schemas.microsoft.com/office/drawing/2014/main" id="{AA033479-FA00-47E7-8878-6CDB608A6200}"/>
            </a:ext>
          </a:extLst>
        </xdr:cNvPr>
        <xdr:cNvSpPr>
          <a:spLocks/>
        </xdr:cNvSpPr>
      </xdr:nvSpPr>
      <xdr:spPr>
        <a:xfrm>
          <a:off x="1836420" y="5387340"/>
          <a:ext cx="72000" cy="162000"/>
        </a:xfrm>
        <a:prstGeom prst="rect">
          <a:avLst/>
        </a:prstGeom>
        <a:solidFill>
          <a:schemeClr val="bg1">
            <a:lumMod val="95000"/>
          </a:schemeClr>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7620</xdr:colOff>
      <xdr:row>18</xdr:row>
      <xdr:rowOff>53340</xdr:rowOff>
    </xdr:from>
    <xdr:to>
      <xdr:col>6</xdr:col>
      <xdr:colOff>3420</xdr:colOff>
      <xdr:row>18</xdr:row>
      <xdr:rowOff>215340</xdr:rowOff>
    </xdr:to>
    <xdr:sp macro="" textlink="">
      <xdr:nvSpPr>
        <xdr:cNvPr id="92" name="Rectangle 91">
          <a:extLst>
            <a:ext uri="{FF2B5EF4-FFF2-40B4-BE49-F238E27FC236}">
              <a16:creationId xmlns:a16="http://schemas.microsoft.com/office/drawing/2014/main" id="{314244F4-BD89-4FCA-B338-DADDFE0E43DC}"/>
            </a:ext>
          </a:extLst>
        </xdr:cNvPr>
        <xdr:cNvSpPr>
          <a:spLocks/>
        </xdr:cNvSpPr>
      </xdr:nvSpPr>
      <xdr:spPr>
        <a:xfrm>
          <a:off x="1844040" y="56921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19</xdr:row>
      <xdr:rowOff>68580</xdr:rowOff>
    </xdr:from>
    <xdr:to>
      <xdr:col>5</xdr:col>
      <xdr:colOff>72000</xdr:colOff>
      <xdr:row>19</xdr:row>
      <xdr:rowOff>230580</xdr:rowOff>
    </xdr:to>
    <xdr:sp macro="" textlink="">
      <xdr:nvSpPr>
        <xdr:cNvPr id="93" name="Rectangle 92">
          <a:extLst>
            <a:ext uri="{FF2B5EF4-FFF2-40B4-BE49-F238E27FC236}">
              <a16:creationId xmlns:a16="http://schemas.microsoft.com/office/drawing/2014/main" id="{9EF65305-5B10-476F-B200-74C78B50D4BE}"/>
            </a:ext>
          </a:extLst>
        </xdr:cNvPr>
        <xdr:cNvSpPr>
          <a:spLocks/>
        </xdr:cNvSpPr>
      </xdr:nvSpPr>
      <xdr:spPr>
        <a:xfrm>
          <a:off x="1836420" y="603504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20</xdr:row>
      <xdr:rowOff>68580</xdr:rowOff>
    </xdr:from>
    <xdr:to>
      <xdr:col>5</xdr:col>
      <xdr:colOff>72000</xdr:colOff>
      <xdr:row>20</xdr:row>
      <xdr:rowOff>230580</xdr:rowOff>
    </xdr:to>
    <xdr:sp macro="" textlink="">
      <xdr:nvSpPr>
        <xdr:cNvPr id="94" name="Rectangle 93">
          <a:extLst>
            <a:ext uri="{FF2B5EF4-FFF2-40B4-BE49-F238E27FC236}">
              <a16:creationId xmlns:a16="http://schemas.microsoft.com/office/drawing/2014/main" id="{ACBE16BD-2658-405F-B925-A866EAE25F40}"/>
            </a:ext>
          </a:extLst>
        </xdr:cNvPr>
        <xdr:cNvSpPr>
          <a:spLocks/>
        </xdr:cNvSpPr>
      </xdr:nvSpPr>
      <xdr:spPr>
        <a:xfrm>
          <a:off x="1836420" y="6362700"/>
          <a:ext cx="72000" cy="162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14</xdr:col>
      <xdr:colOff>266700</xdr:colOff>
      <xdr:row>0</xdr:row>
      <xdr:rowOff>0</xdr:rowOff>
    </xdr:from>
    <xdr:to>
      <xdr:col>17</xdr:col>
      <xdr:colOff>77520</xdr:colOff>
      <xdr:row>22</xdr:row>
      <xdr:rowOff>96300</xdr:rowOff>
    </xdr:to>
    <xdr:grpSp>
      <xdr:nvGrpSpPr>
        <xdr:cNvPr id="17" name="Group 16">
          <a:extLst>
            <a:ext uri="{FF2B5EF4-FFF2-40B4-BE49-F238E27FC236}">
              <a16:creationId xmlns:a16="http://schemas.microsoft.com/office/drawing/2014/main" id="{0D963769-1FCB-6583-2646-41B33C0B0BB9}"/>
            </a:ext>
          </a:extLst>
        </xdr:cNvPr>
        <xdr:cNvGrpSpPr/>
      </xdr:nvGrpSpPr>
      <xdr:grpSpPr>
        <a:xfrm>
          <a:off x="9479280" y="0"/>
          <a:ext cx="4680000" cy="6840000"/>
          <a:chOff x="9486900" y="0"/>
          <a:chExt cx="4680000" cy="6840000"/>
        </a:xfrm>
      </xdr:grpSpPr>
      <xdr:sp macro="" textlink="">
        <xdr:nvSpPr>
          <xdr:cNvPr id="129" name="Rectangle: Rounded Corners 128">
            <a:extLst>
              <a:ext uri="{FF2B5EF4-FFF2-40B4-BE49-F238E27FC236}">
                <a16:creationId xmlns:a16="http://schemas.microsoft.com/office/drawing/2014/main" id="{806C3FB3-0F1D-6770-117D-72BEF79F2CC1}"/>
              </a:ext>
            </a:extLst>
          </xdr:cNvPr>
          <xdr:cNvSpPr/>
        </xdr:nvSpPr>
        <xdr:spPr>
          <a:xfrm>
            <a:off x="9486900" y="0"/>
            <a:ext cx="4680000" cy="6840000"/>
          </a:xfrm>
          <a:prstGeom prst="roundRect">
            <a:avLst>
              <a:gd name="adj" fmla="val 0"/>
            </a:avLst>
          </a:prstGeom>
          <a:solidFill>
            <a:schemeClr val="bg1"/>
          </a:solidFill>
          <a:ln w="2540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30" name="TextBox 129">
            <a:extLst>
              <a:ext uri="{FF2B5EF4-FFF2-40B4-BE49-F238E27FC236}">
                <a16:creationId xmlns:a16="http://schemas.microsoft.com/office/drawing/2014/main" id="{984FCBDF-D4C0-CC0D-0825-47BCD51BDA7B}"/>
              </a:ext>
            </a:extLst>
          </xdr:cNvPr>
          <xdr:cNvSpPr txBox="1"/>
        </xdr:nvSpPr>
        <xdr:spPr>
          <a:xfrm>
            <a:off x="9838567" y="245389"/>
            <a:ext cx="1652393" cy="321752"/>
          </a:xfrm>
          <a:prstGeom prst="rect">
            <a:avLst/>
          </a:prstGeom>
          <a:solidFill>
            <a:schemeClr val="lt1">
              <a:alpha val="0"/>
            </a:schemeClr>
          </a:solidFill>
          <a:ln w="0"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View/Edit Claim </a:t>
            </a:r>
            <a:endParaRPr lang="en-SC" sz="1600" b="1">
              <a:solidFill>
                <a:sysClr val="windowText" lastClr="000000"/>
              </a:solidFill>
            </a:endParaRPr>
          </a:p>
        </xdr:txBody>
      </xdr:sp>
      <xdr:sp macro="" textlink="">
        <xdr:nvSpPr>
          <xdr:cNvPr id="132" name="Rectangle: Rounded Corners 131">
            <a:extLst>
              <a:ext uri="{FF2B5EF4-FFF2-40B4-BE49-F238E27FC236}">
                <a16:creationId xmlns:a16="http://schemas.microsoft.com/office/drawing/2014/main" id="{4833A7C5-EAFD-353D-307A-CD8927DF7669}"/>
              </a:ext>
            </a:extLst>
          </xdr:cNvPr>
          <xdr:cNvSpPr/>
        </xdr:nvSpPr>
        <xdr:spPr>
          <a:xfrm>
            <a:off x="11661505" y="1085994"/>
            <a:ext cx="1800000" cy="217156"/>
          </a:xfrm>
          <a:prstGeom prst="roundRect">
            <a:avLst>
              <a:gd name="adj" fmla="val 0"/>
            </a:avLst>
          </a:prstGeom>
          <a:solidFill>
            <a:schemeClr val="bg1">
              <a:lumMod val="95000"/>
            </a:schemeClr>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CN24-0005</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33" name="Rectangle: Rounded Corners 132">
            <a:extLst>
              <a:ext uri="{FF2B5EF4-FFF2-40B4-BE49-F238E27FC236}">
                <a16:creationId xmlns:a16="http://schemas.microsoft.com/office/drawing/2014/main" id="{2EFE2E95-E249-826F-CA19-08E8F13382A7}"/>
              </a:ext>
            </a:extLst>
          </xdr:cNvPr>
          <xdr:cNvSpPr/>
        </xdr:nvSpPr>
        <xdr:spPr>
          <a:xfrm>
            <a:off x="10024153" y="1085994"/>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Claim ID</a:t>
            </a:r>
            <a:endParaRPr lang="en-SC" sz="1200"/>
          </a:p>
        </xdr:txBody>
      </xdr:sp>
      <xdr:sp macro="" textlink="">
        <xdr:nvSpPr>
          <xdr:cNvPr id="134" name="Rectangle: Rounded Corners 133">
            <a:extLst>
              <a:ext uri="{FF2B5EF4-FFF2-40B4-BE49-F238E27FC236}">
                <a16:creationId xmlns:a16="http://schemas.microsoft.com/office/drawing/2014/main" id="{9CF089A0-9247-2AB3-FD34-A61CBE8CCD88}"/>
              </a:ext>
            </a:extLst>
          </xdr:cNvPr>
          <xdr:cNvSpPr/>
        </xdr:nvSpPr>
        <xdr:spPr>
          <a:xfrm>
            <a:off x="11661505" y="1392426"/>
            <a:ext cx="1800000" cy="217156"/>
          </a:xfrm>
          <a:prstGeom prst="roundRect">
            <a:avLst>
              <a:gd name="adj" fmla="val 0"/>
            </a:avLst>
          </a:prstGeom>
          <a:solidFill>
            <a:schemeClr val="bg1">
              <a:lumMod val="95000"/>
            </a:schemeClr>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MVC-21-P001003</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35" name="Rectangle: Rounded Corners 134">
            <a:extLst>
              <a:ext uri="{FF2B5EF4-FFF2-40B4-BE49-F238E27FC236}">
                <a16:creationId xmlns:a16="http://schemas.microsoft.com/office/drawing/2014/main" id="{791DE751-0795-447C-8A87-21EC94169665}"/>
              </a:ext>
            </a:extLst>
          </xdr:cNvPr>
          <xdr:cNvSpPr/>
        </xdr:nvSpPr>
        <xdr:spPr>
          <a:xfrm>
            <a:off x="10024153" y="1392426"/>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Policy</a:t>
            </a:r>
            <a:r>
              <a:rPr lang="en-US" sz="1200" baseline="0">
                <a:solidFill>
                  <a:sysClr val="windowText" lastClr="000000"/>
                </a:solidFill>
              </a:rPr>
              <a:t> Number</a:t>
            </a:r>
            <a:endParaRPr lang="en-SC" sz="1200"/>
          </a:p>
        </xdr:txBody>
      </xdr:sp>
      <xdr:sp macro="" textlink="">
        <xdr:nvSpPr>
          <xdr:cNvPr id="136" name="Rectangle: Rounded Corners 135">
            <a:extLst>
              <a:ext uri="{FF2B5EF4-FFF2-40B4-BE49-F238E27FC236}">
                <a16:creationId xmlns:a16="http://schemas.microsoft.com/office/drawing/2014/main" id="{E6B1170B-AD73-689E-835B-379FB7F20DB8}"/>
              </a:ext>
            </a:extLst>
          </xdr:cNvPr>
          <xdr:cNvSpPr/>
        </xdr:nvSpPr>
        <xdr:spPr>
          <a:xfrm>
            <a:off x="11661505" y="2043592"/>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4-Oct-2</a:t>
            </a:r>
            <a:r>
              <a:rPr lang="en-US" sz="1100">
                <a:solidFill>
                  <a:sysClr val="windowText" lastClr="000000"/>
                </a:solidFill>
              </a:rPr>
              <a:t>4</a:t>
            </a:r>
            <a:endParaRPr lang="en-SC" sz="1100">
              <a:solidFill>
                <a:sysClr val="windowText" lastClr="000000"/>
              </a:solidFill>
            </a:endParaRPr>
          </a:p>
        </xdr:txBody>
      </xdr:sp>
      <xdr:sp macro="" textlink="">
        <xdr:nvSpPr>
          <xdr:cNvPr id="137" name="Rectangle: Rounded Corners 136">
            <a:extLst>
              <a:ext uri="{FF2B5EF4-FFF2-40B4-BE49-F238E27FC236}">
                <a16:creationId xmlns:a16="http://schemas.microsoft.com/office/drawing/2014/main" id="{F88B37CC-59D0-BEE4-47AB-58DA4D9C18BA}"/>
              </a:ext>
            </a:extLst>
          </xdr:cNvPr>
          <xdr:cNvSpPr/>
        </xdr:nvSpPr>
        <xdr:spPr>
          <a:xfrm>
            <a:off x="10024153" y="204359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Loss  Date</a:t>
            </a:r>
            <a:endParaRPr lang="en-SC" sz="1200"/>
          </a:p>
        </xdr:txBody>
      </xdr:sp>
      <xdr:sp macro="" textlink="">
        <xdr:nvSpPr>
          <xdr:cNvPr id="138" name="Rectangle: Rounded Corners 137">
            <a:extLst>
              <a:ext uri="{FF2B5EF4-FFF2-40B4-BE49-F238E27FC236}">
                <a16:creationId xmlns:a16="http://schemas.microsoft.com/office/drawing/2014/main" id="{E894634B-BD0B-CF38-1911-521B3AFEA4B6}"/>
              </a:ext>
            </a:extLst>
          </xdr:cNvPr>
          <xdr:cNvSpPr/>
        </xdr:nvSpPr>
        <xdr:spPr>
          <a:xfrm>
            <a:off x="11661505" y="2350022"/>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6-Oct-24</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39" name="Rectangle: Rounded Corners 138">
            <a:extLst>
              <a:ext uri="{FF2B5EF4-FFF2-40B4-BE49-F238E27FC236}">
                <a16:creationId xmlns:a16="http://schemas.microsoft.com/office/drawing/2014/main" id="{E9FF19B7-0F02-02C0-567C-1D394502F579}"/>
              </a:ext>
            </a:extLst>
          </xdr:cNvPr>
          <xdr:cNvSpPr/>
        </xdr:nvSpPr>
        <xdr:spPr>
          <a:xfrm>
            <a:off x="10024153" y="2350022"/>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Claim Date</a:t>
            </a:r>
            <a:endParaRPr lang="en-SC" sz="1200"/>
          </a:p>
        </xdr:txBody>
      </xdr:sp>
      <xdr:sp macro="" textlink="">
        <xdr:nvSpPr>
          <xdr:cNvPr id="140" name="Rectangle: Rounded Corners 139">
            <a:extLst>
              <a:ext uri="{FF2B5EF4-FFF2-40B4-BE49-F238E27FC236}">
                <a16:creationId xmlns:a16="http://schemas.microsoft.com/office/drawing/2014/main" id="{1B1C5AF2-DD4B-52F7-7939-7822C5DB6CA9}"/>
              </a:ext>
            </a:extLst>
          </xdr:cNvPr>
          <xdr:cNvSpPr/>
        </xdr:nvSpPr>
        <xdr:spPr>
          <a:xfrm>
            <a:off x="11661505" y="2671775"/>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27,654.00</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41" name="Rectangle: Rounded Corners 140">
            <a:extLst>
              <a:ext uri="{FF2B5EF4-FFF2-40B4-BE49-F238E27FC236}">
                <a16:creationId xmlns:a16="http://schemas.microsoft.com/office/drawing/2014/main" id="{401CA95D-90FF-41A9-E397-CA673ABAB837}"/>
              </a:ext>
            </a:extLst>
          </xdr:cNvPr>
          <xdr:cNvSpPr/>
        </xdr:nvSpPr>
        <xdr:spPr>
          <a:xfrm>
            <a:off x="10024153" y="2671775"/>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Claim Amount</a:t>
            </a:r>
            <a:endParaRPr lang="en-SC" sz="1200"/>
          </a:p>
        </xdr:txBody>
      </xdr:sp>
      <xdr:sp macro="" textlink="">
        <xdr:nvSpPr>
          <xdr:cNvPr id="142" name="Rectangle: Rounded Corners 141">
            <a:extLst>
              <a:ext uri="{FF2B5EF4-FFF2-40B4-BE49-F238E27FC236}">
                <a16:creationId xmlns:a16="http://schemas.microsoft.com/office/drawing/2014/main" id="{E0B7547E-5DD6-7427-2417-9D020455678C}"/>
              </a:ext>
            </a:extLst>
          </xdr:cNvPr>
          <xdr:cNvSpPr/>
        </xdr:nvSpPr>
        <xdr:spPr>
          <a:xfrm>
            <a:off x="10024153" y="297828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Claim Stage</a:t>
            </a:r>
            <a:endParaRPr lang="en-SC" sz="1200">
              <a:solidFill>
                <a:sysClr val="windowText" lastClr="000000"/>
              </a:solidFill>
            </a:endParaRPr>
          </a:p>
        </xdr:txBody>
      </xdr:sp>
      <xdr:sp macro="" textlink="">
        <xdr:nvSpPr>
          <xdr:cNvPr id="143" name="Rectangle: Rounded Corners 142">
            <a:extLst>
              <a:ext uri="{FF2B5EF4-FFF2-40B4-BE49-F238E27FC236}">
                <a16:creationId xmlns:a16="http://schemas.microsoft.com/office/drawing/2014/main" id="{45329092-4645-81BE-6AB7-28E424E1F36A}"/>
              </a:ext>
            </a:extLst>
          </xdr:cNvPr>
          <xdr:cNvSpPr/>
        </xdr:nvSpPr>
        <xdr:spPr>
          <a:xfrm>
            <a:off x="11661505" y="1714177"/>
            <a:ext cx="1800000" cy="217156"/>
          </a:xfrm>
          <a:prstGeom prst="roundRect">
            <a:avLst>
              <a:gd name="adj" fmla="val 0"/>
            </a:avLst>
          </a:prstGeom>
          <a:solidFill>
            <a:schemeClr val="bg1">
              <a:lumMod val="95000"/>
            </a:schemeClr>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Karlon Brand</a:t>
            </a:r>
            <a:r>
              <a:rPr lang="en-US" sz="1100"/>
              <a:t>4</a:t>
            </a:r>
            <a:endParaRPr lang="en-SC" sz="1100"/>
          </a:p>
        </xdr:txBody>
      </xdr:sp>
      <xdr:sp macro="" textlink="">
        <xdr:nvSpPr>
          <xdr:cNvPr id="144" name="Rectangle: Rounded Corners 143">
            <a:extLst>
              <a:ext uri="{FF2B5EF4-FFF2-40B4-BE49-F238E27FC236}">
                <a16:creationId xmlns:a16="http://schemas.microsoft.com/office/drawing/2014/main" id="{14EA5DDD-B55E-2345-701B-D6D08FA6BCD2}"/>
              </a:ext>
            </a:extLst>
          </xdr:cNvPr>
          <xdr:cNvSpPr/>
        </xdr:nvSpPr>
        <xdr:spPr>
          <a:xfrm>
            <a:off x="10024153" y="171417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Client Name</a:t>
            </a:r>
            <a:endParaRPr lang="en-SC" sz="1200"/>
          </a:p>
        </xdr:txBody>
      </xdr:sp>
      <xdr:sp macro="" textlink="">
        <xdr:nvSpPr>
          <xdr:cNvPr id="145" name="Rectangle: Rounded Corners 144">
            <a:extLst>
              <a:ext uri="{FF2B5EF4-FFF2-40B4-BE49-F238E27FC236}">
                <a16:creationId xmlns:a16="http://schemas.microsoft.com/office/drawing/2014/main" id="{83109EA7-2F19-F3BA-3E94-A768357B7712}"/>
              </a:ext>
            </a:extLst>
          </xdr:cNvPr>
          <xdr:cNvSpPr/>
        </xdr:nvSpPr>
        <xdr:spPr>
          <a:xfrm>
            <a:off x="10024153" y="4524214"/>
            <a:ext cx="1712038" cy="217156"/>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Claim Summary</a:t>
            </a:r>
            <a:endParaRPr lang="en-SC" sz="1200"/>
          </a:p>
        </xdr:txBody>
      </xdr:sp>
      <xdr:sp macro="" textlink="">
        <xdr:nvSpPr>
          <xdr:cNvPr id="146" name="Rectangle: Rounded Corners 145">
            <a:extLst>
              <a:ext uri="{FF2B5EF4-FFF2-40B4-BE49-F238E27FC236}">
                <a16:creationId xmlns:a16="http://schemas.microsoft.com/office/drawing/2014/main" id="{127D3349-CBB3-77BD-136B-7A976945E77F}"/>
              </a:ext>
            </a:extLst>
          </xdr:cNvPr>
          <xdr:cNvSpPr/>
        </xdr:nvSpPr>
        <xdr:spPr>
          <a:xfrm>
            <a:off x="11661505" y="3292297"/>
            <a:ext cx="1800000" cy="217156"/>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b="1">
              <a:solidFill>
                <a:srgbClr val="F76909"/>
              </a:solidFill>
            </a:endParaRPr>
          </a:p>
        </xdr:txBody>
      </xdr:sp>
      <xdr:sp macro="" textlink="">
        <xdr:nvSpPr>
          <xdr:cNvPr id="147" name="Rectangle: Rounded Corners 146">
            <a:extLst>
              <a:ext uri="{FF2B5EF4-FFF2-40B4-BE49-F238E27FC236}">
                <a16:creationId xmlns:a16="http://schemas.microsoft.com/office/drawing/2014/main" id="{58017A0B-8016-065B-2E3E-7013E5DDBA63}"/>
              </a:ext>
            </a:extLst>
          </xdr:cNvPr>
          <xdr:cNvSpPr/>
        </xdr:nvSpPr>
        <xdr:spPr>
          <a:xfrm>
            <a:off x="10024153" y="3292297"/>
            <a:ext cx="1464312" cy="211627"/>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Claim Status</a:t>
            </a:r>
            <a:endParaRPr lang="en-SC" sz="1200">
              <a:solidFill>
                <a:sysClr val="windowText" lastClr="000000"/>
              </a:solidFill>
            </a:endParaRPr>
          </a:p>
        </xdr:txBody>
      </xdr:sp>
      <xdr:sp macro="" textlink="">
        <xdr:nvSpPr>
          <xdr:cNvPr id="148" name="Rectangle: Rounded Corners 147">
            <a:extLst>
              <a:ext uri="{FF2B5EF4-FFF2-40B4-BE49-F238E27FC236}">
                <a16:creationId xmlns:a16="http://schemas.microsoft.com/office/drawing/2014/main" id="{50A6EE78-064B-5AE6-8BFF-FC865EFC581D}"/>
              </a:ext>
            </a:extLst>
          </xdr:cNvPr>
          <xdr:cNvSpPr/>
        </xdr:nvSpPr>
        <xdr:spPr>
          <a:xfrm>
            <a:off x="11661505" y="3614050"/>
            <a:ext cx="1800000" cy="214502"/>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49" name="Rectangle: Rounded Corners 148">
            <a:extLst>
              <a:ext uri="{FF2B5EF4-FFF2-40B4-BE49-F238E27FC236}">
                <a16:creationId xmlns:a16="http://schemas.microsoft.com/office/drawing/2014/main" id="{6AA9D8FA-2C83-8C4A-DA62-4935C18B3613}"/>
              </a:ext>
            </a:extLst>
          </xdr:cNvPr>
          <xdr:cNvSpPr/>
        </xdr:nvSpPr>
        <xdr:spPr>
          <a:xfrm>
            <a:off x="10024153" y="3614050"/>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Closed</a:t>
            </a:r>
            <a:endParaRPr lang="en-SC" sz="1200">
              <a:solidFill>
                <a:sysClr val="windowText" lastClr="000000"/>
              </a:solidFill>
            </a:endParaRPr>
          </a:p>
        </xdr:txBody>
      </xdr:sp>
      <xdr:sp macro="" textlink="">
        <xdr:nvSpPr>
          <xdr:cNvPr id="151" name="Rectangle: Rounded Corners 150">
            <a:extLst>
              <a:ext uri="{FF2B5EF4-FFF2-40B4-BE49-F238E27FC236}">
                <a16:creationId xmlns:a16="http://schemas.microsoft.com/office/drawing/2014/main" id="{39B07FA7-1773-F62E-8597-41E0F24AE68E}"/>
              </a:ext>
            </a:extLst>
          </xdr:cNvPr>
          <xdr:cNvSpPr/>
        </xdr:nvSpPr>
        <xdr:spPr>
          <a:xfrm>
            <a:off x="11661505" y="3920479"/>
            <a:ext cx="1800000" cy="214502"/>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152" name="TextBox 151">
            <a:extLst>
              <a:ext uri="{FF2B5EF4-FFF2-40B4-BE49-F238E27FC236}">
                <a16:creationId xmlns:a16="http://schemas.microsoft.com/office/drawing/2014/main" id="{28734AC0-2939-3CEB-0954-9D2702056A71}"/>
              </a:ext>
            </a:extLst>
          </xdr:cNvPr>
          <xdr:cNvSpPr txBox="1"/>
        </xdr:nvSpPr>
        <xdr:spPr>
          <a:xfrm>
            <a:off x="10126980" y="4815392"/>
            <a:ext cx="3334525" cy="800240"/>
          </a:xfrm>
          <a:prstGeom prst="rect">
            <a:avLst/>
          </a:prstGeom>
          <a:solidFill>
            <a:schemeClr val="lt1"/>
          </a:solidFill>
          <a:ln w="317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sp macro="" textlink="">
        <xdr:nvSpPr>
          <xdr:cNvPr id="153" name="Rectangle: Rounded Corners 152">
            <a:extLst>
              <a:ext uri="{FF2B5EF4-FFF2-40B4-BE49-F238E27FC236}">
                <a16:creationId xmlns:a16="http://schemas.microsoft.com/office/drawing/2014/main" id="{1BABE9FE-4542-3180-1F45-42CEFC05380F}"/>
              </a:ext>
            </a:extLst>
          </xdr:cNvPr>
          <xdr:cNvSpPr/>
        </xdr:nvSpPr>
        <xdr:spPr>
          <a:xfrm>
            <a:off x="11661505" y="2978701"/>
            <a:ext cx="1800000" cy="213397"/>
          </a:xfrm>
          <a:prstGeom prst="roundRect">
            <a:avLst>
              <a:gd name="adj" fmla="val 0"/>
            </a:avLst>
          </a:prstGeom>
          <a:solidFill>
            <a:schemeClr val="bg1"/>
          </a:solidFill>
          <a:ln w="3175">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Processing</a:t>
            </a:r>
            <a:endParaRPr lang="en-SC" sz="1100">
              <a:solidFill>
                <a:sysClr val="windowText" lastClr="000000"/>
              </a:solidFill>
            </a:endParaRPr>
          </a:p>
        </xdr:txBody>
      </xdr:sp>
      <xdr:sp macro="" textlink="">
        <xdr:nvSpPr>
          <xdr:cNvPr id="128" name="Rectangle: Rounded Corners 127">
            <a:extLst>
              <a:ext uri="{FF2B5EF4-FFF2-40B4-BE49-F238E27FC236}">
                <a16:creationId xmlns:a16="http://schemas.microsoft.com/office/drawing/2014/main" id="{1BF0C9A8-392D-8786-6D20-5C1799A803E7}"/>
              </a:ext>
            </a:extLst>
          </xdr:cNvPr>
          <xdr:cNvSpPr/>
        </xdr:nvSpPr>
        <xdr:spPr>
          <a:xfrm>
            <a:off x="10024153" y="3939540"/>
            <a:ext cx="1464312" cy="209041"/>
          </a:xfrm>
          <a:prstGeom prst="roundRect">
            <a:avLst/>
          </a:prstGeom>
          <a:solidFill>
            <a:schemeClr val="bg1"/>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Paid Amount</a:t>
            </a:r>
            <a:endParaRPr lang="en-SC" sz="1200">
              <a:solidFill>
                <a:sysClr val="windowText" lastClr="000000"/>
              </a:solidFill>
            </a:endParaRPr>
          </a:p>
        </xdr:txBody>
      </xdr:sp>
    </xdr:grpSp>
    <xdr:clientData/>
  </xdr:twoCellAnchor>
  <xdr:twoCellAnchor>
    <xdr:from>
      <xdr:col>10</xdr:col>
      <xdr:colOff>0</xdr:colOff>
      <xdr:row>20</xdr:row>
      <xdr:rowOff>106680</xdr:rowOff>
    </xdr:from>
    <xdr:to>
      <xdr:col>13</xdr:col>
      <xdr:colOff>208260</xdr:colOff>
      <xdr:row>21</xdr:row>
      <xdr:rowOff>540</xdr:rowOff>
    </xdr:to>
    <xdr:grpSp>
      <xdr:nvGrpSpPr>
        <xdr:cNvPr id="10" name="Group 9">
          <a:extLst>
            <a:ext uri="{FF2B5EF4-FFF2-40B4-BE49-F238E27FC236}">
              <a16:creationId xmlns:a16="http://schemas.microsoft.com/office/drawing/2014/main" id="{91515F03-0CCA-426F-84DC-66129ABD989C}"/>
            </a:ext>
          </a:extLst>
        </xdr:cNvPr>
        <xdr:cNvGrpSpPr/>
      </xdr:nvGrpSpPr>
      <xdr:grpSpPr>
        <a:xfrm>
          <a:off x="5958840" y="6400800"/>
          <a:ext cx="2700000" cy="221520"/>
          <a:chOff x="5326380" y="922022"/>
          <a:chExt cx="2674920" cy="276157"/>
        </a:xfrm>
      </xdr:grpSpPr>
      <xdr:sp macro="" textlink="">
        <xdr:nvSpPr>
          <xdr:cNvPr id="11" name="Rectangle: Rounded Corners 10">
            <a:extLst>
              <a:ext uri="{FF2B5EF4-FFF2-40B4-BE49-F238E27FC236}">
                <a16:creationId xmlns:a16="http://schemas.microsoft.com/office/drawing/2014/main" id="{8589BB9A-23F5-23D7-C545-D4B78C35A8DF}"/>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2</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12" name="Picture 11">
            <a:extLst>
              <a:ext uri="{FF2B5EF4-FFF2-40B4-BE49-F238E27FC236}">
                <a16:creationId xmlns:a16="http://schemas.microsoft.com/office/drawing/2014/main" id="{06AF2EDF-91DB-1D3C-0606-1C5FE09B5D48}"/>
              </a:ext>
            </a:extLst>
          </xdr:cNvPr>
          <xdr:cNvPicPr>
            <a:picLocks noChangeAspect="1"/>
          </xdr:cNvPicPr>
        </xdr:nvPicPr>
        <xdr:blipFill>
          <a:blip xmlns:r="http://schemas.openxmlformats.org/officeDocument/2006/relationships" r:embed="rId16"/>
          <a:stretch>
            <a:fillRect/>
          </a:stretch>
        </xdr:blipFill>
        <xdr:spPr>
          <a:xfrm>
            <a:off x="5326380" y="922022"/>
            <a:ext cx="666000" cy="275998"/>
          </a:xfrm>
          <a:prstGeom prst="rect">
            <a:avLst/>
          </a:prstGeom>
        </xdr:spPr>
      </xdr:pic>
      <xdr:pic>
        <xdr:nvPicPr>
          <xdr:cNvPr id="13" name="Picture 12">
            <a:extLst>
              <a:ext uri="{FF2B5EF4-FFF2-40B4-BE49-F238E27FC236}">
                <a16:creationId xmlns:a16="http://schemas.microsoft.com/office/drawing/2014/main" id="{EB389A42-D2A6-8EC6-3DD2-D42C55A18658}"/>
              </a:ext>
            </a:extLst>
          </xdr:cNvPr>
          <xdr:cNvPicPr>
            <a:picLocks noChangeAspect="1"/>
          </xdr:cNvPicPr>
        </xdr:nvPicPr>
        <xdr:blipFill>
          <a:blip xmlns:r="http://schemas.openxmlformats.org/officeDocument/2006/relationships" r:embed="rId16"/>
          <a:stretch>
            <a:fillRect/>
          </a:stretch>
        </xdr:blipFill>
        <xdr:spPr>
          <a:xfrm rot="10800000">
            <a:off x="7335300" y="922181"/>
            <a:ext cx="666000" cy="275998"/>
          </a:xfrm>
          <a:prstGeom prst="rect">
            <a:avLst/>
          </a:prstGeom>
        </xdr:spPr>
      </xdr:pic>
    </xdr:grpSp>
    <xdr:clientData/>
  </xdr:twoCellAnchor>
  <xdr:twoCellAnchor editAs="oneCell">
    <xdr:from>
      <xdr:col>9</xdr:col>
      <xdr:colOff>571500</xdr:colOff>
      <xdr:row>3</xdr:row>
      <xdr:rowOff>106680</xdr:rowOff>
    </xdr:from>
    <xdr:to>
      <xdr:col>9</xdr:col>
      <xdr:colOff>1048221</xdr:colOff>
      <xdr:row>3</xdr:row>
      <xdr:rowOff>358680</xdr:rowOff>
    </xdr:to>
    <xdr:pic>
      <xdr:nvPicPr>
        <xdr:cNvPr id="14" name="Picture 13">
          <a:extLst>
            <a:ext uri="{FF2B5EF4-FFF2-40B4-BE49-F238E27FC236}">
              <a16:creationId xmlns:a16="http://schemas.microsoft.com/office/drawing/2014/main" id="{3686BE2C-6579-4944-A8A0-66B59EEC0E03}"/>
            </a:ext>
          </a:extLst>
        </xdr:cNvPr>
        <xdr:cNvPicPr>
          <a:picLocks/>
        </xdr:cNvPicPr>
      </xdr:nvPicPr>
      <xdr:blipFill>
        <a:blip xmlns:r="http://schemas.openxmlformats.org/officeDocument/2006/relationships" r:embed="rId17"/>
        <a:stretch>
          <a:fillRect/>
        </a:stretch>
      </xdr:blipFill>
      <xdr:spPr>
        <a:xfrm>
          <a:off x="5196840" y="922020"/>
          <a:ext cx="476721" cy="252000"/>
        </a:xfrm>
        <a:prstGeom prst="rect">
          <a:avLst/>
        </a:prstGeom>
      </xdr:spPr>
    </xdr:pic>
    <xdr:clientData/>
  </xdr:twoCellAnchor>
  <xdr:twoCellAnchor>
    <xdr:from>
      <xdr:col>10</xdr:col>
      <xdr:colOff>342900</xdr:colOff>
      <xdr:row>3</xdr:row>
      <xdr:rowOff>114300</xdr:rowOff>
    </xdr:from>
    <xdr:to>
      <xdr:col>11</xdr:col>
      <xdr:colOff>683760</xdr:colOff>
      <xdr:row>3</xdr:row>
      <xdr:rowOff>366300</xdr:rowOff>
    </xdr:to>
    <xdr:sp macro="" textlink="">
      <xdr:nvSpPr>
        <xdr:cNvPr id="15" name="Rectangle: Rounded Corners 14">
          <a:hlinkClick xmlns:r="http://schemas.openxmlformats.org/officeDocument/2006/relationships" r:id="rId8"/>
          <a:extLst>
            <a:ext uri="{FF2B5EF4-FFF2-40B4-BE49-F238E27FC236}">
              <a16:creationId xmlns:a16="http://schemas.microsoft.com/office/drawing/2014/main" id="{C6CAA012-414E-4E42-8D3B-F61F8B6D2677}"/>
            </a:ext>
          </a:extLst>
        </xdr:cNvPr>
        <xdr:cNvSpPr/>
      </xdr:nvSpPr>
      <xdr:spPr>
        <a:xfrm>
          <a:off x="6301740" y="929640"/>
          <a:ext cx="1080000" cy="25200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Show Pending</a:t>
          </a:r>
          <a:endParaRPr lang="en-SC" sz="1100">
            <a:solidFill>
              <a:sysClr val="windowText" lastClr="000000"/>
            </a:solidFill>
          </a:endParaRPr>
        </a:p>
      </xdr:txBody>
    </xdr:sp>
    <xdr:clientData/>
  </xdr:twoCellAnchor>
  <xdr:twoCellAnchor>
    <xdr:from>
      <xdr:col>9</xdr:col>
      <xdr:colOff>1028700</xdr:colOff>
      <xdr:row>3</xdr:row>
      <xdr:rowOff>114300</xdr:rowOff>
    </xdr:from>
    <xdr:to>
      <xdr:col>10</xdr:col>
      <xdr:colOff>343200</xdr:colOff>
      <xdr:row>3</xdr:row>
      <xdr:rowOff>366300</xdr:rowOff>
    </xdr:to>
    <xdr:sp macro="" textlink="">
      <xdr:nvSpPr>
        <xdr:cNvPr id="16" name="Rectangle: Rounded Corners 15">
          <a:extLst>
            <a:ext uri="{FF2B5EF4-FFF2-40B4-BE49-F238E27FC236}">
              <a16:creationId xmlns:a16="http://schemas.microsoft.com/office/drawing/2014/main" id="{EECAF2CB-D9D6-4AAA-8FDB-5C9E9E15674C}"/>
            </a:ext>
          </a:extLst>
        </xdr:cNvPr>
        <xdr:cNvSpPr/>
      </xdr:nvSpPr>
      <xdr:spPr>
        <a:xfrm>
          <a:off x="5654040" y="92964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2</xdr:col>
      <xdr:colOff>38100</xdr:colOff>
      <xdr:row>0</xdr:row>
      <xdr:rowOff>0</xdr:rowOff>
    </xdr:from>
    <xdr:to>
      <xdr:col>14</xdr:col>
      <xdr:colOff>274320</xdr:colOff>
      <xdr:row>28</xdr:row>
      <xdr:rowOff>76200</xdr:rowOff>
    </xdr:to>
    <xdr:sp macro="" textlink="">
      <xdr:nvSpPr>
        <xdr:cNvPr id="2" name="Rectangle 1">
          <a:extLst>
            <a:ext uri="{FF2B5EF4-FFF2-40B4-BE49-F238E27FC236}">
              <a16:creationId xmlns:a16="http://schemas.microsoft.com/office/drawing/2014/main" id="{21620357-6D61-4BED-9B13-F371E66D3368}"/>
            </a:ext>
          </a:extLst>
        </xdr:cNvPr>
        <xdr:cNvSpPr/>
      </xdr:nvSpPr>
      <xdr:spPr>
        <a:xfrm>
          <a:off x="1508760" y="0"/>
          <a:ext cx="797814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16</xdr:col>
      <xdr:colOff>1550987</xdr:colOff>
      <xdr:row>1</xdr:row>
      <xdr:rowOff>110474</xdr:rowOff>
    </xdr:from>
    <xdr:to>
      <xdr:col>16</xdr:col>
      <xdr:colOff>2198987</xdr:colOff>
      <xdr:row>1</xdr:row>
      <xdr:rowOff>362474</xdr:rowOff>
    </xdr:to>
    <xdr:sp macro="" textlink="">
      <xdr:nvSpPr>
        <xdr:cNvPr id="131" name="Rectangle: Rounded Corners 130">
          <a:hlinkClick xmlns:r="http://schemas.openxmlformats.org/officeDocument/2006/relationships" r:id="rId8"/>
          <a:extLst>
            <a:ext uri="{FF2B5EF4-FFF2-40B4-BE49-F238E27FC236}">
              <a16:creationId xmlns:a16="http://schemas.microsoft.com/office/drawing/2014/main" id="{AF3CD479-0932-4050-2F6B-1C0A7C4F434D}"/>
            </a:ext>
          </a:extLst>
        </xdr:cNvPr>
        <xdr:cNvSpPr/>
      </xdr:nvSpPr>
      <xdr:spPr>
        <a:xfrm>
          <a:off x="12516167" y="293354"/>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clientData/>
  </xdr:twoCellAnchor>
  <xdr:twoCellAnchor>
    <xdr:from>
      <xdr:col>16</xdr:col>
      <xdr:colOff>2286837</xdr:colOff>
      <xdr:row>1</xdr:row>
      <xdr:rowOff>106680</xdr:rowOff>
    </xdr:from>
    <xdr:to>
      <xdr:col>16</xdr:col>
      <xdr:colOff>2934837</xdr:colOff>
      <xdr:row>1</xdr:row>
      <xdr:rowOff>358680</xdr:rowOff>
    </xdr:to>
    <xdr:sp macro="" textlink="">
      <xdr:nvSpPr>
        <xdr:cNvPr id="150" name="Rectangle: Rounded Corners 149">
          <a:hlinkClick xmlns:r="http://schemas.openxmlformats.org/officeDocument/2006/relationships" r:id="rId8"/>
          <a:extLst>
            <a:ext uri="{FF2B5EF4-FFF2-40B4-BE49-F238E27FC236}">
              <a16:creationId xmlns:a16="http://schemas.microsoft.com/office/drawing/2014/main" id="{C1FE900B-63EC-3850-D893-BF728CECF76F}"/>
            </a:ext>
          </a:extLst>
        </xdr:cNvPr>
        <xdr:cNvSpPr/>
      </xdr:nvSpPr>
      <xdr:spPr>
        <a:xfrm>
          <a:off x="13252017" y="289560"/>
          <a:ext cx="648000"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clientData/>
  </xdr:twoCellAnchor>
  <xdr:twoCellAnchor>
    <xdr:from>
      <xdr:col>16</xdr:col>
      <xdr:colOff>403860</xdr:colOff>
      <xdr:row>18</xdr:row>
      <xdr:rowOff>236220</xdr:rowOff>
    </xdr:from>
    <xdr:to>
      <xdr:col>16</xdr:col>
      <xdr:colOff>1663860</xdr:colOff>
      <xdr:row>19</xdr:row>
      <xdr:rowOff>160560</xdr:rowOff>
    </xdr:to>
    <xdr:sp macro="" textlink="">
      <xdr:nvSpPr>
        <xdr:cNvPr id="3" name="Rectangle: Rounded Corners 2">
          <a:extLst>
            <a:ext uri="{FF2B5EF4-FFF2-40B4-BE49-F238E27FC236}">
              <a16:creationId xmlns:a16="http://schemas.microsoft.com/office/drawing/2014/main" id="{32030673-81D8-4ED8-83EA-07C9E726EABE}"/>
            </a:ext>
          </a:extLst>
        </xdr:cNvPr>
        <xdr:cNvSpPr/>
      </xdr:nvSpPr>
      <xdr:spPr>
        <a:xfrm>
          <a:off x="11315700" y="5875020"/>
          <a:ext cx="1260000" cy="252000"/>
        </a:xfrm>
        <a:prstGeom prst="roundRect">
          <a:avLst/>
        </a:prstGeom>
        <a:solidFill>
          <a:srgbClr val="E36A17"/>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Upload Document</a:t>
          </a:r>
          <a:endParaRPr lang="en-SC" sz="1100"/>
        </a:p>
      </xdr:txBody>
    </xdr:sp>
    <xdr:clientData/>
  </xdr:twoCellAnchor>
</xdr:wsDr>
</file>

<file path=xl/drawings/drawing108.xml><?xml version="1.0" encoding="utf-8"?>
<xdr:wsDr xmlns:xdr="http://schemas.openxmlformats.org/drawingml/2006/spreadsheetDrawing" xmlns:a="http://schemas.openxmlformats.org/drawingml/2006/main">
  <xdr:twoCellAnchor>
    <xdr:from>
      <xdr:col>11</xdr:col>
      <xdr:colOff>30480</xdr:colOff>
      <xdr:row>20</xdr:row>
      <xdr:rowOff>106680</xdr:rowOff>
    </xdr:from>
    <xdr:to>
      <xdr:col>14</xdr:col>
      <xdr:colOff>604500</xdr:colOff>
      <xdr:row>21</xdr:row>
      <xdr:rowOff>31020</xdr:rowOff>
    </xdr:to>
    <xdr:grpSp>
      <xdr:nvGrpSpPr>
        <xdr:cNvPr id="9" name="Group 8">
          <a:extLst>
            <a:ext uri="{FF2B5EF4-FFF2-40B4-BE49-F238E27FC236}">
              <a16:creationId xmlns:a16="http://schemas.microsoft.com/office/drawing/2014/main" id="{7B5ACFB8-2D90-4749-809C-C6066B16C102}"/>
            </a:ext>
          </a:extLst>
        </xdr:cNvPr>
        <xdr:cNvGrpSpPr/>
      </xdr:nvGrpSpPr>
      <xdr:grpSpPr>
        <a:xfrm>
          <a:off x="6233160" y="6400800"/>
          <a:ext cx="2700000" cy="252000"/>
          <a:chOff x="5326380" y="922022"/>
          <a:chExt cx="2674920" cy="276157"/>
        </a:xfrm>
      </xdr:grpSpPr>
      <xdr:sp macro="" textlink="">
        <xdr:nvSpPr>
          <xdr:cNvPr id="13" name="Rectangle: Rounded Corners 12">
            <a:extLst>
              <a:ext uri="{FF2B5EF4-FFF2-40B4-BE49-F238E27FC236}">
                <a16:creationId xmlns:a16="http://schemas.microsoft.com/office/drawing/2014/main" id="{87CA334C-F69F-5502-2C17-48C8E4DC9D9B}"/>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14" name="Picture 13">
            <a:extLst>
              <a:ext uri="{FF2B5EF4-FFF2-40B4-BE49-F238E27FC236}">
                <a16:creationId xmlns:a16="http://schemas.microsoft.com/office/drawing/2014/main" id="{CB04FC6B-95D4-311A-171F-2B1E56E965AC}"/>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15" name="Picture 14">
            <a:extLst>
              <a:ext uri="{FF2B5EF4-FFF2-40B4-BE49-F238E27FC236}">
                <a16:creationId xmlns:a16="http://schemas.microsoft.com/office/drawing/2014/main" id="{0A958914-3CA1-353B-888E-517C32817519}"/>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0</xdr:col>
      <xdr:colOff>0</xdr:colOff>
      <xdr:row>0</xdr:row>
      <xdr:rowOff>0</xdr:rowOff>
    </xdr:from>
    <xdr:to>
      <xdr:col>2</xdr:col>
      <xdr:colOff>3471</xdr:colOff>
      <xdr:row>21</xdr:row>
      <xdr:rowOff>218220</xdr:rowOff>
    </xdr:to>
    <xdr:grpSp>
      <xdr:nvGrpSpPr>
        <xdr:cNvPr id="87" name="Group 86">
          <a:extLst>
            <a:ext uri="{FF2B5EF4-FFF2-40B4-BE49-F238E27FC236}">
              <a16:creationId xmlns:a16="http://schemas.microsoft.com/office/drawing/2014/main" id="{5E2C5F06-56EE-4AAA-BDE8-2C5636807349}"/>
            </a:ext>
          </a:extLst>
        </xdr:cNvPr>
        <xdr:cNvGrpSpPr/>
      </xdr:nvGrpSpPr>
      <xdr:grpSpPr>
        <a:xfrm>
          <a:off x="0" y="0"/>
          <a:ext cx="1474131" cy="6840000"/>
          <a:chOff x="0" y="0"/>
          <a:chExt cx="1470321" cy="6184990"/>
        </a:xfrm>
      </xdr:grpSpPr>
      <xdr:grpSp>
        <xdr:nvGrpSpPr>
          <xdr:cNvPr id="88" name="Group 87">
            <a:extLst>
              <a:ext uri="{FF2B5EF4-FFF2-40B4-BE49-F238E27FC236}">
                <a16:creationId xmlns:a16="http://schemas.microsoft.com/office/drawing/2014/main" id="{390B2EE1-D08E-C170-5BB6-22119A9405E1}"/>
              </a:ext>
            </a:extLst>
          </xdr:cNvPr>
          <xdr:cNvGrpSpPr/>
        </xdr:nvGrpSpPr>
        <xdr:grpSpPr>
          <a:xfrm>
            <a:off x="0" y="0"/>
            <a:ext cx="1470321" cy="6184990"/>
            <a:chOff x="0" y="0"/>
            <a:chExt cx="1470321" cy="6184990"/>
          </a:xfrm>
        </xdr:grpSpPr>
        <xdr:grpSp>
          <xdr:nvGrpSpPr>
            <xdr:cNvPr id="90" name="Group 89">
              <a:extLst>
                <a:ext uri="{FF2B5EF4-FFF2-40B4-BE49-F238E27FC236}">
                  <a16:creationId xmlns:a16="http://schemas.microsoft.com/office/drawing/2014/main" id="{4BC75145-6FC3-DE61-8369-099F0A81300E}"/>
                </a:ext>
              </a:extLst>
            </xdr:cNvPr>
            <xdr:cNvGrpSpPr/>
          </xdr:nvGrpSpPr>
          <xdr:grpSpPr>
            <a:xfrm>
              <a:off x="0" y="0"/>
              <a:ext cx="1470321" cy="6184990"/>
              <a:chOff x="0" y="-291307"/>
              <a:chExt cx="1474131" cy="6350725"/>
            </a:xfrm>
            <a:solidFill>
              <a:schemeClr val="bg1"/>
            </a:solidFill>
          </xdr:grpSpPr>
          <xdr:grpSp>
            <xdr:nvGrpSpPr>
              <xdr:cNvPr id="92" name="Group 91">
                <a:extLst>
                  <a:ext uri="{FF2B5EF4-FFF2-40B4-BE49-F238E27FC236}">
                    <a16:creationId xmlns:a16="http://schemas.microsoft.com/office/drawing/2014/main" id="{9156BC20-00F0-5B1F-10B7-438BE92BC86B}"/>
                  </a:ext>
                </a:extLst>
              </xdr:cNvPr>
              <xdr:cNvGrpSpPr/>
            </xdr:nvGrpSpPr>
            <xdr:grpSpPr>
              <a:xfrm>
                <a:off x="0" y="-291307"/>
                <a:ext cx="1474131" cy="6350725"/>
                <a:chOff x="0" y="-291307"/>
                <a:chExt cx="1474131" cy="6350725"/>
              </a:xfrm>
              <a:grpFill/>
            </xdr:grpSpPr>
            <xdr:grpSp>
              <xdr:nvGrpSpPr>
                <xdr:cNvPr id="95" name="Group 94">
                  <a:extLst>
                    <a:ext uri="{FF2B5EF4-FFF2-40B4-BE49-F238E27FC236}">
                      <a16:creationId xmlns:a16="http://schemas.microsoft.com/office/drawing/2014/main" id="{3C50E2F3-07FB-13E3-C6DB-C854E5E79CAE}"/>
                    </a:ext>
                  </a:extLst>
                </xdr:cNvPr>
                <xdr:cNvGrpSpPr/>
              </xdr:nvGrpSpPr>
              <xdr:grpSpPr>
                <a:xfrm>
                  <a:off x="0" y="-291307"/>
                  <a:ext cx="1474131" cy="6350725"/>
                  <a:chOff x="0" y="-276870"/>
                  <a:chExt cx="1476165" cy="6035993"/>
                </a:xfrm>
                <a:grpFill/>
              </xdr:grpSpPr>
              <xdr:sp macro="" textlink="">
                <xdr:nvSpPr>
                  <xdr:cNvPr id="97" name="Rectangle 96">
                    <a:extLst>
                      <a:ext uri="{FF2B5EF4-FFF2-40B4-BE49-F238E27FC236}">
                        <a16:creationId xmlns:a16="http://schemas.microsoft.com/office/drawing/2014/main" id="{2FD7EC5C-F884-4F4C-49BF-B42AFCBA34F9}"/>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98" name="Group 97">
                    <a:extLst>
                      <a:ext uri="{FF2B5EF4-FFF2-40B4-BE49-F238E27FC236}">
                        <a16:creationId xmlns:a16="http://schemas.microsoft.com/office/drawing/2014/main" id="{3F6FDA20-9983-6780-40FF-53A8516656AF}"/>
                      </a:ext>
                    </a:extLst>
                  </xdr:cNvPr>
                  <xdr:cNvGrpSpPr/>
                </xdr:nvGrpSpPr>
                <xdr:grpSpPr>
                  <a:xfrm>
                    <a:off x="2080" y="531339"/>
                    <a:ext cx="1449985" cy="4278031"/>
                    <a:chOff x="2080" y="531339"/>
                    <a:chExt cx="1449985" cy="4278031"/>
                  </a:xfrm>
                  <a:grpFill/>
                </xdr:grpSpPr>
                <xdr:sp macro="" textlink="">
                  <xdr:nvSpPr>
                    <xdr:cNvPr id="99" name="TextBox 98">
                      <a:hlinkClick xmlns:r="http://schemas.openxmlformats.org/officeDocument/2006/relationships" r:id="rId2"/>
                      <a:extLst>
                        <a:ext uri="{FF2B5EF4-FFF2-40B4-BE49-F238E27FC236}">
                          <a16:creationId xmlns:a16="http://schemas.microsoft.com/office/drawing/2014/main" id="{2C8FA454-6DC9-03C5-AAE6-B3CC1A8AB26C}"/>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0" name="TextBox 99">
                      <a:hlinkClick xmlns:r="http://schemas.openxmlformats.org/officeDocument/2006/relationships" r:id="rId3"/>
                      <a:extLst>
                        <a:ext uri="{FF2B5EF4-FFF2-40B4-BE49-F238E27FC236}">
                          <a16:creationId xmlns:a16="http://schemas.microsoft.com/office/drawing/2014/main" id="{3C21C462-2DD5-EC86-0F77-755F75A476C7}"/>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1" name="TextBox 100">
                      <a:hlinkClick xmlns:r="http://schemas.openxmlformats.org/officeDocument/2006/relationships" r:id="rId4"/>
                      <a:extLst>
                        <a:ext uri="{FF2B5EF4-FFF2-40B4-BE49-F238E27FC236}">
                          <a16:creationId xmlns:a16="http://schemas.microsoft.com/office/drawing/2014/main" id="{8AC1EB7B-DE33-6BD7-803C-FD15BDBCE468}"/>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2" name="TextBox 101">
                      <a:hlinkClick xmlns:r="http://schemas.openxmlformats.org/officeDocument/2006/relationships" r:id="rId5"/>
                      <a:extLst>
                        <a:ext uri="{FF2B5EF4-FFF2-40B4-BE49-F238E27FC236}">
                          <a16:creationId xmlns:a16="http://schemas.microsoft.com/office/drawing/2014/main" id="{49832B98-414B-C947-F4C0-441BD24AA756}"/>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3" name="TextBox 102">
                      <a:hlinkClick xmlns:r="http://schemas.openxmlformats.org/officeDocument/2006/relationships" r:id="rId6"/>
                      <a:extLst>
                        <a:ext uri="{FF2B5EF4-FFF2-40B4-BE49-F238E27FC236}">
                          <a16:creationId xmlns:a16="http://schemas.microsoft.com/office/drawing/2014/main" id="{5E355DB6-D4C6-6E68-E30D-BB86CC8B8F2E}"/>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4" name="TextBox 103">
                      <a:hlinkClick xmlns:r="http://schemas.openxmlformats.org/officeDocument/2006/relationships" r:id="rId7"/>
                      <a:extLst>
                        <a:ext uri="{FF2B5EF4-FFF2-40B4-BE49-F238E27FC236}">
                          <a16:creationId xmlns:a16="http://schemas.microsoft.com/office/drawing/2014/main" id="{4AF876C4-CB82-2877-11B7-A6B4BD5DCE6E}"/>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5" name="TextBox 104">
                      <a:hlinkClick xmlns:r="http://schemas.openxmlformats.org/officeDocument/2006/relationships" r:id="rId8"/>
                      <a:extLst>
                        <a:ext uri="{FF2B5EF4-FFF2-40B4-BE49-F238E27FC236}">
                          <a16:creationId xmlns:a16="http://schemas.microsoft.com/office/drawing/2014/main" id="{DA810156-C080-31AA-6BF2-0FC7BC4FFC84}"/>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6" name="TextBox 105">
                      <a:hlinkClick xmlns:r="http://schemas.openxmlformats.org/officeDocument/2006/relationships" r:id="rId9"/>
                      <a:extLst>
                        <a:ext uri="{FF2B5EF4-FFF2-40B4-BE49-F238E27FC236}">
                          <a16:creationId xmlns:a16="http://schemas.microsoft.com/office/drawing/2014/main" id="{89DF91D0-4C3A-8C14-666D-67E80C485C95}"/>
                        </a:ext>
                      </a:extLst>
                    </xdr:cNvPr>
                    <xdr:cNvSpPr txBox="1"/>
                  </xdr:nvSpPr>
                  <xdr:spPr>
                    <a:xfrm>
                      <a:off x="10079"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7" name="TextBox 106">
                      <a:hlinkClick xmlns:r="http://schemas.openxmlformats.org/officeDocument/2006/relationships" r:id="rId10"/>
                      <a:extLst>
                        <a:ext uri="{FF2B5EF4-FFF2-40B4-BE49-F238E27FC236}">
                          <a16:creationId xmlns:a16="http://schemas.microsoft.com/office/drawing/2014/main" id="{1599C351-C3E1-D1EC-F71E-DA3281558F16}"/>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08" name="TextBox 107">
                      <a:extLst>
                        <a:ext uri="{FF2B5EF4-FFF2-40B4-BE49-F238E27FC236}">
                          <a16:creationId xmlns:a16="http://schemas.microsoft.com/office/drawing/2014/main" id="{CFC27255-4E39-0FDC-F7C1-BA2958BBB82E}"/>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9" name="TextBox 108">
                      <a:hlinkClick xmlns:r="http://schemas.openxmlformats.org/officeDocument/2006/relationships" r:id="rId11"/>
                      <a:extLst>
                        <a:ext uri="{FF2B5EF4-FFF2-40B4-BE49-F238E27FC236}">
                          <a16:creationId xmlns:a16="http://schemas.microsoft.com/office/drawing/2014/main" id="{E99CDD68-A275-9480-BD80-3C22007B5839}"/>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0" name="TextBox 109">
                      <a:hlinkClick xmlns:r="http://schemas.openxmlformats.org/officeDocument/2006/relationships" r:id="rId12"/>
                      <a:extLst>
                        <a:ext uri="{FF2B5EF4-FFF2-40B4-BE49-F238E27FC236}">
                          <a16:creationId xmlns:a16="http://schemas.microsoft.com/office/drawing/2014/main" id="{2E45FD97-0413-2D71-7956-DF88F675508F}"/>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1" name="TextBox 110">
                      <a:hlinkClick xmlns:r="http://schemas.openxmlformats.org/officeDocument/2006/relationships" r:id="rId13"/>
                      <a:extLst>
                        <a:ext uri="{FF2B5EF4-FFF2-40B4-BE49-F238E27FC236}">
                          <a16:creationId xmlns:a16="http://schemas.microsoft.com/office/drawing/2014/main" id="{90BD51E0-6549-7C2D-3EA7-04A752F30666}"/>
                        </a:ext>
                      </a:extLst>
                    </xdr:cNvPr>
                    <xdr:cNvSpPr txBox="1"/>
                  </xdr:nvSpPr>
                  <xdr:spPr>
                    <a:xfrm>
                      <a:off x="4511" y="3756836"/>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Vehicles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12" name="TextBox 111">
                      <a:extLst>
                        <a:ext uri="{FF2B5EF4-FFF2-40B4-BE49-F238E27FC236}">
                          <a16:creationId xmlns:a16="http://schemas.microsoft.com/office/drawing/2014/main" id="{92B3B943-4F02-E16D-A4ED-634068BC4BD2}"/>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96" name="TextBox 95">
                  <a:hlinkClick xmlns:r="http://schemas.openxmlformats.org/officeDocument/2006/relationships" r:id="rId14"/>
                  <a:extLst>
                    <a:ext uri="{FF2B5EF4-FFF2-40B4-BE49-F238E27FC236}">
                      <a16:creationId xmlns:a16="http://schemas.microsoft.com/office/drawing/2014/main" id="{87DA56C7-5F97-5957-D951-FFCFC0E10D80}"/>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93" name="TextBox 92">
                <a:extLst>
                  <a:ext uri="{FF2B5EF4-FFF2-40B4-BE49-F238E27FC236}">
                    <a16:creationId xmlns:a16="http://schemas.microsoft.com/office/drawing/2014/main" id="{AD034DA5-EEB1-8C28-DCDB-FABBC46D0B5E}"/>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94" name="TextBox 93">
                <a:extLst>
                  <a:ext uri="{FF2B5EF4-FFF2-40B4-BE49-F238E27FC236}">
                    <a16:creationId xmlns:a16="http://schemas.microsoft.com/office/drawing/2014/main" id="{325F0630-D0F3-C1B6-04F0-88CE9A3455EA}"/>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91" name="TextBox 90">
              <a:hlinkClick xmlns:r="http://schemas.openxmlformats.org/officeDocument/2006/relationships" r:id="rId15"/>
              <a:extLst>
                <a:ext uri="{FF2B5EF4-FFF2-40B4-BE49-F238E27FC236}">
                  <a16:creationId xmlns:a16="http://schemas.microsoft.com/office/drawing/2014/main" id="{DE4A9124-DA90-244D-DFC5-009B238DB0EA}"/>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89" name="Picture 88">
            <a:extLst>
              <a:ext uri="{FF2B5EF4-FFF2-40B4-BE49-F238E27FC236}">
                <a16:creationId xmlns:a16="http://schemas.microsoft.com/office/drawing/2014/main" id="{F5C21B1D-D453-FA02-05E7-2D0383E3C3D2}"/>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xdr:spPr>
      </xdr:pic>
    </xdr:grpSp>
    <xdr:clientData/>
  </xdr:twoCellAnchor>
  <xdr:twoCellAnchor>
    <xdr:from>
      <xdr:col>4</xdr:col>
      <xdr:colOff>0</xdr:colOff>
      <xdr:row>20</xdr:row>
      <xdr:rowOff>114300</xdr:rowOff>
    </xdr:from>
    <xdr:to>
      <xdr:col>5</xdr:col>
      <xdr:colOff>318240</xdr:colOff>
      <xdr:row>21</xdr:row>
      <xdr:rowOff>20640</xdr:rowOff>
    </xdr:to>
    <xdr:sp macro="" textlink="">
      <xdr:nvSpPr>
        <xdr:cNvPr id="18" name="Rectangle: Rounded Corners 17">
          <a:extLst>
            <a:ext uri="{FF2B5EF4-FFF2-40B4-BE49-F238E27FC236}">
              <a16:creationId xmlns:a16="http://schemas.microsoft.com/office/drawing/2014/main" id="{D360DED9-1708-45B6-8BE1-25E445038A7B}"/>
            </a:ext>
          </a:extLst>
        </xdr:cNvPr>
        <xdr:cNvSpPr/>
      </xdr:nvSpPr>
      <xdr:spPr>
        <a:xfrm>
          <a:off x="1714500" y="640842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381000</xdr:colOff>
      <xdr:row>20</xdr:row>
      <xdr:rowOff>114300</xdr:rowOff>
    </xdr:from>
    <xdr:to>
      <xdr:col>6</xdr:col>
      <xdr:colOff>577320</xdr:colOff>
      <xdr:row>21</xdr:row>
      <xdr:rowOff>20640</xdr:rowOff>
    </xdr:to>
    <xdr:sp macro="" textlink="">
      <xdr:nvSpPr>
        <xdr:cNvPr id="19" name="Rectangle: Rounded Corners 18">
          <a:extLst>
            <a:ext uri="{FF2B5EF4-FFF2-40B4-BE49-F238E27FC236}">
              <a16:creationId xmlns:a16="http://schemas.microsoft.com/office/drawing/2014/main" id="{196E1B8B-5E38-43D8-84AD-7463C9F4CFBA}"/>
            </a:ext>
          </a:extLst>
        </xdr:cNvPr>
        <xdr:cNvSpPr/>
      </xdr:nvSpPr>
      <xdr:spPr>
        <a:xfrm>
          <a:off x="2461260" y="640842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91440</xdr:colOff>
      <xdr:row>6</xdr:row>
      <xdr:rowOff>106680</xdr:rowOff>
    </xdr:from>
    <xdr:to>
      <xdr:col>4</xdr:col>
      <xdr:colOff>235440</xdr:colOff>
      <xdr:row>15</xdr:row>
      <xdr:rowOff>235440</xdr:rowOff>
    </xdr:to>
    <xdr:grpSp>
      <xdr:nvGrpSpPr>
        <xdr:cNvPr id="16" name="Group 15">
          <a:extLst>
            <a:ext uri="{FF2B5EF4-FFF2-40B4-BE49-F238E27FC236}">
              <a16:creationId xmlns:a16="http://schemas.microsoft.com/office/drawing/2014/main" id="{9D92049E-6EC0-451F-AEC4-41F84EC1EAAA}"/>
            </a:ext>
          </a:extLst>
        </xdr:cNvPr>
        <xdr:cNvGrpSpPr/>
      </xdr:nvGrpSpPr>
      <xdr:grpSpPr>
        <a:xfrm>
          <a:off x="1805940" y="1813560"/>
          <a:ext cx="144000" cy="3077700"/>
          <a:chOff x="1805940" y="1798320"/>
          <a:chExt cx="144000" cy="3077700"/>
        </a:xfrm>
      </xdr:grpSpPr>
      <xdr:sp macro="" textlink="">
        <xdr:nvSpPr>
          <xdr:cNvPr id="20" name="Oval 19">
            <a:extLst>
              <a:ext uri="{FF2B5EF4-FFF2-40B4-BE49-F238E27FC236}">
                <a16:creationId xmlns:a16="http://schemas.microsoft.com/office/drawing/2014/main" id="{FABC2610-D649-6AF5-ACEE-5CCA78FA0A81}"/>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1" name="Oval 20">
            <a:extLst>
              <a:ext uri="{FF2B5EF4-FFF2-40B4-BE49-F238E27FC236}">
                <a16:creationId xmlns:a16="http://schemas.microsoft.com/office/drawing/2014/main" id="{7569A690-7B5A-82B0-19F8-B576A25F342D}"/>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2" name="Oval 21">
            <a:extLst>
              <a:ext uri="{FF2B5EF4-FFF2-40B4-BE49-F238E27FC236}">
                <a16:creationId xmlns:a16="http://schemas.microsoft.com/office/drawing/2014/main" id="{C372CC47-BD6E-60CA-E0C5-2381DF160C9D}"/>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3" name="Oval 22">
            <a:extLst>
              <a:ext uri="{FF2B5EF4-FFF2-40B4-BE49-F238E27FC236}">
                <a16:creationId xmlns:a16="http://schemas.microsoft.com/office/drawing/2014/main" id="{1D3F390D-EF26-2472-3901-8A943D931396}"/>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4" name="Oval 23">
            <a:extLst>
              <a:ext uri="{FF2B5EF4-FFF2-40B4-BE49-F238E27FC236}">
                <a16:creationId xmlns:a16="http://schemas.microsoft.com/office/drawing/2014/main" id="{37E9AA2A-1EA5-465C-F225-29ED4D72BF20}"/>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5" name="Oval 24">
            <a:extLst>
              <a:ext uri="{FF2B5EF4-FFF2-40B4-BE49-F238E27FC236}">
                <a16:creationId xmlns:a16="http://schemas.microsoft.com/office/drawing/2014/main" id="{3B21D2E5-9DBA-3F3D-FE49-41A92AC38823}"/>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6" name="Oval 25">
            <a:extLst>
              <a:ext uri="{FF2B5EF4-FFF2-40B4-BE49-F238E27FC236}">
                <a16:creationId xmlns:a16="http://schemas.microsoft.com/office/drawing/2014/main" id="{0C1255A5-519C-9DB4-1256-31D8DC2EE83E}"/>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7" name="Oval 26">
            <a:extLst>
              <a:ext uri="{FF2B5EF4-FFF2-40B4-BE49-F238E27FC236}">
                <a16:creationId xmlns:a16="http://schemas.microsoft.com/office/drawing/2014/main" id="{6AD8402C-32B1-4E65-1927-6E1DDBDC7B45}"/>
              </a:ext>
            </a:extLst>
          </xdr:cNvPr>
          <xdr:cNvSpPr>
            <a:spLocks noChangeAspect="1"/>
          </xdr:cNvSpPr>
        </xdr:nvSpPr>
        <xdr:spPr>
          <a:xfrm>
            <a:off x="1805940" y="3421380"/>
            <a:ext cx="144000" cy="144000"/>
          </a:xfrm>
          <a:prstGeom prst="ellipse">
            <a:avLst/>
          </a:prstGeom>
          <a:solidFill>
            <a:schemeClr val="bg2">
              <a:lumMod val="90000"/>
            </a:schemeClr>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8" name="Oval 27">
            <a:extLst>
              <a:ext uri="{FF2B5EF4-FFF2-40B4-BE49-F238E27FC236}">
                <a16:creationId xmlns:a16="http://schemas.microsoft.com/office/drawing/2014/main" id="{8CB321C5-CD65-5D83-2343-3F7474B379B3}"/>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29" name="Oval 28">
            <a:extLst>
              <a:ext uri="{FF2B5EF4-FFF2-40B4-BE49-F238E27FC236}">
                <a16:creationId xmlns:a16="http://schemas.microsoft.com/office/drawing/2014/main" id="{F4B2F1C7-8CB4-CBB9-FB2F-D1BCE9A191FA}"/>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5</xdr:col>
      <xdr:colOff>91440</xdr:colOff>
      <xdr:row>6</xdr:row>
      <xdr:rowOff>76200</xdr:rowOff>
    </xdr:from>
    <xdr:to>
      <xdr:col>5</xdr:col>
      <xdr:colOff>273438</xdr:colOff>
      <xdr:row>15</xdr:row>
      <xdr:rowOff>238200</xdr:rowOff>
    </xdr:to>
    <xdr:grpSp>
      <xdr:nvGrpSpPr>
        <xdr:cNvPr id="45" name="Group 44">
          <a:extLst>
            <a:ext uri="{FF2B5EF4-FFF2-40B4-BE49-F238E27FC236}">
              <a16:creationId xmlns:a16="http://schemas.microsoft.com/office/drawing/2014/main" id="{825EE1DD-4020-192C-3DEF-F0EA5AF38564}"/>
            </a:ext>
          </a:extLst>
        </xdr:cNvPr>
        <xdr:cNvGrpSpPr/>
      </xdr:nvGrpSpPr>
      <xdr:grpSpPr>
        <a:xfrm>
          <a:off x="2171700" y="1783080"/>
          <a:ext cx="181998" cy="3110940"/>
          <a:chOff x="2171700" y="1783080"/>
          <a:chExt cx="181998" cy="3110940"/>
        </a:xfrm>
      </xdr:grpSpPr>
      <xdr:grpSp>
        <xdr:nvGrpSpPr>
          <xdr:cNvPr id="34" name="Group 33">
            <a:extLst>
              <a:ext uri="{FF2B5EF4-FFF2-40B4-BE49-F238E27FC236}">
                <a16:creationId xmlns:a16="http://schemas.microsoft.com/office/drawing/2014/main" id="{7E7E5DD4-1A04-4CD3-9CFF-58C3CFB7922A}"/>
              </a:ext>
            </a:extLst>
          </xdr:cNvPr>
          <xdr:cNvGrpSpPr/>
        </xdr:nvGrpSpPr>
        <xdr:grpSpPr>
          <a:xfrm>
            <a:off x="2171700" y="1783080"/>
            <a:ext cx="166759" cy="2455620"/>
            <a:chOff x="2156460" y="1706880"/>
            <a:chExt cx="162001" cy="2455620"/>
          </a:xfrm>
        </xdr:grpSpPr>
        <xdr:pic>
          <xdr:nvPicPr>
            <xdr:cNvPr id="35" name="Picture 34">
              <a:extLst>
                <a:ext uri="{FF2B5EF4-FFF2-40B4-BE49-F238E27FC236}">
                  <a16:creationId xmlns:a16="http://schemas.microsoft.com/office/drawing/2014/main" id="{428F7A9A-59FF-CAD9-804D-4E7CB61EA627}"/>
                </a:ext>
              </a:extLst>
            </xdr:cNvPr>
            <xdr:cNvPicPr>
              <a:picLocks noChangeAspect="1"/>
            </xdr:cNvPicPr>
          </xdr:nvPicPr>
          <xdr:blipFill>
            <a:blip xmlns:r="http://schemas.openxmlformats.org/officeDocument/2006/relationships" r:embed="rId17"/>
            <a:stretch>
              <a:fillRect/>
            </a:stretch>
          </xdr:blipFill>
          <xdr:spPr>
            <a:xfrm>
              <a:off x="2156460" y="2034540"/>
              <a:ext cx="162001" cy="162000"/>
            </a:xfrm>
            <a:prstGeom prst="rect">
              <a:avLst/>
            </a:prstGeom>
          </xdr:spPr>
        </xdr:pic>
        <xdr:pic>
          <xdr:nvPicPr>
            <xdr:cNvPr id="36" name="Picture 35">
              <a:extLst>
                <a:ext uri="{FF2B5EF4-FFF2-40B4-BE49-F238E27FC236}">
                  <a16:creationId xmlns:a16="http://schemas.microsoft.com/office/drawing/2014/main" id="{F314A8C4-F7D6-7525-47A6-1EF17A7B4007}"/>
                </a:ext>
              </a:extLst>
            </xdr:cNvPr>
            <xdr:cNvPicPr>
              <a:picLocks noChangeAspect="1"/>
            </xdr:cNvPicPr>
          </xdr:nvPicPr>
          <xdr:blipFill>
            <a:blip xmlns:r="http://schemas.openxmlformats.org/officeDocument/2006/relationships" r:embed="rId17"/>
            <a:stretch>
              <a:fillRect/>
            </a:stretch>
          </xdr:blipFill>
          <xdr:spPr>
            <a:xfrm>
              <a:off x="2156460" y="1706880"/>
              <a:ext cx="162000" cy="162000"/>
            </a:xfrm>
            <a:prstGeom prst="rect">
              <a:avLst/>
            </a:prstGeom>
          </xdr:spPr>
        </xdr:pic>
        <xdr:pic>
          <xdr:nvPicPr>
            <xdr:cNvPr id="37" name="Picture 36">
              <a:extLst>
                <a:ext uri="{FF2B5EF4-FFF2-40B4-BE49-F238E27FC236}">
                  <a16:creationId xmlns:a16="http://schemas.microsoft.com/office/drawing/2014/main" id="{C4F3A4E7-9BA7-0063-2FC7-33AD83C34989}"/>
                </a:ext>
              </a:extLst>
            </xdr:cNvPr>
            <xdr:cNvPicPr>
              <a:picLocks noChangeAspect="1"/>
            </xdr:cNvPicPr>
          </xdr:nvPicPr>
          <xdr:blipFill>
            <a:blip xmlns:r="http://schemas.openxmlformats.org/officeDocument/2006/relationships" r:embed="rId17"/>
            <a:stretch>
              <a:fillRect/>
            </a:stretch>
          </xdr:blipFill>
          <xdr:spPr>
            <a:xfrm>
              <a:off x="2156460" y="2362200"/>
              <a:ext cx="162000" cy="162000"/>
            </a:xfrm>
            <a:prstGeom prst="rect">
              <a:avLst/>
            </a:prstGeom>
          </xdr:spPr>
        </xdr:pic>
        <xdr:pic>
          <xdr:nvPicPr>
            <xdr:cNvPr id="38" name="Picture 37">
              <a:extLst>
                <a:ext uri="{FF2B5EF4-FFF2-40B4-BE49-F238E27FC236}">
                  <a16:creationId xmlns:a16="http://schemas.microsoft.com/office/drawing/2014/main" id="{6DED5E39-BDF5-5A23-D100-5840701FEE9A}"/>
                </a:ext>
              </a:extLst>
            </xdr:cNvPr>
            <xdr:cNvPicPr>
              <a:picLocks noChangeAspect="1"/>
            </xdr:cNvPicPr>
          </xdr:nvPicPr>
          <xdr:blipFill>
            <a:blip xmlns:r="http://schemas.openxmlformats.org/officeDocument/2006/relationships" r:embed="rId17"/>
            <a:stretch>
              <a:fillRect/>
            </a:stretch>
          </xdr:blipFill>
          <xdr:spPr>
            <a:xfrm>
              <a:off x="2156460" y="2689860"/>
              <a:ext cx="162000" cy="162000"/>
            </a:xfrm>
            <a:prstGeom prst="rect">
              <a:avLst/>
            </a:prstGeom>
          </xdr:spPr>
        </xdr:pic>
        <xdr:pic>
          <xdr:nvPicPr>
            <xdr:cNvPr id="39" name="Picture 38">
              <a:extLst>
                <a:ext uri="{FF2B5EF4-FFF2-40B4-BE49-F238E27FC236}">
                  <a16:creationId xmlns:a16="http://schemas.microsoft.com/office/drawing/2014/main" id="{0BBD4720-6F7A-C9B8-F39A-8BCFAF7B115C}"/>
                </a:ext>
              </a:extLst>
            </xdr:cNvPr>
            <xdr:cNvPicPr>
              <a:picLocks noChangeAspect="1"/>
            </xdr:cNvPicPr>
          </xdr:nvPicPr>
          <xdr:blipFill>
            <a:blip xmlns:r="http://schemas.openxmlformats.org/officeDocument/2006/relationships" r:embed="rId17"/>
            <a:stretch>
              <a:fillRect/>
            </a:stretch>
          </xdr:blipFill>
          <xdr:spPr>
            <a:xfrm>
              <a:off x="2156460" y="3017520"/>
              <a:ext cx="162000" cy="162000"/>
            </a:xfrm>
            <a:prstGeom prst="rect">
              <a:avLst/>
            </a:prstGeom>
          </xdr:spPr>
        </xdr:pic>
        <xdr:pic>
          <xdr:nvPicPr>
            <xdr:cNvPr id="40" name="Picture 39">
              <a:extLst>
                <a:ext uri="{FF2B5EF4-FFF2-40B4-BE49-F238E27FC236}">
                  <a16:creationId xmlns:a16="http://schemas.microsoft.com/office/drawing/2014/main" id="{E14BFC5B-A41A-F9A6-6C57-2166547713C3}"/>
                </a:ext>
              </a:extLst>
            </xdr:cNvPr>
            <xdr:cNvPicPr>
              <a:picLocks noChangeAspect="1"/>
            </xdr:cNvPicPr>
          </xdr:nvPicPr>
          <xdr:blipFill>
            <a:blip xmlns:r="http://schemas.openxmlformats.org/officeDocument/2006/relationships" r:embed="rId17"/>
            <a:stretch>
              <a:fillRect/>
            </a:stretch>
          </xdr:blipFill>
          <xdr:spPr>
            <a:xfrm>
              <a:off x="2156460" y="3345180"/>
              <a:ext cx="162000" cy="162000"/>
            </a:xfrm>
            <a:prstGeom prst="rect">
              <a:avLst/>
            </a:prstGeom>
          </xdr:spPr>
        </xdr:pic>
        <xdr:pic>
          <xdr:nvPicPr>
            <xdr:cNvPr id="41" name="Picture 40">
              <a:extLst>
                <a:ext uri="{FF2B5EF4-FFF2-40B4-BE49-F238E27FC236}">
                  <a16:creationId xmlns:a16="http://schemas.microsoft.com/office/drawing/2014/main" id="{E8FB6464-20E8-2F1B-9886-A47679638E4A}"/>
                </a:ext>
              </a:extLst>
            </xdr:cNvPr>
            <xdr:cNvPicPr>
              <a:picLocks noChangeAspect="1"/>
            </xdr:cNvPicPr>
          </xdr:nvPicPr>
          <xdr:blipFill>
            <a:blip xmlns:r="http://schemas.openxmlformats.org/officeDocument/2006/relationships" r:embed="rId17"/>
            <a:stretch>
              <a:fillRect/>
            </a:stretch>
          </xdr:blipFill>
          <xdr:spPr>
            <a:xfrm>
              <a:off x="2156460" y="3672840"/>
              <a:ext cx="162000" cy="162000"/>
            </a:xfrm>
            <a:prstGeom prst="rect">
              <a:avLst/>
            </a:prstGeom>
          </xdr:spPr>
        </xdr:pic>
        <xdr:pic>
          <xdr:nvPicPr>
            <xdr:cNvPr id="42" name="Picture 41">
              <a:extLst>
                <a:ext uri="{FF2B5EF4-FFF2-40B4-BE49-F238E27FC236}">
                  <a16:creationId xmlns:a16="http://schemas.microsoft.com/office/drawing/2014/main" id="{158ED5E7-0FC0-8946-D1FB-54A03723BFE7}"/>
                </a:ext>
              </a:extLst>
            </xdr:cNvPr>
            <xdr:cNvPicPr>
              <a:picLocks noChangeAspect="1"/>
            </xdr:cNvPicPr>
          </xdr:nvPicPr>
          <xdr:blipFill>
            <a:blip xmlns:r="http://schemas.openxmlformats.org/officeDocument/2006/relationships" r:embed="rId17"/>
            <a:stretch>
              <a:fillRect/>
            </a:stretch>
          </xdr:blipFill>
          <xdr:spPr>
            <a:xfrm>
              <a:off x="2156460" y="4000500"/>
              <a:ext cx="162000" cy="162000"/>
            </a:xfrm>
            <a:prstGeom prst="rect">
              <a:avLst/>
            </a:prstGeom>
          </xdr:spPr>
        </xdr:pic>
      </xdr:grpSp>
      <xdr:pic>
        <xdr:nvPicPr>
          <xdr:cNvPr id="43" name="Picture 42">
            <a:extLst>
              <a:ext uri="{FF2B5EF4-FFF2-40B4-BE49-F238E27FC236}">
                <a16:creationId xmlns:a16="http://schemas.microsoft.com/office/drawing/2014/main" id="{3B8EAA10-565E-4C10-9628-840765D3D923}"/>
              </a:ext>
            </a:extLst>
          </xdr:cNvPr>
          <xdr:cNvPicPr>
            <a:picLocks noChangeAspect="1"/>
          </xdr:cNvPicPr>
        </xdr:nvPicPr>
        <xdr:blipFill>
          <a:blip xmlns:r="http://schemas.openxmlformats.org/officeDocument/2006/relationships" r:embed="rId17"/>
          <a:stretch>
            <a:fillRect/>
          </a:stretch>
        </xdr:blipFill>
        <xdr:spPr>
          <a:xfrm>
            <a:off x="2179320" y="4411980"/>
            <a:ext cx="166758" cy="162000"/>
          </a:xfrm>
          <a:prstGeom prst="rect">
            <a:avLst/>
          </a:prstGeom>
        </xdr:spPr>
      </xdr:pic>
      <xdr:pic>
        <xdr:nvPicPr>
          <xdr:cNvPr id="44" name="Picture 43">
            <a:extLst>
              <a:ext uri="{FF2B5EF4-FFF2-40B4-BE49-F238E27FC236}">
                <a16:creationId xmlns:a16="http://schemas.microsoft.com/office/drawing/2014/main" id="{E26C0AEE-79E1-4ED0-B2D9-0C6779948893}"/>
              </a:ext>
            </a:extLst>
          </xdr:cNvPr>
          <xdr:cNvPicPr>
            <a:picLocks noChangeAspect="1"/>
          </xdr:cNvPicPr>
        </xdr:nvPicPr>
        <xdr:blipFill>
          <a:blip xmlns:r="http://schemas.openxmlformats.org/officeDocument/2006/relationships" r:embed="rId17"/>
          <a:stretch>
            <a:fillRect/>
          </a:stretch>
        </xdr:blipFill>
        <xdr:spPr>
          <a:xfrm>
            <a:off x="2186940" y="4732020"/>
            <a:ext cx="166758" cy="162000"/>
          </a:xfrm>
          <a:prstGeom prst="rect">
            <a:avLst/>
          </a:prstGeom>
        </xdr:spPr>
      </xdr:pic>
    </xdr:grpSp>
    <xdr:clientData/>
  </xdr:twoCellAnchor>
  <xdr:twoCellAnchor editAs="oneCell">
    <xdr:from>
      <xdr:col>4</xdr:col>
      <xdr:colOff>91440</xdr:colOff>
      <xdr:row>5</xdr:row>
      <xdr:rowOff>76200</xdr:rowOff>
    </xdr:from>
    <xdr:to>
      <xdr:col>4</xdr:col>
      <xdr:colOff>259921</xdr:colOff>
      <xdr:row>5</xdr:row>
      <xdr:rowOff>256200</xdr:rowOff>
    </xdr:to>
    <xdr:pic>
      <xdr:nvPicPr>
        <xdr:cNvPr id="46" name="Picture 45">
          <a:extLst>
            <a:ext uri="{FF2B5EF4-FFF2-40B4-BE49-F238E27FC236}">
              <a16:creationId xmlns:a16="http://schemas.microsoft.com/office/drawing/2014/main" id="{7138602E-7AD2-41E2-8C58-ECB9F15F4CB1}"/>
            </a:ext>
          </a:extLst>
        </xdr:cNvPr>
        <xdr:cNvPicPr>
          <a:picLocks noChangeAspect="1"/>
        </xdr:cNvPicPr>
      </xdr:nvPicPr>
      <xdr:blipFill>
        <a:blip xmlns:r="http://schemas.openxmlformats.org/officeDocument/2006/relationships" r:embed="rId18"/>
        <a:stretch>
          <a:fillRect/>
        </a:stretch>
      </xdr:blipFill>
      <xdr:spPr>
        <a:xfrm>
          <a:off x="1805940" y="1455420"/>
          <a:ext cx="168481" cy="180000"/>
        </a:xfrm>
        <a:prstGeom prst="rect">
          <a:avLst/>
        </a:prstGeom>
      </xdr:spPr>
    </xdr:pic>
    <xdr:clientData/>
  </xdr:twoCellAnchor>
  <xdr:twoCellAnchor>
    <xdr:from>
      <xdr:col>18</xdr:col>
      <xdr:colOff>541020</xdr:colOff>
      <xdr:row>3</xdr:row>
      <xdr:rowOff>114300</xdr:rowOff>
    </xdr:from>
    <xdr:to>
      <xdr:col>18</xdr:col>
      <xdr:colOff>1202160</xdr:colOff>
      <xdr:row>3</xdr:row>
      <xdr:rowOff>366300</xdr:rowOff>
    </xdr:to>
    <xdr:sp macro="" textlink="">
      <xdr:nvSpPr>
        <xdr:cNvPr id="3" name="Rectangle: Rounded Corners 2">
          <a:hlinkClick xmlns:r="http://schemas.openxmlformats.org/officeDocument/2006/relationships" r:id="rId19"/>
          <a:extLst>
            <a:ext uri="{FF2B5EF4-FFF2-40B4-BE49-F238E27FC236}">
              <a16:creationId xmlns:a16="http://schemas.microsoft.com/office/drawing/2014/main" id="{194DA908-CFDE-4112-828F-D1B599809066}"/>
            </a:ext>
          </a:extLst>
        </xdr:cNvPr>
        <xdr:cNvSpPr/>
      </xdr:nvSpPr>
      <xdr:spPr>
        <a:xfrm>
          <a:off x="13434060" y="929640"/>
          <a:ext cx="66114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109.xml><?xml version="1.0" encoding="utf-8"?>
<xdr:wsDr xmlns:xdr="http://schemas.openxmlformats.org/drawingml/2006/spreadsheetDrawing" xmlns:a="http://schemas.openxmlformats.org/drawingml/2006/main">
  <xdr:twoCellAnchor>
    <xdr:from>
      <xdr:col>16</xdr:col>
      <xdr:colOff>1280160</xdr:colOff>
      <xdr:row>3</xdr:row>
      <xdr:rowOff>121920</xdr:rowOff>
    </xdr:from>
    <xdr:to>
      <xdr:col>16</xdr:col>
      <xdr:colOff>1964160</xdr:colOff>
      <xdr:row>3</xdr:row>
      <xdr:rowOff>373920</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BDEC1534-1064-481E-A920-B0331FE7821A}"/>
            </a:ext>
          </a:extLst>
        </xdr:cNvPr>
        <xdr:cNvSpPr/>
      </xdr:nvSpPr>
      <xdr:spPr>
        <a:xfrm>
          <a:off x="12641580" y="937260"/>
          <a:ext cx="684000" cy="252000"/>
        </a:xfrm>
        <a:prstGeom prst="roundRect">
          <a:avLst/>
        </a:prstGeom>
        <a:solidFill>
          <a:schemeClr val="accent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11</xdr:col>
      <xdr:colOff>403860</xdr:colOff>
      <xdr:row>20</xdr:row>
      <xdr:rowOff>99060</xdr:rowOff>
    </xdr:from>
    <xdr:to>
      <xdr:col>12</xdr:col>
      <xdr:colOff>1816080</xdr:colOff>
      <xdr:row>20</xdr:row>
      <xdr:rowOff>351060</xdr:rowOff>
    </xdr:to>
    <xdr:grpSp>
      <xdr:nvGrpSpPr>
        <xdr:cNvPr id="2" name="Group 1">
          <a:extLst>
            <a:ext uri="{FF2B5EF4-FFF2-40B4-BE49-F238E27FC236}">
              <a16:creationId xmlns:a16="http://schemas.microsoft.com/office/drawing/2014/main" id="{5A5AA59F-4ED5-4E7A-BA4F-9C3FEF516C14}"/>
            </a:ext>
          </a:extLst>
        </xdr:cNvPr>
        <xdr:cNvGrpSpPr/>
      </xdr:nvGrpSpPr>
      <xdr:grpSpPr>
        <a:xfrm>
          <a:off x="6210300" y="635508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AF02E005-DA4D-578F-C41C-6F74771F4670}"/>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93A16B72-A581-B8EB-8406-993B99564CBA}"/>
              </a:ext>
            </a:extLst>
          </xdr:cNvPr>
          <xdr:cNvPicPr>
            <a:picLocks noChangeAspect="1"/>
          </xdr:cNvPicPr>
        </xdr:nvPicPr>
        <xdr:blipFill>
          <a:blip xmlns:r="http://schemas.openxmlformats.org/officeDocument/2006/relationships" r:embed="rId2"/>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96D71DFE-C6CE-B73C-0A44-0254E482ACF0}"/>
              </a:ext>
            </a:extLst>
          </xdr:cNvPr>
          <xdr:cNvPicPr>
            <a:picLocks noChangeAspect="1"/>
          </xdr:cNvPicPr>
        </xdr:nvPicPr>
        <xdr:blipFill>
          <a:blip xmlns:r="http://schemas.openxmlformats.org/officeDocument/2006/relationships" r:embed="rId2"/>
          <a:stretch>
            <a:fillRect/>
          </a:stretch>
        </xdr:blipFill>
        <xdr:spPr>
          <a:xfrm rot="10800000">
            <a:off x="7335300" y="922181"/>
            <a:ext cx="666000" cy="275998"/>
          </a:xfrm>
          <a:prstGeom prst="rect">
            <a:avLst/>
          </a:prstGeom>
        </xdr:spPr>
      </xdr:pic>
    </xdr:grpSp>
    <xdr:clientData/>
  </xdr:twoCellAnchor>
  <xdr:twoCellAnchor>
    <xdr:from>
      <xdr:col>16</xdr:col>
      <xdr:colOff>2057400</xdr:colOff>
      <xdr:row>3</xdr:row>
      <xdr:rowOff>121920</xdr:rowOff>
    </xdr:from>
    <xdr:to>
      <xdr:col>17</xdr:col>
      <xdr:colOff>257280</xdr:colOff>
      <xdr:row>3</xdr:row>
      <xdr:rowOff>373920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F24863D2-5C96-4D60-90BA-FE441A4DDC81}"/>
            </a:ext>
          </a:extLst>
        </xdr:cNvPr>
        <xdr:cNvSpPr/>
      </xdr:nvSpPr>
      <xdr:spPr>
        <a:xfrm>
          <a:off x="13418820" y="93726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22</xdr:row>
      <xdr:rowOff>20100</xdr:rowOff>
    </xdr:to>
    <xdr:grpSp>
      <xdr:nvGrpSpPr>
        <xdr:cNvPr id="10" name="Group 9">
          <a:extLst>
            <a:ext uri="{FF2B5EF4-FFF2-40B4-BE49-F238E27FC236}">
              <a16:creationId xmlns:a16="http://schemas.microsoft.com/office/drawing/2014/main" id="{0F55BC23-2246-430F-8EAB-AF28090DA9AD}"/>
            </a:ext>
          </a:extLst>
        </xdr:cNvPr>
        <xdr:cNvGrpSpPr/>
      </xdr:nvGrpSpPr>
      <xdr:grpSpPr>
        <a:xfrm>
          <a:off x="0" y="0"/>
          <a:ext cx="1474131" cy="6840000"/>
          <a:chOff x="0" y="0"/>
          <a:chExt cx="1470321" cy="6184990"/>
        </a:xfrm>
        <a:noFill/>
      </xdr:grpSpPr>
      <xdr:grpSp>
        <xdr:nvGrpSpPr>
          <xdr:cNvPr id="11" name="Group 10">
            <a:extLst>
              <a:ext uri="{FF2B5EF4-FFF2-40B4-BE49-F238E27FC236}">
                <a16:creationId xmlns:a16="http://schemas.microsoft.com/office/drawing/2014/main" id="{C148A1CC-4EBB-5915-F255-DAFF19865E90}"/>
              </a:ext>
            </a:extLst>
          </xdr:cNvPr>
          <xdr:cNvGrpSpPr/>
        </xdr:nvGrpSpPr>
        <xdr:grpSpPr>
          <a:xfrm>
            <a:off x="0" y="0"/>
            <a:ext cx="1470321" cy="6184990"/>
            <a:chOff x="0" y="0"/>
            <a:chExt cx="1470321" cy="6184990"/>
          </a:xfrm>
          <a:grpFill/>
        </xdr:grpSpPr>
        <xdr:grpSp>
          <xdr:nvGrpSpPr>
            <xdr:cNvPr id="13" name="Group 12">
              <a:extLst>
                <a:ext uri="{FF2B5EF4-FFF2-40B4-BE49-F238E27FC236}">
                  <a16:creationId xmlns:a16="http://schemas.microsoft.com/office/drawing/2014/main" id="{DBC76E13-E5A8-D107-3809-5B4EF55DD144}"/>
                </a:ext>
              </a:extLst>
            </xdr:cNvPr>
            <xdr:cNvGrpSpPr/>
          </xdr:nvGrpSpPr>
          <xdr:grpSpPr>
            <a:xfrm>
              <a:off x="0" y="0"/>
              <a:ext cx="1470321" cy="6184990"/>
              <a:chOff x="0" y="-291307"/>
              <a:chExt cx="1474131" cy="6350725"/>
            </a:xfrm>
            <a:grpFill/>
          </xdr:grpSpPr>
          <xdr:grpSp>
            <xdr:nvGrpSpPr>
              <xdr:cNvPr id="15" name="Group 14">
                <a:extLst>
                  <a:ext uri="{FF2B5EF4-FFF2-40B4-BE49-F238E27FC236}">
                    <a16:creationId xmlns:a16="http://schemas.microsoft.com/office/drawing/2014/main" id="{46ADB6A4-9296-84AC-90E7-940596EA4393}"/>
                  </a:ext>
                </a:extLst>
              </xdr:cNvPr>
              <xdr:cNvGrpSpPr/>
            </xdr:nvGrpSpPr>
            <xdr:grpSpPr>
              <a:xfrm>
                <a:off x="0" y="-291307"/>
                <a:ext cx="1474131" cy="6350725"/>
                <a:chOff x="0" y="-291307"/>
                <a:chExt cx="1474131" cy="6350725"/>
              </a:xfrm>
              <a:grpFill/>
            </xdr:grpSpPr>
            <xdr:grpSp>
              <xdr:nvGrpSpPr>
                <xdr:cNvPr id="18" name="Group 17">
                  <a:extLst>
                    <a:ext uri="{FF2B5EF4-FFF2-40B4-BE49-F238E27FC236}">
                      <a16:creationId xmlns:a16="http://schemas.microsoft.com/office/drawing/2014/main" id="{411A4397-147F-1BE5-F600-3F3CDA2B2FB6}"/>
                    </a:ext>
                  </a:extLst>
                </xdr:cNvPr>
                <xdr:cNvGrpSpPr/>
              </xdr:nvGrpSpPr>
              <xdr:grpSpPr>
                <a:xfrm>
                  <a:off x="0" y="-291307"/>
                  <a:ext cx="1474131" cy="6350725"/>
                  <a:chOff x="0" y="-276870"/>
                  <a:chExt cx="1476165" cy="6035993"/>
                </a:xfrm>
                <a:grpFill/>
              </xdr:grpSpPr>
              <xdr:sp macro="" textlink="">
                <xdr:nvSpPr>
                  <xdr:cNvPr id="20" name="Rectangle 19">
                    <a:extLst>
                      <a:ext uri="{FF2B5EF4-FFF2-40B4-BE49-F238E27FC236}">
                        <a16:creationId xmlns:a16="http://schemas.microsoft.com/office/drawing/2014/main" id="{A593CFFB-A772-1D47-8895-0BE58D2DE0ED}"/>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1" name="Group 20">
                    <a:extLst>
                      <a:ext uri="{FF2B5EF4-FFF2-40B4-BE49-F238E27FC236}">
                        <a16:creationId xmlns:a16="http://schemas.microsoft.com/office/drawing/2014/main" id="{25F1C794-A7A8-D737-2ECD-CAC0FA519D00}"/>
                      </a:ext>
                    </a:extLst>
                  </xdr:cNvPr>
                  <xdr:cNvGrpSpPr/>
                </xdr:nvGrpSpPr>
                <xdr:grpSpPr>
                  <a:xfrm>
                    <a:off x="2080" y="531339"/>
                    <a:ext cx="1457616" cy="4278031"/>
                    <a:chOff x="2080" y="531339"/>
                    <a:chExt cx="1457616" cy="4278031"/>
                  </a:xfrm>
                  <a:grpFill/>
                </xdr:grpSpPr>
                <xdr:sp macro="" textlink="">
                  <xdr:nvSpPr>
                    <xdr:cNvPr id="22" name="TextBox 21">
                      <a:hlinkClick xmlns:r="http://schemas.openxmlformats.org/officeDocument/2006/relationships" r:id="rId4"/>
                      <a:extLst>
                        <a:ext uri="{FF2B5EF4-FFF2-40B4-BE49-F238E27FC236}">
                          <a16:creationId xmlns:a16="http://schemas.microsoft.com/office/drawing/2014/main" id="{D119F5D1-2474-3962-E2F1-516FA1F9CF5B}"/>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5"/>
                      <a:extLst>
                        <a:ext uri="{FF2B5EF4-FFF2-40B4-BE49-F238E27FC236}">
                          <a16:creationId xmlns:a16="http://schemas.microsoft.com/office/drawing/2014/main" id="{F5298846-CAB3-9D72-75F7-E0C15FD3BE67}"/>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6"/>
                      <a:extLst>
                        <a:ext uri="{FF2B5EF4-FFF2-40B4-BE49-F238E27FC236}">
                          <a16:creationId xmlns:a16="http://schemas.microsoft.com/office/drawing/2014/main" id="{A44F11A0-7D9A-82E8-917B-AC7D5DAEC7B3}"/>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7"/>
                      <a:extLst>
                        <a:ext uri="{FF2B5EF4-FFF2-40B4-BE49-F238E27FC236}">
                          <a16:creationId xmlns:a16="http://schemas.microsoft.com/office/drawing/2014/main" id="{BAB54FDF-7540-804B-7B1D-001C221A312B}"/>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8"/>
                      <a:extLst>
                        <a:ext uri="{FF2B5EF4-FFF2-40B4-BE49-F238E27FC236}">
                          <a16:creationId xmlns:a16="http://schemas.microsoft.com/office/drawing/2014/main" id="{98CDD1E4-409F-6035-8C07-568808A7CB38}"/>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9"/>
                      <a:extLst>
                        <a:ext uri="{FF2B5EF4-FFF2-40B4-BE49-F238E27FC236}">
                          <a16:creationId xmlns:a16="http://schemas.microsoft.com/office/drawing/2014/main" id="{9B3EFAC9-67D6-23A7-76FF-2D07DBA7543A}"/>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0"/>
                      <a:extLst>
                        <a:ext uri="{FF2B5EF4-FFF2-40B4-BE49-F238E27FC236}">
                          <a16:creationId xmlns:a16="http://schemas.microsoft.com/office/drawing/2014/main" id="{AAD004E9-8AAD-61EB-330A-60DBFF684DA5}"/>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1"/>
                      <a:extLst>
                        <a:ext uri="{FF2B5EF4-FFF2-40B4-BE49-F238E27FC236}">
                          <a16:creationId xmlns:a16="http://schemas.microsoft.com/office/drawing/2014/main" id="{64380CC1-2938-B0E7-37A2-25DC0075BF0B}"/>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2"/>
                      <a:extLst>
                        <a:ext uri="{FF2B5EF4-FFF2-40B4-BE49-F238E27FC236}">
                          <a16:creationId xmlns:a16="http://schemas.microsoft.com/office/drawing/2014/main" id="{E07EB2B5-EE43-EB5D-829B-055A048AE239}"/>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extLst>
                        <a:ext uri="{FF2B5EF4-FFF2-40B4-BE49-F238E27FC236}">
                          <a16:creationId xmlns:a16="http://schemas.microsoft.com/office/drawing/2014/main" id="{2AF1908E-A33E-573E-97F4-19C289BBD907}"/>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3"/>
                      <a:extLst>
                        <a:ext uri="{FF2B5EF4-FFF2-40B4-BE49-F238E27FC236}">
                          <a16:creationId xmlns:a16="http://schemas.microsoft.com/office/drawing/2014/main" id="{426DDA04-DBFC-0522-625A-C5E73D105AD8}"/>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extLst>
                        <a:ext uri="{FF2B5EF4-FFF2-40B4-BE49-F238E27FC236}">
                          <a16:creationId xmlns:a16="http://schemas.microsoft.com/office/drawing/2014/main" id="{473C0C1B-1BAE-7C7B-D1ED-681DF0D67228}"/>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14"/>
                      <a:extLst>
                        <a:ext uri="{FF2B5EF4-FFF2-40B4-BE49-F238E27FC236}">
                          <a16:creationId xmlns:a16="http://schemas.microsoft.com/office/drawing/2014/main" id="{574C89E1-53C9-3038-38FB-CF9C145B6C50}"/>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extLst>
                        <a:ext uri="{FF2B5EF4-FFF2-40B4-BE49-F238E27FC236}">
                          <a16:creationId xmlns:a16="http://schemas.microsoft.com/office/drawing/2014/main" id="{B63F5AB0-A25A-DB30-ED91-269F8E38F51A}"/>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9" name="TextBox 18">
                  <a:hlinkClick xmlns:r="http://schemas.openxmlformats.org/officeDocument/2006/relationships" r:id="rId15"/>
                  <a:extLst>
                    <a:ext uri="{FF2B5EF4-FFF2-40B4-BE49-F238E27FC236}">
                      <a16:creationId xmlns:a16="http://schemas.microsoft.com/office/drawing/2014/main" id="{0246749B-47DD-A689-26DC-4CC53D9622BC}"/>
                    </a:ext>
                  </a:extLst>
                </xdr:cNvPr>
                <xdr:cNvSpPr txBox="1"/>
              </xdr:nvSpPr>
              <xdr:spPr>
                <a:xfrm>
                  <a:off x="0" y="2248743"/>
                  <a:ext cx="1440000" cy="253521"/>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16" name="TextBox 15">
                <a:extLst>
                  <a:ext uri="{FF2B5EF4-FFF2-40B4-BE49-F238E27FC236}">
                    <a16:creationId xmlns:a16="http://schemas.microsoft.com/office/drawing/2014/main" id="{F6C14E20-ABE1-4859-50D7-67F73D0D48CF}"/>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extLst>
                  <a:ext uri="{FF2B5EF4-FFF2-40B4-BE49-F238E27FC236}">
                    <a16:creationId xmlns:a16="http://schemas.microsoft.com/office/drawing/2014/main" id="{FC7C2BD7-496C-4FD7-07F1-69BBF476B93A}"/>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4" name="TextBox 13">
              <a:hlinkClick xmlns:r="http://schemas.openxmlformats.org/officeDocument/2006/relationships" r:id="rId16"/>
              <a:extLst>
                <a:ext uri="{FF2B5EF4-FFF2-40B4-BE49-F238E27FC236}">
                  <a16:creationId xmlns:a16="http://schemas.microsoft.com/office/drawing/2014/main" id="{3617BF61-F77F-889A-5876-DFB18E2890FF}"/>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2" name="Picture 11">
            <a:extLst>
              <a:ext uri="{FF2B5EF4-FFF2-40B4-BE49-F238E27FC236}">
                <a16:creationId xmlns:a16="http://schemas.microsoft.com/office/drawing/2014/main" id="{35EA2297-CE4E-6063-CB78-52262142E433}"/>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a:grpFill/>
        </xdr:spPr>
      </xdr:pic>
    </xdr:grpSp>
    <xdr:clientData/>
  </xdr:twoCellAnchor>
  <xdr:oneCellAnchor>
    <xdr:from>
      <xdr:col>20</xdr:col>
      <xdr:colOff>480060</xdr:colOff>
      <xdr:row>17</xdr:row>
      <xdr:rowOff>0</xdr:rowOff>
    </xdr:from>
    <xdr:ext cx="184731" cy="264560"/>
    <xdr:sp macro="" textlink="">
      <xdr:nvSpPr>
        <xdr:cNvPr id="40" name="TextBox 39">
          <a:extLst>
            <a:ext uri="{FF2B5EF4-FFF2-40B4-BE49-F238E27FC236}">
              <a16:creationId xmlns:a16="http://schemas.microsoft.com/office/drawing/2014/main" id="{C1F37542-AAB6-4C82-8D92-D8028E517767}"/>
            </a:ext>
          </a:extLst>
        </xdr:cNvPr>
        <xdr:cNvSpPr txBox="1"/>
      </xdr:nvSpPr>
      <xdr:spPr>
        <a:xfrm>
          <a:off x="14218920" y="5021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8</xdr:col>
      <xdr:colOff>83820</xdr:colOff>
      <xdr:row>17</xdr:row>
      <xdr:rowOff>114300</xdr:rowOff>
    </xdr:from>
    <xdr:to>
      <xdr:col>8</xdr:col>
      <xdr:colOff>355265</xdr:colOff>
      <xdr:row>17</xdr:row>
      <xdr:rowOff>464820</xdr:rowOff>
    </xdr:to>
    <xdr:pic>
      <xdr:nvPicPr>
        <xdr:cNvPr id="41" name="Picture 40">
          <a:extLst>
            <a:ext uri="{FF2B5EF4-FFF2-40B4-BE49-F238E27FC236}">
              <a16:creationId xmlns:a16="http://schemas.microsoft.com/office/drawing/2014/main" id="{D86849FE-D77A-49AD-A714-582B7E12B27E}"/>
            </a:ext>
          </a:extLst>
        </xdr:cNvPr>
        <xdr:cNvPicPr>
          <a:picLocks noChangeAspect="1"/>
        </xdr:cNvPicPr>
      </xdr:nvPicPr>
      <xdr:blipFill>
        <a:blip xmlns:r="http://schemas.openxmlformats.org/officeDocument/2006/relationships" r:embed="rId18"/>
        <a:stretch>
          <a:fillRect/>
        </a:stretch>
      </xdr:blipFill>
      <xdr:spPr>
        <a:xfrm>
          <a:off x="2118360" y="5135880"/>
          <a:ext cx="271445" cy="350520"/>
        </a:xfrm>
        <a:prstGeom prst="rect">
          <a:avLst/>
        </a:prstGeom>
      </xdr:spPr>
    </xdr:pic>
    <xdr:clientData/>
  </xdr:twoCellAnchor>
  <xdr:twoCellAnchor editAs="oneCell">
    <xdr:from>
      <xdr:col>9</xdr:col>
      <xdr:colOff>60960</xdr:colOff>
      <xdr:row>17</xdr:row>
      <xdr:rowOff>99060</xdr:rowOff>
    </xdr:from>
    <xdr:to>
      <xdr:col>9</xdr:col>
      <xdr:colOff>332405</xdr:colOff>
      <xdr:row>17</xdr:row>
      <xdr:rowOff>449580</xdr:rowOff>
    </xdr:to>
    <xdr:pic>
      <xdr:nvPicPr>
        <xdr:cNvPr id="42" name="Picture 41">
          <a:extLst>
            <a:ext uri="{FF2B5EF4-FFF2-40B4-BE49-F238E27FC236}">
              <a16:creationId xmlns:a16="http://schemas.microsoft.com/office/drawing/2014/main" id="{85F0570E-F3AD-44A0-9C54-92EEE6410D26}"/>
            </a:ext>
          </a:extLst>
        </xdr:cNvPr>
        <xdr:cNvPicPr>
          <a:picLocks noChangeAspect="1"/>
        </xdr:cNvPicPr>
      </xdr:nvPicPr>
      <xdr:blipFill>
        <a:blip xmlns:r="http://schemas.openxmlformats.org/officeDocument/2006/relationships" r:embed="rId18"/>
        <a:stretch>
          <a:fillRect/>
        </a:stretch>
      </xdr:blipFill>
      <xdr:spPr>
        <a:xfrm>
          <a:off x="4183380" y="5120640"/>
          <a:ext cx="271445" cy="350520"/>
        </a:xfrm>
        <a:prstGeom prst="rect">
          <a:avLst/>
        </a:prstGeom>
      </xdr:spPr>
    </xdr:pic>
    <xdr:clientData/>
  </xdr:twoCellAnchor>
  <xdr:twoCellAnchor editAs="oneCell">
    <xdr:from>
      <xdr:col>8</xdr:col>
      <xdr:colOff>1143000</xdr:colOff>
      <xdr:row>17</xdr:row>
      <xdr:rowOff>114300</xdr:rowOff>
    </xdr:from>
    <xdr:to>
      <xdr:col>8</xdr:col>
      <xdr:colOff>1414445</xdr:colOff>
      <xdr:row>17</xdr:row>
      <xdr:rowOff>464820</xdr:rowOff>
    </xdr:to>
    <xdr:pic>
      <xdr:nvPicPr>
        <xdr:cNvPr id="43" name="Picture 42">
          <a:extLst>
            <a:ext uri="{FF2B5EF4-FFF2-40B4-BE49-F238E27FC236}">
              <a16:creationId xmlns:a16="http://schemas.microsoft.com/office/drawing/2014/main" id="{2E106906-0A76-47AB-B476-2034D3E4476B}"/>
            </a:ext>
          </a:extLst>
        </xdr:cNvPr>
        <xdr:cNvPicPr>
          <a:picLocks noChangeAspect="1"/>
        </xdr:cNvPicPr>
      </xdr:nvPicPr>
      <xdr:blipFill>
        <a:blip xmlns:r="http://schemas.openxmlformats.org/officeDocument/2006/relationships" r:embed="rId18"/>
        <a:stretch>
          <a:fillRect/>
        </a:stretch>
      </xdr:blipFill>
      <xdr:spPr>
        <a:xfrm>
          <a:off x="3177540" y="5135880"/>
          <a:ext cx="271445" cy="350520"/>
        </a:xfrm>
        <a:prstGeom prst="rect">
          <a:avLst/>
        </a:prstGeom>
      </xdr:spPr>
    </xdr:pic>
    <xdr:clientData/>
  </xdr:twoCellAnchor>
  <xdr:twoCellAnchor>
    <xdr:from>
      <xdr:col>5</xdr:col>
      <xdr:colOff>403860</xdr:colOff>
      <xdr:row>20</xdr:row>
      <xdr:rowOff>91440</xdr:rowOff>
    </xdr:from>
    <xdr:to>
      <xdr:col>8</xdr:col>
      <xdr:colOff>584940</xdr:colOff>
      <xdr:row>20</xdr:row>
      <xdr:rowOff>325440</xdr:rowOff>
    </xdr:to>
    <xdr:sp macro="" textlink="">
      <xdr:nvSpPr>
        <xdr:cNvPr id="44" name="Rectangle: Rounded Corners 43">
          <a:extLst>
            <a:ext uri="{FF2B5EF4-FFF2-40B4-BE49-F238E27FC236}">
              <a16:creationId xmlns:a16="http://schemas.microsoft.com/office/drawing/2014/main" id="{0DBC971A-64A3-4A66-B2FE-5D30181BE821}"/>
            </a:ext>
          </a:extLst>
        </xdr:cNvPr>
        <xdr:cNvSpPr/>
      </xdr:nvSpPr>
      <xdr:spPr>
        <a:xfrm>
          <a:off x="2484120" y="634746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91440</xdr:rowOff>
    </xdr:from>
    <xdr:to>
      <xdr:col>5</xdr:col>
      <xdr:colOff>318240</xdr:colOff>
      <xdr:row>20</xdr:row>
      <xdr:rowOff>325440</xdr:rowOff>
    </xdr:to>
    <xdr:sp macro="" textlink="">
      <xdr:nvSpPr>
        <xdr:cNvPr id="45" name="Rectangle: Rounded Corners 44">
          <a:extLst>
            <a:ext uri="{FF2B5EF4-FFF2-40B4-BE49-F238E27FC236}">
              <a16:creationId xmlns:a16="http://schemas.microsoft.com/office/drawing/2014/main" id="{14F6C829-319E-4190-9207-C17AE68F87AD}"/>
            </a:ext>
          </a:extLst>
        </xdr:cNvPr>
        <xdr:cNvSpPr/>
      </xdr:nvSpPr>
      <xdr:spPr>
        <a:xfrm>
          <a:off x="1714500" y="634746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16</xdr:col>
      <xdr:colOff>1691640</xdr:colOff>
      <xdr:row>16</xdr:row>
      <xdr:rowOff>91440</xdr:rowOff>
    </xdr:from>
    <xdr:to>
      <xdr:col>17</xdr:col>
      <xdr:colOff>257040</xdr:colOff>
      <xdr:row>17</xdr:row>
      <xdr:rowOff>31020</xdr:rowOff>
    </xdr:to>
    <xdr:sp macro="" textlink="">
      <xdr:nvSpPr>
        <xdr:cNvPr id="7" name="Rectangle: Rounded Corners 6">
          <a:extLst>
            <a:ext uri="{FF2B5EF4-FFF2-40B4-BE49-F238E27FC236}">
              <a16:creationId xmlns:a16="http://schemas.microsoft.com/office/drawing/2014/main" id="{447B0C38-0642-493F-91EA-25E9DF67C2D7}"/>
            </a:ext>
          </a:extLst>
        </xdr:cNvPr>
        <xdr:cNvSpPr/>
      </xdr:nvSpPr>
      <xdr:spPr>
        <a:xfrm>
          <a:off x="13053060" y="4800600"/>
          <a:ext cx="104952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 Document</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4</xdr:col>
      <xdr:colOff>83820</xdr:colOff>
      <xdr:row>5</xdr:row>
      <xdr:rowOff>68580</xdr:rowOff>
    </xdr:from>
    <xdr:to>
      <xdr:col>4</xdr:col>
      <xdr:colOff>252301</xdr:colOff>
      <xdr:row>5</xdr:row>
      <xdr:rowOff>248580</xdr:rowOff>
    </xdr:to>
    <xdr:pic>
      <xdr:nvPicPr>
        <xdr:cNvPr id="56" name="Picture 55">
          <a:extLst>
            <a:ext uri="{FF2B5EF4-FFF2-40B4-BE49-F238E27FC236}">
              <a16:creationId xmlns:a16="http://schemas.microsoft.com/office/drawing/2014/main" id="{27267D12-D8F7-491E-907E-6024A19530A8}"/>
            </a:ext>
          </a:extLst>
        </xdr:cNvPr>
        <xdr:cNvPicPr>
          <a:picLocks noChangeAspect="1"/>
        </xdr:cNvPicPr>
      </xdr:nvPicPr>
      <xdr:blipFill>
        <a:blip xmlns:r="http://schemas.openxmlformats.org/officeDocument/2006/relationships" r:embed="rId19"/>
        <a:stretch>
          <a:fillRect/>
        </a:stretch>
      </xdr:blipFill>
      <xdr:spPr>
        <a:xfrm>
          <a:off x="1798320" y="1447800"/>
          <a:ext cx="168481" cy="180000"/>
        </a:xfrm>
        <a:prstGeom prst="rect">
          <a:avLst/>
        </a:prstGeom>
      </xdr:spPr>
    </xdr:pic>
    <xdr:clientData/>
  </xdr:twoCellAnchor>
  <xdr:twoCellAnchor>
    <xdr:from>
      <xdr:col>5</xdr:col>
      <xdr:colOff>76200</xdr:colOff>
      <xdr:row>6</xdr:row>
      <xdr:rowOff>76200</xdr:rowOff>
    </xdr:from>
    <xdr:to>
      <xdr:col>5</xdr:col>
      <xdr:colOff>242959</xdr:colOff>
      <xdr:row>8</xdr:row>
      <xdr:rowOff>238200</xdr:rowOff>
    </xdr:to>
    <xdr:grpSp>
      <xdr:nvGrpSpPr>
        <xdr:cNvPr id="57" name="Group 56">
          <a:extLst>
            <a:ext uri="{FF2B5EF4-FFF2-40B4-BE49-F238E27FC236}">
              <a16:creationId xmlns:a16="http://schemas.microsoft.com/office/drawing/2014/main" id="{568E9252-28FA-4197-8F84-5A913472885F}"/>
            </a:ext>
          </a:extLst>
        </xdr:cNvPr>
        <xdr:cNvGrpSpPr/>
      </xdr:nvGrpSpPr>
      <xdr:grpSpPr>
        <a:xfrm>
          <a:off x="2156460" y="1783080"/>
          <a:ext cx="166759" cy="817320"/>
          <a:chOff x="2156460" y="1706880"/>
          <a:chExt cx="162001" cy="817320"/>
        </a:xfrm>
      </xdr:grpSpPr>
      <xdr:pic>
        <xdr:nvPicPr>
          <xdr:cNvPr id="58" name="Picture 57">
            <a:extLst>
              <a:ext uri="{FF2B5EF4-FFF2-40B4-BE49-F238E27FC236}">
                <a16:creationId xmlns:a16="http://schemas.microsoft.com/office/drawing/2014/main" id="{A7C7997E-EABE-B5A0-C047-D878804DF109}"/>
              </a:ext>
            </a:extLst>
          </xdr:cNvPr>
          <xdr:cNvPicPr>
            <a:picLocks noChangeAspect="1"/>
          </xdr:cNvPicPr>
        </xdr:nvPicPr>
        <xdr:blipFill>
          <a:blip xmlns:r="http://schemas.openxmlformats.org/officeDocument/2006/relationships" r:embed="rId20"/>
          <a:stretch>
            <a:fillRect/>
          </a:stretch>
        </xdr:blipFill>
        <xdr:spPr>
          <a:xfrm>
            <a:off x="2156460" y="2034540"/>
            <a:ext cx="162001" cy="162000"/>
          </a:xfrm>
          <a:prstGeom prst="rect">
            <a:avLst/>
          </a:prstGeom>
        </xdr:spPr>
      </xdr:pic>
      <xdr:pic>
        <xdr:nvPicPr>
          <xdr:cNvPr id="59" name="Picture 58">
            <a:hlinkClick xmlns:r="http://schemas.openxmlformats.org/officeDocument/2006/relationships" r:id="rId21"/>
            <a:extLst>
              <a:ext uri="{FF2B5EF4-FFF2-40B4-BE49-F238E27FC236}">
                <a16:creationId xmlns:a16="http://schemas.microsoft.com/office/drawing/2014/main" id="{3956F848-9747-2F2A-6016-F9709E16FB9A}"/>
              </a:ext>
            </a:extLst>
          </xdr:cNvPr>
          <xdr:cNvPicPr>
            <a:picLocks noChangeAspect="1"/>
          </xdr:cNvPicPr>
        </xdr:nvPicPr>
        <xdr:blipFill>
          <a:blip xmlns:r="http://schemas.openxmlformats.org/officeDocument/2006/relationships" r:embed="rId20"/>
          <a:stretch>
            <a:fillRect/>
          </a:stretch>
        </xdr:blipFill>
        <xdr:spPr>
          <a:xfrm>
            <a:off x="2156460" y="1706880"/>
            <a:ext cx="162000" cy="162000"/>
          </a:xfrm>
          <a:prstGeom prst="rect">
            <a:avLst/>
          </a:prstGeom>
        </xdr:spPr>
      </xdr:pic>
      <xdr:pic>
        <xdr:nvPicPr>
          <xdr:cNvPr id="60" name="Picture 59">
            <a:extLst>
              <a:ext uri="{FF2B5EF4-FFF2-40B4-BE49-F238E27FC236}">
                <a16:creationId xmlns:a16="http://schemas.microsoft.com/office/drawing/2014/main" id="{6E139EC7-902D-698C-DA7D-BC80BAEFD93D}"/>
              </a:ext>
            </a:extLst>
          </xdr:cNvPr>
          <xdr:cNvPicPr>
            <a:picLocks noChangeAspect="1"/>
          </xdr:cNvPicPr>
        </xdr:nvPicPr>
        <xdr:blipFill>
          <a:blip xmlns:r="http://schemas.openxmlformats.org/officeDocument/2006/relationships" r:embed="rId20"/>
          <a:stretch>
            <a:fillRect/>
          </a:stretch>
        </xdr:blipFill>
        <xdr:spPr>
          <a:xfrm>
            <a:off x="2156460" y="2362200"/>
            <a:ext cx="162000" cy="162000"/>
          </a:xfrm>
          <a:prstGeom prst="rect">
            <a:avLst/>
          </a:prstGeom>
        </xdr:spPr>
      </xdr:pic>
    </xdr:grpSp>
    <xdr:clientData/>
  </xdr:twoCellAnchor>
  <xdr:twoCellAnchor>
    <xdr:from>
      <xdr:col>4</xdr:col>
      <xdr:colOff>99060</xdr:colOff>
      <xdr:row>6</xdr:row>
      <xdr:rowOff>83820</xdr:rowOff>
    </xdr:from>
    <xdr:to>
      <xdr:col>4</xdr:col>
      <xdr:colOff>243060</xdr:colOff>
      <xdr:row>8</xdr:row>
      <xdr:rowOff>212580</xdr:rowOff>
    </xdr:to>
    <xdr:grpSp>
      <xdr:nvGrpSpPr>
        <xdr:cNvPr id="61" name="Group 60">
          <a:extLst>
            <a:ext uri="{FF2B5EF4-FFF2-40B4-BE49-F238E27FC236}">
              <a16:creationId xmlns:a16="http://schemas.microsoft.com/office/drawing/2014/main" id="{12E5BBF0-76AF-4E0C-934C-A60C1D0E947D}"/>
            </a:ext>
          </a:extLst>
        </xdr:cNvPr>
        <xdr:cNvGrpSpPr/>
      </xdr:nvGrpSpPr>
      <xdr:grpSpPr>
        <a:xfrm>
          <a:off x="1813560" y="1790700"/>
          <a:ext cx="144000" cy="784080"/>
          <a:chOff x="1805940" y="1798320"/>
          <a:chExt cx="144000" cy="784080"/>
        </a:xfrm>
      </xdr:grpSpPr>
      <xdr:sp macro="" textlink="">
        <xdr:nvSpPr>
          <xdr:cNvPr id="62" name="Oval 61">
            <a:extLst>
              <a:ext uri="{FF2B5EF4-FFF2-40B4-BE49-F238E27FC236}">
                <a16:creationId xmlns:a16="http://schemas.microsoft.com/office/drawing/2014/main" id="{5575C15B-9DBF-CBF2-A318-E1D11CBFE842}"/>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3" name="Oval 62">
            <a:extLst>
              <a:ext uri="{FF2B5EF4-FFF2-40B4-BE49-F238E27FC236}">
                <a16:creationId xmlns:a16="http://schemas.microsoft.com/office/drawing/2014/main" id="{CD39516E-6A49-7D45-8897-DB71FB948FCF}"/>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4" name="Oval 63">
            <a:extLst>
              <a:ext uri="{FF2B5EF4-FFF2-40B4-BE49-F238E27FC236}">
                <a16:creationId xmlns:a16="http://schemas.microsoft.com/office/drawing/2014/main" id="{6479FB2B-BE58-4754-F6DE-EF44E0D0FBD9}"/>
              </a:ext>
            </a:extLst>
          </xdr:cNvPr>
          <xdr:cNvSpPr>
            <a:spLocks noChangeAspect="1"/>
          </xdr:cNvSpPr>
        </xdr:nvSpPr>
        <xdr:spPr>
          <a:xfrm>
            <a:off x="1805940" y="2438400"/>
            <a:ext cx="144000" cy="144000"/>
          </a:xfrm>
          <a:prstGeom prst="ellipse">
            <a:avLst/>
          </a:prstGeom>
          <a:solidFill>
            <a:schemeClr val="tx1"/>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16</xdr:col>
      <xdr:colOff>533400</xdr:colOff>
      <xdr:row>3</xdr:row>
      <xdr:rowOff>121920</xdr:rowOff>
    </xdr:from>
    <xdr:to>
      <xdr:col>16</xdr:col>
      <xdr:colOff>1217400</xdr:colOff>
      <xdr:row>3</xdr:row>
      <xdr:rowOff>373920</xdr:rowOff>
    </xdr:to>
    <xdr:sp macro="" textlink="">
      <xdr:nvSpPr>
        <xdr:cNvPr id="8" name="Rectangle: Rounded Corners 7">
          <a:extLst>
            <a:ext uri="{FF2B5EF4-FFF2-40B4-BE49-F238E27FC236}">
              <a16:creationId xmlns:a16="http://schemas.microsoft.com/office/drawing/2014/main" id="{FBE0F3A1-3863-45CB-9FE8-9E2BFC451C21}"/>
            </a:ext>
          </a:extLst>
        </xdr:cNvPr>
        <xdr:cNvSpPr/>
      </xdr:nvSpPr>
      <xdr:spPr>
        <a:xfrm>
          <a:off x="11894820" y="937260"/>
          <a:ext cx="684000" cy="252000"/>
        </a:xfrm>
        <a:prstGeom prst="roundRect">
          <a:avLst/>
        </a:prstGeom>
        <a:solidFill>
          <a:schemeClr val="accent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Remove</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17</xdr:col>
      <xdr:colOff>38100</xdr:colOff>
      <xdr:row>6</xdr:row>
      <xdr:rowOff>76200</xdr:rowOff>
    </xdr:from>
    <xdr:to>
      <xdr:col>17</xdr:col>
      <xdr:colOff>218100</xdr:colOff>
      <xdr:row>6</xdr:row>
      <xdr:rowOff>256200</xdr:rowOff>
    </xdr:to>
    <xdr:sp macro="" textlink="">
      <xdr:nvSpPr>
        <xdr:cNvPr id="36" name="TextBox 35">
          <a:extLst>
            <a:ext uri="{FF2B5EF4-FFF2-40B4-BE49-F238E27FC236}">
              <a16:creationId xmlns:a16="http://schemas.microsoft.com/office/drawing/2014/main" id="{FC8A67BC-E49A-4387-981C-759BA70969D2}"/>
            </a:ext>
          </a:extLst>
        </xdr:cNvPr>
        <xdr:cNvSpPr txBox="1">
          <a:spLocks noChangeAspect="1"/>
        </xdr:cNvSpPr>
      </xdr:nvSpPr>
      <xdr:spPr>
        <a:xfrm>
          <a:off x="13883640" y="178308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17</xdr:col>
      <xdr:colOff>38100</xdr:colOff>
      <xdr:row>8</xdr:row>
      <xdr:rowOff>76200</xdr:rowOff>
    </xdr:from>
    <xdr:to>
      <xdr:col>17</xdr:col>
      <xdr:colOff>218100</xdr:colOff>
      <xdr:row>8</xdr:row>
      <xdr:rowOff>256200</xdr:rowOff>
    </xdr:to>
    <xdr:sp macro="" textlink="">
      <xdr:nvSpPr>
        <xdr:cNvPr id="37" name="TextBox 36">
          <a:extLst>
            <a:ext uri="{FF2B5EF4-FFF2-40B4-BE49-F238E27FC236}">
              <a16:creationId xmlns:a16="http://schemas.microsoft.com/office/drawing/2014/main" id="{FE7DD5A1-6663-479D-A7E7-75C4D5C67F2B}"/>
            </a:ext>
          </a:extLst>
        </xdr:cNvPr>
        <xdr:cNvSpPr txBox="1">
          <a:spLocks noChangeAspect="1"/>
        </xdr:cNvSpPr>
      </xdr:nvSpPr>
      <xdr:spPr>
        <a:xfrm>
          <a:off x="13883640" y="243840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twoCellAnchor>
    <xdr:from>
      <xdr:col>17</xdr:col>
      <xdr:colOff>38100</xdr:colOff>
      <xdr:row>7</xdr:row>
      <xdr:rowOff>68580</xdr:rowOff>
    </xdr:from>
    <xdr:to>
      <xdr:col>17</xdr:col>
      <xdr:colOff>218100</xdr:colOff>
      <xdr:row>7</xdr:row>
      <xdr:rowOff>248580</xdr:rowOff>
    </xdr:to>
    <xdr:sp macro="" textlink="">
      <xdr:nvSpPr>
        <xdr:cNvPr id="38" name="TextBox 37">
          <a:extLst>
            <a:ext uri="{FF2B5EF4-FFF2-40B4-BE49-F238E27FC236}">
              <a16:creationId xmlns:a16="http://schemas.microsoft.com/office/drawing/2014/main" id="{731E21DA-8996-4FD7-BF43-4B4B926AE37E}"/>
            </a:ext>
          </a:extLst>
        </xdr:cNvPr>
        <xdr:cNvSpPr txBox="1">
          <a:spLocks noChangeAspect="1"/>
        </xdr:cNvSpPr>
      </xdr:nvSpPr>
      <xdr:spPr>
        <a:xfrm>
          <a:off x="13883640" y="2103120"/>
          <a:ext cx="180000" cy="180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endParaRPr lang="en-SC" sz="1000">
            <a:latin typeface="Arial" panose="020B0604020202020204" pitchFamily="34" charset="0"/>
            <a:cs typeface="Arial" panose="020B0604020202020204" pitchFamily="34" charset="0"/>
          </a:endParaRPr>
        </a:p>
      </xdr:txBody>
    </xdr:sp>
    <xdr:clientData/>
  </xdr:twoCellAnchor>
</xdr:wsDr>
</file>

<file path=xl/drawings/drawing110.xml><?xml version="1.0" encoding="utf-8"?>
<xdr:wsDr xmlns:xdr="http://schemas.openxmlformats.org/drawingml/2006/spreadsheetDrawing" xmlns:a="http://schemas.openxmlformats.org/drawingml/2006/main">
  <xdr:twoCellAnchor>
    <xdr:from>
      <xdr:col>17</xdr:col>
      <xdr:colOff>2567940</xdr:colOff>
      <xdr:row>3</xdr:row>
      <xdr:rowOff>121920</xdr:rowOff>
    </xdr:from>
    <xdr:to>
      <xdr:col>17</xdr:col>
      <xdr:colOff>3251940</xdr:colOff>
      <xdr:row>3</xdr:row>
      <xdr:rowOff>373920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051358A8-1C60-4A82-8D3F-E890D04E8433}"/>
            </a:ext>
          </a:extLst>
        </xdr:cNvPr>
        <xdr:cNvSpPr/>
      </xdr:nvSpPr>
      <xdr:spPr>
        <a:xfrm>
          <a:off x="13380720" y="93726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17</xdr:col>
      <xdr:colOff>1798320</xdr:colOff>
      <xdr:row>3</xdr:row>
      <xdr:rowOff>121920</xdr:rowOff>
    </xdr:from>
    <xdr:to>
      <xdr:col>17</xdr:col>
      <xdr:colOff>2482320</xdr:colOff>
      <xdr:row>3</xdr:row>
      <xdr:rowOff>373920</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367F6337-9934-4685-BE08-1EE6523365F4}"/>
            </a:ext>
          </a:extLst>
        </xdr:cNvPr>
        <xdr:cNvSpPr/>
      </xdr:nvSpPr>
      <xdr:spPr>
        <a:xfrm>
          <a:off x="12611100" y="93726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0</xdr:colOff>
      <xdr:row>7</xdr:row>
      <xdr:rowOff>68580</xdr:rowOff>
    </xdr:from>
    <xdr:to>
      <xdr:col>5</xdr:col>
      <xdr:colOff>72000</xdr:colOff>
      <xdr:row>7</xdr:row>
      <xdr:rowOff>248580</xdr:rowOff>
    </xdr:to>
    <xdr:sp macro="" textlink="">
      <xdr:nvSpPr>
        <xdr:cNvPr id="8" name="Rectangle 7">
          <a:extLst>
            <a:ext uri="{FF2B5EF4-FFF2-40B4-BE49-F238E27FC236}">
              <a16:creationId xmlns:a16="http://schemas.microsoft.com/office/drawing/2014/main" id="{58CB878A-A0A4-433C-9A9B-986B8A8150A4}"/>
            </a:ext>
          </a:extLst>
        </xdr:cNvPr>
        <xdr:cNvSpPr>
          <a:spLocks/>
        </xdr:cNvSpPr>
      </xdr:nvSpPr>
      <xdr:spPr>
        <a:xfrm>
          <a:off x="1836420" y="2103120"/>
          <a:ext cx="72000" cy="180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17</xdr:col>
      <xdr:colOff>1013460</xdr:colOff>
      <xdr:row>3</xdr:row>
      <xdr:rowOff>121920</xdr:rowOff>
    </xdr:from>
    <xdr:to>
      <xdr:col>17</xdr:col>
      <xdr:colOff>1697460</xdr:colOff>
      <xdr:row>3</xdr:row>
      <xdr:rowOff>373920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E263E4DC-AACD-404B-8EAE-27EAA5A81E44}"/>
            </a:ext>
          </a:extLst>
        </xdr:cNvPr>
        <xdr:cNvSpPr/>
      </xdr:nvSpPr>
      <xdr:spPr>
        <a:xfrm>
          <a:off x="11826240" y="937260"/>
          <a:ext cx="684000" cy="252000"/>
        </a:xfrm>
        <a:prstGeom prst="roundRect">
          <a:avLst/>
        </a:prstGeom>
        <a:solidFill>
          <a:schemeClr val="accent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22</xdr:row>
      <xdr:rowOff>20100</xdr:rowOff>
    </xdr:to>
    <xdr:grpSp>
      <xdr:nvGrpSpPr>
        <xdr:cNvPr id="10" name="Group 9">
          <a:extLst>
            <a:ext uri="{FF2B5EF4-FFF2-40B4-BE49-F238E27FC236}">
              <a16:creationId xmlns:a16="http://schemas.microsoft.com/office/drawing/2014/main" id="{21E693E2-CCE5-48C7-9C1B-440D12B9210E}"/>
            </a:ext>
          </a:extLst>
        </xdr:cNvPr>
        <xdr:cNvGrpSpPr/>
      </xdr:nvGrpSpPr>
      <xdr:grpSpPr>
        <a:xfrm>
          <a:off x="0" y="0"/>
          <a:ext cx="1474131" cy="6840000"/>
          <a:chOff x="0" y="0"/>
          <a:chExt cx="1470321" cy="6184990"/>
        </a:xfrm>
        <a:noFill/>
      </xdr:grpSpPr>
      <xdr:grpSp>
        <xdr:nvGrpSpPr>
          <xdr:cNvPr id="11" name="Group 10">
            <a:extLst>
              <a:ext uri="{FF2B5EF4-FFF2-40B4-BE49-F238E27FC236}">
                <a16:creationId xmlns:a16="http://schemas.microsoft.com/office/drawing/2014/main" id="{B34B6484-B7CB-A380-D3B6-DDDB3C7163E8}"/>
              </a:ext>
            </a:extLst>
          </xdr:cNvPr>
          <xdr:cNvGrpSpPr/>
        </xdr:nvGrpSpPr>
        <xdr:grpSpPr>
          <a:xfrm>
            <a:off x="0" y="0"/>
            <a:ext cx="1470321" cy="6184990"/>
            <a:chOff x="0" y="0"/>
            <a:chExt cx="1470321" cy="6184990"/>
          </a:xfrm>
          <a:grpFill/>
        </xdr:grpSpPr>
        <xdr:grpSp>
          <xdr:nvGrpSpPr>
            <xdr:cNvPr id="13" name="Group 12">
              <a:extLst>
                <a:ext uri="{FF2B5EF4-FFF2-40B4-BE49-F238E27FC236}">
                  <a16:creationId xmlns:a16="http://schemas.microsoft.com/office/drawing/2014/main" id="{50765798-1E26-3780-9436-9ADACFCCA49E}"/>
                </a:ext>
              </a:extLst>
            </xdr:cNvPr>
            <xdr:cNvGrpSpPr/>
          </xdr:nvGrpSpPr>
          <xdr:grpSpPr>
            <a:xfrm>
              <a:off x="0" y="0"/>
              <a:ext cx="1470321" cy="6184990"/>
              <a:chOff x="0" y="-291307"/>
              <a:chExt cx="1474131" cy="6350725"/>
            </a:xfrm>
            <a:grpFill/>
          </xdr:grpSpPr>
          <xdr:grpSp>
            <xdr:nvGrpSpPr>
              <xdr:cNvPr id="15" name="Group 14">
                <a:extLst>
                  <a:ext uri="{FF2B5EF4-FFF2-40B4-BE49-F238E27FC236}">
                    <a16:creationId xmlns:a16="http://schemas.microsoft.com/office/drawing/2014/main" id="{2D98D04C-4C23-88F0-071F-32AB625700BF}"/>
                  </a:ext>
                </a:extLst>
              </xdr:cNvPr>
              <xdr:cNvGrpSpPr/>
            </xdr:nvGrpSpPr>
            <xdr:grpSpPr>
              <a:xfrm>
                <a:off x="0" y="-291307"/>
                <a:ext cx="1474131" cy="6350725"/>
                <a:chOff x="0" y="-291307"/>
                <a:chExt cx="1474131" cy="6350725"/>
              </a:xfrm>
              <a:grpFill/>
            </xdr:grpSpPr>
            <xdr:grpSp>
              <xdr:nvGrpSpPr>
                <xdr:cNvPr id="18" name="Group 17">
                  <a:extLst>
                    <a:ext uri="{FF2B5EF4-FFF2-40B4-BE49-F238E27FC236}">
                      <a16:creationId xmlns:a16="http://schemas.microsoft.com/office/drawing/2014/main" id="{0286CC7A-A859-57BE-ABAE-640952AC1E99}"/>
                    </a:ext>
                  </a:extLst>
                </xdr:cNvPr>
                <xdr:cNvGrpSpPr/>
              </xdr:nvGrpSpPr>
              <xdr:grpSpPr>
                <a:xfrm>
                  <a:off x="0" y="-291307"/>
                  <a:ext cx="1474131" cy="6350725"/>
                  <a:chOff x="0" y="-276870"/>
                  <a:chExt cx="1476165" cy="6035993"/>
                </a:xfrm>
                <a:grpFill/>
              </xdr:grpSpPr>
              <xdr:sp macro="" textlink="">
                <xdr:nvSpPr>
                  <xdr:cNvPr id="20" name="Rectangle 19">
                    <a:extLst>
                      <a:ext uri="{FF2B5EF4-FFF2-40B4-BE49-F238E27FC236}">
                        <a16:creationId xmlns:a16="http://schemas.microsoft.com/office/drawing/2014/main" id="{3FB7C67F-59EC-06AB-4C28-131486F68D24}"/>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1" name="Group 20">
                    <a:extLst>
                      <a:ext uri="{FF2B5EF4-FFF2-40B4-BE49-F238E27FC236}">
                        <a16:creationId xmlns:a16="http://schemas.microsoft.com/office/drawing/2014/main" id="{1A6EAD3A-ECAE-C103-A773-568608A23718}"/>
                      </a:ext>
                    </a:extLst>
                  </xdr:cNvPr>
                  <xdr:cNvGrpSpPr/>
                </xdr:nvGrpSpPr>
                <xdr:grpSpPr>
                  <a:xfrm>
                    <a:off x="2080" y="531339"/>
                    <a:ext cx="1457616" cy="4278031"/>
                    <a:chOff x="2080" y="531339"/>
                    <a:chExt cx="1457616" cy="4278031"/>
                  </a:xfrm>
                  <a:grpFill/>
                </xdr:grpSpPr>
                <xdr:sp macro="" textlink="">
                  <xdr:nvSpPr>
                    <xdr:cNvPr id="22" name="TextBox 21">
                      <a:hlinkClick xmlns:r="http://schemas.openxmlformats.org/officeDocument/2006/relationships" r:id="rId4"/>
                      <a:extLst>
                        <a:ext uri="{FF2B5EF4-FFF2-40B4-BE49-F238E27FC236}">
                          <a16:creationId xmlns:a16="http://schemas.microsoft.com/office/drawing/2014/main" id="{7E1865E9-7740-FD6F-4C85-DA03B19D60F8}"/>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5"/>
                      <a:extLst>
                        <a:ext uri="{FF2B5EF4-FFF2-40B4-BE49-F238E27FC236}">
                          <a16:creationId xmlns:a16="http://schemas.microsoft.com/office/drawing/2014/main" id="{5C1B4083-BD92-EFE6-AA5C-8E8E176BB863}"/>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6"/>
                      <a:extLst>
                        <a:ext uri="{FF2B5EF4-FFF2-40B4-BE49-F238E27FC236}">
                          <a16:creationId xmlns:a16="http://schemas.microsoft.com/office/drawing/2014/main" id="{0F62DD49-A2A1-0DE4-5BA8-74BD645320BF}"/>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7"/>
                      <a:extLst>
                        <a:ext uri="{FF2B5EF4-FFF2-40B4-BE49-F238E27FC236}">
                          <a16:creationId xmlns:a16="http://schemas.microsoft.com/office/drawing/2014/main" id="{13E50C62-D426-710C-0B51-0ECEDF0CB62A}"/>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8"/>
                      <a:extLst>
                        <a:ext uri="{FF2B5EF4-FFF2-40B4-BE49-F238E27FC236}">
                          <a16:creationId xmlns:a16="http://schemas.microsoft.com/office/drawing/2014/main" id="{DCFFE4E6-6EF7-EA6A-5C17-3B02440FB741}"/>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9"/>
                      <a:extLst>
                        <a:ext uri="{FF2B5EF4-FFF2-40B4-BE49-F238E27FC236}">
                          <a16:creationId xmlns:a16="http://schemas.microsoft.com/office/drawing/2014/main" id="{55CAB140-C275-B865-584E-050257289A59}"/>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0"/>
                      <a:extLst>
                        <a:ext uri="{FF2B5EF4-FFF2-40B4-BE49-F238E27FC236}">
                          <a16:creationId xmlns:a16="http://schemas.microsoft.com/office/drawing/2014/main" id="{DD19B69F-1BB8-30E5-3582-6C86607FF472}"/>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1"/>
                      <a:extLst>
                        <a:ext uri="{FF2B5EF4-FFF2-40B4-BE49-F238E27FC236}">
                          <a16:creationId xmlns:a16="http://schemas.microsoft.com/office/drawing/2014/main" id="{DA6A4ED1-2AE4-D8E0-63D6-3B47F42B128E}"/>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2"/>
                      <a:extLst>
                        <a:ext uri="{FF2B5EF4-FFF2-40B4-BE49-F238E27FC236}">
                          <a16:creationId xmlns:a16="http://schemas.microsoft.com/office/drawing/2014/main" id="{CCAE1E76-BC86-515D-F578-6DA3F815ECD1}"/>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extLst>
                        <a:ext uri="{FF2B5EF4-FFF2-40B4-BE49-F238E27FC236}">
                          <a16:creationId xmlns:a16="http://schemas.microsoft.com/office/drawing/2014/main" id="{C6772CAD-2C65-8D39-F30A-12C1179DD355}"/>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3"/>
                      <a:extLst>
                        <a:ext uri="{FF2B5EF4-FFF2-40B4-BE49-F238E27FC236}">
                          <a16:creationId xmlns:a16="http://schemas.microsoft.com/office/drawing/2014/main" id="{C3B42434-D204-84F2-A25F-E5A6449F6B04}"/>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extLst>
                        <a:ext uri="{FF2B5EF4-FFF2-40B4-BE49-F238E27FC236}">
                          <a16:creationId xmlns:a16="http://schemas.microsoft.com/office/drawing/2014/main" id="{629FE212-ACFD-B327-D295-AA2B9E1CA58A}"/>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14"/>
                      <a:extLst>
                        <a:ext uri="{FF2B5EF4-FFF2-40B4-BE49-F238E27FC236}">
                          <a16:creationId xmlns:a16="http://schemas.microsoft.com/office/drawing/2014/main" id="{08CF7203-C9EF-C658-CA3C-85290542B7D9}"/>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extLst>
                        <a:ext uri="{FF2B5EF4-FFF2-40B4-BE49-F238E27FC236}">
                          <a16:creationId xmlns:a16="http://schemas.microsoft.com/office/drawing/2014/main" id="{C080AD59-6D6F-3D95-152E-D01D4C64D3F0}"/>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9" name="TextBox 18">
                  <a:hlinkClick xmlns:r="http://schemas.openxmlformats.org/officeDocument/2006/relationships" r:id="rId15"/>
                  <a:extLst>
                    <a:ext uri="{FF2B5EF4-FFF2-40B4-BE49-F238E27FC236}">
                      <a16:creationId xmlns:a16="http://schemas.microsoft.com/office/drawing/2014/main" id="{69E81C78-3B26-3DD7-AC9F-13AA094FE74B}"/>
                    </a:ext>
                  </a:extLst>
                </xdr:cNvPr>
                <xdr:cNvSpPr txBox="1"/>
              </xdr:nvSpPr>
              <xdr:spPr>
                <a:xfrm>
                  <a:off x="0" y="2248743"/>
                  <a:ext cx="1440000" cy="253521"/>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16" name="TextBox 15">
                <a:extLst>
                  <a:ext uri="{FF2B5EF4-FFF2-40B4-BE49-F238E27FC236}">
                    <a16:creationId xmlns:a16="http://schemas.microsoft.com/office/drawing/2014/main" id="{C85097DB-13AB-525D-4B4F-A7402A100CDD}"/>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extLst>
                  <a:ext uri="{FF2B5EF4-FFF2-40B4-BE49-F238E27FC236}">
                    <a16:creationId xmlns:a16="http://schemas.microsoft.com/office/drawing/2014/main" id="{9301134E-4CE1-AFAC-C0F1-FB2065DD5B23}"/>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4" name="TextBox 13">
              <a:hlinkClick xmlns:r="http://schemas.openxmlformats.org/officeDocument/2006/relationships" r:id="rId16"/>
              <a:extLst>
                <a:ext uri="{FF2B5EF4-FFF2-40B4-BE49-F238E27FC236}">
                  <a16:creationId xmlns:a16="http://schemas.microsoft.com/office/drawing/2014/main" id="{385E5438-CE4D-D849-2994-D8A8FFBB8010}"/>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2" name="Picture 11">
            <a:extLst>
              <a:ext uri="{FF2B5EF4-FFF2-40B4-BE49-F238E27FC236}">
                <a16:creationId xmlns:a16="http://schemas.microsoft.com/office/drawing/2014/main" id="{D80F8FEF-4304-9391-CC9F-6D396EE2AB90}"/>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a:grpFill/>
        </xdr:spPr>
      </xdr:pic>
    </xdr:grpSp>
    <xdr:clientData/>
  </xdr:twoCellAnchor>
  <xdr:twoCellAnchor>
    <xdr:from>
      <xdr:col>5</xdr:col>
      <xdr:colOff>0</xdr:colOff>
      <xdr:row>6</xdr:row>
      <xdr:rowOff>68580</xdr:rowOff>
    </xdr:from>
    <xdr:to>
      <xdr:col>5</xdr:col>
      <xdr:colOff>72000</xdr:colOff>
      <xdr:row>6</xdr:row>
      <xdr:rowOff>248580</xdr:rowOff>
    </xdr:to>
    <xdr:sp macro="" textlink="">
      <xdr:nvSpPr>
        <xdr:cNvPr id="36" name="Rectangle 35">
          <a:extLst>
            <a:ext uri="{FF2B5EF4-FFF2-40B4-BE49-F238E27FC236}">
              <a16:creationId xmlns:a16="http://schemas.microsoft.com/office/drawing/2014/main" id="{E7567106-1BD7-4175-87D0-A9260640F445}"/>
            </a:ext>
          </a:extLst>
        </xdr:cNvPr>
        <xdr:cNvSpPr>
          <a:spLocks/>
        </xdr:cNvSpPr>
      </xdr:nvSpPr>
      <xdr:spPr>
        <a:xfrm>
          <a:off x="1836420" y="1775460"/>
          <a:ext cx="72000" cy="180000"/>
        </a:xfrm>
        <a:prstGeom prst="rect">
          <a:avLst/>
        </a:prstGeom>
        <a:solidFill>
          <a:sysClr val="window" lastClr="FFFFFF"/>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76200</xdr:rowOff>
    </xdr:from>
    <xdr:to>
      <xdr:col>5</xdr:col>
      <xdr:colOff>72000</xdr:colOff>
      <xdr:row>8</xdr:row>
      <xdr:rowOff>256200</xdr:rowOff>
    </xdr:to>
    <xdr:sp macro="" textlink="">
      <xdr:nvSpPr>
        <xdr:cNvPr id="37" name="Rectangle 36">
          <a:extLst>
            <a:ext uri="{FF2B5EF4-FFF2-40B4-BE49-F238E27FC236}">
              <a16:creationId xmlns:a16="http://schemas.microsoft.com/office/drawing/2014/main" id="{FD2349F3-5148-4B66-BAC1-6942D863F630}"/>
            </a:ext>
          </a:extLst>
        </xdr:cNvPr>
        <xdr:cNvSpPr>
          <a:spLocks/>
        </xdr:cNvSpPr>
      </xdr:nvSpPr>
      <xdr:spPr>
        <a:xfrm>
          <a:off x="1836420" y="2438400"/>
          <a:ext cx="72000" cy="180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3</xdr:col>
      <xdr:colOff>0</xdr:colOff>
      <xdr:row>3</xdr:row>
      <xdr:rowOff>0</xdr:rowOff>
    </xdr:from>
    <xdr:to>
      <xdr:col>20</xdr:col>
      <xdr:colOff>182820</xdr:colOff>
      <xdr:row>3</xdr:row>
      <xdr:rowOff>95263</xdr:rowOff>
    </xdr:to>
    <xdr:pic>
      <xdr:nvPicPr>
        <xdr:cNvPr id="38" name="Picture 37">
          <a:extLst>
            <a:ext uri="{FF2B5EF4-FFF2-40B4-BE49-F238E27FC236}">
              <a16:creationId xmlns:a16="http://schemas.microsoft.com/office/drawing/2014/main" id="{528E18F0-BCB0-426A-A62A-F70DC133258F}"/>
            </a:ext>
          </a:extLst>
        </xdr:cNvPr>
        <xdr:cNvPicPr>
          <a:picLocks/>
        </xdr:cNvPicPr>
      </xdr:nvPicPr>
      <xdr:blipFill>
        <a:blip xmlns:r="http://schemas.openxmlformats.org/officeDocument/2006/relationships" r:embed="rId18"/>
        <a:stretch>
          <a:fillRect/>
        </a:stretch>
      </xdr:blipFill>
      <xdr:spPr>
        <a:xfrm>
          <a:off x="1592580" y="815340"/>
          <a:ext cx="12672000" cy="95263"/>
        </a:xfrm>
        <a:prstGeom prst="rect">
          <a:avLst/>
        </a:prstGeom>
      </xdr:spPr>
    </xdr:pic>
    <xdr:clientData/>
  </xdr:twoCellAnchor>
  <xdr:twoCellAnchor>
    <xdr:from>
      <xdr:col>15</xdr:col>
      <xdr:colOff>426720</xdr:colOff>
      <xdr:row>0</xdr:row>
      <xdr:rowOff>0</xdr:rowOff>
    </xdr:from>
    <xdr:to>
      <xdr:col>18</xdr:col>
      <xdr:colOff>39420</xdr:colOff>
      <xdr:row>22</xdr:row>
      <xdr:rowOff>20100</xdr:rowOff>
    </xdr:to>
    <xdr:grpSp>
      <xdr:nvGrpSpPr>
        <xdr:cNvPr id="45" name="Group 44">
          <a:extLst>
            <a:ext uri="{FF2B5EF4-FFF2-40B4-BE49-F238E27FC236}">
              <a16:creationId xmlns:a16="http://schemas.microsoft.com/office/drawing/2014/main" id="{B156C08E-7E36-2A31-9D60-F6FD44B49AC1}"/>
            </a:ext>
          </a:extLst>
        </xdr:cNvPr>
        <xdr:cNvGrpSpPr/>
      </xdr:nvGrpSpPr>
      <xdr:grpSpPr>
        <a:xfrm>
          <a:off x="9494520" y="0"/>
          <a:ext cx="4680000" cy="6840000"/>
          <a:chOff x="9486900" y="0"/>
          <a:chExt cx="4680000" cy="6840000"/>
        </a:xfrm>
      </xdr:grpSpPr>
      <xdr:sp macro="" textlink="">
        <xdr:nvSpPr>
          <xdr:cNvPr id="51" name="Rectangle: Rounded Corners 50">
            <a:extLst>
              <a:ext uri="{FF2B5EF4-FFF2-40B4-BE49-F238E27FC236}">
                <a16:creationId xmlns:a16="http://schemas.microsoft.com/office/drawing/2014/main" id="{B2389BAF-9539-27C9-ED1B-6702812EF81D}"/>
              </a:ext>
            </a:extLst>
          </xdr:cNvPr>
          <xdr:cNvSpPr/>
        </xdr:nvSpPr>
        <xdr:spPr>
          <a:xfrm>
            <a:off x="9486900" y="0"/>
            <a:ext cx="4680000" cy="6840000"/>
          </a:xfrm>
          <a:prstGeom prst="roundRect">
            <a:avLst>
              <a:gd name="adj" fmla="val 0"/>
            </a:avLst>
          </a:prstGeom>
          <a:solidFill>
            <a:schemeClr val="bg1"/>
          </a:solidFill>
          <a:ln w="127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52" name="TextBox 51">
            <a:extLst>
              <a:ext uri="{FF2B5EF4-FFF2-40B4-BE49-F238E27FC236}">
                <a16:creationId xmlns:a16="http://schemas.microsoft.com/office/drawing/2014/main" id="{41705F5E-F575-704E-D91F-2BAB7798749D}"/>
              </a:ext>
            </a:extLst>
          </xdr:cNvPr>
          <xdr:cNvSpPr txBox="1"/>
        </xdr:nvSpPr>
        <xdr:spPr>
          <a:xfrm>
            <a:off x="9875520" y="259080"/>
            <a:ext cx="1736213" cy="321752"/>
          </a:xfrm>
          <a:prstGeom prst="rect">
            <a:avLst/>
          </a:prstGeom>
          <a:solidFill>
            <a:schemeClr val="lt1">
              <a:alpha val="0"/>
            </a:schemeClr>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Add</a:t>
            </a:r>
            <a:r>
              <a:rPr lang="en-US" sz="1600" b="1" baseline="0">
                <a:solidFill>
                  <a:sysClr val="windowText" lastClr="000000"/>
                </a:solidFill>
              </a:rPr>
              <a:t> </a:t>
            </a:r>
            <a:r>
              <a:rPr lang="en-US" sz="1600" b="1">
                <a:solidFill>
                  <a:sysClr val="windowText" lastClr="000000"/>
                </a:solidFill>
              </a:rPr>
              <a:t>Nominee</a:t>
            </a:r>
            <a:endParaRPr lang="en-SC" sz="1600" b="1">
              <a:solidFill>
                <a:sysClr val="windowText" lastClr="000000"/>
              </a:solidFill>
            </a:endParaRPr>
          </a:p>
        </xdr:txBody>
      </xdr:sp>
      <xdr:sp macro="" textlink="">
        <xdr:nvSpPr>
          <xdr:cNvPr id="53" name="Rectangle: Rounded Corners 52">
            <a:hlinkClick xmlns:r="http://schemas.openxmlformats.org/officeDocument/2006/relationships" r:id="rId19"/>
            <a:extLst>
              <a:ext uri="{FF2B5EF4-FFF2-40B4-BE49-F238E27FC236}">
                <a16:creationId xmlns:a16="http://schemas.microsoft.com/office/drawing/2014/main" id="{3F2EB10B-12ED-0FA3-74C1-BBEE393B38B8}"/>
              </a:ext>
            </a:extLst>
          </xdr:cNvPr>
          <xdr:cNvSpPr/>
        </xdr:nvSpPr>
        <xdr:spPr>
          <a:xfrm>
            <a:off x="12560740" y="284185"/>
            <a:ext cx="64800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54" name="Rectangle: Rounded Corners 53">
            <a:extLst>
              <a:ext uri="{FF2B5EF4-FFF2-40B4-BE49-F238E27FC236}">
                <a16:creationId xmlns:a16="http://schemas.microsoft.com/office/drawing/2014/main" id="{82884A47-6EDD-7F37-7FFB-6884C2EE84E4}"/>
              </a:ext>
            </a:extLst>
          </xdr:cNvPr>
          <xdr:cNvSpPr/>
        </xdr:nvSpPr>
        <xdr:spPr>
          <a:xfrm>
            <a:off x="11660357" y="1069205"/>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p>
        </xdr:txBody>
      </xdr:sp>
      <xdr:sp macro="" textlink="">
        <xdr:nvSpPr>
          <xdr:cNvPr id="55" name="Rectangle: Rounded Corners 54">
            <a:extLst>
              <a:ext uri="{FF2B5EF4-FFF2-40B4-BE49-F238E27FC236}">
                <a16:creationId xmlns:a16="http://schemas.microsoft.com/office/drawing/2014/main" id="{04309A77-7F5C-D276-9899-5ED3066E314C}"/>
              </a:ext>
            </a:extLst>
          </xdr:cNvPr>
          <xdr:cNvSpPr/>
        </xdr:nvSpPr>
        <xdr:spPr>
          <a:xfrm>
            <a:off x="10015386" y="1069205"/>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Full Name</a:t>
            </a:r>
            <a:endParaRPr lang="en-SC" sz="1200"/>
          </a:p>
        </xdr:txBody>
      </xdr:sp>
      <xdr:sp macro="" textlink="">
        <xdr:nvSpPr>
          <xdr:cNvPr id="56" name="Rectangle: Rounded Corners 55">
            <a:extLst>
              <a:ext uri="{FF2B5EF4-FFF2-40B4-BE49-F238E27FC236}">
                <a16:creationId xmlns:a16="http://schemas.microsoft.com/office/drawing/2014/main" id="{2918C002-03AF-1390-706C-42AE4C8A391F}"/>
              </a:ext>
            </a:extLst>
          </xdr:cNvPr>
          <xdr:cNvSpPr/>
        </xdr:nvSpPr>
        <xdr:spPr>
          <a:xfrm>
            <a:off x="11660357" y="1375637"/>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latin typeface="Arial" panose="020B0604020202020204" pitchFamily="34" charset="0"/>
              <a:cs typeface="Arial" panose="020B0604020202020204" pitchFamily="34" charset="0"/>
            </a:endParaRPr>
          </a:p>
        </xdr:txBody>
      </xdr:sp>
      <xdr:sp macro="" textlink="">
        <xdr:nvSpPr>
          <xdr:cNvPr id="57" name="Rectangle: Rounded Corners 56">
            <a:extLst>
              <a:ext uri="{FF2B5EF4-FFF2-40B4-BE49-F238E27FC236}">
                <a16:creationId xmlns:a16="http://schemas.microsoft.com/office/drawing/2014/main" id="{05CF7B4B-0485-BC10-B4DF-BE79B21E9ED6}"/>
              </a:ext>
            </a:extLst>
          </xdr:cNvPr>
          <xdr:cNvSpPr/>
        </xdr:nvSpPr>
        <xdr:spPr>
          <a:xfrm>
            <a:off x="10015386" y="1375637"/>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Of Birth</a:t>
            </a:r>
            <a:endParaRPr lang="en-SC" sz="1200"/>
          </a:p>
        </xdr:txBody>
      </xdr:sp>
      <xdr:sp macro="" textlink="">
        <xdr:nvSpPr>
          <xdr:cNvPr id="58" name="Rectangle: Rounded Corners 57">
            <a:extLst>
              <a:ext uri="{FF2B5EF4-FFF2-40B4-BE49-F238E27FC236}">
                <a16:creationId xmlns:a16="http://schemas.microsoft.com/office/drawing/2014/main" id="{5C28E712-D74B-249E-F8A4-2B35472550EC}"/>
              </a:ext>
            </a:extLst>
          </xdr:cNvPr>
          <xdr:cNvSpPr/>
        </xdr:nvSpPr>
        <xdr:spPr>
          <a:xfrm>
            <a:off x="11660357" y="202680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59" name="Rectangle: Rounded Corners 58">
            <a:extLst>
              <a:ext uri="{FF2B5EF4-FFF2-40B4-BE49-F238E27FC236}">
                <a16:creationId xmlns:a16="http://schemas.microsoft.com/office/drawing/2014/main" id="{D3161309-EA62-6C14-52EE-4CC96AD49FBF}"/>
              </a:ext>
            </a:extLst>
          </xdr:cNvPr>
          <xdr:cNvSpPr/>
        </xdr:nvSpPr>
        <xdr:spPr>
          <a:xfrm>
            <a:off x="10015386" y="202680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Relationship</a:t>
            </a:r>
            <a:endParaRPr lang="en-SC" sz="1200"/>
          </a:p>
        </xdr:txBody>
      </xdr:sp>
      <xdr:sp macro="" textlink="">
        <xdr:nvSpPr>
          <xdr:cNvPr id="60" name="Rectangle: Rounded Corners 59">
            <a:extLst>
              <a:ext uri="{FF2B5EF4-FFF2-40B4-BE49-F238E27FC236}">
                <a16:creationId xmlns:a16="http://schemas.microsoft.com/office/drawing/2014/main" id="{0A9D5CD7-59A0-6359-F51B-E69060C29661}"/>
              </a:ext>
            </a:extLst>
          </xdr:cNvPr>
          <xdr:cNvSpPr/>
        </xdr:nvSpPr>
        <xdr:spPr>
          <a:xfrm>
            <a:off x="11660357" y="233323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latin typeface="Arial" panose="020B0604020202020204" pitchFamily="34" charset="0"/>
              <a:cs typeface="Arial" panose="020B0604020202020204" pitchFamily="34" charset="0"/>
            </a:endParaRPr>
          </a:p>
        </xdr:txBody>
      </xdr:sp>
      <xdr:sp macro="" textlink="">
        <xdr:nvSpPr>
          <xdr:cNvPr id="61" name="Rectangle: Rounded Corners 60">
            <a:extLst>
              <a:ext uri="{FF2B5EF4-FFF2-40B4-BE49-F238E27FC236}">
                <a16:creationId xmlns:a16="http://schemas.microsoft.com/office/drawing/2014/main" id="{C8D03B7C-46F1-1379-1D18-11C7F86AC641}"/>
              </a:ext>
            </a:extLst>
          </xdr:cNvPr>
          <xdr:cNvSpPr/>
        </xdr:nvSpPr>
        <xdr:spPr>
          <a:xfrm>
            <a:off x="10015386" y="233323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Share</a:t>
            </a:r>
            <a:endParaRPr lang="en-SC" sz="1200"/>
          </a:p>
        </xdr:txBody>
      </xdr:sp>
      <xdr:sp macro="" textlink="">
        <xdr:nvSpPr>
          <xdr:cNvPr id="62" name="Rectangle: Rounded Corners 61">
            <a:extLst>
              <a:ext uri="{FF2B5EF4-FFF2-40B4-BE49-F238E27FC236}">
                <a16:creationId xmlns:a16="http://schemas.microsoft.com/office/drawing/2014/main" id="{9736AC02-BE0F-39B4-F5BD-0D807A3B7BCF}"/>
              </a:ext>
            </a:extLst>
          </xdr:cNvPr>
          <xdr:cNvSpPr/>
        </xdr:nvSpPr>
        <xdr:spPr>
          <a:xfrm>
            <a:off x="11660357" y="2654986"/>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63" name="Rectangle: Rounded Corners 62">
            <a:extLst>
              <a:ext uri="{FF2B5EF4-FFF2-40B4-BE49-F238E27FC236}">
                <a16:creationId xmlns:a16="http://schemas.microsoft.com/office/drawing/2014/main" id="{54989F3D-E4B7-92AA-817A-A6C2A2281C9D}"/>
              </a:ext>
            </a:extLst>
          </xdr:cNvPr>
          <xdr:cNvSpPr/>
        </xdr:nvSpPr>
        <xdr:spPr>
          <a:xfrm>
            <a:off x="10015386" y="2654986"/>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Added</a:t>
            </a:r>
            <a:endParaRPr lang="en-SC" sz="1200"/>
          </a:p>
        </xdr:txBody>
      </xdr:sp>
      <xdr:sp macro="" textlink="">
        <xdr:nvSpPr>
          <xdr:cNvPr id="65" name="Rectangle: Rounded Corners 64">
            <a:extLst>
              <a:ext uri="{FF2B5EF4-FFF2-40B4-BE49-F238E27FC236}">
                <a16:creationId xmlns:a16="http://schemas.microsoft.com/office/drawing/2014/main" id="{B4D9D4B2-3997-54DF-1759-EC6C033C2004}"/>
              </a:ext>
            </a:extLst>
          </xdr:cNvPr>
          <xdr:cNvSpPr/>
        </xdr:nvSpPr>
        <xdr:spPr>
          <a:xfrm>
            <a:off x="11660357" y="1697388"/>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1</a:t>
            </a:r>
            <a:endParaRPr lang="en-SC" sz="1100"/>
          </a:p>
        </xdr:txBody>
      </xdr:sp>
      <xdr:sp macro="" textlink="">
        <xdr:nvSpPr>
          <xdr:cNvPr id="66" name="Rectangle: Rounded Corners 65">
            <a:extLst>
              <a:ext uri="{FF2B5EF4-FFF2-40B4-BE49-F238E27FC236}">
                <a16:creationId xmlns:a16="http://schemas.microsoft.com/office/drawing/2014/main" id="{D0125479-0BFB-7699-723B-65301D100DB1}"/>
              </a:ext>
            </a:extLst>
          </xdr:cNvPr>
          <xdr:cNvSpPr/>
        </xdr:nvSpPr>
        <xdr:spPr>
          <a:xfrm>
            <a:off x="10015386" y="169738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NIN/Passport No</a:t>
            </a:r>
            <a:endParaRPr lang="en-SC" sz="1200"/>
          </a:p>
        </xdr:txBody>
      </xdr:sp>
      <xdr:sp macro="" textlink="">
        <xdr:nvSpPr>
          <xdr:cNvPr id="71" name="Rectangle: Rounded Corners 70">
            <a:extLst>
              <a:ext uri="{FF2B5EF4-FFF2-40B4-BE49-F238E27FC236}">
                <a16:creationId xmlns:a16="http://schemas.microsoft.com/office/drawing/2014/main" id="{F2FA87D4-098E-BB15-40B7-C0C9552397A3}"/>
              </a:ext>
            </a:extLst>
          </xdr:cNvPr>
          <xdr:cNvSpPr/>
        </xdr:nvSpPr>
        <xdr:spPr>
          <a:xfrm>
            <a:off x="10015386" y="3917301"/>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Notes</a:t>
            </a:r>
            <a:endParaRPr lang="en-SC" sz="1200">
              <a:solidFill>
                <a:sysClr val="windowText" lastClr="000000"/>
              </a:solidFill>
            </a:endParaRPr>
          </a:p>
        </xdr:txBody>
      </xdr:sp>
      <xdr:sp macro="" textlink="">
        <xdr:nvSpPr>
          <xdr:cNvPr id="72" name="Rectangle: Rounded Corners 71">
            <a:hlinkClick xmlns:r="http://schemas.openxmlformats.org/officeDocument/2006/relationships" r:id="rId19"/>
            <a:extLst>
              <a:ext uri="{FF2B5EF4-FFF2-40B4-BE49-F238E27FC236}">
                <a16:creationId xmlns:a16="http://schemas.microsoft.com/office/drawing/2014/main" id="{192FEB40-65D5-5D7D-BFF3-8395382DCC72}"/>
              </a:ext>
            </a:extLst>
          </xdr:cNvPr>
          <xdr:cNvSpPr/>
        </xdr:nvSpPr>
        <xdr:spPr>
          <a:xfrm>
            <a:off x="13304211" y="280391"/>
            <a:ext cx="648001" cy="252000"/>
          </a:xfrm>
          <a:prstGeom prst="roundRect">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Close</a:t>
            </a:r>
            <a:endParaRPr lang="en-SC" sz="1100"/>
          </a:p>
        </xdr:txBody>
      </xdr:sp>
      <xdr:sp macro="" textlink="">
        <xdr:nvSpPr>
          <xdr:cNvPr id="73" name="TextBox 72">
            <a:extLst>
              <a:ext uri="{FF2B5EF4-FFF2-40B4-BE49-F238E27FC236}">
                <a16:creationId xmlns:a16="http://schemas.microsoft.com/office/drawing/2014/main" id="{2B98FFFA-FD5F-492F-6DAC-6AC8D8C37CB5}"/>
              </a:ext>
            </a:extLst>
          </xdr:cNvPr>
          <xdr:cNvSpPr txBox="1"/>
        </xdr:nvSpPr>
        <xdr:spPr>
          <a:xfrm>
            <a:off x="10126980" y="4211863"/>
            <a:ext cx="3459480" cy="687797"/>
          </a:xfrm>
          <a:prstGeom prst="rect">
            <a:avLst/>
          </a:prstGeom>
          <a:solidFill>
            <a:schemeClr val="lt1"/>
          </a:solidFill>
          <a:ln w="317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grpSp>
    <xdr:clientData/>
  </xdr:twoCellAnchor>
  <xdr:twoCellAnchor>
    <xdr:from>
      <xdr:col>12</xdr:col>
      <xdr:colOff>472440</xdr:colOff>
      <xdr:row>20</xdr:row>
      <xdr:rowOff>99060</xdr:rowOff>
    </xdr:from>
    <xdr:to>
      <xdr:col>14</xdr:col>
      <xdr:colOff>63480</xdr:colOff>
      <xdr:row>20</xdr:row>
      <xdr:rowOff>351060</xdr:rowOff>
    </xdr:to>
    <xdr:grpSp>
      <xdr:nvGrpSpPr>
        <xdr:cNvPr id="76" name="Group 75">
          <a:extLst>
            <a:ext uri="{FF2B5EF4-FFF2-40B4-BE49-F238E27FC236}">
              <a16:creationId xmlns:a16="http://schemas.microsoft.com/office/drawing/2014/main" id="{E847DBF2-AB4B-4B34-981D-6296F777BC97}"/>
            </a:ext>
          </a:extLst>
        </xdr:cNvPr>
        <xdr:cNvGrpSpPr/>
      </xdr:nvGrpSpPr>
      <xdr:grpSpPr>
        <a:xfrm>
          <a:off x="5730240" y="6393180"/>
          <a:ext cx="2700000" cy="252000"/>
          <a:chOff x="5326380" y="922022"/>
          <a:chExt cx="2674920" cy="276157"/>
        </a:xfrm>
      </xdr:grpSpPr>
      <xdr:sp macro="" textlink="">
        <xdr:nvSpPr>
          <xdr:cNvPr id="77" name="Rectangle: Rounded Corners 76">
            <a:extLst>
              <a:ext uri="{FF2B5EF4-FFF2-40B4-BE49-F238E27FC236}">
                <a16:creationId xmlns:a16="http://schemas.microsoft.com/office/drawing/2014/main" id="{B4792CE5-F9BF-4B4B-24AD-43F1EF863ACA}"/>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78" name="Picture 77">
            <a:extLst>
              <a:ext uri="{FF2B5EF4-FFF2-40B4-BE49-F238E27FC236}">
                <a16:creationId xmlns:a16="http://schemas.microsoft.com/office/drawing/2014/main" id="{A735CC72-3155-7210-9DD4-00CB39248F5A}"/>
              </a:ext>
            </a:extLst>
          </xdr:cNvPr>
          <xdr:cNvPicPr>
            <a:picLocks noChangeAspect="1"/>
          </xdr:cNvPicPr>
        </xdr:nvPicPr>
        <xdr:blipFill>
          <a:blip xmlns:r="http://schemas.openxmlformats.org/officeDocument/2006/relationships" r:embed="rId20"/>
          <a:stretch>
            <a:fillRect/>
          </a:stretch>
        </xdr:blipFill>
        <xdr:spPr>
          <a:xfrm>
            <a:off x="5326380" y="922022"/>
            <a:ext cx="666000" cy="275998"/>
          </a:xfrm>
          <a:prstGeom prst="rect">
            <a:avLst/>
          </a:prstGeom>
        </xdr:spPr>
      </xdr:pic>
      <xdr:pic>
        <xdr:nvPicPr>
          <xdr:cNvPr id="79" name="Picture 78">
            <a:extLst>
              <a:ext uri="{FF2B5EF4-FFF2-40B4-BE49-F238E27FC236}">
                <a16:creationId xmlns:a16="http://schemas.microsoft.com/office/drawing/2014/main" id="{54BEA37E-FBDB-D08A-4E1C-CA3A2478DD6E}"/>
              </a:ext>
            </a:extLst>
          </xdr:cNvPr>
          <xdr:cNvPicPr>
            <a:picLocks noChangeAspect="1"/>
          </xdr:cNvPicPr>
        </xdr:nvPicPr>
        <xdr:blipFill>
          <a:blip xmlns:r="http://schemas.openxmlformats.org/officeDocument/2006/relationships" r:embed="rId20"/>
          <a:stretch>
            <a:fillRect/>
          </a:stretch>
        </xdr:blipFill>
        <xdr:spPr>
          <a:xfrm rot="10800000">
            <a:off x="7335300" y="922181"/>
            <a:ext cx="666000" cy="275998"/>
          </a:xfrm>
          <a:prstGeom prst="rect">
            <a:avLst/>
          </a:prstGeom>
        </xdr:spPr>
      </xdr:pic>
    </xdr:grpSp>
    <xdr:clientData/>
  </xdr:twoCellAnchor>
  <xdr:twoCellAnchor>
    <xdr:from>
      <xdr:col>2</xdr:col>
      <xdr:colOff>22860</xdr:colOff>
      <xdr:row>0</xdr:row>
      <xdr:rowOff>0</xdr:rowOff>
    </xdr:from>
    <xdr:to>
      <xdr:col>15</xdr:col>
      <xdr:colOff>441960</xdr:colOff>
      <xdr:row>28</xdr:row>
      <xdr:rowOff>91440</xdr:rowOff>
    </xdr:to>
    <xdr:sp macro="" textlink="">
      <xdr:nvSpPr>
        <xdr:cNvPr id="75" name="Rectangle 74">
          <a:extLst>
            <a:ext uri="{FF2B5EF4-FFF2-40B4-BE49-F238E27FC236}">
              <a16:creationId xmlns:a16="http://schemas.microsoft.com/office/drawing/2014/main" id="{B7351BAC-9E9D-4F25-9483-CFBBE5142D59}"/>
            </a:ext>
          </a:extLst>
        </xdr:cNvPr>
        <xdr:cNvSpPr/>
      </xdr:nvSpPr>
      <xdr:spPr>
        <a:xfrm>
          <a:off x="1493520" y="0"/>
          <a:ext cx="801624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16</xdr:col>
      <xdr:colOff>594360</xdr:colOff>
      <xdr:row>16</xdr:row>
      <xdr:rowOff>281940</xdr:rowOff>
    </xdr:from>
    <xdr:to>
      <xdr:col>17</xdr:col>
      <xdr:colOff>723900</xdr:colOff>
      <xdr:row>17</xdr:row>
      <xdr:rowOff>206280</xdr:rowOff>
    </xdr:to>
    <xdr:sp macro="" textlink="">
      <xdr:nvSpPr>
        <xdr:cNvPr id="82" name="Rectangle: Rounded Corners 81">
          <a:extLst>
            <a:ext uri="{FF2B5EF4-FFF2-40B4-BE49-F238E27FC236}">
              <a16:creationId xmlns:a16="http://schemas.microsoft.com/office/drawing/2014/main" id="{9A2CB16E-A5FE-44A6-9BFE-F8AB7113AAA9}"/>
            </a:ext>
          </a:extLst>
        </xdr:cNvPr>
        <xdr:cNvSpPr/>
      </xdr:nvSpPr>
      <xdr:spPr>
        <a:xfrm>
          <a:off x="10454640" y="5265420"/>
          <a:ext cx="108204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Upload ID</a:t>
          </a:r>
          <a:endParaRPr lang="en-SC" sz="1100"/>
        </a:p>
      </xdr:txBody>
    </xdr:sp>
    <xdr:clientData/>
  </xdr:twoCellAnchor>
  <xdr:twoCellAnchor>
    <xdr:from>
      <xdr:col>17</xdr:col>
      <xdr:colOff>1478280</xdr:colOff>
      <xdr:row>16</xdr:row>
      <xdr:rowOff>289560</xdr:rowOff>
    </xdr:from>
    <xdr:to>
      <xdr:col>17</xdr:col>
      <xdr:colOff>2560320</xdr:colOff>
      <xdr:row>17</xdr:row>
      <xdr:rowOff>213900</xdr:rowOff>
    </xdr:to>
    <xdr:sp macro="" textlink="">
      <xdr:nvSpPr>
        <xdr:cNvPr id="2" name="Rectangle: Rounded Corners 1">
          <a:extLst>
            <a:ext uri="{FF2B5EF4-FFF2-40B4-BE49-F238E27FC236}">
              <a16:creationId xmlns:a16="http://schemas.microsoft.com/office/drawing/2014/main" id="{233BCAFD-8A09-43D4-A30C-F5C9FD34CAC8}"/>
            </a:ext>
          </a:extLst>
        </xdr:cNvPr>
        <xdr:cNvSpPr/>
      </xdr:nvSpPr>
      <xdr:spPr>
        <a:xfrm>
          <a:off x="12291060" y="5273040"/>
          <a:ext cx="108204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Add Another</a:t>
          </a:r>
          <a:endParaRPr lang="en-SC" sz="1100"/>
        </a:p>
      </xdr:txBody>
    </xdr:sp>
    <xdr:clientData/>
  </xdr:twoCellAnchor>
</xdr:wsDr>
</file>

<file path=xl/drawings/drawing111.xml><?xml version="1.0" encoding="utf-8"?>
<xdr:wsDr xmlns:xdr="http://schemas.openxmlformats.org/drawingml/2006/spreadsheetDrawing" xmlns:a="http://schemas.openxmlformats.org/drawingml/2006/main">
  <xdr:twoCellAnchor>
    <xdr:from>
      <xdr:col>12</xdr:col>
      <xdr:colOff>480060</xdr:colOff>
      <xdr:row>20</xdr:row>
      <xdr:rowOff>99060</xdr:rowOff>
    </xdr:from>
    <xdr:to>
      <xdr:col>14</xdr:col>
      <xdr:colOff>71100</xdr:colOff>
      <xdr:row>20</xdr:row>
      <xdr:rowOff>351060</xdr:rowOff>
    </xdr:to>
    <xdr:grpSp>
      <xdr:nvGrpSpPr>
        <xdr:cNvPr id="2" name="Group 1">
          <a:extLst>
            <a:ext uri="{FF2B5EF4-FFF2-40B4-BE49-F238E27FC236}">
              <a16:creationId xmlns:a16="http://schemas.microsoft.com/office/drawing/2014/main" id="{6C50B229-C9B3-4EC1-B3E2-2041EDC9D332}"/>
            </a:ext>
          </a:extLst>
        </xdr:cNvPr>
        <xdr:cNvGrpSpPr/>
      </xdr:nvGrpSpPr>
      <xdr:grpSpPr>
        <a:xfrm>
          <a:off x="5737860" y="639318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E9180AA6-9D9A-9E8B-1368-59DA1C1F539C}"/>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7F258F9B-2102-EA37-0C8A-41B143FF249D}"/>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8C0C0A14-0F29-4D3C-F618-78308CAD265D}"/>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17</xdr:col>
      <xdr:colOff>2567940</xdr:colOff>
      <xdr:row>3</xdr:row>
      <xdr:rowOff>121920</xdr:rowOff>
    </xdr:from>
    <xdr:to>
      <xdr:col>17</xdr:col>
      <xdr:colOff>3251940</xdr:colOff>
      <xdr:row>3</xdr:row>
      <xdr:rowOff>373920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89B6E283-58A6-41FF-B4C1-53E9C1354B55}"/>
            </a:ext>
          </a:extLst>
        </xdr:cNvPr>
        <xdr:cNvSpPr/>
      </xdr:nvSpPr>
      <xdr:spPr>
        <a:xfrm>
          <a:off x="13380720" y="93726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17</xdr:col>
      <xdr:colOff>1798320</xdr:colOff>
      <xdr:row>3</xdr:row>
      <xdr:rowOff>121920</xdr:rowOff>
    </xdr:from>
    <xdr:to>
      <xdr:col>17</xdr:col>
      <xdr:colOff>2482320</xdr:colOff>
      <xdr:row>3</xdr:row>
      <xdr:rowOff>373920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C5645C3B-15EB-47EF-BA54-9434A98FAFFC}"/>
            </a:ext>
          </a:extLst>
        </xdr:cNvPr>
        <xdr:cNvSpPr/>
      </xdr:nvSpPr>
      <xdr:spPr>
        <a:xfrm>
          <a:off x="12611100" y="937260"/>
          <a:ext cx="684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0</xdr:colOff>
      <xdr:row>7</xdr:row>
      <xdr:rowOff>68580</xdr:rowOff>
    </xdr:from>
    <xdr:to>
      <xdr:col>5</xdr:col>
      <xdr:colOff>72000</xdr:colOff>
      <xdr:row>7</xdr:row>
      <xdr:rowOff>248580</xdr:rowOff>
    </xdr:to>
    <xdr:sp macro="" textlink="">
      <xdr:nvSpPr>
        <xdr:cNvPr id="8" name="Rectangle 7">
          <a:extLst>
            <a:ext uri="{FF2B5EF4-FFF2-40B4-BE49-F238E27FC236}">
              <a16:creationId xmlns:a16="http://schemas.microsoft.com/office/drawing/2014/main" id="{C269DEB1-B6EE-491F-B363-BB8CA2C464F1}"/>
            </a:ext>
          </a:extLst>
        </xdr:cNvPr>
        <xdr:cNvSpPr>
          <a:spLocks/>
        </xdr:cNvSpPr>
      </xdr:nvSpPr>
      <xdr:spPr>
        <a:xfrm>
          <a:off x="1836420" y="2103120"/>
          <a:ext cx="72000" cy="180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17</xdr:col>
      <xdr:colOff>1013460</xdr:colOff>
      <xdr:row>3</xdr:row>
      <xdr:rowOff>121920</xdr:rowOff>
    </xdr:from>
    <xdr:to>
      <xdr:col>17</xdr:col>
      <xdr:colOff>1697460</xdr:colOff>
      <xdr:row>3</xdr:row>
      <xdr:rowOff>373920</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9385673C-E156-44BE-8246-BF086BCB415C}"/>
            </a:ext>
          </a:extLst>
        </xdr:cNvPr>
        <xdr:cNvSpPr/>
      </xdr:nvSpPr>
      <xdr:spPr>
        <a:xfrm>
          <a:off x="11826240" y="937260"/>
          <a:ext cx="684000" cy="252000"/>
        </a:xfrm>
        <a:prstGeom prst="roundRect">
          <a:avLst/>
        </a:prstGeom>
        <a:solidFill>
          <a:schemeClr val="accent2"/>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a:t>
          </a:r>
          <a:endParaRPr lang="en-SC" sz="10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22</xdr:row>
      <xdr:rowOff>20100</xdr:rowOff>
    </xdr:to>
    <xdr:grpSp>
      <xdr:nvGrpSpPr>
        <xdr:cNvPr id="10" name="Group 9">
          <a:extLst>
            <a:ext uri="{FF2B5EF4-FFF2-40B4-BE49-F238E27FC236}">
              <a16:creationId xmlns:a16="http://schemas.microsoft.com/office/drawing/2014/main" id="{797CBBE6-8E20-44B0-A48A-D675F634B447}"/>
            </a:ext>
          </a:extLst>
        </xdr:cNvPr>
        <xdr:cNvGrpSpPr/>
      </xdr:nvGrpSpPr>
      <xdr:grpSpPr>
        <a:xfrm>
          <a:off x="0" y="0"/>
          <a:ext cx="1474131" cy="6840000"/>
          <a:chOff x="0" y="0"/>
          <a:chExt cx="1470321" cy="6184990"/>
        </a:xfrm>
        <a:noFill/>
      </xdr:grpSpPr>
      <xdr:grpSp>
        <xdr:nvGrpSpPr>
          <xdr:cNvPr id="11" name="Group 10">
            <a:extLst>
              <a:ext uri="{FF2B5EF4-FFF2-40B4-BE49-F238E27FC236}">
                <a16:creationId xmlns:a16="http://schemas.microsoft.com/office/drawing/2014/main" id="{F6ECE41D-A141-0316-9776-E0CB2DA137BC}"/>
              </a:ext>
            </a:extLst>
          </xdr:cNvPr>
          <xdr:cNvGrpSpPr/>
        </xdr:nvGrpSpPr>
        <xdr:grpSpPr>
          <a:xfrm>
            <a:off x="0" y="0"/>
            <a:ext cx="1470321" cy="6184990"/>
            <a:chOff x="0" y="0"/>
            <a:chExt cx="1470321" cy="6184990"/>
          </a:xfrm>
          <a:grpFill/>
        </xdr:grpSpPr>
        <xdr:grpSp>
          <xdr:nvGrpSpPr>
            <xdr:cNvPr id="13" name="Group 12">
              <a:extLst>
                <a:ext uri="{FF2B5EF4-FFF2-40B4-BE49-F238E27FC236}">
                  <a16:creationId xmlns:a16="http://schemas.microsoft.com/office/drawing/2014/main" id="{D0F78C95-07EC-4A03-1493-02278A0B9544}"/>
                </a:ext>
              </a:extLst>
            </xdr:cNvPr>
            <xdr:cNvGrpSpPr/>
          </xdr:nvGrpSpPr>
          <xdr:grpSpPr>
            <a:xfrm>
              <a:off x="0" y="0"/>
              <a:ext cx="1470321" cy="6184990"/>
              <a:chOff x="0" y="-291307"/>
              <a:chExt cx="1474131" cy="6350725"/>
            </a:xfrm>
            <a:grpFill/>
          </xdr:grpSpPr>
          <xdr:grpSp>
            <xdr:nvGrpSpPr>
              <xdr:cNvPr id="15" name="Group 14">
                <a:extLst>
                  <a:ext uri="{FF2B5EF4-FFF2-40B4-BE49-F238E27FC236}">
                    <a16:creationId xmlns:a16="http://schemas.microsoft.com/office/drawing/2014/main" id="{3A9DE3CA-BEC5-3475-FCB1-03A025379BE3}"/>
                  </a:ext>
                </a:extLst>
              </xdr:cNvPr>
              <xdr:cNvGrpSpPr/>
            </xdr:nvGrpSpPr>
            <xdr:grpSpPr>
              <a:xfrm>
                <a:off x="0" y="-291307"/>
                <a:ext cx="1474131" cy="6350725"/>
                <a:chOff x="0" y="-291307"/>
                <a:chExt cx="1474131" cy="6350725"/>
              </a:xfrm>
              <a:grpFill/>
            </xdr:grpSpPr>
            <xdr:grpSp>
              <xdr:nvGrpSpPr>
                <xdr:cNvPr id="18" name="Group 17">
                  <a:extLst>
                    <a:ext uri="{FF2B5EF4-FFF2-40B4-BE49-F238E27FC236}">
                      <a16:creationId xmlns:a16="http://schemas.microsoft.com/office/drawing/2014/main" id="{0E740B9A-C90A-F739-710A-F2A5F2741F53}"/>
                    </a:ext>
                  </a:extLst>
                </xdr:cNvPr>
                <xdr:cNvGrpSpPr/>
              </xdr:nvGrpSpPr>
              <xdr:grpSpPr>
                <a:xfrm>
                  <a:off x="0" y="-291307"/>
                  <a:ext cx="1474131" cy="6350725"/>
                  <a:chOff x="0" y="-276870"/>
                  <a:chExt cx="1476165" cy="6035993"/>
                </a:xfrm>
                <a:grpFill/>
              </xdr:grpSpPr>
              <xdr:sp macro="" textlink="">
                <xdr:nvSpPr>
                  <xdr:cNvPr id="20" name="Rectangle 19">
                    <a:extLst>
                      <a:ext uri="{FF2B5EF4-FFF2-40B4-BE49-F238E27FC236}">
                        <a16:creationId xmlns:a16="http://schemas.microsoft.com/office/drawing/2014/main" id="{736F6FAF-57BA-FE72-EB19-F0841403BA5B}"/>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21" name="Group 20">
                    <a:extLst>
                      <a:ext uri="{FF2B5EF4-FFF2-40B4-BE49-F238E27FC236}">
                        <a16:creationId xmlns:a16="http://schemas.microsoft.com/office/drawing/2014/main" id="{6CF54F22-0294-4378-D30B-D94866E8E2B7}"/>
                      </a:ext>
                    </a:extLst>
                  </xdr:cNvPr>
                  <xdr:cNvGrpSpPr/>
                </xdr:nvGrpSpPr>
                <xdr:grpSpPr>
                  <a:xfrm>
                    <a:off x="2080" y="531339"/>
                    <a:ext cx="1457616" cy="4278031"/>
                    <a:chOff x="2080" y="531339"/>
                    <a:chExt cx="1457616" cy="4278031"/>
                  </a:xfrm>
                  <a:grpFill/>
                </xdr:grpSpPr>
                <xdr:sp macro="" textlink="">
                  <xdr:nvSpPr>
                    <xdr:cNvPr id="22" name="TextBox 21">
                      <a:hlinkClick xmlns:r="http://schemas.openxmlformats.org/officeDocument/2006/relationships" r:id="rId5"/>
                      <a:extLst>
                        <a:ext uri="{FF2B5EF4-FFF2-40B4-BE49-F238E27FC236}">
                          <a16:creationId xmlns:a16="http://schemas.microsoft.com/office/drawing/2014/main" id="{C87B3304-84EA-6A48-6F39-99F432E9CF10}"/>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6"/>
                      <a:extLst>
                        <a:ext uri="{FF2B5EF4-FFF2-40B4-BE49-F238E27FC236}">
                          <a16:creationId xmlns:a16="http://schemas.microsoft.com/office/drawing/2014/main" id="{29895E7F-15E6-AEB2-3FAD-9B20232FB6A9}"/>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7"/>
                      <a:extLst>
                        <a:ext uri="{FF2B5EF4-FFF2-40B4-BE49-F238E27FC236}">
                          <a16:creationId xmlns:a16="http://schemas.microsoft.com/office/drawing/2014/main" id="{DCEEF691-23AE-0C8F-A5C5-B9A758D9E6FD}"/>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16137A61-A6AC-0120-A99F-EBED1B2D1141}"/>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9"/>
                      <a:extLst>
                        <a:ext uri="{FF2B5EF4-FFF2-40B4-BE49-F238E27FC236}">
                          <a16:creationId xmlns:a16="http://schemas.microsoft.com/office/drawing/2014/main" id="{0562AE31-9554-730D-78B2-821545231AEE}"/>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0"/>
                      <a:extLst>
                        <a:ext uri="{FF2B5EF4-FFF2-40B4-BE49-F238E27FC236}">
                          <a16:creationId xmlns:a16="http://schemas.microsoft.com/office/drawing/2014/main" id="{4AB1E393-53E9-BAC4-BAED-1C840C375711}"/>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1"/>
                      <a:extLst>
                        <a:ext uri="{FF2B5EF4-FFF2-40B4-BE49-F238E27FC236}">
                          <a16:creationId xmlns:a16="http://schemas.microsoft.com/office/drawing/2014/main" id="{F2446EA5-377A-3124-279F-0C50261590AD}"/>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2"/>
                      <a:extLst>
                        <a:ext uri="{FF2B5EF4-FFF2-40B4-BE49-F238E27FC236}">
                          <a16:creationId xmlns:a16="http://schemas.microsoft.com/office/drawing/2014/main" id="{564507B4-2992-4D0C-D841-C8BB535AAEE2}"/>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3"/>
                      <a:extLst>
                        <a:ext uri="{FF2B5EF4-FFF2-40B4-BE49-F238E27FC236}">
                          <a16:creationId xmlns:a16="http://schemas.microsoft.com/office/drawing/2014/main" id="{4F339492-0168-C0FC-D2C1-29ED6983AF7F}"/>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extLst>
                        <a:ext uri="{FF2B5EF4-FFF2-40B4-BE49-F238E27FC236}">
                          <a16:creationId xmlns:a16="http://schemas.microsoft.com/office/drawing/2014/main" id="{727D6391-A5FC-35EA-F8BA-1BEB7276D29F}"/>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4"/>
                      <a:extLst>
                        <a:ext uri="{FF2B5EF4-FFF2-40B4-BE49-F238E27FC236}">
                          <a16:creationId xmlns:a16="http://schemas.microsoft.com/office/drawing/2014/main" id="{5CC909A4-CB2B-0843-D426-8561B4D98CC2}"/>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extLst>
                        <a:ext uri="{FF2B5EF4-FFF2-40B4-BE49-F238E27FC236}">
                          <a16:creationId xmlns:a16="http://schemas.microsoft.com/office/drawing/2014/main" id="{422A5622-D7B1-D7F1-7248-C92CAAC2E7F7}"/>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4" name="TextBox 33">
                      <a:hlinkClick xmlns:r="http://schemas.openxmlformats.org/officeDocument/2006/relationships" r:id="rId15"/>
                      <a:extLst>
                        <a:ext uri="{FF2B5EF4-FFF2-40B4-BE49-F238E27FC236}">
                          <a16:creationId xmlns:a16="http://schemas.microsoft.com/office/drawing/2014/main" id="{4465ECF7-2045-8348-4B3D-21558C5A15DE}"/>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5" name="TextBox 34">
                      <a:extLst>
                        <a:ext uri="{FF2B5EF4-FFF2-40B4-BE49-F238E27FC236}">
                          <a16:creationId xmlns:a16="http://schemas.microsoft.com/office/drawing/2014/main" id="{5649E9A8-A8D0-DCD6-568C-096CDD42DA29}"/>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9" name="TextBox 18">
                  <a:hlinkClick xmlns:r="http://schemas.openxmlformats.org/officeDocument/2006/relationships" r:id="rId16"/>
                  <a:extLst>
                    <a:ext uri="{FF2B5EF4-FFF2-40B4-BE49-F238E27FC236}">
                      <a16:creationId xmlns:a16="http://schemas.microsoft.com/office/drawing/2014/main" id="{DC089634-E7AB-495F-10BE-E6C0FD6DCE49}"/>
                    </a:ext>
                  </a:extLst>
                </xdr:cNvPr>
                <xdr:cNvSpPr txBox="1"/>
              </xdr:nvSpPr>
              <xdr:spPr>
                <a:xfrm>
                  <a:off x="0" y="2248743"/>
                  <a:ext cx="1440000" cy="253521"/>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16" name="TextBox 15">
                <a:extLst>
                  <a:ext uri="{FF2B5EF4-FFF2-40B4-BE49-F238E27FC236}">
                    <a16:creationId xmlns:a16="http://schemas.microsoft.com/office/drawing/2014/main" id="{83188D1E-9088-67F9-C901-AEF1CBC812BD}"/>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extLst>
                  <a:ext uri="{FF2B5EF4-FFF2-40B4-BE49-F238E27FC236}">
                    <a16:creationId xmlns:a16="http://schemas.microsoft.com/office/drawing/2014/main" id="{BB5E6618-CC1E-1265-A04D-FD2E384325E7}"/>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4" name="TextBox 13">
              <a:hlinkClick xmlns:r="http://schemas.openxmlformats.org/officeDocument/2006/relationships" r:id="rId17"/>
              <a:extLst>
                <a:ext uri="{FF2B5EF4-FFF2-40B4-BE49-F238E27FC236}">
                  <a16:creationId xmlns:a16="http://schemas.microsoft.com/office/drawing/2014/main" id="{6AE5975B-E867-0C7F-B72C-D5CB63155675}"/>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2" name="Picture 11">
            <a:extLst>
              <a:ext uri="{FF2B5EF4-FFF2-40B4-BE49-F238E27FC236}">
                <a16:creationId xmlns:a16="http://schemas.microsoft.com/office/drawing/2014/main" id="{F0010F56-1574-5C97-01D4-6503FD0022B6}"/>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a:grpFill/>
        </xdr:spPr>
      </xdr:pic>
    </xdr:grpSp>
    <xdr:clientData/>
  </xdr:twoCellAnchor>
  <xdr:twoCellAnchor>
    <xdr:from>
      <xdr:col>5</xdr:col>
      <xdr:colOff>0</xdr:colOff>
      <xdr:row>6</xdr:row>
      <xdr:rowOff>68580</xdr:rowOff>
    </xdr:from>
    <xdr:to>
      <xdr:col>5</xdr:col>
      <xdr:colOff>72000</xdr:colOff>
      <xdr:row>6</xdr:row>
      <xdr:rowOff>248580</xdr:rowOff>
    </xdr:to>
    <xdr:sp macro="" textlink="">
      <xdr:nvSpPr>
        <xdr:cNvPr id="36" name="Rectangle 35">
          <a:extLst>
            <a:ext uri="{FF2B5EF4-FFF2-40B4-BE49-F238E27FC236}">
              <a16:creationId xmlns:a16="http://schemas.microsoft.com/office/drawing/2014/main" id="{3B25B580-0CE5-42E3-8FA9-4A73E4A045AC}"/>
            </a:ext>
          </a:extLst>
        </xdr:cNvPr>
        <xdr:cNvSpPr>
          <a:spLocks/>
        </xdr:cNvSpPr>
      </xdr:nvSpPr>
      <xdr:spPr>
        <a:xfrm>
          <a:off x="1836420" y="1775460"/>
          <a:ext cx="72000" cy="180000"/>
        </a:xfrm>
        <a:prstGeom prst="rect">
          <a:avLst/>
        </a:prstGeom>
        <a:solidFill>
          <a:sysClr val="window" lastClr="FFFFFF"/>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76200</xdr:rowOff>
    </xdr:from>
    <xdr:to>
      <xdr:col>5</xdr:col>
      <xdr:colOff>72000</xdr:colOff>
      <xdr:row>8</xdr:row>
      <xdr:rowOff>256200</xdr:rowOff>
    </xdr:to>
    <xdr:sp macro="" textlink="">
      <xdr:nvSpPr>
        <xdr:cNvPr id="37" name="Rectangle 36">
          <a:extLst>
            <a:ext uri="{FF2B5EF4-FFF2-40B4-BE49-F238E27FC236}">
              <a16:creationId xmlns:a16="http://schemas.microsoft.com/office/drawing/2014/main" id="{8B2E322B-059E-4575-8B0A-2A3531B79D93}"/>
            </a:ext>
          </a:extLst>
        </xdr:cNvPr>
        <xdr:cNvSpPr>
          <a:spLocks/>
        </xdr:cNvSpPr>
      </xdr:nvSpPr>
      <xdr:spPr>
        <a:xfrm>
          <a:off x="1836420" y="2438400"/>
          <a:ext cx="72000" cy="180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15</xdr:col>
      <xdr:colOff>426720</xdr:colOff>
      <xdr:row>0</xdr:row>
      <xdr:rowOff>0</xdr:rowOff>
    </xdr:from>
    <xdr:to>
      <xdr:col>18</xdr:col>
      <xdr:colOff>39420</xdr:colOff>
      <xdr:row>22</xdr:row>
      <xdr:rowOff>20100</xdr:rowOff>
    </xdr:to>
    <xdr:grpSp>
      <xdr:nvGrpSpPr>
        <xdr:cNvPr id="61" name="Group 60">
          <a:extLst>
            <a:ext uri="{FF2B5EF4-FFF2-40B4-BE49-F238E27FC236}">
              <a16:creationId xmlns:a16="http://schemas.microsoft.com/office/drawing/2014/main" id="{68DEBF84-06E5-48BF-A1C3-23B54A7D60D1}"/>
            </a:ext>
          </a:extLst>
        </xdr:cNvPr>
        <xdr:cNvGrpSpPr/>
      </xdr:nvGrpSpPr>
      <xdr:grpSpPr>
        <a:xfrm>
          <a:off x="9494520" y="0"/>
          <a:ext cx="4680000" cy="6840000"/>
          <a:chOff x="9486900" y="0"/>
          <a:chExt cx="4680000" cy="6840000"/>
        </a:xfrm>
      </xdr:grpSpPr>
      <xdr:sp macro="" textlink="">
        <xdr:nvSpPr>
          <xdr:cNvPr id="62" name="Rectangle: Rounded Corners 61">
            <a:extLst>
              <a:ext uri="{FF2B5EF4-FFF2-40B4-BE49-F238E27FC236}">
                <a16:creationId xmlns:a16="http://schemas.microsoft.com/office/drawing/2014/main" id="{1D4DFE9D-5765-1662-C635-62036BDE6BDE}"/>
              </a:ext>
            </a:extLst>
          </xdr:cNvPr>
          <xdr:cNvSpPr/>
        </xdr:nvSpPr>
        <xdr:spPr>
          <a:xfrm>
            <a:off x="9486900" y="0"/>
            <a:ext cx="4680000" cy="6840000"/>
          </a:xfrm>
          <a:prstGeom prst="roundRect">
            <a:avLst>
              <a:gd name="adj" fmla="val 0"/>
            </a:avLst>
          </a:prstGeom>
          <a:solidFill>
            <a:schemeClr val="bg1"/>
          </a:solidFill>
          <a:ln w="127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63" name="TextBox 62">
            <a:extLst>
              <a:ext uri="{FF2B5EF4-FFF2-40B4-BE49-F238E27FC236}">
                <a16:creationId xmlns:a16="http://schemas.microsoft.com/office/drawing/2014/main" id="{D10CB4A6-9C38-7D08-CA19-AC23A058DA79}"/>
              </a:ext>
            </a:extLst>
          </xdr:cNvPr>
          <xdr:cNvSpPr txBox="1"/>
        </xdr:nvSpPr>
        <xdr:spPr>
          <a:xfrm>
            <a:off x="9875520" y="259080"/>
            <a:ext cx="1736213" cy="321752"/>
          </a:xfrm>
          <a:prstGeom prst="rect">
            <a:avLst/>
          </a:prstGeom>
          <a:solidFill>
            <a:schemeClr val="lt1">
              <a:alpha val="0"/>
            </a:schemeClr>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Edit</a:t>
            </a:r>
            <a:r>
              <a:rPr lang="en-US" sz="1600" b="1" baseline="0">
                <a:solidFill>
                  <a:sysClr val="windowText" lastClr="000000"/>
                </a:solidFill>
              </a:rPr>
              <a:t> </a:t>
            </a:r>
            <a:r>
              <a:rPr lang="en-US" sz="1600" b="1">
                <a:solidFill>
                  <a:sysClr val="windowText" lastClr="000000"/>
                </a:solidFill>
              </a:rPr>
              <a:t>Nominee</a:t>
            </a:r>
            <a:endParaRPr lang="en-SC" sz="1600" b="1">
              <a:solidFill>
                <a:sysClr val="windowText" lastClr="000000"/>
              </a:solidFill>
            </a:endParaRPr>
          </a:p>
        </xdr:txBody>
      </xdr:sp>
      <xdr:sp macro="" textlink="">
        <xdr:nvSpPr>
          <xdr:cNvPr id="64" name="Rectangle: Rounded Corners 63">
            <a:hlinkClick xmlns:r="http://schemas.openxmlformats.org/officeDocument/2006/relationships" r:id="rId19"/>
            <a:extLst>
              <a:ext uri="{FF2B5EF4-FFF2-40B4-BE49-F238E27FC236}">
                <a16:creationId xmlns:a16="http://schemas.microsoft.com/office/drawing/2014/main" id="{6B87C2FB-CBA4-ECCF-AE55-D540F07D0CC7}"/>
              </a:ext>
            </a:extLst>
          </xdr:cNvPr>
          <xdr:cNvSpPr/>
        </xdr:nvSpPr>
        <xdr:spPr>
          <a:xfrm>
            <a:off x="12560740" y="284185"/>
            <a:ext cx="64800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65" name="Rectangle: Rounded Corners 64">
            <a:extLst>
              <a:ext uri="{FF2B5EF4-FFF2-40B4-BE49-F238E27FC236}">
                <a16:creationId xmlns:a16="http://schemas.microsoft.com/office/drawing/2014/main" id="{E51E26EB-BC2D-15FC-D721-19FCC60E44B7}"/>
              </a:ext>
            </a:extLst>
          </xdr:cNvPr>
          <xdr:cNvSpPr/>
        </xdr:nvSpPr>
        <xdr:spPr>
          <a:xfrm>
            <a:off x="11660357" y="1069205"/>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Jessy Franklin</a:t>
            </a:r>
            <a:endParaRPr lang="en-SC" sz="1100">
              <a:solidFill>
                <a:sysClr val="windowText" lastClr="000000"/>
              </a:solidFill>
            </a:endParaRPr>
          </a:p>
        </xdr:txBody>
      </xdr:sp>
      <xdr:sp macro="" textlink="">
        <xdr:nvSpPr>
          <xdr:cNvPr id="66" name="Rectangle: Rounded Corners 65">
            <a:extLst>
              <a:ext uri="{FF2B5EF4-FFF2-40B4-BE49-F238E27FC236}">
                <a16:creationId xmlns:a16="http://schemas.microsoft.com/office/drawing/2014/main" id="{105BB3C1-FD94-8108-26F1-26F135C542EE}"/>
              </a:ext>
            </a:extLst>
          </xdr:cNvPr>
          <xdr:cNvSpPr/>
        </xdr:nvSpPr>
        <xdr:spPr>
          <a:xfrm>
            <a:off x="10015386" y="1069205"/>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Full Name</a:t>
            </a:r>
            <a:endParaRPr lang="en-SC" sz="1200"/>
          </a:p>
        </xdr:txBody>
      </xdr:sp>
      <xdr:sp macro="" textlink="">
        <xdr:nvSpPr>
          <xdr:cNvPr id="67" name="Rectangle: Rounded Corners 66">
            <a:extLst>
              <a:ext uri="{FF2B5EF4-FFF2-40B4-BE49-F238E27FC236}">
                <a16:creationId xmlns:a16="http://schemas.microsoft.com/office/drawing/2014/main" id="{BB7FA233-59BA-0C21-9FD5-6472D648A4F1}"/>
              </a:ext>
            </a:extLst>
          </xdr:cNvPr>
          <xdr:cNvSpPr/>
        </xdr:nvSpPr>
        <xdr:spPr>
          <a:xfrm>
            <a:off x="11660357" y="1375637"/>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30-Sep-70</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Rectangle: Rounded Corners 67">
            <a:extLst>
              <a:ext uri="{FF2B5EF4-FFF2-40B4-BE49-F238E27FC236}">
                <a16:creationId xmlns:a16="http://schemas.microsoft.com/office/drawing/2014/main" id="{C485E169-1394-E593-FDBA-3796AF8FCE39}"/>
              </a:ext>
            </a:extLst>
          </xdr:cNvPr>
          <xdr:cNvSpPr/>
        </xdr:nvSpPr>
        <xdr:spPr>
          <a:xfrm>
            <a:off x="10015386" y="1375637"/>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Of Birth</a:t>
            </a:r>
            <a:endParaRPr lang="en-SC" sz="1200"/>
          </a:p>
        </xdr:txBody>
      </xdr:sp>
      <xdr:sp macro="" textlink="">
        <xdr:nvSpPr>
          <xdr:cNvPr id="69" name="Rectangle: Rounded Corners 68">
            <a:extLst>
              <a:ext uri="{FF2B5EF4-FFF2-40B4-BE49-F238E27FC236}">
                <a16:creationId xmlns:a16="http://schemas.microsoft.com/office/drawing/2014/main" id="{47765CF9-B60A-6F86-E8A8-6FAEAAB78A77}"/>
              </a:ext>
            </a:extLst>
          </xdr:cNvPr>
          <xdr:cNvSpPr/>
        </xdr:nvSpPr>
        <xdr:spPr>
          <a:xfrm>
            <a:off x="11660357" y="202680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Husband</a:t>
            </a:r>
            <a:r>
              <a:rPr lang="en-US" sz="1100"/>
              <a:t>1</a:t>
            </a:r>
            <a:endParaRPr lang="en-SC" sz="1100"/>
          </a:p>
        </xdr:txBody>
      </xdr:sp>
      <xdr:sp macro="" textlink="">
        <xdr:nvSpPr>
          <xdr:cNvPr id="70" name="Rectangle: Rounded Corners 69">
            <a:extLst>
              <a:ext uri="{FF2B5EF4-FFF2-40B4-BE49-F238E27FC236}">
                <a16:creationId xmlns:a16="http://schemas.microsoft.com/office/drawing/2014/main" id="{52AF1C1E-43C1-8801-9AD6-688E8B161D44}"/>
              </a:ext>
            </a:extLst>
          </xdr:cNvPr>
          <xdr:cNvSpPr/>
        </xdr:nvSpPr>
        <xdr:spPr>
          <a:xfrm>
            <a:off x="10015386" y="202680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Relationship</a:t>
            </a:r>
            <a:endParaRPr lang="en-SC" sz="1200"/>
          </a:p>
        </xdr:txBody>
      </xdr:sp>
      <xdr:sp macro="" textlink="">
        <xdr:nvSpPr>
          <xdr:cNvPr id="71" name="Rectangle: Rounded Corners 70">
            <a:extLst>
              <a:ext uri="{FF2B5EF4-FFF2-40B4-BE49-F238E27FC236}">
                <a16:creationId xmlns:a16="http://schemas.microsoft.com/office/drawing/2014/main" id="{6A90B2F7-F8C5-A640-5A90-930EC0156B37}"/>
              </a:ext>
            </a:extLst>
          </xdr:cNvPr>
          <xdr:cNvSpPr/>
        </xdr:nvSpPr>
        <xdr:spPr>
          <a:xfrm>
            <a:off x="11660357" y="2333233"/>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50%</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Rectangle: Rounded Corners 71">
            <a:extLst>
              <a:ext uri="{FF2B5EF4-FFF2-40B4-BE49-F238E27FC236}">
                <a16:creationId xmlns:a16="http://schemas.microsoft.com/office/drawing/2014/main" id="{ED47AE82-89E5-C822-DE24-50FA25E419C7}"/>
              </a:ext>
            </a:extLst>
          </xdr:cNvPr>
          <xdr:cNvSpPr/>
        </xdr:nvSpPr>
        <xdr:spPr>
          <a:xfrm>
            <a:off x="10015386" y="2333233"/>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Share</a:t>
            </a:r>
            <a:endParaRPr lang="en-SC" sz="1200"/>
          </a:p>
        </xdr:txBody>
      </xdr:sp>
      <xdr:sp macro="" textlink="">
        <xdr:nvSpPr>
          <xdr:cNvPr id="73" name="Rectangle: Rounded Corners 72">
            <a:extLst>
              <a:ext uri="{FF2B5EF4-FFF2-40B4-BE49-F238E27FC236}">
                <a16:creationId xmlns:a16="http://schemas.microsoft.com/office/drawing/2014/main" id="{F197089D-DBA5-0DB9-A808-790684FCC956}"/>
              </a:ext>
            </a:extLst>
          </xdr:cNvPr>
          <xdr:cNvSpPr/>
        </xdr:nvSpPr>
        <xdr:spPr>
          <a:xfrm>
            <a:off x="11660357" y="2654986"/>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1-Jan-04</a:t>
            </a:r>
            <a:endParaRPr lang="en-SC" sz="1100">
              <a:solidFill>
                <a:sysClr val="windowText" lastClr="000000"/>
              </a:solidFill>
            </a:endParaRPr>
          </a:p>
        </xdr:txBody>
      </xdr:sp>
      <xdr:sp macro="" textlink="">
        <xdr:nvSpPr>
          <xdr:cNvPr id="74" name="Rectangle: Rounded Corners 73">
            <a:extLst>
              <a:ext uri="{FF2B5EF4-FFF2-40B4-BE49-F238E27FC236}">
                <a16:creationId xmlns:a16="http://schemas.microsoft.com/office/drawing/2014/main" id="{475ED656-1A59-69AC-1BEF-49657C9674AF}"/>
              </a:ext>
            </a:extLst>
          </xdr:cNvPr>
          <xdr:cNvSpPr/>
        </xdr:nvSpPr>
        <xdr:spPr>
          <a:xfrm>
            <a:off x="10015386" y="2654986"/>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Added</a:t>
            </a:r>
            <a:endParaRPr lang="en-SC" sz="1200"/>
          </a:p>
        </xdr:txBody>
      </xdr:sp>
      <xdr:sp macro="" textlink="">
        <xdr:nvSpPr>
          <xdr:cNvPr id="75" name="Rectangle: Rounded Corners 74">
            <a:extLst>
              <a:ext uri="{FF2B5EF4-FFF2-40B4-BE49-F238E27FC236}">
                <a16:creationId xmlns:a16="http://schemas.microsoft.com/office/drawing/2014/main" id="{29E204DE-FA83-4296-B69E-0745383291F0}"/>
              </a:ext>
            </a:extLst>
          </xdr:cNvPr>
          <xdr:cNvSpPr/>
        </xdr:nvSpPr>
        <xdr:spPr>
          <a:xfrm>
            <a:off x="10015386" y="297673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 Removed</a:t>
            </a:r>
            <a:endParaRPr lang="en-SC" sz="1200">
              <a:solidFill>
                <a:sysClr val="windowText" lastClr="000000"/>
              </a:solidFill>
            </a:endParaRPr>
          </a:p>
        </xdr:txBody>
      </xdr:sp>
      <xdr:sp macro="" textlink="">
        <xdr:nvSpPr>
          <xdr:cNvPr id="76" name="Rectangle: Rounded Corners 75">
            <a:extLst>
              <a:ext uri="{FF2B5EF4-FFF2-40B4-BE49-F238E27FC236}">
                <a16:creationId xmlns:a16="http://schemas.microsoft.com/office/drawing/2014/main" id="{A12B571F-68C9-FEBB-9743-516D34C8DB48}"/>
              </a:ext>
            </a:extLst>
          </xdr:cNvPr>
          <xdr:cNvSpPr/>
        </xdr:nvSpPr>
        <xdr:spPr>
          <a:xfrm>
            <a:off x="11660357" y="1697388"/>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970-0023-1-1-87</a:t>
            </a:r>
            <a:r>
              <a:rPr lang="en-US" sz="1100"/>
              <a:t>1</a:t>
            </a:r>
            <a:endParaRPr lang="en-SC" sz="1100"/>
          </a:p>
        </xdr:txBody>
      </xdr:sp>
      <xdr:sp macro="" textlink="">
        <xdr:nvSpPr>
          <xdr:cNvPr id="77" name="Rectangle: Rounded Corners 76">
            <a:extLst>
              <a:ext uri="{FF2B5EF4-FFF2-40B4-BE49-F238E27FC236}">
                <a16:creationId xmlns:a16="http://schemas.microsoft.com/office/drawing/2014/main" id="{17471F5F-18FE-C912-D0FA-099B3B482B9D}"/>
              </a:ext>
            </a:extLst>
          </xdr:cNvPr>
          <xdr:cNvSpPr/>
        </xdr:nvSpPr>
        <xdr:spPr>
          <a:xfrm>
            <a:off x="10015386" y="1697388"/>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NIN/Passport No</a:t>
            </a:r>
            <a:endParaRPr lang="en-SC" sz="1200"/>
          </a:p>
        </xdr:txBody>
      </xdr:sp>
      <xdr:sp macro="" textlink="">
        <xdr:nvSpPr>
          <xdr:cNvPr id="78" name="Rectangle: Rounded Corners 77">
            <a:extLst>
              <a:ext uri="{FF2B5EF4-FFF2-40B4-BE49-F238E27FC236}">
                <a16:creationId xmlns:a16="http://schemas.microsoft.com/office/drawing/2014/main" id="{9F7D75BD-D39E-F374-3566-359D345187BA}"/>
              </a:ext>
            </a:extLst>
          </xdr:cNvPr>
          <xdr:cNvSpPr/>
        </xdr:nvSpPr>
        <xdr:spPr>
          <a:xfrm>
            <a:off x="11660357" y="2978328"/>
            <a:ext cx="1944000" cy="216000"/>
          </a:xfrm>
          <a:prstGeom prst="roundRect">
            <a:avLst>
              <a:gd name="adj" fmla="val 0"/>
            </a:avLst>
          </a:prstGeom>
          <a:solidFill>
            <a:schemeClr val="bg1"/>
          </a:solidFill>
          <a:ln w="31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100">
              <a:solidFill>
                <a:sysClr val="windowText" lastClr="000000"/>
              </a:solidFill>
            </a:endParaRPr>
          </a:p>
        </xdr:txBody>
      </xdr:sp>
      <xdr:sp macro="" textlink="">
        <xdr:nvSpPr>
          <xdr:cNvPr id="80" name="Rectangle: Rounded Corners 79">
            <a:extLst>
              <a:ext uri="{FF2B5EF4-FFF2-40B4-BE49-F238E27FC236}">
                <a16:creationId xmlns:a16="http://schemas.microsoft.com/office/drawing/2014/main" id="{F3CE1864-E24B-57D5-3510-4FEF1A69834D}"/>
              </a:ext>
            </a:extLst>
          </xdr:cNvPr>
          <xdr:cNvSpPr/>
        </xdr:nvSpPr>
        <xdr:spPr>
          <a:xfrm>
            <a:off x="10015386" y="3917301"/>
            <a:ext cx="1332000" cy="216000"/>
          </a:xfrm>
          <a:prstGeom prst="round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Notes</a:t>
            </a:r>
            <a:endParaRPr lang="en-SC" sz="1200">
              <a:solidFill>
                <a:sysClr val="windowText" lastClr="000000"/>
              </a:solidFill>
            </a:endParaRPr>
          </a:p>
        </xdr:txBody>
      </xdr:sp>
      <xdr:sp macro="" textlink="">
        <xdr:nvSpPr>
          <xdr:cNvPr id="81" name="Rectangle: Rounded Corners 80">
            <a:hlinkClick xmlns:r="http://schemas.openxmlformats.org/officeDocument/2006/relationships" r:id="rId19"/>
            <a:extLst>
              <a:ext uri="{FF2B5EF4-FFF2-40B4-BE49-F238E27FC236}">
                <a16:creationId xmlns:a16="http://schemas.microsoft.com/office/drawing/2014/main" id="{6336A580-C513-BE27-6FEE-783C0593C496}"/>
              </a:ext>
            </a:extLst>
          </xdr:cNvPr>
          <xdr:cNvSpPr/>
        </xdr:nvSpPr>
        <xdr:spPr>
          <a:xfrm>
            <a:off x="13304211" y="280391"/>
            <a:ext cx="648001" cy="252000"/>
          </a:xfrm>
          <a:prstGeom prst="roundRect">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82" name="TextBox 81">
            <a:extLst>
              <a:ext uri="{FF2B5EF4-FFF2-40B4-BE49-F238E27FC236}">
                <a16:creationId xmlns:a16="http://schemas.microsoft.com/office/drawing/2014/main" id="{456E7C8F-9201-F4A4-9C07-18BB9BBF3C85}"/>
              </a:ext>
            </a:extLst>
          </xdr:cNvPr>
          <xdr:cNvSpPr txBox="1"/>
        </xdr:nvSpPr>
        <xdr:spPr>
          <a:xfrm>
            <a:off x="10126980" y="4211863"/>
            <a:ext cx="3459480" cy="687797"/>
          </a:xfrm>
          <a:prstGeom prst="rect">
            <a:avLst/>
          </a:prstGeom>
          <a:solidFill>
            <a:schemeClr val="lt1"/>
          </a:solidFill>
          <a:ln w="317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grpSp>
    <xdr:clientData/>
  </xdr:twoCellAnchor>
  <xdr:twoCellAnchor>
    <xdr:from>
      <xdr:col>2</xdr:col>
      <xdr:colOff>15240</xdr:colOff>
      <xdr:row>0</xdr:row>
      <xdr:rowOff>0</xdr:rowOff>
    </xdr:from>
    <xdr:to>
      <xdr:col>15</xdr:col>
      <xdr:colOff>434340</xdr:colOff>
      <xdr:row>28</xdr:row>
      <xdr:rowOff>91440</xdr:rowOff>
    </xdr:to>
    <xdr:sp macro="" textlink="">
      <xdr:nvSpPr>
        <xdr:cNvPr id="84" name="Rectangle 83">
          <a:extLst>
            <a:ext uri="{FF2B5EF4-FFF2-40B4-BE49-F238E27FC236}">
              <a16:creationId xmlns:a16="http://schemas.microsoft.com/office/drawing/2014/main" id="{31E83120-7BF1-44A6-A91D-C2F862FBE2E7}"/>
            </a:ext>
          </a:extLst>
        </xdr:cNvPr>
        <xdr:cNvSpPr/>
      </xdr:nvSpPr>
      <xdr:spPr>
        <a:xfrm>
          <a:off x="1485900" y="0"/>
          <a:ext cx="801624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twoCellAnchor>
    <xdr:from>
      <xdr:col>17</xdr:col>
      <xdr:colOff>594360</xdr:colOff>
      <xdr:row>16</xdr:row>
      <xdr:rowOff>297180</xdr:rowOff>
    </xdr:from>
    <xdr:to>
      <xdr:col>17</xdr:col>
      <xdr:colOff>1676400</xdr:colOff>
      <xdr:row>17</xdr:row>
      <xdr:rowOff>221520</xdr:rowOff>
    </xdr:to>
    <xdr:sp macro="" textlink="">
      <xdr:nvSpPr>
        <xdr:cNvPr id="87" name="Rectangle: Rounded Corners 86">
          <a:extLst>
            <a:ext uri="{FF2B5EF4-FFF2-40B4-BE49-F238E27FC236}">
              <a16:creationId xmlns:a16="http://schemas.microsoft.com/office/drawing/2014/main" id="{076F51A7-1467-4C8C-A490-397B33F82334}"/>
            </a:ext>
          </a:extLst>
        </xdr:cNvPr>
        <xdr:cNvSpPr/>
      </xdr:nvSpPr>
      <xdr:spPr>
        <a:xfrm>
          <a:off x="11407140" y="5280660"/>
          <a:ext cx="1082040" cy="252000"/>
        </a:xfrm>
        <a:prstGeom prst="roundRect">
          <a:avLst/>
        </a:prstGeom>
        <a:solidFill>
          <a:srgbClr val="FF6600"/>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Upload ID</a:t>
          </a:r>
          <a:endParaRPr lang="en-SC" sz="1100"/>
        </a:p>
      </xdr:txBody>
    </xdr:sp>
    <xdr:clientData/>
  </xdr:twoCellAnchor>
</xdr:wsDr>
</file>

<file path=xl/drawings/drawing112.xml><?xml version="1.0" encoding="utf-8"?>
<xdr:wsDr xmlns:xdr="http://schemas.openxmlformats.org/drawingml/2006/spreadsheetDrawing" xmlns:a="http://schemas.openxmlformats.org/drawingml/2006/main">
  <xdr:twoCellAnchor>
    <xdr:from>
      <xdr:col>11</xdr:col>
      <xdr:colOff>327660</xdr:colOff>
      <xdr:row>20</xdr:row>
      <xdr:rowOff>91440</xdr:rowOff>
    </xdr:from>
    <xdr:to>
      <xdr:col>13</xdr:col>
      <xdr:colOff>93960</xdr:colOff>
      <xdr:row>20</xdr:row>
      <xdr:rowOff>343440</xdr:rowOff>
    </xdr:to>
    <xdr:grpSp>
      <xdr:nvGrpSpPr>
        <xdr:cNvPr id="42" name="Group 41">
          <a:extLst>
            <a:ext uri="{FF2B5EF4-FFF2-40B4-BE49-F238E27FC236}">
              <a16:creationId xmlns:a16="http://schemas.microsoft.com/office/drawing/2014/main" id="{8D5CBA6C-A516-4A78-8C67-2447470A27A1}"/>
            </a:ext>
          </a:extLst>
        </xdr:cNvPr>
        <xdr:cNvGrpSpPr/>
      </xdr:nvGrpSpPr>
      <xdr:grpSpPr>
        <a:xfrm>
          <a:off x="5836920" y="6385560"/>
          <a:ext cx="2677140" cy="252000"/>
          <a:chOff x="5326380" y="922022"/>
          <a:chExt cx="2674920" cy="276157"/>
        </a:xfrm>
      </xdr:grpSpPr>
      <xdr:sp macro="" textlink="">
        <xdr:nvSpPr>
          <xdr:cNvPr id="43" name="Rectangle: Rounded Corners 42">
            <a:extLst>
              <a:ext uri="{FF2B5EF4-FFF2-40B4-BE49-F238E27FC236}">
                <a16:creationId xmlns:a16="http://schemas.microsoft.com/office/drawing/2014/main" id="{4447851C-49FD-6DD4-FD67-33DC06AEADA2}"/>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4" name="Picture 43">
            <a:extLst>
              <a:ext uri="{FF2B5EF4-FFF2-40B4-BE49-F238E27FC236}">
                <a16:creationId xmlns:a16="http://schemas.microsoft.com/office/drawing/2014/main" id="{0C193ADE-AB7B-7418-DA82-39766652CEE9}"/>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45" name="Picture 44">
            <a:extLst>
              <a:ext uri="{FF2B5EF4-FFF2-40B4-BE49-F238E27FC236}">
                <a16:creationId xmlns:a16="http://schemas.microsoft.com/office/drawing/2014/main" id="{B1E4EDE7-F7D2-0C9C-CDBF-12A9EF0FB29E}"/>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17</xdr:col>
      <xdr:colOff>2057400</xdr:colOff>
      <xdr:row>3</xdr:row>
      <xdr:rowOff>121920</xdr:rowOff>
    </xdr:from>
    <xdr:to>
      <xdr:col>17</xdr:col>
      <xdr:colOff>2733780</xdr:colOff>
      <xdr:row>3</xdr:row>
      <xdr:rowOff>373920</xdr:rowOff>
    </xdr:to>
    <xdr:sp macro="" textlink="">
      <xdr:nvSpPr>
        <xdr:cNvPr id="46" name="Rectangle: Rounded Corners 45">
          <a:hlinkClick xmlns:r="http://schemas.openxmlformats.org/officeDocument/2006/relationships" r:id="rId2"/>
          <a:extLst>
            <a:ext uri="{FF2B5EF4-FFF2-40B4-BE49-F238E27FC236}">
              <a16:creationId xmlns:a16="http://schemas.microsoft.com/office/drawing/2014/main" id="{7D322F91-729B-4DF5-8378-18921FD6D7E0}"/>
            </a:ext>
          </a:extLst>
        </xdr:cNvPr>
        <xdr:cNvSpPr/>
      </xdr:nvSpPr>
      <xdr:spPr>
        <a:xfrm>
          <a:off x="13456920" y="937260"/>
          <a:ext cx="67638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21</xdr:row>
      <xdr:rowOff>103920</xdr:rowOff>
    </xdr:to>
    <xdr:grpSp>
      <xdr:nvGrpSpPr>
        <xdr:cNvPr id="50" name="Group 49">
          <a:extLst>
            <a:ext uri="{FF2B5EF4-FFF2-40B4-BE49-F238E27FC236}">
              <a16:creationId xmlns:a16="http://schemas.microsoft.com/office/drawing/2014/main" id="{9C8DF7B3-15F3-4651-8E48-554A5A4A8B1C}"/>
            </a:ext>
          </a:extLst>
        </xdr:cNvPr>
        <xdr:cNvGrpSpPr/>
      </xdr:nvGrpSpPr>
      <xdr:grpSpPr>
        <a:xfrm>
          <a:off x="0" y="0"/>
          <a:ext cx="1474131" cy="6840000"/>
          <a:chOff x="0" y="0"/>
          <a:chExt cx="1470321" cy="6184990"/>
        </a:xfrm>
        <a:noFill/>
      </xdr:grpSpPr>
      <xdr:grpSp>
        <xdr:nvGrpSpPr>
          <xdr:cNvPr id="51" name="Group 50">
            <a:extLst>
              <a:ext uri="{FF2B5EF4-FFF2-40B4-BE49-F238E27FC236}">
                <a16:creationId xmlns:a16="http://schemas.microsoft.com/office/drawing/2014/main" id="{2271E132-CEF0-7223-F4B0-A24F4E67D53B}"/>
              </a:ext>
            </a:extLst>
          </xdr:cNvPr>
          <xdr:cNvGrpSpPr/>
        </xdr:nvGrpSpPr>
        <xdr:grpSpPr>
          <a:xfrm>
            <a:off x="0" y="0"/>
            <a:ext cx="1470321" cy="6184990"/>
            <a:chOff x="0" y="0"/>
            <a:chExt cx="1470321" cy="6184990"/>
          </a:xfrm>
          <a:grpFill/>
        </xdr:grpSpPr>
        <xdr:grpSp>
          <xdr:nvGrpSpPr>
            <xdr:cNvPr id="53" name="Group 52">
              <a:extLst>
                <a:ext uri="{FF2B5EF4-FFF2-40B4-BE49-F238E27FC236}">
                  <a16:creationId xmlns:a16="http://schemas.microsoft.com/office/drawing/2014/main" id="{C89ED2CE-CDDF-F485-1B45-631FFD45DBA5}"/>
                </a:ext>
              </a:extLst>
            </xdr:cNvPr>
            <xdr:cNvGrpSpPr/>
          </xdr:nvGrpSpPr>
          <xdr:grpSpPr>
            <a:xfrm>
              <a:off x="0" y="0"/>
              <a:ext cx="1470321" cy="6184990"/>
              <a:chOff x="0" y="-291307"/>
              <a:chExt cx="1474131" cy="6350725"/>
            </a:xfrm>
            <a:grpFill/>
          </xdr:grpSpPr>
          <xdr:grpSp>
            <xdr:nvGrpSpPr>
              <xdr:cNvPr id="55" name="Group 54">
                <a:extLst>
                  <a:ext uri="{FF2B5EF4-FFF2-40B4-BE49-F238E27FC236}">
                    <a16:creationId xmlns:a16="http://schemas.microsoft.com/office/drawing/2014/main" id="{D95BFE20-A7D0-1B6E-6F3F-28E420ED21BC}"/>
                  </a:ext>
                </a:extLst>
              </xdr:cNvPr>
              <xdr:cNvGrpSpPr/>
            </xdr:nvGrpSpPr>
            <xdr:grpSpPr>
              <a:xfrm>
                <a:off x="0" y="-291307"/>
                <a:ext cx="1474131" cy="6350725"/>
                <a:chOff x="0" y="-291307"/>
                <a:chExt cx="1474131" cy="6350725"/>
              </a:xfrm>
              <a:grpFill/>
            </xdr:grpSpPr>
            <xdr:grpSp>
              <xdr:nvGrpSpPr>
                <xdr:cNvPr id="58" name="Group 57">
                  <a:extLst>
                    <a:ext uri="{FF2B5EF4-FFF2-40B4-BE49-F238E27FC236}">
                      <a16:creationId xmlns:a16="http://schemas.microsoft.com/office/drawing/2014/main" id="{633884F0-D9A9-DCED-EC3E-4AE02A4FA916}"/>
                    </a:ext>
                  </a:extLst>
                </xdr:cNvPr>
                <xdr:cNvGrpSpPr/>
              </xdr:nvGrpSpPr>
              <xdr:grpSpPr>
                <a:xfrm>
                  <a:off x="0" y="-291307"/>
                  <a:ext cx="1474131" cy="6350725"/>
                  <a:chOff x="0" y="-276870"/>
                  <a:chExt cx="1476165" cy="6035993"/>
                </a:xfrm>
                <a:grpFill/>
              </xdr:grpSpPr>
              <xdr:sp macro="" textlink="">
                <xdr:nvSpPr>
                  <xdr:cNvPr id="60" name="Rectangle 59">
                    <a:extLst>
                      <a:ext uri="{FF2B5EF4-FFF2-40B4-BE49-F238E27FC236}">
                        <a16:creationId xmlns:a16="http://schemas.microsoft.com/office/drawing/2014/main" id="{9DF96F11-041C-D392-9A4C-548162D15ECF}"/>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1" name="Group 60">
                    <a:extLst>
                      <a:ext uri="{FF2B5EF4-FFF2-40B4-BE49-F238E27FC236}">
                        <a16:creationId xmlns:a16="http://schemas.microsoft.com/office/drawing/2014/main" id="{A0FFAE55-0F2D-5BD9-12B4-C9ABB848DA57}"/>
                      </a:ext>
                    </a:extLst>
                  </xdr:cNvPr>
                  <xdr:cNvGrpSpPr/>
                </xdr:nvGrpSpPr>
                <xdr:grpSpPr>
                  <a:xfrm>
                    <a:off x="2080" y="531339"/>
                    <a:ext cx="1457616" cy="4278031"/>
                    <a:chOff x="2080" y="531339"/>
                    <a:chExt cx="1457616" cy="4278031"/>
                  </a:xfrm>
                  <a:grpFill/>
                </xdr:grpSpPr>
                <xdr:sp macro="" textlink="">
                  <xdr:nvSpPr>
                    <xdr:cNvPr id="62" name="TextBox 61">
                      <a:hlinkClick xmlns:r="http://schemas.openxmlformats.org/officeDocument/2006/relationships" r:id="rId3"/>
                      <a:extLst>
                        <a:ext uri="{FF2B5EF4-FFF2-40B4-BE49-F238E27FC236}">
                          <a16:creationId xmlns:a16="http://schemas.microsoft.com/office/drawing/2014/main" id="{72CF2DDB-979A-71DE-ED7C-709497952B92}"/>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3" name="TextBox 62">
                      <a:hlinkClick xmlns:r="http://schemas.openxmlformats.org/officeDocument/2006/relationships" r:id="rId4"/>
                      <a:extLst>
                        <a:ext uri="{FF2B5EF4-FFF2-40B4-BE49-F238E27FC236}">
                          <a16:creationId xmlns:a16="http://schemas.microsoft.com/office/drawing/2014/main" id="{CCFCED35-3EB9-BC8A-7116-5BF0EE799AF3}"/>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4" name="TextBox 63">
                      <a:hlinkClick xmlns:r="http://schemas.openxmlformats.org/officeDocument/2006/relationships" r:id="rId5"/>
                      <a:extLst>
                        <a:ext uri="{FF2B5EF4-FFF2-40B4-BE49-F238E27FC236}">
                          <a16:creationId xmlns:a16="http://schemas.microsoft.com/office/drawing/2014/main" id="{8D676EE1-C246-2BA4-C225-AE5D96D2D141}"/>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5" name="TextBox 64">
                      <a:hlinkClick xmlns:r="http://schemas.openxmlformats.org/officeDocument/2006/relationships" r:id="rId6"/>
                      <a:extLst>
                        <a:ext uri="{FF2B5EF4-FFF2-40B4-BE49-F238E27FC236}">
                          <a16:creationId xmlns:a16="http://schemas.microsoft.com/office/drawing/2014/main" id="{1BCC2BA5-CD61-0F36-0089-03E4020C7C03}"/>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6" name="TextBox 65">
                      <a:hlinkClick xmlns:r="http://schemas.openxmlformats.org/officeDocument/2006/relationships" r:id="rId7"/>
                      <a:extLst>
                        <a:ext uri="{FF2B5EF4-FFF2-40B4-BE49-F238E27FC236}">
                          <a16:creationId xmlns:a16="http://schemas.microsoft.com/office/drawing/2014/main" id="{97C43F42-62D9-908D-E0B6-71AA6F4007A2}"/>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7" name="TextBox 66">
                      <a:hlinkClick xmlns:r="http://schemas.openxmlformats.org/officeDocument/2006/relationships" r:id="rId8"/>
                      <a:extLst>
                        <a:ext uri="{FF2B5EF4-FFF2-40B4-BE49-F238E27FC236}">
                          <a16:creationId xmlns:a16="http://schemas.microsoft.com/office/drawing/2014/main" id="{1D8E1FC5-B866-9593-5FC0-FF34A93BCA73}"/>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8" name="TextBox 67">
                      <a:hlinkClick xmlns:r="http://schemas.openxmlformats.org/officeDocument/2006/relationships" r:id="rId9"/>
                      <a:extLst>
                        <a:ext uri="{FF2B5EF4-FFF2-40B4-BE49-F238E27FC236}">
                          <a16:creationId xmlns:a16="http://schemas.microsoft.com/office/drawing/2014/main" id="{75751E89-964C-B9CD-5B63-1AF8474DCB80}"/>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69" name="TextBox 68">
                      <a:hlinkClick xmlns:r="http://schemas.openxmlformats.org/officeDocument/2006/relationships" r:id="rId10"/>
                      <a:extLst>
                        <a:ext uri="{FF2B5EF4-FFF2-40B4-BE49-F238E27FC236}">
                          <a16:creationId xmlns:a16="http://schemas.microsoft.com/office/drawing/2014/main" id="{21D8E8CE-9665-6227-2B72-435480CC7BF0}"/>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0" name="TextBox 69">
                      <a:hlinkClick xmlns:r="http://schemas.openxmlformats.org/officeDocument/2006/relationships" r:id="rId11"/>
                      <a:extLst>
                        <a:ext uri="{FF2B5EF4-FFF2-40B4-BE49-F238E27FC236}">
                          <a16:creationId xmlns:a16="http://schemas.microsoft.com/office/drawing/2014/main" id="{69985F6D-C7F6-94C0-E237-AC27035388F8}"/>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extLst>
                        <a:ext uri="{FF2B5EF4-FFF2-40B4-BE49-F238E27FC236}">
                          <a16:creationId xmlns:a16="http://schemas.microsoft.com/office/drawing/2014/main" id="{0FD6E840-76D6-CFC9-C501-A12A1B933B90}"/>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12"/>
                      <a:extLst>
                        <a:ext uri="{FF2B5EF4-FFF2-40B4-BE49-F238E27FC236}">
                          <a16:creationId xmlns:a16="http://schemas.microsoft.com/office/drawing/2014/main" id="{1E95DBBE-E1C5-6917-D583-0B9A68B4C818}"/>
                        </a:ext>
                      </a:extLst>
                    </xdr:cNvPr>
                    <xdr:cNvSpPr txBox="1"/>
                  </xdr:nvSpPr>
                  <xdr:spPr>
                    <a:xfrm>
                      <a:off x="2437" y="1602569"/>
                      <a:ext cx="1441987"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chemeClr val="bg1"/>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Clients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13"/>
                      <a:extLst>
                        <a:ext uri="{FF2B5EF4-FFF2-40B4-BE49-F238E27FC236}">
                          <a16:creationId xmlns:a16="http://schemas.microsoft.com/office/drawing/2014/main" id="{92EFD76F-3D2A-B312-6014-BCE5C4B4915B}"/>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14"/>
                      <a:extLst>
                        <a:ext uri="{FF2B5EF4-FFF2-40B4-BE49-F238E27FC236}">
                          <a16:creationId xmlns:a16="http://schemas.microsoft.com/office/drawing/2014/main" id="{54DA7A26-74B8-A344-829D-24BAE6D2293D}"/>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extLst>
                        <a:ext uri="{FF2B5EF4-FFF2-40B4-BE49-F238E27FC236}">
                          <a16:creationId xmlns:a16="http://schemas.microsoft.com/office/drawing/2014/main" id="{BD21DED9-E871-D9D3-5C4D-8FCE7B73A419}"/>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59" name="TextBox 58">
                  <a:hlinkClick xmlns:r="http://schemas.openxmlformats.org/officeDocument/2006/relationships" r:id="rId15"/>
                  <a:extLst>
                    <a:ext uri="{FF2B5EF4-FFF2-40B4-BE49-F238E27FC236}">
                      <a16:creationId xmlns:a16="http://schemas.microsoft.com/office/drawing/2014/main" id="{58B5EC78-9876-EA86-229E-0571E152D1DD}"/>
                    </a:ext>
                  </a:extLst>
                </xdr:cNvPr>
                <xdr:cNvSpPr txBox="1"/>
              </xdr:nvSpPr>
              <xdr:spPr>
                <a:xfrm>
                  <a:off x="0" y="2248743"/>
                  <a:ext cx="1440000" cy="25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6" name="TextBox 55">
                <a:extLst>
                  <a:ext uri="{FF2B5EF4-FFF2-40B4-BE49-F238E27FC236}">
                    <a16:creationId xmlns:a16="http://schemas.microsoft.com/office/drawing/2014/main" id="{28642A65-0717-2844-C181-0E807574E6E3}"/>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7" name="TextBox 56">
                <a:extLst>
                  <a:ext uri="{FF2B5EF4-FFF2-40B4-BE49-F238E27FC236}">
                    <a16:creationId xmlns:a16="http://schemas.microsoft.com/office/drawing/2014/main" id="{61E378AF-0F3E-2079-C74C-0C4D80E1C5C0}"/>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54" name="TextBox 53">
              <a:hlinkClick xmlns:r="http://schemas.openxmlformats.org/officeDocument/2006/relationships" r:id="rId16"/>
              <a:extLst>
                <a:ext uri="{FF2B5EF4-FFF2-40B4-BE49-F238E27FC236}">
                  <a16:creationId xmlns:a16="http://schemas.microsoft.com/office/drawing/2014/main" id="{62D635C3-03B7-AFE5-D757-A6840FBB346D}"/>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52" name="Picture 51">
            <a:extLst>
              <a:ext uri="{FF2B5EF4-FFF2-40B4-BE49-F238E27FC236}">
                <a16:creationId xmlns:a16="http://schemas.microsoft.com/office/drawing/2014/main" id="{3CAF9B65-2964-8590-BFB2-4907E3797244}"/>
              </a:ext>
            </a:extLst>
          </xdr:cNvPr>
          <xdr:cNvPicPr>
            <a:picLocks noChangeAspect="1"/>
          </xdr:cNvPicPr>
        </xdr:nvPicPr>
        <xdr:blipFill>
          <a:blip xmlns:r="http://schemas.openxmlformats.org/officeDocument/2006/relationships" r:embed="rId17"/>
          <a:stretch>
            <a:fillRect/>
          </a:stretch>
        </xdr:blipFill>
        <xdr:spPr>
          <a:xfrm>
            <a:off x="243840" y="175260"/>
            <a:ext cx="1021080" cy="439850"/>
          </a:xfrm>
          <a:prstGeom prst="rect">
            <a:avLst/>
          </a:prstGeom>
          <a:grpFill/>
        </xdr:spPr>
      </xdr:pic>
    </xdr:grpSp>
    <xdr:clientData/>
  </xdr:twoCellAnchor>
  <xdr:oneCellAnchor>
    <xdr:from>
      <xdr:col>23</xdr:col>
      <xdr:colOff>480060</xdr:colOff>
      <xdr:row>16</xdr:row>
      <xdr:rowOff>0</xdr:rowOff>
    </xdr:from>
    <xdr:ext cx="184731" cy="264560"/>
    <xdr:sp macro="" textlink="">
      <xdr:nvSpPr>
        <xdr:cNvPr id="78" name="TextBox 77">
          <a:extLst>
            <a:ext uri="{FF2B5EF4-FFF2-40B4-BE49-F238E27FC236}">
              <a16:creationId xmlns:a16="http://schemas.microsoft.com/office/drawing/2014/main" id="{448D307A-6420-4B36-9672-F8036121ED22}"/>
            </a:ext>
          </a:extLst>
        </xdr:cNvPr>
        <xdr:cNvSpPr txBox="1"/>
      </xdr:nvSpPr>
      <xdr:spPr>
        <a:xfrm>
          <a:off x="16322040" y="5021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4</xdr:col>
      <xdr:colOff>91440</xdr:colOff>
      <xdr:row>5</xdr:row>
      <xdr:rowOff>76200</xdr:rowOff>
    </xdr:from>
    <xdr:to>
      <xdr:col>4</xdr:col>
      <xdr:colOff>259921</xdr:colOff>
      <xdr:row>5</xdr:row>
      <xdr:rowOff>256200</xdr:rowOff>
    </xdr:to>
    <xdr:pic>
      <xdr:nvPicPr>
        <xdr:cNvPr id="2" name="Picture 1">
          <a:extLst>
            <a:ext uri="{FF2B5EF4-FFF2-40B4-BE49-F238E27FC236}">
              <a16:creationId xmlns:a16="http://schemas.microsoft.com/office/drawing/2014/main" id="{392C2366-C5A8-4E56-AEB7-420CA1EC3D5B}"/>
            </a:ext>
          </a:extLst>
        </xdr:cNvPr>
        <xdr:cNvPicPr>
          <a:picLocks noChangeAspect="1"/>
        </xdr:cNvPicPr>
      </xdr:nvPicPr>
      <xdr:blipFill>
        <a:blip xmlns:r="http://schemas.openxmlformats.org/officeDocument/2006/relationships" r:embed="rId18"/>
        <a:stretch>
          <a:fillRect/>
        </a:stretch>
      </xdr:blipFill>
      <xdr:spPr>
        <a:xfrm>
          <a:off x="1805940" y="1455420"/>
          <a:ext cx="168481" cy="180000"/>
        </a:xfrm>
        <a:prstGeom prst="rect">
          <a:avLst/>
        </a:prstGeom>
      </xdr:spPr>
    </xdr:pic>
    <xdr:clientData/>
  </xdr:twoCellAnchor>
  <xdr:twoCellAnchor>
    <xdr:from>
      <xdr:col>4</xdr:col>
      <xdr:colOff>99060</xdr:colOff>
      <xdr:row>6</xdr:row>
      <xdr:rowOff>99060</xdr:rowOff>
    </xdr:from>
    <xdr:to>
      <xdr:col>4</xdr:col>
      <xdr:colOff>243060</xdr:colOff>
      <xdr:row>8</xdr:row>
      <xdr:rowOff>227820</xdr:rowOff>
    </xdr:to>
    <xdr:grpSp>
      <xdr:nvGrpSpPr>
        <xdr:cNvPr id="3" name="Group 2">
          <a:extLst>
            <a:ext uri="{FF2B5EF4-FFF2-40B4-BE49-F238E27FC236}">
              <a16:creationId xmlns:a16="http://schemas.microsoft.com/office/drawing/2014/main" id="{F23E44C4-59B4-425D-8AC2-024838B407B8}"/>
            </a:ext>
          </a:extLst>
        </xdr:cNvPr>
        <xdr:cNvGrpSpPr/>
      </xdr:nvGrpSpPr>
      <xdr:grpSpPr>
        <a:xfrm>
          <a:off x="1813560" y="1805940"/>
          <a:ext cx="144000" cy="784080"/>
          <a:chOff x="1805940" y="1798320"/>
          <a:chExt cx="144000" cy="784080"/>
        </a:xfrm>
      </xdr:grpSpPr>
      <xdr:sp macro="" textlink="">
        <xdr:nvSpPr>
          <xdr:cNvPr id="4" name="Oval 3">
            <a:extLst>
              <a:ext uri="{FF2B5EF4-FFF2-40B4-BE49-F238E27FC236}">
                <a16:creationId xmlns:a16="http://schemas.microsoft.com/office/drawing/2014/main" id="{B1856120-A567-947D-5F69-699651A48DE1}"/>
              </a:ext>
            </a:extLst>
          </xdr:cNvPr>
          <xdr:cNvSpPr>
            <a:spLocks noChangeAspect="1"/>
          </xdr:cNvSpPr>
        </xdr:nvSpPr>
        <xdr:spPr>
          <a:xfrm>
            <a:off x="1805940" y="1798320"/>
            <a:ext cx="144000" cy="144000"/>
          </a:xfrm>
          <a:prstGeom prst="ellipse">
            <a:avLst/>
          </a:prstGeom>
          <a:solidFill>
            <a:srgbClr val="FF0000"/>
          </a:solid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5" name="Oval 4">
            <a:extLst>
              <a:ext uri="{FF2B5EF4-FFF2-40B4-BE49-F238E27FC236}">
                <a16:creationId xmlns:a16="http://schemas.microsoft.com/office/drawing/2014/main" id="{A1954573-E038-66ED-536D-1AA2FE2F9EE9}"/>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6" name="Oval 5">
            <a:extLst>
              <a:ext uri="{FF2B5EF4-FFF2-40B4-BE49-F238E27FC236}">
                <a16:creationId xmlns:a16="http://schemas.microsoft.com/office/drawing/2014/main" id="{AA885197-C59B-DAB2-06BC-38B123BA4B02}"/>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xdr:from>
      <xdr:col>5</xdr:col>
      <xdr:colOff>83820</xdr:colOff>
      <xdr:row>6</xdr:row>
      <xdr:rowOff>99060</xdr:rowOff>
    </xdr:from>
    <xdr:to>
      <xdr:col>5</xdr:col>
      <xdr:colOff>250579</xdr:colOff>
      <xdr:row>8</xdr:row>
      <xdr:rowOff>261060</xdr:rowOff>
    </xdr:to>
    <xdr:grpSp>
      <xdr:nvGrpSpPr>
        <xdr:cNvPr id="8" name="Group 7">
          <a:extLst>
            <a:ext uri="{FF2B5EF4-FFF2-40B4-BE49-F238E27FC236}">
              <a16:creationId xmlns:a16="http://schemas.microsoft.com/office/drawing/2014/main" id="{031EBF01-A115-42E6-8F90-78EB77808135}"/>
            </a:ext>
          </a:extLst>
        </xdr:cNvPr>
        <xdr:cNvGrpSpPr/>
      </xdr:nvGrpSpPr>
      <xdr:grpSpPr>
        <a:xfrm>
          <a:off x="2164080" y="1805940"/>
          <a:ext cx="166759" cy="817320"/>
          <a:chOff x="2156460" y="1706880"/>
          <a:chExt cx="162001" cy="817320"/>
        </a:xfrm>
      </xdr:grpSpPr>
      <xdr:pic>
        <xdr:nvPicPr>
          <xdr:cNvPr id="9" name="Picture 8">
            <a:hlinkClick xmlns:r="http://schemas.openxmlformats.org/officeDocument/2006/relationships" r:id="rId19"/>
            <a:extLst>
              <a:ext uri="{FF2B5EF4-FFF2-40B4-BE49-F238E27FC236}">
                <a16:creationId xmlns:a16="http://schemas.microsoft.com/office/drawing/2014/main" id="{71FDD979-9968-993E-583A-0AC69711F011}"/>
              </a:ext>
            </a:extLst>
          </xdr:cNvPr>
          <xdr:cNvPicPr>
            <a:picLocks noChangeAspect="1"/>
          </xdr:cNvPicPr>
        </xdr:nvPicPr>
        <xdr:blipFill>
          <a:blip xmlns:r="http://schemas.openxmlformats.org/officeDocument/2006/relationships" r:embed="rId20"/>
          <a:stretch>
            <a:fillRect/>
          </a:stretch>
        </xdr:blipFill>
        <xdr:spPr>
          <a:xfrm>
            <a:off x="2156460" y="2034540"/>
            <a:ext cx="162001" cy="162000"/>
          </a:xfrm>
          <a:prstGeom prst="rect">
            <a:avLst/>
          </a:prstGeom>
        </xdr:spPr>
      </xdr:pic>
      <xdr:pic>
        <xdr:nvPicPr>
          <xdr:cNvPr id="10" name="Picture 9">
            <a:hlinkClick xmlns:r="http://schemas.openxmlformats.org/officeDocument/2006/relationships" r:id="rId21"/>
            <a:extLst>
              <a:ext uri="{FF2B5EF4-FFF2-40B4-BE49-F238E27FC236}">
                <a16:creationId xmlns:a16="http://schemas.microsoft.com/office/drawing/2014/main" id="{9D2F7A43-6C27-F333-0225-60AA9CD5B99C}"/>
              </a:ext>
            </a:extLst>
          </xdr:cNvPr>
          <xdr:cNvPicPr>
            <a:picLocks noChangeAspect="1"/>
          </xdr:cNvPicPr>
        </xdr:nvPicPr>
        <xdr:blipFill>
          <a:blip xmlns:r="http://schemas.openxmlformats.org/officeDocument/2006/relationships" r:embed="rId20"/>
          <a:stretch>
            <a:fillRect/>
          </a:stretch>
        </xdr:blipFill>
        <xdr:spPr>
          <a:xfrm>
            <a:off x="2156460" y="1706880"/>
            <a:ext cx="162000" cy="162000"/>
          </a:xfrm>
          <a:prstGeom prst="rect">
            <a:avLst/>
          </a:prstGeom>
        </xdr:spPr>
      </xdr:pic>
      <xdr:pic>
        <xdr:nvPicPr>
          <xdr:cNvPr id="11" name="Picture 10">
            <a:extLst>
              <a:ext uri="{FF2B5EF4-FFF2-40B4-BE49-F238E27FC236}">
                <a16:creationId xmlns:a16="http://schemas.microsoft.com/office/drawing/2014/main" id="{4A68D98E-71DE-D01B-D571-FD7B28E6292A}"/>
              </a:ext>
            </a:extLst>
          </xdr:cNvPr>
          <xdr:cNvPicPr>
            <a:picLocks noChangeAspect="1"/>
          </xdr:cNvPicPr>
        </xdr:nvPicPr>
        <xdr:blipFill>
          <a:blip xmlns:r="http://schemas.openxmlformats.org/officeDocument/2006/relationships" r:embed="rId20"/>
          <a:stretch>
            <a:fillRect/>
          </a:stretch>
        </xdr:blipFill>
        <xdr:spPr>
          <a:xfrm>
            <a:off x="2156460" y="2362200"/>
            <a:ext cx="162000" cy="162000"/>
          </a:xfrm>
          <a:prstGeom prst="rect">
            <a:avLst/>
          </a:prstGeom>
        </xdr:spPr>
      </xdr:pic>
    </xdr:grpSp>
    <xdr:clientData/>
  </xdr:twoCellAnchor>
  <xdr:twoCellAnchor>
    <xdr:from>
      <xdr:col>5</xdr:col>
      <xdr:colOff>342900</xdr:colOff>
      <xdr:row>6</xdr:row>
      <xdr:rowOff>91440</xdr:rowOff>
    </xdr:from>
    <xdr:to>
      <xdr:col>5</xdr:col>
      <xdr:colOff>486875</xdr:colOff>
      <xdr:row>8</xdr:row>
      <xdr:rowOff>271440</xdr:rowOff>
    </xdr:to>
    <xdr:grpSp>
      <xdr:nvGrpSpPr>
        <xdr:cNvPr id="13" name="Group 12">
          <a:extLst>
            <a:ext uri="{FF2B5EF4-FFF2-40B4-BE49-F238E27FC236}">
              <a16:creationId xmlns:a16="http://schemas.microsoft.com/office/drawing/2014/main" id="{7A805ED8-1D22-4D5F-9428-4E9DA5FF822B}"/>
            </a:ext>
          </a:extLst>
        </xdr:cNvPr>
        <xdr:cNvGrpSpPr/>
      </xdr:nvGrpSpPr>
      <xdr:grpSpPr>
        <a:xfrm>
          <a:off x="2423160" y="1798320"/>
          <a:ext cx="143975" cy="835320"/>
          <a:chOff x="2781300" y="1851660"/>
          <a:chExt cx="136363" cy="835320"/>
        </a:xfrm>
      </xdr:grpSpPr>
      <xdr:pic>
        <xdr:nvPicPr>
          <xdr:cNvPr id="14" name="Picture 13">
            <a:extLst>
              <a:ext uri="{FF2B5EF4-FFF2-40B4-BE49-F238E27FC236}">
                <a16:creationId xmlns:a16="http://schemas.microsoft.com/office/drawing/2014/main" id="{AC715490-3CAC-64CB-F678-7E64D3591237}"/>
              </a:ext>
            </a:extLst>
          </xdr:cNvPr>
          <xdr:cNvPicPr>
            <a:picLocks noChangeAspect="1"/>
          </xdr:cNvPicPr>
        </xdr:nvPicPr>
        <xdr:blipFill>
          <a:blip xmlns:r="http://schemas.openxmlformats.org/officeDocument/2006/relationships" r:embed="rId22"/>
          <a:stretch>
            <a:fillRect/>
          </a:stretch>
        </xdr:blipFill>
        <xdr:spPr>
          <a:xfrm>
            <a:off x="2781300" y="1851660"/>
            <a:ext cx="136363" cy="180000"/>
          </a:xfrm>
          <a:prstGeom prst="rect">
            <a:avLst/>
          </a:prstGeom>
        </xdr:spPr>
      </xdr:pic>
      <xdr:pic>
        <xdr:nvPicPr>
          <xdr:cNvPr id="15" name="Picture 14">
            <a:extLst>
              <a:ext uri="{FF2B5EF4-FFF2-40B4-BE49-F238E27FC236}">
                <a16:creationId xmlns:a16="http://schemas.microsoft.com/office/drawing/2014/main" id="{B1D36F2E-40E1-5295-6260-8419FB9DEFED}"/>
              </a:ext>
            </a:extLst>
          </xdr:cNvPr>
          <xdr:cNvPicPr>
            <a:picLocks noChangeAspect="1"/>
          </xdr:cNvPicPr>
        </xdr:nvPicPr>
        <xdr:blipFill>
          <a:blip xmlns:r="http://schemas.openxmlformats.org/officeDocument/2006/relationships" r:embed="rId22"/>
          <a:stretch>
            <a:fillRect/>
          </a:stretch>
        </xdr:blipFill>
        <xdr:spPr>
          <a:xfrm>
            <a:off x="2781300" y="2179320"/>
            <a:ext cx="136363" cy="180000"/>
          </a:xfrm>
          <a:prstGeom prst="rect">
            <a:avLst/>
          </a:prstGeom>
        </xdr:spPr>
      </xdr:pic>
      <xdr:pic>
        <xdr:nvPicPr>
          <xdr:cNvPr id="17" name="Picture 16">
            <a:extLst>
              <a:ext uri="{FF2B5EF4-FFF2-40B4-BE49-F238E27FC236}">
                <a16:creationId xmlns:a16="http://schemas.microsoft.com/office/drawing/2014/main" id="{B628645D-238D-CD6C-100C-15A38FDF950B}"/>
              </a:ext>
            </a:extLst>
          </xdr:cNvPr>
          <xdr:cNvPicPr>
            <a:picLocks noChangeAspect="1"/>
          </xdr:cNvPicPr>
        </xdr:nvPicPr>
        <xdr:blipFill>
          <a:blip xmlns:r="http://schemas.openxmlformats.org/officeDocument/2006/relationships" r:embed="rId22"/>
          <a:stretch>
            <a:fillRect/>
          </a:stretch>
        </xdr:blipFill>
        <xdr:spPr>
          <a:xfrm>
            <a:off x="2781300" y="2506980"/>
            <a:ext cx="136363" cy="180000"/>
          </a:xfrm>
          <a:prstGeom prst="rect">
            <a:avLst/>
          </a:prstGeom>
        </xdr:spPr>
      </xdr:pic>
    </xdr:grpSp>
    <xdr:clientData/>
  </xdr:twoCellAnchor>
  <xdr:twoCellAnchor>
    <xdr:from>
      <xdr:col>17</xdr:col>
      <xdr:colOff>1325880</xdr:colOff>
      <xdr:row>3</xdr:row>
      <xdr:rowOff>121920</xdr:rowOff>
    </xdr:from>
    <xdr:to>
      <xdr:col>17</xdr:col>
      <xdr:colOff>2009880</xdr:colOff>
      <xdr:row>3</xdr:row>
      <xdr:rowOff>373920</xdr:rowOff>
    </xdr:to>
    <xdr:sp macro="" textlink="">
      <xdr:nvSpPr>
        <xdr:cNvPr id="18" name="Rectangle: Rounded Corners 17">
          <a:extLst>
            <a:ext uri="{FF2B5EF4-FFF2-40B4-BE49-F238E27FC236}">
              <a16:creationId xmlns:a16="http://schemas.microsoft.com/office/drawing/2014/main" id="{608656BC-BA22-42A3-BD70-A9654E49E0F3}"/>
            </a:ext>
          </a:extLst>
        </xdr:cNvPr>
        <xdr:cNvSpPr/>
      </xdr:nvSpPr>
      <xdr:spPr>
        <a:xfrm>
          <a:off x="12725400" y="937260"/>
          <a:ext cx="684000" cy="252000"/>
        </a:xfrm>
        <a:prstGeom prst="roundRect">
          <a:avLst/>
        </a:prstGeom>
        <a:solidFill>
          <a:srgbClr val="EA7C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Arial" panose="020B0604020202020204" pitchFamily="34" charset="0"/>
              <a:cs typeface="Arial" panose="020B0604020202020204" pitchFamily="34" charset="0"/>
            </a:rPr>
            <a:t>Add</a:t>
          </a:r>
          <a:endParaRPr lang="en-SC" sz="1000">
            <a:latin typeface="Arial" panose="020B0604020202020204" pitchFamily="34" charset="0"/>
            <a:cs typeface="Arial" panose="020B0604020202020204" pitchFamily="34" charset="0"/>
          </a:endParaRPr>
        </a:p>
      </xdr:txBody>
    </xdr:sp>
    <xdr:clientData/>
  </xdr:twoCellAnchor>
  <xdr:twoCellAnchor>
    <xdr:from>
      <xdr:col>5</xdr:col>
      <xdr:colOff>365760</xdr:colOff>
      <xdr:row>20</xdr:row>
      <xdr:rowOff>121920</xdr:rowOff>
    </xdr:from>
    <xdr:to>
      <xdr:col>8</xdr:col>
      <xdr:colOff>546840</xdr:colOff>
      <xdr:row>20</xdr:row>
      <xdr:rowOff>337920</xdr:rowOff>
    </xdr:to>
    <xdr:sp macro="" textlink="">
      <xdr:nvSpPr>
        <xdr:cNvPr id="19" name="Rectangle: Rounded Corners 18">
          <a:extLst>
            <a:ext uri="{FF2B5EF4-FFF2-40B4-BE49-F238E27FC236}">
              <a16:creationId xmlns:a16="http://schemas.microsoft.com/office/drawing/2014/main" id="{CAD8977C-ECD5-46AD-91A9-E3DC2ABEC8D7}"/>
            </a:ext>
          </a:extLst>
        </xdr:cNvPr>
        <xdr:cNvSpPr/>
      </xdr:nvSpPr>
      <xdr:spPr>
        <a:xfrm>
          <a:off x="2446020" y="6416040"/>
          <a:ext cx="684000" cy="216000"/>
        </a:xfrm>
        <a:prstGeom prst="roundRect">
          <a:avLst>
            <a:gd name="adj" fmla="val 0"/>
          </a:avLst>
        </a:prstGeom>
        <a:solidFill>
          <a:schemeClr val="bg1">
            <a:lumMod val="75000"/>
          </a:schemeClr>
        </a:solid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121920</xdr:rowOff>
    </xdr:from>
    <xdr:to>
      <xdr:col>5</xdr:col>
      <xdr:colOff>318240</xdr:colOff>
      <xdr:row>20</xdr:row>
      <xdr:rowOff>337920</xdr:rowOff>
    </xdr:to>
    <xdr:sp macro="" textlink="">
      <xdr:nvSpPr>
        <xdr:cNvPr id="20" name="Rectangle: Rounded Corners 19">
          <a:extLst>
            <a:ext uri="{FF2B5EF4-FFF2-40B4-BE49-F238E27FC236}">
              <a16:creationId xmlns:a16="http://schemas.microsoft.com/office/drawing/2014/main" id="{33235912-F369-47F9-9857-A9192FDA2450}"/>
            </a:ext>
          </a:extLst>
        </xdr:cNvPr>
        <xdr:cNvSpPr/>
      </xdr:nvSpPr>
      <xdr:spPr>
        <a:xfrm>
          <a:off x="1714500" y="6416040"/>
          <a:ext cx="684000" cy="216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113.xml><?xml version="1.0" encoding="utf-8"?>
<xdr:wsDr xmlns:xdr="http://schemas.openxmlformats.org/drawingml/2006/spreadsheetDrawing" xmlns:a="http://schemas.openxmlformats.org/drawingml/2006/main">
  <xdr:twoCellAnchor>
    <xdr:from>
      <xdr:col>9</xdr:col>
      <xdr:colOff>312420</xdr:colOff>
      <xdr:row>20</xdr:row>
      <xdr:rowOff>99060</xdr:rowOff>
    </xdr:from>
    <xdr:to>
      <xdr:col>10</xdr:col>
      <xdr:colOff>1640820</xdr:colOff>
      <xdr:row>20</xdr:row>
      <xdr:rowOff>351060</xdr:rowOff>
    </xdr:to>
    <xdr:grpSp>
      <xdr:nvGrpSpPr>
        <xdr:cNvPr id="71" name="Group 70">
          <a:extLst>
            <a:ext uri="{FF2B5EF4-FFF2-40B4-BE49-F238E27FC236}">
              <a16:creationId xmlns:a16="http://schemas.microsoft.com/office/drawing/2014/main" id="{48C3A686-155D-4332-9799-C2460EF7298A}"/>
            </a:ext>
          </a:extLst>
        </xdr:cNvPr>
        <xdr:cNvGrpSpPr/>
      </xdr:nvGrpSpPr>
      <xdr:grpSpPr>
        <a:xfrm>
          <a:off x="6195060" y="6393180"/>
          <a:ext cx="2700000" cy="252000"/>
          <a:chOff x="5326380" y="922022"/>
          <a:chExt cx="2674920" cy="276157"/>
        </a:xfrm>
      </xdr:grpSpPr>
      <xdr:sp macro="" textlink="">
        <xdr:nvSpPr>
          <xdr:cNvPr id="72" name="Rectangle: Rounded Corners 71">
            <a:extLst>
              <a:ext uri="{FF2B5EF4-FFF2-40B4-BE49-F238E27FC236}">
                <a16:creationId xmlns:a16="http://schemas.microsoft.com/office/drawing/2014/main" id="{5FE73C29-8904-45AB-73A7-B64DA6D2D392}"/>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73" name="Picture 72">
            <a:extLst>
              <a:ext uri="{FF2B5EF4-FFF2-40B4-BE49-F238E27FC236}">
                <a16:creationId xmlns:a16="http://schemas.microsoft.com/office/drawing/2014/main" id="{C6DD1AAC-4E92-FD69-9B0B-A2521FE40234}"/>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74" name="Picture 73">
            <a:extLst>
              <a:ext uri="{FF2B5EF4-FFF2-40B4-BE49-F238E27FC236}">
                <a16:creationId xmlns:a16="http://schemas.microsoft.com/office/drawing/2014/main" id="{FB935C07-083D-AB9A-937B-21D6C94ACDEF}"/>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14</xdr:col>
      <xdr:colOff>2506980</xdr:colOff>
      <xdr:row>3</xdr:row>
      <xdr:rowOff>121920</xdr:rowOff>
    </xdr:from>
    <xdr:to>
      <xdr:col>14</xdr:col>
      <xdr:colOff>3190980</xdr:colOff>
      <xdr:row>3</xdr:row>
      <xdr:rowOff>373920</xdr:rowOff>
    </xdr:to>
    <xdr:sp macro="" textlink="">
      <xdr:nvSpPr>
        <xdr:cNvPr id="75" name="Rectangle: Rounded Corners 74">
          <a:hlinkClick xmlns:r="http://schemas.openxmlformats.org/officeDocument/2006/relationships" r:id="rId2"/>
          <a:extLst>
            <a:ext uri="{FF2B5EF4-FFF2-40B4-BE49-F238E27FC236}">
              <a16:creationId xmlns:a16="http://schemas.microsoft.com/office/drawing/2014/main" id="{4EC160D9-FFD0-4865-8F84-AF7ABA9570BE}"/>
            </a:ext>
          </a:extLst>
        </xdr:cNvPr>
        <xdr:cNvSpPr/>
      </xdr:nvSpPr>
      <xdr:spPr>
        <a:xfrm>
          <a:off x="13441680" y="93726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21</xdr:row>
      <xdr:rowOff>103920</xdr:rowOff>
    </xdr:to>
    <xdr:grpSp>
      <xdr:nvGrpSpPr>
        <xdr:cNvPr id="77" name="Group 76">
          <a:extLst>
            <a:ext uri="{FF2B5EF4-FFF2-40B4-BE49-F238E27FC236}">
              <a16:creationId xmlns:a16="http://schemas.microsoft.com/office/drawing/2014/main" id="{AEBABA4A-6F83-41D7-8140-27758CAFD88F}"/>
            </a:ext>
          </a:extLst>
        </xdr:cNvPr>
        <xdr:cNvGrpSpPr/>
      </xdr:nvGrpSpPr>
      <xdr:grpSpPr>
        <a:xfrm>
          <a:off x="0" y="0"/>
          <a:ext cx="1474131" cy="6840000"/>
          <a:chOff x="0" y="0"/>
          <a:chExt cx="1470321" cy="6184990"/>
        </a:xfrm>
        <a:noFill/>
      </xdr:grpSpPr>
      <xdr:grpSp>
        <xdr:nvGrpSpPr>
          <xdr:cNvPr id="78" name="Group 77">
            <a:extLst>
              <a:ext uri="{FF2B5EF4-FFF2-40B4-BE49-F238E27FC236}">
                <a16:creationId xmlns:a16="http://schemas.microsoft.com/office/drawing/2014/main" id="{BDA7DC9D-593D-9D43-04A7-BD0D23BD778B}"/>
              </a:ext>
            </a:extLst>
          </xdr:cNvPr>
          <xdr:cNvGrpSpPr/>
        </xdr:nvGrpSpPr>
        <xdr:grpSpPr>
          <a:xfrm>
            <a:off x="0" y="0"/>
            <a:ext cx="1470321" cy="6184990"/>
            <a:chOff x="0" y="0"/>
            <a:chExt cx="1470321" cy="6184990"/>
          </a:xfrm>
          <a:grpFill/>
        </xdr:grpSpPr>
        <xdr:grpSp>
          <xdr:nvGrpSpPr>
            <xdr:cNvPr id="80" name="Group 79">
              <a:extLst>
                <a:ext uri="{FF2B5EF4-FFF2-40B4-BE49-F238E27FC236}">
                  <a16:creationId xmlns:a16="http://schemas.microsoft.com/office/drawing/2014/main" id="{361DA89F-EE55-2C54-3368-8AE1C3797FE1}"/>
                </a:ext>
              </a:extLst>
            </xdr:cNvPr>
            <xdr:cNvGrpSpPr/>
          </xdr:nvGrpSpPr>
          <xdr:grpSpPr>
            <a:xfrm>
              <a:off x="0" y="0"/>
              <a:ext cx="1470321" cy="6184990"/>
              <a:chOff x="0" y="-291307"/>
              <a:chExt cx="1474131" cy="6350725"/>
            </a:xfrm>
            <a:grpFill/>
          </xdr:grpSpPr>
          <xdr:grpSp>
            <xdr:nvGrpSpPr>
              <xdr:cNvPr id="82" name="Group 81">
                <a:extLst>
                  <a:ext uri="{FF2B5EF4-FFF2-40B4-BE49-F238E27FC236}">
                    <a16:creationId xmlns:a16="http://schemas.microsoft.com/office/drawing/2014/main" id="{95E8EAE7-2DE8-FD80-F63C-25D3FDC0CD31}"/>
                  </a:ext>
                </a:extLst>
              </xdr:cNvPr>
              <xdr:cNvGrpSpPr/>
            </xdr:nvGrpSpPr>
            <xdr:grpSpPr>
              <a:xfrm>
                <a:off x="0" y="-291307"/>
                <a:ext cx="1474131" cy="6350725"/>
                <a:chOff x="0" y="-291307"/>
                <a:chExt cx="1474131" cy="6350725"/>
              </a:xfrm>
              <a:grpFill/>
            </xdr:grpSpPr>
            <xdr:grpSp>
              <xdr:nvGrpSpPr>
                <xdr:cNvPr id="85" name="Group 84">
                  <a:extLst>
                    <a:ext uri="{FF2B5EF4-FFF2-40B4-BE49-F238E27FC236}">
                      <a16:creationId xmlns:a16="http://schemas.microsoft.com/office/drawing/2014/main" id="{6288AA3D-FCEB-A82C-CC2E-A842133DCEC5}"/>
                    </a:ext>
                  </a:extLst>
                </xdr:cNvPr>
                <xdr:cNvGrpSpPr/>
              </xdr:nvGrpSpPr>
              <xdr:grpSpPr>
                <a:xfrm>
                  <a:off x="0" y="-291307"/>
                  <a:ext cx="1474131" cy="6350725"/>
                  <a:chOff x="0" y="-276870"/>
                  <a:chExt cx="1476165" cy="6035993"/>
                </a:xfrm>
                <a:grpFill/>
              </xdr:grpSpPr>
              <xdr:sp macro="" textlink="">
                <xdr:nvSpPr>
                  <xdr:cNvPr id="87" name="Rectangle 86">
                    <a:extLst>
                      <a:ext uri="{FF2B5EF4-FFF2-40B4-BE49-F238E27FC236}">
                        <a16:creationId xmlns:a16="http://schemas.microsoft.com/office/drawing/2014/main" id="{483E89AB-17FD-E2C6-ECBB-58367A419776}"/>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88" name="Group 87">
                    <a:extLst>
                      <a:ext uri="{FF2B5EF4-FFF2-40B4-BE49-F238E27FC236}">
                        <a16:creationId xmlns:a16="http://schemas.microsoft.com/office/drawing/2014/main" id="{AA42A7A0-26C8-B1FF-6C81-D0BEB7499A6C}"/>
                      </a:ext>
                    </a:extLst>
                  </xdr:cNvPr>
                  <xdr:cNvGrpSpPr/>
                </xdr:nvGrpSpPr>
                <xdr:grpSpPr>
                  <a:xfrm>
                    <a:off x="2080" y="531339"/>
                    <a:ext cx="1457616" cy="4278031"/>
                    <a:chOff x="2080" y="531339"/>
                    <a:chExt cx="1457616" cy="4278031"/>
                  </a:xfrm>
                  <a:grpFill/>
                </xdr:grpSpPr>
                <xdr:sp macro="" textlink="">
                  <xdr:nvSpPr>
                    <xdr:cNvPr id="89" name="TextBox 88">
                      <a:hlinkClick xmlns:r="http://schemas.openxmlformats.org/officeDocument/2006/relationships" r:id="rId3"/>
                      <a:extLst>
                        <a:ext uri="{FF2B5EF4-FFF2-40B4-BE49-F238E27FC236}">
                          <a16:creationId xmlns:a16="http://schemas.microsoft.com/office/drawing/2014/main" id="{E73A1EAF-4EDB-5BF3-48EE-D136423A958C}"/>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0" name="TextBox 89">
                      <a:hlinkClick xmlns:r="http://schemas.openxmlformats.org/officeDocument/2006/relationships" r:id="rId4"/>
                      <a:extLst>
                        <a:ext uri="{FF2B5EF4-FFF2-40B4-BE49-F238E27FC236}">
                          <a16:creationId xmlns:a16="http://schemas.microsoft.com/office/drawing/2014/main" id="{F458EE06-6359-F556-664C-23441E3B1B41}"/>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1" name="TextBox 90">
                      <a:hlinkClick xmlns:r="http://schemas.openxmlformats.org/officeDocument/2006/relationships" r:id="rId5"/>
                      <a:extLst>
                        <a:ext uri="{FF2B5EF4-FFF2-40B4-BE49-F238E27FC236}">
                          <a16:creationId xmlns:a16="http://schemas.microsoft.com/office/drawing/2014/main" id="{3BF74CBB-B683-F23F-42A6-E8D253073C14}"/>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2" name="TextBox 91">
                      <a:hlinkClick xmlns:r="http://schemas.openxmlformats.org/officeDocument/2006/relationships" r:id="rId6"/>
                      <a:extLst>
                        <a:ext uri="{FF2B5EF4-FFF2-40B4-BE49-F238E27FC236}">
                          <a16:creationId xmlns:a16="http://schemas.microsoft.com/office/drawing/2014/main" id="{1AED36C8-7DDF-CF81-6B49-57AE7F0AB20E}"/>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3" name="TextBox 92">
                      <a:hlinkClick xmlns:r="http://schemas.openxmlformats.org/officeDocument/2006/relationships" r:id="rId7"/>
                      <a:extLst>
                        <a:ext uri="{FF2B5EF4-FFF2-40B4-BE49-F238E27FC236}">
                          <a16:creationId xmlns:a16="http://schemas.microsoft.com/office/drawing/2014/main" id="{B3AA4415-F6D1-009C-5F95-A7B424805A14}"/>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4" name="TextBox 93">
                      <a:hlinkClick xmlns:r="http://schemas.openxmlformats.org/officeDocument/2006/relationships" r:id="rId8"/>
                      <a:extLst>
                        <a:ext uri="{FF2B5EF4-FFF2-40B4-BE49-F238E27FC236}">
                          <a16:creationId xmlns:a16="http://schemas.microsoft.com/office/drawing/2014/main" id="{0251157D-59BB-2C71-6B77-6505C5B84982}"/>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5" name="TextBox 94">
                      <a:hlinkClick xmlns:r="http://schemas.openxmlformats.org/officeDocument/2006/relationships" r:id="rId9"/>
                      <a:extLst>
                        <a:ext uri="{FF2B5EF4-FFF2-40B4-BE49-F238E27FC236}">
                          <a16:creationId xmlns:a16="http://schemas.microsoft.com/office/drawing/2014/main" id="{A0716E0A-AA06-F5EC-5C83-2F2A0B272418}"/>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6" name="TextBox 95">
                      <a:hlinkClick xmlns:r="http://schemas.openxmlformats.org/officeDocument/2006/relationships" r:id="rId10"/>
                      <a:extLst>
                        <a:ext uri="{FF2B5EF4-FFF2-40B4-BE49-F238E27FC236}">
                          <a16:creationId xmlns:a16="http://schemas.microsoft.com/office/drawing/2014/main" id="{F3053C51-35EC-2494-21D9-3EDBF5AE6166}"/>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7" name="TextBox 96">
                      <a:hlinkClick xmlns:r="http://schemas.openxmlformats.org/officeDocument/2006/relationships" r:id="rId11"/>
                      <a:extLst>
                        <a:ext uri="{FF2B5EF4-FFF2-40B4-BE49-F238E27FC236}">
                          <a16:creationId xmlns:a16="http://schemas.microsoft.com/office/drawing/2014/main" id="{18EB2D1F-24F3-E9BC-65CF-B95647E828A8}"/>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98" name="TextBox 97">
                      <a:extLst>
                        <a:ext uri="{FF2B5EF4-FFF2-40B4-BE49-F238E27FC236}">
                          <a16:creationId xmlns:a16="http://schemas.microsoft.com/office/drawing/2014/main" id="{B1B0DCE2-C9E5-CE2F-5730-6EDC663D83F7}"/>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99" name="TextBox 98">
                      <a:hlinkClick xmlns:r="http://schemas.openxmlformats.org/officeDocument/2006/relationships" r:id="rId12"/>
                      <a:extLst>
                        <a:ext uri="{FF2B5EF4-FFF2-40B4-BE49-F238E27FC236}">
                          <a16:creationId xmlns:a16="http://schemas.microsoft.com/office/drawing/2014/main" id="{062F4EEA-C219-B8B6-9043-80D72BA7EEC3}"/>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0" name="TextBox 99">
                      <a:extLst>
                        <a:ext uri="{FF2B5EF4-FFF2-40B4-BE49-F238E27FC236}">
                          <a16:creationId xmlns:a16="http://schemas.microsoft.com/office/drawing/2014/main" id="{F09E1F72-8A68-1B35-7A47-B9306A9E02B7}"/>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1" name="TextBox 100">
                      <a:hlinkClick xmlns:r="http://schemas.openxmlformats.org/officeDocument/2006/relationships" r:id="rId13"/>
                      <a:extLst>
                        <a:ext uri="{FF2B5EF4-FFF2-40B4-BE49-F238E27FC236}">
                          <a16:creationId xmlns:a16="http://schemas.microsoft.com/office/drawing/2014/main" id="{D719E355-3B2E-ABBF-B887-D031FBB785BC}"/>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02" name="TextBox 101">
                      <a:extLst>
                        <a:ext uri="{FF2B5EF4-FFF2-40B4-BE49-F238E27FC236}">
                          <a16:creationId xmlns:a16="http://schemas.microsoft.com/office/drawing/2014/main" id="{D87C4C1A-E2A3-3068-CD20-7AD0B07C8107}"/>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86" name="TextBox 85">
                  <a:hlinkClick xmlns:r="http://schemas.openxmlformats.org/officeDocument/2006/relationships" r:id="rId14"/>
                  <a:extLst>
                    <a:ext uri="{FF2B5EF4-FFF2-40B4-BE49-F238E27FC236}">
                      <a16:creationId xmlns:a16="http://schemas.microsoft.com/office/drawing/2014/main" id="{F26A52F8-9887-FC26-E1F3-6760E19BE3C3}"/>
                    </a:ext>
                  </a:extLst>
                </xdr:cNvPr>
                <xdr:cNvSpPr txBox="1"/>
              </xdr:nvSpPr>
              <xdr:spPr>
                <a:xfrm>
                  <a:off x="0" y="2248743"/>
                  <a:ext cx="1440000" cy="253521"/>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83" name="TextBox 82">
                <a:extLst>
                  <a:ext uri="{FF2B5EF4-FFF2-40B4-BE49-F238E27FC236}">
                    <a16:creationId xmlns:a16="http://schemas.microsoft.com/office/drawing/2014/main" id="{361044A5-0D12-9967-794E-3CFE534AC833}"/>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84" name="TextBox 83">
                <a:extLst>
                  <a:ext uri="{FF2B5EF4-FFF2-40B4-BE49-F238E27FC236}">
                    <a16:creationId xmlns:a16="http://schemas.microsoft.com/office/drawing/2014/main" id="{4D9CA368-1EE9-09D3-9A82-F9AFE382EDE8}"/>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81" name="TextBox 80">
              <a:hlinkClick xmlns:r="http://schemas.openxmlformats.org/officeDocument/2006/relationships" r:id="rId15"/>
              <a:extLst>
                <a:ext uri="{FF2B5EF4-FFF2-40B4-BE49-F238E27FC236}">
                  <a16:creationId xmlns:a16="http://schemas.microsoft.com/office/drawing/2014/main" id="{A336E84D-5AAB-7E33-7645-A128A702FB88}"/>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79" name="Picture 78">
            <a:extLst>
              <a:ext uri="{FF2B5EF4-FFF2-40B4-BE49-F238E27FC236}">
                <a16:creationId xmlns:a16="http://schemas.microsoft.com/office/drawing/2014/main" id="{B9CD94E9-DA57-958B-B49A-5F36EFC1D565}"/>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a:grpFill/>
        </xdr:spPr>
      </xdr:pic>
    </xdr:grpSp>
    <xdr:clientData/>
  </xdr:twoCellAnchor>
  <xdr:oneCellAnchor>
    <xdr:from>
      <xdr:col>20</xdr:col>
      <xdr:colOff>480060</xdr:colOff>
      <xdr:row>16</xdr:row>
      <xdr:rowOff>0</xdr:rowOff>
    </xdr:from>
    <xdr:ext cx="184731" cy="264560"/>
    <xdr:sp macro="" textlink="">
      <xdr:nvSpPr>
        <xdr:cNvPr id="105" name="TextBox 104">
          <a:extLst>
            <a:ext uri="{FF2B5EF4-FFF2-40B4-BE49-F238E27FC236}">
              <a16:creationId xmlns:a16="http://schemas.microsoft.com/office/drawing/2014/main" id="{0DE2840A-0BAE-453A-8C69-8FF08706EA8B}"/>
            </a:ext>
          </a:extLst>
        </xdr:cNvPr>
        <xdr:cNvSpPr txBox="1"/>
      </xdr:nvSpPr>
      <xdr:spPr>
        <a:xfrm>
          <a:off x="17000220" y="4983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editAs="oneCell">
    <xdr:from>
      <xdr:col>9</xdr:col>
      <xdr:colOff>396240</xdr:colOff>
      <xdr:row>3</xdr:row>
      <xdr:rowOff>123241</xdr:rowOff>
    </xdr:from>
    <xdr:to>
      <xdr:col>9</xdr:col>
      <xdr:colOff>879480</xdr:colOff>
      <xdr:row>3</xdr:row>
      <xdr:rowOff>378841</xdr:rowOff>
    </xdr:to>
    <xdr:pic>
      <xdr:nvPicPr>
        <xdr:cNvPr id="145" name="Picture 144">
          <a:extLst>
            <a:ext uri="{FF2B5EF4-FFF2-40B4-BE49-F238E27FC236}">
              <a16:creationId xmlns:a16="http://schemas.microsoft.com/office/drawing/2014/main" id="{BDD1EDAC-2588-47F9-8DF8-5DE32E402AC7}"/>
            </a:ext>
          </a:extLst>
        </xdr:cNvPr>
        <xdr:cNvPicPr>
          <a:picLocks/>
        </xdr:cNvPicPr>
      </xdr:nvPicPr>
      <xdr:blipFill>
        <a:blip xmlns:r="http://schemas.openxmlformats.org/officeDocument/2006/relationships" r:embed="rId17"/>
        <a:stretch>
          <a:fillRect/>
        </a:stretch>
      </xdr:blipFill>
      <xdr:spPr>
        <a:xfrm>
          <a:off x="5730240" y="938581"/>
          <a:ext cx="483240" cy="255600"/>
        </a:xfrm>
        <a:prstGeom prst="rect">
          <a:avLst/>
        </a:prstGeom>
      </xdr:spPr>
    </xdr:pic>
    <xdr:clientData/>
  </xdr:twoCellAnchor>
  <xdr:twoCellAnchor>
    <xdr:from>
      <xdr:col>9</xdr:col>
      <xdr:colOff>876298</xdr:colOff>
      <xdr:row>3</xdr:row>
      <xdr:rowOff>121920</xdr:rowOff>
    </xdr:from>
    <xdr:to>
      <xdr:col>10</xdr:col>
      <xdr:colOff>152698</xdr:colOff>
      <xdr:row>3</xdr:row>
      <xdr:rowOff>373920</xdr:rowOff>
    </xdr:to>
    <xdr:sp macro="" textlink="">
      <xdr:nvSpPr>
        <xdr:cNvPr id="147" name="Rectangle: Rounded Corners 146">
          <a:extLst>
            <a:ext uri="{FF2B5EF4-FFF2-40B4-BE49-F238E27FC236}">
              <a16:creationId xmlns:a16="http://schemas.microsoft.com/office/drawing/2014/main" id="{AD53EBCB-B706-466B-84EB-8B3C65819410}"/>
            </a:ext>
          </a:extLst>
        </xdr:cNvPr>
        <xdr:cNvSpPr/>
      </xdr:nvSpPr>
      <xdr:spPr>
        <a:xfrm>
          <a:off x="6210298" y="93726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5</xdr:col>
      <xdr:colOff>365760</xdr:colOff>
      <xdr:row>20</xdr:row>
      <xdr:rowOff>121920</xdr:rowOff>
    </xdr:from>
    <xdr:to>
      <xdr:col>6</xdr:col>
      <xdr:colOff>546840</xdr:colOff>
      <xdr:row>20</xdr:row>
      <xdr:rowOff>337920</xdr:rowOff>
    </xdr:to>
    <xdr:sp macro="" textlink="">
      <xdr:nvSpPr>
        <xdr:cNvPr id="4" name="Rectangle: Rounded Corners 3">
          <a:extLst>
            <a:ext uri="{FF2B5EF4-FFF2-40B4-BE49-F238E27FC236}">
              <a16:creationId xmlns:a16="http://schemas.microsoft.com/office/drawing/2014/main" id="{EFFDCD79-DADC-474B-8094-53293202EA7E}"/>
            </a:ext>
          </a:extLst>
        </xdr:cNvPr>
        <xdr:cNvSpPr/>
      </xdr:nvSpPr>
      <xdr:spPr>
        <a:xfrm>
          <a:off x="2446020" y="6416040"/>
          <a:ext cx="684000" cy="216000"/>
        </a:xfrm>
        <a:prstGeom prst="roundRect">
          <a:avLst>
            <a:gd name="adj" fmla="val 0"/>
          </a:avLst>
        </a:prstGeom>
        <a:solidFill>
          <a:schemeClr val="bg1">
            <a:lumMod val="75000"/>
          </a:schemeClr>
        </a:solid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121920</xdr:rowOff>
    </xdr:from>
    <xdr:to>
      <xdr:col>5</xdr:col>
      <xdr:colOff>318240</xdr:colOff>
      <xdr:row>20</xdr:row>
      <xdr:rowOff>337920</xdr:rowOff>
    </xdr:to>
    <xdr:sp macro="" textlink="">
      <xdr:nvSpPr>
        <xdr:cNvPr id="5" name="Rectangle: Rounded Corners 4">
          <a:extLst>
            <a:ext uri="{FF2B5EF4-FFF2-40B4-BE49-F238E27FC236}">
              <a16:creationId xmlns:a16="http://schemas.microsoft.com/office/drawing/2014/main" id="{C529321F-F7E5-4AF4-A3F4-C2955044C782}"/>
            </a:ext>
          </a:extLst>
        </xdr:cNvPr>
        <xdr:cNvSpPr/>
      </xdr:nvSpPr>
      <xdr:spPr>
        <a:xfrm>
          <a:off x="1714500" y="6416040"/>
          <a:ext cx="684000" cy="216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114300</xdr:colOff>
      <xdr:row>6</xdr:row>
      <xdr:rowOff>106680</xdr:rowOff>
    </xdr:from>
    <xdr:to>
      <xdr:col>4</xdr:col>
      <xdr:colOff>258300</xdr:colOff>
      <xdr:row>14</xdr:row>
      <xdr:rowOff>235440</xdr:rowOff>
    </xdr:to>
    <xdr:grpSp>
      <xdr:nvGrpSpPr>
        <xdr:cNvPr id="6" name="Group 5">
          <a:extLst>
            <a:ext uri="{FF2B5EF4-FFF2-40B4-BE49-F238E27FC236}">
              <a16:creationId xmlns:a16="http://schemas.microsoft.com/office/drawing/2014/main" id="{6CA57EC7-90E0-4AA2-8006-32196DA18628}"/>
            </a:ext>
          </a:extLst>
        </xdr:cNvPr>
        <xdr:cNvGrpSpPr/>
      </xdr:nvGrpSpPr>
      <xdr:grpSpPr>
        <a:xfrm>
          <a:off x="1828800" y="1813560"/>
          <a:ext cx="144000" cy="2750040"/>
          <a:chOff x="1805940" y="1798320"/>
          <a:chExt cx="144000" cy="2750040"/>
        </a:xfrm>
      </xdr:grpSpPr>
      <xdr:sp macro="" textlink="">
        <xdr:nvSpPr>
          <xdr:cNvPr id="7" name="Oval 6">
            <a:extLst>
              <a:ext uri="{FF2B5EF4-FFF2-40B4-BE49-F238E27FC236}">
                <a16:creationId xmlns:a16="http://schemas.microsoft.com/office/drawing/2014/main" id="{73504737-EB1C-AA4A-902F-149EFABD55BD}"/>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 name="Oval 7">
            <a:extLst>
              <a:ext uri="{FF2B5EF4-FFF2-40B4-BE49-F238E27FC236}">
                <a16:creationId xmlns:a16="http://schemas.microsoft.com/office/drawing/2014/main" id="{B8D4E4F5-C805-8824-2D84-6CBDE6BCA207}"/>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 name="Oval 8">
            <a:extLst>
              <a:ext uri="{FF2B5EF4-FFF2-40B4-BE49-F238E27FC236}">
                <a16:creationId xmlns:a16="http://schemas.microsoft.com/office/drawing/2014/main" id="{E701D1AF-0CDC-E26D-08E7-C038830A0BE4}"/>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1" name="Oval 10">
            <a:extLst>
              <a:ext uri="{FF2B5EF4-FFF2-40B4-BE49-F238E27FC236}">
                <a16:creationId xmlns:a16="http://schemas.microsoft.com/office/drawing/2014/main" id="{E438CA0C-ABFA-F0FA-405E-C7A200EA0F10}"/>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2" name="Oval 11">
            <a:extLst>
              <a:ext uri="{FF2B5EF4-FFF2-40B4-BE49-F238E27FC236}">
                <a16:creationId xmlns:a16="http://schemas.microsoft.com/office/drawing/2014/main" id="{28518A6A-1626-80EC-91E3-733B8C26F136}"/>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3" name="Oval 12">
            <a:extLst>
              <a:ext uri="{FF2B5EF4-FFF2-40B4-BE49-F238E27FC236}">
                <a16:creationId xmlns:a16="http://schemas.microsoft.com/office/drawing/2014/main" id="{8369FB80-ADFE-41F2-DBAC-69E3DA45303E}"/>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4" name="Oval 13">
            <a:extLst>
              <a:ext uri="{FF2B5EF4-FFF2-40B4-BE49-F238E27FC236}">
                <a16:creationId xmlns:a16="http://schemas.microsoft.com/office/drawing/2014/main" id="{3DB6EF64-184C-F933-48BA-D9F87403096A}"/>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5" name="Oval 14">
            <a:extLst>
              <a:ext uri="{FF2B5EF4-FFF2-40B4-BE49-F238E27FC236}">
                <a16:creationId xmlns:a16="http://schemas.microsoft.com/office/drawing/2014/main" id="{598345AA-117F-0D6D-BCDA-8EC642C06108}"/>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16" name="Oval 15">
            <a:extLst>
              <a:ext uri="{FF2B5EF4-FFF2-40B4-BE49-F238E27FC236}">
                <a16:creationId xmlns:a16="http://schemas.microsoft.com/office/drawing/2014/main" id="{295D8CC6-E21D-D665-B10D-672019D58EB6}"/>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106680</xdr:colOff>
      <xdr:row>5</xdr:row>
      <xdr:rowOff>76200</xdr:rowOff>
    </xdr:from>
    <xdr:to>
      <xdr:col>4</xdr:col>
      <xdr:colOff>275161</xdr:colOff>
      <xdr:row>5</xdr:row>
      <xdr:rowOff>256200</xdr:rowOff>
    </xdr:to>
    <xdr:pic>
      <xdr:nvPicPr>
        <xdr:cNvPr id="21" name="Picture 20">
          <a:extLst>
            <a:ext uri="{FF2B5EF4-FFF2-40B4-BE49-F238E27FC236}">
              <a16:creationId xmlns:a16="http://schemas.microsoft.com/office/drawing/2014/main" id="{1A26A716-30D9-483A-8D9C-BBEF127A7FDB}"/>
            </a:ext>
          </a:extLst>
        </xdr:cNvPr>
        <xdr:cNvPicPr>
          <a:picLocks noChangeAspect="1"/>
        </xdr:cNvPicPr>
      </xdr:nvPicPr>
      <xdr:blipFill>
        <a:blip xmlns:r="http://schemas.openxmlformats.org/officeDocument/2006/relationships" r:embed="rId18"/>
        <a:stretch>
          <a:fillRect/>
        </a:stretch>
      </xdr:blipFill>
      <xdr:spPr>
        <a:xfrm>
          <a:off x="1821180" y="1455420"/>
          <a:ext cx="168481" cy="180000"/>
        </a:xfrm>
        <a:prstGeom prst="rect">
          <a:avLst/>
        </a:prstGeom>
      </xdr:spPr>
    </xdr:pic>
    <xdr:clientData/>
  </xdr:twoCellAnchor>
  <xdr:twoCellAnchor>
    <xdr:from>
      <xdr:col>5</xdr:col>
      <xdr:colOff>83820</xdr:colOff>
      <xdr:row>6</xdr:row>
      <xdr:rowOff>91440</xdr:rowOff>
    </xdr:from>
    <xdr:to>
      <xdr:col>5</xdr:col>
      <xdr:colOff>250579</xdr:colOff>
      <xdr:row>14</xdr:row>
      <xdr:rowOff>253440</xdr:rowOff>
    </xdr:to>
    <xdr:grpSp>
      <xdr:nvGrpSpPr>
        <xdr:cNvPr id="22" name="Group 21">
          <a:extLst>
            <a:ext uri="{FF2B5EF4-FFF2-40B4-BE49-F238E27FC236}">
              <a16:creationId xmlns:a16="http://schemas.microsoft.com/office/drawing/2014/main" id="{CE6A9554-C24F-4F57-8B90-4ACD3C9004A6}"/>
            </a:ext>
          </a:extLst>
        </xdr:cNvPr>
        <xdr:cNvGrpSpPr/>
      </xdr:nvGrpSpPr>
      <xdr:grpSpPr>
        <a:xfrm>
          <a:off x="2164080" y="1798320"/>
          <a:ext cx="166759" cy="2783280"/>
          <a:chOff x="2156460" y="1706880"/>
          <a:chExt cx="162001" cy="2783280"/>
        </a:xfrm>
      </xdr:grpSpPr>
      <xdr:pic>
        <xdr:nvPicPr>
          <xdr:cNvPr id="23" name="Picture 22">
            <a:hlinkClick xmlns:r="http://schemas.openxmlformats.org/officeDocument/2006/relationships" r:id="rId19"/>
            <a:extLst>
              <a:ext uri="{FF2B5EF4-FFF2-40B4-BE49-F238E27FC236}">
                <a16:creationId xmlns:a16="http://schemas.microsoft.com/office/drawing/2014/main" id="{D9D59AC9-6858-E977-F65D-490EFEF52751}"/>
              </a:ext>
            </a:extLst>
          </xdr:cNvPr>
          <xdr:cNvPicPr>
            <a:picLocks noChangeAspect="1"/>
          </xdr:cNvPicPr>
        </xdr:nvPicPr>
        <xdr:blipFill>
          <a:blip xmlns:r="http://schemas.openxmlformats.org/officeDocument/2006/relationships" r:embed="rId20"/>
          <a:stretch>
            <a:fillRect/>
          </a:stretch>
        </xdr:blipFill>
        <xdr:spPr>
          <a:xfrm>
            <a:off x="2156460" y="2034540"/>
            <a:ext cx="162001" cy="162000"/>
          </a:xfrm>
          <a:prstGeom prst="rect">
            <a:avLst/>
          </a:prstGeom>
        </xdr:spPr>
      </xdr:pic>
      <xdr:pic>
        <xdr:nvPicPr>
          <xdr:cNvPr id="24" name="Picture 23">
            <a:hlinkClick xmlns:r="http://schemas.openxmlformats.org/officeDocument/2006/relationships" r:id="rId21"/>
            <a:extLst>
              <a:ext uri="{FF2B5EF4-FFF2-40B4-BE49-F238E27FC236}">
                <a16:creationId xmlns:a16="http://schemas.microsoft.com/office/drawing/2014/main" id="{8D09729C-F955-2577-47DA-9390801A8863}"/>
              </a:ext>
            </a:extLst>
          </xdr:cNvPr>
          <xdr:cNvPicPr>
            <a:picLocks noChangeAspect="1"/>
          </xdr:cNvPicPr>
        </xdr:nvPicPr>
        <xdr:blipFill>
          <a:blip xmlns:r="http://schemas.openxmlformats.org/officeDocument/2006/relationships" r:embed="rId20"/>
          <a:stretch>
            <a:fillRect/>
          </a:stretch>
        </xdr:blipFill>
        <xdr:spPr>
          <a:xfrm>
            <a:off x="2156460" y="1706880"/>
            <a:ext cx="162000" cy="162000"/>
          </a:xfrm>
          <a:prstGeom prst="rect">
            <a:avLst/>
          </a:prstGeom>
        </xdr:spPr>
      </xdr:pic>
      <xdr:pic>
        <xdr:nvPicPr>
          <xdr:cNvPr id="25" name="Picture 24">
            <a:extLst>
              <a:ext uri="{FF2B5EF4-FFF2-40B4-BE49-F238E27FC236}">
                <a16:creationId xmlns:a16="http://schemas.microsoft.com/office/drawing/2014/main" id="{B9B7A6E0-1624-3987-EC28-1611BA55EE44}"/>
              </a:ext>
            </a:extLst>
          </xdr:cNvPr>
          <xdr:cNvPicPr>
            <a:picLocks noChangeAspect="1"/>
          </xdr:cNvPicPr>
        </xdr:nvPicPr>
        <xdr:blipFill>
          <a:blip xmlns:r="http://schemas.openxmlformats.org/officeDocument/2006/relationships" r:embed="rId20"/>
          <a:stretch>
            <a:fillRect/>
          </a:stretch>
        </xdr:blipFill>
        <xdr:spPr>
          <a:xfrm>
            <a:off x="2156460" y="2362200"/>
            <a:ext cx="162000" cy="162000"/>
          </a:xfrm>
          <a:prstGeom prst="rect">
            <a:avLst/>
          </a:prstGeom>
        </xdr:spPr>
      </xdr:pic>
      <xdr:pic>
        <xdr:nvPicPr>
          <xdr:cNvPr id="26" name="Picture 25">
            <a:extLst>
              <a:ext uri="{FF2B5EF4-FFF2-40B4-BE49-F238E27FC236}">
                <a16:creationId xmlns:a16="http://schemas.microsoft.com/office/drawing/2014/main" id="{35A90CF6-EC61-47FD-26CF-6B1E42CB688A}"/>
              </a:ext>
            </a:extLst>
          </xdr:cNvPr>
          <xdr:cNvPicPr>
            <a:picLocks noChangeAspect="1"/>
          </xdr:cNvPicPr>
        </xdr:nvPicPr>
        <xdr:blipFill>
          <a:blip xmlns:r="http://schemas.openxmlformats.org/officeDocument/2006/relationships" r:embed="rId20"/>
          <a:stretch>
            <a:fillRect/>
          </a:stretch>
        </xdr:blipFill>
        <xdr:spPr>
          <a:xfrm>
            <a:off x="2156460" y="2689860"/>
            <a:ext cx="162000" cy="162000"/>
          </a:xfrm>
          <a:prstGeom prst="rect">
            <a:avLst/>
          </a:prstGeom>
        </xdr:spPr>
      </xdr:pic>
      <xdr:pic>
        <xdr:nvPicPr>
          <xdr:cNvPr id="27" name="Picture 26">
            <a:extLst>
              <a:ext uri="{FF2B5EF4-FFF2-40B4-BE49-F238E27FC236}">
                <a16:creationId xmlns:a16="http://schemas.microsoft.com/office/drawing/2014/main" id="{8BC31605-2DB8-0D39-F508-FEEB1ABC047E}"/>
              </a:ext>
            </a:extLst>
          </xdr:cNvPr>
          <xdr:cNvPicPr>
            <a:picLocks noChangeAspect="1"/>
          </xdr:cNvPicPr>
        </xdr:nvPicPr>
        <xdr:blipFill>
          <a:blip xmlns:r="http://schemas.openxmlformats.org/officeDocument/2006/relationships" r:embed="rId20"/>
          <a:stretch>
            <a:fillRect/>
          </a:stretch>
        </xdr:blipFill>
        <xdr:spPr>
          <a:xfrm>
            <a:off x="2156460" y="3017520"/>
            <a:ext cx="162000" cy="162000"/>
          </a:xfrm>
          <a:prstGeom prst="rect">
            <a:avLst/>
          </a:prstGeom>
        </xdr:spPr>
      </xdr:pic>
      <xdr:pic>
        <xdr:nvPicPr>
          <xdr:cNvPr id="28" name="Picture 27">
            <a:extLst>
              <a:ext uri="{FF2B5EF4-FFF2-40B4-BE49-F238E27FC236}">
                <a16:creationId xmlns:a16="http://schemas.microsoft.com/office/drawing/2014/main" id="{427CCEF5-2101-4450-892B-F03A86152677}"/>
              </a:ext>
            </a:extLst>
          </xdr:cNvPr>
          <xdr:cNvPicPr>
            <a:picLocks noChangeAspect="1"/>
          </xdr:cNvPicPr>
        </xdr:nvPicPr>
        <xdr:blipFill>
          <a:blip xmlns:r="http://schemas.openxmlformats.org/officeDocument/2006/relationships" r:embed="rId20"/>
          <a:stretch>
            <a:fillRect/>
          </a:stretch>
        </xdr:blipFill>
        <xdr:spPr>
          <a:xfrm>
            <a:off x="2156460" y="3345180"/>
            <a:ext cx="162000" cy="162000"/>
          </a:xfrm>
          <a:prstGeom prst="rect">
            <a:avLst/>
          </a:prstGeom>
        </xdr:spPr>
      </xdr:pic>
      <xdr:pic>
        <xdr:nvPicPr>
          <xdr:cNvPr id="29" name="Picture 28">
            <a:extLst>
              <a:ext uri="{FF2B5EF4-FFF2-40B4-BE49-F238E27FC236}">
                <a16:creationId xmlns:a16="http://schemas.microsoft.com/office/drawing/2014/main" id="{5192935A-49C5-B69E-445E-5880D872D0F5}"/>
              </a:ext>
            </a:extLst>
          </xdr:cNvPr>
          <xdr:cNvPicPr>
            <a:picLocks noChangeAspect="1"/>
          </xdr:cNvPicPr>
        </xdr:nvPicPr>
        <xdr:blipFill>
          <a:blip xmlns:r="http://schemas.openxmlformats.org/officeDocument/2006/relationships" r:embed="rId20"/>
          <a:stretch>
            <a:fillRect/>
          </a:stretch>
        </xdr:blipFill>
        <xdr:spPr>
          <a:xfrm>
            <a:off x="2156460" y="3672840"/>
            <a:ext cx="162000" cy="162000"/>
          </a:xfrm>
          <a:prstGeom prst="rect">
            <a:avLst/>
          </a:prstGeom>
        </xdr:spPr>
      </xdr:pic>
      <xdr:pic>
        <xdr:nvPicPr>
          <xdr:cNvPr id="30" name="Picture 29">
            <a:extLst>
              <a:ext uri="{FF2B5EF4-FFF2-40B4-BE49-F238E27FC236}">
                <a16:creationId xmlns:a16="http://schemas.microsoft.com/office/drawing/2014/main" id="{76FD9F76-19A9-7ABD-C548-C669070D4640}"/>
              </a:ext>
            </a:extLst>
          </xdr:cNvPr>
          <xdr:cNvPicPr>
            <a:picLocks noChangeAspect="1"/>
          </xdr:cNvPicPr>
        </xdr:nvPicPr>
        <xdr:blipFill>
          <a:blip xmlns:r="http://schemas.openxmlformats.org/officeDocument/2006/relationships" r:embed="rId20"/>
          <a:stretch>
            <a:fillRect/>
          </a:stretch>
        </xdr:blipFill>
        <xdr:spPr>
          <a:xfrm>
            <a:off x="2156460" y="4000500"/>
            <a:ext cx="162000" cy="162000"/>
          </a:xfrm>
          <a:prstGeom prst="rect">
            <a:avLst/>
          </a:prstGeom>
        </xdr:spPr>
      </xdr:pic>
      <xdr:pic>
        <xdr:nvPicPr>
          <xdr:cNvPr id="31" name="Picture 30">
            <a:extLst>
              <a:ext uri="{FF2B5EF4-FFF2-40B4-BE49-F238E27FC236}">
                <a16:creationId xmlns:a16="http://schemas.microsoft.com/office/drawing/2014/main" id="{0026A8AA-AF3B-990E-27A4-160DA98E3BAC}"/>
              </a:ext>
            </a:extLst>
          </xdr:cNvPr>
          <xdr:cNvPicPr>
            <a:picLocks noChangeAspect="1"/>
          </xdr:cNvPicPr>
        </xdr:nvPicPr>
        <xdr:blipFill>
          <a:blip xmlns:r="http://schemas.openxmlformats.org/officeDocument/2006/relationships" r:embed="rId20"/>
          <a:stretch>
            <a:fillRect/>
          </a:stretch>
        </xdr:blipFill>
        <xdr:spPr>
          <a:xfrm>
            <a:off x="2156460" y="4328160"/>
            <a:ext cx="162000" cy="162000"/>
          </a:xfrm>
          <a:prstGeom prst="rect">
            <a:avLst/>
          </a:prstGeom>
        </xdr:spPr>
      </xdr:pic>
    </xdr:grpSp>
    <xdr:clientData/>
  </xdr:twoCellAnchor>
  <xdr:twoCellAnchor>
    <xdr:from>
      <xdr:col>5</xdr:col>
      <xdr:colOff>342900</xdr:colOff>
      <xdr:row>6</xdr:row>
      <xdr:rowOff>76200</xdr:rowOff>
    </xdr:from>
    <xdr:to>
      <xdr:col>5</xdr:col>
      <xdr:colOff>486875</xdr:colOff>
      <xdr:row>14</xdr:row>
      <xdr:rowOff>256200</xdr:rowOff>
    </xdr:to>
    <xdr:grpSp>
      <xdr:nvGrpSpPr>
        <xdr:cNvPr id="37" name="Group 36">
          <a:extLst>
            <a:ext uri="{FF2B5EF4-FFF2-40B4-BE49-F238E27FC236}">
              <a16:creationId xmlns:a16="http://schemas.microsoft.com/office/drawing/2014/main" id="{86DA37A3-A3F1-4769-8249-9DBC312E244F}"/>
            </a:ext>
          </a:extLst>
        </xdr:cNvPr>
        <xdr:cNvGrpSpPr/>
      </xdr:nvGrpSpPr>
      <xdr:grpSpPr>
        <a:xfrm>
          <a:off x="2423160" y="1783080"/>
          <a:ext cx="143975" cy="2801280"/>
          <a:chOff x="2781300" y="1851660"/>
          <a:chExt cx="136363" cy="2801280"/>
        </a:xfrm>
      </xdr:grpSpPr>
      <xdr:pic>
        <xdr:nvPicPr>
          <xdr:cNvPr id="38" name="Picture 37">
            <a:extLst>
              <a:ext uri="{FF2B5EF4-FFF2-40B4-BE49-F238E27FC236}">
                <a16:creationId xmlns:a16="http://schemas.microsoft.com/office/drawing/2014/main" id="{C505D293-72C8-A900-0B69-FA713721F73E}"/>
              </a:ext>
            </a:extLst>
          </xdr:cNvPr>
          <xdr:cNvPicPr>
            <a:picLocks noChangeAspect="1"/>
          </xdr:cNvPicPr>
        </xdr:nvPicPr>
        <xdr:blipFill>
          <a:blip xmlns:r="http://schemas.openxmlformats.org/officeDocument/2006/relationships" r:embed="rId22"/>
          <a:stretch>
            <a:fillRect/>
          </a:stretch>
        </xdr:blipFill>
        <xdr:spPr>
          <a:xfrm>
            <a:off x="2781300" y="1851660"/>
            <a:ext cx="136363" cy="180000"/>
          </a:xfrm>
          <a:prstGeom prst="rect">
            <a:avLst/>
          </a:prstGeom>
        </xdr:spPr>
      </xdr:pic>
      <xdr:pic>
        <xdr:nvPicPr>
          <xdr:cNvPr id="39" name="Picture 38">
            <a:extLst>
              <a:ext uri="{FF2B5EF4-FFF2-40B4-BE49-F238E27FC236}">
                <a16:creationId xmlns:a16="http://schemas.microsoft.com/office/drawing/2014/main" id="{9506D696-1B20-DCBD-9994-EE5B8D01C5E6}"/>
              </a:ext>
            </a:extLst>
          </xdr:cNvPr>
          <xdr:cNvPicPr>
            <a:picLocks noChangeAspect="1"/>
          </xdr:cNvPicPr>
        </xdr:nvPicPr>
        <xdr:blipFill>
          <a:blip xmlns:r="http://schemas.openxmlformats.org/officeDocument/2006/relationships" r:embed="rId22"/>
          <a:stretch>
            <a:fillRect/>
          </a:stretch>
        </xdr:blipFill>
        <xdr:spPr>
          <a:xfrm>
            <a:off x="2781300" y="2179320"/>
            <a:ext cx="136363" cy="180000"/>
          </a:xfrm>
          <a:prstGeom prst="rect">
            <a:avLst/>
          </a:prstGeom>
        </xdr:spPr>
      </xdr:pic>
      <xdr:pic>
        <xdr:nvPicPr>
          <xdr:cNvPr id="41" name="Picture 40">
            <a:extLst>
              <a:ext uri="{FF2B5EF4-FFF2-40B4-BE49-F238E27FC236}">
                <a16:creationId xmlns:a16="http://schemas.microsoft.com/office/drawing/2014/main" id="{9C18287B-C6B5-F2F0-21B8-C6A4C2D6A7D9}"/>
              </a:ext>
            </a:extLst>
          </xdr:cNvPr>
          <xdr:cNvPicPr>
            <a:picLocks noChangeAspect="1"/>
          </xdr:cNvPicPr>
        </xdr:nvPicPr>
        <xdr:blipFill>
          <a:blip xmlns:r="http://schemas.openxmlformats.org/officeDocument/2006/relationships" r:embed="rId22"/>
          <a:stretch>
            <a:fillRect/>
          </a:stretch>
        </xdr:blipFill>
        <xdr:spPr>
          <a:xfrm>
            <a:off x="2781300" y="4472940"/>
            <a:ext cx="136363" cy="180000"/>
          </a:xfrm>
          <a:prstGeom prst="rect">
            <a:avLst/>
          </a:prstGeom>
        </xdr:spPr>
      </xdr:pic>
      <xdr:pic>
        <xdr:nvPicPr>
          <xdr:cNvPr id="42" name="Picture 41">
            <a:extLst>
              <a:ext uri="{FF2B5EF4-FFF2-40B4-BE49-F238E27FC236}">
                <a16:creationId xmlns:a16="http://schemas.microsoft.com/office/drawing/2014/main" id="{C0326573-0137-DCA5-B24F-B2D246DF519F}"/>
              </a:ext>
            </a:extLst>
          </xdr:cNvPr>
          <xdr:cNvPicPr>
            <a:picLocks noChangeAspect="1"/>
          </xdr:cNvPicPr>
        </xdr:nvPicPr>
        <xdr:blipFill>
          <a:blip xmlns:r="http://schemas.openxmlformats.org/officeDocument/2006/relationships" r:embed="rId22"/>
          <a:stretch>
            <a:fillRect/>
          </a:stretch>
        </xdr:blipFill>
        <xdr:spPr>
          <a:xfrm>
            <a:off x="2781300" y="4145280"/>
            <a:ext cx="136363" cy="180000"/>
          </a:xfrm>
          <a:prstGeom prst="rect">
            <a:avLst/>
          </a:prstGeom>
        </xdr:spPr>
      </xdr:pic>
      <xdr:pic>
        <xdr:nvPicPr>
          <xdr:cNvPr id="43" name="Picture 42">
            <a:extLst>
              <a:ext uri="{FF2B5EF4-FFF2-40B4-BE49-F238E27FC236}">
                <a16:creationId xmlns:a16="http://schemas.microsoft.com/office/drawing/2014/main" id="{F3457ACB-9BDB-B984-24A5-CDADF621002B}"/>
              </a:ext>
            </a:extLst>
          </xdr:cNvPr>
          <xdr:cNvPicPr>
            <a:picLocks noChangeAspect="1"/>
          </xdr:cNvPicPr>
        </xdr:nvPicPr>
        <xdr:blipFill>
          <a:blip xmlns:r="http://schemas.openxmlformats.org/officeDocument/2006/relationships" r:embed="rId22"/>
          <a:stretch>
            <a:fillRect/>
          </a:stretch>
        </xdr:blipFill>
        <xdr:spPr>
          <a:xfrm>
            <a:off x="2781300" y="3817620"/>
            <a:ext cx="136363" cy="180000"/>
          </a:xfrm>
          <a:prstGeom prst="rect">
            <a:avLst/>
          </a:prstGeom>
        </xdr:spPr>
      </xdr:pic>
      <xdr:pic>
        <xdr:nvPicPr>
          <xdr:cNvPr id="44" name="Picture 43">
            <a:extLst>
              <a:ext uri="{FF2B5EF4-FFF2-40B4-BE49-F238E27FC236}">
                <a16:creationId xmlns:a16="http://schemas.microsoft.com/office/drawing/2014/main" id="{20D3425F-4258-C144-807F-D2F20066A17C}"/>
              </a:ext>
            </a:extLst>
          </xdr:cNvPr>
          <xdr:cNvPicPr>
            <a:picLocks noChangeAspect="1"/>
          </xdr:cNvPicPr>
        </xdr:nvPicPr>
        <xdr:blipFill>
          <a:blip xmlns:r="http://schemas.openxmlformats.org/officeDocument/2006/relationships" r:embed="rId22"/>
          <a:stretch>
            <a:fillRect/>
          </a:stretch>
        </xdr:blipFill>
        <xdr:spPr>
          <a:xfrm>
            <a:off x="2781300" y="3489960"/>
            <a:ext cx="136363" cy="180000"/>
          </a:xfrm>
          <a:prstGeom prst="rect">
            <a:avLst/>
          </a:prstGeom>
        </xdr:spPr>
      </xdr:pic>
      <xdr:pic>
        <xdr:nvPicPr>
          <xdr:cNvPr id="45" name="Picture 44">
            <a:extLst>
              <a:ext uri="{FF2B5EF4-FFF2-40B4-BE49-F238E27FC236}">
                <a16:creationId xmlns:a16="http://schemas.microsoft.com/office/drawing/2014/main" id="{72670F65-7155-98EB-B091-BD4E46CF17F6}"/>
              </a:ext>
            </a:extLst>
          </xdr:cNvPr>
          <xdr:cNvPicPr>
            <a:picLocks noChangeAspect="1"/>
          </xdr:cNvPicPr>
        </xdr:nvPicPr>
        <xdr:blipFill>
          <a:blip xmlns:r="http://schemas.openxmlformats.org/officeDocument/2006/relationships" r:embed="rId22"/>
          <a:stretch>
            <a:fillRect/>
          </a:stretch>
        </xdr:blipFill>
        <xdr:spPr>
          <a:xfrm>
            <a:off x="2781300" y="3162300"/>
            <a:ext cx="136363" cy="180000"/>
          </a:xfrm>
          <a:prstGeom prst="rect">
            <a:avLst/>
          </a:prstGeom>
        </xdr:spPr>
      </xdr:pic>
      <xdr:pic>
        <xdr:nvPicPr>
          <xdr:cNvPr id="46" name="Picture 45">
            <a:extLst>
              <a:ext uri="{FF2B5EF4-FFF2-40B4-BE49-F238E27FC236}">
                <a16:creationId xmlns:a16="http://schemas.microsoft.com/office/drawing/2014/main" id="{810BF37D-9819-1C09-EBBF-163ACEA01CCB}"/>
              </a:ext>
            </a:extLst>
          </xdr:cNvPr>
          <xdr:cNvPicPr>
            <a:picLocks noChangeAspect="1"/>
          </xdr:cNvPicPr>
        </xdr:nvPicPr>
        <xdr:blipFill>
          <a:blip xmlns:r="http://schemas.openxmlformats.org/officeDocument/2006/relationships" r:embed="rId22"/>
          <a:stretch>
            <a:fillRect/>
          </a:stretch>
        </xdr:blipFill>
        <xdr:spPr>
          <a:xfrm>
            <a:off x="2781300" y="2834640"/>
            <a:ext cx="136363" cy="180000"/>
          </a:xfrm>
          <a:prstGeom prst="rect">
            <a:avLst/>
          </a:prstGeom>
        </xdr:spPr>
      </xdr:pic>
      <xdr:pic>
        <xdr:nvPicPr>
          <xdr:cNvPr id="47" name="Picture 46">
            <a:extLst>
              <a:ext uri="{FF2B5EF4-FFF2-40B4-BE49-F238E27FC236}">
                <a16:creationId xmlns:a16="http://schemas.microsoft.com/office/drawing/2014/main" id="{9E135BE7-FA03-9E15-2EAE-DC6AB8CDE9A6}"/>
              </a:ext>
            </a:extLst>
          </xdr:cNvPr>
          <xdr:cNvPicPr>
            <a:picLocks noChangeAspect="1"/>
          </xdr:cNvPicPr>
        </xdr:nvPicPr>
        <xdr:blipFill>
          <a:blip xmlns:r="http://schemas.openxmlformats.org/officeDocument/2006/relationships" r:embed="rId22"/>
          <a:stretch>
            <a:fillRect/>
          </a:stretch>
        </xdr:blipFill>
        <xdr:spPr>
          <a:xfrm>
            <a:off x="2781300" y="2506980"/>
            <a:ext cx="136363" cy="180000"/>
          </a:xfrm>
          <a:prstGeom prst="rect">
            <a:avLst/>
          </a:prstGeom>
        </xdr:spPr>
      </xdr:pic>
    </xdr:grpSp>
    <xdr:clientData/>
  </xdr:twoCellAnchor>
</xdr:wsDr>
</file>

<file path=xl/drawings/drawing114.xml><?xml version="1.0" encoding="utf-8"?>
<xdr:wsDr xmlns:xdr="http://schemas.openxmlformats.org/drawingml/2006/spreadsheetDrawing" xmlns:a="http://schemas.openxmlformats.org/drawingml/2006/main">
  <xdr:twoCellAnchor>
    <xdr:from>
      <xdr:col>10</xdr:col>
      <xdr:colOff>312420</xdr:colOff>
      <xdr:row>20</xdr:row>
      <xdr:rowOff>99060</xdr:rowOff>
    </xdr:from>
    <xdr:to>
      <xdr:col>11</xdr:col>
      <xdr:colOff>0</xdr:colOff>
      <xdr:row>21</xdr:row>
      <xdr:rowOff>540</xdr:rowOff>
    </xdr:to>
    <xdr:grpSp>
      <xdr:nvGrpSpPr>
        <xdr:cNvPr id="2" name="Group 1">
          <a:extLst>
            <a:ext uri="{FF2B5EF4-FFF2-40B4-BE49-F238E27FC236}">
              <a16:creationId xmlns:a16="http://schemas.microsoft.com/office/drawing/2014/main" id="{D495EEB1-B072-4CAB-BC56-96826348B9F1}"/>
            </a:ext>
          </a:extLst>
        </xdr:cNvPr>
        <xdr:cNvGrpSpPr/>
      </xdr:nvGrpSpPr>
      <xdr:grpSpPr>
        <a:xfrm>
          <a:off x="8199120" y="6393180"/>
          <a:ext cx="1653540" cy="343440"/>
          <a:chOff x="5326380" y="922022"/>
          <a:chExt cx="2674920" cy="276157"/>
        </a:xfrm>
      </xdr:grpSpPr>
      <xdr:sp macro="" textlink="">
        <xdr:nvSpPr>
          <xdr:cNvPr id="3" name="Rectangle: Rounded Corners 2">
            <a:extLst>
              <a:ext uri="{FF2B5EF4-FFF2-40B4-BE49-F238E27FC236}">
                <a16:creationId xmlns:a16="http://schemas.microsoft.com/office/drawing/2014/main" id="{51E90CD5-7EA0-6293-090D-B8E9F3C69178}"/>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796B600C-2B1F-CEB8-B846-96B2BD2F799B}"/>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EC83CF15-301C-FA70-8942-C97D8FB70FA6}"/>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11</xdr:col>
      <xdr:colOff>3261360</xdr:colOff>
      <xdr:row>3</xdr:row>
      <xdr:rowOff>121920</xdr:rowOff>
    </xdr:from>
    <xdr:to>
      <xdr:col>11</xdr:col>
      <xdr:colOff>3945360</xdr:colOff>
      <xdr:row>3</xdr:row>
      <xdr:rowOff>373920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B9297EAA-20E2-4519-ADF7-E9B0243036FB}"/>
            </a:ext>
          </a:extLst>
        </xdr:cNvPr>
        <xdr:cNvSpPr/>
      </xdr:nvSpPr>
      <xdr:spPr>
        <a:xfrm>
          <a:off x="11551920" y="93726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21</xdr:row>
      <xdr:rowOff>103920</xdr:rowOff>
    </xdr:to>
    <xdr:grpSp>
      <xdr:nvGrpSpPr>
        <xdr:cNvPr id="7" name="Group 6">
          <a:extLst>
            <a:ext uri="{FF2B5EF4-FFF2-40B4-BE49-F238E27FC236}">
              <a16:creationId xmlns:a16="http://schemas.microsoft.com/office/drawing/2014/main" id="{D901A9AF-0864-4430-981D-C29D64184A0F}"/>
            </a:ext>
          </a:extLst>
        </xdr:cNvPr>
        <xdr:cNvGrpSpPr/>
      </xdr:nvGrpSpPr>
      <xdr:grpSpPr>
        <a:xfrm>
          <a:off x="0" y="0"/>
          <a:ext cx="1474131" cy="6840000"/>
          <a:chOff x="0" y="0"/>
          <a:chExt cx="1470321" cy="6184990"/>
        </a:xfrm>
        <a:noFill/>
      </xdr:grpSpPr>
      <xdr:grpSp>
        <xdr:nvGrpSpPr>
          <xdr:cNvPr id="8" name="Group 7">
            <a:extLst>
              <a:ext uri="{FF2B5EF4-FFF2-40B4-BE49-F238E27FC236}">
                <a16:creationId xmlns:a16="http://schemas.microsoft.com/office/drawing/2014/main" id="{5A8BF9A7-73B2-9EA8-99D8-42C732DB8B63}"/>
              </a:ext>
            </a:extLst>
          </xdr:cNvPr>
          <xdr:cNvGrpSpPr/>
        </xdr:nvGrpSpPr>
        <xdr:grpSpPr>
          <a:xfrm>
            <a:off x="0" y="0"/>
            <a:ext cx="1470321" cy="6184990"/>
            <a:chOff x="0" y="0"/>
            <a:chExt cx="1470321" cy="6184990"/>
          </a:xfrm>
          <a:grpFill/>
        </xdr:grpSpPr>
        <xdr:grpSp>
          <xdr:nvGrpSpPr>
            <xdr:cNvPr id="10" name="Group 9">
              <a:extLst>
                <a:ext uri="{FF2B5EF4-FFF2-40B4-BE49-F238E27FC236}">
                  <a16:creationId xmlns:a16="http://schemas.microsoft.com/office/drawing/2014/main" id="{A5FC428A-1536-D68E-10B7-4F3338B4BC83}"/>
                </a:ext>
              </a:extLst>
            </xdr:cNvPr>
            <xdr:cNvGrpSpPr/>
          </xdr:nvGrpSpPr>
          <xdr:grpSpPr>
            <a:xfrm>
              <a:off x="0" y="0"/>
              <a:ext cx="1470321" cy="6184990"/>
              <a:chOff x="0" y="-291307"/>
              <a:chExt cx="1474131" cy="6350725"/>
            </a:xfrm>
            <a:grpFill/>
          </xdr:grpSpPr>
          <xdr:grpSp>
            <xdr:nvGrpSpPr>
              <xdr:cNvPr id="12" name="Group 11">
                <a:extLst>
                  <a:ext uri="{FF2B5EF4-FFF2-40B4-BE49-F238E27FC236}">
                    <a16:creationId xmlns:a16="http://schemas.microsoft.com/office/drawing/2014/main" id="{68EC7FDA-73C8-DA09-0CD5-2545BC0B6B4D}"/>
                  </a:ext>
                </a:extLst>
              </xdr:cNvPr>
              <xdr:cNvGrpSpPr/>
            </xdr:nvGrpSpPr>
            <xdr:grpSpPr>
              <a:xfrm>
                <a:off x="0" y="-291307"/>
                <a:ext cx="1474131" cy="6350725"/>
                <a:chOff x="0" y="-291307"/>
                <a:chExt cx="1474131" cy="6350725"/>
              </a:xfrm>
              <a:grpFill/>
            </xdr:grpSpPr>
            <xdr:grpSp>
              <xdr:nvGrpSpPr>
                <xdr:cNvPr id="15" name="Group 14">
                  <a:extLst>
                    <a:ext uri="{FF2B5EF4-FFF2-40B4-BE49-F238E27FC236}">
                      <a16:creationId xmlns:a16="http://schemas.microsoft.com/office/drawing/2014/main" id="{9DE4AE50-283A-FBDB-1DF5-1115FEE300A1}"/>
                    </a:ext>
                  </a:extLst>
                </xdr:cNvPr>
                <xdr:cNvGrpSpPr/>
              </xdr:nvGrpSpPr>
              <xdr:grpSpPr>
                <a:xfrm>
                  <a:off x="0" y="-291307"/>
                  <a:ext cx="1474131" cy="6350725"/>
                  <a:chOff x="0" y="-276870"/>
                  <a:chExt cx="1476165" cy="6035993"/>
                </a:xfrm>
                <a:grpFill/>
              </xdr:grpSpPr>
              <xdr:sp macro="" textlink="">
                <xdr:nvSpPr>
                  <xdr:cNvPr id="17" name="Rectangle 16">
                    <a:extLst>
                      <a:ext uri="{FF2B5EF4-FFF2-40B4-BE49-F238E27FC236}">
                        <a16:creationId xmlns:a16="http://schemas.microsoft.com/office/drawing/2014/main" id="{36F156D7-380D-C22F-DE30-2A46FE0CE096}"/>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8" name="Group 17">
                    <a:extLst>
                      <a:ext uri="{FF2B5EF4-FFF2-40B4-BE49-F238E27FC236}">
                        <a16:creationId xmlns:a16="http://schemas.microsoft.com/office/drawing/2014/main" id="{50E2C4D3-C9EB-F3B0-CE7A-DFA146099D33}"/>
                      </a:ext>
                    </a:extLst>
                  </xdr:cNvPr>
                  <xdr:cNvGrpSpPr/>
                </xdr:nvGrpSpPr>
                <xdr:grpSpPr>
                  <a:xfrm>
                    <a:off x="2080" y="531339"/>
                    <a:ext cx="1457616" cy="4278031"/>
                    <a:chOff x="2080" y="531339"/>
                    <a:chExt cx="1457616" cy="4278031"/>
                  </a:xfrm>
                  <a:grpFill/>
                </xdr:grpSpPr>
                <xdr:sp macro="" textlink="">
                  <xdr:nvSpPr>
                    <xdr:cNvPr id="19" name="TextBox 18">
                      <a:hlinkClick xmlns:r="http://schemas.openxmlformats.org/officeDocument/2006/relationships" r:id="rId3"/>
                      <a:extLst>
                        <a:ext uri="{FF2B5EF4-FFF2-40B4-BE49-F238E27FC236}">
                          <a16:creationId xmlns:a16="http://schemas.microsoft.com/office/drawing/2014/main" id="{EA5B699D-768C-6FA3-1307-40A33D037E76}"/>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4"/>
                      <a:extLst>
                        <a:ext uri="{FF2B5EF4-FFF2-40B4-BE49-F238E27FC236}">
                          <a16:creationId xmlns:a16="http://schemas.microsoft.com/office/drawing/2014/main" id="{76120E5F-4337-76A6-0F81-E1A625DA51A3}"/>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5"/>
                      <a:extLst>
                        <a:ext uri="{FF2B5EF4-FFF2-40B4-BE49-F238E27FC236}">
                          <a16:creationId xmlns:a16="http://schemas.microsoft.com/office/drawing/2014/main" id="{6583E735-E92F-7E49-091E-B8EA5F48913D}"/>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6"/>
                      <a:extLst>
                        <a:ext uri="{FF2B5EF4-FFF2-40B4-BE49-F238E27FC236}">
                          <a16:creationId xmlns:a16="http://schemas.microsoft.com/office/drawing/2014/main" id="{E7D8FCB2-3965-CCBF-6F3D-023338FC6A7A}"/>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7"/>
                      <a:extLst>
                        <a:ext uri="{FF2B5EF4-FFF2-40B4-BE49-F238E27FC236}">
                          <a16:creationId xmlns:a16="http://schemas.microsoft.com/office/drawing/2014/main" id="{7E3403A1-8F6A-74CB-F051-C79A5BF99315}"/>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8"/>
                      <a:extLst>
                        <a:ext uri="{FF2B5EF4-FFF2-40B4-BE49-F238E27FC236}">
                          <a16:creationId xmlns:a16="http://schemas.microsoft.com/office/drawing/2014/main" id="{6FA5FF34-19DF-D67C-2621-7BBD4FE22612}"/>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9"/>
                      <a:extLst>
                        <a:ext uri="{FF2B5EF4-FFF2-40B4-BE49-F238E27FC236}">
                          <a16:creationId xmlns:a16="http://schemas.microsoft.com/office/drawing/2014/main" id="{3E119AA9-88B9-26B8-AD90-9C84F5BD4A16}"/>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0"/>
                      <a:extLst>
                        <a:ext uri="{FF2B5EF4-FFF2-40B4-BE49-F238E27FC236}">
                          <a16:creationId xmlns:a16="http://schemas.microsoft.com/office/drawing/2014/main" id="{A6EC832A-1EBB-88BD-32DC-CF0D3DAF490C}"/>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1"/>
                      <a:extLst>
                        <a:ext uri="{FF2B5EF4-FFF2-40B4-BE49-F238E27FC236}">
                          <a16:creationId xmlns:a16="http://schemas.microsoft.com/office/drawing/2014/main" id="{0F84EAB0-FFC9-6BA2-E7F8-BFE95DB98E38}"/>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extLst>
                        <a:ext uri="{FF2B5EF4-FFF2-40B4-BE49-F238E27FC236}">
                          <a16:creationId xmlns:a16="http://schemas.microsoft.com/office/drawing/2014/main" id="{2EBD4A0F-3335-5BEA-8B97-6FDA6A044B54}"/>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hlinkClick xmlns:r="http://schemas.openxmlformats.org/officeDocument/2006/relationships" r:id="rId12"/>
                      <a:extLst>
                        <a:ext uri="{FF2B5EF4-FFF2-40B4-BE49-F238E27FC236}">
                          <a16:creationId xmlns:a16="http://schemas.microsoft.com/office/drawing/2014/main" id="{0DEE2061-CE29-9F69-9332-226B26FE227F}"/>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extLst>
                        <a:ext uri="{FF2B5EF4-FFF2-40B4-BE49-F238E27FC236}">
                          <a16:creationId xmlns:a16="http://schemas.microsoft.com/office/drawing/2014/main" id="{5CB6F4B8-0FBF-ADEE-C992-6D1C6B4420FF}"/>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hlinkClick xmlns:r="http://schemas.openxmlformats.org/officeDocument/2006/relationships" r:id="rId13"/>
                      <a:extLst>
                        <a:ext uri="{FF2B5EF4-FFF2-40B4-BE49-F238E27FC236}">
                          <a16:creationId xmlns:a16="http://schemas.microsoft.com/office/drawing/2014/main" id="{A9DA2231-3A73-9416-8BB1-07DF8EFE8B40}"/>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2" name="TextBox 31">
                      <a:extLst>
                        <a:ext uri="{FF2B5EF4-FFF2-40B4-BE49-F238E27FC236}">
                          <a16:creationId xmlns:a16="http://schemas.microsoft.com/office/drawing/2014/main" id="{BBACEC67-3EC9-8EAC-B26E-8981CBE1ACE6}"/>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6" name="TextBox 15">
                  <a:hlinkClick xmlns:r="http://schemas.openxmlformats.org/officeDocument/2006/relationships" r:id="rId14"/>
                  <a:extLst>
                    <a:ext uri="{FF2B5EF4-FFF2-40B4-BE49-F238E27FC236}">
                      <a16:creationId xmlns:a16="http://schemas.microsoft.com/office/drawing/2014/main" id="{036B1A9B-7E76-ACF6-AE3B-1CF36691DDFB}"/>
                    </a:ext>
                  </a:extLst>
                </xdr:cNvPr>
                <xdr:cNvSpPr txBox="1"/>
              </xdr:nvSpPr>
              <xdr:spPr>
                <a:xfrm>
                  <a:off x="0" y="2248743"/>
                  <a:ext cx="1440000" cy="253521"/>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13" name="TextBox 12">
                <a:extLst>
                  <a:ext uri="{FF2B5EF4-FFF2-40B4-BE49-F238E27FC236}">
                    <a16:creationId xmlns:a16="http://schemas.microsoft.com/office/drawing/2014/main" id="{B7E24423-FB51-B36B-87E5-9A4A93CC313F}"/>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4" name="TextBox 13">
                <a:extLst>
                  <a:ext uri="{FF2B5EF4-FFF2-40B4-BE49-F238E27FC236}">
                    <a16:creationId xmlns:a16="http://schemas.microsoft.com/office/drawing/2014/main" id="{A8BC3367-158E-DAA3-AFB6-33D8097BE2BB}"/>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1" name="TextBox 10">
              <a:hlinkClick xmlns:r="http://schemas.openxmlformats.org/officeDocument/2006/relationships" r:id="rId15"/>
              <a:extLst>
                <a:ext uri="{FF2B5EF4-FFF2-40B4-BE49-F238E27FC236}">
                  <a16:creationId xmlns:a16="http://schemas.microsoft.com/office/drawing/2014/main" id="{FAD7D30B-0FBB-8F22-4976-F4D4BB15D5C5}"/>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9" name="Picture 8">
            <a:extLst>
              <a:ext uri="{FF2B5EF4-FFF2-40B4-BE49-F238E27FC236}">
                <a16:creationId xmlns:a16="http://schemas.microsoft.com/office/drawing/2014/main" id="{4944A94F-5481-722C-B773-633DFE334161}"/>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a:grpFill/>
        </xdr:spPr>
      </xdr:pic>
    </xdr:grpSp>
    <xdr:clientData/>
  </xdr:twoCellAnchor>
  <xdr:oneCellAnchor>
    <xdr:from>
      <xdr:col>17</xdr:col>
      <xdr:colOff>480060</xdr:colOff>
      <xdr:row>16</xdr:row>
      <xdr:rowOff>0</xdr:rowOff>
    </xdr:from>
    <xdr:ext cx="184731" cy="264560"/>
    <xdr:sp macro="" textlink="">
      <xdr:nvSpPr>
        <xdr:cNvPr id="33" name="TextBox 32">
          <a:extLst>
            <a:ext uri="{FF2B5EF4-FFF2-40B4-BE49-F238E27FC236}">
              <a16:creationId xmlns:a16="http://schemas.microsoft.com/office/drawing/2014/main" id="{3363E9CC-9110-4A8A-BAAF-FE64EA3295DD}"/>
            </a:ext>
          </a:extLst>
        </xdr:cNvPr>
        <xdr:cNvSpPr txBox="1"/>
      </xdr:nvSpPr>
      <xdr:spPr>
        <a:xfrm>
          <a:off x="16992600" y="4983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5</xdr:col>
      <xdr:colOff>365760</xdr:colOff>
      <xdr:row>20</xdr:row>
      <xdr:rowOff>121920</xdr:rowOff>
    </xdr:from>
    <xdr:to>
      <xdr:col>6</xdr:col>
      <xdr:colOff>546840</xdr:colOff>
      <xdr:row>20</xdr:row>
      <xdr:rowOff>337920</xdr:rowOff>
    </xdr:to>
    <xdr:sp macro="" textlink="">
      <xdr:nvSpPr>
        <xdr:cNvPr id="36" name="Rectangle: Rounded Corners 35">
          <a:extLst>
            <a:ext uri="{FF2B5EF4-FFF2-40B4-BE49-F238E27FC236}">
              <a16:creationId xmlns:a16="http://schemas.microsoft.com/office/drawing/2014/main" id="{268D800E-D3CD-42C3-8127-02FFEB3036C0}"/>
            </a:ext>
          </a:extLst>
        </xdr:cNvPr>
        <xdr:cNvSpPr/>
      </xdr:nvSpPr>
      <xdr:spPr>
        <a:xfrm>
          <a:off x="2446020" y="6416040"/>
          <a:ext cx="684000" cy="216000"/>
        </a:xfrm>
        <a:prstGeom prst="roundRect">
          <a:avLst>
            <a:gd name="adj" fmla="val 0"/>
          </a:avLst>
        </a:prstGeom>
        <a:solidFill>
          <a:schemeClr val="bg1">
            <a:lumMod val="75000"/>
          </a:schemeClr>
        </a:solid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121920</xdr:rowOff>
    </xdr:from>
    <xdr:to>
      <xdr:col>5</xdr:col>
      <xdr:colOff>318240</xdr:colOff>
      <xdr:row>20</xdr:row>
      <xdr:rowOff>337920</xdr:rowOff>
    </xdr:to>
    <xdr:sp macro="" textlink="">
      <xdr:nvSpPr>
        <xdr:cNvPr id="37" name="Rectangle: Rounded Corners 36">
          <a:extLst>
            <a:ext uri="{FF2B5EF4-FFF2-40B4-BE49-F238E27FC236}">
              <a16:creationId xmlns:a16="http://schemas.microsoft.com/office/drawing/2014/main" id="{19FD509D-0A0C-489B-BBCE-D4FD58861215}"/>
            </a:ext>
          </a:extLst>
        </xdr:cNvPr>
        <xdr:cNvSpPr/>
      </xdr:nvSpPr>
      <xdr:spPr>
        <a:xfrm>
          <a:off x="1714500" y="6416040"/>
          <a:ext cx="684000" cy="216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114300</xdr:colOff>
      <xdr:row>6</xdr:row>
      <xdr:rowOff>106680</xdr:rowOff>
    </xdr:from>
    <xdr:to>
      <xdr:col>4</xdr:col>
      <xdr:colOff>258300</xdr:colOff>
      <xdr:row>9</xdr:row>
      <xdr:rowOff>213876</xdr:rowOff>
    </xdr:to>
    <xdr:grpSp>
      <xdr:nvGrpSpPr>
        <xdr:cNvPr id="38" name="Group 37">
          <a:extLst>
            <a:ext uri="{FF2B5EF4-FFF2-40B4-BE49-F238E27FC236}">
              <a16:creationId xmlns:a16="http://schemas.microsoft.com/office/drawing/2014/main" id="{D35BE66C-2DD7-4F33-805A-FB80C5A72B15}"/>
            </a:ext>
          </a:extLst>
        </xdr:cNvPr>
        <xdr:cNvGrpSpPr/>
      </xdr:nvGrpSpPr>
      <xdr:grpSpPr>
        <a:xfrm>
          <a:off x="1828800" y="1813560"/>
          <a:ext cx="144000" cy="1090176"/>
          <a:chOff x="1805940" y="1798320"/>
          <a:chExt cx="144000" cy="1111740"/>
        </a:xfrm>
      </xdr:grpSpPr>
      <xdr:sp macro="" textlink="">
        <xdr:nvSpPr>
          <xdr:cNvPr id="39" name="Oval 38">
            <a:extLst>
              <a:ext uri="{FF2B5EF4-FFF2-40B4-BE49-F238E27FC236}">
                <a16:creationId xmlns:a16="http://schemas.microsoft.com/office/drawing/2014/main" id="{37CBB1F9-5270-6DD6-4CCA-24D78189A35D}"/>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0" name="Oval 39">
            <a:extLst>
              <a:ext uri="{FF2B5EF4-FFF2-40B4-BE49-F238E27FC236}">
                <a16:creationId xmlns:a16="http://schemas.microsoft.com/office/drawing/2014/main" id="{14402E19-A333-7560-2509-BEA9A36605CB}"/>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1" name="Oval 40">
            <a:extLst>
              <a:ext uri="{FF2B5EF4-FFF2-40B4-BE49-F238E27FC236}">
                <a16:creationId xmlns:a16="http://schemas.microsoft.com/office/drawing/2014/main" id="{80B6065A-1FD0-1B36-AF45-0A36F5EACDA8}"/>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47" name="Oval 46">
            <a:extLst>
              <a:ext uri="{FF2B5EF4-FFF2-40B4-BE49-F238E27FC236}">
                <a16:creationId xmlns:a16="http://schemas.microsoft.com/office/drawing/2014/main" id="{8B2CD752-3BAE-ACB4-9CC9-0F3565396DB5}"/>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91439</xdr:colOff>
      <xdr:row>5</xdr:row>
      <xdr:rowOff>76200</xdr:rowOff>
    </xdr:from>
    <xdr:to>
      <xdr:col>4</xdr:col>
      <xdr:colOff>271439</xdr:colOff>
      <xdr:row>5</xdr:row>
      <xdr:rowOff>256200</xdr:rowOff>
    </xdr:to>
    <xdr:pic>
      <xdr:nvPicPr>
        <xdr:cNvPr id="48" name="Picture 47">
          <a:extLst>
            <a:ext uri="{FF2B5EF4-FFF2-40B4-BE49-F238E27FC236}">
              <a16:creationId xmlns:a16="http://schemas.microsoft.com/office/drawing/2014/main" id="{9E983C76-2589-4228-BAFD-2A47088A3AC3}"/>
            </a:ext>
          </a:extLst>
        </xdr:cNvPr>
        <xdr:cNvPicPr>
          <a:picLocks/>
        </xdr:cNvPicPr>
      </xdr:nvPicPr>
      <xdr:blipFill>
        <a:blip xmlns:r="http://schemas.openxmlformats.org/officeDocument/2006/relationships" r:embed="rId17"/>
        <a:stretch>
          <a:fillRect/>
        </a:stretch>
      </xdr:blipFill>
      <xdr:spPr>
        <a:xfrm>
          <a:off x="1805939" y="1455420"/>
          <a:ext cx="180000" cy="180000"/>
        </a:xfrm>
        <a:prstGeom prst="rect">
          <a:avLst/>
        </a:prstGeom>
      </xdr:spPr>
    </xdr:pic>
    <xdr:clientData/>
  </xdr:twoCellAnchor>
  <xdr:twoCellAnchor>
    <xdr:from>
      <xdr:col>5</xdr:col>
      <xdr:colOff>83820</xdr:colOff>
      <xdr:row>6</xdr:row>
      <xdr:rowOff>91440</xdr:rowOff>
    </xdr:from>
    <xdr:to>
      <xdr:col>5</xdr:col>
      <xdr:colOff>250579</xdr:colOff>
      <xdr:row>9</xdr:row>
      <xdr:rowOff>233990</xdr:rowOff>
    </xdr:to>
    <xdr:grpSp>
      <xdr:nvGrpSpPr>
        <xdr:cNvPr id="49" name="Group 48">
          <a:extLst>
            <a:ext uri="{FF2B5EF4-FFF2-40B4-BE49-F238E27FC236}">
              <a16:creationId xmlns:a16="http://schemas.microsoft.com/office/drawing/2014/main" id="{E496D23E-E1CF-4ACE-A714-3BB661DEB5B8}"/>
            </a:ext>
          </a:extLst>
        </xdr:cNvPr>
        <xdr:cNvGrpSpPr/>
      </xdr:nvGrpSpPr>
      <xdr:grpSpPr>
        <a:xfrm>
          <a:off x="2164080" y="1798320"/>
          <a:ext cx="166759" cy="1125530"/>
          <a:chOff x="2156460" y="1706880"/>
          <a:chExt cx="162001" cy="1144980"/>
        </a:xfrm>
      </xdr:grpSpPr>
      <xdr:pic>
        <xdr:nvPicPr>
          <xdr:cNvPr id="50" name="Picture 49">
            <a:hlinkClick xmlns:r="http://schemas.openxmlformats.org/officeDocument/2006/relationships" r:id="rId18"/>
            <a:extLst>
              <a:ext uri="{FF2B5EF4-FFF2-40B4-BE49-F238E27FC236}">
                <a16:creationId xmlns:a16="http://schemas.microsoft.com/office/drawing/2014/main" id="{E4F75F10-4E87-04C3-EBF9-F787E75103B4}"/>
              </a:ext>
            </a:extLst>
          </xdr:cNvPr>
          <xdr:cNvPicPr>
            <a:picLocks noChangeAspect="1"/>
          </xdr:cNvPicPr>
        </xdr:nvPicPr>
        <xdr:blipFill>
          <a:blip xmlns:r="http://schemas.openxmlformats.org/officeDocument/2006/relationships" r:embed="rId19"/>
          <a:stretch>
            <a:fillRect/>
          </a:stretch>
        </xdr:blipFill>
        <xdr:spPr>
          <a:xfrm>
            <a:off x="2156460" y="2034540"/>
            <a:ext cx="162001" cy="162000"/>
          </a:xfrm>
          <a:prstGeom prst="rect">
            <a:avLst/>
          </a:prstGeom>
        </xdr:spPr>
      </xdr:pic>
      <xdr:pic>
        <xdr:nvPicPr>
          <xdr:cNvPr id="51" name="Picture 50">
            <a:hlinkClick xmlns:r="http://schemas.openxmlformats.org/officeDocument/2006/relationships" r:id="rId20"/>
            <a:extLst>
              <a:ext uri="{FF2B5EF4-FFF2-40B4-BE49-F238E27FC236}">
                <a16:creationId xmlns:a16="http://schemas.microsoft.com/office/drawing/2014/main" id="{248C9E0B-71D2-D489-9EAB-48ED665E038F}"/>
              </a:ext>
            </a:extLst>
          </xdr:cNvPr>
          <xdr:cNvPicPr>
            <a:picLocks noChangeAspect="1"/>
          </xdr:cNvPicPr>
        </xdr:nvPicPr>
        <xdr:blipFill>
          <a:blip xmlns:r="http://schemas.openxmlformats.org/officeDocument/2006/relationships" r:embed="rId19"/>
          <a:stretch>
            <a:fillRect/>
          </a:stretch>
        </xdr:blipFill>
        <xdr:spPr>
          <a:xfrm>
            <a:off x="2156460" y="1706880"/>
            <a:ext cx="162000" cy="162000"/>
          </a:xfrm>
          <a:prstGeom prst="rect">
            <a:avLst/>
          </a:prstGeom>
        </xdr:spPr>
      </xdr:pic>
      <xdr:pic>
        <xdr:nvPicPr>
          <xdr:cNvPr id="52" name="Picture 51">
            <a:extLst>
              <a:ext uri="{FF2B5EF4-FFF2-40B4-BE49-F238E27FC236}">
                <a16:creationId xmlns:a16="http://schemas.microsoft.com/office/drawing/2014/main" id="{5C426D04-1A7C-CF4A-1BD6-F309733B16BD}"/>
              </a:ext>
            </a:extLst>
          </xdr:cNvPr>
          <xdr:cNvPicPr>
            <a:picLocks noChangeAspect="1"/>
          </xdr:cNvPicPr>
        </xdr:nvPicPr>
        <xdr:blipFill>
          <a:blip xmlns:r="http://schemas.openxmlformats.org/officeDocument/2006/relationships" r:embed="rId19"/>
          <a:stretch>
            <a:fillRect/>
          </a:stretch>
        </xdr:blipFill>
        <xdr:spPr>
          <a:xfrm>
            <a:off x="2156460" y="2362200"/>
            <a:ext cx="162000" cy="162000"/>
          </a:xfrm>
          <a:prstGeom prst="rect">
            <a:avLst/>
          </a:prstGeom>
        </xdr:spPr>
      </xdr:pic>
      <xdr:pic>
        <xdr:nvPicPr>
          <xdr:cNvPr id="53" name="Picture 52">
            <a:extLst>
              <a:ext uri="{FF2B5EF4-FFF2-40B4-BE49-F238E27FC236}">
                <a16:creationId xmlns:a16="http://schemas.microsoft.com/office/drawing/2014/main" id="{FB7A7D57-E815-EA0D-FEF7-3391572CBA5A}"/>
              </a:ext>
            </a:extLst>
          </xdr:cNvPr>
          <xdr:cNvPicPr>
            <a:picLocks noChangeAspect="1"/>
          </xdr:cNvPicPr>
        </xdr:nvPicPr>
        <xdr:blipFill>
          <a:blip xmlns:r="http://schemas.openxmlformats.org/officeDocument/2006/relationships" r:embed="rId19"/>
          <a:stretch>
            <a:fillRect/>
          </a:stretch>
        </xdr:blipFill>
        <xdr:spPr>
          <a:xfrm>
            <a:off x="2156460" y="2689860"/>
            <a:ext cx="162000" cy="162000"/>
          </a:xfrm>
          <a:prstGeom prst="rect">
            <a:avLst/>
          </a:prstGeom>
        </xdr:spPr>
      </xdr:pic>
    </xdr:grpSp>
    <xdr:clientData/>
  </xdr:twoCellAnchor>
  <xdr:twoCellAnchor>
    <xdr:from>
      <xdr:col>5</xdr:col>
      <xdr:colOff>342900</xdr:colOff>
      <xdr:row>6</xdr:row>
      <xdr:rowOff>76201</xdr:rowOff>
    </xdr:from>
    <xdr:to>
      <xdr:col>5</xdr:col>
      <xdr:colOff>486875</xdr:colOff>
      <xdr:row>9</xdr:row>
      <xdr:rowOff>244046</xdr:rowOff>
    </xdr:to>
    <xdr:grpSp>
      <xdr:nvGrpSpPr>
        <xdr:cNvPr id="59" name="Group 58">
          <a:extLst>
            <a:ext uri="{FF2B5EF4-FFF2-40B4-BE49-F238E27FC236}">
              <a16:creationId xmlns:a16="http://schemas.microsoft.com/office/drawing/2014/main" id="{A6B6C7BE-1553-4AAC-9CEA-827FA0160292}"/>
            </a:ext>
          </a:extLst>
        </xdr:cNvPr>
        <xdr:cNvGrpSpPr/>
      </xdr:nvGrpSpPr>
      <xdr:grpSpPr>
        <a:xfrm>
          <a:off x="2423160" y="1783081"/>
          <a:ext cx="143975" cy="1150825"/>
          <a:chOff x="2781300" y="1851660"/>
          <a:chExt cx="136363" cy="1162980"/>
        </a:xfrm>
      </xdr:grpSpPr>
      <xdr:pic>
        <xdr:nvPicPr>
          <xdr:cNvPr id="60" name="Picture 59">
            <a:extLst>
              <a:ext uri="{FF2B5EF4-FFF2-40B4-BE49-F238E27FC236}">
                <a16:creationId xmlns:a16="http://schemas.microsoft.com/office/drawing/2014/main" id="{C93FB26C-6FEF-CC22-C601-35838A03D805}"/>
              </a:ext>
            </a:extLst>
          </xdr:cNvPr>
          <xdr:cNvPicPr>
            <a:picLocks noChangeAspect="1"/>
          </xdr:cNvPicPr>
        </xdr:nvPicPr>
        <xdr:blipFill>
          <a:blip xmlns:r="http://schemas.openxmlformats.org/officeDocument/2006/relationships" r:embed="rId21"/>
          <a:stretch>
            <a:fillRect/>
          </a:stretch>
        </xdr:blipFill>
        <xdr:spPr>
          <a:xfrm>
            <a:off x="2781300" y="1851660"/>
            <a:ext cx="136363" cy="180000"/>
          </a:xfrm>
          <a:prstGeom prst="rect">
            <a:avLst/>
          </a:prstGeom>
        </xdr:spPr>
      </xdr:pic>
      <xdr:pic>
        <xdr:nvPicPr>
          <xdr:cNvPr id="61" name="Picture 60">
            <a:extLst>
              <a:ext uri="{FF2B5EF4-FFF2-40B4-BE49-F238E27FC236}">
                <a16:creationId xmlns:a16="http://schemas.microsoft.com/office/drawing/2014/main" id="{F3F76499-8BB4-879A-1277-2CD2F0893126}"/>
              </a:ext>
            </a:extLst>
          </xdr:cNvPr>
          <xdr:cNvPicPr>
            <a:picLocks noChangeAspect="1"/>
          </xdr:cNvPicPr>
        </xdr:nvPicPr>
        <xdr:blipFill>
          <a:blip xmlns:r="http://schemas.openxmlformats.org/officeDocument/2006/relationships" r:embed="rId21"/>
          <a:stretch>
            <a:fillRect/>
          </a:stretch>
        </xdr:blipFill>
        <xdr:spPr>
          <a:xfrm>
            <a:off x="2781300" y="2179320"/>
            <a:ext cx="136363" cy="180000"/>
          </a:xfrm>
          <a:prstGeom prst="rect">
            <a:avLst/>
          </a:prstGeom>
        </xdr:spPr>
      </xdr:pic>
      <xdr:pic>
        <xdr:nvPicPr>
          <xdr:cNvPr id="67" name="Picture 66">
            <a:extLst>
              <a:ext uri="{FF2B5EF4-FFF2-40B4-BE49-F238E27FC236}">
                <a16:creationId xmlns:a16="http://schemas.microsoft.com/office/drawing/2014/main" id="{3C1F347D-F5CD-1293-73FB-C93BD6AAAC53}"/>
              </a:ext>
            </a:extLst>
          </xdr:cNvPr>
          <xdr:cNvPicPr>
            <a:picLocks noChangeAspect="1"/>
          </xdr:cNvPicPr>
        </xdr:nvPicPr>
        <xdr:blipFill>
          <a:blip xmlns:r="http://schemas.openxmlformats.org/officeDocument/2006/relationships" r:embed="rId21"/>
          <a:stretch>
            <a:fillRect/>
          </a:stretch>
        </xdr:blipFill>
        <xdr:spPr>
          <a:xfrm>
            <a:off x="2781300" y="2834640"/>
            <a:ext cx="136363" cy="180000"/>
          </a:xfrm>
          <a:prstGeom prst="rect">
            <a:avLst/>
          </a:prstGeom>
        </xdr:spPr>
      </xdr:pic>
      <xdr:pic>
        <xdr:nvPicPr>
          <xdr:cNvPr id="68" name="Picture 67">
            <a:extLst>
              <a:ext uri="{FF2B5EF4-FFF2-40B4-BE49-F238E27FC236}">
                <a16:creationId xmlns:a16="http://schemas.microsoft.com/office/drawing/2014/main" id="{51665084-86F6-3846-10B9-47D3CC2DFBD2}"/>
              </a:ext>
            </a:extLst>
          </xdr:cNvPr>
          <xdr:cNvPicPr>
            <a:picLocks noChangeAspect="1"/>
          </xdr:cNvPicPr>
        </xdr:nvPicPr>
        <xdr:blipFill>
          <a:blip xmlns:r="http://schemas.openxmlformats.org/officeDocument/2006/relationships" r:embed="rId21"/>
          <a:stretch>
            <a:fillRect/>
          </a:stretch>
        </xdr:blipFill>
        <xdr:spPr>
          <a:xfrm>
            <a:off x="2781300" y="2506980"/>
            <a:ext cx="136363" cy="180000"/>
          </a:xfrm>
          <a:prstGeom prst="rect">
            <a:avLst/>
          </a:prstGeom>
        </xdr:spPr>
      </xdr:pic>
    </xdr:grpSp>
    <xdr:clientData/>
  </xdr:twoCellAnchor>
  <xdr:twoCellAnchor>
    <xdr:from>
      <xdr:col>11</xdr:col>
      <xdr:colOff>2514600</xdr:colOff>
      <xdr:row>3</xdr:row>
      <xdr:rowOff>121920</xdr:rowOff>
    </xdr:from>
    <xdr:to>
      <xdr:col>11</xdr:col>
      <xdr:colOff>3198600</xdr:colOff>
      <xdr:row>3</xdr:row>
      <xdr:rowOff>373920</xdr:rowOff>
    </xdr:to>
    <xdr:sp macro="" textlink="">
      <xdr:nvSpPr>
        <xdr:cNvPr id="69" name="Rectangle: Rounded Corners 68">
          <a:hlinkClick xmlns:r="http://schemas.openxmlformats.org/officeDocument/2006/relationships" r:id="rId22"/>
          <a:extLst>
            <a:ext uri="{FF2B5EF4-FFF2-40B4-BE49-F238E27FC236}">
              <a16:creationId xmlns:a16="http://schemas.microsoft.com/office/drawing/2014/main" id="{697FC6EA-C7A0-4779-BDAC-88F5143337A6}"/>
            </a:ext>
          </a:extLst>
        </xdr:cNvPr>
        <xdr:cNvSpPr/>
      </xdr:nvSpPr>
      <xdr:spPr>
        <a:xfrm>
          <a:off x="10805160" y="937260"/>
          <a:ext cx="684000" cy="252000"/>
        </a:xfrm>
        <a:prstGeom prst="roundRect">
          <a:avLst/>
        </a:prstGeom>
        <a:solidFill>
          <a:srgbClr val="F76909"/>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chemeClr val="bg1"/>
              </a:solidFill>
              <a:latin typeface="Arial" panose="020B0604020202020204" pitchFamily="34" charset="0"/>
              <a:cs typeface="Arial" panose="020B0604020202020204" pitchFamily="34" charset="0"/>
            </a:rPr>
            <a:t>Add</a:t>
          </a:r>
          <a:endParaRPr lang="en-SC" sz="10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115.xml><?xml version="1.0" encoding="utf-8"?>
<xdr:wsDr xmlns:xdr="http://schemas.openxmlformats.org/drawingml/2006/spreadsheetDrawing" xmlns:a="http://schemas.openxmlformats.org/drawingml/2006/main">
  <xdr:twoCellAnchor>
    <xdr:from>
      <xdr:col>10</xdr:col>
      <xdr:colOff>312420</xdr:colOff>
      <xdr:row>20</xdr:row>
      <xdr:rowOff>99060</xdr:rowOff>
    </xdr:from>
    <xdr:to>
      <xdr:col>11</xdr:col>
      <xdr:colOff>0</xdr:colOff>
      <xdr:row>21</xdr:row>
      <xdr:rowOff>540</xdr:rowOff>
    </xdr:to>
    <xdr:grpSp>
      <xdr:nvGrpSpPr>
        <xdr:cNvPr id="53" name="Group 52">
          <a:extLst>
            <a:ext uri="{FF2B5EF4-FFF2-40B4-BE49-F238E27FC236}">
              <a16:creationId xmlns:a16="http://schemas.microsoft.com/office/drawing/2014/main" id="{51CD039F-6A31-48B1-BA14-15076CCA156F}"/>
            </a:ext>
          </a:extLst>
        </xdr:cNvPr>
        <xdr:cNvGrpSpPr/>
      </xdr:nvGrpSpPr>
      <xdr:grpSpPr>
        <a:xfrm>
          <a:off x="8199120" y="6393180"/>
          <a:ext cx="1653540" cy="343440"/>
          <a:chOff x="5326380" y="922022"/>
          <a:chExt cx="2674920" cy="276157"/>
        </a:xfrm>
      </xdr:grpSpPr>
      <xdr:sp macro="" textlink="">
        <xdr:nvSpPr>
          <xdr:cNvPr id="54" name="Rectangle: Rounded Corners 53">
            <a:extLst>
              <a:ext uri="{FF2B5EF4-FFF2-40B4-BE49-F238E27FC236}">
                <a16:creationId xmlns:a16="http://schemas.microsoft.com/office/drawing/2014/main" id="{D0D10614-44B9-E5C7-F3C5-C2F28CA8C6CB}"/>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55" name="Picture 54">
            <a:extLst>
              <a:ext uri="{FF2B5EF4-FFF2-40B4-BE49-F238E27FC236}">
                <a16:creationId xmlns:a16="http://schemas.microsoft.com/office/drawing/2014/main" id="{1D9BEB8E-4B8A-7B2C-6441-A7C0C4FF8A05}"/>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56" name="Picture 55">
            <a:extLst>
              <a:ext uri="{FF2B5EF4-FFF2-40B4-BE49-F238E27FC236}">
                <a16:creationId xmlns:a16="http://schemas.microsoft.com/office/drawing/2014/main" id="{1FC594A6-B866-0721-CAE6-31FF1B9069AD}"/>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0</xdr:col>
      <xdr:colOff>0</xdr:colOff>
      <xdr:row>0</xdr:row>
      <xdr:rowOff>0</xdr:rowOff>
    </xdr:from>
    <xdr:to>
      <xdr:col>2</xdr:col>
      <xdr:colOff>3471</xdr:colOff>
      <xdr:row>21</xdr:row>
      <xdr:rowOff>103920</xdr:rowOff>
    </xdr:to>
    <xdr:grpSp>
      <xdr:nvGrpSpPr>
        <xdr:cNvPr id="58" name="Group 57">
          <a:extLst>
            <a:ext uri="{FF2B5EF4-FFF2-40B4-BE49-F238E27FC236}">
              <a16:creationId xmlns:a16="http://schemas.microsoft.com/office/drawing/2014/main" id="{CD7DCD9A-D350-49A2-A5BE-06477576010F}"/>
            </a:ext>
          </a:extLst>
        </xdr:cNvPr>
        <xdr:cNvGrpSpPr/>
      </xdr:nvGrpSpPr>
      <xdr:grpSpPr>
        <a:xfrm>
          <a:off x="0" y="0"/>
          <a:ext cx="1474131" cy="6840000"/>
          <a:chOff x="0" y="0"/>
          <a:chExt cx="1470321" cy="6184990"/>
        </a:xfrm>
        <a:noFill/>
      </xdr:grpSpPr>
      <xdr:grpSp>
        <xdr:nvGrpSpPr>
          <xdr:cNvPr id="59" name="Group 58">
            <a:extLst>
              <a:ext uri="{FF2B5EF4-FFF2-40B4-BE49-F238E27FC236}">
                <a16:creationId xmlns:a16="http://schemas.microsoft.com/office/drawing/2014/main" id="{FCFC3F85-C86B-C8CF-0515-D7EF0BFE5AAC}"/>
              </a:ext>
            </a:extLst>
          </xdr:cNvPr>
          <xdr:cNvGrpSpPr/>
        </xdr:nvGrpSpPr>
        <xdr:grpSpPr>
          <a:xfrm>
            <a:off x="0" y="0"/>
            <a:ext cx="1470321" cy="6184990"/>
            <a:chOff x="0" y="0"/>
            <a:chExt cx="1470321" cy="6184990"/>
          </a:xfrm>
          <a:grpFill/>
        </xdr:grpSpPr>
        <xdr:grpSp>
          <xdr:nvGrpSpPr>
            <xdr:cNvPr id="61" name="Group 60">
              <a:extLst>
                <a:ext uri="{FF2B5EF4-FFF2-40B4-BE49-F238E27FC236}">
                  <a16:creationId xmlns:a16="http://schemas.microsoft.com/office/drawing/2014/main" id="{9C6C337E-9EB3-B72F-25DD-605169A0972B}"/>
                </a:ext>
              </a:extLst>
            </xdr:cNvPr>
            <xdr:cNvGrpSpPr/>
          </xdr:nvGrpSpPr>
          <xdr:grpSpPr>
            <a:xfrm>
              <a:off x="0" y="0"/>
              <a:ext cx="1470321" cy="6184990"/>
              <a:chOff x="0" y="-291307"/>
              <a:chExt cx="1474131" cy="6350725"/>
            </a:xfrm>
            <a:grpFill/>
          </xdr:grpSpPr>
          <xdr:grpSp>
            <xdr:nvGrpSpPr>
              <xdr:cNvPr id="63" name="Group 62">
                <a:extLst>
                  <a:ext uri="{FF2B5EF4-FFF2-40B4-BE49-F238E27FC236}">
                    <a16:creationId xmlns:a16="http://schemas.microsoft.com/office/drawing/2014/main" id="{049AE9B0-6A88-A367-2F35-E74EB3CCCB12}"/>
                  </a:ext>
                </a:extLst>
              </xdr:cNvPr>
              <xdr:cNvGrpSpPr/>
            </xdr:nvGrpSpPr>
            <xdr:grpSpPr>
              <a:xfrm>
                <a:off x="0" y="-291307"/>
                <a:ext cx="1474131" cy="6350725"/>
                <a:chOff x="0" y="-291307"/>
                <a:chExt cx="1474131" cy="6350725"/>
              </a:xfrm>
              <a:grpFill/>
            </xdr:grpSpPr>
            <xdr:grpSp>
              <xdr:nvGrpSpPr>
                <xdr:cNvPr id="66" name="Group 65">
                  <a:extLst>
                    <a:ext uri="{FF2B5EF4-FFF2-40B4-BE49-F238E27FC236}">
                      <a16:creationId xmlns:a16="http://schemas.microsoft.com/office/drawing/2014/main" id="{20F0375D-D7D8-A1B3-5119-5A216FAD9BEF}"/>
                    </a:ext>
                  </a:extLst>
                </xdr:cNvPr>
                <xdr:cNvGrpSpPr/>
              </xdr:nvGrpSpPr>
              <xdr:grpSpPr>
                <a:xfrm>
                  <a:off x="0" y="-291307"/>
                  <a:ext cx="1474131" cy="6350725"/>
                  <a:chOff x="0" y="-276870"/>
                  <a:chExt cx="1476165" cy="6035993"/>
                </a:xfrm>
                <a:grpFill/>
              </xdr:grpSpPr>
              <xdr:sp macro="" textlink="">
                <xdr:nvSpPr>
                  <xdr:cNvPr id="68" name="Rectangle 67">
                    <a:extLst>
                      <a:ext uri="{FF2B5EF4-FFF2-40B4-BE49-F238E27FC236}">
                        <a16:creationId xmlns:a16="http://schemas.microsoft.com/office/drawing/2014/main" id="{8C5534D9-2D84-F5BC-9829-6279FE962C6D}"/>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69" name="Group 68">
                    <a:extLst>
                      <a:ext uri="{FF2B5EF4-FFF2-40B4-BE49-F238E27FC236}">
                        <a16:creationId xmlns:a16="http://schemas.microsoft.com/office/drawing/2014/main" id="{E6118180-6ADD-217E-EEA1-7D69D050FCA4}"/>
                      </a:ext>
                    </a:extLst>
                  </xdr:cNvPr>
                  <xdr:cNvGrpSpPr/>
                </xdr:nvGrpSpPr>
                <xdr:grpSpPr>
                  <a:xfrm>
                    <a:off x="2080" y="531339"/>
                    <a:ext cx="1457616" cy="4278031"/>
                    <a:chOff x="2080" y="531339"/>
                    <a:chExt cx="1457616" cy="4278031"/>
                  </a:xfrm>
                  <a:grpFill/>
                </xdr:grpSpPr>
                <xdr:sp macro="" textlink="">
                  <xdr:nvSpPr>
                    <xdr:cNvPr id="70" name="TextBox 69">
                      <a:hlinkClick xmlns:r="http://schemas.openxmlformats.org/officeDocument/2006/relationships" r:id="rId2"/>
                      <a:extLst>
                        <a:ext uri="{FF2B5EF4-FFF2-40B4-BE49-F238E27FC236}">
                          <a16:creationId xmlns:a16="http://schemas.microsoft.com/office/drawing/2014/main" id="{16A2A161-670F-3C14-982B-9F9137A51A54}"/>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1" name="TextBox 70">
                      <a:hlinkClick xmlns:r="http://schemas.openxmlformats.org/officeDocument/2006/relationships" r:id="rId3"/>
                      <a:extLst>
                        <a:ext uri="{FF2B5EF4-FFF2-40B4-BE49-F238E27FC236}">
                          <a16:creationId xmlns:a16="http://schemas.microsoft.com/office/drawing/2014/main" id="{AF2E5C0E-7FEA-3A80-15A9-680CF50F22F9}"/>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2" name="TextBox 71">
                      <a:hlinkClick xmlns:r="http://schemas.openxmlformats.org/officeDocument/2006/relationships" r:id="rId4"/>
                      <a:extLst>
                        <a:ext uri="{FF2B5EF4-FFF2-40B4-BE49-F238E27FC236}">
                          <a16:creationId xmlns:a16="http://schemas.microsoft.com/office/drawing/2014/main" id="{7C47801D-A1C6-8921-0198-878ABB59EED3}"/>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3" name="TextBox 72">
                      <a:hlinkClick xmlns:r="http://schemas.openxmlformats.org/officeDocument/2006/relationships" r:id="rId5"/>
                      <a:extLst>
                        <a:ext uri="{FF2B5EF4-FFF2-40B4-BE49-F238E27FC236}">
                          <a16:creationId xmlns:a16="http://schemas.microsoft.com/office/drawing/2014/main" id="{92EDA258-2E6E-3844-2C9A-AC04F766789F}"/>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4" name="TextBox 73">
                      <a:hlinkClick xmlns:r="http://schemas.openxmlformats.org/officeDocument/2006/relationships" r:id="rId6"/>
                      <a:extLst>
                        <a:ext uri="{FF2B5EF4-FFF2-40B4-BE49-F238E27FC236}">
                          <a16:creationId xmlns:a16="http://schemas.microsoft.com/office/drawing/2014/main" id="{3D9A2CFC-8559-61FB-E0D3-F4F1329C7EF1}"/>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5" name="TextBox 74">
                      <a:hlinkClick xmlns:r="http://schemas.openxmlformats.org/officeDocument/2006/relationships" r:id="rId7"/>
                      <a:extLst>
                        <a:ext uri="{FF2B5EF4-FFF2-40B4-BE49-F238E27FC236}">
                          <a16:creationId xmlns:a16="http://schemas.microsoft.com/office/drawing/2014/main" id="{C5D6ECF2-A6A0-0BA2-E54A-C2494964C3C2}"/>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6" name="TextBox 75">
                      <a:hlinkClick xmlns:r="http://schemas.openxmlformats.org/officeDocument/2006/relationships" r:id="rId8"/>
                      <a:extLst>
                        <a:ext uri="{FF2B5EF4-FFF2-40B4-BE49-F238E27FC236}">
                          <a16:creationId xmlns:a16="http://schemas.microsoft.com/office/drawing/2014/main" id="{6BB58238-ECBB-564F-49A5-E52C8BA1248D}"/>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7" name="TextBox 76">
                      <a:hlinkClick xmlns:r="http://schemas.openxmlformats.org/officeDocument/2006/relationships" r:id="rId9"/>
                      <a:extLst>
                        <a:ext uri="{FF2B5EF4-FFF2-40B4-BE49-F238E27FC236}">
                          <a16:creationId xmlns:a16="http://schemas.microsoft.com/office/drawing/2014/main" id="{66C71CDB-9A06-BEE6-4A66-E7AE6DE460DA}"/>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78" name="TextBox 77">
                      <a:hlinkClick xmlns:r="http://schemas.openxmlformats.org/officeDocument/2006/relationships" r:id="rId10"/>
                      <a:extLst>
                        <a:ext uri="{FF2B5EF4-FFF2-40B4-BE49-F238E27FC236}">
                          <a16:creationId xmlns:a16="http://schemas.microsoft.com/office/drawing/2014/main" id="{2302ACE7-213F-C31E-3EEB-EEA07459F578}"/>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79" name="TextBox 78">
                      <a:extLst>
                        <a:ext uri="{FF2B5EF4-FFF2-40B4-BE49-F238E27FC236}">
                          <a16:creationId xmlns:a16="http://schemas.microsoft.com/office/drawing/2014/main" id="{145009CD-0588-B3FC-686B-58E12B741CFA}"/>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0" name="TextBox 79">
                      <a:hlinkClick xmlns:r="http://schemas.openxmlformats.org/officeDocument/2006/relationships" r:id="rId11"/>
                      <a:extLst>
                        <a:ext uri="{FF2B5EF4-FFF2-40B4-BE49-F238E27FC236}">
                          <a16:creationId xmlns:a16="http://schemas.microsoft.com/office/drawing/2014/main" id="{0B242D0E-3A83-8EF3-24E3-A5990257D3F3}"/>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1" name="TextBox 80">
                      <a:extLst>
                        <a:ext uri="{FF2B5EF4-FFF2-40B4-BE49-F238E27FC236}">
                          <a16:creationId xmlns:a16="http://schemas.microsoft.com/office/drawing/2014/main" id="{1B488AE7-83BB-1D84-9F0C-EE66FFDE1F2A}"/>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2" name="TextBox 81">
                      <a:hlinkClick xmlns:r="http://schemas.openxmlformats.org/officeDocument/2006/relationships" r:id="rId12"/>
                      <a:extLst>
                        <a:ext uri="{FF2B5EF4-FFF2-40B4-BE49-F238E27FC236}">
                          <a16:creationId xmlns:a16="http://schemas.microsoft.com/office/drawing/2014/main" id="{F968CFE3-1B42-1D2A-BCBA-5919E7315EA6}"/>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83" name="TextBox 82">
                      <a:extLst>
                        <a:ext uri="{FF2B5EF4-FFF2-40B4-BE49-F238E27FC236}">
                          <a16:creationId xmlns:a16="http://schemas.microsoft.com/office/drawing/2014/main" id="{96D7AF49-0E1C-0758-5EEF-1C8BE2607D36}"/>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67" name="TextBox 66">
                  <a:hlinkClick xmlns:r="http://schemas.openxmlformats.org/officeDocument/2006/relationships" r:id="rId13"/>
                  <a:extLst>
                    <a:ext uri="{FF2B5EF4-FFF2-40B4-BE49-F238E27FC236}">
                      <a16:creationId xmlns:a16="http://schemas.microsoft.com/office/drawing/2014/main" id="{70059143-5004-5BD7-D04F-F6021ACBF133}"/>
                    </a:ext>
                  </a:extLst>
                </xdr:cNvPr>
                <xdr:cNvSpPr txBox="1"/>
              </xdr:nvSpPr>
              <xdr:spPr>
                <a:xfrm>
                  <a:off x="0" y="2248743"/>
                  <a:ext cx="1440000" cy="253521"/>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64" name="TextBox 63">
                <a:extLst>
                  <a:ext uri="{FF2B5EF4-FFF2-40B4-BE49-F238E27FC236}">
                    <a16:creationId xmlns:a16="http://schemas.microsoft.com/office/drawing/2014/main" id="{7B5DBCC4-8951-03C9-8000-0EEF3B411FF9}"/>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65" name="TextBox 64">
                <a:extLst>
                  <a:ext uri="{FF2B5EF4-FFF2-40B4-BE49-F238E27FC236}">
                    <a16:creationId xmlns:a16="http://schemas.microsoft.com/office/drawing/2014/main" id="{FC7B94E5-0F20-0874-CBEA-3C55F2739DE6}"/>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2" name="TextBox 61">
              <a:hlinkClick xmlns:r="http://schemas.openxmlformats.org/officeDocument/2006/relationships" r:id="rId14"/>
              <a:extLst>
                <a:ext uri="{FF2B5EF4-FFF2-40B4-BE49-F238E27FC236}">
                  <a16:creationId xmlns:a16="http://schemas.microsoft.com/office/drawing/2014/main" id="{F705517C-EDE2-401F-6718-32B800AEAEE8}"/>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60" name="Picture 59">
            <a:extLst>
              <a:ext uri="{FF2B5EF4-FFF2-40B4-BE49-F238E27FC236}">
                <a16:creationId xmlns:a16="http://schemas.microsoft.com/office/drawing/2014/main" id="{E799D48E-210B-A72A-0A9A-B9E6D9BB4D41}"/>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a:grpFill/>
        </xdr:spPr>
      </xdr:pic>
    </xdr:grpSp>
    <xdr:clientData/>
  </xdr:twoCellAnchor>
  <xdr:oneCellAnchor>
    <xdr:from>
      <xdr:col>14</xdr:col>
      <xdr:colOff>0</xdr:colOff>
      <xdr:row>16</xdr:row>
      <xdr:rowOff>0</xdr:rowOff>
    </xdr:from>
    <xdr:ext cx="184731" cy="264560"/>
    <xdr:sp macro="" textlink="">
      <xdr:nvSpPr>
        <xdr:cNvPr id="84" name="TextBox 83">
          <a:extLst>
            <a:ext uri="{FF2B5EF4-FFF2-40B4-BE49-F238E27FC236}">
              <a16:creationId xmlns:a16="http://schemas.microsoft.com/office/drawing/2014/main" id="{FE75A9D0-1FA8-4CC1-92B9-F6FA271204B8}"/>
            </a:ext>
          </a:extLst>
        </xdr:cNvPr>
        <xdr:cNvSpPr txBox="1"/>
      </xdr:nvSpPr>
      <xdr:spPr>
        <a:xfrm>
          <a:off x="16977360" y="4983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5</xdr:col>
      <xdr:colOff>365760</xdr:colOff>
      <xdr:row>20</xdr:row>
      <xdr:rowOff>121920</xdr:rowOff>
    </xdr:from>
    <xdr:to>
      <xdr:col>6</xdr:col>
      <xdr:colOff>546840</xdr:colOff>
      <xdr:row>20</xdr:row>
      <xdr:rowOff>337920</xdr:rowOff>
    </xdr:to>
    <xdr:sp macro="" textlink="">
      <xdr:nvSpPr>
        <xdr:cNvPr id="85" name="Rectangle: Rounded Corners 84">
          <a:extLst>
            <a:ext uri="{FF2B5EF4-FFF2-40B4-BE49-F238E27FC236}">
              <a16:creationId xmlns:a16="http://schemas.microsoft.com/office/drawing/2014/main" id="{FA1594C8-216E-47D9-A359-DD9F20AE3D20}"/>
            </a:ext>
          </a:extLst>
        </xdr:cNvPr>
        <xdr:cNvSpPr/>
      </xdr:nvSpPr>
      <xdr:spPr>
        <a:xfrm>
          <a:off x="2446020" y="6416040"/>
          <a:ext cx="684000" cy="216000"/>
        </a:xfrm>
        <a:prstGeom prst="roundRect">
          <a:avLst>
            <a:gd name="adj" fmla="val 0"/>
          </a:avLst>
        </a:prstGeom>
        <a:solidFill>
          <a:schemeClr val="bg1">
            <a:lumMod val="75000"/>
          </a:schemeClr>
        </a:solid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20</xdr:row>
      <xdr:rowOff>121920</xdr:rowOff>
    </xdr:from>
    <xdr:to>
      <xdr:col>5</xdr:col>
      <xdr:colOff>318240</xdr:colOff>
      <xdr:row>20</xdr:row>
      <xdr:rowOff>337920</xdr:rowOff>
    </xdr:to>
    <xdr:sp macro="" textlink="">
      <xdr:nvSpPr>
        <xdr:cNvPr id="86" name="Rectangle: Rounded Corners 85">
          <a:extLst>
            <a:ext uri="{FF2B5EF4-FFF2-40B4-BE49-F238E27FC236}">
              <a16:creationId xmlns:a16="http://schemas.microsoft.com/office/drawing/2014/main" id="{9ACB2986-4BF9-4E72-B4B6-6ADCF4CED2AC}"/>
            </a:ext>
          </a:extLst>
        </xdr:cNvPr>
        <xdr:cNvSpPr/>
      </xdr:nvSpPr>
      <xdr:spPr>
        <a:xfrm>
          <a:off x="1714500" y="6416040"/>
          <a:ext cx="684000" cy="216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114300</xdr:colOff>
      <xdr:row>6</xdr:row>
      <xdr:rowOff>106680</xdr:rowOff>
    </xdr:from>
    <xdr:to>
      <xdr:col>4</xdr:col>
      <xdr:colOff>258300</xdr:colOff>
      <xdr:row>10</xdr:row>
      <xdr:rowOff>516</xdr:rowOff>
    </xdr:to>
    <xdr:grpSp>
      <xdr:nvGrpSpPr>
        <xdr:cNvPr id="87" name="Group 86">
          <a:extLst>
            <a:ext uri="{FF2B5EF4-FFF2-40B4-BE49-F238E27FC236}">
              <a16:creationId xmlns:a16="http://schemas.microsoft.com/office/drawing/2014/main" id="{CD5BC2A7-34AE-42C8-86B4-0C1F7ED2899E}"/>
            </a:ext>
          </a:extLst>
        </xdr:cNvPr>
        <xdr:cNvGrpSpPr/>
      </xdr:nvGrpSpPr>
      <xdr:grpSpPr>
        <a:xfrm>
          <a:off x="1828800" y="1813560"/>
          <a:ext cx="144000" cy="1204476"/>
          <a:chOff x="1805940" y="1798320"/>
          <a:chExt cx="144000" cy="1111740"/>
        </a:xfrm>
      </xdr:grpSpPr>
      <xdr:sp macro="" textlink="">
        <xdr:nvSpPr>
          <xdr:cNvPr id="88" name="Oval 87">
            <a:extLst>
              <a:ext uri="{FF2B5EF4-FFF2-40B4-BE49-F238E27FC236}">
                <a16:creationId xmlns:a16="http://schemas.microsoft.com/office/drawing/2014/main" id="{1C4E587D-69EB-B11C-0398-31130DFA04E8}"/>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9" name="Oval 88">
            <a:extLst>
              <a:ext uri="{FF2B5EF4-FFF2-40B4-BE49-F238E27FC236}">
                <a16:creationId xmlns:a16="http://schemas.microsoft.com/office/drawing/2014/main" id="{053B5788-E149-3B82-7C6A-FE89931EB23A}"/>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0" name="Oval 89">
            <a:extLst>
              <a:ext uri="{FF2B5EF4-FFF2-40B4-BE49-F238E27FC236}">
                <a16:creationId xmlns:a16="http://schemas.microsoft.com/office/drawing/2014/main" id="{C1EFC217-5694-1F3A-3F64-917A56E2276B}"/>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91" name="Oval 90">
            <a:extLst>
              <a:ext uri="{FF2B5EF4-FFF2-40B4-BE49-F238E27FC236}">
                <a16:creationId xmlns:a16="http://schemas.microsoft.com/office/drawing/2014/main" id="{E87EBF0A-5D15-E3E9-6671-519B752C3D31}"/>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91439</xdr:colOff>
      <xdr:row>5</xdr:row>
      <xdr:rowOff>76200</xdr:rowOff>
    </xdr:from>
    <xdr:to>
      <xdr:col>4</xdr:col>
      <xdr:colOff>271439</xdr:colOff>
      <xdr:row>5</xdr:row>
      <xdr:rowOff>256200</xdr:rowOff>
    </xdr:to>
    <xdr:pic>
      <xdr:nvPicPr>
        <xdr:cNvPr id="92" name="Picture 91">
          <a:extLst>
            <a:ext uri="{FF2B5EF4-FFF2-40B4-BE49-F238E27FC236}">
              <a16:creationId xmlns:a16="http://schemas.microsoft.com/office/drawing/2014/main" id="{92984E64-2EBC-4B6B-A2F1-B2766BA15209}"/>
            </a:ext>
          </a:extLst>
        </xdr:cNvPr>
        <xdr:cNvPicPr>
          <a:picLocks/>
        </xdr:cNvPicPr>
      </xdr:nvPicPr>
      <xdr:blipFill>
        <a:blip xmlns:r="http://schemas.openxmlformats.org/officeDocument/2006/relationships" r:embed="rId16"/>
        <a:stretch>
          <a:fillRect/>
        </a:stretch>
      </xdr:blipFill>
      <xdr:spPr>
        <a:xfrm>
          <a:off x="1805939" y="1455420"/>
          <a:ext cx="180000" cy="180000"/>
        </a:xfrm>
        <a:prstGeom prst="rect">
          <a:avLst/>
        </a:prstGeom>
      </xdr:spPr>
    </xdr:pic>
    <xdr:clientData/>
  </xdr:twoCellAnchor>
  <xdr:twoCellAnchor>
    <xdr:from>
      <xdr:col>5</xdr:col>
      <xdr:colOff>83820</xdr:colOff>
      <xdr:row>6</xdr:row>
      <xdr:rowOff>91440</xdr:rowOff>
    </xdr:from>
    <xdr:to>
      <xdr:col>5</xdr:col>
      <xdr:colOff>250579</xdr:colOff>
      <xdr:row>9</xdr:row>
      <xdr:rowOff>180650</xdr:rowOff>
    </xdr:to>
    <xdr:grpSp>
      <xdr:nvGrpSpPr>
        <xdr:cNvPr id="93" name="Group 92">
          <a:extLst>
            <a:ext uri="{FF2B5EF4-FFF2-40B4-BE49-F238E27FC236}">
              <a16:creationId xmlns:a16="http://schemas.microsoft.com/office/drawing/2014/main" id="{F2088E35-360A-4028-AC30-A681A86C7193}"/>
            </a:ext>
          </a:extLst>
        </xdr:cNvPr>
        <xdr:cNvGrpSpPr/>
      </xdr:nvGrpSpPr>
      <xdr:grpSpPr>
        <a:xfrm>
          <a:off x="2164080" y="1798320"/>
          <a:ext cx="166759" cy="1072190"/>
          <a:chOff x="2156460" y="1706880"/>
          <a:chExt cx="162001" cy="1144980"/>
        </a:xfrm>
      </xdr:grpSpPr>
      <xdr:pic>
        <xdr:nvPicPr>
          <xdr:cNvPr id="94" name="Picture 93">
            <a:hlinkClick xmlns:r="http://schemas.openxmlformats.org/officeDocument/2006/relationships" r:id="rId17"/>
            <a:extLst>
              <a:ext uri="{FF2B5EF4-FFF2-40B4-BE49-F238E27FC236}">
                <a16:creationId xmlns:a16="http://schemas.microsoft.com/office/drawing/2014/main" id="{287C3581-BFAA-2DF2-B7F1-B80524524018}"/>
              </a:ext>
            </a:extLst>
          </xdr:cNvPr>
          <xdr:cNvPicPr>
            <a:picLocks noChangeAspect="1"/>
          </xdr:cNvPicPr>
        </xdr:nvPicPr>
        <xdr:blipFill>
          <a:blip xmlns:r="http://schemas.openxmlformats.org/officeDocument/2006/relationships" r:embed="rId18"/>
          <a:stretch>
            <a:fillRect/>
          </a:stretch>
        </xdr:blipFill>
        <xdr:spPr>
          <a:xfrm>
            <a:off x="2156460" y="2034540"/>
            <a:ext cx="162001" cy="162000"/>
          </a:xfrm>
          <a:prstGeom prst="rect">
            <a:avLst/>
          </a:prstGeom>
        </xdr:spPr>
      </xdr:pic>
      <xdr:pic>
        <xdr:nvPicPr>
          <xdr:cNvPr id="95" name="Picture 94">
            <a:hlinkClick xmlns:r="http://schemas.openxmlformats.org/officeDocument/2006/relationships" r:id="rId19"/>
            <a:extLst>
              <a:ext uri="{FF2B5EF4-FFF2-40B4-BE49-F238E27FC236}">
                <a16:creationId xmlns:a16="http://schemas.microsoft.com/office/drawing/2014/main" id="{7D4FE766-9B04-4EBF-28F9-3090DE55B844}"/>
              </a:ext>
            </a:extLst>
          </xdr:cNvPr>
          <xdr:cNvPicPr>
            <a:picLocks noChangeAspect="1"/>
          </xdr:cNvPicPr>
        </xdr:nvPicPr>
        <xdr:blipFill>
          <a:blip xmlns:r="http://schemas.openxmlformats.org/officeDocument/2006/relationships" r:embed="rId18"/>
          <a:stretch>
            <a:fillRect/>
          </a:stretch>
        </xdr:blipFill>
        <xdr:spPr>
          <a:xfrm>
            <a:off x="2156460" y="1706880"/>
            <a:ext cx="162000" cy="162000"/>
          </a:xfrm>
          <a:prstGeom prst="rect">
            <a:avLst/>
          </a:prstGeom>
        </xdr:spPr>
      </xdr:pic>
      <xdr:pic>
        <xdr:nvPicPr>
          <xdr:cNvPr id="96" name="Picture 95">
            <a:extLst>
              <a:ext uri="{FF2B5EF4-FFF2-40B4-BE49-F238E27FC236}">
                <a16:creationId xmlns:a16="http://schemas.microsoft.com/office/drawing/2014/main" id="{48654D8A-275A-6E98-35A0-D2972B29A545}"/>
              </a:ext>
            </a:extLst>
          </xdr:cNvPr>
          <xdr:cNvPicPr>
            <a:picLocks noChangeAspect="1"/>
          </xdr:cNvPicPr>
        </xdr:nvPicPr>
        <xdr:blipFill>
          <a:blip xmlns:r="http://schemas.openxmlformats.org/officeDocument/2006/relationships" r:embed="rId18"/>
          <a:stretch>
            <a:fillRect/>
          </a:stretch>
        </xdr:blipFill>
        <xdr:spPr>
          <a:xfrm>
            <a:off x="2156460" y="2362200"/>
            <a:ext cx="162000" cy="162000"/>
          </a:xfrm>
          <a:prstGeom prst="rect">
            <a:avLst/>
          </a:prstGeom>
        </xdr:spPr>
      </xdr:pic>
      <xdr:pic>
        <xdr:nvPicPr>
          <xdr:cNvPr id="97" name="Picture 96">
            <a:extLst>
              <a:ext uri="{FF2B5EF4-FFF2-40B4-BE49-F238E27FC236}">
                <a16:creationId xmlns:a16="http://schemas.microsoft.com/office/drawing/2014/main" id="{635D1049-0BA9-34CF-5F2A-9A3AF0377C9C}"/>
              </a:ext>
            </a:extLst>
          </xdr:cNvPr>
          <xdr:cNvPicPr>
            <a:picLocks noChangeAspect="1"/>
          </xdr:cNvPicPr>
        </xdr:nvPicPr>
        <xdr:blipFill>
          <a:blip xmlns:r="http://schemas.openxmlformats.org/officeDocument/2006/relationships" r:embed="rId18"/>
          <a:stretch>
            <a:fillRect/>
          </a:stretch>
        </xdr:blipFill>
        <xdr:spPr>
          <a:xfrm>
            <a:off x="2156460" y="2689860"/>
            <a:ext cx="162000" cy="162000"/>
          </a:xfrm>
          <a:prstGeom prst="rect">
            <a:avLst/>
          </a:prstGeom>
        </xdr:spPr>
      </xdr:pic>
    </xdr:grpSp>
    <xdr:clientData/>
  </xdr:twoCellAnchor>
  <xdr:twoCellAnchor>
    <xdr:from>
      <xdr:col>5</xdr:col>
      <xdr:colOff>342900</xdr:colOff>
      <xdr:row>6</xdr:row>
      <xdr:rowOff>76201</xdr:rowOff>
    </xdr:from>
    <xdr:to>
      <xdr:col>5</xdr:col>
      <xdr:colOff>486875</xdr:colOff>
      <xdr:row>10</xdr:row>
      <xdr:rowOff>206</xdr:rowOff>
    </xdr:to>
    <xdr:grpSp>
      <xdr:nvGrpSpPr>
        <xdr:cNvPr id="98" name="Group 97">
          <a:extLst>
            <a:ext uri="{FF2B5EF4-FFF2-40B4-BE49-F238E27FC236}">
              <a16:creationId xmlns:a16="http://schemas.microsoft.com/office/drawing/2014/main" id="{FDCB3CC0-A8F9-4370-9568-5515CEF57F59}"/>
            </a:ext>
          </a:extLst>
        </xdr:cNvPr>
        <xdr:cNvGrpSpPr/>
      </xdr:nvGrpSpPr>
      <xdr:grpSpPr>
        <a:xfrm>
          <a:off x="2423160" y="1783081"/>
          <a:ext cx="143975" cy="1234645"/>
          <a:chOff x="2781300" y="1851660"/>
          <a:chExt cx="136363" cy="1162980"/>
        </a:xfrm>
      </xdr:grpSpPr>
      <xdr:pic>
        <xdr:nvPicPr>
          <xdr:cNvPr id="99" name="Picture 98">
            <a:extLst>
              <a:ext uri="{FF2B5EF4-FFF2-40B4-BE49-F238E27FC236}">
                <a16:creationId xmlns:a16="http://schemas.microsoft.com/office/drawing/2014/main" id="{DC97871D-1FD1-2650-B8C2-2CBD948E4732}"/>
              </a:ext>
            </a:extLst>
          </xdr:cNvPr>
          <xdr:cNvPicPr>
            <a:picLocks noChangeAspect="1"/>
          </xdr:cNvPicPr>
        </xdr:nvPicPr>
        <xdr:blipFill>
          <a:blip xmlns:r="http://schemas.openxmlformats.org/officeDocument/2006/relationships" r:embed="rId20"/>
          <a:stretch>
            <a:fillRect/>
          </a:stretch>
        </xdr:blipFill>
        <xdr:spPr>
          <a:xfrm>
            <a:off x="2781300" y="1851660"/>
            <a:ext cx="136363" cy="180000"/>
          </a:xfrm>
          <a:prstGeom prst="rect">
            <a:avLst/>
          </a:prstGeom>
        </xdr:spPr>
      </xdr:pic>
      <xdr:pic>
        <xdr:nvPicPr>
          <xdr:cNvPr id="100" name="Picture 99">
            <a:extLst>
              <a:ext uri="{FF2B5EF4-FFF2-40B4-BE49-F238E27FC236}">
                <a16:creationId xmlns:a16="http://schemas.microsoft.com/office/drawing/2014/main" id="{E7D8499F-714F-E6E0-5303-CD2797A8007E}"/>
              </a:ext>
            </a:extLst>
          </xdr:cNvPr>
          <xdr:cNvPicPr>
            <a:picLocks noChangeAspect="1"/>
          </xdr:cNvPicPr>
        </xdr:nvPicPr>
        <xdr:blipFill>
          <a:blip xmlns:r="http://schemas.openxmlformats.org/officeDocument/2006/relationships" r:embed="rId20"/>
          <a:stretch>
            <a:fillRect/>
          </a:stretch>
        </xdr:blipFill>
        <xdr:spPr>
          <a:xfrm>
            <a:off x="2781300" y="2179320"/>
            <a:ext cx="136363" cy="180000"/>
          </a:xfrm>
          <a:prstGeom prst="rect">
            <a:avLst/>
          </a:prstGeom>
        </xdr:spPr>
      </xdr:pic>
      <xdr:pic>
        <xdr:nvPicPr>
          <xdr:cNvPr id="101" name="Picture 100">
            <a:extLst>
              <a:ext uri="{FF2B5EF4-FFF2-40B4-BE49-F238E27FC236}">
                <a16:creationId xmlns:a16="http://schemas.microsoft.com/office/drawing/2014/main" id="{DDC51AE0-94F3-C1F9-18BD-D4E6EB977BD7}"/>
              </a:ext>
            </a:extLst>
          </xdr:cNvPr>
          <xdr:cNvPicPr>
            <a:picLocks noChangeAspect="1"/>
          </xdr:cNvPicPr>
        </xdr:nvPicPr>
        <xdr:blipFill>
          <a:blip xmlns:r="http://schemas.openxmlformats.org/officeDocument/2006/relationships" r:embed="rId20"/>
          <a:stretch>
            <a:fillRect/>
          </a:stretch>
        </xdr:blipFill>
        <xdr:spPr>
          <a:xfrm>
            <a:off x="2781300" y="2834640"/>
            <a:ext cx="136363" cy="180000"/>
          </a:xfrm>
          <a:prstGeom prst="rect">
            <a:avLst/>
          </a:prstGeom>
        </xdr:spPr>
      </xdr:pic>
      <xdr:pic>
        <xdr:nvPicPr>
          <xdr:cNvPr id="102" name="Picture 101">
            <a:extLst>
              <a:ext uri="{FF2B5EF4-FFF2-40B4-BE49-F238E27FC236}">
                <a16:creationId xmlns:a16="http://schemas.microsoft.com/office/drawing/2014/main" id="{47D6326F-BCD7-2C9F-BD59-2F7C50DAC745}"/>
              </a:ext>
            </a:extLst>
          </xdr:cNvPr>
          <xdr:cNvPicPr>
            <a:picLocks noChangeAspect="1"/>
          </xdr:cNvPicPr>
        </xdr:nvPicPr>
        <xdr:blipFill>
          <a:blip xmlns:r="http://schemas.openxmlformats.org/officeDocument/2006/relationships" r:embed="rId20"/>
          <a:stretch>
            <a:fillRect/>
          </a:stretch>
        </xdr:blipFill>
        <xdr:spPr>
          <a:xfrm>
            <a:off x="2781300" y="2506980"/>
            <a:ext cx="136363" cy="180000"/>
          </a:xfrm>
          <a:prstGeom prst="rect">
            <a:avLst/>
          </a:prstGeom>
        </xdr:spPr>
      </xdr:pic>
    </xdr:grpSp>
    <xdr:clientData/>
  </xdr:twoCellAnchor>
  <xdr:twoCellAnchor>
    <xdr:from>
      <xdr:col>10</xdr:col>
      <xdr:colOff>1607820</xdr:colOff>
      <xdr:row>0</xdr:row>
      <xdr:rowOff>0</xdr:rowOff>
    </xdr:from>
    <xdr:to>
      <xdr:col>11</xdr:col>
      <xdr:colOff>4321860</xdr:colOff>
      <xdr:row>21</xdr:row>
      <xdr:rowOff>103920</xdr:rowOff>
    </xdr:to>
    <xdr:grpSp>
      <xdr:nvGrpSpPr>
        <xdr:cNvPr id="104" name="Group 103">
          <a:extLst>
            <a:ext uri="{FF2B5EF4-FFF2-40B4-BE49-F238E27FC236}">
              <a16:creationId xmlns:a16="http://schemas.microsoft.com/office/drawing/2014/main" id="{66A726DD-2112-410A-AB7C-FCCFFA185B3B}"/>
            </a:ext>
          </a:extLst>
        </xdr:cNvPr>
        <xdr:cNvGrpSpPr/>
      </xdr:nvGrpSpPr>
      <xdr:grpSpPr>
        <a:xfrm>
          <a:off x="9494520" y="0"/>
          <a:ext cx="4680000" cy="6840000"/>
          <a:chOff x="9479280" y="0"/>
          <a:chExt cx="4680000" cy="6840000"/>
        </a:xfrm>
      </xdr:grpSpPr>
      <xdr:grpSp>
        <xdr:nvGrpSpPr>
          <xdr:cNvPr id="105" name="Group 104">
            <a:extLst>
              <a:ext uri="{FF2B5EF4-FFF2-40B4-BE49-F238E27FC236}">
                <a16:creationId xmlns:a16="http://schemas.microsoft.com/office/drawing/2014/main" id="{E828F2B8-D100-A103-1A90-54D22850B9F5}"/>
              </a:ext>
            </a:extLst>
          </xdr:cNvPr>
          <xdr:cNvGrpSpPr/>
        </xdr:nvGrpSpPr>
        <xdr:grpSpPr>
          <a:xfrm>
            <a:off x="9479280" y="0"/>
            <a:ext cx="4680000" cy="6840000"/>
            <a:chOff x="9471660" y="68580"/>
            <a:chExt cx="4680000" cy="6840000"/>
          </a:xfrm>
        </xdr:grpSpPr>
        <xdr:grpSp>
          <xdr:nvGrpSpPr>
            <xdr:cNvPr id="108" name="Group 107">
              <a:extLst>
                <a:ext uri="{FF2B5EF4-FFF2-40B4-BE49-F238E27FC236}">
                  <a16:creationId xmlns:a16="http://schemas.microsoft.com/office/drawing/2014/main" id="{F27859B5-E186-8FAB-1399-9AE79A62D2BC}"/>
                </a:ext>
              </a:extLst>
            </xdr:cNvPr>
            <xdr:cNvGrpSpPr/>
          </xdr:nvGrpSpPr>
          <xdr:grpSpPr>
            <a:xfrm>
              <a:off x="9471660" y="68580"/>
              <a:ext cx="4680000" cy="6840000"/>
              <a:chOff x="1295400" y="45720"/>
              <a:chExt cx="4680000" cy="6840000"/>
            </a:xfrm>
          </xdr:grpSpPr>
          <xdr:sp macro="" textlink="">
            <xdr:nvSpPr>
              <xdr:cNvPr id="110" name="Rectangle: Rounded Corners 109">
                <a:extLst>
                  <a:ext uri="{FF2B5EF4-FFF2-40B4-BE49-F238E27FC236}">
                    <a16:creationId xmlns:a16="http://schemas.microsoft.com/office/drawing/2014/main" id="{BB0D8AD3-FF8C-45B9-0704-C30EC2F2B63C}"/>
                  </a:ext>
                </a:extLst>
              </xdr:cNvPr>
              <xdr:cNvSpPr/>
            </xdr:nvSpPr>
            <xdr:spPr>
              <a:xfrm>
                <a:off x="1295400" y="45720"/>
                <a:ext cx="4680000" cy="6840000"/>
              </a:xfrm>
              <a:prstGeom prst="roundRect">
                <a:avLst>
                  <a:gd name="adj" fmla="val 0"/>
                </a:avLst>
              </a:prstGeom>
              <a:solidFill>
                <a:schemeClr val="bg1"/>
              </a:solidFill>
              <a:ln w="2540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111" name="TextBox 110">
                <a:extLst>
                  <a:ext uri="{FF2B5EF4-FFF2-40B4-BE49-F238E27FC236}">
                    <a16:creationId xmlns:a16="http://schemas.microsoft.com/office/drawing/2014/main" id="{D20D693C-A15B-4EEF-A54C-CA9E56592F9B}"/>
                  </a:ext>
                </a:extLst>
              </xdr:cNvPr>
              <xdr:cNvSpPr txBox="1"/>
            </xdr:nvSpPr>
            <xdr:spPr>
              <a:xfrm>
                <a:off x="1647067" y="306349"/>
                <a:ext cx="1964813" cy="321752"/>
              </a:xfrm>
              <a:prstGeom prst="rect">
                <a:avLst/>
              </a:prstGeom>
              <a:solidFill>
                <a:schemeClr val="lt1">
                  <a:alpha val="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rPr>
                  <a:t>Add Endorsement</a:t>
                </a:r>
                <a:endParaRPr lang="en-SC" sz="1600" b="1">
                  <a:solidFill>
                    <a:sysClr val="windowText" lastClr="000000"/>
                  </a:solidFill>
                </a:endParaRPr>
              </a:p>
            </xdr:txBody>
          </xdr:sp>
          <xdr:sp macro="" textlink="">
            <xdr:nvSpPr>
              <xdr:cNvPr id="112" name="Rectangle: Rounded Corners 111">
                <a:hlinkClick xmlns:r="http://schemas.openxmlformats.org/officeDocument/2006/relationships" r:id="rId21"/>
                <a:extLst>
                  <a:ext uri="{FF2B5EF4-FFF2-40B4-BE49-F238E27FC236}">
                    <a16:creationId xmlns:a16="http://schemas.microsoft.com/office/drawing/2014/main" id="{6980391C-8F8B-E263-3DB6-E18C31D2F39D}"/>
                  </a:ext>
                </a:extLst>
              </xdr:cNvPr>
              <xdr:cNvSpPr/>
            </xdr:nvSpPr>
            <xdr:spPr>
              <a:xfrm>
                <a:off x="4301807" y="339074"/>
                <a:ext cx="648000" cy="252000"/>
              </a:xfrm>
              <a:prstGeom prst="roundRect">
                <a:avLst/>
              </a:prstGeom>
              <a:solidFill>
                <a:srgbClr val="FF6600"/>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sp macro="" textlink="">
            <xdr:nvSpPr>
              <xdr:cNvPr id="113" name="Rectangle: Rounded Corners 112">
                <a:extLst>
                  <a:ext uri="{FF2B5EF4-FFF2-40B4-BE49-F238E27FC236}">
                    <a16:creationId xmlns:a16="http://schemas.microsoft.com/office/drawing/2014/main" id="{A07FADF6-4128-DE52-76E1-EDCC7FCC0011}"/>
                  </a:ext>
                </a:extLst>
              </xdr:cNvPr>
              <xdr:cNvSpPr/>
            </xdr:nvSpPr>
            <xdr:spPr>
              <a:xfrm>
                <a:off x="3551359" y="1154574"/>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000">
                  <a:latin typeface="Arial" panose="020B0604020202020204" pitchFamily="34" charset="0"/>
                  <a:cs typeface="Arial" panose="020B0604020202020204" pitchFamily="34" charset="0"/>
                </a:endParaRPr>
              </a:p>
            </xdr:txBody>
          </xdr:sp>
          <xdr:sp macro="" textlink="">
            <xdr:nvSpPr>
              <xdr:cNvPr id="114" name="Rectangle: Rounded Corners 113">
                <a:extLst>
                  <a:ext uri="{FF2B5EF4-FFF2-40B4-BE49-F238E27FC236}">
                    <a16:creationId xmlns:a16="http://schemas.microsoft.com/office/drawing/2014/main" id="{4C8F3731-5E2C-7F57-24ED-5E7BE1131691}"/>
                  </a:ext>
                </a:extLst>
              </xdr:cNvPr>
              <xdr:cNvSpPr/>
            </xdr:nvSpPr>
            <xdr:spPr>
              <a:xfrm>
                <a:off x="1916473" y="1154574"/>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Date</a:t>
                </a:r>
                <a:endParaRPr lang="en-SC" sz="1200"/>
              </a:p>
            </xdr:txBody>
          </xdr:sp>
          <xdr:sp macro="" textlink="">
            <xdr:nvSpPr>
              <xdr:cNvPr id="115" name="Rectangle: Rounded Corners 114">
                <a:extLst>
                  <a:ext uri="{FF2B5EF4-FFF2-40B4-BE49-F238E27FC236}">
                    <a16:creationId xmlns:a16="http://schemas.microsoft.com/office/drawing/2014/main" id="{FC6A4C7D-0D02-69D6-8298-B110DDBD1AE5}"/>
                  </a:ext>
                </a:extLst>
              </xdr:cNvPr>
              <xdr:cNvSpPr/>
            </xdr:nvSpPr>
            <xdr:spPr>
              <a:xfrm>
                <a:off x="3553825" y="1461006"/>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Renewal</a:t>
                </a:r>
                <a:endParaRPr lang="en-SC" sz="1000">
                  <a:latin typeface="Arial" panose="020B0604020202020204" pitchFamily="34" charset="0"/>
                  <a:cs typeface="Arial" panose="020B0604020202020204" pitchFamily="34" charset="0"/>
                </a:endParaRPr>
              </a:p>
            </xdr:txBody>
          </xdr:sp>
          <xdr:sp macro="" textlink="">
            <xdr:nvSpPr>
              <xdr:cNvPr id="116" name="Rectangle: Rounded Corners 115">
                <a:extLst>
                  <a:ext uri="{FF2B5EF4-FFF2-40B4-BE49-F238E27FC236}">
                    <a16:creationId xmlns:a16="http://schemas.microsoft.com/office/drawing/2014/main" id="{597619B2-0C40-E68F-D59D-C8AA59BC5C8E}"/>
                  </a:ext>
                </a:extLst>
              </xdr:cNvPr>
              <xdr:cNvSpPr/>
            </xdr:nvSpPr>
            <xdr:spPr>
              <a:xfrm>
                <a:off x="1926559" y="1461006"/>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Type</a:t>
                </a:r>
                <a:endParaRPr lang="en-SC" sz="1200"/>
              </a:p>
            </xdr:txBody>
          </xdr:sp>
          <xdr:sp macro="" textlink="">
            <xdr:nvSpPr>
              <xdr:cNvPr id="124" name="Rectangle: Rounded Corners 123">
                <a:extLst>
                  <a:ext uri="{FF2B5EF4-FFF2-40B4-BE49-F238E27FC236}">
                    <a16:creationId xmlns:a16="http://schemas.microsoft.com/office/drawing/2014/main" id="{5A6461A1-1BAF-6505-D32B-11FA13A8E874}"/>
                  </a:ext>
                </a:extLst>
              </xdr:cNvPr>
              <xdr:cNvSpPr/>
            </xdr:nvSpPr>
            <xdr:spPr>
              <a:xfrm>
                <a:off x="3553825" y="1782757"/>
                <a:ext cx="1872000" cy="217156"/>
              </a:xfrm>
              <a:prstGeom prst="roundRect">
                <a:avLst>
                  <a:gd name="adj" fmla="val 0"/>
                </a:avLst>
              </a:prstGeom>
              <a:solidFill>
                <a:schemeClr val="bg1"/>
              </a:solidFill>
              <a:ln w="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ysClr val="windowText" lastClr="000000"/>
                    </a:solidFill>
                    <a:latin typeface="Arial" panose="020B0604020202020204" pitchFamily="34" charset="0"/>
                    <a:cs typeface="Arial" panose="020B0604020202020204" pitchFamily="34" charset="0"/>
                  </a:rPr>
                  <a:t>Policy Renewed</a:t>
                </a:r>
                <a:r>
                  <a:rPr lang="en-US" sz="1100"/>
                  <a:t>1</a:t>
                </a:r>
                <a:endParaRPr lang="en-SC" sz="1100"/>
              </a:p>
            </xdr:txBody>
          </xdr:sp>
          <xdr:sp macro="" textlink="">
            <xdr:nvSpPr>
              <xdr:cNvPr id="125" name="Rectangle: Rounded Corners 124">
                <a:extLst>
                  <a:ext uri="{FF2B5EF4-FFF2-40B4-BE49-F238E27FC236}">
                    <a16:creationId xmlns:a16="http://schemas.microsoft.com/office/drawing/2014/main" id="{FC4B609D-3D75-0163-3BA3-703EE1E9156A}"/>
                  </a:ext>
                </a:extLst>
              </xdr:cNvPr>
              <xdr:cNvSpPr/>
            </xdr:nvSpPr>
            <xdr:spPr>
              <a:xfrm>
                <a:off x="1926559" y="1782757"/>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Description</a:t>
                </a:r>
                <a:endParaRPr lang="en-SC" sz="1200"/>
              </a:p>
            </xdr:txBody>
          </xdr:sp>
          <xdr:sp macro="" textlink="">
            <xdr:nvSpPr>
              <xdr:cNvPr id="126" name="Rectangle: Rounded Corners 125">
                <a:extLst>
                  <a:ext uri="{FF2B5EF4-FFF2-40B4-BE49-F238E27FC236}">
                    <a16:creationId xmlns:a16="http://schemas.microsoft.com/office/drawing/2014/main" id="{8A11451A-E502-3C73-F2A1-2CBB975F7663}"/>
                  </a:ext>
                </a:extLst>
              </xdr:cNvPr>
              <xdr:cNvSpPr/>
            </xdr:nvSpPr>
            <xdr:spPr>
              <a:xfrm>
                <a:off x="1936674" y="3284677"/>
                <a:ext cx="1464312" cy="211627"/>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SC" sz="1200">
                  <a:solidFill>
                    <a:sysClr val="windowText" lastClr="000000"/>
                  </a:solidFill>
                </a:endParaRPr>
              </a:p>
            </xdr:txBody>
          </xdr:sp>
          <xdr:sp macro="" textlink="">
            <xdr:nvSpPr>
              <xdr:cNvPr id="127" name="Rectangle: Rounded Corners 126">
                <a:hlinkClick xmlns:r="http://schemas.openxmlformats.org/officeDocument/2006/relationships" r:id="rId21"/>
                <a:extLst>
                  <a:ext uri="{FF2B5EF4-FFF2-40B4-BE49-F238E27FC236}">
                    <a16:creationId xmlns:a16="http://schemas.microsoft.com/office/drawing/2014/main" id="{4EC67C94-2521-0C81-AACA-E378D3B37EC7}"/>
                  </a:ext>
                </a:extLst>
              </xdr:cNvPr>
              <xdr:cNvSpPr/>
            </xdr:nvSpPr>
            <xdr:spPr>
              <a:xfrm>
                <a:off x="5045277" y="335280"/>
                <a:ext cx="648000" cy="252000"/>
              </a:xfrm>
              <a:prstGeom prst="roundRect">
                <a:avLst/>
              </a:prstGeom>
              <a:solidFill>
                <a:schemeClr val="tx1"/>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sp macro="" textlink="">
            <xdr:nvSpPr>
              <xdr:cNvPr id="128" name="TextBox 127">
                <a:extLst>
                  <a:ext uri="{FF2B5EF4-FFF2-40B4-BE49-F238E27FC236}">
                    <a16:creationId xmlns:a16="http://schemas.microsoft.com/office/drawing/2014/main" id="{A7C52341-C358-30EA-0CA5-D838682C079D}"/>
                  </a:ext>
                </a:extLst>
              </xdr:cNvPr>
              <xdr:cNvSpPr txBox="1"/>
            </xdr:nvSpPr>
            <xdr:spPr>
              <a:xfrm>
                <a:off x="1988820" y="2376992"/>
                <a:ext cx="3436620" cy="800240"/>
              </a:xfrm>
              <a:prstGeom prst="rect">
                <a:avLst/>
              </a:prstGeom>
              <a:solidFill>
                <a:schemeClr val="lt1"/>
              </a:solidFill>
              <a:ln w="952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SC" sz="1100"/>
              </a:p>
            </xdr:txBody>
          </xdr:sp>
        </xdr:grpSp>
        <xdr:sp macro="" textlink="">
          <xdr:nvSpPr>
            <xdr:cNvPr id="109" name="Rectangle: Rounded Corners 108">
              <a:extLst>
                <a:ext uri="{FF2B5EF4-FFF2-40B4-BE49-F238E27FC236}">
                  <a16:creationId xmlns:a16="http://schemas.microsoft.com/office/drawing/2014/main" id="{BF4062A8-97B6-9255-886A-684428FD15A6}"/>
                </a:ext>
              </a:extLst>
            </xdr:cNvPr>
            <xdr:cNvSpPr/>
          </xdr:nvSpPr>
          <xdr:spPr>
            <a:xfrm>
              <a:off x="10104120" y="2118360"/>
              <a:ext cx="1464312" cy="209041"/>
            </a:xfrm>
            <a:prstGeom prst="roundRect">
              <a:avLst/>
            </a:prstGeom>
            <a:no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Endorsement Notes</a:t>
              </a:r>
              <a:endParaRPr lang="en-SC" sz="1200">
                <a:solidFill>
                  <a:sysClr val="windowText" lastClr="000000"/>
                </a:solidFill>
              </a:endParaRPr>
            </a:p>
          </xdr:txBody>
        </xdr:sp>
      </xdr:grpSp>
      <xdr:sp macro="" textlink="">
        <xdr:nvSpPr>
          <xdr:cNvPr id="107" name="Rectangle: Rounded Corners 106">
            <a:extLst>
              <a:ext uri="{FF2B5EF4-FFF2-40B4-BE49-F238E27FC236}">
                <a16:creationId xmlns:a16="http://schemas.microsoft.com/office/drawing/2014/main" id="{885F4CA5-DA46-EC44-AB95-96A133CE5B83}"/>
              </a:ext>
            </a:extLst>
          </xdr:cNvPr>
          <xdr:cNvSpPr/>
        </xdr:nvSpPr>
        <xdr:spPr>
          <a:xfrm>
            <a:off x="11308080" y="5539740"/>
            <a:ext cx="1260000" cy="252000"/>
          </a:xfrm>
          <a:prstGeom prst="roundRect">
            <a:avLst/>
          </a:prstGeom>
          <a:solidFill>
            <a:srgbClr val="E36A17"/>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Upload Document</a:t>
            </a:r>
            <a:endParaRPr lang="en-SC" sz="1100"/>
          </a:p>
        </xdr:txBody>
      </xdr:sp>
    </xdr:grpSp>
    <xdr:clientData/>
  </xdr:twoCellAnchor>
  <xdr:twoCellAnchor>
    <xdr:from>
      <xdr:col>2</xdr:col>
      <xdr:colOff>7620</xdr:colOff>
      <xdr:row>0</xdr:row>
      <xdr:rowOff>0</xdr:rowOff>
    </xdr:from>
    <xdr:to>
      <xdr:col>10</xdr:col>
      <xdr:colOff>1623060</xdr:colOff>
      <xdr:row>28</xdr:row>
      <xdr:rowOff>53340</xdr:rowOff>
    </xdr:to>
    <xdr:sp macro="" textlink="">
      <xdr:nvSpPr>
        <xdr:cNvPr id="129" name="Rectangle 128">
          <a:extLst>
            <a:ext uri="{FF2B5EF4-FFF2-40B4-BE49-F238E27FC236}">
              <a16:creationId xmlns:a16="http://schemas.microsoft.com/office/drawing/2014/main" id="{1BD4DD57-E92C-48AA-8782-D3105C62CCAE}"/>
            </a:ext>
          </a:extLst>
        </xdr:cNvPr>
        <xdr:cNvSpPr/>
      </xdr:nvSpPr>
      <xdr:spPr>
        <a:xfrm>
          <a:off x="1478280" y="0"/>
          <a:ext cx="8031480" cy="8420100"/>
        </a:xfrm>
        <a:prstGeom prst="rect">
          <a:avLst/>
        </a:prstGeom>
        <a:solidFill>
          <a:schemeClr val="bg1">
            <a:lumMod val="8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fLocksWithSheet="0"/>
  </xdr:twoCellAnchor>
</xdr:wsDr>
</file>

<file path=xl/drawings/drawing116.xml><?xml version="1.0" encoding="utf-8"?>
<xdr:wsDr xmlns:xdr="http://schemas.openxmlformats.org/drawingml/2006/spreadsheetDrawing" xmlns:a="http://schemas.openxmlformats.org/drawingml/2006/main">
  <xdr:twoCellAnchor>
    <xdr:from>
      <xdr:col>10</xdr:col>
      <xdr:colOff>1371600</xdr:colOff>
      <xdr:row>20</xdr:row>
      <xdr:rowOff>91440</xdr:rowOff>
    </xdr:from>
    <xdr:to>
      <xdr:col>12</xdr:col>
      <xdr:colOff>1092180</xdr:colOff>
      <xdr:row>21</xdr:row>
      <xdr:rowOff>236760</xdr:rowOff>
    </xdr:to>
    <xdr:grpSp>
      <xdr:nvGrpSpPr>
        <xdr:cNvPr id="2" name="Group 1">
          <a:extLst>
            <a:ext uri="{FF2B5EF4-FFF2-40B4-BE49-F238E27FC236}">
              <a16:creationId xmlns:a16="http://schemas.microsoft.com/office/drawing/2014/main" id="{BF3DD234-4E8A-41A1-BAB6-CA3AF7EDBAA1}"/>
            </a:ext>
          </a:extLst>
        </xdr:cNvPr>
        <xdr:cNvGrpSpPr/>
      </xdr:nvGrpSpPr>
      <xdr:grpSpPr>
        <a:xfrm>
          <a:off x="6240780" y="6385560"/>
          <a:ext cx="2700000" cy="252000"/>
          <a:chOff x="5326380" y="922022"/>
          <a:chExt cx="2674920" cy="276157"/>
        </a:xfrm>
      </xdr:grpSpPr>
      <xdr:sp macro="" textlink="">
        <xdr:nvSpPr>
          <xdr:cNvPr id="3" name="Rectangle: Rounded Corners 2">
            <a:extLst>
              <a:ext uri="{FF2B5EF4-FFF2-40B4-BE49-F238E27FC236}">
                <a16:creationId xmlns:a16="http://schemas.microsoft.com/office/drawing/2014/main" id="{F82FADB3-B01A-1C7D-C90A-442DABD9AA59}"/>
              </a:ext>
            </a:extLst>
          </xdr:cNvPr>
          <xdr:cNvSpPr/>
        </xdr:nvSpPr>
        <xdr:spPr>
          <a:xfrm>
            <a:off x="6049731" y="929640"/>
            <a:ext cx="1230215" cy="251246"/>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04F14EF9-70F4-DBAC-3F01-633EB06D9F5A}"/>
              </a:ext>
            </a:extLst>
          </xdr:cNvPr>
          <xdr:cNvPicPr>
            <a:picLocks noChangeAspect="1"/>
          </xdr:cNvPicPr>
        </xdr:nvPicPr>
        <xdr:blipFill>
          <a:blip xmlns:r="http://schemas.openxmlformats.org/officeDocument/2006/relationships" r:embed="rId1"/>
          <a:stretch>
            <a:fillRect/>
          </a:stretch>
        </xdr:blipFill>
        <xdr:spPr>
          <a:xfrm>
            <a:off x="5326380" y="922022"/>
            <a:ext cx="666000" cy="275998"/>
          </a:xfrm>
          <a:prstGeom prst="rect">
            <a:avLst/>
          </a:prstGeom>
        </xdr:spPr>
      </xdr:pic>
      <xdr:pic>
        <xdr:nvPicPr>
          <xdr:cNvPr id="5" name="Picture 4">
            <a:extLst>
              <a:ext uri="{FF2B5EF4-FFF2-40B4-BE49-F238E27FC236}">
                <a16:creationId xmlns:a16="http://schemas.microsoft.com/office/drawing/2014/main" id="{8B177099-856F-80BB-7D3C-FEC1D39CDD51}"/>
              </a:ext>
            </a:extLst>
          </xdr:cNvPr>
          <xdr:cNvPicPr>
            <a:picLocks noChangeAspect="1"/>
          </xdr:cNvPicPr>
        </xdr:nvPicPr>
        <xdr:blipFill>
          <a:blip xmlns:r="http://schemas.openxmlformats.org/officeDocument/2006/relationships" r:embed="rId1"/>
          <a:stretch>
            <a:fillRect/>
          </a:stretch>
        </xdr:blipFill>
        <xdr:spPr>
          <a:xfrm rot="10800000">
            <a:off x="7335300" y="922181"/>
            <a:ext cx="666000" cy="275998"/>
          </a:xfrm>
          <a:prstGeom prst="rect">
            <a:avLst/>
          </a:prstGeom>
        </xdr:spPr>
      </xdr:pic>
    </xdr:grpSp>
    <xdr:clientData/>
  </xdr:twoCellAnchor>
  <xdr:twoCellAnchor>
    <xdr:from>
      <xdr:col>16</xdr:col>
      <xdr:colOff>2026920</xdr:colOff>
      <xdr:row>3</xdr:row>
      <xdr:rowOff>121920</xdr:rowOff>
    </xdr:from>
    <xdr:to>
      <xdr:col>16</xdr:col>
      <xdr:colOff>2710920</xdr:colOff>
      <xdr:row>3</xdr:row>
      <xdr:rowOff>373920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40540744-7240-4E2E-A89E-0EEBA764E2D3}"/>
            </a:ext>
          </a:extLst>
        </xdr:cNvPr>
        <xdr:cNvSpPr/>
      </xdr:nvSpPr>
      <xdr:spPr>
        <a:xfrm>
          <a:off x="13395960" y="937260"/>
          <a:ext cx="684000" cy="252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Back</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xdr:col>
      <xdr:colOff>3471</xdr:colOff>
      <xdr:row>21</xdr:row>
      <xdr:rowOff>439200</xdr:rowOff>
    </xdr:to>
    <xdr:grpSp>
      <xdr:nvGrpSpPr>
        <xdr:cNvPr id="8" name="Group 7">
          <a:extLst>
            <a:ext uri="{FF2B5EF4-FFF2-40B4-BE49-F238E27FC236}">
              <a16:creationId xmlns:a16="http://schemas.microsoft.com/office/drawing/2014/main" id="{6E5EB3F7-248B-44A7-876C-577CBC367318}"/>
            </a:ext>
          </a:extLst>
        </xdr:cNvPr>
        <xdr:cNvGrpSpPr/>
      </xdr:nvGrpSpPr>
      <xdr:grpSpPr>
        <a:xfrm>
          <a:off x="0" y="0"/>
          <a:ext cx="1474131" cy="6840000"/>
          <a:chOff x="0" y="0"/>
          <a:chExt cx="1470321" cy="6184990"/>
        </a:xfrm>
        <a:noFill/>
      </xdr:grpSpPr>
      <xdr:grpSp>
        <xdr:nvGrpSpPr>
          <xdr:cNvPr id="9" name="Group 8">
            <a:extLst>
              <a:ext uri="{FF2B5EF4-FFF2-40B4-BE49-F238E27FC236}">
                <a16:creationId xmlns:a16="http://schemas.microsoft.com/office/drawing/2014/main" id="{F099F94B-E2F9-298A-2160-E0CC89C6BFFF}"/>
              </a:ext>
            </a:extLst>
          </xdr:cNvPr>
          <xdr:cNvGrpSpPr/>
        </xdr:nvGrpSpPr>
        <xdr:grpSpPr>
          <a:xfrm>
            <a:off x="0" y="0"/>
            <a:ext cx="1470321" cy="6184990"/>
            <a:chOff x="0" y="0"/>
            <a:chExt cx="1470321" cy="6184990"/>
          </a:xfrm>
          <a:grpFill/>
        </xdr:grpSpPr>
        <xdr:grpSp>
          <xdr:nvGrpSpPr>
            <xdr:cNvPr id="11" name="Group 10">
              <a:extLst>
                <a:ext uri="{FF2B5EF4-FFF2-40B4-BE49-F238E27FC236}">
                  <a16:creationId xmlns:a16="http://schemas.microsoft.com/office/drawing/2014/main" id="{BC39C140-6A28-6FB4-2B4F-1654341018A3}"/>
                </a:ext>
              </a:extLst>
            </xdr:cNvPr>
            <xdr:cNvGrpSpPr/>
          </xdr:nvGrpSpPr>
          <xdr:grpSpPr>
            <a:xfrm>
              <a:off x="0" y="0"/>
              <a:ext cx="1470321" cy="6184990"/>
              <a:chOff x="0" y="-291307"/>
              <a:chExt cx="1474131" cy="6350725"/>
            </a:xfrm>
            <a:grpFill/>
          </xdr:grpSpPr>
          <xdr:grpSp>
            <xdr:nvGrpSpPr>
              <xdr:cNvPr id="13" name="Group 12">
                <a:extLst>
                  <a:ext uri="{FF2B5EF4-FFF2-40B4-BE49-F238E27FC236}">
                    <a16:creationId xmlns:a16="http://schemas.microsoft.com/office/drawing/2014/main" id="{CB493D36-ED79-DE0E-4759-F97BECEBC897}"/>
                  </a:ext>
                </a:extLst>
              </xdr:cNvPr>
              <xdr:cNvGrpSpPr/>
            </xdr:nvGrpSpPr>
            <xdr:grpSpPr>
              <a:xfrm>
                <a:off x="0" y="-291307"/>
                <a:ext cx="1474131" cy="6350725"/>
                <a:chOff x="0" y="-291307"/>
                <a:chExt cx="1474131" cy="6350725"/>
              </a:xfrm>
              <a:grpFill/>
            </xdr:grpSpPr>
            <xdr:grpSp>
              <xdr:nvGrpSpPr>
                <xdr:cNvPr id="16" name="Group 15">
                  <a:extLst>
                    <a:ext uri="{FF2B5EF4-FFF2-40B4-BE49-F238E27FC236}">
                      <a16:creationId xmlns:a16="http://schemas.microsoft.com/office/drawing/2014/main" id="{A664E46A-878A-F3A5-0BE2-58F46E342232}"/>
                    </a:ext>
                  </a:extLst>
                </xdr:cNvPr>
                <xdr:cNvGrpSpPr/>
              </xdr:nvGrpSpPr>
              <xdr:grpSpPr>
                <a:xfrm>
                  <a:off x="0" y="-291307"/>
                  <a:ext cx="1474131" cy="6350725"/>
                  <a:chOff x="0" y="-276870"/>
                  <a:chExt cx="1476165" cy="6035993"/>
                </a:xfrm>
                <a:grpFill/>
              </xdr:grpSpPr>
              <xdr:sp macro="" textlink="">
                <xdr:nvSpPr>
                  <xdr:cNvPr id="18" name="Rectangle 17">
                    <a:extLst>
                      <a:ext uri="{FF2B5EF4-FFF2-40B4-BE49-F238E27FC236}">
                        <a16:creationId xmlns:a16="http://schemas.microsoft.com/office/drawing/2014/main" id="{4643EB39-EBFB-CD16-81D6-427C6CFBAEDD}"/>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9" name="Group 18">
                    <a:extLst>
                      <a:ext uri="{FF2B5EF4-FFF2-40B4-BE49-F238E27FC236}">
                        <a16:creationId xmlns:a16="http://schemas.microsoft.com/office/drawing/2014/main" id="{76DE4715-5F72-0B0D-E298-25086988AC15}"/>
                      </a:ext>
                    </a:extLst>
                  </xdr:cNvPr>
                  <xdr:cNvGrpSpPr/>
                </xdr:nvGrpSpPr>
                <xdr:grpSpPr>
                  <a:xfrm>
                    <a:off x="2080" y="531339"/>
                    <a:ext cx="1457616" cy="4278031"/>
                    <a:chOff x="2080" y="531339"/>
                    <a:chExt cx="1457616" cy="4278031"/>
                  </a:xfrm>
                  <a:grpFill/>
                </xdr:grpSpPr>
                <xdr:sp macro="" textlink="">
                  <xdr:nvSpPr>
                    <xdr:cNvPr id="20" name="TextBox 19">
                      <a:hlinkClick xmlns:r="http://schemas.openxmlformats.org/officeDocument/2006/relationships" r:id="rId3"/>
                      <a:extLst>
                        <a:ext uri="{FF2B5EF4-FFF2-40B4-BE49-F238E27FC236}">
                          <a16:creationId xmlns:a16="http://schemas.microsoft.com/office/drawing/2014/main" id="{73497E6D-9206-0FD4-A342-695D396B21AA}"/>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4"/>
                      <a:extLst>
                        <a:ext uri="{FF2B5EF4-FFF2-40B4-BE49-F238E27FC236}">
                          <a16:creationId xmlns:a16="http://schemas.microsoft.com/office/drawing/2014/main" id="{481CC6D0-C26A-BF84-B5DB-8B9CBAD97E5A}"/>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5"/>
                      <a:extLst>
                        <a:ext uri="{FF2B5EF4-FFF2-40B4-BE49-F238E27FC236}">
                          <a16:creationId xmlns:a16="http://schemas.microsoft.com/office/drawing/2014/main" id="{137E4CE7-2AF1-D08D-4E26-DA9366CBF013}"/>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6"/>
                      <a:extLst>
                        <a:ext uri="{FF2B5EF4-FFF2-40B4-BE49-F238E27FC236}">
                          <a16:creationId xmlns:a16="http://schemas.microsoft.com/office/drawing/2014/main" id="{69DE0DE9-FAFF-FEBC-7FC0-0A9CE13F8265}"/>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7"/>
                      <a:extLst>
                        <a:ext uri="{FF2B5EF4-FFF2-40B4-BE49-F238E27FC236}">
                          <a16:creationId xmlns:a16="http://schemas.microsoft.com/office/drawing/2014/main" id="{F8603991-1417-722D-C5A3-AEA6EB9A61EE}"/>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4C4E4599-8F6D-B9C2-C080-B77DC4A2DE11}"/>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9"/>
                      <a:extLst>
                        <a:ext uri="{FF2B5EF4-FFF2-40B4-BE49-F238E27FC236}">
                          <a16:creationId xmlns:a16="http://schemas.microsoft.com/office/drawing/2014/main" id="{A6F9CA0C-3952-D504-45FD-61A119CEBC1A}"/>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10"/>
                      <a:extLst>
                        <a:ext uri="{FF2B5EF4-FFF2-40B4-BE49-F238E27FC236}">
                          <a16:creationId xmlns:a16="http://schemas.microsoft.com/office/drawing/2014/main" id="{53882844-A132-52F3-FFB6-3C22605F245F}"/>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8" name="TextBox 27">
                      <a:hlinkClick xmlns:r="http://schemas.openxmlformats.org/officeDocument/2006/relationships" r:id="rId11"/>
                      <a:extLst>
                        <a:ext uri="{FF2B5EF4-FFF2-40B4-BE49-F238E27FC236}">
                          <a16:creationId xmlns:a16="http://schemas.microsoft.com/office/drawing/2014/main" id="{C054A9D6-233B-34C7-4CF5-AAB6D2F1A55D}"/>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29" name="TextBox 28">
                      <a:extLst>
                        <a:ext uri="{FF2B5EF4-FFF2-40B4-BE49-F238E27FC236}">
                          <a16:creationId xmlns:a16="http://schemas.microsoft.com/office/drawing/2014/main" id="{A37D70EE-92E7-B684-ADB2-E3FE9A1364E8}"/>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0" name="TextBox 29">
                      <a:hlinkClick xmlns:r="http://schemas.openxmlformats.org/officeDocument/2006/relationships" r:id="rId12"/>
                      <a:extLst>
                        <a:ext uri="{FF2B5EF4-FFF2-40B4-BE49-F238E27FC236}">
                          <a16:creationId xmlns:a16="http://schemas.microsoft.com/office/drawing/2014/main" id="{7E9E6686-6626-7655-EF71-CF6ED7B05967}"/>
                        </a:ext>
                      </a:extLst>
                    </xdr:cNvPr>
                    <xdr:cNvSpPr txBox="1"/>
                  </xdr:nvSpPr>
                  <xdr:spPr>
                    <a:xfrm>
                      <a:off x="2437" y="160256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1" name="TextBox 30">
                      <a:extLst>
                        <a:ext uri="{FF2B5EF4-FFF2-40B4-BE49-F238E27FC236}">
                          <a16:creationId xmlns:a16="http://schemas.microsoft.com/office/drawing/2014/main" id="{9CC4229A-1497-F690-E8A1-F9CD6ACBDA89}"/>
                        </a:ext>
                      </a:extLst>
                    </xdr:cNvPr>
                    <xdr:cNvSpPr txBox="1"/>
                  </xdr:nvSpPr>
                  <xdr:spPr>
                    <a:xfrm>
                      <a:off x="2698" y="4027276"/>
                      <a:ext cx="1441986" cy="240957"/>
                    </a:xfrm>
                    <a:prstGeom prst="rect">
                      <a:avLst/>
                    </a:prstGeom>
                    <a:solidFill>
                      <a:srgbClr val="E36A1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a:solidFill>
                            <a:schemeClr val="bg1"/>
                          </a:solidFill>
                          <a:latin typeface="Arial" panose="020B0604020202020204" pitchFamily="34" charset="0"/>
                          <a:cs typeface="Arial" panose="020B0604020202020204" pitchFamily="34" charset="0"/>
                        </a:rPr>
                        <a:t>Documents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32" name="TextBox 31">
                      <a:hlinkClick xmlns:r="http://schemas.openxmlformats.org/officeDocument/2006/relationships" r:id="rId13"/>
                      <a:extLst>
                        <a:ext uri="{FF2B5EF4-FFF2-40B4-BE49-F238E27FC236}">
                          <a16:creationId xmlns:a16="http://schemas.microsoft.com/office/drawing/2014/main" id="{1E82E8E8-D8FE-58F6-EA5F-7E07565E9A0E}"/>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33" name="TextBox 32">
                      <a:extLst>
                        <a:ext uri="{FF2B5EF4-FFF2-40B4-BE49-F238E27FC236}">
                          <a16:creationId xmlns:a16="http://schemas.microsoft.com/office/drawing/2014/main" id="{C65D0E0B-FFF0-09AC-4C3C-828D556362A0}"/>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7" name="TextBox 16">
                  <a:hlinkClick xmlns:r="http://schemas.openxmlformats.org/officeDocument/2006/relationships" r:id="rId14"/>
                  <a:extLst>
                    <a:ext uri="{FF2B5EF4-FFF2-40B4-BE49-F238E27FC236}">
                      <a16:creationId xmlns:a16="http://schemas.microsoft.com/office/drawing/2014/main" id="{AC859D80-BE19-72EB-5060-4B55575762F2}"/>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4" name="TextBox 13">
                <a:extLst>
                  <a:ext uri="{FF2B5EF4-FFF2-40B4-BE49-F238E27FC236}">
                    <a16:creationId xmlns:a16="http://schemas.microsoft.com/office/drawing/2014/main" id="{F72F0E34-6476-0788-F50A-42AD3CA6779D}"/>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5" name="TextBox 14">
                <a:extLst>
                  <a:ext uri="{FF2B5EF4-FFF2-40B4-BE49-F238E27FC236}">
                    <a16:creationId xmlns:a16="http://schemas.microsoft.com/office/drawing/2014/main" id="{11379B3C-0FFC-250D-91CD-24BFB787A347}"/>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2" name="TextBox 11">
              <a:hlinkClick xmlns:r="http://schemas.openxmlformats.org/officeDocument/2006/relationships" r:id="rId15"/>
              <a:extLst>
                <a:ext uri="{FF2B5EF4-FFF2-40B4-BE49-F238E27FC236}">
                  <a16:creationId xmlns:a16="http://schemas.microsoft.com/office/drawing/2014/main" id="{C8A4F5E0-60E9-B0DE-1723-43E0CCD4AFF0}"/>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0" name="Picture 9">
            <a:extLst>
              <a:ext uri="{FF2B5EF4-FFF2-40B4-BE49-F238E27FC236}">
                <a16:creationId xmlns:a16="http://schemas.microsoft.com/office/drawing/2014/main" id="{99003947-81DB-03A0-3829-E94C2F06C432}"/>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a:grpFill/>
        </xdr:spPr>
      </xdr:pic>
    </xdr:grpSp>
    <xdr:clientData/>
  </xdr:twoCellAnchor>
  <xdr:oneCellAnchor>
    <xdr:from>
      <xdr:col>22</xdr:col>
      <xdr:colOff>480060</xdr:colOff>
      <xdr:row>16</xdr:row>
      <xdr:rowOff>0</xdr:rowOff>
    </xdr:from>
    <xdr:ext cx="184731" cy="264560"/>
    <xdr:sp macro="" textlink="">
      <xdr:nvSpPr>
        <xdr:cNvPr id="36" name="TextBox 35">
          <a:extLst>
            <a:ext uri="{FF2B5EF4-FFF2-40B4-BE49-F238E27FC236}">
              <a16:creationId xmlns:a16="http://schemas.microsoft.com/office/drawing/2014/main" id="{E83357FB-4111-4B5B-84C0-08E6DC5EA95B}"/>
            </a:ext>
          </a:extLst>
        </xdr:cNvPr>
        <xdr:cNvSpPr txBox="1"/>
      </xdr:nvSpPr>
      <xdr:spPr>
        <a:xfrm>
          <a:off x="17000220" y="4983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SC" sz="1100"/>
        </a:p>
      </xdr:txBody>
    </xdr:sp>
    <xdr:clientData/>
  </xdr:oneCellAnchor>
  <xdr:twoCellAnchor>
    <xdr:from>
      <xdr:col>4</xdr:col>
      <xdr:colOff>83820</xdr:colOff>
      <xdr:row>6</xdr:row>
      <xdr:rowOff>106680</xdr:rowOff>
    </xdr:from>
    <xdr:to>
      <xdr:col>4</xdr:col>
      <xdr:colOff>227820</xdr:colOff>
      <xdr:row>19</xdr:row>
      <xdr:rowOff>235440</xdr:rowOff>
    </xdr:to>
    <xdr:grpSp>
      <xdr:nvGrpSpPr>
        <xdr:cNvPr id="71" name="Group 70">
          <a:extLst>
            <a:ext uri="{FF2B5EF4-FFF2-40B4-BE49-F238E27FC236}">
              <a16:creationId xmlns:a16="http://schemas.microsoft.com/office/drawing/2014/main" id="{AA7AC459-E91D-4FF5-AAE8-B964F6903703}"/>
            </a:ext>
          </a:extLst>
        </xdr:cNvPr>
        <xdr:cNvGrpSpPr/>
      </xdr:nvGrpSpPr>
      <xdr:grpSpPr>
        <a:xfrm>
          <a:off x="1798320" y="1813560"/>
          <a:ext cx="144000" cy="4388340"/>
          <a:chOff x="1805940" y="1798320"/>
          <a:chExt cx="144000" cy="4388340"/>
        </a:xfrm>
      </xdr:grpSpPr>
      <xdr:sp macro="" textlink="">
        <xdr:nvSpPr>
          <xdr:cNvPr id="73" name="Oval 72">
            <a:extLst>
              <a:ext uri="{FF2B5EF4-FFF2-40B4-BE49-F238E27FC236}">
                <a16:creationId xmlns:a16="http://schemas.microsoft.com/office/drawing/2014/main" id="{AD527561-CB45-02E1-E687-178D90A0DF90}"/>
              </a:ext>
            </a:extLst>
          </xdr:cNvPr>
          <xdr:cNvSpPr>
            <a:spLocks noChangeAspect="1"/>
          </xdr:cNvSpPr>
        </xdr:nvSpPr>
        <xdr:spPr>
          <a:xfrm>
            <a:off x="1805940" y="17983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4" name="Oval 73">
            <a:extLst>
              <a:ext uri="{FF2B5EF4-FFF2-40B4-BE49-F238E27FC236}">
                <a16:creationId xmlns:a16="http://schemas.microsoft.com/office/drawing/2014/main" id="{75E5E527-C448-CFC2-E319-C3C88ED7CBC5}"/>
              </a:ext>
            </a:extLst>
          </xdr:cNvPr>
          <xdr:cNvSpPr>
            <a:spLocks noChangeAspect="1"/>
          </xdr:cNvSpPr>
        </xdr:nvSpPr>
        <xdr:spPr>
          <a:xfrm>
            <a:off x="1805940" y="21107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5" name="Oval 74">
            <a:extLst>
              <a:ext uri="{FF2B5EF4-FFF2-40B4-BE49-F238E27FC236}">
                <a16:creationId xmlns:a16="http://schemas.microsoft.com/office/drawing/2014/main" id="{F0F4F69E-3A9C-8328-24DC-319BECC77F6C}"/>
              </a:ext>
            </a:extLst>
          </xdr:cNvPr>
          <xdr:cNvSpPr>
            <a:spLocks noChangeAspect="1"/>
          </xdr:cNvSpPr>
        </xdr:nvSpPr>
        <xdr:spPr>
          <a:xfrm>
            <a:off x="1805940" y="24384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6" name="Oval 75">
            <a:extLst>
              <a:ext uri="{FF2B5EF4-FFF2-40B4-BE49-F238E27FC236}">
                <a16:creationId xmlns:a16="http://schemas.microsoft.com/office/drawing/2014/main" id="{34BCFCB3-4897-3309-882B-5FDE3878C86E}"/>
              </a:ext>
            </a:extLst>
          </xdr:cNvPr>
          <xdr:cNvSpPr>
            <a:spLocks noChangeAspect="1"/>
          </xdr:cNvSpPr>
        </xdr:nvSpPr>
        <xdr:spPr>
          <a:xfrm>
            <a:off x="1805940" y="47320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7" name="Oval 76">
            <a:extLst>
              <a:ext uri="{FF2B5EF4-FFF2-40B4-BE49-F238E27FC236}">
                <a16:creationId xmlns:a16="http://schemas.microsoft.com/office/drawing/2014/main" id="{967C25B1-33EF-EFB7-E10F-2E026D05ED01}"/>
              </a:ext>
            </a:extLst>
          </xdr:cNvPr>
          <xdr:cNvSpPr>
            <a:spLocks noChangeAspect="1"/>
          </xdr:cNvSpPr>
        </xdr:nvSpPr>
        <xdr:spPr>
          <a:xfrm>
            <a:off x="1805940" y="44043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8" name="Oval 77">
            <a:extLst>
              <a:ext uri="{FF2B5EF4-FFF2-40B4-BE49-F238E27FC236}">
                <a16:creationId xmlns:a16="http://schemas.microsoft.com/office/drawing/2014/main" id="{16ED59E3-030F-4C16-4839-B69D0FE7D57D}"/>
              </a:ext>
            </a:extLst>
          </xdr:cNvPr>
          <xdr:cNvSpPr>
            <a:spLocks noChangeAspect="1"/>
          </xdr:cNvSpPr>
        </xdr:nvSpPr>
        <xdr:spPr>
          <a:xfrm>
            <a:off x="1805940" y="40767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79" name="Oval 78">
            <a:extLst>
              <a:ext uri="{FF2B5EF4-FFF2-40B4-BE49-F238E27FC236}">
                <a16:creationId xmlns:a16="http://schemas.microsoft.com/office/drawing/2014/main" id="{36FCF6E5-4E55-3E82-132C-0AC9A3DAA949}"/>
              </a:ext>
            </a:extLst>
          </xdr:cNvPr>
          <xdr:cNvSpPr>
            <a:spLocks noChangeAspect="1"/>
          </xdr:cNvSpPr>
        </xdr:nvSpPr>
        <xdr:spPr>
          <a:xfrm>
            <a:off x="1805940" y="37490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0" name="Oval 79">
            <a:extLst>
              <a:ext uri="{FF2B5EF4-FFF2-40B4-BE49-F238E27FC236}">
                <a16:creationId xmlns:a16="http://schemas.microsoft.com/office/drawing/2014/main" id="{53FA2242-0E6B-2BC0-334D-9A9686E51BA3}"/>
              </a:ext>
            </a:extLst>
          </xdr:cNvPr>
          <xdr:cNvSpPr>
            <a:spLocks noChangeAspect="1"/>
          </xdr:cNvSpPr>
        </xdr:nvSpPr>
        <xdr:spPr>
          <a:xfrm>
            <a:off x="1805940" y="34213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1" name="Oval 80">
            <a:extLst>
              <a:ext uri="{FF2B5EF4-FFF2-40B4-BE49-F238E27FC236}">
                <a16:creationId xmlns:a16="http://schemas.microsoft.com/office/drawing/2014/main" id="{8C3143FF-80F3-1D1A-E933-3236684C92D7}"/>
              </a:ext>
            </a:extLst>
          </xdr:cNvPr>
          <xdr:cNvSpPr>
            <a:spLocks noChangeAspect="1"/>
          </xdr:cNvSpPr>
        </xdr:nvSpPr>
        <xdr:spPr>
          <a:xfrm>
            <a:off x="1805940" y="309372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2" name="Oval 81">
            <a:extLst>
              <a:ext uri="{FF2B5EF4-FFF2-40B4-BE49-F238E27FC236}">
                <a16:creationId xmlns:a16="http://schemas.microsoft.com/office/drawing/2014/main" id="{1793F574-B1CD-5773-E4A5-D3C3670139B8}"/>
              </a:ext>
            </a:extLst>
          </xdr:cNvPr>
          <xdr:cNvSpPr>
            <a:spLocks noChangeAspect="1"/>
          </xdr:cNvSpPr>
        </xdr:nvSpPr>
        <xdr:spPr>
          <a:xfrm>
            <a:off x="1805940" y="27660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3" name="Oval 82">
            <a:extLst>
              <a:ext uri="{FF2B5EF4-FFF2-40B4-BE49-F238E27FC236}">
                <a16:creationId xmlns:a16="http://schemas.microsoft.com/office/drawing/2014/main" id="{474EDD8F-61A2-15A4-1CA5-9B638D3AFBC5}"/>
              </a:ext>
            </a:extLst>
          </xdr:cNvPr>
          <xdr:cNvSpPr>
            <a:spLocks noChangeAspect="1"/>
          </xdr:cNvSpPr>
        </xdr:nvSpPr>
        <xdr:spPr>
          <a:xfrm>
            <a:off x="1805940" y="604266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4" name="Oval 83">
            <a:extLst>
              <a:ext uri="{FF2B5EF4-FFF2-40B4-BE49-F238E27FC236}">
                <a16:creationId xmlns:a16="http://schemas.microsoft.com/office/drawing/2014/main" id="{7E7E8AF7-4A3C-A4B4-D1DD-F2336E4643E0}"/>
              </a:ext>
            </a:extLst>
          </xdr:cNvPr>
          <xdr:cNvSpPr>
            <a:spLocks noChangeAspect="1"/>
          </xdr:cNvSpPr>
        </xdr:nvSpPr>
        <xdr:spPr>
          <a:xfrm>
            <a:off x="1805940" y="571500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5" name="Oval 84">
            <a:extLst>
              <a:ext uri="{FF2B5EF4-FFF2-40B4-BE49-F238E27FC236}">
                <a16:creationId xmlns:a16="http://schemas.microsoft.com/office/drawing/2014/main" id="{9CCE03E5-CDCD-8FE0-D824-2EA9D4531F68}"/>
              </a:ext>
            </a:extLst>
          </xdr:cNvPr>
          <xdr:cNvSpPr>
            <a:spLocks noChangeAspect="1"/>
          </xdr:cNvSpPr>
        </xdr:nvSpPr>
        <xdr:spPr>
          <a:xfrm>
            <a:off x="1805940" y="538734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sp macro="" textlink="">
        <xdr:nvSpPr>
          <xdr:cNvPr id="86" name="Oval 85">
            <a:extLst>
              <a:ext uri="{FF2B5EF4-FFF2-40B4-BE49-F238E27FC236}">
                <a16:creationId xmlns:a16="http://schemas.microsoft.com/office/drawing/2014/main" id="{934F3FAB-367B-9555-A56D-FFB4BE4077A5}"/>
              </a:ext>
            </a:extLst>
          </xdr:cNvPr>
          <xdr:cNvSpPr>
            <a:spLocks noChangeAspect="1"/>
          </xdr:cNvSpPr>
        </xdr:nvSpPr>
        <xdr:spPr>
          <a:xfrm>
            <a:off x="1805940" y="5059680"/>
            <a:ext cx="144000" cy="144000"/>
          </a:xfrm>
          <a:prstGeom prst="ellipse">
            <a:avLst/>
          </a:prstGeom>
          <a:noFill/>
          <a:ln w="635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C" sz="1100"/>
          </a:p>
        </xdr:txBody>
      </xdr:sp>
    </xdr:grpSp>
    <xdr:clientData/>
  </xdr:twoCellAnchor>
  <xdr:twoCellAnchor editAs="oneCell">
    <xdr:from>
      <xdr:col>4</xdr:col>
      <xdr:colOff>83820</xdr:colOff>
      <xdr:row>5</xdr:row>
      <xdr:rowOff>68580</xdr:rowOff>
    </xdr:from>
    <xdr:to>
      <xdr:col>4</xdr:col>
      <xdr:colOff>252301</xdr:colOff>
      <xdr:row>5</xdr:row>
      <xdr:rowOff>248580</xdr:rowOff>
    </xdr:to>
    <xdr:pic>
      <xdr:nvPicPr>
        <xdr:cNvPr id="87" name="Picture 86">
          <a:extLst>
            <a:ext uri="{FF2B5EF4-FFF2-40B4-BE49-F238E27FC236}">
              <a16:creationId xmlns:a16="http://schemas.microsoft.com/office/drawing/2014/main" id="{5971B814-0A65-4526-BB92-B8DAFA26292E}"/>
            </a:ext>
          </a:extLst>
        </xdr:cNvPr>
        <xdr:cNvPicPr>
          <a:picLocks noChangeAspect="1"/>
        </xdr:cNvPicPr>
      </xdr:nvPicPr>
      <xdr:blipFill>
        <a:blip xmlns:r="http://schemas.openxmlformats.org/officeDocument/2006/relationships" r:embed="rId17"/>
        <a:stretch>
          <a:fillRect/>
        </a:stretch>
      </xdr:blipFill>
      <xdr:spPr>
        <a:xfrm>
          <a:off x="1798320" y="1447800"/>
          <a:ext cx="168481" cy="180000"/>
        </a:xfrm>
        <a:prstGeom prst="rect">
          <a:avLst/>
        </a:prstGeom>
      </xdr:spPr>
    </xdr:pic>
    <xdr:clientData/>
  </xdr:twoCellAnchor>
  <xdr:twoCellAnchor>
    <xdr:from>
      <xdr:col>7</xdr:col>
      <xdr:colOff>99035</xdr:colOff>
      <xdr:row>6</xdr:row>
      <xdr:rowOff>85608</xdr:rowOff>
    </xdr:from>
    <xdr:to>
      <xdr:col>7</xdr:col>
      <xdr:colOff>578099</xdr:colOff>
      <xdr:row>19</xdr:row>
      <xdr:rowOff>238377</xdr:rowOff>
    </xdr:to>
    <xdr:grpSp>
      <xdr:nvGrpSpPr>
        <xdr:cNvPr id="92" name="Group 91">
          <a:extLst>
            <a:ext uri="{FF2B5EF4-FFF2-40B4-BE49-F238E27FC236}">
              <a16:creationId xmlns:a16="http://schemas.microsoft.com/office/drawing/2014/main" id="{3C5B3B75-B6CC-429F-339C-2FE81326A958}"/>
            </a:ext>
          </a:extLst>
        </xdr:cNvPr>
        <xdr:cNvGrpSpPr/>
      </xdr:nvGrpSpPr>
      <xdr:grpSpPr>
        <a:xfrm>
          <a:off x="2179295" y="1792488"/>
          <a:ext cx="479064" cy="4412349"/>
          <a:chOff x="2179295" y="1792488"/>
          <a:chExt cx="479064" cy="4412349"/>
        </a:xfrm>
      </xdr:grpSpPr>
      <xdr:grpSp>
        <xdr:nvGrpSpPr>
          <xdr:cNvPr id="37" name="Group 36">
            <a:extLst>
              <a:ext uri="{FF2B5EF4-FFF2-40B4-BE49-F238E27FC236}">
                <a16:creationId xmlns:a16="http://schemas.microsoft.com/office/drawing/2014/main" id="{2FB0042D-77EF-460F-837F-5CC2AEC5A08F}"/>
              </a:ext>
            </a:extLst>
          </xdr:cNvPr>
          <xdr:cNvGrpSpPr/>
        </xdr:nvGrpSpPr>
        <xdr:grpSpPr>
          <a:xfrm>
            <a:off x="2179295" y="1792488"/>
            <a:ext cx="465821" cy="3762492"/>
            <a:chOff x="10206575" y="1730606"/>
            <a:chExt cx="461991" cy="3753514"/>
          </a:xfrm>
        </xdr:grpSpPr>
        <xdr:pic>
          <xdr:nvPicPr>
            <xdr:cNvPr id="38" name="Picture 37">
              <a:hlinkClick xmlns:r="http://schemas.openxmlformats.org/officeDocument/2006/relationships" r:id="rId18"/>
              <a:extLst>
                <a:ext uri="{FF2B5EF4-FFF2-40B4-BE49-F238E27FC236}">
                  <a16:creationId xmlns:a16="http://schemas.microsoft.com/office/drawing/2014/main" id="{7B134494-B0F1-3AF7-CCEB-46C0AB983EB1}"/>
                </a:ext>
              </a:extLst>
            </xdr:cNvPr>
            <xdr:cNvPicPr>
              <a:picLocks noChangeAspect="1"/>
            </xdr:cNvPicPr>
          </xdr:nvPicPr>
          <xdr:blipFill>
            <a:blip xmlns:r="http://schemas.openxmlformats.org/officeDocument/2006/relationships" r:embed="rId19"/>
            <a:stretch>
              <a:fillRect/>
            </a:stretch>
          </xdr:blipFill>
          <xdr:spPr>
            <a:xfrm>
              <a:off x="10206575" y="2050208"/>
              <a:ext cx="161788" cy="161790"/>
            </a:xfrm>
            <a:prstGeom prst="rect">
              <a:avLst/>
            </a:prstGeom>
          </xdr:spPr>
        </xdr:pic>
        <xdr:pic>
          <xdr:nvPicPr>
            <xdr:cNvPr id="39" name="Picture 38">
              <a:extLst>
                <a:ext uri="{FF2B5EF4-FFF2-40B4-BE49-F238E27FC236}">
                  <a16:creationId xmlns:a16="http://schemas.microsoft.com/office/drawing/2014/main" id="{8993537B-4564-92CF-EF5A-452307BB979E}"/>
                </a:ext>
              </a:extLst>
            </xdr:cNvPr>
            <xdr:cNvPicPr>
              <a:picLocks noChangeAspect="1"/>
            </xdr:cNvPicPr>
          </xdr:nvPicPr>
          <xdr:blipFill>
            <a:blip xmlns:r="http://schemas.openxmlformats.org/officeDocument/2006/relationships" r:embed="rId19"/>
            <a:stretch>
              <a:fillRect/>
            </a:stretch>
          </xdr:blipFill>
          <xdr:spPr>
            <a:xfrm>
              <a:off x="10206575" y="2377420"/>
              <a:ext cx="161788" cy="161790"/>
            </a:xfrm>
            <a:prstGeom prst="rect">
              <a:avLst/>
            </a:prstGeom>
          </xdr:spPr>
        </xdr:pic>
        <xdr:pic>
          <xdr:nvPicPr>
            <xdr:cNvPr id="40" name="Picture 39">
              <a:extLst>
                <a:ext uri="{FF2B5EF4-FFF2-40B4-BE49-F238E27FC236}">
                  <a16:creationId xmlns:a16="http://schemas.microsoft.com/office/drawing/2014/main" id="{3812DDD0-05CA-B4D4-9715-9B75223DA0C7}"/>
                </a:ext>
              </a:extLst>
            </xdr:cNvPr>
            <xdr:cNvPicPr>
              <a:picLocks noChangeAspect="1"/>
            </xdr:cNvPicPr>
          </xdr:nvPicPr>
          <xdr:blipFill>
            <a:blip xmlns:r="http://schemas.openxmlformats.org/officeDocument/2006/relationships" r:embed="rId19"/>
            <a:stretch>
              <a:fillRect/>
            </a:stretch>
          </xdr:blipFill>
          <xdr:spPr>
            <a:xfrm>
              <a:off x="10206575" y="2704632"/>
              <a:ext cx="161788" cy="161790"/>
            </a:xfrm>
            <a:prstGeom prst="rect">
              <a:avLst/>
            </a:prstGeom>
          </xdr:spPr>
        </xdr:pic>
        <xdr:pic>
          <xdr:nvPicPr>
            <xdr:cNvPr id="41" name="Picture 40">
              <a:extLst>
                <a:ext uri="{FF2B5EF4-FFF2-40B4-BE49-F238E27FC236}">
                  <a16:creationId xmlns:a16="http://schemas.microsoft.com/office/drawing/2014/main" id="{D80A7F26-26FC-8C65-8E4B-2751C13B959B}"/>
                </a:ext>
              </a:extLst>
            </xdr:cNvPr>
            <xdr:cNvPicPr>
              <a:picLocks noChangeAspect="1"/>
            </xdr:cNvPicPr>
          </xdr:nvPicPr>
          <xdr:blipFill>
            <a:blip xmlns:r="http://schemas.openxmlformats.org/officeDocument/2006/relationships" r:embed="rId19"/>
            <a:stretch>
              <a:fillRect/>
            </a:stretch>
          </xdr:blipFill>
          <xdr:spPr>
            <a:xfrm>
              <a:off x="10206575" y="3031845"/>
              <a:ext cx="161788" cy="161790"/>
            </a:xfrm>
            <a:prstGeom prst="rect">
              <a:avLst/>
            </a:prstGeom>
          </xdr:spPr>
        </xdr:pic>
        <xdr:pic>
          <xdr:nvPicPr>
            <xdr:cNvPr id="42" name="Picture 41">
              <a:extLst>
                <a:ext uri="{FF2B5EF4-FFF2-40B4-BE49-F238E27FC236}">
                  <a16:creationId xmlns:a16="http://schemas.microsoft.com/office/drawing/2014/main" id="{6531A46F-94B5-AD61-C708-4E8F15EBB977}"/>
                </a:ext>
              </a:extLst>
            </xdr:cNvPr>
            <xdr:cNvPicPr>
              <a:picLocks noChangeAspect="1"/>
            </xdr:cNvPicPr>
          </xdr:nvPicPr>
          <xdr:blipFill>
            <a:blip xmlns:r="http://schemas.openxmlformats.org/officeDocument/2006/relationships" r:embed="rId19"/>
            <a:stretch>
              <a:fillRect/>
            </a:stretch>
          </xdr:blipFill>
          <xdr:spPr>
            <a:xfrm>
              <a:off x="10206575" y="3359055"/>
              <a:ext cx="161788" cy="161790"/>
            </a:xfrm>
            <a:prstGeom prst="rect">
              <a:avLst/>
            </a:prstGeom>
          </xdr:spPr>
        </xdr:pic>
        <xdr:pic>
          <xdr:nvPicPr>
            <xdr:cNvPr id="43" name="Picture 42">
              <a:extLst>
                <a:ext uri="{FF2B5EF4-FFF2-40B4-BE49-F238E27FC236}">
                  <a16:creationId xmlns:a16="http://schemas.microsoft.com/office/drawing/2014/main" id="{43E52BB4-CB30-AF13-C80C-6CD1EA5DAC70}"/>
                </a:ext>
              </a:extLst>
            </xdr:cNvPr>
            <xdr:cNvPicPr>
              <a:picLocks noChangeAspect="1"/>
            </xdr:cNvPicPr>
          </xdr:nvPicPr>
          <xdr:blipFill>
            <a:blip xmlns:r="http://schemas.openxmlformats.org/officeDocument/2006/relationships" r:embed="rId19"/>
            <a:stretch>
              <a:fillRect/>
            </a:stretch>
          </xdr:blipFill>
          <xdr:spPr>
            <a:xfrm>
              <a:off x="10206575" y="3686267"/>
              <a:ext cx="161788" cy="161790"/>
            </a:xfrm>
            <a:prstGeom prst="rect">
              <a:avLst/>
            </a:prstGeom>
          </xdr:spPr>
        </xdr:pic>
        <xdr:pic>
          <xdr:nvPicPr>
            <xdr:cNvPr id="44" name="Picture 43">
              <a:extLst>
                <a:ext uri="{FF2B5EF4-FFF2-40B4-BE49-F238E27FC236}">
                  <a16:creationId xmlns:a16="http://schemas.microsoft.com/office/drawing/2014/main" id="{B995638A-8478-7F9B-72AC-6A4E18F20271}"/>
                </a:ext>
              </a:extLst>
            </xdr:cNvPr>
            <xdr:cNvPicPr>
              <a:picLocks noChangeAspect="1"/>
            </xdr:cNvPicPr>
          </xdr:nvPicPr>
          <xdr:blipFill>
            <a:blip xmlns:r="http://schemas.openxmlformats.org/officeDocument/2006/relationships" r:embed="rId19"/>
            <a:stretch>
              <a:fillRect/>
            </a:stretch>
          </xdr:blipFill>
          <xdr:spPr>
            <a:xfrm>
              <a:off x="10206575" y="4013479"/>
              <a:ext cx="161788" cy="161790"/>
            </a:xfrm>
            <a:prstGeom prst="rect">
              <a:avLst/>
            </a:prstGeom>
          </xdr:spPr>
        </xdr:pic>
        <xdr:pic>
          <xdr:nvPicPr>
            <xdr:cNvPr id="45" name="Picture 44">
              <a:extLst>
                <a:ext uri="{FF2B5EF4-FFF2-40B4-BE49-F238E27FC236}">
                  <a16:creationId xmlns:a16="http://schemas.microsoft.com/office/drawing/2014/main" id="{4D31083E-B204-4F23-3A0B-F2C9E190D7EA}"/>
                </a:ext>
              </a:extLst>
            </xdr:cNvPr>
            <xdr:cNvPicPr>
              <a:picLocks noChangeAspect="1"/>
            </xdr:cNvPicPr>
          </xdr:nvPicPr>
          <xdr:blipFill>
            <a:blip xmlns:r="http://schemas.openxmlformats.org/officeDocument/2006/relationships" r:embed="rId19"/>
            <a:stretch>
              <a:fillRect/>
            </a:stretch>
          </xdr:blipFill>
          <xdr:spPr>
            <a:xfrm>
              <a:off x="10206575" y="4340691"/>
              <a:ext cx="161788" cy="161790"/>
            </a:xfrm>
            <a:prstGeom prst="rect">
              <a:avLst/>
            </a:prstGeom>
          </xdr:spPr>
        </xdr:pic>
        <xdr:pic>
          <xdr:nvPicPr>
            <xdr:cNvPr id="46" name="Picture 45">
              <a:extLst>
                <a:ext uri="{FF2B5EF4-FFF2-40B4-BE49-F238E27FC236}">
                  <a16:creationId xmlns:a16="http://schemas.microsoft.com/office/drawing/2014/main" id="{3A3A832F-F510-B977-3585-A2B37311F73C}"/>
                </a:ext>
              </a:extLst>
            </xdr:cNvPr>
            <xdr:cNvPicPr>
              <a:picLocks noChangeAspect="1"/>
            </xdr:cNvPicPr>
          </xdr:nvPicPr>
          <xdr:blipFill>
            <a:blip xmlns:r="http://schemas.openxmlformats.org/officeDocument/2006/relationships" r:embed="rId19"/>
            <a:stretch>
              <a:fillRect/>
            </a:stretch>
          </xdr:blipFill>
          <xdr:spPr>
            <a:xfrm>
              <a:off x="10206575" y="4667903"/>
              <a:ext cx="161788" cy="161790"/>
            </a:xfrm>
            <a:prstGeom prst="rect">
              <a:avLst/>
            </a:prstGeom>
          </xdr:spPr>
        </xdr:pic>
        <xdr:pic>
          <xdr:nvPicPr>
            <xdr:cNvPr id="47" name="Picture 46">
              <a:extLst>
                <a:ext uri="{FF2B5EF4-FFF2-40B4-BE49-F238E27FC236}">
                  <a16:creationId xmlns:a16="http://schemas.microsoft.com/office/drawing/2014/main" id="{1B102A8D-E1E8-D7DD-71AD-BAEF1B2CD853}"/>
                </a:ext>
              </a:extLst>
            </xdr:cNvPr>
            <xdr:cNvPicPr>
              <a:picLocks noChangeAspect="1"/>
            </xdr:cNvPicPr>
          </xdr:nvPicPr>
          <xdr:blipFill>
            <a:blip xmlns:r="http://schemas.openxmlformats.org/officeDocument/2006/relationships" r:embed="rId19"/>
            <a:stretch>
              <a:fillRect/>
            </a:stretch>
          </xdr:blipFill>
          <xdr:spPr>
            <a:xfrm>
              <a:off x="10206575" y="4995114"/>
              <a:ext cx="161788" cy="161790"/>
            </a:xfrm>
            <a:prstGeom prst="rect">
              <a:avLst/>
            </a:prstGeom>
          </xdr:spPr>
        </xdr:pic>
        <xdr:pic>
          <xdr:nvPicPr>
            <xdr:cNvPr id="48" name="Picture 47">
              <a:extLst>
                <a:ext uri="{FF2B5EF4-FFF2-40B4-BE49-F238E27FC236}">
                  <a16:creationId xmlns:a16="http://schemas.microsoft.com/office/drawing/2014/main" id="{C653487B-ED19-AD9E-5537-16F3FFBB937A}"/>
                </a:ext>
              </a:extLst>
            </xdr:cNvPr>
            <xdr:cNvPicPr>
              <a:picLocks noChangeAspect="1"/>
            </xdr:cNvPicPr>
          </xdr:nvPicPr>
          <xdr:blipFill>
            <a:blip xmlns:r="http://schemas.openxmlformats.org/officeDocument/2006/relationships" r:embed="rId19"/>
            <a:stretch>
              <a:fillRect/>
            </a:stretch>
          </xdr:blipFill>
          <xdr:spPr>
            <a:xfrm>
              <a:off x="10206575" y="5322326"/>
              <a:ext cx="161788" cy="161790"/>
            </a:xfrm>
            <a:prstGeom prst="rect">
              <a:avLst/>
            </a:prstGeom>
          </xdr:spPr>
        </xdr:pic>
        <xdr:pic>
          <xdr:nvPicPr>
            <xdr:cNvPr id="49" name="Picture 48">
              <a:hlinkClick xmlns:r="http://schemas.openxmlformats.org/officeDocument/2006/relationships" r:id="rId20"/>
              <a:extLst>
                <a:ext uri="{FF2B5EF4-FFF2-40B4-BE49-F238E27FC236}">
                  <a16:creationId xmlns:a16="http://schemas.microsoft.com/office/drawing/2014/main" id="{22887CF0-641A-619D-9ED0-80480A3B344B}"/>
                </a:ext>
              </a:extLst>
            </xdr:cNvPr>
            <xdr:cNvPicPr>
              <a:picLocks noChangeAspect="1"/>
            </xdr:cNvPicPr>
          </xdr:nvPicPr>
          <xdr:blipFill>
            <a:blip xmlns:r="http://schemas.openxmlformats.org/officeDocument/2006/relationships" r:embed="rId19"/>
            <a:stretch>
              <a:fillRect/>
            </a:stretch>
          </xdr:blipFill>
          <xdr:spPr>
            <a:xfrm>
              <a:off x="10206576" y="1738216"/>
              <a:ext cx="161787" cy="161790"/>
            </a:xfrm>
            <a:prstGeom prst="rect">
              <a:avLst/>
            </a:prstGeom>
          </xdr:spPr>
        </xdr:pic>
        <xdr:pic>
          <xdr:nvPicPr>
            <xdr:cNvPr id="50" name="Picture 49">
              <a:extLst>
                <a:ext uri="{FF2B5EF4-FFF2-40B4-BE49-F238E27FC236}">
                  <a16:creationId xmlns:a16="http://schemas.microsoft.com/office/drawing/2014/main" id="{2450C4AE-054B-AC4E-8C76-38F00CBB2D1D}"/>
                </a:ext>
              </a:extLst>
            </xdr:cNvPr>
            <xdr:cNvPicPr>
              <a:picLocks noChangeAspect="1"/>
            </xdr:cNvPicPr>
          </xdr:nvPicPr>
          <xdr:blipFill>
            <a:blip xmlns:r="http://schemas.openxmlformats.org/officeDocument/2006/relationships" r:embed="rId21"/>
            <a:stretch>
              <a:fillRect/>
            </a:stretch>
          </xdr:blipFill>
          <xdr:spPr>
            <a:xfrm>
              <a:off x="10533545" y="1730606"/>
              <a:ext cx="135021" cy="161790"/>
            </a:xfrm>
            <a:prstGeom prst="rect">
              <a:avLst/>
            </a:prstGeom>
          </xdr:spPr>
        </xdr:pic>
        <xdr:pic>
          <xdr:nvPicPr>
            <xdr:cNvPr id="51" name="Picture 50">
              <a:extLst>
                <a:ext uri="{FF2B5EF4-FFF2-40B4-BE49-F238E27FC236}">
                  <a16:creationId xmlns:a16="http://schemas.microsoft.com/office/drawing/2014/main" id="{2B390D43-9EBE-1C86-F02D-CD75F8496723}"/>
                </a:ext>
              </a:extLst>
            </xdr:cNvPr>
            <xdr:cNvPicPr>
              <a:picLocks noChangeAspect="1"/>
            </xdr:cNvPicPr>
          </xdr:nvPicPr>
          <xdr:blipFill>
            <a:blip xmlns:r="http://schemas.openxmlformats.org/officeDocument/2006/relationships" r:embed="rId21"/>
            <a:stretch>
              <a:fillRect/>
            </a:stretch>
          </xdr:blipFill>
          <xdr:spPr>
            <a:xfrm>
              <a:off x="10533530" y="2050207"/>
              <a:ext cx="135020" cy="161790"/>
            </a:xfrm>
            <a:prstGeom prst="rect">
              <a:avLst/>
            </a:prstGeom>
          </xdr:spPr>
        </xdr:pic>
        <xdr:pic>
          <xdr:nvPicPr>
            <xdr:cNvPr id="52" name="Picture 51">
              <a:extLst>
                <a:ext uri="{FF2B5EF4-FFF2-40B4-BE49-F238E27FC236}">
                  <a16:creationId xmlns:a16="http://schemas.microsoft.com/office/drawing/2014/main" id="{BCCD6AA6-3D5A-1FB1-1BDD-B443601DC5CE}"/>
                </a:ext>
              </a:extLst>
            </xdr:cNvPr>
            <xdr:cNvPicPr>
              <a:picLocks noChangeAspect="1"/>
            </xdr:cNvPicPr>
          </xdr:nvPicPr>
          <xdr:blipFill>
            <a:blip xmlns:r="http://schemas.openxmlformats.org/officeDocument/2006/relationships" r:embed="rId21"/>
            <a:stretch>
              <a:fillRect/>
            </a:stretch>
          </xdr:blipFill>
          <xdr:spPr>
            <a:xfrm>
              <a:off x="10533530" y="3359055"/>
              <a:ext cx="135020" cy="161790"/>
            </a:xfrm>
            <a:prstGeom prst="rect">
              <a:avLst/>
            </a:prstGeom>
          </xdr:spPr>
        </xdr:pic>
        <xdr:pic>
          <xdr:nvPicPr>
            <xdr:cNvPr id="53" name="Picture 52">
              <a:extLst>
                <a:ext uri="{FF2B5EF4-FFF2-40B4-BE49-F238E27FC236}">
                  <a16:creationId xmlns:a16="http://schemas.microsoft.com/office/drawing/2014/main" id="{250D0B99-A75D-F6DD-8679-25998BB5F130}"/>
                </a:ext>
              </a:extLst>
            </xdr:cNvPr>
            <xdr:cNvPicPr>
              <a:picLocks noChangeAspect="1"/>
            </xdr:cNvPicPr>
          </xdr:nvPicPr>
          <xdr:blipFill>
            <a:blip xmlns:r="http://schemas.openxmlformats.org/officeDocument/2006/relationships" r:embed="rId21"/>
            <a:stretch>
              <a:fillRect/>
            </a:stretch>
          </xdr:blipFill>
          <xdr:spPr>
            <a:xfrm>
              <a:off x="10533530" y="2377420"/>
              <a:ext cx="135020" cy="161790"/>
            </a:xfrm>
            <a:prstGeom prst="rect">
              <a:avLst/>
            </a:prstGeom>
          </xdr:spPr>
        </xdr:pic>
        <xdr:pic>
          <xdr:nvPicPr>
            <xdr:cNvPr id="54" name="Picture 53">
              <a:extLst>
                <a:ext uri="{FF2B5EF4-FFF2-40B4-BE49-F238E27FC236}">
                  <a16:creationId xmlns:a16="http://schemas.microsoft.com/office/drawing/2014/main" id="{D6C0F3E9-5338-873B-124A-F2BA04919E3C}"/>
                </a:ext>
              </a:extLst>
            </xdr:cNvPr>
            <xdr:cNvPicPr>
              <a:picLocks noChangeAspect="1"/>
            </xdr:cNvPicPr>
          </xdr:nvPicPr>
          <xdr:blipFill>
            <a:blip xmlns:r="http://schemas.openxmlformats.org/officeDocument/2006/relationships" r:embed="rId21"/>
            <a:stretch>
              <a:fillRect/>
            </a:stretch>
          </xdr:blipFill>
          <xdr:spPr>
            <a:xfrm>
              <a:off x="10533530" y="3031845"/>
              <a:ext cx="135020" cy="161790"/>
            </a:xfrm>
            <a:prstGeom prst="rect">
              <a:avLst/>
            </a:prstGeom>
          </xdr:spPr>
        </xdr:pic>
        <xdr:pic>
          <xdr:nvPicPr>
            <xdr:cNvPr id="55" name="Picture 54">
              <a:extLst>
                <a:ext uri="{FF2B5EF4-FFF2-40B4-BE49-F238E27FC236}">
                  <a16:creationId xmlns:a16="http://schemas.microsoft.com/office/drawing/2014/main" id="{01CDE608-9E44-56BF-9378-CD0ABCE338A8}"/>
                </a:ext>
              </a:extLst>
            </xdr:cNvPr>
            <xdr:cNvPicPr>
              <a:picLocks noChangeAspect="1"/>
            </xdr:cNvPicPr>
          </xdr:nvPicPr>
          <xdr:blipFill>
            <a:blip xmlns:r="http://schemas.openxmlformats.org/officeDocument/2006/relationships" r:embed="rId21"/>
            <a:stretch>
              <a:fillRect/>
            </a:stretch>
          </xdr:blipFill>
          <xdr:spPr>
            <a:xfrm>
              <a:off x="10533530" y="2704632"/>
              <a:ext cx="135020" cy="161790"/>
            </a:xfrm>
            <a:prstGeom prst="rect">
              <a:avLst/>
            </a:prstGeom>
          </xdr:spPr>
        </xdr:pic>
        <xdr:pic>
          <xdr:nvPicPr>
            <xdr:cNvPr id="56" name="Picture 55">
              <a:extLst>
                <a:ext uri="{FF2B5EF4-FFF2-40B4-BE49-F238E27FC236}">
                  <a16:creationId xmlns:a16="http://schemas.microsoft.com/office/drawing/2014/main" id="{63C0A24C-FDEF-18FC-375A-8BC15BDA9822}"/>
                </a:ext>
              </a:extLst>
            </xdr:cNvPr>
            <xdr:cNvPicPr>
              <a:picLocks noChangeAspect="1"/>
            </xdr:cNvPicPr>
          </xdr:nvPicPr>
          <xdr:blipFill>
            <a:blip xmlns:r="http://schemas.openxmlformats.org/officeDocument/2006/relationships" r:embed="rId21"/>
            <a:stretch>
              <a:fillRect/>
            </a:stretch>
          </xdr:blipFill>
          <xdr:spPr>
            <a:xfrm>
              <a:off x="10533530" y="4013479"/>
              <a:ext cx="135020" cy="161790"/>
            </a:xfrm>
            <a:prstGeom prst="rect">
              <a:avLst/>
            </a:prstGeom>
          </xdr:spPr>
        </xdr:pic>
        <xdr:pic>
          <xdr:nvPicPr>
            <xdr:cNvPr id="57" name="Picture 56">
              <a:extLst>
                <a:ext uri="{FF2B5EF4-FFF2-40B4-BE49-F238E27FC236}">
                  <a16:creationId xmlns:a16="http://schemas.microsoft.com/office/drawing/2014/main" id="{F400631D-85FA-0474-087C-7D91E06E791C}"/>
                </a:ext>
              </a:extLst>
            </xdr:cNvPr>
            <xdr:cNvPicPr>
              <a:picLocks noChangeAspect="1"/>
            </xdr:cNvPicPr>
          </xdr:nvPicPr>
          <xdr:blipFill>
            <a:blip xmlns:r="http://schemas.openxmlformats.org/officeDocument/2006/relationships" r:embed="rId21"/>
            <a:stretch>
              <a:fillRect/>
            </a:stretch>
          </xdr:blipFill>
          <xdr:spPr>
            <a:xfrm>
              <a:off x="10533530" y="4340691"/>
              <a:ext cx="135020" cy="161790"/>
            </a:xfrm>
            <a:prstGeom prst="rect">
              <a:avLst/>
            </a:prstGeom>
          </xdr:spPr>
        </xdr:pic>
        <xdr:pic>
          <xdr:nvPicPr>
            <xdr:cNvPr id="58" name="Picture 57">
              <a:extLst>
                <a:ext uri="{FF2B5EF4-FFF2-40B4-BE49-F238E27FC236}">
                  <a16:creationId xmlns:a16="http://schemas.microsoft.com/office/drawing/2014/main" id="{24F16623-D40B-4F9B-3E6F-A4A79B3A3502}"/>
                </a:ext>
              </a:extLst>
            </xdr:cNvPr>
            <xdr:cNvPicPr>
              <a:picLocks noChangeAspect="1"/>
            </xdr:cNvPicPr>
          </xdr:nvPicPr>
          <xdr:blipFill>
            <a:blip xmlns:r="http://schemas.openxmlformats.org/officeDocument/2006/relationships" r:embed="rId21"/>
            <a:stretch>
              <a:fillRect/>
            </a:stretch>
          </xdr:blipFill>
          <xdr:spPr>
            <a:xfrm>
              <a:off x="10533530" y="3686266"/>
              <a:ext cx="135020" cy="161790"/>
            </a:xfrm>
            <a:prstGeom prst="rect">
              <a:avLst/>
            </a:prstGeom>
          </xdr:spPr>
        </xdr:pic>
        <xdr:pic>
          <xdr:nvPicPr>
            <xdr:cNvPr id="59" name="Picture 58">
              <a:extLst>
                <a:ext uri="{FF2B5EF4-FFF2-40B4-BE49-F238E27FC236}">
                  <a16:creationId xmlns:a16="http://schemas.microsoft.com/office/drawing/2014/main" id="{B42ECDF3-6434-362E-A15E-1BE112309C6B}"/>
                </a:ext>
              </a:extLst>
            </xdr:cNvPr>
            <xdr:cNvPicPr>
              <a:picLocks noChangeAspect="1"/>
            </xdr:cNvPicPr>
          </xdr:nvPicPr>
          <xdr:blipFill>
            <a:blip xmlns:r="http://schemas.openxmlformats.org/officeDocument/2006/relationships" r:embed="rId21"/>
            <a:stretch>
              <a:fillRect/>
            </a:stretch>
          </xdr:blipFill>
          <xdr:spPr>
            <a:xfrm>
              <a:off x="10533530" y="4667903"/>
              <a:ext cx="135020" cy="161790"/>
            </a:xfrm>
            <a:prstGeom prst="rect">
              <a:avLst/>
            </a:prstGeom>
          </xdr:spPr>
        </xdr:pic>
        <xdr:pic>
          <xdr:nvPicPr>
            <xdr:cNvPr id="60" name="Picture 59">
              <a:extLst>
                <a:ext uri="{FF2B5EF4-FFF2-40B4-BE49-F238E27FC236}">
                  <a16:creationId xmlns:a16="http://schemas.microsoft.com/office/drawing/2014/main" id="{84A1B1A3-F407-DD93-B841-E0338B43CEF4}"/>
                </a:ext>
              </a:extLst>
            </xdr:cNvPr>
            <xdr:cNvPicPr>
              <a:picLocks noChangeAspect="1"/>
            </xdr:cNvPicPr>
          </xdr:nvPicPr>
          <xdr:blipFill>
            <a:blip xmlns:r="http://schemas.openxmlformats.org/officeDocument/2006/relationships" r:embed="rId21"/>
            <a:stretch>
              <a:fillRect/>
            </a:stretch>
          </xdr:blipFill>
          <xdr:spPr>
            <a:xfrm>
              <a:off x="10533530" y="4995114"/>
              <a:ext cx="135020" cy="161790"/>
            </a:xfrm>
            <a:prstGeom prst="rect">
              <a:avLst/>
            </a:prstGeom>
          </xdr:spPr>
        </xdr:pic>
        <xdr:pic>
          <xdr:nvPicPr>
            <xdr:cNvPr id="61" name="Picture 60">
              <a:extLst>
                <a:ext uri="{FF2B5EF4-FFF2-40B4-BE49-F238E27FC236}">
                  <a16:creationId xmlns:a16="http://schemas.microsoft.com/office/drawing/2014/main" id="{7CC9F90B-FDD5-25F5-84C2-33C56F9D28C8}"/>
                </a:ext>
              </a:extLst>
            </xdr:cNvPr>
            <xdr:cNvPicPr>
              <a:picLocks noChangeAspect="1"/>
            </xdr:cNvPicPr>
          </xdr:nvPicPr>
          <xdr:blipFill>
            <a:blip xmlns:r="http://schemas.openxmlformats.org/officeDocument/2006/relationships" r:embed="rId21"/>
            <a:stretch>
              <a:fillRect/>
            </a:stretch>
          </xdr:blipFill>
          <xdr:spPr>
            <a:xfrm>
              <a:off x="10533530" y="5322330"/>
              <a:ext cx="135020" cy="161790"/>
            </a:xfrm>
            <a:prstGeom prst="rect">
              <a:avLst/>
            </a:prstGeom>
          </xdr:spPr>
        </xdr:pic>
      </xdr:grpSp>
      <xdr:pic>
        <xdr:nvPicPr>
          <xdr:cNvPr id="88" name="Picture 87">
            <a:extLst>
              <a:ext uri="{FF2B5EF4-FFF2-40B4-BE49-F238E27FC236}">
                <a16:creationId xmlns:a16="http://schemas.microsoft.com/office/drawing/2014/main" id="{9C7A0387-BE02-4492-8281-6A49FB341265}"/>
              </a:ext>
            </a:extLst>
          </xdr:cNvPr>
          <xdr:cNvPicPr>
            <a:picLocks noChangeAspect="1"/>
          </xdr:cNvPicPr>
        </xdr:nvPicPr>
        <xdr:blipFill>
          <a:blip xmlns:r="http://schemas.openxmlformats.org/officeDocument/2006/relationships" r:embed="rId19"/>
          <a:stretch>
            <a:fillRect/>
          </a:stretch>
        </xdr:blipFill>
        <xdr:spPr>
          <a:xfrm>
            <a:off x="2179320" y="5722620"/>
            <a:ext cx="163129" cy="162177"/>
          </a:xfrm>
          <a:prstGeom prst="rect">
            <a:avLst/>
          </a:prstGeom>
        </xdr:spPr>
      </xdr:pic>
      <xdr:pic>
        <xdr:nvPicPr>
          <xdr:cNvPr id="89" name="Picture 88">
            <a:extLst>
              <a:ext uri="{FF2B5EF4-FFF2-40B4-BE49-F238E27FC236}">
                <a16:creationId xmlns:a16="http://schemas.microsoft.com/office/drawing/2014/main" id="{3FCF1B65-CECA-4877-8419-C291E76CEB80}"/>
              </a:ext>
            </a:extLst>
          </xdr:cNvPr>
          <xdr:cNvPicPr>
            <a:picLocks noChangeAspect="1"/>
          </xdr:cNvPicPr>
        </xdr:nvPicPr>
        <xdr:blipFill>
          <a:blip xmlns:r="http://schemas.openxmlformats.org/officeDocument/2006/relationships" r:embed="rId19"/>
          <a:stretch>
            <a:fillRect/>
          </a:stretch>
        </xdr:blipFill>
        <xdr:spPr>
          <a:xfrm>
            <a:off x="2179320" y="6042660"/>
            <a:ext cx="163129" cy="162177"/>
          </a:xfrm>
          <a:prstGeom prst="rect">
            <a:avLst/>
          </a:prstGeom>
        </xdr:spPr>
      </xdr:pic>
      <xdr:pic>
        <xdr:nvPicPr>
          <xdr:cNvPr id="90" name="Picture 89">
            <a:extLst>
              <a:ext uri="{FF2B5EF4-FFF2-40B4-BE49-F238E27FC236}">
                <a16:creationId xmlns:a16="http://schemas.microsoft.com/office/drawing/2014/main" id="{4C6C0C39-5D96-481B-83ED-76C6845415A8}"/>
              </a:ext>
            </a:extLst>
          </xdr:cNvPr>
          <xdr:cNvPicPr>
            <a:picLocks noChangeAspect="1"/>
          </xdr:cNvPicPr>
        </xdr:nvPicPr>
        <xdr:blipFill>
          <a:blip xmlns:r="http://schemas.openxmlformats.org/officeDocument/2006/relationships" r:embed="rId21"/>
          <a:stretch>
            <a:fillRect/>
          </a:stretch>
        </xdr:blipFill>
        <xdr:spPr>
          <a:xfrm>
            <a:off x="2514600" y="5722620"/>
            <a:ext cx="136139" cy="162177"/>
          </a:xfrm>
          <a:prstGeom prst="rect">
            <a:avLst/>
          </a:prstGeom>
        </xdr:spPr>
      </xdr:pic>
      <xdr:pic>
        <xdr:nvPicPr>
          <xdr:cNvPr id="91" name="Picture 90">
            <a:extLst>
              <a:ext uri="{FF2B5EF4-FFF2-40B4-BE49-F238E27FC236}">
                <a16:creationId xmlns:a16="http://schemas.microsoft.com/office/drawing/2014/main" id="{6802E33A-40B5-46B5-9F41-B044E32D8F34}"/>
              </a:ext>
            </a:extLst>
          </xdr:cNvPr>
          <xdr:cNvPicPr>
            <a:picLocks noChangeAspect="1"/>
          </xdr:cNvPicPr>
        </xdr:nvPicPr>
        <xdr:blipFill>
          <a:blip xmlns:r="http://schemas.openxmlformats.org/officeDocument/2006/relationships" r:embed="rId21"/>
          <a:stretch>
            <a:fillRect/>
          </a:stretch>
        </xdr:blipFill>
        <xdr:spPr>
          <a:xfrm>
            <a:off x="2522220" y="6042660"/>
            <a:ext cx="136139" cy="162177"/>
          </a:xfrm>
          <a:prstGeom prst="rect">
            <a:avLst/>
          </a:prstGeom>
        </xdr:spPr>
      </xdr:pic>
    </xdr:grpSp>
    <xdr:clientData/>
  </xdr:twoCellAnchor>
  <xdr:twoCellAnchor editAs="oneCell">
    <xdr:from>
      <xdr:col>10</xdr:col>
      <xdr:colOff>723900</xdr:colOff>
      <xdr:row>3</xdr:row>
      <xdr:rowOff>130080</xdr:rowOff>
    </xdr:from>
    <xdr:to>
      <xdr:col>10</xdr:col>
      <xdr:colOff>1196340</xdr:colOff>
      <xdr:row>3</xdr:row>
      <xdr:rowOff>382080</xdr:rowOff>
    </xdr:to>
    <xdr:pic>
      <xdr:nvPicPr>
        <xdr:cNvPr id="94" name="Picture 93">
          <a:extLst>
            <a:ext uri="{FF2B5EF4-FFF2-40B4-BE49-F238E27FC236}">
              <a16:creationId xmlns:a16="http://schemas.microsoft.com/office/drawing/2014/main" id="{11D4EC27-48BB-4135-B5AF-90F0304CFA1D}"/>
            </a:ext>
          </a:extLst>
        </xdr:cNvPr>
        <xdr:cNvPicPr>
          <a:picLocks/>
        </xdr:cNvPicPr>
      </xdr:nvPicPr>
      <xdr:blipFill>
        <a:blip xmlns:r="http://schemas.openxmlformats.org/officeDocument/2006/relationships" r:embed="rId22"/>
        <a:stretch>
          <a:fillRect/>
        </a:stretch>
      </xdr:blipFill>
      <xdr:spPr>
        <a:xfrm>
          <a:off x="5478780" y="945420"/>
          <a:ext cx="472440" cy="252000"/>
        </a:xfrm>
        <a:prstGeom prst="rect">
          <a:avLst/>
        </a:prstGeom>
      </xdr:spPr>
    </xdr:pic>
    <xdr:clientData/>
  </xdr:twoCellAnchor>
  <xdr:twoCellAnchor>
    <xdr:from>
      <xdr:col>10</xdr:col>
      <xdr:colOff>1188420</xdr:colOff>
      <xdr:row>3</xdr:row>
      <xdr:rowOff>129540</xdr:rowOff>
    </xdr:from>
    <xdr:to>
      <xdr:col>11</xdr:col>
      <xdr:colOff>45720</xdr:colOff>
      <xdr:row>3</xdr:row>
      <xdr:rowOff>381540</xdr:rowOff>
    </xdr:to>
    <xdr:sp macro="" textlink="">
      <xdr:nvSpPr>
        <xdr:cNvPr id="95" name="Rectangle: Rounded Corners 94">
          <a:extLst>
            <a:ext uri="{FF2B5EF4-FFF2-40B4-BE49-F238E27FC236}">
              <a16:creationId xmlns:a16="http://schemas.microsoft.com/office/drawing/2014/main" id="{4E41BDC8-85BA-45AE-9DB8-56089C27C21C}"/>
            </a:ext>
          </a:extLst>
        </xdr:cNvPr>
        <xdr:cNvSpPr/>
      </xdr:nvSpPr>
      <xdr:spPr>
        <a:xfrm>
          <a:off x="5943300" y="944880"/>
          <a:ext cx="648000" cy="252000"/>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200">
              <a:solidFill>
                <a:sysClr val="windowText" lastClr="000000"/>
              </a:solidFill>
              <a:latin typeface="Aptos Narrow" panose="020B0004020202020204" pitchFamily="34" charset="0"/>
              <a:cs typeface="Arial" panose="020B0604020202020204" pitchFamily="34" charset="0"/>
            </a:rPr>
            <a:t>Filter</a:t>
          </a:r>
          <a:endParaRPr lang="en-SC" sz="1200">
            <a:solidFill>
              <a:sysClr val="windowText" lastClr="000000"/>
            </a:solidFill>
            <a:latin typeface="Aptos Narrow" panose="020B0004020202020204" pitchFamily="34" charset="0"/>
            <a:cs typeface="Arial" panose="020B0604020202020204" pitchFamily="34" charset="0"/>
          </a:endParaRPr>
        </a:p>
      </xdr:txBody>
    </xdr:sp>
    <xdr:clientData/>
  </xdr:twoCellAnchor>
  <xdr:twoCellAnchor>
    <xdr:from>
      <xdr:col>7</xdr:col>
      <xdr:colOff>365760</xdr:colOff>
      <xdr:row>21</xdr:row>
      <xdr:rowOff>0</xdr:rowOff>
    </xdr:from>
    <xdr:to>
      <xdr:col>8</xdr:col>
      <xdr:colOff>356340</xdr:colOff>
      <xdr:row>21</xdr:row>
      <xdr:rowOff>216000</xdr:rowOff>
    </xdr:to>
    <xdr:sp macro="" textlink="">
      <xdr:nvSpPr>
        <xdr:cNvPr id="96" name="Rectangle: Rounded Corners 95">
          <a:extLst>
            <a:ext uri="{FF2B5EF4-FFF2-40B4-BE49-F238E27FC236}">
              <a16:creationId xmlns:a16="http://schemas.microsoft.com/office/drawing/2014/main" id="{44756578-5402-4EEC-A82C-4A30B56EDEB0}"/>
            </a:ext>
          </a:extLst>
        </xdr:cNvPr>
        <xdr:cNvSpPr/>
      </xdr:nvSpPr>
      <xdr:spPr>
        <a:xfrm>
          <a:off x="2446020" y="6400800"/>
          <a:ext cx="684000" cy="216000"/>
        </a:xfrm>
        <a:prstGeom prst="roundRect">
          <a:avLst>
            <a:gd name="adj" fmla="val 0"/>
          </a:avLst>
        </a:prstGeom>
        <a:solidFill>
          <a:schemeClr val="bg1">
            <a:lumMod val="75000"/>
          </a:schemeClr>
        </a:solid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0</xdr:colOff>
      <xdr:row>21</xdr:row>
      <xdr:rowOff>0</xdr:rowOff>
    </xdr:from>
    <xdr:to>
      <xdr:col>7</xdr:col>
      <xdr:colOff>318240</xdr:colOff>
      <xdr:row>21</xdr:row>
      <xdr:rowOff>216000</xdr:rowOff>
    </xdr:to>
    <xdr:sp macro="" textlink="">
      <xdr:nvSpPr>
        <xdr:cNvPr id="97" name="Rectangle: Rounded Corners 96">
          <a:extLst>
            <a:ext uri="{FF2B5EF4-FFF2-40B4-BE49-F238E27FC236}">
              <a16:creationId xmlns:a16="http://schemas.microsoft.com/office/drawing/2014/main" id="{70672461-14F9-46A0-B424-B5032B51F809}"/>
            </a:ext>
          </a:extLst>
        </xdr:cNvPr>
        <xdr:cNvSpPr/>
      </xdr:nvSpPr>
      <xdr:spPr>
        <a:xfrm>
          <a:off x="1714500" y="6400800"/>
          <a:ext cx="684000" cy="216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117.xml><?xml version="1.0" encoding="utf-8"?>
<xdr:wsDr xmlns:xdr="http://schemas.openxmlformats.org/drawingml/2006/spreadsheetDrawing" xmlns:a="http://schemas.openxmlformats.org/drawingml/2006/main">
  <xdr:twoCellAnchor>
    <xdr:from>
      <xdr:col>5</xdr:col>
      <xdr:colOff>0</xdr:colOff>
      <xdr:row>6</xdr:row>
      <xdr:rowOff>114304</xdr:rowOff>
    </xdr:from>
    <xdr:to>
      <xdr:col>6</xdr:col>
      <xdr:colOff>31800</xdr:colOff>
      <xdr:row>6</xdr:row>
      <xdr:rowOff>222304</xdr:rowOff>
    </xdr:to>
    <xdr:sp macro="" textlink="">
      <xdr:nvSpPr>
        <xdr:cNvPr id="142" name="Rectangle 141">
          <a:extLst>
            <a:ext uri="{FF2B5EF4-FFF2-40B4-BE49-F238E27FC236}">
              <a16:creationId xmlns:a16="http://schemas.microsoft.com/office/drawing/2014/main" id="{ACD209E2-491B-477B-A520-11D7FBBDDAEB}"/>
            </a:ext>
          </a:extLst>
        </xdr:cNvPr>
        <xdr:cNvSpPr>
          <a:spLocks noChangeAspect="1"/>
        </xdr:cNvSpPr>
      </xdr:nvSpPr>
      <xdr:spPr>
        <a:xfrm>
          <a:off x="1805940" y="1684024"/>
          <a:ext cx="108000" cy="108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15</xdr:row>
      <xdr:rowOff>114304</xdr:rowOff>
    </xdr:from>
    <xdr:to>
      <xdr:col>6</xdr:col>
      <xdr:colOff>31800</xdr:colOff>
      <xdr:row>15</xdr:row>
      <xdr:rowOff>222304</xdr:rowOff>
    </xdr:to>
    <xdr:sp macro="" textlink="">
      <xdr:nvSpPr>
        <xdr:cNvPr id="143" name="Rectangle 142">
          <a:extLst>
            <a:ext uri="{FF2B5EF4-FFF2-40B4-BE49-F238E27FC236}">
              <a16:creationId xmlns:a16="http://schemas.microsoft.com/office/drawing/2014/main" id="{321F55D5-2EA0-403C-9EA8-C1A9DA9E7665}"/>
            </a:ext>
          </a:extLst>
        </xdr:cNvPr>
        <xdr:cNvSpPr>
          <a:spLocks noChangeAspect="1"/>
        </xdr:cNvSpPr>
      </xdr:nvSpPr>
      <xdr:spPr>
        <a:xfrm>
          <a:off x="1805940" y="4427224"/>
          <a:ext cx="108000" cy="108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114304</xdr:rowOff>
    </xdr:from>
    <xdr:to>
      <xdr:col>6</xdr:col>
      <xdr:colOff>31800</xdr:colOff>
      <xdr:row>7</xdr:row>
      <xdr:rowOff>222304</xdr:rowOff>
    </xdr:to>
    <xdr:sp macro="" textlink="">
      <xdr:nvSpPr>
        <xdr:cNvPr id="144" name="Rectangle 143">
          <a:extLst>
            <a:ext uri="{FF2B5EF4-FFF2-40B4-BE49-F238E27FC236}">
              <a16:creationId xmlns:a16="http://schemas.microsoft.com/office/drawing/2014/main" id="{BA8B2259-641D-4B4B-BBCD-E0D580EFD38F}"/>
            </a:ext>
          </a:extLst>
        </xdr:cNvPr>
        <xdr:cNvSpPr>
          <a:spLocks noChangeAspect="1"/>
        </xdr:cNvSpPr>
      </xdr:nvSpPr>
      <xdr:spPr>
        <a:xfrm>
          <a:off x="1805940" y="1988824"/>
          <a:ext cx="108000" cy="108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114304</xdr:rowOff>
    </xdr:from>
    <xdr:to>
      <xdr:col>6</xdr:col>
      <xdr:colOff>31800</xdr:colOff>
      <xdr:row>9</xdr:row>
      <xdr:rowOff>222304</xdr:rowOff>
    </xdr:to>
    <xdr:sp macro="" textlink="">
      <xdr:nvSpPr>
        <xdr:cNvPr id="145" name="Rectangle 144">
          <a:extLst>
            <a:ext uri="{FF2B5EF4-FFF2-40B4-BE49-F238E27FC236}">
              <a16:creationId xmlns:a16="http://schemas.microsoft.com/office/drawing/2014/main" id="{129F697C-0743-46AF-9FEF-7CD88CFEA866}"/>
            </a:ext>
          </a:extLst>
        </xdr:cNvPr>
        <xdr:cNvSpPr>
          <a:spLocks noChangeAspect="1"/>
        </xdr:cNvSpPr>
      </xdr:nvSpPr>
      <xdr:spPr>
        <a:xfrm>
          <a:off x="1805940" y="2598424"/>
          <a:ext cx="108000" cy="108000"/>
        </a:xfrm>
        <a:prstGeom prst="rect">
          <a:avLst/>
        </a:prstGeom>
        <a:solidFill>
          <a:srgbClr val="FFFF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114304</xdr:rowOff>
    </xdr:from>
    <xdr:to>
      <xdr:col>6</xdr:col>
      <xdr:colOff>31800</xdr:colOff>
      <xdr:row>8</xdr:row>
      <xdr:rowOff>222304</xdr:rowOff>
    </xdr:to>
    <xdr:sp macro="" textlink="">
      <xdr:nvSpPr>
        <xdr:cNvPr id="146" name="Rectangle 145">
          <a:extLst>
            <a:ext uri="{FF2B5EF4-FFF2-40B4-BE49-F238E27FC236}">
              <a16:creationId xmlns:a16="http://schemas.microsoft.com/office/drawing/2014/main" id="{5BCBC62B-C47C-43EC-8996-8C156D68766C}"/>
            </a:ext>
          </a:extLst>
        </xdr:cNvPr>
        <xdr:cNvSpPr>
          <a:spLocks noChangeAspect="1"/>
        </xdr:cNvSpPr>
      </xdr:nvSpPr>
      <xdr:spPr>
        <a:xfrm>
          <a:off x="1805940" y="2293624"/>
          <a:ext cx="108000" cy="108000"/>
        </a:xfrm>
        <a:prstGeom prst="rect">
          <a:avLst/>
        </a:prstGeom>
        <a:solidFill>
          <a:srgbClr val="FFFF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10</xdr:row>
      <xdr:rowOff>114304</xdr:rowOff>
    </xdr:from>
    <xdr:to>
      <xdr:col>6</xdr:col>
      <xdr:colOff>31800</xdr:colOff>
      <xdr:row>10</xdr:row>
      <xdr:rowOff>222304</xdr:rowOff>
    </xdr:to>
    <xdr:sp macro="" textlink="">
      <xdr:nvSpPr>
        <xdr:cNvPr id="147" name="Rectangle 146">
          <a:extLst>
            <a:ext uri="{FF2B5EF4-FFF2-40B4-BE49-F238E27FC236}">
              <a16:creationId xmlns:a16="http://schemas.microsoft.com/office/drawing/2014/main" id="{9C199F97-8FFB-436B-9428-255FC122252F}"/>
            </a:ext>
          </a:extLst>
        </xdr:cNvPr>
        <xdr:cNvSpPr>
          <a:spLocks noChangeAspect="1"/>
        </xdr:cNvSpPr>
      </xdr:nvSpPr>
      <xdr:spPr>
        <a:xfrm>
          <a:off x="1805940" y="2903224"/>
          <a:ext cx="108000" cy="108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11</xdr:row>
      <xdr:rowOff>114304</xdr:rowOff>
    </xdr:from>
    <xdr:to>
      <xdr:col>6</xdr:col>
      <xdr:colOff>31800</xdr:colOff>
      <xdr:row>11</xdr:row>
      <xdr:rowOff>222304</xdr:rowOff>
    </xdr:to>
    <xdr:sp macro="" textlink="">
      <xdr:nvSpPr>
        <xdr:cNvPr id="148" name="Rectangle 147">
          <a:extLst>
            <a:ext uri="{FF2B5EF4-FFF2-40B4-BE49-F238E27FC236}">
              <a16:creationId xmlns:a16="http://schemas.microsoft.com/office/drawing/2014/main" id="{52EC48B8-C3A6-42BF-A98D-3712270EBF4E}"/>
            </a:ext>
          </a:extLst>
        </xdr:cNvPr>
        <xdr:cNvSpPr>
          <a:spLocks noChangeAspect="1"/>
        </xdr:cNvSpPr>
      </xdr:nvSpPr>
      <xdr:spPr>
        <a:xfrm>
          <a:off x="1805940" y="3208024"/>
          <a:ext cx="108000" cy="108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12</xdr:row>
      <xdr:rowOff>114304</xdr:rowOff>
    </xdr:from>
    <xdr:to>
      <xdr:col>6</xdr:col>
      <xdr:colOff>31800</xdr:colOff>
      <xdr:row>12</xdr:row>
      <xdr:rowOff>222304</xdr:rowOff>
    </xdr:to>
    <xdr:sp macro="" textlink="">
      <xdr:nvSpPr>
        <xdr:cNvPr id="149" name="Rectangle 148">
          <a:extLst>
            <a:ext uri="{FF2B5EF4-FFF2-40B4-BE49-F238E27FC236}">
              <a16:creationId xmlns:a16="http://schemas.microsoft.com/office/drawing/2014/main" id="{89CE286E-53A9-4DB6-AB57-6C65D0E5067B}"/>
            </a:ext>
          </a:extLst>
        </xdr:cNvPr>
        <xdr:cNvSpPr>
          <a:spLocks noChangeAspect="1"/>
        </xdr:cNvSpPr>
      </xdr:nvSpPr>
      <xdr:spPr>
        <a:xfrm>
          <a:off x="1805940" y="3512824"/>
          <a:ext cx="108000" cy="108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13</xdr:row>
      <xdr:rowOff>114304</xdr:rowOff>
    </xdr:from>
    <xdr:to>
      <xdr:col>6</xdr:col>
      <xdr:colOff>31800</xdr:colOff>
      <xdr:row>13</xdr:row>
      <xdr:rowOff>222304</xdr:rowOff>
    </xdr:to>
    <xdr:sp macro="" textlink="">
      <xdr:nvSpPr>
        <xdr:cNvPr id="150" name="Rectangle 149">
          <a:extLst>
            <a:ext uri="{FF2B5EF4-FFF2-40B4-BE49-F238E27FC236}">
              <a16:creationId xmlns:a16="http://schemas.microsoft.com/office/drawing/2014/main" id="{4797C4BF-B8E4-47E4-875A-E5E6A6A9DD0E}"/>
            </a:ext>
          </a:extLst>
        </xdr:cNvPr>
        <xdr:cNvSpPr>
          <a:spLocks noChangeAspect="1"/>
        </xdr:cNvSpPr>
      </xdr:nvSpPr>
      <xdr:spPr>
        <a:xfrm>
          <a:off x="1805940" y="3817624"/>
          <a:ext cx="108000" cy="108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14</xdr:row>
      <xdr:rowOff>114304</xdr:rowOff>
    </xdr:from>
    <xdr:to>
      <xdr:col>6</xdr:col>
      <xdr:colOff>31800</xdr:colOff>
      <xdr:row>14</xdr:row>
      <xdr:rowOff>222304</xdr:rowOff>
    </xdr:to>
    <xdr:sp macro="" textlink="">
      <xdr:nvSpPr>
        <xdr:cNvPr id="151" name="Rectangle 150">
          <a:extLst>
            <a:ext uri="{FF2B5EF4-FFF2-40B4-BE49-F238E27FC236}">
              <a16:creationId xmlns:a16="http://schemas.microsoft.com/office/drawing/2014/main" id="{30FF765F-3195-4AA2-B5BA-0522321B2BC4}"/>
            </a:ext>
          </a:extLst>
        </xdr:cNvPr>
        <xdr:cNvSpPr>
          <a:spLocks noChangeAspect="1"/>
        </xdr:cNvSpPr>
      </xdr:nvSpPr>
      <xdr:spPr>
        <a:xfrm>
          <a:off x="1805940" y="4122424"/>
          <a:ext cx="108000" cy="108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15</xdr:col>
      <xdr:colOff>716280</xdr:colOff>
      <xdr:row>3</xdr:row>
      <xdr:rowOff>99060</xdr:rowOff>
    </xdr:from>
    <xdr:to>
      <xdr:col>17</xdr:col>
      <xdr:colOff>66000</xdr:colOff>
      <xdr:row>3</xdr:row>
      <xdr:rowOff>351060</xdr:rowOff>
    </xdr:to>
    <xdr:sp macro="" textlink="">
      <xdr:nvSpPr>
        <xdr:cNvPr id="152" name="Rectangle: Rounded Corners 151">
          <a:extLst>
            <a:ext uri="{FF2B5EF4-FFF2-40B4-BE49-F238E27FC236}">
              <a16:creationId xmlns:a16="http://schemas.microsoft.com/office/drawing/2014/main" id="{F2871BAE-EAC3-423E-A320-B339001EE3A2}"/>
            </a:ext>
          </a:extLst>
        </xdr:cNvPr>
        <xdr:cNvSpPr/>
      </xdr:nvSpPr>
      <xdr:spPr>
        <a:xfrm>
          <a:off x="13296900" y="914400"/>
          <a:ext cx="828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ADD NEW</a:t>
          </a:r>
          <a:endParaRPr lang="en-SC" sz="1000"/>
        </a:p>
      </xdr:txBody>
    </xdr:sp>
    <xdr:clientData/>
  </xdr:twoCellAnchor>
  <xdr:twoCellAnchor>
    <xdr:from>
      <xdr:col>14</xdr:col>
      <xdr:colOff>792480</xdr:colOff>
      <xdr:row>3</xdr:row>
      <xdr:rowOff>99060</xdr:rowOff>
    </xdr:from>
    <xdr:to>
      <xdr:col>15</xdr:col>
      <xdr:colOff>636180</xdr:colOff>
      <xdr:row>3</xdr:row>
      <xdr:rowOff>351060</xdr:rowOff>
    </xdr:to>
    <xdr:sp macro="" textlink="">
      <xdr:nvSpPr>
        <xdr:cNvPr id="158" name="Rectangle: Rounded Corners 157">
          <a:extLst>
            <a:ext uri="{FF2B5EF4-FFF2-40B4-BE49-F238E27FC236}">
              <a16:creationId xmlns:a16="http://schemas.microsoft.com/office/drawing/2014/main" id="{8EE810B9-A4EE-444B-8865-9A4BF0E9CCAB}"/>
            </a:ext>
          </a:extLst>
        </xdr:cNvPr>
        <xdr:cNvSpPr/>
      </xdr:nvSpPr>
      <xdr:spPr>
        <a:xfrm>
          <a:off x="12496800" y="914400"/>
          <a:ext cx="720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xdr:col>
      <xdr:colOff>15240</xdr:colOff>
      <xdr:row>0</xdr:row>
      <xdr:rowOff>0</xdr:rowOff>
    </xdr:from>
    <xdr:to>
      <xdr:col>12</xdr:col>
      <xdr:colOff>800100</xdr:colOff>
      <xdr:row>40</xdr:row>
      <xdr:rowOff>0</xdr:rowOff>
    </xdr:to>
    <xdr:sp macro="" textlink="">
      <xdr:nvSpPr>
        <xdr:cNvPr id="162" name="Rectangle 161">
          <a:extLst>
            <a:ext uri="{FF2B5EF4-FFF2-40B4-BE49-F238E27FC236}">
              <a16:creationId xmlns:a16="http://schemas.microsoft.com/office/drawing/2014/main" id="{BC96568C-8FF2-45AD-80FB-140FCF163D49}"/>
            </a:ext>
          </a:extLst>
        </xdr:cNvPr>
        <xdr:cNvSpPr/>
      </xdr:nvSpPr>
      <xdr:spPr>
        <a:xfrm>
          <a:off x="1485900" y="0"/>
          <a:ext cx="8031480" cy="10462260"/>
        </a:xfrm>
        <a:prstGeom prst="rect">
          <a:avLst/>
        </a:prstGeom>
        <a:solidFill>
          <a:schemeClr val="bg1">
            <a:lumMod val="85000"/>
            <a:alpha val="7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13</xdr:col>
      <xdr:colOff>784860</xdr:colOff>
      <xdr:row>3</xdr:row>
      <xdr:rowOff>22860</xdr:rowOff>
    </xdr:from>
    <xdr:to>
      <xdr:col>14</xdr:col>
      <xdr:colOff>52560</xdr:colOff>
      <xdr:row>3</xdr:row>
      <xdr:rowOff>166860</xdr:rowOff>
    </xdr:to>
    <xdr:sp macro="" textlink="">
      <xdr:nvSpPr>
        <xdr:cNvPr id="190" name="Rectangle 189">
          <a:extLst>
            <a:ext uri="{FF2B5EF4-FFF2-40B4-BE49-F238E27FC236}">
              <a16:creationId xmlns:a16="http://schemas.microsoft.com/office/drawing/2014/main" id="{082F6356-ED8D-4175-C8F8-EB47869E263B}"/>
            </a:ext>
          </a:extLst>
        </xdr:cNvPr>
        <xdr:cNvSpPr>
          <a:spLocks noChangeAspect="1"/>
        </xdr:cNvSpPr>
      </xdr:nvSpPr>
      <xdr:spPr>
        <a:xfrm>
          <a:off x="11612880" y="838200"/>
          <a:ext cx="144000" cy="144000"/>
        </a:xfrm>
        <a:prstGeom prst="rect">
          <a:avLst/>
        </a:prstGeom>
        <a:solidFill>
          <a:schemeClr val="bg2">
            <a:lumMod val="50000"/>
          </a:schemeClr>
        </a:solid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12</xdr:col>
      <xdr:colOff>799728</xdr:colOff>
      <xdr:row>0</xdr:row>
      <xdr:rowOff>1</xdr:rowOff>
    </xdr:from>
    <xdr:to>
      <xdr:col>21</xdr:col>
      <xdr:colOff>31428</xdr:colOff>
      <xdr:row>24</xdr:row>
      <xdr:rowOff>38099</xdr:rowOff>
    </xdr:to>
    <xdr:grpSp>
      <xdr:nvGrpSpPr>
        <xdr:cNvPr id="241" name="Group 240">
          <a:extLst>
            <a:ext uri="{FF2B5EF4-FFF2-40B4-BE49-F238E27FC236}">
              <a16:creationId xmlns:a16="http://schemas.microsoft.com/office/drawing/2014/main" id="{E7B65029-6BEB-2A22-228C-8229BDD701F0}"/>
            </a:ext>
          </a:extLst>
        </xdr:cNvPr>
        <xdr:cNvGrpSpPr/>
      </xdr:nvGrpSpPr>
      <xdr:grpSpPr>
        <a:xfrm>
          <a:off x="9517008" y="1"/>
          <a:ext cx="4680000" cy="7299958"/>
          <a:chOff x="9692568" y="2"/>
          <a:chExt cx="4496177" cy="6804658"/>
        </a:xfrm>
      </xdr:grpSpPr>
      <xdr:grpSp>
        <xdr:nvGrpSpPr>
          <xdr:cNvPr id="240" name="Group 239">
            <a:extLst>
              <a:ext uri="{FF2B5EF4-FFF2-40B4-BE49-F238E27FC236}">
                <a16:creationId xmlns:a16="http://schemas.microsoft.com/office/drawing/2014/main" id="{ADE57A1B-72CF-7511-DE3F-E56378A2D114}"/>
              </a:ext>
            </a:extLst>
          </xdr:cNvPr>
          <xdr:cNvGrpSpPr/>
        </xdr:nvGrpSpPr>
        <xdr:grpSpPr>
          <a:xfrm>
            <a:off x="9692568" y="2"/>
            <a:ext cx="4496177" cy="6804658"/>
            <a:chOff x="9692568" y="2"/>
            <a:chExt cx="4496177" cy="6804658"/>
          </a:xfrm>
        </xdr:grpSpPr>
        <xdr:grpSp>
          <xdr:nvGrpSpPr>
            <xdr:cNvPr id="239" name="Group 238">
              <a:extLst>
                <a:ext uri="{FF2B5EF4-FFF2-40B4-BE49-F238E27FC236}">
                  <a16:creationId xmlns:a16="http://schemas.microsoft.com/office/drawing/2014/main" id="{31539235-6D42-851A-B1FF-7AD0A955DFEA}"/>
                </a:ext>
              </a:extLst>
            </xdr:cNvPr>
            <xdr:cNvGrpSpPr/>
          </xdr:nvGrpSpPr>
          <xdr:grpSpPr>
            <a:xfrm>
              <a:off x="9692568" y="2"/>
              <a:ext cx="4496177" cy="6804658"/>
              <a:chOff x="9692568" y="2"/>
              <a:chExt cx="4496177" cy="6804658"/>
            </a:xfrm>
          </xdr:grpSpPr>
          <xdr:grpSp>
            <xdr:nvGrpSpPr>
              <xdr:cNvPr id="172" name="Group 171">
                <a:extLst>
                  <a:ext uri="{FF2B5EF4-FFF2-40B4-BE49-F238E27FC236}">
                    <a16:creationId xmlns:a16="http://schemas.microsoft.com/office/drawing/2014/main" id="{FB6FB91A-42BB-1E1E-C091-06CF6297553D}"/>
                  </a:ext>
                </a:extLst>
              </xdr:cNvPr>
              <xdr:cNvGrpSpPr/>
            </xdr:nvGrpSpPr>
            <xdr:grpSpPr>
              <a:xfrm>
                <a:off x="9692568" y="2"/>
                <a:ext cx="4496177" cy="6804658"/>
                <a:chOff x="9837584" y="4"/>
                <a:chExt cx="4351397" cy="6804658"/>
              </a:xfrm>
            </xdr:grpSpPr>
            <xdr:pic>
              <xdr:nvPicPr>
                <xdr:cNvPr id="174" name="Picture 173">
                  <a:extLst>
                    <a:ext uri="{FF2B5EF4-FFF2-40B4-BE49-F238E27FC236}">
                      <a16:creationId xmlns:a16="http://schemas.microsoft.com/office/drawing/2014/main" id="{C1FAED70-0EA7-C413-0131-F5ED3445DF8C}"/>
                    </a:ext>
                  </a:extLst>
                </xdr:cNvPr>
                <xdr:cNvPicPr>
                  <a:picLocks noChangeAspect="1"/>
                </xdr:cNvPicPr>
              </xdr:nvPicPr>
              <xdr:blipFill>
                <a:blip xmlns:r="http://schemas.openxmlformats.org/officeDocument/2006/relationships" r:embed="rId1"/>
                <a:stretch>
                  <a:fillRect/>
                </a:stretch>
              </xdr:blipFill>
              <xdr:spPr>
                <a:xfrm rot="16200000">
                  <a:off x="8610954" y="1226634"/>
                  <a:ext cx="6804658" cy="4351397"/>
                </a:xfrm>
                <a:prstGeom prst="rect">
                  <a:avLst/>
                </a:prstGeom>
              </xdr:spPr>
            </xdr:pic>
            <xdr:sp macro="" textlink="">
              <xdr:nvSpPr>
                <xdr:cNvPr id="177" name="TextBox 176">
                  <a:extLst>
                    <a:ext uri="{FF2B5EF4-FFF2-40B4-BE49-F238E27FC236}">
                      <a16:creationId xmlns:a16="http://schemas.microsoft.com/office/drawing/2014/main" id="{BA34295C-3F69-595B-D3DC-30EB7DFF4724}"/>
                    </a:ext>
                  </a:extLst>
                </xdr:cNvPr>
                <xdr:cNvSpPr txBox="1"/>
              </xdr:nvSpPr>
              <xdr:spPr>
                <a:xfrm>
                  <a:off x="10029782" y="276831"/>
                  <a:ext cx="2473695" cy="22479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600" b="1">
                      <a:solidFill>
                        <a:sysClr val="windowText" lastClr="000000"/>
                      </a:solidFill>
                      <a:latin typeface="Aptos Narrow" panose="020B0004020202020204" pitchFamily="34" charset="0"/>
                      <a:cs typeface="Arial" panose="020B0604020202020204" pitchFamily="34" charset="0"/>
                    </a:rPr>
                    <a:t>Column Select &amp; Sort</a:t>
                  </a:r>
                  <a:endParaRPr lang="en-SC" sz="1600" b="1">
                    <a:solidFill>
                      <a:sysClr val="windowText" lastClr="000000"/>
                    </a:solidFill>
                    <a:latin typeface="Aptos Narrow" panose="020B0004020202020204" pitchFamily="34" charset="0"/>
                    <a:cs typeface="Arial" panose="020B0604020202020204" pitchFamily="34" charset="0"/>
                  </a:endParaRPr>
                </a:p>
              </xdr:txBody>
            </xdr:sp>
            <xdr:sp macro="" textlink="">
              <xdr:nvSpPr>
                <xdr:cNvPr id="178" name="TextBox 177">
                  <a:extLst>
                    <a:ext uri="{FF2B5EF4-FFF2-40B4-BE49-F238E27FC236}">
                      <a16:creationId xmlns:a16="http://schemas.microsoft.com/office/drawing/2014/main" id="{9DF77F99-2DD3-39BE-2494-1EF5F0F96E69}"/>
                    </a:ext>
                  </a:extLst>
                </xdr:cNvPr>
                <xdr:cNvSpPr txBox="1"/>
              </xdr:nvSpPr>
              <xdr:spPr>
                <a:xfrm>
                  <a:off x="10103743" y="785086"/>
                  <a:ext cx="1800000" cy="26225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65000"/>
                        </a:schemeClr>
                      </a:solidFill>
                      <a:latin typeface="Arial" panose="020B0604020202020204" pitchFamily="34" charset="0"/>
                      <a:cs typeface="Arial" panose="020B0604020202020204" pitchFamily="34" charset="0"/>
                    </a:rPr>
                    <a:t>1</a:t>
                  </a:r>
                  <a:r>
                    <a:rPr lang="en-US" sz="1000" baseline="0">
                      <a:solidFill>
                        <a:schemeClr val="bg1">
                          <a:lumMod val="65000"/>
                        </a:schemeClr>
                      </a:solidFill>
                      <a:latin typeface="Arial" panose="020B0604020202020204" pitchFamily="34" charset="0"/>
                      <a:cs typeface="Arial" panose="020B0604020202020204" pitchFamily="34" charset="0"/>
                    </a:rPr>
                    <a:t>    </a:t>
                  </a:r>
                  <a:r>
                    <a:rPr lang="en-US" sz="1000">
                      <a:solidFill>
                        <a:schemeClr val="bg1">
                          <a:lumMod val="65000"/>
                        </a:schemeClr>
                      </a:solidFill>
                      <a:latin typeface="Arial" panose="020B0604020202020204" pitchFamily="34" charset="0"/>
                      <a:cs typeface="Arial" panose="020B0604020202020204" pitchFamily="34" charset="0"/>
                    </a:rPr>
                    <a:t>Policy ID</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179" name="TextBox 178">
                  <a:extLst>
                    <a:ext uri="{FF2B5EF4-FFF2-40B4-BE49-F238E27FC236}">
                      <a16:creationId xmlns:a16="http://schemas.microsoft.com/office/drawing/2014/main" id="{FE26D99A-45E4-724F-83FA-212AD35560CC}"/>
                    </a:ext>
                  </a:extLst>
                </xdr:cNvPr>
                <xdr:cNvSpPr txBox="1"/>
              </xdr:nvSpPr>
              <xdr:spPr>
                <a:xfrm>
                  <a:off x="12153523" y="785086"/>
                  <a:ext cx="1800000" cy="25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75000"/>
                        </a:schemeClr>
                      </a:solidFill>
                      <a:latin typeface="Arial" panose="020B0604020202020204" pitchFamily="34" charset="0"/>
                      <a:cs typeface="Arial" panose="020B0604020202020204" pitchFamily="34" charset="0"/>
                    </a:rPr>
                    <a:t>11    Status</a:t>
                  </a:r>
                  <a:endParaRPr lang="en-SC" sz="1000">
                    <a:solidFill>
                      <a:schemeClr val="bg1">
                        <a:lumMod val="75000"/>
                      </a:schemeClr>
                    </a:solidFill>
                    <a:latin typeface="Arial" panose="020B0604020202020204" pitchFamily="34" charset="0"/>
                    <a:cs typeface="Arial" panose="020B0604020202020204" pitchFamily="34" charset="0"/>
                  </a:endParaRPr>
                </a:p>
              </xdr:txBody>
            </xdr:sp>
            <xdr:sp macro="" textlink="">
              <xdr:nvSpPr>
                <xdr:cNvPr id="180" name="TextBox 179">
                  <a:extLst>
                    <a:ext uri="{FF2B5EF4-FFF2-40B4-BE49-F238E27FC236}">
                      <a16:creationId xmlns:a16="http://schemas.microsoft.com/office/drawing/2014/main" id="{B994D2F6-6815-8963-5865-3FB096D5217B}"/>
                    </a:ext>
                  </a:extLst>
                </xdr:cNvPr>
                <xdr:cNvSpPr txBox="1"/>
              </xdr:nvSpPr>
              <xdr:spPr>
                <a:xfrm>
                  <a:off x="10103743" y="1177727"/>
                  <a:ext cx="1800000" cy="2625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65000"/>
                        </a:schemeClr>
                      </a:solidFill>
                      <a:latin typeface="Arial" panose="020B0604020202020204" pitchFamily="34" charset="0"/>
                      <a:cs typeface="Arial" panose="020B0604020202020204" pitchFamily="34" charset="0"/>
                    </a:rPr>
                    <a:t>2    Policy</a:t>
                  </a:r>
                  <a:r>
                    <a:rPr lang="en-US" sz="1000" baseline="0">
                      <a:solidFill>
                        <a:schemeClr val="bg1">
                          <a:lumMod val="65000"/>
                        </a:schemeClr>
                      </a:solidFill>
                      <a:latin typeface="Arial" panose="020B0604020202020204" pitchFamily="34" charset="0"/>
                      <a:cs typeface="Arial" panose="020B0604020202020204" pitchFamily="34" charset="0"/>
                    </a:rPr>
                    <a:t> Number</a:t>
                  </a:r>
                  <a:endParaRPr lang="en-US" sz="1000">
                    <a:solidFill>
                      <a:schemeClr val="bg1">
                        <a:lumMod val="65000"/>
                      </a:schemeClr>
                    </a:solidFill>
                    <a:latin typeface="Arial" panose="020B0604020202020204" pitchFamily="34" charset="0"/>
                    <a:cs typeface="Arial" panose="020B0604020202020204" pitchFamily="34" charset="0"/>
                  </a:endParaRPr>
                </a:p>
                <a:p>
                  <a:pPr algn="l"/>
                  <a:endParaRPr lang="en-SC" sz="1000">
                    <a:solidFill>
                      <a:schemeClr val="bg1">
                        <a:lumMod val="65000"/>
                      </a:schemeClr>
                    </a:solidFill>
                    <a:latin typeface="Arial" panose="020B0604020202020204" pitchFamily="34" charset="0"/>
                    <a:cs typeface="Arial" panose="020B0604020202020204" pitchFamily="34" charset="0"/>
                  </a:endParaRPr>
                </a:p>
              </xdr:txBody>
            </xdr:sp>
            <xdr:sp macro="" textlink="">
              <xdr:nvSpPr>
                <xdr:cNvPr id="181" name="TextBox 180">
                  <a:extLst>
                    <a:ext uri="{FF2B5EF4-FFF2-40B4-BE49-F238E27FC236}">
                      <a16:creationId xmlns:a16="http://schemas.microsoft.com/office/drawing/2014/main" id="{7967DADD-FC57-9855-45A3-09628A378842}"/>
                    </a:ext>
                  </a:extLst>
                </xdr:cNvPr>
                <xdr:cNvSpPr txBox="1"/>
              </xdr:nvSpPr>
              <xdr:spPr>
                <a:xfrm>
                  <a:off x="12153523" y="1177727"/>
                  <a:ext cx="1800000" cy="25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1000">
                      <a:solidFill>
                        <a:schemeClr val="bg1">
                          <a:lumMod val="75000"/>
                        </a:schemeClr>
                      </a:solidFill>
                      <a:effectLst/>
                      <a:latin typeface="Arial" panose="020B0604020202020204" pitchFamily="34" charset="0"/>
                      <a:ea typeface="+mn-ea"/>
                      <a:cs typeface="Arial" panose="020B0604020202020204" pitchFamily="34" charset="0"/>
                    </a:rPr>
                    <a:t>12    Start Date</a:t>
                  </a:r>
                  <a:endParaRPr lang="en-SC" sz="1000">
                    <a:solidFill>
                      <a:schemeClr val="bg1">
                        <a:lumMod val="75000"/>
                      </a:schemeClr>
                    </a:solidFill>
                    <a:effectLst/>
                    <a:latin typeface="Arial" panose="020B0604020202020204" pitchFamily="34" charset="0"/>
                    <a:cs typeface="Arial" panose="020B0604020202020204" pitchFamily="34" charset="0"/>
                  </a:endParaRPr>
                </a:p>
              </xdr:txBody>
            </xdr:sp>
            <xdr:sp macro="" textlink="">
              <xdr:nvSpPr>
                <xdr:cNvPr id="182" name="TextBox 181">
                  <a:extLst>
                    <a:ext uri="{FF2B5EF4-FFF2-40B4-BE49-F238E27FC236}">
                      <a16:creationId xmlns:a16="http://schemas.microsoft.com/office/drawing/2014/main" id="{4CBCFEAA-A7CA-8227-53F4-A4E99901B560}"/>
                    </a:ext>
                  </a:extLst>
                </xdr:cNvPr>
                <xdr:cNvSpPr txBox="1"/>
              </xdr:nvSpPr>
              <xdr:spPr>
                <a:xfrm>
                  <a:off x="10103743" y="1570170"/>
                  <a:ext cx="1800000" cy="26225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65000"/>
                        </a:schemeClr>
                      </a:solidFill>
                      <a:latin typeface="Arial" panose="020B0604020202020204" pitchFamily="34" charset="0"/>
                      <a:cs typeface="Arial" panose="020B0604020202020204" pitchFamily="34" charset="0"/>
                    </a:rPr>
                    <a:t>3    Client Name </a:t>
                  </a:r>
                  <a:endParaRPr lang="en-SC" sz="1000">
                    <a:solidFill>
                      <a:schemeClr val="bg1">
                        <a:lumMod val="65000"/>
                      </a:schemeClr>
                    </a:solidFill>
                    <a:latin typeface="Arial" panose="020B0604020202020204" pitchFamily="34" charset="0"/>
                    <a:cs typeface="Arial" panose="020B0604020202020204" pitchFamily="34" charset="0"/>
                  </a:endParaRPr>
                </a:p>
              </xdr:txBody>
            </xdr:sp>
            <xdr:sp macro="" textlink="">
              <xdr:nvSpPr>
                <xdr:cNvPr id="183" name="TextBox 182">
                  <a:extLst>
                    <a:ext uri="{FF2B5EF4-FFF2-40B4-BE49-F238E27FC236}">
                      <a16:creationId xmlns:a16="http://schemas.microsoft.com/office/drawing/2014/main" id="{F15874CE-C86F-176D-5B62-29D0A7AE6954}"/>
                    </a:ext>
                  </a:extLst>
                </xdr:cNvPr>
                <xdr:cNvSpPr txBox="1"/>
              </xdr:nvSpPr>
              <xdr:spPr>
                <a:xfrm>
                  <a:off x="12153523" y="1570170"/>
                  <a:ext cx="1800000" cy="25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75000"/>
                        </a:schemeClr>
                      </a:solidFill>
                      <a:latin typeface="Arial" panose="020B0604020202020204" pitchFamily="34" charset="0"/>
                      <a:cs typeface="Arial" panose="020B0604020202020204" pitchFamily="34" charset="0"/>
                    </a:rPr>
                    <a:t>13    Sum Insured</a:t>
                  </a:r>
                  <a:endParaRPr lang="en-SC" sz="1000">
                    <a:solidFill>
                      <a:schemeClr val="bg1">
                        <a:lumMod val="75000"/>
                      </a:schemeClr>
                    </a:solidFill>
                    <a:latin typeface="Arial" panose="020B0604020202020204" pitchFamily="34" charset="0"/>
                    <a:cs typeface="Arial" panose="020B0604020202020204" pitchFamily="34" charset="0"/>
                  </a:endParaRPr>
                </a:p>
              </xdr:txBody>
            </xdr:sp>
            <xdr:sp macro="" textlink="">
              <xdr:nvSpPr>
                <xdr:cNvPr id="184" name="TextBox 183">
                  <a:extLst>
                    <a:ext uri="{FF2B5EF4-FFF2-40B4-BE49-F238E27FC236}">
                      <a16:creationId xmlns:a16="http://schemas.microsoft.com/office/drawing/2014/main" id="{36EBF353-EF1B-E82D-5BAD-D1431BF673A3}"/>
                    </a:ext>
                  </a:extLst>
                </xdr:cNvPr>
                <xdr:cNvSpPr txBox="1"/>
              </xdr:nvSpPr>
              <xdr:spPr>
                <a:xfrm>
                  <a:off x="10103743" y="1962811"/>
                  <a:ext cx="1800000" cy="26612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65000"/>
                        </a:schemeClr>
                      </a:solidFill>
                      <a:latin typeface="Arial" panose="020B0604020202020204" pitchFamily="34" charset="0"/>
                      <a:cs typeface="Arial" panose="020B0604020202020204" pitchFamily="34" charset="0"/>
                    </a:rPr>
                    <a:t>4    Policy Class</a:t>
                  </a:r>
                  <a:endParaRPr lang="en-SC" sz="1000">
                    <a:solidFill>
                      <a:schemeClr val="bg1">
                        <a:lumMod val="65000"/>
                      </a:schemeClr>
                    </a:solidFill>
                    <a:latin typeface="Arial" panose="020B0604020202020204" pitchFamily="34" charset="0"/>
                    <a:cs typeface="Arial" panose="020B0604020202020204" pitchFamily="34" charset="0"/>
                  </a:endParaRPr>
                </a:p>
              </xdr:txBody>
            </xdr:sp>
            <xdr:sp macro="" textlink="">
              <xdr:nvSpPr>
                <xdr:cNvPr id="185" name="TextBox 184">
                  <a:extLst>
                    <a:ext uri="{FF2B5EF4-FFF2-40B4-BE49-F238E27FC236}">
                      <a16:creationId xmlns:a16="http://schemas.microsoft.com/office/drawing/2014/main" id="{F723E673-EA61-BB19-204F-F9645B7F057A}"/>
                    </a:ext>
                  </a:extLst>
                </xdr:cNvPr>
                <xdr:cNvSpPr txBox="1"/>
              </xdr:nvSpPr>
              <xdr:spPr>
                <a:xfrm>
                  <a:off x="12153523" y="1962811"/>
                  <a:ext cx="1800000" cy="25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75000"/>
                        </a:schemeClr>
                      </a:solidFill>
                      <a:latin typeface="Arial" panose="020B0604020202020204" pitchFamily="34" charset="0"/>
                      <a:cs typeface="Arial" panose="020B0604020202020204" pitchFamily="34" charset="0"/>
                    </a:rPr>
                    <a:t>14    Renewable</a:t>
                  </a:r>
                  <a:endParaRPr lang="en-SC" sz="1000">
                    <a:solidFill>
                      <a:schemeClr val="bg1">
                        <a:lumMod val="75000"/>
                      </a:schemeClr>
                    </a:solidFill>
                    <a:latin typeface="Arial" panose="020B0604020202020204" pitchFamily="34" charset="0"/>
                    <a:cs typeface="Arial" panose="020B0604020202020204" pitchFamily="34" charset="0"/>
                  </a:endParaRPr>
                </a:p>
              </xdr:txBody>
            </xdr:sp>
            <xdr:sp macro="" textlink="">
              <xdr:nvSpPr>
                <xdr:cNvPr id="186" name="TextBox 185">
                  <a:extLst>
                    <a:ext uri="{FF2B5EF4-FFF2-40B4-BE49-F238E27FC236}">
                      <a16:creationId xmlns:a16="http://schemas.microsoft.com/office/drawing/2014/main" id="{BBB4AF42-EC13-1C11-6EF2-E51B42F7039F}"/>
                    </a:ext>
                  </a:extLst>
                </xdr:cNvPr>
                <xdr:cNvSpPr txBox="1"/>
              </xdr:nvSpPr>
              <xdr:spPr>
                <a:xfrm>
                  <a:off x="10103743" y="2363185"/>
                  <a:ext cx="1800000" cy="26225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65000"/>
                        </a:schemeClr>
                      </a:solidFill>
                      <a:latin typeface="Arial" panose="020B0604020202020204" pitchFamily="34" charset="0"/>
                      <a:cs typeface="Arial" panose="020B0604020202020204" pitchFamily="34" charset="0"/>
                    </a:rPr>
                    <a:t>5    Policy</a:t>
                  </a:r>
                  <a:r>
                    <a:rPr lang="en-US" sz="1000" baseline="0">
                      <a:solidFill>
                        <a:schemeClr val="bg1">
                          <a:lumMod val="65000"/>
                        </a:schemeClr>
                      </a:solidFill>
                      <a:latin typeface="Arial" panose="020B0604020202020204" pitchFamily="34" charset="0"/>
                      <a:cs typeface="Arial" panose="020B0604020202020204" pitchFamily="34" charset="0"/>
                    </a:rPr>
                    <a:t> Plan</a:t>
                  </a:r>
                  <a:endParaRPr lang="en-SC" sz="1000">
                    <a:solidFill>
                      <a:schemeClr val="bg1">
                        <a:lumMod val="65000"/>
                      </a:schemeClr>
                    </a:solidFill>
                    <a:latin typeface="Arial" panose="020B0604020202020204" pitchFamily="34" charset="0"/>
                    <a:cs typeface="Arial" panose="020B0604020202020204" pitchFamily="34" charset="0"/>
                  </a:endParaRPr>
                </a:p>
              </xdr:txBody>
            </xdr:sp>
            <xdr:sp macro="" textlink="">
              <xdr:nvSpPr>
                <xdr:cNvPr id="187" name="TextBox 186">
                  <a:extLst>
                    <a:ext uri="{FF2B5EF4-FFF2-40B4-BE49-F238E27FC236}">
                      <a16:creationId xmlns:a16="http://schemas.microsoft.com/office/drawing/2014/main" id="{2B050BA6-B9DA-005A-67D5-53B72C2D528C}"/>
                    </a:ext>
                  </a:extLst>
                </xdr:cNvPr>
                <xdr:cNvSpPr txBox="1"/>
              </xdr:nvSpPr>
              <xdr:spPr>
                <a:xfrm>
                  <a:off x="12153523" y="2363185"/>
                  <a:ext cx="1800000" cy="25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75000"/>
                        </a:schemeClr>
                      </a:solidFill>
                      <a:latin typeface="Arial" panose="020B0604020202020204" pitchFamily="34" charset="0"/>
                      <a:cs typeface="Arial" panose="020B0604020202020204" pitchFamily="34" charset="0"/>
                    </a:rPr>
                    <a:t>15    Type</a:t>
                  </a:r>
                  <a:endParaRPr lang="en-SC" sz="1000">
                    <a:solidFill>
                      <a:schemeClr val="bg1">
                        <a:lumMod val="75000"/>
                      </a:schemeClr>
                    </a:solidFill>
                    <a:latin typeface="Arial" panose="020B0604020202020204" pitchFamily="34" charset="0"/>
                    <a:cs typeface="Arial" panose="020B0604020202020204" pitchFamily="34" charset="0"/>
                  </a:endParaRPr>
                </a:p>
              </xdr:txBody>
            </xdr:sp>
            <xdr:sp macro="" textlink="">
              <xdr:nvSpPr>
                <xdr:cNvPr id="188" name="TextBox 187">
                  <a:extLst>
                    <a:ext uri="{FF2B5EF4-FFF2-40B4-BE49-F238E27FC236}">
                      <a16:creationId xmlns:a16="http://schemas.microsoft.com/office/drawing/2014/main" id="{9A59FE9B-942B-1566-143E-7270DAB0E0BE}"/>
                    </a:ext>
                  </a:extLst>
                </xdr:cNvPr>
                <xdr:cNvSpPr txBox="1"/>
              </xdr:nvSpPr>
              <xdr:spPr>
                <a:xfrm>
                  <a:off x="10103743" y="2771208"/>
                  <a:ext cx="1800000" cy="26612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1000">
                      <a:solidFill>
                        <a:schemeClr val="bg1">
                          <a:lumMod val="75000"/>
                        </a:schemeClr>
                      </a:solidFill>
                      <a:effectLst/>
                      <a:latin typeface="Arial" panose="020B0604020202020204" pitchFamily="34" charset="0"/>
                      <a:ea typeface="+mn-ea"/>
                      <a:cs typeface="Arial" panose="020B0604020202020204" pitchFamily="34" charset="0"/>
                    </a:rPr>
                    <a:t>6    Insurer</a:t>
                  </a:r>
                  <a:endParaRPr lang="en-SC" sz="1000">
                    <a:solidFill>
                      <a:schemeClr val="bg1">
                        <a:lumMod val="75000"/>
                      </a:schemeClr>
                    </a:solidFill>
                    <a:effectLst/>
                    <a:latin typeface="Arial" panose="020B0604020202020204" pitchFamily="34" charset="0"/>
                    <a:cs typeface="Arial" panose="020B0604020202020204" pitchFamily="34" charset="0"/>
                  </a:endParaRPr>
                </a:p>
              </xdr:txBody>
            </xdr:sp>
            <xdr:sp macro="" textlink="">
              <xdr:nvSpPr>
                <xdr:cNvPr id="189" name="TextBox 188">
                  <a:extLst>
                    <a:ext uri="{FF2B5EF4-FFF2-40B4-BE49-F238E27FC236}">
                      <a16:creationId xmlns:a16="http://schemas.microsoft.com/office/drawing/2014/main" id="{D1AAD901-6D46-EA62-867F-BAEB71F69779}"/>
                    </a:ext>
                  </a:extLst>
                </xdr:cNvPr>
                <xdr:cNvSpPr txBox="1"/>
              </xdr:nvSpPr>
              <xdr:spPr>
                <a:xfrm>
                  <a:off x="12153523" y="2755827"/>
                  <a:ext cx="1800000" cy="25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75000"/>
                        </a:schemeClr>
                      </a:solidFill>
                      <a:latin typeface="Arial" panose="020B0604020202020204" pitchFamily="34" charset="0"/>
                      <a:cs typeface="Arial" panose="020B0604020202020204" pitchFamily="34" charset="0"/>
                    </a:rPr>
                    <a:t>16    Term</a:t>
                  </a:r>
                  <a:endParaRPr lang="en-SC" sz="1000">
                    <a:solidFill>
                      <a:schemeClr val="bg1">
                        <a:lumMod val="75000"/>
                      </a:schemeClr>
                    </a:solidFill>
                    <a:latin typeface="Arial" panose="020B0604020202020204" pitchFamily="34" charset="0"/>
                    <a:cs typeface="Arial" panose="020B0604020202020204" pitchFamily="34" charset="0"/>
                  </a:endParaRPr>
                </a:p>
              </xdr:txBody>
            </xdr:sp>
          </xdr:grpSp>
          <xdr:sp macro="" textlink="">
            <xdr:nvSpPr>
              <xdr:cNvPr id="173" name="TextBox 172">
                <a:extLst>
                  <a:ext uri="{FF2B5EF4-FFF2-40B4-BE49-F238E27FC236}">
                    <a16:creationId xmlns:a16="http://schemas.microsoft.com/office/drawing/2014/main" id="{14B508E8-37A3-A792-F26E-ED42B72749D3}"/>
                  </a:ext>
                </a:extLst>
              </xdr:cNvPr>
              <xdr:cNvSpPr txBox="1"/>
            </xdr:nvSpPr>
            <xdr:spPr>
              <a:xfrm>
                <a:off x="9967583" y="3169918"/>
                <a:ext cx="1859890" cy="25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1000">
                    <a:solidFill>
                      <a:schemeClr val="bg1">
                        <a:lumMod val="75000"/>
                      </a:schemeClr>
                    </a:solidFill>
                    <a:effectLst/>
                    <a:latin typeface="Arial" panose="020B0604020202020204" pitchFamily="34" charset="0"/>
                    <a:ea typeface="+mn-ea"/>
                    <a:cs typeface="Arial" panose="020B0604020202020204" pitchFamily="34" charset="0"/>
                  </a:rPr>
                  <a:t>7    Base Premium</a:t>
                </a:r>
                <a:endParaRPr lang="en-SC" sz="1000">
                  <a:solidFill>
                    <a:schemeClr val="bg1">
                      <a:lumMod val="75000"/>
                    </a:schemeClr>
                  </a:solidFill>
                  <a:effectLst/>
                  <a:latin typeface="Arial" panose="020B0604020202020204" pitchFamily="34" charset="0"/>
                  <a:cs typeface="Arial" panose="020B0604020202020204" pitchFamily="34" charset="0"/>
                </a:endParaRPr>
              </a:p>
            </xdr:txBody>
          </xdr:sp>
        </xdr:grpSp>
        <xdr:sp macro="" textlink="">
          <xdr:nvSpPr>
            <xdr:cNvPr id="171" name="TextBox 170">
              <a:extLst>
                <a:ext uri="{FF2B5EF4-FFF2-40B4-BE49-F238E27FC236}">
                  <a16:creationId xmlns:a16="http://schemas.microsoft.com/office/drawing/2014/main" id="{6C5E11A2-A3BD-FE7F-23B4-E703CBE45BFE}"/>
                </a:ext>
              </a:extLst>
            </xdr:cNvPr>
            <xdr:cNvSpPr txBox="1"/>
          </xdr:nvSpPr>
          <xdr:spPr>
            <a:xfrm>
              <a:off x="12085564" y="3169919"/>
              <a:ext cx="1859890" cy="25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75000"/>
                    </a:schemeClr>
                  </a:solidFill>
                  <a:latin typeface="Arial" panose="020B0604020202020204" pitchFamily="34" charset="0"/>
                  <a:cs typeface="Arial" panose="020B0604020202020204" pitchFamily="34" charset="0"/>
                </a:rPr>
                <a:t>17    Frequency</a:t>
              </a:r>
              <a:endParaRPr lang="en-SC" sz="1000">
                <a:solidFill>
                  <a:schemeClr val="bg1">
                    <a:lumMod val="75000"/>
                  </a:schemeClr>
                </a:solidFill>
                <a:latin typeface="Arial" panose="020B0604020202020204" pitchFamily="34" charset="0"/>
                <a:cs typeface="Arial" panose="020B0604020202020204" pitchFamily="34" charset="0"/>
              </a:endParaRPr>
            </a:p>
          </xdr:txBody>
        </xdr:sp>
      </xdr:grpSp>
      <xdr:sp macro="" textlink="">
        <xdr:nvSpPr>
          <xdr:cNvPr id="191" name="TextBox 190">
            <a:extLst>
              <a:ext uri="{FF2B5EF4-FFF2-40B4-BE49-F238E27FC236}">
                <a16:creationId xmlns:a16="http://schemas.microsoft.com/office/drawing/2014/main" id="{061C793B-664F-42EB-9E2A-05F14824D07B}"/>
              </a:ext>
            </a:extLst>
          </xdr:cNvPr>
          <xdr:cNvSpPr txBox="1"/>
        </xdr:nvSpPr>
        <xdr:spPr>
          <a:xfrm>
            <a:off x="9966587" y="3535680"/>
            <a:ext cx="1859890" cy="25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65000"/>
                  </a:schemeClr>
                </a:solidFill>
                <a:latin typeface="Arial" panose="020B0604020202020204" pitchFamily="34" charset="0"/>
                <a:cs typeface="Arial" panose="020B0604020202020204" pitchFamily="34" charset="0"/>
              </a:rPr>
              <a:t>8    Premium</a:t>
            </a:r>
            <a:endParaRPr lang="en-SC" sz="1000">
              <a:solidFill>
                <a:schemeClr val="bg1">
                  <a:lumMod val="65000"/>
                </a:schemeClr>
              </a:solidFill>
              <a:latin typeface="Arial" panose="020B0604020202020204" pitchFamily="34" charset="0"/>
              <a:cs typeface="Arial" panose="020B0604020202020204" pitchFamily="34" charset="0"/>
            </a:endParaRPr>
          </a:p>
        </xdr:txBody>
      </xdr:sp>
      <xdr:sp macro="" textlink="">
        <xdr:nvSpPr>
          <xdr:cNvPr id="192" name="TextBox 191">
            <a:extLst>
              <a:ext uri="{FF2B5EF4-FFF2-40B4-BE49-F238E27FC236}">
                <a16:creationId xmlns:a16="http://schemas.microsoft.com/office/drawing/2014/main" id="{94A9FBA3-B5FB-4CD0-BB2B-9DA66C0A6D7C}"/>
              </a:ext>
            </a:extLst>
          </xdr:cNvPr>
          <xdr:cNvSpPr txBox="1"/>
        </xdr:nvSpPr>
        <xdr:spPr>
          <a:xfrm>
            <a:off x="9966587" y="3943703"/>
            <a:ext cx="1859890" cy="25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1000">
                <a:solidFill>
                  <a:schemeClr val="bg1">
                    <a:lumMod val="75000"/>
                  </a:schemeClr>
                </a:solidFill>
                <a:effectLst/>
                <a:latin typeface="Arial" panose="020B0604020202020204" pitchFamily="34" charset="0"/>
                <a:ea typeface="+mn-ea"/>
                <a:cs typeface="Arial" panose="020B0604020202020204" pitchFamily="34" charset="0"/>
              </a:rPr>
              <a:t>9    End Date</a:t>
            </a:r>
            <a:endParaRPr lang="en-SC" sz="1000">
              <a:solidFill>
                <a:schemeClr val="bg1">
                  <a:lumMod val="75000"/>
                </a:schemeClr>
              </a:solidFill>
              <a:effectLst/>
              <a:latin typeface="Arial" panose="020B0604020202020204" pitchFamily="34" charset="0"/>
              <a:cs typeface="Arial" panose="020B0604020202020204" pitchFamily="34" charset="0"/>
            </a:endParaRPr>
          </a:p>
        </xdr:txBody>
      </xdr:sp>
      <xdr:sp macro="" textlink="">
        <xdr:nvSpPr>
          <xdr:cNvPr id="193" name="TextBox 192">
            <a:extLst>
              <a:ext uri="{FF2B5EF4-FFF2-40B4-BE49-F238E27FC236}">
                <a16:creationId xmlns:a16="http://schemas.microsoft.com/office/drawing/2014/main" id="{B9270051-5B8F-4ACD-95E1-A63C33E5C33F}"/>
              </a:ext>
            </a:extLst>
          </xdr:cNvPr>
          <xdr:cNvSpPr txBox="1"/>
        </xdr:nvSpPr>
        <xdr:spPr>
          <a:xfrm>
            <a:off x="9966587" y="4342415"/>
            <a:ext cx="1859890" cy="25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1000">
                <a:solidFill>
                  <a:schemeClr val="bg1">
                    <a:lumMod val="75000"/>
                  </a:schemeClr>
                </a:solidFill>
                <a:effectLst/>
                <a:latin typeface="Arial" panose="020B0604020202020204" pitchFamily="34" charset="0"/>
                <a:ea typeface="+mn-ea"/>
                <a:cs typeface="Arial" panose="020B0604020202020204" pitchFamily="34" charset="0"/>
              </a:rPr>
              <a:t>10  Regn No</a:t>
            </a:r>
            <a:endParaRPr lang="en-SC" sz="1000">
              <a:solidFill>
                <a:schemeClr val="bg1">
                  <a:lumMod val="75000"/>
                </a:schemeClr>
              </a:solidFill>
              <a:effectLst/>
              <a:latin typeface="Arial" panose="020B0604020202020204" pitchFamily="34" charset="0"/>
              <a:cs typeface="Arial" panose="020B0604020202020204" pitchFamily="34" charset="0"/>
            </a:endParaRPr>
          </a:p>
        </xdr:txBody>
      </xdr:sp>
      <xdr:sp macro="" textlink="">
        <xdr:nvSpPr>
          <xdr:cNvPr id="194" name="TextBox 193">
            <a:extLst>
              <a:ext uri="{FF2B5EF4-FFF2-40B4-BE49-F238E27FC236}">
                <a16:creationId xmlns:a16="http://schemas.microsoft.com/office/drawing/2014/main" id="{A870D177-9917-4E6D-944C-88CBFE742F08}"/>
              </a:ext>
            </a:extLst>
          </xdr:cNvPr>
          <xdr:cNvSpPr txBox="1"/>
        </xdr:nvSpPr>
        <xdr:spPr>
          <a:xfrm>
            <a:off x="12084947" y="3543300"/>
            <a:ext cx="1859890" cy="25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75000"/>
                  </a:schemeClr>
                </a:solidFill>
                <a:latin typeface="Arial" panose="020B0604020202020204" pitchFamily="34" charset="0"/>
                <a:cs typeface="Arial" panose="020B0604020202020204" pitchFamily="34" charset="0"/>
              </a:rPr>
              <a:t>18    Pay Plan</a:t>
            </a:r>
            <a:endParaRPr lang="en-SC" sz="1000">
              <a:solidFill>
                <a:schemeClr val="bg1">
                  <a:lumMod val="75000"/>
                </a:schemeClr>
              </a:solidFill>
              <a:latin typeface="Arial" panose="020B0604020202020204" pitchFamily="34" charset="0"/>
              <a:cs typeface="Arial" panose="020B0604020202020204" pitchFamily="34" charset="0"/>
            </a:endParaRPr>
          </a:p>
        </xdr:txBody>
      </xdr:sp>
      <xdr:sp macro="" textlink="">
        <xdr:nvSpPr>
          <xdr:cNvPr id="195" name="TextBox 194">
            <a:extLst>
              <a:ext uri="{FF2B5EF4-FFF2-40B4-BE49-F238E27FC236}">
                <a16:creationId xmlns:a16="http://schemas.microsoft.com/office/drawing/2014/main" id="{447EE3A2-CD24-469C-9FD4-60D2A0318543}"/>
              </a:ext>
            </a:extLst>
          </xdr:cNvPr>
          <xdr:cNvSpPr txBox="1"/>
        </xdr:nvSpPr>
        <xdr:spPr>
          <a:xfrm>
            <a:off x="12084947" y="3939540"/>
            <a:ext cx="1859890" cy="25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75000"/>
                  </a:schemeClr>
                </a:solidFill>
                <a:latin typeface="Arial" panose="020B0604020202020204" pitchFamily="34" charset="0"/>
                <a:cs typeface="Arial" panose="020B0604020202020204" pitchFamily="34" charset="0"/>
              </a:rPr>
              <a:t>19    NOI</a:t>
            </a:r>
            <a:endParaRPr lang="en-SC" sz="1000">
              <a:solidFill>
                <a:schemeClr val="bg1">
                  <a:lumMod val="75000"/>
                </a:schemeClr>
              </a:solidFill>
              <a:latin typeface="Arial" panose="020B0604020202020204" pitchFamily="34" charset="0"/>
              <a:cs typeface="Arial" panose="020B0604020202020204" pitchFamily="34" charset="0"/>
            </a:endParaRPr>
          </a:p>
        </xdr:txBody>
      </xdr:sp>
      <xdr:sp macro="" textlink="">
        <xdr:nvSpPr>
          <xdr:cNvPr id="196" name="TextBox 195">
            <a:extLst>
              <a:ext uri="{FF2B5EF4-FFF2-40B4-BE49-F238E27FC236}">
                <a16:creationId xmlns:a16="http://schemas.microsoft.com/office/drawing/2014/main" id="{DD9707B6-6C07-42FA-B071-AB524EB392CB}"/>
              </a:ext>
            </a:extLst>
          </xdr:cNvPr>
          <xdr:cNvSpPr txBox="1"/>
        </xdr:nvSpPr>
        <xdr:spPr>
          <a:xfrm>
            <a:off x="12092567" y="4328160"/>
            <a:ext cx="1859890" cy="252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75000"/>
                  </a:schemeClr>
                </a:solidFill>
                <a:latin typeface="Arial" panose="020B0604020202020204" pitchFamily="34" charset="0"/>
                <a:cs typeface="Arial" panose="020B0604020202020204" pitchFamily="34" charset="0"/>
              </a:rPr>
              <a:t>20    Close Date</a:t>
            </a:r>
            <a:endParaRPr lang="en-SC" sz="1000">
              <a:solidFill>
                <a:schemeClr val="bg1">
                  <a:lumMod val="75000"/>
                </a:schemeClr>
              </a:solidFill>
              <a:latin typeface="Arial" panose="020B0604020202020204" pitchFamily="34" charset="0"/>
              <a:cs typeface="Arial" panose="020B0604020202020204" pitchFamily="34" charset="0"/>
            </a:endParaRPr>
          </a:p>
        </xdr:txBody>
      </xdr:sp>
    </xdr:grpSp>
    <xdr:clientData/>
  </xdr:twoCellAnchor>
  <xdr:twoCellAnchor>
    <xdr:from>
      <xdr:col>15</xdr:col>
      <xdr:colOff>68207</xdr:colOff>
      <xdr:row>4</xdr:row>
      <xdr:rowOff>76200</xdr:rowOff>
    </xdr:from>
    <xdr:to>
      <xdr:col>15</xdr:col>
      <xdr:colOff>212207</xdr:colOff>
      <xdr:row>5</xdr:row>
      <xdr:rowOff>98280</xdr:rowOff>
    </xdr:to>
    <xdr:sp macro="" textlink="">
      <xdr:nvSpPr>
        <xdr:cNvPr id="197" name="Rectangle 196">
          <a:extLst>
            <a:ext uri="{FF2B5EF4-FFF2-40B4-BE49-F238E27FC236}">
              <a16:creationId xmlns:a16="http://schemas.microsoft.com/office/drawing/2014/main" id="{27A5E402-2333-4141-B6B9-3F4AC13A5541}"/>
            </a:ext>
          </a:extLst>
        </xdr:cNvPr>
        <xdr:cNvSpPr>
          <a:spLocks noChangeAspect="1"/>
        </xdr:cNvSpPr>
      </xdr:nvSpPr>
      <xdr:spPr>
        <a:xfrm>
          <a:off x="11543927" y="1333500"/>
          <a:ext cx="144000" cy="144000"/>
        </a:xfrm>
        <a:prstGeom prst="rect">
          <a:avLst/>
        </a:prstGeom>
        <a:solidFill>
          <a:schemeClr val="bg2">
            <a:lumMod val="50000"/>
          </a:schemeClr>
        </a:solid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20</xdr:col>
      <xdr:colOff>418727</xdr:colOff>
      <xdr:row>4</xdr:row>
      <xdr:rowOff>68580</xdr:rowOff>
    </xdr:from>
    <xdr:to>
      <xdr:col>20</xdr:col>
      <xdr:colOff>562727</xdr:colOff>
      <xdr:row>5</xdr:row>
      <xdr:rowOff>90660</xdr:rowOff>
    </xdr:to>
    <xdr:sp macro="" textlink="">
      <xdr:nvSpPr>
        <xdr:cNvPr id="215" name="Rectangle 214">
          <a:extLst>
            <a:ext uri="{FF2B5EF4-FFF2-40B4-BE49-F238E27FC236}">
              <a16:creationId xmlns:a16="http://schemas.microsoft.com/office/drawing/2014/main" id="{85EF219A-491D-44E6-BB75-A5305F45B4E8}"/>
            </a:ext>
          </a:extLst>
        </xdr:cNvPr>
        <xdr:cNvSpPr>
          <a:spLocks noChangeAspect="1"/>
        </xdr:cNvSpPr>
      </xdr:nvSpPr>
      <xdr:spPr>
        <a:xfrm>
          <a:off x="13708007" y="1325880"/>
          <a:ext cx="144000" cy="144000"/>
        </a:xfrm>
        <a:prstGeom prst="rect">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endParaRPr lang="en-SC" sz="1100"/>
        </a:p>
      </xdr:txBody>
    </xdr:sp>
    <xdr:clientData/>
  </xdr:twoCellAnchor>
  <xdr:twoCellAnchor>
    <xdr:from>
      <xdr:col>20</xdr:col>
      <xdr:colOff>418727</xdr:colOff>
      <xdr:row>6</xdr:row>
      <xdr:rowOff>30480</xdr:rowOff>
    </xdr:from>
    <xdr:to>
      <xdr:col>20</xdr:col>
      <xdr:colOff>562727</xdr:colOff>
      <xdr:row>6</xdr:row>
      <xdr:rowOff>174480</xdr:rowOff>
    </xdr:to>
    <xdr:sp macro="" textlink="">
      <xdr:nvSpPr>
        <xdr:cNvPr id="219" name="Rectangle 218">
          <a:extLst>
            <a:ext uri="{FF2B5EF4-FFF2-40B4-BE49-F238E27FC236}">
              <a16:creationId xmlns:a16="http://schemas.microsoft.com/office/drawing/2014/main" id="{3EDCF837-3D06-4DCE-845C-36490DD3BAD0}"/>
            </a:ext>
          </a:extLst>
        </xdr:cNvPr>
        <xdr:cNvSpPr>
          <a:spLocks noChangeAspect="1"/>
        </xdr:cNvSpPr>
      </xdr:nvSpPr>
      <xdr:spPr>
        <a:xfrm>
          <a:off x="13708007" y="1752600"/>
          <a:ext cx="144000" cy="144000"/>
        </a:xfrm>
        <a:prstGeom prst="rect">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20</xdr:col>
      <xdr:colOff>411107</xdr:colOff>
      <xdr:row>7</xdr:row>
      <xdr:rowOff>106680</xdr:rowOff>
    </xdr:from>
    <xdr:to>
      <xdr:col>20</xdr:col>
      <xdr:colOff>555107</xdr:colOff>
      <xdr:row>7</xdr:row>
      <xdr:rowOff>250680</xdr:rowOff>
    </xdr:to>
    <xdr:sp macro="" textlink="">
      <xdr:nvSpPr>
        <xdr:cNvPr id="220" name="Rectangle 219">
          <a:extLst>
            <a:ext uri="{FF2B5EF4-FFF2-40B4-BE49-F238E27FC236}">
              <a16:creationId xmlns:a16="http://schemas.microsoft.com/office/drawing/2014/main" id="{42270E3F-753A-4A52-883B-3447F0D86946}"/>
            </a:ext>
          </a:extLst>
        </xdr:cNvPr>
        <xdr:cNvSpPr>
          <a:spLocks noChangeAspect="1"/>
        </xdr:cNvSpPr>
      </xdr:nvSpPr>
      <xdr:spPr>
        <a:xfrm>
          <a:off x="13700387" y="2156460"/>
          <a:ext cx="144000" cy="144000"/>
        </a:xfrm>
        <a:prstGeom prst="rect">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endParaRPr lang="en-SC" sz="1100"/>
        </a:p>
      </xdr:txBody>
    </xdr:sp>
    <xdr:clientData/>
  </xdr:twoCellAnchor>
  <xdr:twoCellAnchor>
    <xdr:from>
      <xdr:col>20</xdr:col>
      <xdr:colOff>426347</xdr:colOff>
      <xdr:row>8</xdr:row>
      <xdr:rowOff>220980</xdr:rowOff>
    </xdr:from>
    <xdr:to>
      <xdr:col>20</xdr:col>
      <xdr:colOff>570347</xdr:colOff>
      <xdr:row>9</xdr:row>
      <xdr:rowOff>37320</xdr:rowOff>
    </xdr:to>
    <xdr:sp macro="" textlink="">
      <xdr:nvSpPr>
        <xdr:cNvPr id="222" name="Rectangle 221">
          <a:extLst>
            <a:ext uri="{FF2B5EF4-FFF2-40B4-BE49-F238E27FC236}">
              <a16:creationId xmlns:a16="http://schemas.microsoft.com/office/drawing/2014/main" id="{93C1DD27-A102-4B6C-8603-A5E00691B603}"/>
            </a:ext>
          </a:extLst>
        </xdr:cNvPr>
        <xdr:cNvSpPr>
          <a:spLocks/>
        </xdr:cNvSpPr>
      </xdr:nvSpPr>
      <xdr:spPr>
        <a:xfrm>
          <a:off x="13715627" y="2598420"/>
          <a:ext cx="144000" cy="144000"/>
        </a:xfrm>
        <a:prstGeom prst="rect">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20</xdr:col>
      <xdr:colOff>418727</xdr:colOff>
      <xdr:row>9</xdr:row>
      <xdr:rowOff>312420</xdr:rowOff>
    </xdr:from>
    <xdr:to>
      <xdr:col>20</xdr:col>
      <xdr:colOff>562727</xdr:colOff>
      <xdr:row>10</xdr:row>
      <xdr:rowOff>128760</xdr:rowOff>
    </xdr:to>
    <xdr:sp macro="" textlink="">
      <xdr:nvSpPr>
        <xdr:cNvPr id="223" name="Rectangle 222">
          <a:extLst>
            <a:ext uri="{FF2B5EF4-FFF2-40B4-BE49-F238E27FC236}">
              <a16:creationId xmlns:a16="http://schemas.microsoft.com/office/drawing/2014/main" id="{3A4D4E97-263F-47D1-BCDC-18DEAF58ACEE}"/>
            </a:ext>
          </a:extLst>
        </xdr:cNvPr>
        <xdr:cNvSpPr>
          <a:spLocks noChangeAspect="1"/>
        </xdr:cNvSpPr>
      </xdr:nvSpPr>
      <xdr:spPr>
        <a:xfrm>
          <a:off x="13708007" y="3017520"/>
          <a:ext cx="144000" cy="144000"/>
        </a:xfrm>
        <a:prstGeom prst="rect">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20</xdr:col>
      <xdr:colOff>426347</xdr:colOff>
      <xdr:row>11</xdr:row>
      <xdr:rowOff>106680</xdr:rowOff>
    </xdr:from>
    <xdr:to>
      <xdr:col>20</xdr:col>
      <xdr:colOff>570347</xdr:colOff>
      <xdr:row>11</xdr:row>
      <xdr:rowOff>250680</xdr:rowOff>
    </xdr:to>
    <xdr:sp macro="" textlink="">
      <xdr:nvSpPr>
        <xdr:cNvPr id="224" name="Rectangle 223">
          <a:extLst>
            <a:ext uri="{FF2B5EF4-FFF2-40B4-BE49-F238E27FC236}">
              <a16:creationId xmlns:a16="http://schemas.microsoft.com/office/drawing/2014/main" id="{9D586365-DCF2-4EB9-8CE3-77224D66425C}"/>
            </a:ext>
          </a:extLst>
        </xdr:cNvPr>
        <xdr:cNvSpPr>
          <a:spLocks noChangeAspect="1"/>
        </xdr:cNvSpPr>
      </xdr:nvSpPr>
      <xdr:spPr>
        <a:xfrm>
          <a:off x="13715627" y="3467100"/>
          <a:ext cx="144000" cy="144000"/>
        </a:xfrm>
        <a:prstGeom prst="rect">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20</xdr:col>
      <xdr:colOff>426347</xdr:colOff>
      <xdr:row>12</xdr:row>
      <xdr:rowOff>160020</xdr:rowOff>
    </xdr:from>
    <xdr:to>
      <xdr:col>20</xdr:col>
      <xdr:colOff>570347</xdr:colOff>
      <xdr:row>12</xdr:row>
      <xdr:rowOff>304020</xdr:rowOff>
    </xdr:to>
    <xdr:sp macro="" textlink="">
      <xdr:nvSpPr>
        <xdr:cNvPr id="225" name="Rectangle 224">
          <a:extLst>
            <a:ext uri="{FF2B5EF4-FFF2-40B4-BE49-F238E27FC236}">
              <a16:creationId xmlns:a16="http://schemas.microsoft.com/office/drawing/2014/main" id="{237FB7C2-870D-4042-B2B9-87D768029A91}"/>
            </a:ext>
          </a:extLst>
        </xdr:cNvPr>
        <xdr:cNvSpPr>
          <a:spLocks/>
        </xdr:cNvSpPr>
      </xdr:nvSpPr>
      <xdr:spPr>
        <a:xfrm>
          <a:off x="13715627" y="3848100"/>
          <a:ext cx="144000" cy="144000"/>
        </a:xfrm>
        <a:prstGeom prst="rect">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20</xdr:col>
      <xdr:colOff>433967</xdr:colOff>
      <xdr:row>13</xdr:row>
      <xdr:rowOff>281940</xdr:rowOff>
    </xdr:from>
    <xdr:to>
      <xdr:col>20</xdr:col>
      <xdr:colOff>577967</xdr:colOff>
      <xdr:row>14</xdr:row>
      <xdr:rowOff>98280</xdr:rowOff>
    </xdr:to>
    <xdr:sp macro="" textlink="">
      <xdr:nvSpPr>
        <xdr:cNvPr id="226" name="Rectangle 225">
          <a:extLst>
            <a:ext uri="{FF2B5EF4-FFF2-40B4-BE49-F238E27FC236}">
              <a16:creationId xmlns:a16="http://schemas.microsoft.com/office/drawing/2014/main" id="{55A61AE3-0C49-4759-9231-BDC3EB513DC0}"/>
            </a:ext>
          </a:extLst>
        </xdr:cNvPr>
        <xdr:cNvSpPr>
          <a:spLocks/>
        </xdr:cNvSpPr>
      </xdr:nvSpPr>
      <xdr:spPr>
        <a:xfrm>
          <a:off x="13723247" y="4297680"/>
          <a:ext cx="144000" cy="144000"/>
        </a:xfrm>
        <a:prstGeom prst="rect">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0</a:t>
          </a:r>
          <a:endParaRPr lang="en-SC" sz="1100"/>
        </a:p>
      </xdr:txBody>
    </xdr:sp>
    <xdr:clientData/>
  </xdr:twoCellAnchor>
  <xdr:twoCellAnchor>
    <xdr:from>
      <xdr:col>20</xdr:col>
      <xdr:colOff>433967</xdr:colOff>
      <xdr:row>15</xdr:row>
      <xdr:rowOff>15240</xdr:rowOff>
    </xdr:from>
    <xdr:to>
      <xdr:col>20</xdr:col>
      <xdr:colOff>577967</xdr:colOff>
      <xdr:row>15</xdr:row>
      <xdr:rowOff>159240</xdr:rowOff>
    </xdr:to>
    <xdr:sp macro="" textlink="">
      <xdr:nvSpPr>
        <xdr:cNvPr id="227" name="Rectangle 226">
          <a:extLst>
            <a:ext uri="{FF2B5EF4-FFF2-40B4-BE49-F238E27FC236}">
              <a16:creationId xmlns:a16="http://schemas.microsoft.com/office/drawing/2014/main" id="{ED20D9A8-B745-4E0A-9A76-8755E055F35D}"/>
            </a:ext>
          </a:extLst>
        </xdr:cNvPr>
        <xdr:cNvSpPr>
          <a:spLocks noChangeAspect="1"/>
        </xdr:cNvSpPr>
      </xdr:nvSpPr>
      <xdr:spPr>
        <a:xfrm>
          <a:off x="13723247" y="4686300"/>
          <a:ext cx="144000" cy="144000"/>
        </a:xfrm>
        <a:prstGeom prst="rect">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15</xdr:col>
      <xdr:colOff>68207</xdr:colOff>
      <xdr:row>6</xdr:row>
      <xdr:rowOff>30480</xdr:rowOff>
    </xdr:from>
    <xdr:to>
      <xdr:col>15</xdr:col>
      <xdr:colOff>230207</xdr:colOff>
      <xdr:row>6</xdr:row>
      <xdr:rowOff>192480</xdr:rowOff>
    </xdr:to>
    <xdr:pic>
      <xdr:nvPicPr>
        <xdr:cNvPr id="228" name="Picture 227">
          <a:extLst>
            <a:ext uri="{FF2B5EF4-FFF2-40B4-BE49-F238E27FC236}">
              <a16:creationId xmlns:a16="http://schemas.microsoft.com/office/drawing/2014/main" id="{A5A1EF56-F52C-47BC-BE65-8CF92B007D67}"/>
            </a:ext>
          </a:extLst>
        </xdr:cNvPr>
        <xdr:cNvPicPr>
          <a:picLocks noChangeAspect="1"/>
        </xdr:cNvPicPr>
      </xdr:nvPicPr>
      <xdr:blipFill>
        <a:blip xmlns:r="http://schemas.openxmlformats.org/officeDocument/2006/relationships" r:embed="rId2"/>
        <a:stretch>
          <a:fillRect/>
        </a:stretch>
      </xdr:blipFill>
      <xdr:spPr>
        <a:xfrm>
          <a:off x="11543927" y="1752600"/>
          <a:ext cx="162000" cy="162000"/>
        </a:xfrm>
        <a:prstGeom prst="rect">
          <a:avLst/>
        </a:prstGeom>
      </xdr:spPr>
    </xdr:pic>
    <xdr:clientData/>
  </xdr:twoCellAnchor>
  <xdr:twoCellAnchor editAs="oneCell">
    <xdr:from>
      <xdr:col>15</xdr:col>
      <xdr:colOff>68207</xdr:colOff>
      <xdr:row>7</xdr:row>
      <xdr:rowOff>114300</xdr:rowOff>
    </xdr:from>
    <xdr:to>
      <xdr:col>15</xdr:col>
      <xdr:colOff>230207</xdr:colOff>
      <xdr:row>7</xdr:row>
      <xdr:rowOff>276300</xdr:rowOff>
    </xdr:to>
    <xdr:pic>
      <xdr:nvPicPr>
        <xdr:cNvPr id="229" name="Picture 228">
          <a:extLst>
            <a:ext uri="{FF2B5EF4-FFF2-40B4-BE49-F238E27FC236}">
              <a16:creationId xmlns:a16="http://schemas.microsoft.com/office/drawing/2014/main" id="{FB98F80B-5F79-429D-AFC7-29D24199B991}"/>
            </a:ext>
          </a:extLst>
        </xdr:cNvPr>
        <xdr:cNvPicPr>
          <a:picLocks noChangeAspect="1"/>
        </xdr:cNvPicPr>
      </xdr:nvPicPr>
      <xdr:blipFill>
        <a:blip xmlns:r="http://schemas.openxmlformats.org/officeDocument/2006/relationships" r:embed="rId2"/>
        <a:stretch>
          <a:fillRect/>
        </a:stretch>
      </xdr:blipFill>
      <xdr:spPr>
        <a:xfrm>
          <a:off x="11543927" y="2164080"/>
          <a:ext cx="162000" cy="162000"/>
        </a:xfrm>
        <a:prstGeom prst="rect">
          <a:avLst/>
        </a:prstGeom>
      </xdr:spPr>
    </xdr:pic>
    <xdr:clientData/>
  </xdr:twoCellAnchor>
  <xdr:twoCellAnchor editAs="oneCell">
    <xdr:from>
      <xdr:col>15</xdr:col>
      <xdr:colOff>68207</xdr:colOff>
      <xdr:row>9</xdr:row>
      <xdr:rowOff>320040</xdr:rowOff>
    </xdr:from>
    <xdr:to>
      <xdr:col>15</xdr:col>
      <xdr:colOff>230207</xdr:colOff>
      <xdr:row>10</xdr:row>
      <xdr:rowOff>154380</xdr:rowOff>
    </xdr:to>
    <xdr:pic>
      <xdr:nvPicPr>
        <xdr:cNvPr id="231" name="Picture 230">
          <a:extLst>
            <a:ext uri="{FF2B5EF4-FFF2-40B4-BE49-F238E27FC236}">
              <a16:creationId xmlns:a16="http://schemas.microsoft.com/office/drawing/2014/main" id="{A714E16D-95F9-4949-AB1B-C0B398EFBB32}"/>
            </a:ext>
          </a:extLst>
        </xdr:cNvPr>
        <xdr:cNvPicPr>
          <a:picLocks noChangeAspect="1"/>
        </xdr:cNvPicPr>
      </xdr:nvPicPr>
      <xdr:blipFill>
        <a:blip xmlns:r="http://schemas.openxmlformats.org/officeDocument/2006/relationships" r:embed="rId2"/>
        <a:stretch>
          <a:fillRect/>
        </a:stretch>
      </xdr:blipFill>
      <xdr:spPr>
        <a:xfrm>
          <a:off x="11543927" y="3025140"/>
          <a:ext cx="162000" cy="162000"/>
        </a:xfrm>
        <a:prstGeom prst="rect">
          <a:avLst/>
        </a:prstGeom>
      </xdr:spPr>
    </xdr:pic>
    <xdr:clientData/>
  </xdr:twoCellAnchor>
  <xdr:twoCellAnchor editAs="oneCell">
    <xdr:from>
      <xdr:col>15</xdr:col>
      <xdr:colOff>68207</xdr:colOff>
      <xdr:row>12</xdr:row>
      <xdr:rowOff>152400</xdr:rowOff>
    </xdr:from>
    <xdr:to>
      <xdr:col>15</xdr:col>
      <xdr:colOff>230207</xdr:colOff>
      <xdr:row>12</xdr:row>
      <xdr:rowOff>314400</xdr:rowOff>
    </xdr:to>
    <xdr:pic>
      <xdr:nvPicPr>
        <xdr:cNvPr id="232" name="Picture 231">
          <a:extLst>
            <a:ext uri="{FF2B5EF4-FFF2-40B4-BE49-F238E27FC236}">
              <a16:creationId xmlns:a16="http://schemas.microsoft.com/office/drawing/2014/main" id="{70BBE561-E137-44B5-B954-19E4717E06A2}"/>
            </a:ext>
          </a:extLst>
        </xdr:cNvPr>
        <xdr:cNvPicPr>
          <a:picLocks noChangeAspect="1"/>
        </xdr:cNvPicPr>
      </xdr:nvPicPr>
      <xdr:blipFill>
        <a:blip xmlns:r="http://schemas.openxmlformats.org/officeDocument/2006/relationships" r:embed="rId2"/>
        <a:stretch>
          <a:fillRect/>
        </a:stretch>
      </xdr:blipFill>
      <xdr:spPr>
        <a:xfrm>
          <a:off x="11543927" y="3840480"/>
          <a:ext cx="162000" cy="162000"/>
        </a:xfrm>
        <a:prstGeom prst="rect">
          <a:avLst/>
        </a:prstGeom>
      </xdr:spPr>
    </xdr:pic>
    <xdr:clientData/>
  </xdr:twoCellAnchor>
  <xdr:twoCellAnchor editAs="oneCell">
    <xdr:from>
      <xdr:col>15</xdr:col>
      <xdr:colOff>68207</xdr:colOff>
      <xdr:row>13</xdr:row>
      <xdr:rowOff>274320</xdr:rowOff>
    </xdr:from>
    <xdr:to>
      <xdr:col>15</xdr:col>
      <xdr:colOff>230207</xdr:colOff>
      <xdr:row>14</xdr:row>
      <xdr:rowOff>108660</xdr:rowOff>
    </xdr:to>
    <xdr:pic>
      <xdr:nvPicPr>
        <xdr:cNvPr id="233" name="Picture 232">
          <a:extLst>
            <a:ext uri="{FF2B5EF4-FFF2-40B4-BE49-F238E27FC236}">
              <a16:creationId xmlns:a16="http://schemas.microsoft.com/office/drawing/2014/main" id="{4ABC25F0-2261-42B3-9BB2-E016D301BC33}"/>
            </a:ext>
          </a:extLst>
        </xdr:cNvPr>
        <xdr:cNvPicPr>
          <a:picLocks noChangeAspect="1"/>
        </xdr:cNvPicPr>
      </xdr:nvPicPr>
      <xdr:blipFill>
        <a:blip xmlns:r="http://schemas.openxmlformats.org/officeDocument/2006/relationships" r:embed="rId2"/>
        <a:stretch>
          <a:fillRect/>
        </a:stretch>
      </xdr:blipFill>
      <xdr:spPr>
        <a:xfrm>
          <a:off x="11543927" y="4290060"/>
          <a:ext cx="162000" cy="162000"/>
        </a:xfrm>
        <a:prstGeom prst="rect">
          <a:avLst/>
        </a:prstGeom>
      </xdr:spPr>
    </xdr:pic>
    <xdr:clientData/>
  </xdr:twoCellAnchor>
  <xdr:twoCellAnchor editAs="oneCell">
    <xdr:from>
      <xdr:col>15</xdr:col>
      <xdr:colOff>68207</xdr:colOff>
      <xdr:row>11</xdr:row>
      <xdr:rowOff>91440</xdr:rowOff>
    </xdr:from>
    <xdr:to>
      <xdr:col>15</xdr:col>
      <xdr:colOff>230207</xdr:colOff>
      <xdr:row>11</xdr:row>
      <xdr:rowOff>253440</xdr:rowOff>
    </xdr:to>
    <xdr:pic>
      <xdr:nvPicPr>
        <xdr:cNvPr id="235" name="Picture 234">
          <a:extLst>
            <a:ext uri="{FF2B5EF4-FFF2-40B4-BE49-F238E27FC236}">
              <a16:creationId xmlns:a16="http://schemas.microsoft.com/office/drawing/2014/main" id="{A4926771-F38A-45B6-8615-F4EAB4D99D8E}"/>
            </a:ext>
          </a:extLst>
        </xdr:cNvPr>
        <xdr:cNvPicPr>
          <a:picLocks noChangeAspect="1"/>
        </xdr:cNvPicPr>
      </xdr:nvPicPr>
      <xdr:blipFill>
        <a:blip xmlns:r="http://schemas.openxmlformats.org/officeDocument/2006/relationships" r:embed="rId2"/>
        <a:stretch>
          <a:fillRect/>
        </a:stretch>
      </xdr:blipFill>
      <xdr:spPr>
        <a:xfrm>
          <a:off x="11543927" y="3451860"/>
          <a:ext cx="162000" cy="162000"/>
        </a:xfrm>
        <a:prstGeom prst="rect">
          <a:avLst/>
        </a:prstGeom>
      </xdr:spPr>
    </xdr:pic>
    <xdr:clientData/>
  </xdr:twoCellAnchor>
  <xdr:twoCellAnchor editAs="oneCell">
    <xdr:from>
      <xdr:col>15</xdr:col>
      <xdr:colOff>68207</xdr:colOff>
      <xdr:row>8</xdr:row>
      <xdr:rowOff>213360</xdr:rowOff>
    </xdr:from>
    <xdr:to>
      <xdr:col>15</xdr:col>
      <xdr:colOff>230207</xdr:colOff>
      <xdr:row>9</xdr:row>
      <xdr:rowOff>47700</xdr:rowOff>
    </xdr:to>
    <xdr:pic>
      <xdr:nvPicPr>
        <xdr:cNvPr id="236" name="Picture 235">
          <a:extLst>
            <a:ext uri="{FF2B5EF4-FFF2-40B4-BE49-F238E27FC236}">
              <a16:creationId xmlns:a16="http://schemas.microsoft.com/office/drawing/2014/main" id="{32754627-3D04-4333-9E1A-04AAD7C3E396}"/>
            </a:ext>
          </a:extLst>
        </xdr:cNvPr>
        <xdr:cNvPicPr>
          <a:picLocks noChangeAspect="1"/>
        </xdr:cNvPicPr>
      </xdr:nvPicPr>
      <xdr:blipFill>
        <a:blip xmlns:r="http://schemas.openxmlformats.org/officeDocument/2006/relationships" r:embed="rId2"/>
        <a:stretch>
          <a:fillRect/>
        </a:stretch>
      </xdr:blipFill>
      <xdr:spPr>
        <a:xfrm>
          <a:off x="11543927" y="2590800"/>
          <a:ext cx="162000" cy="162000"/>
        </a:xfrm>
        <a:prstGeom prst="rect">
          <a:avLst/>
        </a:prstGeom>
      </xdr:spPr>
    </xdr:pic>
    <xdr:clientData/>
  </xdr:twoCellAnchor>
  <xdr:twoCellAnchor editAs="oneCell">
    <xdr:from>
      <xdr:col>20</xdr:col>
      <xdr:colOff>418727</xdr:colOff>
      <xdr:row>3</xdr:row>
      <xdr:rowOff>91440</xdr:rowOff>
    </xdr:from>
    <xdr:to>
      <xdr:col>20</xdr:col>
      <xdr:colOff>580727</xdr:colOff>
      <xdr:row>3</xdr:row>
      <xdr:rowOff>253440</xdr:rowOff>
    </xdr:to>
    <xdr:pic>
      <xdr:nvPicPr>
        <xdr:cNvPr id="237" name="Picture 236">
          <a:extLst>
            <a:ext uri="{FF2B5EF4-FFF2-40B4-BE49-F238E27FC236}">
              <a16:creationId xmlns:a16="http://schemas.microsoft.com/office/drawing/2014/main" id="{050E3AB3-3123-48BC-BBB2-7CDC244B9B3F}"/>
            </a:ext>
          </a:extLst>
        </xdr:cNvPr>
        <xdr:cNvPicPr>
          <a:picLocks noChangeAspect="1"/>
        </xdr:cNvPicPr>
      </xdr:nvPicPr>
      <xdr:blipFill>
        <a:blip xmlns:r="http://schemas.openxmlformats.org/officeDocument/2006/relationships" r:embed="rId2"/>
        <a:stretch>
          <a:fillRect/>
        </a:stretch>
      </xdr:blipFill>
      <xdr:spPr>
        <a:xfrm>
          <a:off x="13708007" y="906780"/>
          <a:ext cx="162000" cy="162000"/>
        </a:xfrm>
        <a:prstGeom prst="rect">
          <a:avLst/>
        </a:prstGeom>
      </xdr:spPr>
    </xdr:pic>
    <xdr:clientData/>
  </xdr:twoCellAnchor>
  <xdr:twoCellAnchor>
    <xdr:from>
      <xdr:col>13</xdr:col>
      <xdr:colOff>838200</xdr:colOff>
      <xdr:row>17</xdr:row>
      <xdr:rowOff>68580</xdr:rowOff>
    </xdr:from>
    <xdr:to>
      <xdr:col>20</xdr:col>
      <xdr:colOff>632460</xdr:colOff>
      <xdr:row>18</xdr:row>
      <xdr:rowOff>60960</xdr:rowOff>
    </xdr:to>
    <xdr:sp macro="" textlink="">
      <xdr:nvSpPr>
        <xdr:cNvPr id="243" name="TextBox 242">
          <a:extLst>
            <a:ext uri="{FF2B5EF4-FFF2-40B4-BE49-F238E27FC236}">
              <a16:creationId xmlns:a16="http://schemas.microsoft.com/office/drawing/2014/main" id="{F387CA0F-708A-45D1-9D76-02D976C1346F}"/>
            </a:ext>
          </a:extLst>
        </xdr:cNvPr>
        <xdr:cNvSpPr txBox="1"/>
      </xdr:nvSpPr>
      <xdr:spPr>
        <a:xfrm>
          <a:off x="10561320" y="5394960"/>
          <a:ext cx="3360420" cy="32004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200">
              <a:solidFill>
                <a:schemeClr val="tx1"/>
              </a:solidFill>
              <a:latin typeface="Arial" panose="020B0604020202020204" pitchFamily="34" charset="0"/>
              <a:cs typeface="Arial" panose="020B0604020202020204" pitchFamily="34" charset="0"/>
            </a:rPr>
            <a:t>Drag and Select</a:t>
          </a:r>
          <a:r>
            <a:rPr lang="en-US" sz="1200" baseline="0">
              <a:solidFill>
                <a:schemeClr val="tx1"/>
              </a:solidFill>
              <a:latin typeface="Arial" panose="020B0604020202020204" pitchFamily="34" charset="0"/>
              <a:cs typeface="Arial" panose="020B0604020202020204" pitchFamily="34" charset="0"/>
            </a:rPr>
            <a:t> to position and display</a:t>
          </a:r>
          <a:endParaRPr lang="en-SC" sz="1200">
            <a:solidFill>
              <a:schemeClr val="tx1"/>
            </a:solidFill>
            <a:latin typeface="Arial" panose="020B0604020202020204" pitchFamily="34" charset="0"/>
            <a:cs typeface="Arial" panose="020B0604020202020204" pitchFamily="34" charset="0"/>
          </a:endParaRPr>
        </a:p>
      </xdr:txBody>
    </xdr:sp>
    <xdr:clientData/>
  </xdr:twoCellAnchor>
  <xdr:twoCellAnchor>
    <xdr:from>
      <xdr:col>15</xdr:col>
      <xdr:colOff>75828</xdr:colOff>
      <xdr:row>3</xdr:row>
      <xdr:rowOff>99060</xdr:rowOff>
    </xdr:from>
    <xdr:to>
      <xdr:col>15</xdr:col>
      <xdr:colOff>219828</xdr:colOff>
      <xdr:row>3</xdr:row>
      <xdr:rowOff>243060</xdr:rowOff>
    </xdr:to>
    <xdr:sp macro="" textlink="">
      <xdr:nvSpPr>
        <xdr:cNvPr id="10" name="Rectangle 9">
          <a:extLst>
            <a:ext uri="{FF2B5EF4-FFF2-40B4-BE49-F238E27FC236}">
              <a16:creationId xmlns:a16="http://schemas.microsoft.com/office/drawing/2014/main" id="{3840AB06-7C30-4E39-B715-71F775C4CD21}"/>
            </a:ext>
          </a:extLst>
        </xdr:cNvPr>
        <xdr:cNvSpPr>
          <a:spLocks noChangeAspect="1"/>
        </xdr:cNvSpPr>
      </xdr:nvSpPr>
      <xdr:spPr>
        <a:xfrm>
          <a:off x="11551548" y="914400"/>
          <a:ext cx="144000" cy="144000"/>
        </a:xfrm>
        <a:prstGeom prst="rect">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editAs="oneCell">
    <xdr:from>
      <xdr:col>15</xdr:col>
      <xdr:colOff>68207</xdr:colOff>
      <xdr:row>15</xdr:row>
      <xdr:rowOff>38100</xdr:rowOff>
    </xdr:from>
    <xdr:to>
      <xdr:col>15</xdr:col>
      <xdr:colOff>230207</xdr:colOff>
      <xdr:row>15</xdr:row>
      <xdr:rowOff>200100</xdr:rowOff>
    </xdr:to>
    <xdr:pic>
      <xdr:nvPicPr>
        <xdr:cNvPr id="11" name="Picture 10">
          <a:extLst>
            <a:ext uri="{FF2B5EF4-FFF2-40B4-BE49-F238E27FC236}">
              <a16:creationId xmlns:a16="http://schemas.microsoft.com/office/drawing/2014/main" id="{8C6941FC-308F-44F7-BD2C-027291D84E34}"/>
            </a:ext>
          </a:extLst>
        </xdr:cNvPr>
        <xdr:cNvPicPr>
          <a:picLocks noChangeAspect="1"/>
        </xdr:cNvPicPr>
      </xdr:nvPicPr>
      <xdr:blipFill>
        <a:blip xmlns:r="http://schemas.openxmlformats.org/officeDocument/2006/relationships" r:embed="rId2"/>
        <a:stretch>
          <a:fillRect/>
        </a:stretch>
      </xdr:blipFill>
      <xdr:spPr>
        <a:xfrm>
          <a:off x="11543927" y="4709160"/>
          <a:ext cx="162000" cy="162000"/>
        </a:xfrm>
        <a:prstGeom prst="rect">
          <a:avLst/>
        </a:prstGeom>
      </xdr:spPr>
    </xdr:pic>
    <xdr:clientData/>
  </xdr:twoCellAnchor>
  <xdr:twoCellAnchor>
    <xdr:from>
      <xdr:col>16</xdr:col>
      <xdr:colOff>289188</xdr:colOff>
      <xdr:row>1</xdr:row>
      <xdr:rowOff>102855</xdr:rowOff>
    </xdr:from>
    <xdr:to>
      <xdr:col>19</xdr:col>
      <xdr:colOff>45648</xdr:colOff>
      <xdr:row>1</xdr:row>
      <xdr:rowOff>354855</xdr:rowOff>
    </xdr:to>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847C3595-B4AA-4E0F-8D92-64453AD56E09}"/>
            </a:ext>
          </a:extLst>
        </xdr:cNvPr>
        <xdr:cNvSpPr/>
      </xdr:nvSpPr>
      <xdr:spPr>
        <a:xfrm>
          <a:off x="12557388" y="285735"/>
          <a:ext cx="648000" cy="252000"/>
        </a:xfrm>
        <a:prstGeom prst="roundRect">
          <a:avLst/>
        </a:prstGeom>
        <a:solidFill>
          <a:srgbClr val="FF6600"/>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Save</a:t>
          </a:r>
          <a:endParaRPr lang="en-SC" sz="1100"/>
        </a:p>
      </xdr:txBody>
    </xdr:sp>
    <xdr:clientData/>
  </xdr:twoCellAnchor>
  <xdr:twoCellAnchor>
    <xdr:from>
      <xdr:col>20</xdr:col>
      <xdr:colOff>11579</xdr:colOff>
      <xdr:row>1</xdr:row>
      <xdr:rowOff>99061</xdr:rowOff>
    </xdr:from>
    <xdr:to>
      <xdr:col>20</xdr:col>
      <xdr:colOff>659580</xdr:colOff>
      <xdr:row>1</xdr:row>
      <xdr:rowOff>351061</xdr:rowOff>
    </xdr:to>
    <xdr:sp macro="" textlink="">
      <xdr:nvSpPr>
        <xdr:cNvPr id="3" name="Rectangle: Rounded Corners 2">
          <a:hlinkClick xmlns:r="http://schemas.openxmlformats.org/officeDocument/2006/relationships" r:id="rId3"/>
          <a:extLst>
            <a:ext uri="{FF2B5EF4-FFF2-40B4-BE49-F238E27FC236}">
              <a16:creationId xmlns:a16="http://schemas.microsoft.com/office/drawing/2014/main" id="{E55A1411-1FE2-42FA-8353-8CFEC9F7606F}"/>
            </a:ext>
          </a:extLst>
        </xdr:cNvPr>
        <xdr:cNvSpPr/>
      </xdr:nvSpPr>
      <xdr:spPr>
        <a:xfrm>
          <a:off x="13300859" y="281941"/>
          <a:ext cx="648001" cy="252000"/>
        </a:xfrm>
        <a:prstGeom prst="roundRect">
          <a:avLst/>
        </a:prstGeom>
        <a:solidFill>
          <a:schemeClr val="tx1"/>
        </a:solidFill>
        <a:ln w="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Cancel</a:t>
          </a:r>
          <a:endParaRPr lang="en-SC" sz="1100"/>
        </a:p>
      </xdr:txBody>
    </xdr:sp>
    <xdr:clientData/>
  </xdr:twoCellAnchor>
  <xdr:twoCellAnchor>
    <xdr:from>
      <xdr:col>0</xdr:col>
      <xdr:colOff>0</xdr:colOff>
      <xdr:row>0</xdr:row>
      <xdr:rowOff>0</xdr:rowOff>
    </xdr:from>
    <xdr:to>
      <xdr:col>2</xdr:col>
      <xdr:colOff>3471</xdr:colOff>
      <xdr:row>22</xdr:row>
      <xdr:rowOff>81060</xdr:rowOff>
    </xdr:to>
    <xdr:grpSp>
      <xdr:nvGrpSpPr>
        <xdr:cNvPr id="32" name="Group 31">
          <a:extLst>
            <a:ext uri="{FF2B5EF4-FFF2-40B4-BE49-F238E27FC236}">
              <a16:creationId xmlns:a16="http://schemas.microsoft.com/office/drawing/2014/main" id="{7914E687-E055-452B-B216-C66D026208EC}"/>
            </a:ext>
          </a:extLst>
        </xdr:cNvPr>
        <xdr:cNvGrpSpPr/>
      </xdr:nvGrpSpPr>
      <xdr:grpSpPr>
        <a:xfrm>
          <a:off x="0" y="0"/>
          <a:ext cx="1474131" cy="6840000"/>
          <a:chOff x="0" y="0"/>
          <a:chExt cx="1470321" cy="6184990"/>
        </a:xfrm>
        <a:noFill/>
      </xdr:grpSpPr>
      <xdr:grpSp>
        <xdr:nvGrpSpPr>
          <xdr:cNvPr id="33" name="Group 32">
            <a:extLst>
              <a:ext uri="{FF2B5EF4-FFF2-40B4-BE49-F238E27FC236}">
                <a16:creationId xmlns:a16="http://schemas.microsoft.com/office/drawing/2014/main" id="{415B5524-2753-51EB-32E9-7B1B485FCB73}"/>
              </a:ext>
            </a:extLst>
          </xdr:cNvPr>
          <xdr:cNvGrpSpPr/>
        </xdr:nvGrpSpPr>
        <xdr:grpSpPr>
          <a:xfrm>
            <a:off x="0" y="0"/>
            <a:ext cx="1470321" cy="6184990"/>
            <a:chOff x="0" y="0"/>
            <a:chExt cx="1470321" cy="6184990"/>
          </a:xfrm>
          <a:grpFill/>
        </xdr:grpSpPr>
        <xdr:grpSp>
          <xdr:nvGrpSpPr>
            <xdr:cNvPr id="35" name="Group 34">
              <a:extLst>
                <a:ext uri="{FF2B5EF4-FFF2-40B4-BE49-F238E27FC236}">
                  <a16:creationId xmlns:a16="http://schemas.microsoft.com/office/drawing/2014/main" id="{762BA0E5-91D1-4BCD-03A6-CB785EDB53B5}"/>
                </a:ext>
              </a:extLst>
            </xdr:cNvPr>
            <xdr:cNvGrpSpPr/>
          </xdr:nvGrpSpPr>
          <xdr:grpSpPr>
            <a:xfrm>
              <a:off x="0" y="0"/>
              <a:ext cx="1470321" cy="6184990"/>
              <a:chOff x="0" y="-291307"/>
              <a:chExt cx="1474131" cy="6350725"/>
            </a:xfrm>
            <a:grpFill/>
          </xdr:grpSpPr>
          <xdr:grpSp>
            <xdr:nvGrpSpPr>
              <xdr:cNvPr id="37" name="Group 36">
                <a:extLst>
                  <a:ext uri="{FF2B5EF4-FFF2-40B4-BE49-F238E27FC236}">
                    <a16:creationId xmlns:a16="http://schemas.microsoft.com/office/drawing/2014/main" id="{E64EB435-A8DA-F641-C61D-123B3C06157E}"/>
                  </a:ext>
                </a:extLst>
              </xdr:cNvPr>
              <xdr:cNvGrpSpPr/>
            </xdr:nvGrpSpPr>
            <xdr:grpSpPr>
              <a:xfrm>
                <a:off x="0" y="-291307"/>
                <a:ext cx="1474131" cy="6350725"/>
                <a:chOff x="0" y="-291307"/>
                <a:chExt cx="1474131" cy="6350725"/>
              </a:xfrm>
              <a:grpFill/>
            </xdr:grpSpPr>
            <xdr:grpSp>
              <xdr:nvGrpSpPr>
                <xdr:cNvPr id="40" name="Group 39">
                  <a:extLst>
                    <a:ext uri="{FF2B5EF4-FFF2-40B4-BE49-F238E27FC236}">
                      <a16:creationId xmlns:a16="http://schemas.microsoft.com/office/drawing/2014/main" id="{1134B06B-C85C-F4BF-3902-BCA5D790B39B}"/>
                    </a:ext>
                  </a:extLst>
                </xdr:cNvPr>
                <xdr:cNvGrpSpPr/>
              </xdr:nvGrpSpPr>
              <xdr:grpSpPr>
                <a:xfrm>
                  <a:off x="0" y="-291307"/>
                  <a:ext cx="1474131" cy="6350725"/>
                  <a:chOff x="0" y="-276870"/>
                  <a:chExt cx="1476165" cy="6035993"/>
                </a:xfrm>
                <a:grpFill/>
              </xdr:grpSpPr>
              <xdr:sp macro="" textlink="">
                <xdr:nvSpPr>
                  <xdr:cNvPr id="42" name="Rectangle 41">
                    <a:extLst>
                      <a:ext uri="{FF2B5EF4-FFF2-40B4-BE49-F238E27FC236}">
                        <a16:creationId xmlns:a16="http://schemas.microsoft.com/office/drawing/2014/main" id="{61080E7E-581D-66EB-33F6-D147724614BA}"/>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43" name="Group 42">
                    <a:extLst>
                      <a:ext uri="{FF2B5EF4-FFF2-40B4-BE49-F238E27FC236}">
                        <a16:creationId xmlns:a16="http://schemas.microsoft.com/office/drawing/2014/main" id="{538B9227-5F75-3D27-97F3-1DE300D5C844}"/>
                      </a:ext>
                    </a:extLst>
                  </xdr:cNvPr>
                  <xdr:cNvGrpSpPr/>
                </xdr:nvGrpSpPr>
                <xdr:grpSpPr>
                  <a:xfrm>
                    <a:off x="2080" y="531339"/>
                    <a:ext cx="1457616" cy="4278031"/>
                    <a:chOff x="2080" y="531339"/>
                    <a:chExt cx="1457616" cy="4278031"/>
                  </a:xfrm>
                  <a:grpFill/>
                </xdr:grpSpPr>
                <xdr:sp macro="" textlink="">
                  <xdr:nvSpPr>
                    <xdr:cNvPr id="44" name="TextBox 43">
                      <a:hlinkClick xmlns:r="http://schemas.openxmlformats.org/officeDocument/2006/relationships" r:id="rId4"/>
                      <a:extLst>
                        <a:ext uri="{FF2B5EF4-FFF2-40B4-BE49-F238E27FC236}">
                          <a16:creationId xmlns:a16="http://schemas.microsoft.com/office/drawing/2014/main" id="{AE445BE0-FF3D-6028-9681-334702E651C0}"/>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5" name="TextBox 44">
                      <a:hlinkClick xmlns:r="http://schemas.openxmlformats.org/officeDocument/2006/relationships" r:id="rId5"/>
                      <a:extLst>
                        <a:ext uri="{FF2B5EF4-FFF2-40B4-BE49-F238E27FC236}">
                          <a16:creationId xmlns:a16="http://schemas.microsoft.com/office/drawing/2014/main" id="{AFABB72B-1459-2E38-5947-B8064D6C4BD0}"/>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6" name="TextBox 45">
                      <a:hlinkClick xmlns:r="http://schemas.openxmlformats.org/officeDocument/2006/relationships" r:id="rId6"/>
                      <a:extLst>
                        <a:ext uri="{FF2B5EF4-FFF2-40B4-BE49-F238E27FC236}">
                          <a16:creationId xmlns:a16="http://schemas.microsoft.com/office/drawing/2014/main" id="{D1191D30-080B-BAB4-B3C2-5F7821E69E5B}"/>
                        </a:ext>
                      </a:extLst>
                    </xdr:cNvPr>
                    <xdr:cNvSpPr txBox="1"/>
                  </xdr:nvSpPr>
                  <xdr:spPr>
                    <a:xfrm>
                      <a:off x="2444" y="795882"/>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7" name="TextBox 46">
                      <a:hlinkClick xmlns:r="http://schemas.openxmlformats.org/officeDocument/2006/relationships" r:id="rId7"/>
                      <a:extLst>
                        <a:ext uri="{FF2B5EF4-FFF2-40B4-BE49-F238E27FC236}">
                          <a16:creationId xmlns:a16="http://schemas.microsoft.com/office/drawing/2014/main" id="{ABE0CF7B-E95C-4B00-7BF3-835F2801A520}"/>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8" name="TextBox 47">
                      <a:hlinkClick xmlns:r="http://schemas.openxmlformats.org/officeDocument/2006/relationships" r:id="rId8"/>
                      <a:extLst>
                        <a:ext uri="{FF2B5EF4-FFF2-40B4-BE49-F238E27FC236}">
                          <a16:creationId xmlns:a16="http://schemas.microsoft.com/office/drawing/2014/main" id="{97EEC8F3-BF28-9C9B-D073-1B9215F19D44}"/>
                        </a:ext>
                      </a:extLst>
                    </xdr:cNvPr>
                    <xdr:cNvSpPr txBox="1"/>
                  </xdr:nvSpPr>
                  <xdr:spPr>
                    <a:xfrm>
                      <a:off x="2444" y="186868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49" name="TextBox 48">
                      <a:hlinkClick xmlns:r="http://schemas.openxmlformats.org/officeDocument/2006/relationships" r:id="rId9"/>
                      <a:extLst>
                        <a:ext uri="{FF2B5EF4-FFF2-40B4-BE49-F238E27FC236}">
                          <a16:creationId xmlns:a16="http://schemas.microsoft.com/office/drawing/2014/main" id="{AD166A98-DE0C-056A-F4EC-55736B2679E2}"/>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0" name="TextBox 49">
                      <a:hlinkClick xmlns:r="http://schemas.openxmlformats.org/officeDocument/2006/relationships" r:id="rId10"/>
                      <a:extLst>
                        <a:ext uri="{FF2B5EF4-FFF2-40B4-BE49-F238E27FC236}">
                          <a16:creationId xmlns:a16="http://schemas.microsoft.com/office/drawing/2014/main" id="{71B76298-8356-F8BA-6525-C202F5370962}"/>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1" name="TextBox 50">
                      <a:hlinkClick xmlns:r="http://schemas.openxmlformats.org/officeDocument/2006/relationships" r:id="rId11"/>
                      <a:extLst>
                        <a:ext uri="{FF2B5EF4-FFF2-40B4-BE49-F238E27FC236}">
                          <a16:creationId xmlns:a16="http://schemas.microsoft.com/office/drawing/2014/main" id="{35DE44AA-4892-0D1E-34C8-FEFB806C4DB6}"/>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2" name="TextBox 51">
                      <a:hlinkClick xmlns:r="http://schemas.openxmlformats.org/officeDocument/2006/relationships" r:id="rId12"/>
                      <a:extLst>
                        <a:ext uri="{FF2B5EF4-FFF2-40B4-BE49-F238E27FC236}">
                          <a16:creationId xmlns:a16="http://schemas.microsoft.com/office/drawing/2014/main" id="{C514DF8C-05C6-09DC-5150-6F2EB377BC9D}"/>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53" name="TextBox 52">
                      <a:extLst>
                        <a:ext uri="{FF2B5EF4-FFF2-40B4-BE49-F238E27FC236}">
                          <a16:creationId xmlns:a16="http://schemas.microsoft.com/office/drawing/2014/main" id="{4F976B59-BC16-7A5F-22B5-D1892B4CCB78}"/>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4" name="TextBox 53">
                      <a:hlinkClick xmlns:r="http://schemas.openxmlformats.org/officeDocument/2006/relationships" r:id="rId13"/>
                      <a:extLst>
                        <a:ext uri="{FF2B5EF4-FFF2-40B4-BE49-F238E27FC236}">
                          <a16:creationId xmlns:a16="http://schemas.microsoft.com/office/drawing/2014/main" id="{79267777-55D4-86A4-475F-C314C10A4E8C}"/>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chemeClr val="bg1"/>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5" name="TextBox 54">
                      <a:extLst>
                        <a:ext uri="{FF2B5EF4-FFF2-40B4-BE49-F238E27FC236}">
                          <a16:creationId xmlns:a16="http://schemas.microsoft.com/office/drawing/2014/main" id="{5CE770C3-37D1-3AA0-6AA6-5A6FF2875DB5}"/>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Documents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6" name="TextBox 55">
                      <a:hlinkClick xmlns:r="http://schemas.openxmlformats.org/officeDocument/2006/relationships" r:id="rId14"/>
                      <a:extLst>
                        <a:ext uri="{FF2B5EF4-FFF2-40B4-BE49-F238E27FC236}">
                          <a16:creationId xmlns:a16="http://schemas.microsoft.com/office/drawing/2014/main" id="{2695E0D0-909A-3DD6-A043-D37F409AED59}"/>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57" name="TextBox 56">
                      <a:extLst>
                        <a:ext uri="{FF2B5EF4-FFF2-40B4-BE49-F238E27FC236}">
                          <a16:creationId xmlns:a16="http://schemas.microsoft.com/office/drawing/2014/main" id="{84991C8A-5B9E-1D84-F16C-E5802A74130D}"/>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41" name="TextBox 40">
                  <a:hlinkClick xmlns:r="http://schemas.openxmlformats.org/officeDocument/2006/relationships" r:id="rId3"/>
                  <a:extLst>
                    <a:ext uri="{FF2B5EF4-FFF2-40B4-BE49-F238E27FC236}">
                      <a16:creationId xmlns:a16="http://schemas.microsoft.com/office/drawing/2014/main" id="{5EF8B262-E1F3-DF24-B071-B9BF3DB76A04}"/>
                    </a:ext>
                  </a:extLst>
                </xdr:cNvPr>
                <xdr:cNvSpPr txBox="1"/>
              </xdr:nvSpPr>
              <xdr:spPr>
                <a:xfrm>
                  <a:off x="0" y="2248743"/>
                  <a:ext cx="1440000" cy="253521"/>
                </a:xfrm>
                <a:prstGeom prst="rect">
                  <a:avLst/>
                </a:prstGeom>
                <a:solidFill>
                  <a:srgbClr val="E36A1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38" name="TextBox 37">
                <a:extLst>
                  <a:ext uri="{FF2B5EF4-FFF2-40B4-BE49-F238E27FC236}">
                    <a16:creationId xmlns:a16="http://schemas.microsoft.com/office/drawing/2014/main" id="{E843E1D0-4D54-2385-CD61-17629CA20F0B}"/>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39" name="TextBox 38">
                <a:extLst>
                  <a:ext uri="{FF2B5EF4-FFF2-40B4-BE49-F238E27FC236}">
                    <a16:creationId xmlns:a16="http://schemas.microsoft.com/office/drawing/2014/main" id="{846FE998-D41B-5DF3-9166-383D901D9F00}"/>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36" name="TextBox 35">
              <a:hlinkClick xmlns:r="http://schemas.openxmlformats.org/officeDocument/2006/relationships" r:id="rId15"/>
              <a:extLst>
                <a:ext uri="{FF2B5EF4-FFF2-40B4-BE49-F238E27FC236}">
                  <a16:creationId xmlns:a16="http://schemas.microsoft.com/office/drawing/2014/main" id="{A84EF87E-8A85-DCFE-66BC-11F4DC8FF817}"/>
                </a:ext>
              </a:extLst>
            </xdr:cNvPr>
            <xdr:cNvSpPr txBox="1"/>
          </xdr:nvSpPr>
          <xdr:spPr>
            <a:xfrm>
              <a:off x="0" y="3303643"/>
              <a:ext cx="1436278" cy="2469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34" name="Picture 33">
            <a:extLst>
              <a:ext uri="{FF2B5EF4-FFF2-40B4-BE49-F238E27FC236}">
                <a16:creationId xmlns:a16="http://schemas.microsoft.com/office/drawing/2014/main" id="{1F8F0BE2-B57D-C1A9-EF34-B46916766ACE}"/>
              </a:ext>
            </a:extLst>
          </xdr:cNvPr>
          <xdr:cNvPicPr>
            <a:picLocks noChangeAspect="1"/>
          </xdr:cNvPicPr>
        </xdr:nvPicPr>
        <xdr:blipFill>
          <a:blip xmlns:r="http://schemas.openxmlformats.org/officeDocument/2006/relationships" r:embed="rId16"/>
          <a:stretch>
            <a:fillRect/>
          </a:stretch>
        </xdr:blipFill>
        <xdr:spPr>
          <a:xfrm>
            <a:off x="243840" y="175260"/>
            <a:ext cx="1021080" cy="439850"/>
          </a:xfrm>
          <a:prstGeom prst="rect">
            <a:avLst/>
          </a:prstGeom>
          <a:grpFill/>
        </xdr:spPr>
      </xdr:pic>
    </xdr:grpSp>
    <xdr:clientData/>
  </xdr:twoCellAnchor>
</xdr:wsDr>
</file>

<file path=xl/drawings/drawing118.xml><?xml version="1.0" encoding="utf-8"?>
<xdr:wsDr xmlns:xdr="http://schemas.openxmlformats.org/drawingml/2006/spreadsheetDrawing" xmlns:a="http://schemas.openxmlformats.org/drawingml/2006/main">
  <xdr:twoCellAnchor editAs="oneCell">
    <xdr:from>
      <xdr:col>6</xdr:col>
      <xdr:colOff>525781</xdr:colOff>
      <xdr:row>10</xdr:row>
      <xdr:rowOff>121921</xdr:rowOff>
    </xdr:from>
    <xdr:to>
      <xdr:col>15</xdr:col>
      <xdr:colOff>370382</xdr:colOff>
      <xdr:row>28</xdr:row>
      <xdr:rowOff>105635</xdr:rowOff>
    </xdr:to>
    <xdr:pic>
      <xdr:nvPicPr>
        <xdr:cNvPr id="2" name="Picture 1">
          <a:extLst>
            <a:ext uri="{FF2B5EF4-FFF2-40B4-BE49-F238E27FC236}">
              <a16:creationId xmlns:a16="http://schemas.microsoft.com/office/drawing/2014/main" id="{7E53F46F-249C-6720-A31E-7B449193662E}"/>
            </a:ext>
          </a:extLst>
        </xdr:cNvPr>
        <xdr:cNvPicPr>
          <a:picLocks noChangeAspect="1"/>
        </xdr:cNvPicPr>
      </xdr:nvPicPr>
      <xdr:blipFill>
        <a:blip xmlns:r="http://schemas.openxmlformats.org/officeDocument/2006/relationships" r:embed="rId1"/>
        <a:stretch>
          <a:fillRect/>
        </a:stretch>
      </xdr:blipFill>
      <xdr:spPr>
        <a:xfrm>
          <a:off x="4183381" y="1950721"/>
          <a:ext cx="5331001" cy="3275554"/>
        </a:xfrm>
        <a:prstGeom prst="rect">
          <a:avLst/>
        </a:prstGeom>
      </xdr:spPr>
    </xdr:pic>
    <xdr:clientData/>
  </xdr:twoCellAnchor>
  <xdr:twoCellAnchor>
    <xdr:from>
      <xdr:col>21</xdr:col>
      <xdr:colOff>586740</xdr:colOff>
      <xdr:row>0</xdr:row>
      <xdr:rowOff>175260</xdr:rowOff>
    </xdr:from>
    <xdr:to>
      <xdr:col>23</xdr:col>
      <xdr:colOff>15541</xdr:colOff>
      <xdr:row>2</xdr:row>
      <xdr:rowOff>62061</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EEEC51E1-46CF-466A-BB43-70569256F0AD}"/>
            </a:ext>
          </a:extLst>
        </xdr:cNvPr>
        <xdr:cNvSpPr/>
      </xdr:nvSpPr>
      <xdr:spPr>
        <a:xfrm>
          <a:off x="13388340" y="175260"/>
          <a:ext cx="648001" cy="252561"/>
        </a:xfrm>
        <a:prstGeom prst="roundRect">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Close</a:t>
          </a:r>
          <a:endParaRPr lang="en-SC" sz="1100"/>
        </a:p>
      </xdr:txBody>
    </xdr:sp>
    <xdr:clientData/>
  </xdr:twoCellAnchor>
</xdr:wsDr>
</file>

<file path=xl/drawings/drawing119.xml><?xml version="1.0" encoding="utf-8"?>
<xdr:wsDr xmlns:xdr="http://schemas.openxmlformats.org/drawingml/2006/spreadsheetDrawing" xmlns:a="http://schemas.openxmlformats.org/drawingml/2006/main">
  <xdr:twoCellAnchor>
    <xdr:from>
      <xdr:col>21</xdr:col>
      <xdr:colOff>586740</xdr:colOff>
      <xdr:row>0</xdr:row>
      <xdr:rowOff>175260</xdr:rowOff>
    </xdr:from>
    <xdr:to>
      <xdr:col>23</xdr:col>
      <xdr:colOff>15541</xdr:colOff>
      <xdr:row>2</xdr:row>
      <xdr:rowOff>62061</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DD9877E7-64EB-4F41-BAEA-8EECA3B03A06}"/>
            </a:ext>
          </a:extLst>
        </xdr:cNvPr>
        <xdr:cNvSpPr/>
      </xdr:nvSpPr>
      <xdr:spPr>
        <a:xfrm>
          <a:off x="13388340" y="175260"/>
          <a:ext cx="648001" cy="252561"/>
        </a:xfrm>
        <a:prstGeom prst="roundRect">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Close</a:t>
          </a:r>
          <a:endParaRPr lang="en-SC" sz="1100"/>
        </a:p>
      </xdr:txBody>
    </xdr:sp>
    <xdr:clientData/>
  </xdr:twoCellAnchor>
  <xdr:twoCellAnchor editAs="oneCell">
    <xdr:from>
      <xdr:col>5</xdr:col>
      <xdr:colOff>7619</xdr:colOff>
      <xdr:row>3</xdr:row>
      <xdr:rowOff>137510</xdr:rowOff>
    </xdr:from>
    <xdr:to>
      <xdr:col>18</xdr:col>
      <xdr:colOff>419100</xdr:colOff>
      <xdr:row>31</xdr:row>
      <xdr:rowOff>144780</xdr:rowOff>
    </xdr:to>
    <xdr:pic>
      <xdr:nvPicPr>
        <xdr:cNvPr id="4" name="Picture 3">
          <a:extLst>
            <a:ext uri="{FF2B5EF4-FFF2-40B4-BE49-F238E27FC236}">
              <a16:creationId xmlns:a16="http://schemas.microsoft.com/office/drawing/2014/main" id="{F0ADABCB-3699-B1EA-268E-D91A53F6B8A7}"/>
            </a:ext>
          </a:extLst>
        </xdr:cNvPr>
        <xdr:cNvPicPr>
          <a:picLocks noChangeAspect="1"/>
        </xdr:cNvPicPr>
      </xdr:nvPicPr>
      <xdr:blipFill>
        <a:blip xmlns:r="http://schemas.openxmlformats.org/officeDocument/2006/relationships" r:embed="rId2"/>
        <a:stretch>
          <a:fillRect/>
        </a:stretch>
      </xdr:blipFill>
      <xdr:spPr>
        <a:xfrm>
          <a:off x="3055619" y="686150"/>
          <a:ext cx="8336281" cy="5127910"/>
        </a:xfrm>
        <a:prstGeom prst="rect">
          <a:avLst/>
        </a:prstGeom>
      </xdr:spPr>
    </xdr:pic>
    <xdr:clientData/>
  </xdr:twoCellAnchor>
</xdr:wsDr>
</file>

<file path=xl/drawings/drawing120.xml><?xml version="1.0" encoding="utf-8"?>
<xdr:wsDr xmlns:xdr="http://schemas.openxmlformats.org/drawingml/2006/spreadsheetDrawing" xmlns:a="http://schemas.openxmlformats.org/drawingml/2006/main">
  <xdr:twoCellAnchor>
    <xdr:from>
      <xdr:col>10</xdr:col>
      <xdr:colOff>1600200</xdr:colOff>
      <xdr:row>3</xdr:row>
      <xdr:rowOff>91440</xdr:rowOff>
    </xdr:from>
    <xdr:to>
      <xdr:col>11</xdr:col>
      <xdr:colOff>1122840</xdr:colOff>
      <xdr:row>3</xdr:row>
      <xdr:rowOff>343440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B70B561-266A-4790-8ACF-CEB4E009A3AE}"/>
            </a:ext>
          </a:extLst>
        </xdr:cNvPr>
        <xdr:cNvSpPr/>
      </xdr:nvSpPr>
      <xdr:spPr>
        <a:xfrm>
          <a:off x="6278880" y="906780"/>
          <a:ext cx="1260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Due For Renewal</a:t>
          </a:r>
          <a:endParaRPr lang="en-SC" sz="1100"/>
        </a:p>
      </xdr:txBody>
    </xdr:sp>
    <xdr:clientData/>
  </xdr:twoCellAnchor>
  <xdr:twoCellAnchor>
    <xdr:from>
      <xdr:col>5</xdr:col>
      <xdr:colOff>0</xdr:colOff>
      <xdr:row>6</xdr:row>
      <xdr:rowOff>106684</xdr:rowOff>
    </xdr:from>
    <xdr:to>
      <xdr:col>6</xdr:col>
      <xdr:colOff>31800</xdr:colOff>
      <xdr:row>6</xdr:row>
      <xdr:rowOff>214684</xdr:rowOff>
    </xdr:to>
    <xdr:sp macro="" textlink="">
      <xdr:nvSpPr>
        <xdr:cNvPr id="29" name="Rectangle 28">
          <a:extLst>
            <a:ext uri="{FF2B5EF4-FFF2-40B4-BE49-F238E27FC236}">
              <a16:creationId xmlns:a16="http://schemas.microsoft.com/office/drawing/2014/main" id="{3D754523-C402-47D8-BB9B-4D3F6AF982F0}"/>
            </a:ext>
          </a:extLst>
        </xdr:cNvPr>
        <xdr:cNvSpPr>
          <a:spLocks noChangeAspect="1"/>
        </xdr:cNvSpPr>
      </xdr:nvSpPr>
      <xdr:spPr>
        <a:xfrm>
          <a:off x="1805940" y="1706884"/>
          <a:ext cx="108000" cy="108000"/>
        </a:xfrm>
        <a:prstGeom prst="rect">
          <a:avLst/>
        </a:prstGeom>
        <a:no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15</xdr:row>
      <xdr:rowOff>106684</xdr:rowOff>
    </xdr:from>
    <xdr:to>
      <xdr:col>6</xdr:col>
      <xdr:colOff>31800</xdr:colOff>
      <xdr:row>15</xdr:row>
      <xdr:rowOff>214684</xdr:rowOff>
    </xdr:to>
    <xdr:sp macro="" textlink="">
      <xdr:nvSpPr>
        <xdr:cNvPr id="30" name="Rectangle 29">
          <a:extLst>
            <a:ext uri="{FF2B5EF4-FFF2-40B4-BE49-F238E27FC236}">
              <a16:creationId xmlns:a16="http://schemas.microsoft.com/office/drawing/2014/main" id="{3AF23712-A859-42E8-A6C9-3212B51146AF}"/>
            </a:ext>
          </a:extLst>
        </xdr:cNvPr>
        <xdr:cNvSpPr>
          <a:spLocks noChangeAspect="1"/>
        </xdr:cNvSpPr>
      </xdr:nvSpPr>
      <xdr:spPr>
        <a:xfrm>
          <a:off x="1805940" y="4655824"/>
          <a:ext cx="108000" cy="108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106684</xdr:rowOff>
    </xdr:from>
    <xdr:to>
      <xdr:col>6</xdr:col>
      <xdr:colOff>31800</xdr:colOff>
      <xdr:row>7</xdr:row>
      <xdr:rowOff>214684</xdr:rowOff>
    </xdr:to>
    <xdr:sp macro="" textlink="">
      <xdr:nvSpPr>
        <xdr:cNvPr id="31" name="Rectangle 30">
          <a:extLst>
            <a:ext uri="{FF2B5EF4-FFF2-40B4-BE49-F238E27FC236}">
              <a16:creationId xmlns:a16="http://schemas.microsoft.com/office/drawing/2014/main" id="{5C5665CC-2565-45BC-BABE-21F90A59C41D}"/>
            </a:ext>
          </a:extLst>
        </xdr:cNvPr>
        <xdr:cNvSpPr>
          <a:spLocks noChangeAspect="1"/>
        </xdr:cNvSpPr>
      </xdr:nvSpPr>
      <xdr:spPr>
        <a:xfrm>
          <a:off x="1805940" y="2034544"/>
          <a:ext cx="108000" cy="108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106684</xdr:rowOff>
    </xdr:from>
    <xdr:to>
      <xdr:col>6</xdr:col>
      <xdr:colOff>31800</xdr:colOff>
      <xdr:row>9</xdr:row>
      <xdr:rowOff>214684</xdr:rowOff>
    </xdr:to>
    <xdr:sp macro="" textlink="">
      <xdr:nvSpPr>
        <xdr:cNvPr id="32" name="Rectangle 31">
          <a:extLst>
            <a:ext uri="{FF2B5EF4-FFF2-40B4-BE49-F238E27FC236}">
              <a16:creationId xmlns:a16="http://schemas.microsoft.com/office/drawing/2014/main" id="{9A64AB57-D93D-488F-A264-F02F7CC73DA3}"/>
            </a:ext>
          </a:extLst>
        </xdr:cNvPr>
        <xdr:cNvSpPr>
          <a:spLocks noChangeAspect="1"/>
        </xdr:cNvSpPr>
      </xdr:nvSpPr>
      <xdr:spPr>
        <a:xfrm>
          <a:off x="1805940" y="2689864"/>
          <a:ext cx="108000" cy="108000"/>
        </a:xfrm>
        <a:prstGeom prst="rect">
          <a:avLst/>
        </a:prstGeom>
        <a:solidFill>
          <a:srgbClr val="FFFF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106684</xdr:rowOff>
    </xdr:from>
    <xdr:to>
      <xdr:col>6</xdr:col>
      <xdr:colOff>31800</xdr:colOff>
      <xdr:row>8</xdr:row>
      <xdr:rowOff>214684</xdr:rowOff>
    </xdr:to>
    <xdr:sp macro="" textlink="">
      <xdr:nvSpPr>
        <xdr:cNvPr id="33" name="Rectangle 32">
          <a:extLst>
            <a:ext uri="{FF2B5EF4-FFF2-40B4-BE49-F238E27FC236}">
              <a16:creationId xmlns:a16="http://schemas.microsoft.com/office/drawing/2014/main" id="{A9D4C59F-F956-4A50-BC2F-02834E2DECDC}"/>
            </a:ext>
          </a:extLst>
        </xdr:cNvPr>
        <xdr:cNvSpPr>
          <a:spLocks noChangeAspect="1"/>
        </xdr:cNvSpPr>
      </xdr:nvSpPr>
      <xdr:spPr>
        <a:xfrm>
          <a:off x="1805940" y="2362204"/>
          <a:ext cx="108000" cy="108000"/>
        </a:xfrm>
        <a:prstGeom prst="rect">
          <a:avLst/>
        </a:prstGeom>
        <a:solidFill>
          <a:srgbClr val="FFFF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10</xdr:row>
      <xdr:rowOff>106684</xdr:rowOff>
    </xdr:from>
    <xdr:to>
      <xdr:col>6</xdr:col>
      <xdr:colOff>31800</xdr:colOff>
      <xdr:row>10</xdr:row>
      <xdr:rowOff>214684</xdr:rowOff>
    </xdr:to>
    <xdr:sp macro="" textlink="">
      <xdr:nvSpPr>
        <xdr:cNvPr id="34" name="Rectangle 33">
          <a:extLst>
            <a:ext uri="{FF2B5EF4-FFF2-40B4-BE49-F238E27FC236}">
              <a16:creationId xmlns:a16="http://schemas.microsoft.com/office/drawing/2014/main" id="{17066253-906A-4416-9B24-9DBB088E4A25}"/>
            </a:ext>
          </a:extLst>
        </xdr:cNvPr>
        <xdr:cNvSpPr>
          <a:spLocks noChangeAspect="1"/>
        </xdr:cNvSpPr>
      </xdr:nvSpPr>
      <xdr:spPr>
        <a:xfrm>
          <a:off x="1805940" y="3017524"/>
          <a:ext cx="108000" cy="108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11</xdr:row>
      <xdr:rowOff>106684</xdr:rowOff>
    </xdr:from>
    <xdr:to>
      <xdr:col>6</xdr:col>
      <xdr:colOff>31800</xdr:colOff>
      <xdr:row>11</xdr:row>
      <xdr:rowOff>214684</xdr:rowOff>
    </xdr:to>
    <xdr:sp macro="" textlink="">
      <xdr:nvSpPr>
        <xdr:cNvPr id="35" name="Rectangle 34">
          <a:extLst>
            <a:ext uri="{FF2B5EF4-FFF2-40B4-BE49-F238E27FC236}">
              <a16:creationId xmlns:a16="http://schemas.microsoft.com/office/drawing/2014/main" id="{B1EF7F75-99CA-4FBD-B63D-F886491B5F4F}"/>
            </a:ext>
          </a:extLst>
        </xdr:cNvPr>
        <xdr:cNvSpPr>
          <a:spLocks noChangeAspect="1"/>
        </xdr:cNvSpPr>
      </xdr:nvSpPr>
      <xdr:spPr>
        <a:xfrm>
          <a:off x="1805940" y="3345184"/>
          <a:ext cx="108000" cy="108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12</xdr:row>
      <xdr:rowOff>106684</xdr:rowOff>
    </xdr:from>
    <xdr:to>
      <xdr:col>6</xdr:col>
      <xdr:colOff>31800</xdr:colOff>
      <xdr:row>12</xdr:row>
      <xdr:rowOff>214684</xdr:rowOff>
    </xdr:to>
    <xdr:sp macro="" textlink="">
      <xdr:nvSpPr>
        <xdr:cNvPr id="36" name="Rectangle 35">
          <a:extLst>
            <a:ext uri="{FF2B5EF4-FFF2-40B4-BE49-F238E27FC236}">
              <a16:creationId xmlns:a16="http://schemas.microsoft.com/office/drawing/2014/main" id="{A31DECE7-88CB-4A59-9B63-9E5F597C1BD4}"/>
            </a:ext>
          </a:extLst>
        </xdr:cNvPr>
        <xdr:cNvSpPr>
          <a:spLocks noChangeAspect="1"/>
        </xdr:cNvSpPr>
      </xdr:nvSpPr>
      <xdr:spPr>
        <a:xfrm>
          <a:off x="1805940" y="3672844"/>
          <a:ext cx="108000" cy="108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13</xdr:row>
      <xdr:rowOff>106684</xdr:rowOff>
    </xdr:from>
    <xdr:to>
      <xdr:col>6</xdr:col>
      <xdr:colOff>31800</xdr:colOff>
      <xdr:row>13</xdr:row>
      <xdr:rowOff>214684</xdr:rowOff>
    </xdr:to>
    <xdr:sp macro="" textlink="">
      <xdr:nvSpPr>
        <xdr:cNvPr id="37" name="Rectangle 36">
          <a:extLst>
            <a:ext uri="{FF2B5EF4-FFF2-40B4-BE49-F238E27FC236}">
              <a16:creationId xmlns:a16="http://schemas.microsoft.com/office/drawing/2014/main" id="{7964DE6C-76FB-484E-9C01-721630ED6010}"/>
            </a:ext>
          </a:extLst>
        </xdr:cNvPr>
        <xdr:cNvSpPr>
          <a:spLocks noChangeAspect="1"/>
        </xdr:cNvSpPr>
      </xdr:nvSpPr>
      <xdr:spPr>
        <a:xfrm>
          <a:off x="1805940" y="4000504"/>
          <a:ext cx="108000" cy="108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14</xdr:row>
      <xdr:rowOff>106684</xdr:rowOff>
    </xdr:from>
    <xdr:to>
      <xdr:col>6</xdr:col>
      <xdr:colOff>31800</xdr:colOff>
      <xdr:row>14</xdr:row>
      <xdr:rowOff>214684</xdr:rowOff>
    </xdr:to>
    <xdr:sp macro="" textlink="">
      <xdr:nvSpPr>
        <xdr:cNvPr id="38" name="Rectangle 37">
          <a:extLst>
            <a:ext uri="{FF2B5EF4-FFF2-40B4-BE49-F238E27FC236}">
              <a16:creationId xmlns:a16="http://schemas.microsoft.com/office/drawing/2014/main" id="{7616784A-C8AC-4A81-AE35-8DD84ACCD676}"/>
            </a:ext>
          </a:extLst>
        </xdr:cNvPr>
        <xdr:cNvSpPr>
          <a:spLocks noChangeAspect="1"/>
        </xdr:cNvSpPr>
      </xdr:nvSpPr>
      <xdr:spPr>
        <a:xfrm>
          <a:off x="1805940" y="4328164"/>
          <a:ext cx="108000" cy="108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18</xdr:col>
      <xdr:colOff>30480</xdr:colOff>
      <xdr:row>3</xdr:row>
      <xdr:rowOff>99060</xdr:rowOff>
    </xdr:from>
    <xdr:to>
      <xdr:col>19</xdr:col>
      <xdr:colOff>28680</xdr:colOff>
      <xdr:row>3</xdr:row>
      <xdr:rowOff>351060</xdr:rowOff>
    </xdr:to>
    <xdr:sp macro="" textlink="">
      <xdr:nvSpPr>
        <xdr:cNvPr id="39" name="Rectangle: Rounded Corners 38">
          <a:hlinkClick xmlns:r="http://schemas.openxmlformats.org/officeDocument/2006/relationships" r:id="rId2"/>
          <a:extLst>
            <a:ext uri="{FF2B5EF4-FFF2-40B4-BE49-F238E27FC236}">
              <a16:creationId xmlns:a16="http://schemas.microsoft.com/office/drawing/2014/main" id="{6F3035E6-7E5C-4893-9161-469E14873FCB}"/>
            </a:ext>
          </a:extLst>
        </xdr:cNvPr>
        <xdr:cNvSpPr/>
      </xdr:nvSpPr>
      <xdr:spPr>
        <a:xfrm>
          <a:off x="13388340" y="914400"/>
          <a:ext cx="684000" cy="252000"/>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ADD NEW</a:t>
          </a:r>
          <a:endParaRPr lang="en-SC" sz="1000"/>
        </a:p>
      </xdr:txBody>
    </xdr:sp>
    <xdr:clientData/>
  </xdr:twoCellAnchor>
  <xdr:twoCellAnchor editAs="oneCell">
    <xdr:from>
      <xdr:col>12</xdr:col>
      <xdr:colOff>777240</xdr:colOff>
      <xdr:row>3</xdr:row>
      <xdr:rowOff>137160</xdr:rowOff>
    </xdr:from>
    <xdr:to>
      <xdr:col>12</xdr:col>
      <xdr:colOff>957240</xdr:colOff>
      <xdr:row>3</xdr:row>
      <xdr:rowOff>317160</xdr:rowOff>
    </xdr:to>
    <xdr:pic>
      <xdr:nvPicPr>
        <xdr:cNvPr id="45" name="Picture 44">
          <a:extLst>
            <a:ext uri="{FF2B5EF4-FFF2-40B4-BE49-F238E27FC236}">
              <a16:creationId xmlns:a16="http://schemas.microsoft.com/office/drawing/2014/main" id="{09633109-6C1A-403C-ABD0-D177190CDCF1}"/>
            </a:ext>
          </a:extLst>
        </xdr:cNvPr>
        <xdr:cNvPicPr>
          <a:picLocks/>
        </xdr:cNvPicPr>
      </xdr:nvPicPr>
      <xdr:blipFill>
        <a:blip xmlns:r="http://schemas.openxmlformats.org/officeDocument/2006/relationships" r:embed="rId3"/>
        <a:stretch>
          <a:fillRect/>
        </a:stretch>
      </xdr:blipFill>
      <xdr:spPr>
        <a:xfrm>
          <a:off x="8343900" y="952500"/>
          <a:ext cx="180000" cy="180000"/>
        </a:xfrm>
        <a:prstGeom prst="rect">
          <a:avLst/>
        </a:prstGeom>
      </xdr:spPr>
    </xdr:pic>
    <xdr:clientData/>
  </xdr:twoCellAnchor>
  <xdr:twoCellAnchor editAs="oneCell">
    <xdr:from>
      <xdr:col>7</xdr:col>
      <xdr:colOff>259080</xdr:colOff>
      <xdr:row>10</xdr:row>
      <xdr:rowOff>91440</xdr:rowOff>
    </xdr:from>
    <xdr:to>
      <xdr:col>7</xdr:col>
      <xdr:colOff>396252</xdr:colOff>
      <xdr:row>10</xdr:row>
      <xdr:rowOff>235440</xdr:rowOff>
    </xdr:to>
    <xdr:pic>
      <xdr:nvPicPr>
        <xdr:cNvPr id="50" name="Picture 49">
          <a:extLst>
            <a:ext uri="{FF2B5EF4-FFF2-40B4-BE49-F238E27FC236}">
              <a16:creationId xmlns:a16="http://schemas.microsoft.com/office/drawing/2014/main" id="{A7EAC773-24F0-4943-99AA-A4412B257B2C}"/>
            </a:ext>
          </a:extLst>
        </xdr:cNvPr>
        <xdr:cNvPicPr>
          <a:picLocks/>
        </xdr:cNvPicPr>
      </xdr:nvPicPr>
      <xdr:blipFill>
        <a:blip xmlns:r="http://schemas.openxmlformats.org/officeDocument/2006/relationships" r:embed="rId4"/>
        <a:stretch>
          <a:fillRect/>
        </a:stretch>
      </xdr:blipFill>
      <xdr:spPr>
        <a:xfrm>
          <a:off x="2179320" y="3002280"/>
          <a:ext cx="137172" cy="144000"/>
        </a:xfrm>
        <a:prstGeom prst="rect">
          <a:avLst/>
        </a:prstGeom>
      </xdr:spPr>
    </xdr:pic>
    <xdr:clientData/>
  </xdr:twoCellAnchor>
  <xdr:twoCellAnchor>
    <xdr:from>
      <xdr:col>5</xdr:col>
      <xdr:colOff>0</xdr:colOff>
      <xdr:row>16</xdr:row>
      <xdr:rowOff>106680</xdr:rowOff>
    </xdr:from>
    <xdr:to>
      <xdr:col>6</xdr:col>
      <xdr:colOff>31800</xdr:colOff>
      <xdr:row>16</xdr:row>
      <xdr:rowOff>214680</xdr:rowOff>
    </xdr:to>
    <xdr:sp macro="" textlink="">
      <xdr:nvSpPr>
        <xdr:cNvPr id="51" name="Rectangle 50">
          <a:extLst>
            <a:ext uri="{FF2B5EF4-FFF2-40B4-BE49-F238E27FC236}">
              <a16:creationId xmlns:a16="http://schemas.microsoft.com/office/drawing/2014/main" id="{3D3D2B31-B985-4BFA-B9BB-E5F3F89F7E58}"/>
            </a:ext>
          </a:extLst>
        </xdr:cNvPr>
        <xdr:cNvSpPr>
          <a:spLocks noChangeAspect="1"/>
        </xdr:cNvSpPr>
      </xdr:nvSpPr>
      <xdr:spPr>
        <a:xfrm>
          <a:off x="1805940" y="4983480"/>
          <a:ext cx="108000" cy="108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17</xdr:row>
      <xdr:rowOff>106680</xdr:rowOff>
    </xdr:from>
    <xdr:to>
      <xdr:col>6</xdr:col>
      <xdr:colOff>31800</xdr:colOff>
      <xdr:row>17</xdr:row>
      <xdr:rowOff>214680</xdr:rowOff>
    </xdr:to>
    <xdr:sp macro="" textlink="">
      <xdr:nvSpPr>
        <xdr:cNvPr id="52" name="Rectangle 51">
          <a:extLst>
            <a:ext uri="{FF2B5EF4-FFF2-40B4-BE49-F238E27FC236}">
              <a16:creationId xmlns:a16="http://schemas.microsoft.com/office/drawing/2014/main" id="{C8E7C7BA-7C75-4B51-B541-513DFA26CD91}"/>
            </a:ext>
          </a:extLst>
        </xdr:cNvPr>
        <xdr:cNvSpPr>
          <a:spLocks noChangeAspect="1"/>
        </xdr:cNvSpPr>
      </xdr:nvSpPr>
      <xdr:spPr>
        <a:xfrm>
          <a:off x="1805940" y="5311140"/>
          <a:ext cx="108000" cy="108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18</xdr:row>
      <xdr:rowOff>106680</xdr:rowOff>
    </xdr:from>
    <xdr:to>
      <xdr:col>6</xdr:col>
      <xdr:colOff>31800</xdr:colOff>
      <xdr:row>18</xdr:row>
      <xdr:rowOff>214680</xdr:rowOff>
    </xdr:to>
    <xdr:sp macro="" textlink="">
      <xdr:nvSpPr>
        <xdr:cNvPr id="53" name="Rectangle 52">
          <a:extLst>
            <a:ext uri="{FF2B5EF4-FFF2-40B4-BE49-F238E27FC236}">
              <a16:creationId xmlns:a16="http://schemas.microsoft.com/office/drawing/2014/main" id="{BBE14168-6787-4C45-BF48-BA439703DB69}"/>
            </a:ext>
          </a:extLst>
        </xdr:cNvPr>
        <xdr:cNvSpPr>
          <a:spLocks noChangeAspect="1"/>
        </xdr:cNvSpPr>
      </xdr:nvSpPr>
      <xdr:spPr>
        <a:xfrm>
          <a:off x="1805940" y="5638800"/>
          <a:ext cx="108000" cy="108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19</xdr:row>
      <xdr:rowOff>106680</xdr:rowOff>
    </xdr:from>
    <xdr:to>
      <xdr:col>6</xdr:col>
      <xdr:colOff>31800</xdr:colOff>
      <xdr:row>19</xdr:row>
      <xdr:rowOff>214680</xdr:rowOff>
    </xdr:to>
    <xdr:sp macro="" textlink="">
      <xdr:nvSpPr>
        <xdr:cNvPr id="54" name="Rectangle 53">
          <a:extLst>
            <a:ext uri="{FF2B5EF4-FFF2-40B4-BE49-F238E27FC236}">
              <a16:creationId xmlns:a16="http://schemas.microsoft.com/office/drawing/2014/main" id="{0829CA72-D338-423A-A366-0B6F6BF28840}"/>
            </a:ext>
          </a:extLst>
        </xdr:cNvPr>
        <xdr:cNvSpPr>
          <a:spLocks noChangeAspect="1"/>
        </xdr:cNvSpPr>
      </xdr:nvSpPr>
      <xdr:spPr>
        <a:xfrm>
          <a:off x="1805940" y="5966460"/>
          <a:ext cx="108000" cy="108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0</xdr:col>
      <xdr:colOff>0</xdr:colOff>
      <xdr:row>0</xdr:row>
      <xdr:rowOff>0</xdr:rowOff>
    </xdr:from>
    <xdr:to>
      <xdr:col>2</xdr:col>
      <xdr:colOff>3471</xdr:colOff>
      <xdr:row>22</xdr:row>
      <xdr:rowOff>202980</xdr:rowOff>
    </xdr:to>
    <xdr:grpSp>
      <xdr:nvGrpSpPr>
        <xdr:cNvPr id="100" name="Group 99">
          <a:extLst>
            <a:ext uri="{FF2B5EF4-FFF2-40B4-BE49-F238E27FC236}">
              <a16:creationId xmlns:a16="http://schemas.microsoft.com/office/drawing/2014/main" id="{F7D05566-C1F2-4913-BB08-E64D2624CB20}"/>
            </a:ext>
          </a:extLst>
        </xdr:cNvPr>
        <xdr:cNvGrpSpPr/>
      </xdr:nvGrpSpPr>
      <xdr:grpSpPr>
        <a:xfrm>
          <a:off x="0" y="0"/>
          <a:ext cx="1474131" cy="6961920"/>
          <a:chOff x="0" y="0"/>
          <a:chExt cx="1470321" cy="6184990"/>
        </a:xfrm>
      </xdr:grpSpPr>
      <xdr:grpSp>
        <xdr:nvGrpSpPr>
          <xdr:cNvPr id="101" name="Group 100">
            <a:extLst>
              <a:ext uri="{FF2B5EF4-FFF2-40B4-BE49-F238E27FC236}">
                <a16:creationId xmlns:a16="http://schemas.microsoft.com/office/drawing/2014/main" id="{8C3D8732-63D7-A7F5-A4EC-1DBDBD1F75D8}"/>
              </a:ext>
            </a:extLst>
          </xdr:cNvPr>
          <xdr:cNvGrpSpPr/>
        </xdr:nvGrpSpPr>
        <xdr:grpSpPr>
          <a:xfrm>
            <a:off x="0" y="0"/>
            <a:ext cx="1470321" cy="6184990"/>
            <a:chOff x="0" y="0"/>
            <a:chExt cx="1470321" cy="6184990"/>
          </a:xfrm>
        </xdr:grpSpPr>
        <xdr:grpSp>
          <xdr:nvGrpSpPr>
            <xdr:cNvPr id="103" name="Group 102">
              <a:extLst>
                <a:ext uri="{FF2B5EF4-FFF2-40B4-BE49-F238E27FC236}">
                  <a16:creationId xmlns:a16="http://schemas.microsoft.com/office/drawing/2014/main" id="{F8F3B5BF-8AA4-46D9-F205-97C60A869C72}"/>
                </a:ext>
              </a:extLst>
            </xdr:cNvPr>
            <xdr:cNvGrpSpPr/>
          </xdr:nvGrpSpPr>
          <xdr:grpSpPr>
            <a:xfrm>
              <a:off x="0" y="0"/>
              <a:ext cx="1470321" cy="6184990"/>
              <a:chOff x="0" y="-291307"/>
              <a:chExt cx="1474131" cy="6350725"/>
            </a:xfrm>
            <a:solidFill>
              <a:schemeClr val="bg1"/>
            </a:solidFill>
          </xdr:grpSpPr>
          <xdr:grpSp>
            <xdr:nvGrpSpPr>
              <xdr:cNvPr id="105" name="Group 104">
                <a:extLst>
                  <a:ext uri="{FF2B5EF4-FFF2-40B4-BE49-F238E27FC236}">
                    <a16:creationId xmlns:a16="http://schemas.microsoft.com/office/drawing/2014/main" id="{48AD64EF-1117-AABC-C35E-21F3946D621F}"/>
                  </a:ext>
                </a:extLst>
              </xdr:cNvPr>
              <xdr:cNvGrpSpPr/>
            </xdr:nvGrpSpPr>
            <xdr:grpSpPr>
              <a:xfrm>
                <a:off x="0" y="-291307"/>
                <a:ext cx="1474131" cy="6350725"/>
                <a:chOff x="0" y="-291307"/>
                <a:chExt cx="1474131" cy="6350725"/>
              </a:xfrm>
              <a:grpFill/>
            </xdr:grpSpPr>
            <xdr:grpSp>
              <xdr:nvGrpSpPr>
                <xdr:cNvPr id="108" name="Group 107">
                  <a:extLst>
                    <a:ext uri="{FF2B5EF4-FFF2-40B4-BE49-F238E27FC236}">
                      <a16:creationId xmlns:a16="http://schemas.microsoft.com/office/drawing/2014/main" id="{F8C087B7-A9BF-E024-5B4A-EF9B8A53ACF9}"/>
                    </a:ext>
                  </a:extLst>
                </xdr:cNvPr>
                <xdr:cNvGrpSpPr/>
              </xdr:nvGrpSpPr>
              <xdr:grpSpPr>
                <a:xfrm>
                  <a:off x="0" y="-291307"/>
                  <a:ext cx="1474131" cy="6350725"/>
                  <a:chOff x="0" y="-276870"/>
                  <a:chExt cx="1476165" cy="6035993"/>
                </a:xfrm>
                <a:grpFill/>
              </xdr:grpSpPr>
              <xdr:sp macro="" textlink="">
                <xdr:nvSpPr>
                  <xdr:cNvPr id="110" name="Rectangle 109">
                    <a:extLst>
                      <a:ext uri="{FF2B5EF4-FFF2-40B4-BE49-F238E27FC236}">
                        <a16:creationId xmlns:a16="http://schemas.microsoft.com/office/drawing/2014/main" id="{68FBB3CC-69D2-9012-5F2A-CC7FA58EF6E4}"/>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11" name="Group 110">
                    <a:extLst>
                      <a:ext uri="{FF2B5EF4-FFF2-40B4-BE49-F238E27FC236}">
                        <a16:creationId xmlns:a16="http://schemas.microsoft.com/office/drawing/2014/main" id="{C8435338-0B4F-35ED-7A40-FB5FCBB28C2F}"/>
                      </a:ext>
                    </a:extLst>
                  </xdr:cNvPr>
                  <xdr:cNvGrpSpPr/>
                </xdr:nvGrpSpPr>
                <xdr:grpSpPr>
                  <a:xfrm>
                    <a:off x="2080" y="531339"/>
                    <a:ext cx="1457616" cy="4278031"/>
                    <a:chOff x="2080" y="531339"/>
                    <a:chExt cx="1457616" cy="4278031"/>
                  </a:xfrm>
                  <a:grpFill/>
                </xdr:grpSpPr>
                <xdr:sp macro="" textlink="">
                  <xdr:nvSpPr>
                    <xdr:cNvPr id="112" name="TextBox 111">
                      <a:hlinkClick xmlns:r="http://schemas.openxmlformats.org/officeDocument/2006/relationships" r:id="rId5"/>
                      <a:extLst>
                        <a:ext uri="{FF2B5EF4-FFF2-40B4-BE49-F238E27FC236}">
                          <a16:creationId xmlns:a16="http://schemas.microsoft.com/office/drawing/2014/main" id="{16DE456C-E90C-8A59-011A-1B514EBBF4ED}"/>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3" name="TextBox 112">
                      <a:hlinkClick xmlns:r="http://schemas.openxmlformats.org/officeDocument/2006/relationships" r:id="rId6"/>
                      <a:extLst>
                        <a:ext uri="{FF2B5EF4-FFF2-40B4-BE49-F238E27FC236}">
                          <a16:creationId xmlns:a16="http://schemas.microsoft.com/office/drawing/2014/main" id="{704C0FB9-AC97-4576-AB1D-4A36CF4DB50D}"/>
                        </a:ext>
                      </a:extLst>
                    </xdr:cNvPr>
                    <xdr:cNvSpPr txBox="1"/>
                  </xdr:nvSpPr>
                  <xdr:spPr>
                    <a:xfrm>
                      <a:off x="2444" y="105461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Tasks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4" name="TextBox 113">
                      <a:hlinkClick xmlns:r="http://schemas.openxmlformats.org/officeDocument/2006/relationships" r:id="rId7"/>
                      <a:extLst>
                        <a:ext uri="{FF2B5EF4-FFF2-40B4-BE49-F238E27FC236}">
                          <a16:creationId xmlns:a16="http://schemas.microsoft.com/office/drawing/2014/main" id="{72A01A8C-6BA9-2DAC-4342-18449303FA91}"/>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5" name="TextBox 114">
                      <a:hlinkClick xmlns:r="http://schemas.openxmlformats.org/officeDocument/2006/relationships" r:id="rId8"/>
                      <a:extLst>
                        <a:ext uri="{FF2B5EF4-FFF2-40B4-BE49-F238E27FC236}">
                          <a16:creationId xmlns:a16="http://schemas.microsoft.com/office/drawing/2014/main" id="{B196E134-0196-04FE-3C0C-CAF0D1056566}"/>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6" name="TextBox 115">
                      <a:hlinkClick xmlns:r="http://schemas.openxmlformats.org/officeDocument/2006/relationships" r:id="rId9"/>
                      <a:extLst>
                        <a:ext uri="{FF2B5EF4-FFF2-40B4-BE49-F238E27FC236}">
                          <a16:creationId xmlns:a16="http://schemas.microsoft.com/office/drawing/2014/main" id="{55EB21D6-F66B-D43E-3CF0-743DB3C28FF1}"/>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7" name="TextBox 116">
                      <a:hlinkClick xmlns:r="http://schemas.openxmlformats.org/officeDocument/2006/relationships" r:id="rId10"/>
                      <a:extLst>
                        <a:ext uri="{FF2B5EF4-FFF2-40B4-BE49-F238E27FC236}">
                          <a16:creationId xmlns:a16="http://schemas.microsoft.com/office/drawing/2014/main" id="{8B2DC497-2DAC-D01D-745E-7D574BCAF25E}"/>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8" name="TextBox 117">
                      <a:hlinkClick xmlns:r="http://schemas.openxmlformats.org/officeDocument/2006/relationships" r:id="rId11"/>
                      <a:extLst>
                        <a:ext uri="{FF2B5EF4-FFF2-40B4-BE49-F238E27FC236}">
                          <a16:creationId xmlns:a16="http://schemas.microsoft.com/office/drawing/2014/main" id="{D88575F3-87A2-71A0-EA45-2A0C7485A7F1}"/>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19" name="TextBox 118">
                      <a:hlinkClick xmlns:r="http://schemas.openxmlformats.org/officeDocument/2006/relationships" r:id="rId12"/>
                      <a:extLst>
                        <a:ext uri="{FF2B5EF4-FFF2-40B4-BE49-F238E27FC236}">
                          <a16:creationId xmlns:a16="http://schemas.microsoft.com/office/drawing/2014/main" id="{6574CE37-9C16-C310-D442-E3682A9C5A95}"/>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0" name="TextBox 119">
                      <a:hlinkClick xmlns:r="http://schemas.openxmlformats.org/officeDocument/2006/relationships" r:id="rId13"/>
                      <a:extLst>
                        <a:ext uri="{FF2B5EF4-FFF2-40B4-BE49-F238E27FC236}">
                          <a16:creationId xmlns:a16="http://schemas.microsoft.com/office/drawing/2014/main" id="{76C2015E-0D07-7070-A607-EF9534BDFB49}"/>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Expenses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21" name="TextBox 120">
                      <a:extLst>
                        <a:ext uri="{FF2B5EF4-FFF2-40B4-BE49-F238E27FC236}">
                          <a16:creationId xmlns:a16="http://schemas.microsoft.com/office/drawing/2014/main" id="{AA74566B-9289-2779-7279-72B2BEF740C6}"/>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2" name="TextBox 121">
                      <a:hlinkClick xmlns:r="http://schemas.openxmlformats.org/officeDocument/2006/relationships" r:id="rId14"/>
                      <a:extLst>
                        <a:ext uri="{FF2B5EF4-FFF2-40B4-BE49-F238E27FC236}">
                          <a16:creationId xmlns:a16="http://schemas.microsoft.com/office/drawing/2014/main" id="{8A533218-FFE2-8AAF-33F3-7EF717ACFFAD}"/>
                        </a:ext>
                      </a:extLst>
                    </xdr:cNvPr>
                    <xdr:cNvSpPr txBox="1"/>
                  </xdr:nvSpPr>
                  <xdr:spPr>
                    <a:xfrm>
                      <a:off x="2437" y="1602569"/>
                      <a:ext cx="1441987"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3" name="TextBox 122">
                      <a:extLst>
                        <a:ext uri="{FF2B5EF4-FFF2-40B4-BE49-F238E27FC236}">
                          <a16:creationId xmlns:a16="http://schemas.microsoft.com/office/drawing/2014/main" id="{52928C97-CC30-F057-63F9-C9FA0F81C469}"/>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Renewals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4" name="TextBox 123">
                      <a:hlinkClick xmlns:r="http://schemas.openxmlformats.org/officeDocument/2006/relationships" r:id="rId15"/>
                      <a:extLst>
                        <a:ext uri="{FF2B5EF4-FFF2-40B4-BE49-F238E27FC236}">
                          <a16:creationId xmlns:a16="http://schemas.microsoft.com/office/drawing/2014/main" id="{3B006108-B9B0-E338-970C-CA4D369E1667}"/>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25" name="TextBox 124">
                      <a:extLst>
                        <a:ext uri="{FF2B5EF4-FFF2-40B4-BE49-F238E27FC236}">
                          <a16:creationId xmlns:a16="http://schemas.microsoft.com/office/drawing/2014/main" id="{9E5FEB14-9BA3-3623-B811-47A53DEFE937}"/>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09" name="TextBox 108">
                  <a:hlinkClick xmlns:r="http://schemas.openxmlformats.org/officeDocument/2006/relationships" r:id="rId16"/>
                  <a:extLst>
                    <a:ext uri="{FF2B5EF4-FFF2-40B4-BE49-F238E27FC236}">
                      <a16:creationId xmlns:a16="http://schemas.microsoft.com/office/drawing/2014/main" id="{8321DA3A-0C81-B10E-1370-57597FF3435C}"/>
                    </a:ext>
                  </a:extLst>
                </xdr:cNvPr>
                <xdr:cNvSpPr txBox="1"/>
              </xdr:nvSpPr>
              <xdr:spPr>
                <a:xfrm>
                  <a:off x="0" y="2248743"/>
                  <a:ext cx="1440000" cy="253521"/>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Policies</a:t>
                  </a:r>
                  <a:endParaRPr lang="en-SC" sz="1100">
                    <a:solidFill>
                      <a:schemeClr val="bg1"/>
                    </a:solidFill>
                    <a:latin typeface="Arial" panose="020B0604020202020204" pitchFamily="34" charset="0"/>
                    <a:cs typeface="Arial" panose="020B0604020202020204" pitchFamily="34" charset="0"/>
                  </a:endParaRPr>
                </a:p>
              </xdr:txBody>
            </xdr:sp>
          </xdr:grpSp>
          <xdr:sp macro="" textlink="">
            <xdr:nvSpPr>
              <xdr:cNvPr id="106" name="TextBox 105">
                <a:extLst>
                  <a:ext uri="{FF2B5EF4-FFF2-40B4-BE49-F238E27FC236}">
                    <a16:creationId xmlns:a16="http://schemas.microsoft.com/office/drawing/2014/main" id="{4525320B-AE5A-69F3-D292-2526D106208B}"/>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Reports</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107" name="TextBox 106">
                <a:extLst>
                  <a:ext uri="{FF2B5EF4-FFF2-40B4-BE49-F238E27FC236}">
                    <a16:creationId xmlns:a16="http://schemas.microsoft.com/office/drawing/2014/main" id="{0BDA6166-7338-0CCD-8324-B3783BDC3357}"/>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104" name="TextBox 103">
              <a:hlinkClick xmlns:r="http://schemas.openxmlformats.org/officeDocument/2006/relationships" r:id="rId17"/>
              <a:extLst>
                <a:ext uri="{FF2B5EF4-FFF2-40B4-BE49-F238E27FC236}">
                  <a16:creationId xmlns:a16="http://schemas.microsoft.com/office/drawing/2014/main" id="{0D501226-449A-6F28-9471-E4142A89200E}"/>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102" name="Picture 101">
            <a:extLst>
              <a:ext uri="{FF2B5EF4-FFF2-40B4-BE49-F238E27FC236}">
                <a16:creationId xmlns:a16="http://schemas.microsoft.com/office/drawing/2014/main" id="{787CA258-915B-2C03-E5DA-721FFA4FDE2B}"/>
              </a:ext>
            </a:extLst>
          </xdr:cNvPr>
          <xdr:cNvPicPr>
            <a:picLocks noChangeAspect="1"/>
          </xdr:cNvPicPr>
        </xdr:nvPicPr>
        <xdr:blipFill>
          <a:blip xmlns:r="http://schemas.openxmlformats.org/officeDocument/2006/relationships" r:embed="rId18"/>
          <a:stretch>
            <a:fillRect/>
          </a:stretch>
        </xdr:blipFill>
        <xdr:spPr>
          <a:xfrm>
            <a:off x="243840" y="175260"/>
            <a:ext cx="1021080" cy="439850"/>
          </a:xfrm>
          <a:prstGeom prst="rect">
            <a:avLst/>
          </a:prstGeom>
        </xdr:spPr>
      </xdr:pic>
    </xdr:grpSp>
    <xdr:clientData/>
  </xdr:twoCellAnchor>
  <xdr:twoCellAnchor>
    <xdr:from>
      <xdr:col>10</xdr:col>
      <xdr:colOff>1051560</xdr:colOff>
      <xdr:row>20</xdr:row>
      <xdr:rowOff>83820</xdr:rowOff>
    </xdr:from>
    <xdr:to>
      <xdr:col>12</xdr:col>
      <xdr:colOff>878820</xdr:colOff>
      <xdr:row>21</xdr:row>
      <xdr:rowOff>8160</xdr:rowOff>
    </xdr:to>
    <xdr:grpSp>
      <xdr:nvGrpSpPr>
        <xdr:cNvPr id="3" name="Group 2">
          <a:extLst>
            <a:ext uri="{FF2B5EF4-FFF2-40B4-BE49-F238E27FC236}">
              <a16:creationId xmlns:a16="http://schemas.microsoft.com/office/drawing/2014/main" id="{B657E178-11B3-4184-882C-BEBEDF9640D4}"/>
            </a:ext>
          </a:extLst>
        </xdr:cNvPr>
        <xdr:cNvGrpSpPr/>
      </xdr:nvGrpSpPr>
      <xdr:grpSpPr>
        <a:xfrm>
          <a:off x="5730240" y="6393180"/>
          <a:ext cx="2700000" cy="252000"/>
          <a:chOff x="5326380" y="922022"/>
          <a:chExt cx="2674920" cy="276157"/>
        </a:xfrm>
      </xdr:grpSpPr>
      <xdr:sp macro="" textlink="">
        <xdr:nvSpPr>
          <xdr:cNvPr id="4" name="Rectangle: Rounded Corners 3">
            <a:extLst>
              <a:ext uri="{FF2B5EF4-FFF2-40B4-BE49-F238E27FC236}">
                <a16:creationId xmlns:a16="http://schemas.microsoft.com/office/drawing/2014/main" id="{336A622F-1A53-4213-482A-072A4D021316}"/>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1</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5" name="Picture 4">
            <a:extLst>
              <a:ext uri="{FF2B5EF4-FFF2-40B4-BE49-F238E27FC236}">
                <a16:creationId xmlns:a16="http://schemas.microsoft.com/office/drawing/2014/main" id="{A70317DC-9AD0-FF68-92FE-7394A6CB3840}"/>
              </a:ext>
            </a:extLst>
          </xdr:cNvPr>
          <xdr:cNvPicPr>
            <a:picLocks noChangeAspect="1"/>
          </xdr:cNvPicPr>
        </xdr:nvPicPr>
        <xdr:blipFill>
          <a:blip xmlns:r="http://schemas.openxmlformats.org/officeDocument/2006/relationships" r:embed="rId19"/>
          <a:stretch>
            <a:fillRect/>
          </a:stretch>
        </xdr:blipFill>
        <xdr:spPr>
          <a:xfrm>
            <a:off x="5326380" y="922022"/>
            <a:ext cx="666000" cy="275998"/>
          </a:xfrm>
          <a:prstGeom prst="rect">
            <a:avLst/>
          </a:prstGeom>
        </xdr:spPr>
      </xdr:pic>
      <xdr:pic>
        <xdr:nvPicPr>
          <xdr:cNvPr id="6" name="Picture 5">
            <a:extLst>
              <a:ext uri="{FF2B5EF4-FFF2-40B4-BE49-F238E27FC236}">
                <a16:creationId xmlns:a16="http://schemas.microsoft.com/office/drawing/2014/main" id="{23B707A0-A5A5-AB5F-0692-917F49B3CB57}"/>
              </a:ext>
            </a:extLst>
          </xdr:cNvPr>
          <xdr:cNvPicPr>
            <a:picLocks noChangeAspect="1"/>
          </xdr:cNvPicPr>
        </xdr:nvPicPr>
        <xdr:blipFill>
          <a:blip xmlns:r="http://schemas.openxmlformats.org/officeDocument/2006/relationships" r:embed="rId19"/>
          <a:stretch>
            <a:fillRect/>
          </a:stretch>
        </xdr:blipFill>
        <xdr:spPr>
          <a:xfrm rot="10800000">
            <a:off x="7335300" y="922181"/>
            <a:ext cx="666000" cy="275998"/>
          </a:xfrm>
          <a:prstGeom prst="rect">
            <a:avLst/>
          </a:prstGeom>
        </xdr:spPr>
      </xdr:pic>
    </xdr:grpSp>
    <xdr:clientData/>
  </xdr:twoCellAnchor>
  <xdr:twoCellAnchor>
    <xdr:from>
      <xdr:col>8</xdr:col>
      <xdr:colOff>91440</xdr:colOff>
      <xdr:row>20</xdr:row>
      <xdr:rowOff>91440</xdr:rowOff>
    </xdr:from>
    <xdr:to>
      <xdr:col>9</xdr:col>
      <xdr:colOff>203940</xdr:colOff>
      <xdr:row>20</xdr:row>
      <xdr:rowOff>325440</xdr:rowOff>
    </xdr:to>
    <xdr:sp macro="" textlink="">
      <xdr:nvSpPr>
        <xdr:cNvPr id="7" name="Rectangle: Rounded Corners 6">
          <a:extLst>
            <a:ext uri="{FF2B5EF4-FFF2-40B4-BE49-F238E27FC236}">
              <a16:creationId xmlns:a16="http://schemas.microsoft.com/office/drawing/2014/main" id="{89F6BFD7-C3B4-4FE9-BE54-76969462D4B7}"/>
            </a:ext>
          </a:extLst>
        </xdr:cNvPr>
        <xdr:cNvSpPr/>
      </xdr:nvSpPr>
      <xdr:spPr>
        <a:xfrm>
          <a:off x="2529840" y="640080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xdr:col>
      <xdr:colOff>114300</xdr:colOff>
      <xdr:row>20</xdr:row>
      <xdr:rowOff>91440</xdr:rowOff>
    </xdr:from>
    <xdr:to>
      <xdr:col>7</xdr:col>
      <xdr:colOff>470640</xdr:colOff>
      <xdr:row>20</xdr:row>
      <xdr:rowOff>325440</xdr:rowOff>
    </xdr:to>
    <xdr:sp macro="" textlink="">
      <xdr:nvSpPr>
        <xdr:cNvPr id="13" name="Rectangle: Rounded Corners 12">
          <a:extLst>
            <a:ext uri="{FF2B5EF4-FFF2-40B4-BE49-F238E27FC236}">
              <a16:creationId xmlns:a16="http://schemas.microsoft.com/office/drawing/2014/main" id="{80F67F02-9F28-45FB-A407-B55B6722E1F0}"/>
            </a:ext>
          </a:extLst>
        </xdr:cNvPr>
        <xdr:cNvSpPr/>
      </xdr:nvSpPr>
      <xdr:spPr>
        <a:xfrm>
          <a:off x="170688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10</xdr:col>
      <xdr:colOff>525780</xdr:colOff>
      <xdr:row>3</xdr:row>
      <xdr:rowOff>106680</xdr:rowOff>
    </xdr:from>
    <xdr:to>
      <xdr:col>10</xdr:col>
      <xdr:colOff>1009020</xdr:colOff>
      <xdr:row>3</xdr:row>
      <xdr:rowOff>358680</xdr:rowOff>
    </xdr:to>
    <xdr:pic>
      <xdr:nvPicPr>
        <xdr:cNvPr id="14" name="Picture 13">
          <a:extLst>
            <a:ext uri="{FF2B5EF4-FFF2-40B4-BE49-F238E27FC236}">
              <a16:creationId xmlns:a16="http://schemas.microsoft.com/office/drawing/2014/main" id="{ABA08B24-0266-48A8-A2CA-03738827282A}"/>
            </a:ext>
          </a:extLst>
        </xdr:cNvPr>
        <xdr:cNvPicPr>
          <a:picLocks/>
        </xdr:cNvPicPr>
      </xdr:nvPicPr>
      <xdr:blipFill>
        <a:blip xmlns:r="http://schemas.openxmlformats.org/officeDocument/2006/relationships" r:embed="rId20"/>
        <a:stretch>
          <a:fillRect/>
        </a:stretch>
      </xdr:blipFill>
      <xdr:spPr>
        <a:xfrm>
          <a:off x="5204460" y="922020"/>
          <a:ext cx="483240" cy="252000"/>
        </a:xfrm>
        <a:prstGeom prst="rect">
          <a:avLst/>
        </a:prstGeom>
      </xdr:spPr>
    </xdr:pic>
    <xdr:clientData/>
  </xdr:twoCellAnchor>
</xdr:wsDr>
</file>

<file path=xl/drawings/drawing12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3471</xdr:colOff>
      <xdr:row>22</xdr:row>
      <xdr:rowOff>81060</xdr:rowOff>
    </xdr:to>
    <xdr:grpSp>
      <xdr:nvGrpSpPr>
        <xdr:cNvPr id="2" name="Group 1">
          <a:extLst>
            <a:ext uri="{FF2B5EF4-FFF2-40B4-BE49-F238E27FC236}">
              <a16:creationId xmlns:a16="http://schemas.microsoft.com/office/drawing/2014/main" id="{7DF3A843-E930-41C3-B6A1-809E44939913}"/>
            </a:ext>
          </a:extLst>
        </xdr:cNvPr>
        <xdr:cNvGrpSpPr/>
      </xdr:nvGrpSpPr>
      <xdr:grpSpPr>
        <a:xfrm>
          <a:off x="0" y="0"/>
          <a:ext cx="1474131" cy="6824760"/>
          <a:chOff x="0" y="0"/>
          <a:chExt cx="1470321" cy="6184990"/>
        </a:xfrm>
      </xdr:grpSpPr>
      <xdr:grpSp>
        <xdr:nvGrpSpPr>
          <xdr:cNvPr id="3" name="Group 2">
            <a:extLst>
              <a:ext uri="{FF2B5EF4-FFF2-40B4-BE49-F238E27FC236}">
                <a16:creationId xmlns:a16="http://schemas.microsoft.com/office/drawing/2014/main" id="{D6A5E590-5F14-1BE6-E79B-F215751EF978}"/>
              </a:ext>
            </a:extLst>
          </xdr:cNvPr>
          <xdr:cNvGrpSpPr/>
        </xdr:nvGrpSpPr>
        <xdr:grpSpPr>
          <a:xfrm>
            <a:off x="0" y="0"/>
            <a:ext cx="1470321" cy="6184990"/>
            <a:chOff x="0" y="0"/>
            <a:chExt cx="1470321" cy="6184990"/>
          </a:xfrm>
        </xdr:grpSpPr>
        <xdr:grpSp>
          <xdr:nvGrpSpPr>
            <xdr:cNvPr id="5" name="Group 4">
              <a:extLst>
                <a:ext uri="{FF2B5EF4-FFF2-40B4-BE49-F238E27FC236}">
                  <a16:creationId xmlns:a16="http://schemas.microsoft.com/office/drawing/2014/main" id="{1DFDCFE5-EBEB-5119-2129-7D6C203FCB06}"/>
                </a:ext>
              </a:extLst>
            </xdr:cNvPr>
            <xdr:cNvGrpSpPr/>
          </xdr:nvGrpSpPr>
          <xdr:grpSpPr>
            <a:xfrm>
              <a:off x="0" y="0"/>
              <a:ext cx="1470321" cy="6184990"/>
              <a:chOff x="0" y="-291307"/>
              <a:chExt cx="1474131" cy="6350725"/>
            </a:xfrm>
            <a:solidFill>
              <a:schemeClr val="bg1"/>
            </a:solidFill>
          </xdr:grpSpPr>
          <xdr:grpSp>
            <xdr:nvGrpSpPr>
              <xdr:cNvPr id="7" name="Group 6">
                <a:extLst>
                  <a:ext uri="{FF2B5EF4-FFF2-40B4-BE49-F238E27FC236}">
                    <a16:creationId xmlns:a16="http://schemas.microsoft.com/office/drawing/2014/main" id="{C0A09815-C79F-BA13-770E-968CAE8A25B6}"/>
                  </a:ext>
                </a:extLst>
              </xdr:cNvPr>
              <xdr:cNvGrpSpPr/>
            </xdr:nvGrpSpPr>
            <xdr:grpSpPr>
              <a:xfrm>
                <a:off x="0" y="-291307"/>
                <a:ext cx="1474131" cy="6350725"/>
                <a:chOff x="0" y="-291307"/>
                <a:chExt cx="1474131" cy="6350725"/>
              </a:xfrm>
              <a:grpFill/>
            </xdr:grpSpPr>
            <xdr:grpSp>
              <xdr:nvGrpSpPr>
                <xdr:cNvPr id="10" name="Group 9">
                  <a:extLst>
                    <a:ext uri="{FF2B5EF4-FFF2-40B4-BE49-F238E27FC236}">
                      <a16:creationId xmlns:a16="http://schemas.microsoft.com/office/drawing/2014/main" id="{306A215F-44E7-E000-CAD8-EA6E3E9FFC98}"/>
                    </a:ext>
                  </a:extLst>
                </xdr:cNvPr>
                <xdr:cNvGrpSpPr/>
              </xdr:nvGrpSpPr>
              <xdr:grpSpPr>
                <a:xfrm>
                  <a:off x="0" y="-291307"/>
                  <a:ext cx="1474131" cy="6350725"/>
                  <a:chOff x="0" y="-276870"/>
                  <a:chExt cx="1476165" cy="6035993"/>
                </a:xfrm>
                <a:grpFill/>
              </xdr:grpSpPr>
              <xdr:sp macro="" textlink="">
                <xdr:nvSpPr>
                  <xdr:cNvPr id="12" name="Rectangle 11">
                    <a:extLst>
                      <a:ext uri="{FF2B5EF4-FFF2-40B4-BE49-F238E27FC236}">
                        <a16:creationId xmlns:a16="http://schemas.microsoft.com/office/drawing/2014/main" id="{4CA5E0A4-EDB5-D05B-3CA7-E2CBB1F6A7B9}"/>
                      </a:ext>
                    </a:extLst>
                  </xdr:cNvPr>
                  <xdr:cNvSpPr/>
                </xdr:nvSpPr>
                <xdr:spPr>
                  <a:xfrm>
                    <a:off x="0" y="-276870"/>
                    <a:ext cx="1476165" cy="6035993"/>
                  </a:xfrm>
                  <a:prstGeom prst="rect">
                    <a:avLst/>
                  </a:prstGeom>
                  <a:grpFill/>
                  <a:ln w="3175">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nvGrpSpPr>
                  <xdr:cNvPr id="13" name="Group 12">
                    <a:extLst>
                      <a:ext uri="{FF2B5EF4-FFF2-40B4-BE49-F238E27FC236}">
                        <a16:creationId xmlns:a16="http://schemas.microsoft.com/office/drawing/2014/main" id="{53B49625-E159-8BC0-D159-1733422B47DB}"/>
                      </a:ext>
                    </a:extLst>
                  </xdr:cNvPr>
                  <xdr:cNvGrpSpPr/>
                </xdr:nvGrpSpPr>
                <xdr:grpSpPr>
                  <a:xfrm>
                    <a:off x="2080" y="531339"/>
                    <a:ext cx="1457616" cy="4278031"/>
                    <a:chOff x="2080" y="531339"/>
                    <a:chExt cx="1457616" cy="4278031"/>
                  </a:xfrm>
                  <a:grpFill/>
                </xdr:grpSpPr>
                <xdr:sp macro="" textlink="">
                  <xdr:nvSpPr>
                    <xdr:cNvPr id="14" name="TextBox 13">
                      <a:hlinkClick xmlns:r="http://schemas.openxmlformats.org/officeDocument/2006/relationships" r:id="rId1"/>
                      <a:extLst>
                        <a:ext uri="{FF2B5EF4-FFF2-40B4-BE49-F238E27FC236}">
                          <a16:creationId xmlns:a16="http://schemas.microsoft.com/office/drawing/2014/main" id="{51ABD3D2-CBF5-B5DE-5AC6-046F50016254}"/>
                        </a:ext>
                      </a:extLst>
                    </xdr:cNvPr>
                    <xdr:cNvSpPr txBox="1"/>
                  </xdr:nvSpPr>
                  <xdr:spPr>
                    <a:xfrm>
                      <a:off x="2444" y="531339"/>
                      <a:ext cx="1441987"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Dashboard</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5" name="TextBox 14">
                      <a:hlinkClick xmlns:r="http://schemas.openxmlformats.org/officeDocument/2006/relationships" r:id="rId2"/>
                      <a:extLst>
                        <a:ext uri="{FF2B5EF4-FFF2-40B4-BE49-F238E27FC236}">
                          <a16:creationId xmlns:a16="http://schemas.microsoft.com/office/drawing/2014/main" id="{F02479D9-F403-A447-C8C3-699029E5AAFC}"/>
                        </a:ext>
                      </a:extLst>
                    </xdr:cNvPr>
                    <xdr:cNvSpPr txBox="1"/>
                  </xdr:nvSpPr>
                  <xdr:spPr>
                    <a:xfrm>
                      <a:off x="2444" y="1054618"/>
                      <a:ext cx="1441986" cy="240957"/>
                    </a:xfrm>
                    <a:prstGeom prst="rect">
                      <a:avLst/>
                    </a:prstGeom>
                    <a:solidFill>
                      <a:srgbClr val="F7690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chemeClr val="bg1"/>
                          </a:solidFill>
                          <a:latin typeface="Arial" panose="020B0604020202020204" pitchFamily="34" charset="0"/>
                          <a:cs typeface="Arial" panose="020B0604020202020204" pitchFamily="34" charset="0"/>
                        </a:rPr>
                        <a:t>        Tasks</a:t>
                      </a:r>
                      <a:endParaRPr lang="en-SC" sz="1100">
                        <a:solidFill>
                          <a:schemeClr val="bg1"/>
                        </a:solidFill>
                        <a:latin typeface="Arial" panose="020B0604020202020204" pitchFamily="34" charset="0"/>
                        <a:cs typeface="Arial" panose="020B0604020202020204" pitchFamily="34" charset="0"/>
                      </a:endParaRPr>
                    </a:p>
                  </xdr:txBody>
                </xdr:sp>
                <xdr:sp macro="" textlink="">
                  <xdr:nvSpPr>
                    <xdr:cNvPr id="16" name="TextBox 15">
                      <a:hlinkClick xmlns:r="http://schemas.openxmlformats.org/officeDocument/2006/relationships" r:id="rId3"/>
                      <a:extLst>
                        <a:ext uri="{FF2B5EF4-FFF2-40B4-BE49-F238E27FC236}">
                          <a16:creationId xmlns:a16="http://schemas.microsoft.com/office/drawing/2014/main" id="{EE341769-4207-34FF-CB84-C3C17CEF4FB4}"/>
                        </a:ext>
                      </a:extLst>
                    </xdr:cNvPr>
                    <xdr:cNvSpPr txBox="1"/>
                  </xdr:nvSpPr>
                  <xdr:spPr>
                    <a:xfrm>
                      <a:off x="2444" y="795882"/>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Calendar</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7" name="TextBox 16">
                      <a:hlinkClick xmlns:r="http://schemas.openxmlformats.org/officeDocument/2006/relationships" r:id="rId4"/>
                      <a:extLst>
                        <a:ext uri="{FF2B5EF4-FFF2-40B4-BE49-F238E27FC236}">
                          <a16:creationId xmlns:a16="http://schemas.microsoft.com/office/drawing/2014/main" id="{C31043BF-3F50-FF84-8F97-F6196CCD194F}"/>
                        </a:ext>
                      </a:extLst>
                    </xdr:cNvPr>
                    <xdr:cNvSpPr txBox="1"/>
                  </xdr:nvSpPr>
                  <xdr:spPr>
                    <a:xfrm>
                      <a:off x="2444" y="132964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Contacts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8" name="TextBox 17">
                      <a:hlinkClick xmlns:r="http://schemas.openxmlformats.org/officeDocument/2006/relationships" r:id="rId5"/>
                      <a:extLst>
                        <a:ext uri="{FF2B5EF4-FFF2-40B4-BE49-F238E27FC236}">
                          <a16:creationId xmlns:a16="http://schemas.microsoft.com/office/drawing/2014/main" id="{5D8CB857-0610-2777-6D32-A87E2D60CEEC}"/>
                        </a:ext>
                      </a:extLst>
                    </xdr:cNvPr>
                    <xdr:cNvSpPr txBox="1"/>
                  </xdr:nvSpPr>
                  <xdr:spPr>
                    <a:xfrm>
                      <a:off x="2444" y="1868684"/>
                      <a:ext cx="1441986" cy="24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Proposals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TextBox 18">
                      <a:hlinkClick xmlns:r="http://schemas.openxmlformats.org/officeDocument/2006/relationships" r:id="rId6"/>
                      <a:extLst>
                        <a:ext uri="{FF2B5EF4-FFF2-40B4-BE49-F238E27FC236}">
                          <a16:creationId xmlns:a16="http://schemas.microsoft.com/office/drawing/2014/main" id="{F6F3F95A-1B5C-53EE-6AAA-83B8621DE8BA}"/>
                        </a:ext>
                      </a:extLst>
                    </xdr:cNvPr>
                    <xdr:cNvSpPr txBox="1"/>
                  </xdr:nvSpPr>
                  <xdr:spPr>
                    <a:xfrm>
                      <a:off x="2444" y="2401808"/>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Commission</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7"/>
                      <a:extLst>
                        <a:ext uri="{FF2B5EF4-FFF2-40B4-BE49-F238E27FC236}">
                          <a16:creationId xmlns:a16="http://schemas.microsoft.com/office/drawing/2014/main" id="{E4C686E9-26DF-EAB1-D8C3-40D30BF9FF2B}"/>
                        </a:ext>
                      </a:extLst>
                    </xdr:cNvPr>
                    <xdr:cNvSpPr txBox="1"/>
                  </xdr:nvSpPr>
                  <xdr:spPr>
                    <a:xfrm>
                      <a:off x="2447" y="2682157"/>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Statements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1" name="TextBox 20">
                      <a:hlinkClick xmlns:r="http://schemas.openxmlformats.org/officeDocument/2006/relationships" r:id="rId8"/>
                      <a:extLst>
                        <a:ext uri="{FF2B5EF4-FFF2-40B4-BE49-F238E27FC236}">
                          <a16:creationId xmlns:a16="http://schemas.microsoft.com/office/drawing/2014/main" id="{2B39F6BA-DE26-DDE0-9B1C-CB9348999CC5}"/>
                        </a:ext>
                      </a:extLst>
                    </xdr:cNvPr>
                    <xdr:cNvSpPr txBox="1"/>
                  </xdr:nvSpPr>
                  <xdr:spPr>
                    <a:xfrm>
                      <a:off x="17710" y="3479540"/>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Claims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2" name="TextBox 21">
                      <a:hlinkClick xmlns:r="http://schemas.openxmlformats.org/officeDocument/2006/relationships" r:id="rId9"/>
                      <a:extLst>
                        <a:ext uri="{FF2B5EF4-FFF2-40B4-BE49-F238E27FC236}">
                          <a16:creationId xmlns:a16="http://schemas.microsoft.com/office/drawing/2014/main" id="{30A6F0E2-5E14-71D6-3759-D09A604261A6}"/>
                        </a:ext>
                      </a:extLst>
                    </xdr:cNvPr>
                    <xdr:cNvSpPr txBox="1"/>
                  </xdr:nvSpPr>
                  <xdr:spPr>
                    <a:xfrm>
                      <a:off x="2446" y="3215674"/>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Expenses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TextBox 22">
                      <a:hlinkClick xmlns:r="http://schemas.openxmlformats.org/officeDocument/2006/relationships" r:id="rId10"/>
                      <a:extLst>
                        <a:ext uri="{FF2B5EF4-FFF2-40B4-BE49-F238E27FC236}">
                          <a16:creationId xmlns:a16="http://schemas.microsoft.com/office/drawing/2014/main" id="{FD14E7F2-5928-8154-D454-48F9D9537322}"/>
                        </a:ext>
                      </a:extLst>
                    </xdr:cNvPr>
                    <xdr:cNvSpPr txBox="1"/>
                  </xdr:nvSpPr>
                  <xdr:spPr>
                    <a:xfrm>
                      <a:off x="2080" y="4568413"/>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4" name="TextBox 23">
                      <a:hlinkClick xmlns:r="http://schemas.openxmlformats.org/officeDocument/2006/relationships" r:id="rId11"/>
                      <a:extLst>
                        <a:ext uri="{FF2B5EF4-FFF2-40B4-BE49-F238E27FC236}">
                          <a16:creationId xmlns:a16="http://schemas.microsoft.com/office/drawing/2014/main" id="{FE481BB1-A567-1DB2-D339-A12677F37F89}"/>
                        </a:ext>
                      </a:extLst>
                    </xdr:cNvPr>
                    <xdr:cNvSpPr txBox="1"/>
                  </xdr:nvSpPr>
                  <xdr:spPr>
                    <a:xfrm>
                      <a:off x="2437" y="1602569"/>
                      <a:ext cx="1441987" cy="2409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aseline="0">
                          <a:solidFill>
                            <a:sysClr val="windowText" lastClr="000000"/>
                          </a:solidFill>
                          <a:latin typeface="Arial" panose="020B0604020202020204" pitchFamily="34" charset="0"/>
                          <a:cs typeface="Arial" panose="020B0604020202020204" pitchFamily="34" charset="0"/>
                        </a:rPr>
                        <a:t>        </a:t>
                      </a:r>
                      <a:r>
                        <a:rPr lang="en-US" sz="1100">
                          <a:solidFill>
                            <a:sysClr val="windowText" lastClr="000000"/>
                          </a:solidFill>
                          <a:latin typeface="Arial" panose="020B0604020202020204" pitchFamily="34" charset="0"/>
                          <a:cs typeface="Arial" panose="020B0604020202020204" pitchFamily="34" charset="0"/>
                        </a:rPr>
                        <a:t>Clients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D6CF010A-00F7-1DA9-FD5C-C3F73819817E}"/>
                        </a:ext>
                      </a:extLst>
                    </xdr:cNvPr>
                    <xdr:cNvSpPr txBox="1"/>
                  </xdr:nvSpPr>
                  <xdr:spPr>
                    <a:xfrm>
                      <a:off x="2698" y="402727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6" name="TextBox 25">
                      <a:hlinkClick xmlns:r="http://schemas.openxmlformats.org/officeDocument/2006/relationships" r:id="rId12"/>
                      <a:extLst>
                        <a:ext uri="{FF2B5EF4-FFF2-40B4-BE49-F238E27FC236}">
                          <a16:creationId xmlns:a16="http://schemas.microsoft.com/office/drawing/2014/main" id="{87C165F4-758C-0D04-77FA-5019B86FC824}"/>
                        </a:ext>
                      </a:extLst>
                    </xdr:cNvPr>
                    <xdr:cNvSpPr txBox="1"/>
                  </xdr:nvSpPr>
                  <xdr:spPr>
                    <a:xfrm>
                      <a:off x="4511" y="375683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Vehicles</a:t>
                      </a:r>
                      <a:endParaRPr lang="en-SC" sz="1100">
                        <a:solidFill>
                          <a:sysClr val="windowText" lastClr="000000"/>
                        </a:solidFill>
                        <a:latin typeface="Arial" panose="020B0604020202020204" pitchFamily="34" charset="0"/>
                        <a:cs typeface="Arial" panose="020B0604020202020204" pitchFamily="34" charset="0"/>
                      </a:endParaRPr>
                    </a:p>
                  </xdr:txBody>
                </xdr:sp>
                <xdr:sp macro="" textlink="">
                  <xdr:nvSpPr>
                    <xdr:cNvPr id="27" name="TextBox 26">
                      <a:hlinkClick xmlns:r="http://schemas.openxmlformats.org/officeDocument/2006/relationships" r:id="rId6"/>
                      <a:extLst>
                        <a:ext uri="{FF2B5EF4-FFF2-40B4-BE49-F238E27FC236}">
                          <a16:creationId xmlns:a16="http://schemas.microsoft.com/office/drawing/2014/main" id="{0110609B-0031-22D7-1E40-E44FA69B5B94}"/>
                        </a:ext>
                      </a:extLst>
                    </xdr:cNvPr>
                    <xdr:cNvSpPr txBox="1"/>
                  </xdr:nvSpPr>
                  <xdr:spPr>
                    <a:xfrm>
                      <a:off x="4512" y="4299156"/>
                      <a:ext cx="1441986" cy="2409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a:t>
                      </a:r>
                      <a:endParaRPr lang="en-SC" sz="1100">
                        <a:solidFill>
                          <a:sysClr val="windowText" lastClr="000000"/>
                        </a:solidFill>
                        <a:latin typeface="Arial" panose="020B0604020202020204" pitchFamily="34" charset="0"/>
                        <a:cs typeface="Arial" panose="020B0604020202020204" pitchFamily="34" charset="0"/>
                      </a:endParaRPr>
                    </a:p>
                  </xdr:txBody>
                </xdr:sp>
              </xdr:grpSp>
            </xdr:grpSp>
            <xdr:sp macro="" textlink="">
              <xdr:nvSpPr>
                <xdr:cNvPr id="11" name="TextBox 10">
                  <a:hlinkClick xmlns:r="http://schemas.openxmlformats.org/officeDocument/2006/relationships" r:id="rId13"/>
                  <a:extLst>
                    <a:ext uri="{FF2B5EF4-FFF2-40B4-BE49-F238E27FC236}">
                      <a16:creationId xmlns:a16="http://schemas.microsoft.com/office/drawing/2014/main" id="{DB7FF96A-C1B3-0503-D683-416373004FA8}"/>
                    </a:ext>
                  </a:extLst>
                </xdr:cNvPr>
                <xdr:cNvSpPr txBox="1"/>
              </xdr:nvSpPr>
              <xdr:spPr>
                <a:xfrm>
                  <a:off x="0" y="2248743"/>
                  <a:ext cx="1440000" cy="2535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a:solidFill>
                        <a:sysClr val="windowText" lastClr="000000"/>
                      </a:solidFill>
                      <a:latin typeface="Arial" panose="020B0604020202020204" pitchFamily="34" charset="0"/>
                      <a:cs typeface="Arial" panose="020B0604020202020204" pitchFamily="34" charset="0"/>
                    </a:rPr>
                    <a:t>        Policies</a:t>
                  </a:r>
                  <a:endParaRPr lang="en-SC" sz="110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8" name="TextBox 7">
                <a:extLst>
                  <a:ext uri="{FF2B5EF4-FFF2-40B4-BE49-F238E27FC236}">
                    <a16:creationId xmlns:a16="http://schemas.microsoft.com/office/drawing/2014/main" id="{DFD9E260-4829-6E61-C08E-22705506314B}"/>
                  </a:ext>
                </a:extLst>
              </xdr:cNvPr>
              <xdr:cNvSpPr txBox="1"/>
            </xdr:nvSpPr>
            <xdr:spPr>
              <a:xfrm>
                <a:off x="0" y="5089666"/>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a:t>
                </a:r>
                <a:endParaRPr lang="en-SC" sz="1100" b="0">
                  <a:solidFill>
                    <a:sysClr val="windowText" lastClr="000000"/>
                  </a:solidFill>
                  <a:latin typeface="Arial" panose="020B0604020202020204" pitchFamily="34" charset="0"/>
                  <a:cs typeface="Arial" panose="020B0604020202020204" pitchFamily="34" charset="0"/>
                </a:endParaRPr>
              </a:p>
            </xdr:txBody>
          </xdr:sp>
          <xdr:sp macro="" textlink="">
            <xdr:nvSpPr>
              <xdr:cNvPr id="9" name="TextBox 8">
                <a:extLst>
                  <a:ext uri="{FF2B5EF4-FFF2-40B4-BE49-F238E27FC236}">
                    <a16:creationId xmlns:a16="http://schemas.microsoft.com/office/drawing/2014/main" id="{B7F93AD3-2DCB-4D6D-3B7B-26BC19449475}"/>
                  </a:ext>
                </a:extLst>
              </xdr:cNvPr>
              <xdr:cNvSpPr txBox="1"/>
            </xdr:nvSpPr>
            <xdr:spPr>
              <a:xfrm>
                <a:off x="0" y="5371107"/>
                <a:ext cx="1440000" cy="2535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a:solidFill>
                      <a:sysClr val="windowText" lastClr="000000"/>
                    </a:solidFill>
                    <a:latin typeface="Arial" panose="020B0604020202020204" pitchFamily="34" charset="0"/>
                    <a:cs typeface="Arial" panose="020B0604020202020204" pitchFamily="34" charset="0"/>
                  </a:rPr>
                  <a:t>        Settings</a:t>
                </a:r>
                <a:endParaRPr lang="en-SC" sz="1100" b="0">
                  <a:solidFill>
                    <a:sysClr val="windowText" lastClr="000000"/>
                  </a:solidFill>
                  <a:latin typeface="Arial" panose="020B0604020202020204" pitchFamily="34" charset="0"/>
                  <a:cs typeface="Arial" panose="020B0604020202020204" pitchFamily="34" charset="0"/>
                </a:endParaRPr>
              </a:p>
            </xdr:txBody>
          </xdr:sp>
        </xdr:grpSp>
        <xdr:sp macro="" textlink="">
          <xdr:nvSpPr>
            <xdr:cNvPr id="6" name="TextBox 5">
              <a:hlinkClick xmlns:r="http://schemas.openxmlformats.org/officeDocument/2006/relationships" r:id="rId14"/>
              <a:extLst>
                <a:ext uri="{FF2B5EF4-FFF2-40B4-BE49-F238E27FC236}">
                  <a16:creationId xmlns:a16="http://schemas.microsoft.com/office/drawing/2014/main" id="{9BEF7D40-9365-6778-49F9-7F42F0A36249}"/>
                </a:ext>
              </a:extLst>
            </xdr:cNvPr>
            <xdr:cNvSpPr txBox="1"/>
          </xdr:nvSpPr>
          <xdr:spPr>
            <a:xfrm>
              <a:off x="0" y="3303643"/>
              <a:ext cx="1436278" cy="2469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Income</a:t>
              </a:r>
              <a:endParaRPr lang="en-SC" sz="1100" b="0">
                <a:solidFill>
                  <a:sysClr val="windowText" lastClr="000000"/>
                </a:solidFill>
                <a:latin typeface="Arial" panose="020B0604020202020204" pitchFamily="34" charset="0"/>
                <a:cs typeface="Arial" panose="020B0604020202020204" pitchFamily="34" charset="0"/>
              </a:endParaRPr>
            </a:p>
          </xdr:txBody>
        </xdr:sp>
      </xdr:grpSp>
      <xdr:pic>
        <xdr:nvPicPr>
          <xdr:cNvPr id="4" name="Picture 3">
            <a:extLst>
              <a:ext uri="{FF2B5EF4-FFF2-40B4-BE49-F238E27FC236}">
                <a16:creationId xmlns:a16="http://schemas.microsoft.com/office/drawing/2014/main" id="{EFB40D51-71B2-5932-9097-23B2B062E75A}"/>
              </a:ext>
            </a:extLst>
          </xdr:cNvPr>
          <xdr:cNvPicPr>
            <a:picLocks noChangeAspect="1"/>
          </xdr:cNvPicPr>
        </xdr:nvPicPr>
        <xdr:blipFill>
          <a:blip xmlns:r="http://schemas.openxmlformats.org/officeDocument/2006/relationships" r:embed="rId15"/>
          <a:stretch>
            <a:fillRect/>
          </a:stretch>
        </xdr:blipFill>
        <xdr:spPr>
          <a:xfrm>
            <a:off x="243840" y="175260"/>
            <a:ext cx="1021080" cy="439850"/>
          </a:xfrm>
          <a:prstGeom prst="rect">
            <a:avLst/>
          </a:prstGeom>
        </xdr:spPr>
      </xdr:pic>
    </xdr:grpSp>
    <xdr:clientData/>
  </xdr:twoCellAnchor>
  <xdr:twoCellAnchor>
    <xdr:from>
      <xdr:col>5</xdr:col>
      <xdr:colOff>0</xdr:colOff>
      <xdr:row>6</xdr:row>
      <xdr:rowOff>83824</xdr:rowOff>
    </xdr:from>
    <xdr:to>
      <xdr:col>5</xdr:col>
      <xdr:colOff>72000</xdr:colOff>
      <xdr:row>6</xdr:row>
      <xdr:rowOff>245824</xdr:rowOff>
    </xdr:to>
    <xdr:sp macro="" textlink="">
      <xdr:nvSpPr>
        <xdr:cNvPr id="28" name="Rectangle 27">
          <a:extLst>
            <a:ext uri="{FF2B5EF4-FFF2-40B4-BE49-F238E27FC236}">
              <a16:creationId xmlns:a16="http://schemas.microsoft.com/office/drawing/2014/main" id="{05FEDD51-3943-488E-BBAA-4D8CB1838BC1}"/>
            </a:ext>
          </a:extLst>
        </xdr:cNvPr>
        <xdr:cNvSpPr>
          <a:spLocks/>
        </xdr:cNvSpPr>
      </xdr:nvSpPr>
      <xdr:spPr>
        <a:xfrm>
          <a:off x="1836420" y="1790704"/>
          <a:ext cx="72000" cy="162000"/>
        </a:xfrm>
        <a:prstGeom prst="rect">
          <a:avLst/>
        </a:prstGeom>
        <a:solidFill>
          <a:srgbClr val="FF0000"/>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15</xdr:row>
      <xdr:rowOff>106684</xdr:rowOff>
    </xdr:from>
    <xdr:to>
      <xdr:col>5</xdr:col>
      <xdr:colOff>72000</xdr:colOff>
      <xdr:row>15</xdr:row>
      <xdr:rowOff>268684</xdr:rowOff>
    </xdr:to>
    <xdr:sp macro="" textlink="">
      <xdr:nvSpPr>
        <xdr:cNvPr id="29" name="Rectangle 28">
          <a:extLst>
            <a:ext uri="{FF2B5EF4-FFF2-40B4-BE49-F238E27FC236}">
              <a16:creationId xmlns:a16="http://schemas.microsoft.com/office/drawing/2014/main" id="{EF01F491-4D18-4B36-93DF-9C583C08EEE1}"/>
            </a:ext>
          </a:extLst>
        </xdr:cNvPr>
        <xdr:cNvSpPr>
          <a:spLocks/>
        </xdr:cNvSpPr>
      </xdr:nvSpPr>
      <xdr:spPr>
        <a:xfrm>
          <a:off x="1836420" y="476250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7</xdr:row>
      <xdr:rowOff>83824</xdr:rowOff>
    </xdr:from>
    <xdr:to>
      <xdr:col>5</xdr:col>
      <xdr:colOff>72000</xdr:colOff>
      <xdr:row>7</xdr:row>
      <xdr:rowOff>245824</xdr:rowOff>
    </xdr:to>
    <xdr:sp macro="" textlink="">
      <xdr:nvSpPr>
        <xdr:cNvPr id="30" name="Rectangle 29">
          <a:extLst>
            <a:ext uri="{FF2B5EF4-FFF2-40B4-BE49-F238E27FC236}">
              <a16:creationId xmlns:a16="http://schemas.microsoft.com/office/drawing/2014/main" id="{76152E9C-C00B-46F0-A7EF-CA47E6B9723B}"/>
            </a:ext>
          </a:extLst>
        </xdr:cNvPr>
        <xdr:cNvSpPr>
          <a:spLocks/>
        </xdr:cNvSpPr>
      </xdr:nvSpPr>
      <xdr:spPr>
        <a:xfrm>
          <a:off x="1836420" y="2118364"/>
          <a:ext cx="72000" cy="162000"/>
        </a:xfrm>
        <a:prstGeom prst="rect">
          <a:avLst/>
        </a:prstGeom>
        <a:solidFill>
          <a:srgbClr val="FF0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9</xdr:row>
      <xdr:rowOff>106684</xdr:rowOff>
    </xdr:from>
    <xdr:to>
      <xdr:col>5</xdr:col>
      <xdr:colOff>72000</xdr:colOff>
      <xdr:row>9</xdr:row>
      <xdr:rowOff>268684</xdr:rowOff>
    </xdr:to>
    <xdr:sp macro="" textlink="">
      <xdr:nvSpPr>
        <xdr:cNvPr id="31" name="Rectangle 30">
          <a:extLst>
            <a:ext uri="{FF2B5EF4-FFF2-40B4-BE49-F238E27FC236}">
              <a16:creationId xmlns:a16="http://schemas.microsoft.com/office/drawing/2014/main" id="{7CC2936A-34E8-4480-8E71-E713E22B9103}"/>
            </a:ext>
          </a:extLst>
        </xdr:cNvPr>
        <xdr:cNvSpPr>
          <a:spLocks/>
        </xdr:cNvSpPr>
      </xdr:nvSpPr>
      <xdr:spPr>
        <a:xfrm>
          <a:off x="1836420" y="2796544"/>
          <a:ext cx="72000" cy="162000"/>
        </a:xfrm>
        <a:prstGeom prst="rect">
          <a:avLst/>
        </a:prstGeom>
        <a:solidFill>
          <a:srgbClr val="FFC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8</xdr:row>
      <xdr:rowOff>91444</xdr:rowOff>
    </xdr:from>
    <xdr:to>
      <xdr:col>5</xdr:col>
      <xdr:colOff>72000</xdr:colOff>
      <xdr:row>8</xdr:row>
      <xdr:rowOff>253444</xdr:rowOff>
    </xdr:to>
    <xdr:sp macro="" textlink="">
      <xdr:nvSpPr>
        <xdr:cNvPr id="32" name="Rectangle 31">
          <a:extLst>
            <a:ext uri="{FF2B5EF4-FFF2-40B4-BE49-F238E27FC236}">
              <a16:creationId xmlns:a16="http://schemas.microsoft.com/office/drawing/2014/main" id="{CBC294AB-3E6B-41D9-8977-C781A1055F5C}"/>
            </a:ext>
          </a:extLst>
        </xdr:cNvPr>
        <xdr:cNvSpPr>
          <a:spLocks/>
        </xdr:cNvSpPr>
      </xdr:nvSpPr>
      <xdr:spPr>
        <a:xfrm>
          <a:off x="1836420" y="2453644"/>
          <a:ext cx="72000" cy="162000"/>
        </a:xfrm>
        <a:prstGeom prst="rect">
          <a:avLst/>
        </a:prstGeom>
        <a:solidFill>
          <a:srgbClr val="FFC0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10</xdr:row>
      <xdr:rowOff>91444</xdr:rowOff>
    </xdr:from>
    <xdr:to>
      <xdr:col>5</xdr:col>
      <xdr:colOff>72000</xdr:colOff>
      <xdr:row>10</xdr:row>
      <xdr:rowOff>253444</xdr:rowOff>
    </xdr:to>
    <xdr:sp macro="" textlink="">
      <xdr:nvSpPr>
        <xdr:cNvPr id="33" name="Rectangle 32">
          <a:extLst>
            <a:ext uri="{FF2B5EF4-FFF2-40B4-BE49-F238E27FC236}">
              <a16:creationId xmlns:a16="http://schemas.microsoft.com/office/drawing/2014/main" id="{16CDC657-6028-40E6-846D-AD372ACE9BAA}"/>
            </a:ext>
          </a:extLst>
        </xdr:cNvPr>
        <xdr:cNvSpPr>
          <a:spLocks/>
        </xdr:cNvSpPr>
      </xdr:nvSpPr>
      <xdr:spPr>
        <a:xfrm>
          <a:off x="1836420" y="3108964"/>
          <a:ext cx="72000" cy="162000"/>
        </a:xfrm>
        <a:prstGeom prst="rect">
          <a:avLst/>
        </a:prstGeom>
        <a:solidFill>
          <a:srgbClr val="FFFF0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11</xdr:row>
      <xdr:rowOff>91444</xdr:rowOff>
    </xdr:from>
    <xdr:to>
      <xdr:col>5</xdr:col>
      <xdr:colOff>72000</xdr:colOff>
      <xdr:row>11</xdr:row>
      <xdr:rowOff>253444</xdr:rowOff>
    </xdr:to>
    <xdr:sp macro="" textlink="">
      <xdr:nvSpPr>
        <xdr:cNvPr id="34" name="Rectangle 33">
          <a:extLst>
            <a:ext uri="{FF2B5EF4-FFF2-40B4-BE49-F238E27FC236}">
              <a16:creationId xmlns:a16="http://schemas.microsoft.com/office/drawing/2014/main" id="{51BBCBCD-D1D7-4BC0-9DD3-E091C206AC6D}"/>
            </a:ext>
          </a:extLst>
        </xdr:cNvPr>
        <xdr:cNvSpPr>
          <a:spLocks/>
        </xdr:cNvSpPr>
      </xdr:nvSpPr>
      <xdr:spPr>
        <a:xfrm>
          <a:off x="1836420" y="3436624"/>
          <a:ext cx="72000" cy="162000"/>
        </a:xfrm>
        <a:prstGeom prst="rect">
          <a:avLst/>
        </a:prstGeom>
        <a:solidFill>
          <a:srgbClr val="00B0F0"/>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12</xdr:row>
      <xdr:rowOff>106684</xdr:rowOff>
    </xdr:from>
    <xdr:to>
      <xdr:col>5</xdr:col>
      <xdr:colOff>72000</xdr:colOff>
      <xdr:row>12</xdr:row>
      <xdr:rowOff>268684</xdr:rowOff>
    </xdr:to>
    <xdr:sp macro="" textlink="">
      <xdr:nvSpPr>
        <xdr:cNvPr id="35" name="Rectangle 34">
          <a:extLst>
            <a:ext uri="{FF2B5EF4-FFF2-40B4-BE49-F238E27FC236}">
              <a16:creationId xmlns:a16="http://schemas.microsoft.com/office/drawing/2014/main" id="{6C8CC05D-7DCA-47B7-99A1-3172E25178A0}"/>
            </a:ext>
          </a:extLst>
        </xdr:cNvPr>
        <xdr:cNvSpPr>
          <a:spLocks/>
        </xdr:cNvSpPr>
      </xdr:nvSpPr>
      <xdr:spPr>
        <a:xfrm>
          <a:off x="1836420" y="377952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13</xdr:row>
      <xdr:rowOff>106684</xdr:rowOff>
    </xdr:from>
    <xdr:to>
      <xdr:col>5</xdr:col>
      <xdr:colOff>72000</xdr:colOff>
      <xdr:row>13</xdr:row>
      <xdr:rowOff>268684</xdr:rowOff>
    </xdr:to>
    <xdr:sp macro="" textlink="">
      <xdr:nvSpPr>
        <xdr:cNvPr id="36" name="Rectangle 35">
          <a:extLst>
            <a:ext uri="{FF2B5EF4-FFF2-40B4-BE49-F238E27FC236}">
              <a16:creationId xmlns:a16="http://schemas.microsoft.com/office/drawing/2014/main" id="{466648CA-A466-4787-890A-A1426C6FB2EC}"/>
            </a:ext>
          </a:extLst>
        </xdr:cNvPr>
        <xdr:cNvSpPr>
          <a:spLocks/>
        </xdr:cNvSpPr>
      </xdr:nvSpPr>
      <xdr:spPr>
        <a:xfrm>
          <a:off x="1836420" y="410718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14</xdr:row>
      <xdr:rowOff>106684</xdr:rowOff>
    </xdr:from>
    <xdr:to>
      <xdr:col>5</xdr:col>
      <xdr:colOff>72000</xdr:colOff>
      <xdr:row>14</xdr:row>
      <xdr:rowOff>268684</xdr:rowOff>
    </xdr:to>
    <xdr:sp macro="" textlink="">
      <xdr:nvSpPr>
        <xdr:cNvPr id="37" name="Rectangle 36">
          <a:extLst>
            <a:ext uri="{FF2B5EF4-FFF2-40B4-BE49-F238E27FC236}">
              <a16:creationId xmlns:a16="http://schemas.microsoft.com/office/drawing/2014/main" id="{4317A35E-F819-4C26-8BF1-2D7D5BCE8484}"/>
            </a:ext>
          </a:extLst>
        </xdr:cNvPr>
        <xdr:cNvSpPr>
          <a:spLocks/>
        </xdr:cNvSpPr>
      </xdr:nvSpPr>
      <xdr:spPr>
        <a:xfrm>
          <a:off x="1836420" y="4434844"/>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18</xdr:col>
      <xdr:colOff>152400</xdr:colOff>
      <xdr:row>3</xdr:row>
      <xdr:rowOff>99060</xdr:rowOff>
    </xdr:from>
    <xdr:to>
      <xdr:col>18</xdr:col>
      <xdr:colOff>800400</xdr:colOff>
      <xdr:row>3</xdr:row>
      <xdr:rowOff>351060</xdr:rowOff>
    </xdr:to>
    <xdr:sp macro="" textlink="">
      <xdr:nvSpPr>
        <xdr:cNvPr id="39" name="Rectangle: Rounded Corners 38">
          <a:extLst>
            <a:ext uri="{FF2B5EF4-FFF2-40B4-BE49-F238E27FC236}">
              <a16:creationId xmlns:a16="http://schemas.microsoft.com/office/drawing/2014/main" id="{1025608F-4411-445F-BF7B-0D526B42E3D6}"/>
            </a:ext>
          </a:extLst>
        </xdr:cNvPr>
        <xdr:cNvSpPr/>
      </xdr:nvSpPr>
      <xdr:spPr>
        <a:xfrm>
          <a:off x="13327380" y="914400"/>
          <a:ext cx="648000" cy="252000"/>
        </a:xfrm>
        <a:prstGeom prst="roundRect">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Close</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12</xdr:col>
      <xdr:colOff>160022</xdr:colOff>
      <xdr:row>3</xdr:row>
      <xdr:rowOff>123241</xdr:rowOff>
    </xdr:from>
    <xdr:to>
      <xdr:col>13</xdr:col>
      <xdr:colOff>56522</xdr:colOff>
      <xdr:row>3</xdr:row>
      <xdr:rowOff>375241</xdr:rowOff>
    </xdr:to>
    <xdr:pic>
      <xdr:nvPicPr>
        <xdr:cNvPr id="40" name="Picture 39">
          <a:extLst>
            <a:ext uri="{FF2B5EF4-FFF2-40B4-BE49-F238E27FC236}">
              <a16:creationId xmlns:a16="http://schemas.microsoft.com/office/drawing/2014/main" id="{BCB902A5-2790-4640-8FA9-57E87DA1B0A7}"/>
            </a:ext>
          </a:extLst>
        </xdr:cNvPr>
        <xdr:cNvPicPr>
          <a:picLocks/>
        </xdr:cNvPicPr>
      </xdr:nvPicPr>
      <xdr:blipFill>
        <a:blip xmlns:r="http://schemas.openxmlformats.org/officeDocument/2006/relationships" r:embed="rId16"/>
        <a:stretch>
          <a:fillRect/>
        </a:stretch>
      </xdr:blipFill>
      <xdr:spPr>
        <a:xfrm>
          <a:off x="5219702" y="938581"/>
          <a:ext cx="483240" cy="252000"/>
        </a:xfrm>
        <a:prstGeom prst="rect">
          <a:avLst/>
        </a:prstGeom>
      </xdr:spPr>
    </xdr:pic>
    <xdr:clientData/>
  </xdr:twoCellAnchor>
  <xdr:twoCellAnchor>
    <xdr:from>
      <xdr:col>5</xdr:col>
      <xdr:colOff>0</xdr:colOff>
      <xdr:row>16</xdr:row>
      <xdr:rowOff>106680</xdr:rowOff>
    </xdr:from>
    <xdr:to>
      <xdr:col>5</xdr:col>
      <xdr:colOff>72000</xdr:colOff>
      <xdr:row>16</xdr:row>
      <xdr:rowOff>268680</xdr:rowOff>
    </xdr:to>
    <xdr:sp macro="" textlink="">
      <xdr:nvSpPr>
        <xdr:cNvPr id="41" name="Rectangle 40">
          <a:extLst>
            <a:ext uri="{FF2B5EF4-FFF2-40B4-BE49-F238E27FC236}">
              <a16:creationId xmlns:a16="http://schemas.microsoft.com/office/drawing/2014/main" id="{E9A8A1A8-4D47-46ED-B676-A458879E506F}"/>
            </a:ext>
          </a:extLst>
        </xdr:cNvPr>
        <xdr:cNvSpPr>
          <a:spLocks/>
        </xdr:cNvSpPr>
      </xdr:nvSpPr>
      <xdr:spPr>
        <a:xfrm>
          <a:off x="1836420" y="509016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17</xdr:row>
      <xdr:rowOff>106680</xdr:rowOff>
    </xdr:from>
    <xdr:to>
      <xdr:col>5</xdr:col>
      <xdr:colOff>72000</xdr:colOff>
      <xdr:row>17</xdr:row>
      <xdr:rowOff>268680</xdr:rowOff>
    </xdr:to>
    <xdr:sp macro="" textlink="">
      <xdr:nvSpPr>
        <xdr:cNvPr id="42" name="Rectangle 41">
          <a:extLst>
            <a:ext uri="{FF2B5EF4-FFF2-40B4-BE49-F238E27FC236}">
              <a16:creationId xmlns:a16="http://schemas.microsoft.com/office/drawing/2014/main" id="{D492F329-C6B0-4B58-B4A1-2BD22F58CE91}"/>
            </a:ext>
          </a:extLst>
        </xdr:cNvPr>
        <xdr:cNvSpPr>
          <a:spLocks/>
        </xdr:cNvSpPr>
      </xdr:nvSpPr>
      <xdr:spPr>
        <a:xfrm>
          <a:off x="1836420" y="541782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18</xdr:row>
      <xdr:rowOff>106680</xdr:rowOff>
    </xdr:from>
    <xdr:to>
      <xdr:col>5</xdr:col>
      <xdr:colOff>72000</xdr:colOff>
      <xdr:row>18</xdr:row>
      <xdr:rowOff>268680</xdr:rowOff>
    </xdr:to>
    <xdr:sp macro="" textlink="">
      <xdr:nvSpPr>
        <xdr:cNvPr id="43" name="Rectangle 42">
          <a:extLst>
            <a:ext uri="{FF2B5EF4-FFF2-40B4-BE49-F238E27FC236}">
              <a16:creationId xmlns:a16="http://schemas.microsoft.com/office/drawing/2014/main" id="{96B1FBB6-BBEA-4997-906F-BAB23F7FC091}"/>
            </a:ext>
          </a:extLst>
        </xdr:cNvPr>
        <xdr:cNvSpPr>
          <a:spLocks/>
        </xdr:cNvSpPr>
      </xdr:nvSpPr>
      <xdr:spPr>
        <a:xfrm>
          <a:off x="1836420" y="574548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5</xdr:col>
      <xdr:colOff>0</xdr:colOff>
      <xdr:row>19</xdr:row>
      <xdr:rowOff>106680</xdr:rowOff>
    </xdr:from>
    <xdr:to>
      <xdr:col>5</xdr:col>
      <xdr:colOff>72000</xdr:colOff>
      <xdr:row>19</xdr:row>
      <xdr:rowOff>268680</xdr:rowOff>
    </xdr:to>
    <xdr:sp macro="" textlink="">
      <xdr:nvSpPr>
        <xdr:cNvPr id="44" name="Rectangle 43">
          <a:extLst>
            <a:ext uri="{FF2B5EF4-FFF2-40B4-BE49-F238E27FC236}">
              <a16:creationId xmlns:a16="http://schemas.microsoft.com/office/drawing/2014/main" id="{88B98738-02F5-4E83-B43B-A3F145E43479}"/>
            </a:ext>
          </a:extLst>
        </xdr:cNvPr>
        <xdr:cNvSpPr>
          <a:spLocks/>
        </xdr:cNvSpPr>
      </xdr:nvSpPr>
      <xdr:spPr>
        <a:xfrm>
          <a:off x="1836420" y="6073140"/>
          <a:ext cx="72000" cy="162000"/>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clientData/>
  </xdr:twoCellAnchor>
  <xdr:twoCellAnchor>
    <xdr:from>
      <xdr:col>8</xdr:col>
      <xdr:colOff>68580</xdr:colOff>
      <xdr:row>7</xdr:row>
      <xdr:rowOff>53340</xdr:rowOff>
    </xdr:from>
    <xdr:to>
      <xdr:col>8</xdr:col>
      <xdr:colOff>536580</xdr:colOff>
      <xdr:row>8</xdr:row>
      <xdr:rowOff>2640</xdr:rowOff>
    </xdr:to>
    <xdr:grpSp>
      <xdr:nvGrpSpPr>
        <xdr:cNvPr id="46" name="Group 45">
          <a:extLst>
            <a:ext uri="{FF2B5EF4-FFF2-40B4-BE49-F238E27FC236}">
              <a16:creationId xmlns:a16="http://schemas.microsoft.com/office/drawing/2014/main" id="{70A09FF9-D268-4D01-ACC7-8AE0E6F952C0}"/>
            </a:ext>
          </a:extLst>
        </xdr:cNvPr>
        <xdr:cNvGrpSpPr/>
      </xdr:nvGrpSpPr>
      <xdr:grpSpPr>
        <a:xfrm>
          <a:off x="2034540" y="2087880"/>
          <a:ext cx="0" cy="276960"/>
          <a:chOff x="2506980" y="1981200"/>
          <a:chExt cx="502942" cy="228620"/>
        </a:xfrm>
      </xdr:grpSpPr>
      <xdr:pic>
        <xdr:nvPicPr>
          <xdr:cNvPr id="47" name="Picture 46">
            <a:extLst>
              <a:ext uri="{FF2B5EF4-FFF2-40B4-BE49-F238E27FC236}">
                <a16:creationId xmlns:a16="http://schemas.microsoft.com/office/drawing/2014/main" id="{9E636764-B67E-F892-9C7B-5D1FB9BB11EC}"/>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48" name="Picture 47">
            <a:extLst>
              <a:ext uri="{FF2B5EF4-FFF2-40B4-BE49-F238E27FC236}">
                <a16:creationId xmlns:a16="http://schemas.microsoft.com/office/drawing/2014/main" id="{1FE1D888-5B7A-F3F5-CE20-AE01A9610EE1}"/>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8</xdr:row>
      <xdr:rowOff>45720</xdr:rowOff>
    </xdr:from>
    <xdr:to>
      <xdr:col>8</xdr:col>
      <xdr:colOff>544200</xdr:colOff>
      <xdr:row>9</xdr:row>
      <xdr:rowOff>2640</xdr:rowOff>
    </xdr:to>
    <xdr:grpSp>
      <xdr:nvGrpSpPr>
        <xdr:cNvPr id="49" name="Group 48">
          <a:extLst>
            <a:ext uri="{FF2B5EF4-FFF2-40B4-BE49-F238E27FC236}">
              <a16:creationId xmlns:a16="http://schemas.microsoft.com/office/drawing/2014/main" id="{30180B01-E6F9-4A78-A8A5-B7631DF8FB32}"/>
            </a:ext>
          </a:extLst>
        </xdr:cNvPr>
        <xdr:cNvGrpSpPr/>
      </xdr:nvGrpSpPr>
      <xdr:grpSpPr>
        <a:xfrm>
          <a:off x="2034540" y="2407920"/>
          <a:ext cx="0" cy="284580"/>
          <a:chOff x="2506980" y="1981200"/>
          <a:chExt cx="502942" cy="228620"/>
        </a:xfrm>
      </xdr:grpSpPr>
      <xdr:pic>
        <xdr:nvPicPr>
          <xdr:cNvPr id="50" name="Picture 49">
            <a:extLst>
              <a:ext uri="{FF2B5EF4-FFF2-40B4-BE49-F238E27FC236}">
                <a16:creationId xmlns:a16="http://schemas.microsoft.com/office/drawing/2014/main" id="{8D3B3087-9CE7-865C-A412-4928A5DC291C}"/>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51" name="Picture 50">
            <a:extLst>
              <a:ext uri="{FF2B5EF4-FFF2-40B4-BE49-F238E27FC236}">
                <a16:creationId xmlns:a16="http://schemas.microsoft.com/office/drawing/2014/main" id="{52DC7514-5E1A-D32C-812E-D0BE2625D47F}"/>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9</xdr:row>
      <xdr:rowOff>45720</xdr:rowOff>
    </xdr:from>
    <xdr:to>
      <xdr:col>8</xdr:col>
      <xdr:colOff>544200</xdr:colOff>
      <xdr:row>10</xdr:row>
      <xdr:rowOff>2640</xdr:rowOff>
    </xdr:to>
    <xdr:grpSp>
      <xdr:nvGrpSpPr>
        <xdr:cNvPr id="52" name="Group 51">
          <a:extLst>
            <a:ext uri="{FF2B5EF4-FFF2-40B4-BE49-F238E27FC236}">
              <a16:creationId xmlns:a16="http://schemas.microsoft.com/office/drawing/2014/main" id="{4F807990-2200-492B-9376-59793D2D296D}"/>
            </a:ext>
          </a:extLst>
        </xdr:cNvPr>
        <xdr:cNvGrpSpPr/>
      </xdr:nvGrpSpPr>
      <xdr:grpSpPr>
        <a:xfrm>
          <a:off x="2034540" y="2735580"/>
          <a:ext cx="0" cy="284580"/>
          <a:chOff x="2506980" y="1981200"/>
          <a:chExt cx="502942" cy="228620"/>
        </a:xfrm>
      </xdr:grpSpPr>
      <xdr:pic>
        <xdr:nvPicPr>
          <xdr:cNvPr id="53" name="Picture 52">
            <a:extLst>
              <a:ext uri="{FF2B5EF4-FFF2-40B4-BE49-F238E27FC236}">
                <a16:creationId xmlns:a16="http://schemas.microsoft.com/office/drawing/2014/main" id="{B50FF5D8-F9AC-FB7F-9CA5-88847D434ADC}"/>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54" name="Picture 53">
            <a:extLst>
              <a:ext uri="{FF2B5EF4-FFF2-40B4-BE49-F238E27FC236}">
                <a16:creationId xmlns:a16="http://schemas.microsoft.com/office/drawing/2014/main" id="{D466E971-7B27-9069-701B-A49AC5774482}"/>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10</xdr:row>
      <xdr:rowOff>45720</xdr:rowOff>
    </xdr:from>
    <xdr:to>
      <xdr:col>8</xdr:col>
      <xdr:colOff>544200</xdr:colOff>
      <xdr:row>11</xdr:row>
      <xdr:rowOff>2640</xdr:rowOff>
    </xdr:to>
    <xdr:grpSp>
      <xdr:nvGrpSpPr>
        <xdr:cNvPr id="55" name="Group 54">
          <a:extLst>
            <a:ext uri="{FF2B5EF4-FFF2-40B4-BE49-F238E27FC236}">
              <a16:creationId xmlns:a16="http://schemas.microsoft.com/office/drawing/2014/main" id="{F00BA2E7-FD53-4F84-B71B-91AF8F3132A2}"/>
            </a:ext>
          </a:extLst>
        </xdr:cNvPr>
        <xdr:cNvGrpSpPr/>
      </xdr:nvGrpSpPr>
      <xdr:grpSpPr>
        <a:xfrm>
          <a:off x="2034540" y="3063240"/>
          <a:ext cx="0" cy="284580"/>
          <a:chOff x="2506980" y="1981200"/>
          <a:chExt cx="502942" cy="228620"/>
        </a:xfrm>
      </xdr:grpSpPr>
      <xdr:pic>
        <xdr:nvPicPr>
          <xdr:cNvPr id="56" name="Picture 55">
            <a:extLst>
              <a:ext uri="{FF2B5EF4-FFF2-40B4-BE49-F238E27FC236}">
                <a16:creationId xmlns:a16="http://schemas.microsoft.com/office/drawing/2014/main" id="{E42C0218-1462-0E83-A460-1B3DA598B439}"/>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57" name="Picture 56">
            <a:extLst>
              <a:ext uri="{FF2B5EF4-FFF2-40B4-BE49-F238E27FC236}">
                <a16:creationId xmlns:a16="http://schemas.microsoft.com/office/drawing/2014/main" id="{F067E0EE-3097-BB04-F371-EDCF712C1B9A}"/>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11</xdr:row>
      <xdr:rowOff>45720</xdr:rowOff>
    </xdr:from>
    <xdr:to>
      <xdr:col>8</xdr:col>
      <xdr:colOff>544200</xdr:colOff>
      <xdr:row>12</xdr:row>
      <xdr:rowOff>2640</xdr:rowOff>
    </xdr:to>
    <xdr:grpSp>
      <xdr:nvGrpSpPr>
        <xdr:cNvPr id="58" name="Group 57">
          <a:extLst>
            <a:ext uri="{FF2B5EF4-FFF2-40B4-BE49-F238E27FC236}">
              <a16:creationId xmlns:a16="http://schemas.microsoft.com/office/drawing/2014/main" id="{3210AD60-3270-47C4-851B-647007021225}"/>
            </a:ext>
          </a:extLst>
        </xdr:cNvPr>
        <xdr:cNvGrpSpPr/>
      </xdr:nvGrpSpPr>
      <xdr:grpSpPr>
        <a:xfrm>
          <a:off x="2034540" y="3390900"/>
          <a:ext cx="0" cy="284580"/>
          <a:chOff x="2506980" y="1981200"/>
          <a:chExt cx="502942" cy="228620"/>
        </a:xfrm>
      </xdr:grpSpPr>
      <xdr:pic>
        <xdr:nvPicPr>
          <xdr:cNvPr id="59" name="Picture 58">
            <a:extLst>
              <a:ext uri="{FF2B5EF4-FFF2-40B4-BE49-F238E27FC236}">
                <a16:creationId xmlns:a16="http://schemas.microsoft.com/office/drawing/2014/main" id="{E301B8D1-A9AC-851D-88FF-CE33CFCC848C}"/>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60" name="Picture 59">
            <a:extLst>
              <a:ext uri="{FF2B5EF4-FFF2-40B4-BE49-F238E27FC236}">
                <a16:creationId xmlns:a16="http://schemas.microsoft.com/office/drawing/2014/main" id="{4135D1FA-9C05-CA49-4862-C28B173CACCA}"/>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12</xdr:row>
      <xdr:rowOff>45720</xdr:rowOff>
    </xdr:from>
    <xdr:to>
      <xdr:col>8</xdr:col>
      <xdr:colOff>544200</xdr:colOff>
      <xdr:row>13</xdr:row>
      <xdr:rowOff>2640</xdr:rowOff>
    </xdr:to>
    <xdr:grpSp>
      <xdr:nvGrpSpPr>
        <xdr:cNvPr id="61" name="Group 60">
          <a:extLst>
            <a:ext uri="{FF2B5EF4-FFF2-40B4-BE49-F238E27FC236}">
              <a16:creationId xmlns:a16="http://schemas.microsoft.com/office/drawing/2014/main" id="{E45CA2B5-6F7D-44BD-978A-0B3225EFE78D}"/>
            </a:ext>
          </a:extLst>
        </xdr:cNvPr>
        <xdr:cNvGrpSpPr/>
      </xdr:nvGrpSpPr>
      <xdr:grpSpPr>
        <a:xfrm>
          <a:off x="2034540" y="3718560"/>
          <a:ext cx="0" cy="284580"/>
          <a:chOff x="2506980" y="1981200"/>
          <a:chExt cx="502942" cy="228620"/>
        </a:xfrm>
      </xdr:grpSpPr>
      <xdr:pic>
        <xdr:nvPicPr>
          <xdr:cNvPr id="62" name="Picture 61">
            <a:extLst>
              <a:ext uri="{FF2B5EF4-FFF2-40B4-BE49-F238E27FC236}">
                <a16:creationId xmlns:a16="http://schemas.microsoft.com/office/drawing/2014/main" id="{39F874C8-3CCE-5094-595B-C2F1AA2E2DF4}"/>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63" name="Picture 62">
            <a:extLst>
              <a:ext uri="{FF2B5EF4-FFF2-40B4-BE49-F238E27FC236}">
                <a16:creationId xmlns:a16="http://schemas.microsoft.com/office/drawing/2014/main" id="{96889036-9220-9D31-7873-64D594014898}"/>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13</xdr:row>
      <xdr:rowOff>45720</xdr:rowOff>
    </xdr:from>
    <xdr:to>
      <xdr:col>8</xdr:col>
      <xdr:colOff>544200</xdr:colOff>
      <xdr:row>14</xdr:row>
      <xdr:rowOff>2640</xdr:rowOff>
    </xdr:to>
    <xdr:grpSp>
      <xdr:nvGrpSpPr>
        <xdr:cNvPr id="64" name="Group 63">
          <a:extLst>
            <a:ext uri="{FF2B5EF4-FFF2-40B4-BE49-F238E27FC236}">
              <a16:creationId xmlns:a16="http://schemas.microsoft.com/office/drawing/2014/main" id="{573167BB-9260-464C-B38B-3095331C45CC}"/>
            </a:ext>
          </a:extLst>
        </xdr:cNvPr>
        <xdr:cNvGrpSpPr/>
      </xdr:nvGrpSpPr>
      <xdr:grpSpPr>
        <a:xfrm>
          <a:off x="2034540" y="4046220"/>
          <a:ext cx="0" cy="284580"/>
          <a:chOff x="2506980" y="1981200"/>
          <a:chExt cx="502942" cy="228620"/>
        </a:xfrm>
      </xdr:grpSpPr>
      <xdr:pic>
        <xdr:nvPicPr>
          <xdr:cNvPr id="65" name="Picture 64">
            <a:extLst>
              <a:ext uri="{FF2B5EF4-FFF2-40B4-BE49-F238E27FC236}">
                <a16:creationId xmlns:a16="http://schemas.microsoft.com/office/drawing/2014/main" id="{6D938346-A900-B96B-47B7-41E87887A65C}"/>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66" name="Picture 65">
            <a:extLst>
              <a:ext uri="{FF2B5EF4-FFF2-40B4-BE49-F238E27FC236}">
                <a16:creationId xmlns:a16="http://schemas.microsoft.com/office/drawing/2014/main" id="{2F944D13-2B48-763E-0ACC-95AE59F7B923}"/>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14</xdr:row>
      <xdr:rowOff>45720</xdr:rowOff>
    </xdr:from>
    <xdr:to>
      <xdr:col>8</xdr:col>
      <xdr:colOff>544200</xdr:colOff>
      <xdr:row>15</xdr:row>
      <xdr:rowOff>2640</xdr:rowOff>
    </xdr:to>
    <xdr:grpSp>
      <xdr:nvGrpSpPr>
        <xdr:cNvPr id="67" name="Group 66">
          <a:extLst>
            <a:ext uri="{FF2B5EF4-FFF2-40B4-BE49-F238E27FC236}">
              <a16:creationId xmlns:a16="http://schemas.microsoft.com/office/drawing/2014/main" id="{FECE1AB5-F235-4861-B5BE-8D3F3B8370FD}"/>
            </a:ext>
          </a:extLst>
        </xdr:cNvPr>
        <xdr:cNvGrpSpPr/>
      </xdr:nvGrpSpPr>
      <xdr:grpSpPr>
        <a:xfrm>
          <a:off x="2034540" y="4373880"/>
          <a:ext cx="0" cy="284580"/>
          <a:chOff x="2506980" y="1981200"/>
          <a:chExt cx="502942" cy="228620"/>
        </a:xfrm>
      </xdr:grpSpPr>
      <xdr:pic>
        <xdr:nvPicPr>
          <xdr:cNvPr id="68" name="Picture 67">
            <a:extLst>
              <a:ext uri="{FF2B5EF4-FFF2-40B4-BE49-F238E27FC236}">
                <a16:creationId xmlns:a16="http://schemas.microsoft.com/office/drawing/2014/main" id="{718EA907-32FC-DF41-8298-36D7DC5AE0CD}"/>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69" name="Picture 68">
            <a:extLst>
              <a:ext uri="{FF2B5EF4-FFF2-40B4-BE49-F238E27FC236}">
                <a16:creationId xmlns:a16="http://schemas.microsoft.com/office/drawing/2014/main" id="{71FCA514-4C17-F847-E437-7793B3A295FF}"/>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15</xdr:row>
      <xdr:rowOff>45720</xdr:rowOff>
    </xdr:from>
    <xdr:to>
      <xdr:col>8</xdr:col>
      <xdr:colOff>544200</xdr:colOff>
      <xdr:row>16</xdr:row>
      <xdr:rowOff>2640</xdr:rowOff>
    </xdr:to>
    <xdr:grpSp>
      <xdr:nvGrpSpPr>
        <xdr:cNvPr id="70" name="Group 69">
          <a:extLst>
            <a:ext uri="{FF2B5EF4-FFF2-40B4-BE49-F238E27FC236}">
              <a16:creationId xmlns:a16="http://schemas.microsoft.com/office/drawing/2014/main" id="{6C2F1941-677A-410C-BA0F-671A37DEFE49}"/>
            </a:ext>
          </a:extLst>
        </xdr:cNvPr>
        <xdr:cNvGrpSpPr/>
      </xdr:nvGrpSpPr>
      <xdr:grpSpPr>
        <a:xfrm>
          <a:off x="2034540" y="4701540"/>
          <a:ext cx="0" cy="284580"/>
          <a:chOff x="2506980" y="1981200"/>
          <a:chExt cx="502942" cy="228620"/>
        </a:xfrm>
      </xdr:grpSpPr>
      <xdr:pic>
        <xdr:nvPicPr>
          <xdr:cNvPr id="71" name="Picture 70">
            <a:extLst>
              <a:ext uri="{FF2B5EF4-FFF2-40B4-BE49-F238E27FC236}">
                <a16:creationId xmlns:a16="http://schemas.microsoft.com/office/drawing/2014/main" id="{59C9D49A-C092-07B9-6A60-210A3FF3EFA9}"/>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72" name="Picture 71">
            <a:extLst>
              <a:ext uri="{FF2B5EF4-FFF2-40B4-BE49-F238E27FC236}">
                <a16:creationId xmlns:a16="http://schemas.microsoft.com/office/drawing/2014/main" id="{A6927AF4-5F94-379C-B833-D40310427110}"/>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16</xdr:row>
      <xdr:rowOff>45720</xdr:rowOff>
    </xdr:from>
    <xdr:to>
      <xdr:col>8</xdr:col>
      <xdr:colOff>544200</xdr:colOff>
      <xdr:row>17</xdr:row>
      <xdr:rowOff>2640</xdr:rowOff>
    </xdr:to>
    <xdr:grpSp>
      <xdr:nvGrpSpPr>
        <xdr:cNvPr id="73" name="Group 72">
          <a:extLst>
            <a:ext uri="{FF2B5EF4-FFF2-40B4-BE49-F238E27FC236}">
              <a16:creationId xmlns:a16="http://schemas.microsoft.com/office/drawing/2014/main" id="{F8724725-3684-4AC6-9D10-7A8BB8284A6A}"/>
            </a:ext>
          </a:extLst>
        </xdr:cNvPr>
        <xdr:cNvGrpSpPr/>
      </xdr:nvGrpSpPr>
      <xdr:grpSpPr>
        <a:xfrm>
          <a:off x="2034540" y="5029200"/>
          <a:ext cx="0" cy="284580"/>
          <a:chOff x="2506980" y="1981200"/>
          <a:chExt cx="502942" cy="228620"/>
        </a:xfrm>
      </xdr:grpSpPr>
      <xdr:pic>
        <xdr:nvPicPr>
          <xdr:cNvPr id="74" name="Picture 73">
            <a:extLst>
              <a:ext uri="{FF2B5EF4-FFF2-40B4-BE49-F238E27FC236}">
                <a16:creationId xmlns:a16="http://schemas.microsoft.com/office/drawing/2014/main" id="{8F87618B-E1A4-F5EE-2AEA-05D221ADA32F}"/>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75" name="Picture 74">
            <a:extLst>
              <a:ext uri="{FF2B5EF4-FFF2-40B4-BE49-F238E27FC236}">
                <a16:creationId xmlns:a16="http://schemas.microsoft.com/office/drawing/2014/main" id="{A34D01DD-9D83-63D2-B750-4DD4AC409FA0}"/>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17</xdr:row>
      <xdr:rowOff>45720</xdr:rowOff>
    </xdr:from>
    <xdr:to>
      <xdr:col>8</xdr:col>
      <xdr:colOff>544200</xdr:colOff>
      <xdr:row>18</xdr:row>
      <xdr:rowOff>2640</xdr:rowOff>
    </xdr:to>
    <xdr:grpSp>
      <xdr:nvGrpSpPr>
        <xdr:cNvPr id="76" name="Group 75">
          <a:extLst>
            <a:ext uri="{FF2B5EF4-FFF2-40B4-BE49-F238E27FC236}">
              <a16:creationId xmlns:a16="http://schemas.microsoft.com/office/drawing/2014/main" id="{758A3ED6-1829-479B-8408-F2CE137023C0}"/>
            </a:ext>
          </a:extLst>
        </xdr:cNvPr>
        <xdr:cNvGrpSpPr/>
      </xdr:nvGrpSpPr>
      <xdr:grpSpPr>
        <a:xfrm>
          <a:off x="2034540" y="5356860"/>
          <a:ext cx="0" cy="284580"/>
          <a:chOff x="2506980" y="1981200"/>
          <a:chExt cx="502942" cy="228620"/>
        </a:xfrm>
      </xdr:grpSpPr>
      <xdr:pic>
        <xdr:nvPicPr>
          <xdr:cNvPr id="77" name="Picture 76">
            <a:extLst>
              <a:ext uri="{FF2B5EF4-FFF2-40B4-BE49-F238E27FC236}">
                <a16:creationId xmlns:a16="http://schemas.microsoft.com/office/drawing/2014/main" id="{4CF7DCD4-C73F-2C76-B80C-0FAAFDAA46A1}"/>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78" name="Picture 77">
            <a:extLst>
              <a:ext uri="{FF2B5EF4-FFF2-40B4-BE49-F238E27FC236}">
                <a16:creationId xmlns:a16="http://schemas.microsoft.com/office/drawing/2014/main" id="{11115E63-B111-553E-5485-B6DB77E5A78C}"/>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18</xdr:row>
      <xdr:rowOff>45720</xdr:rowOff>
    </xdr:from>
    <xdr:to>
      <xdr:col>8</xdr:col>
      <xdr:colOff>544200</xdr:colOff>
      <xdr:row>19</xdr:row>
      <xdr:rowOff>2640</xdr:rowOff>
    </xdr:to>
    <xdr:grpSp>
      <xdr:nvGrpSpPr>
        <xdr:cNvPr id="79" name="Group 78">
          <a:extLst>
            <a:ext uri="{FF2B5EF4-FFF2-40B4-BE49-F238E27FC236}">
              <a16:creationId xmlns:a16="http://schemas.microsoft.com/office/drawing/2014/main" id="{B6FB0F6C-0C33-4B01-B4C3-D46D5D783009}"/>
            </a:ext>
          </a:extLst>
        </xdr:cNvPr>
        <xdr:cNvGrpSpPr/>
      </xdr:nvGrpSpPr>
      <xdr:grpSpPr>
        <a:xfrm>
          <a:off x="2034540" y="5684520"/>
          <a:ext cx="0" cy="284580"/>
          <a:chOff x="2506980" y="1981200"/>
          <a:chExt cx="502942" cy="228620"/>
        </a:xfrm>
      </xdr:grpSpPr>
      <xdr:pic>
        <xdr:nvPicPr>
          <xdr:cNvPr id="80" name="Picture 79">
            <a:extLst>
              <a:ext uri="{FF2B5EF4-FFF2-40B4-BE49-F238E27FC236}">
                <a16:creationId xmlns:a16="http://schemas.microsoft.com/office/drawing/2014/main" id="{6737A801-FC4A-0ED5-3490-CAC0D2EF99D7}"/>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81" name="Picture 80">
            <a:extLst>
              <a:ext uri="{FF2B5EF4-FFF2-40B4-BE49-F238E27FC236}">
                <a16:creationId xmlns:a16="http://schemas.microsoft.com/office/drawing/2014/main" id="{47BB6880-6EF0-622D-56E2-B6FE87303D59}"/>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19</xdr:row>
      <xdr:rowOff>45720</xdr:rowOff>
    </xdr:from>
    <xdr:to>
      <xdr:col>8</xdr:col>
      <xdr:colOff>544200</xdr:colOff>
      <xdr:row>20</xdr:row>
      <xdr:rowOff>2640</xdr:rowOff>
    </xdr:to>
    <xdr:grpSp>
      <xdr:nvGrpSpPr>
        <xdr:cNvPr id="82" name="Group 81">
          <a:extLst>
            <a:ext uri="{FF2B5EF4-FFF2-40B4-BE49-F238E27FC236}">
              <a16:creationId xmlns:a16="http://schemas.microsoft.com/office/drawing/2014/main" id="{99AB7BBA-FA42-46BD-9E82-802B6D521200}"/>
            </a:ext>
          </a:extLst>
        </xdr:cNvPr>
        <xdr:cNvGrpSpPr/>
      </xdr:nvGrpSpPr>
      <xdr:grpSpPr>
        <a:xfrm>
          <a:off x="2034540" y="6012180"/>
          <a:ext cx="0" cy="284580"/>
          <a:chOff x="2506980" y="1981200"/>
          <a:chExt cx="502942" cy="228620"/>
        </a:xfrm>
      </xdr:grpSpPr>
      <xdr:pic>
        <xdr:nvPicPr>
          <xdr:cNvPr id="83" name="Picture 82">
            <a:extLst>
              <a:ext uri="{FF2B5EF4-FFF2-40B4-BE49-F238E27FC236}">
                <a16:creationId xmlns:a16="http://schemas.microsoft.com/office/drawing/2014/main" id="{D8D9749E-D0A3-A54E-0740-85E3E0B75995}"/>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84" name="Picture 83">
            <a:extLst>
              <a:ext uri="{FF2B5EF4-FFF2-40B4-BE49-F238E27FC236}">
                <a16:creationId xmlns:a16="http://schemas.microsoft.com/office/drawing/2014/main" id="{4A524ED8-E98B-192D-62CD-B7F960AEC738}"/>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8</xdr:col>
      <xdr:colOff>76200</xdr:colOff>
      <xdr:row>20</xdr:row>
      <xdr:rowOff>45720</xdr:rowOff>
    </xdr:from>
    <xdr:to>
      <xdr:col>8</xdr:col>
      <xdr:colOff>544200</xdr:colOff>
      <xdr:row>21</xdr:row>
      <xdr:rowOff>2640</xdr:rowOff>
    </xdr:to>
    <xdr:grpSp>
      <xdr:nvGrpSpPr>
        <xdr:cNvPr id="85" name="Group 84">
          <a:extLst>
            <a:ext uri="{FF2B5EF4-FFF2-40B4-BE49-F238E27FC236}">
              <a16:creationId xmlns:a16="http://schemas.microsoft.com/office/drawing/2014/main" id="{AEC4B453-A7AE-40F8-A6EF-41EE000D7228}"/>
            </a:ext>
          </a:extLst>
        </xdr:cNvPr>
        <xdr:cNvGrpSpPr/>
      </xdr:nvGrpSpPr>
      <xdr:grpSpPr>
        <a:xfrm>
          <a:off x="2034540" y="6339840"/>
          <a:ext cx="0" cy="284580"/>
          <a:chOff x="2506980" y="1981200"/>
          <a:chExt cx="502942" cy="228620"/>
        </a:xfrm>
      </xdr:grpSpPr>
      <xdr:pic>
        <xdr:nvPicPr>
          <xdr:cNvPr id="86" name="Picture 85">
            <a:extLst>
              <a:ext uri="{FF2B5EF4-FFF2-40B4-BE49-F238E27FC236}">
                <a16:creationId xmlns:a16="http://schemas.microsoft.com/office/drawing/2014/main" id="{41FD33C2-EFFA-9F76-D111-5F5592534FB4}"/>
              </a:ext>
            </a:extLst>
          </xdr:cNvPr>
          <xdr:cNvPicPr>
            <a:picLocks/>
          </xdr:cNvPicPr>
        </xdr:nvPicPr>
        <xdr:blipFill>
          <a:blip xmlns:r="http://schemas.openxmlformats.org/officeDocument/2006/relationships" r:embed="rId17"/>
          <a:stretch>
            <a:fillRect/>
          </a:stretch>
        </xdr:blipFill>
        <xdr:spPr>
          <a:xfrm>
            <a:off x="2506980" y="1988819"/>
            <a:ext cx="252000" cy="216000"/>
          </a:xfrm>
          <a:prstGeom prst="rect">
            <a:avLst/>
          </a:prstGeom>
        </xdr:spPr>
      </xdr:pic>
      <xdr:pic>
        <xdr:nvPicPr>
          <xdr:cNvPr id="87" name="Picture 86">
            <a:extLst>
              <a:ext uri="{FF2B5EF4-FFF2-40B4-BE49-F238E27FC236}">
                <a16:creationId xmlns:a16="http://schemas.microsoft.com/office/drawing/2014/main" id="{A76C89E6-0531-C297-46FD-45B6A6DC007B}"/>
              </a:ext>
            </a:extLst>
          </xdr:cNvPr>
          <xdr:cNvPicPr>
            <a:picLocks noChangeAspect="1"/>
          </xdr:cNvPicPr>
        </xdr:nvPicPr>
        <xdr:blipFill>
          <a:blip xmlns:r="http://schemas.openxmlformats.org/officeDocument/2006/relationships" r:embed="rId18"/>
          <a:stretch>
            <a:fillRect/>
          </a:stretch>
        </xdr:blipFill>
        <xdr:spPr>
          <a:xfrm>
            <a:off x="2758440" y="1981200"/>
            <a:ext cx="251482" cy="228620"/>
          </a:xfrm>
          <a:prstGeom prst="rect">
            <a:avLst/>
          </a:prstGeom>
        </xdr:spPr>
      </xdr:pic>
    </xdr:grpSp>
    <xdr:clientData/>
  </xdr:twoCellAnchor>
  <xdr:twoCellAnchor>
    <xdr:from>
      <xdr:col>12</xdr:col>
      <xdr:colOff>297180</xdr:colOff>
      <xdr:row>1</xdr:row>
      <xdr:rowOff>91440</xdr:rowOff>
    </xdr:from>
    <xdr:to>
      <xdr:col>15</xdr:col>
      <xdr:colOff>96195</xdr:colOff>
      <xdr:row>1</xdr:row>
      <xdr:rowOff>343440</xdr:rowOff>
    </xdr:to>
    <xdr:grpSp>
      <xdr:nvGrpSpPr>
        <xdr:cNvPr id="88" name="Group 87">
          <a:extLst>
            <a:ext uri="{FF2B5EF4-FFF2-40B4-BE49-F238E27FC236}">
              <a16:creationId xmlns:a16="http://schemas.microsoft.com/office/drawing/2014/main" id="{9BB8FA57-D927-4C73-B5F3-58D3E24FF778}"/>
            </a:ext>
          </a:extLst>
        </xdr:cNvPr>
        <xdr:cNvGrpSpPr/>
      </xdr:nvGrpSpPr>
      <xdr:grpSpPr>
        <a:xfrm>
          <a:off x="5356860" y="274320"/>
          <a:ext cx="3654735" cy="252000"/>
          <a:chOff x="6543784" y="952500"/>
          <a:chExt cx="3654735" cy="252000"/>
        </a:xfrm>
        <a:solidFill>
          <a:schemeClr val="bg2">
            <a:lumMod val="75000"/>
          </a:schemeClr>
        </a:solidFill>
      </xdr:grpSpPr>
      <xdr:grpSp>
        <xdr:nvGrpSpPr>
          <xdr:cNvPr id="89" name="Group 88">
            <a:extLst>
              <a:ext uri="{FF2B5EF4-FFF2-40B4-BE49-F238E27FC236}">
                <a16:creationId xmlns:a16="http://schemas.microsoft.com/office/drawing/2014/main" id="{826C5FF4-2AC2-7910-5209-34E5FA0CB5DF}"/>
              </a:ext>
            </a:extLst>
          </xdr:cNvPr>
          <xdr:cNvGrpSpPr/>
        </xdr:nvGrpSpPr>
        <xdr:grpSpPr>
          <a:xfrm>
            <a:off x="6543784" y="952500"/>
            <a:ext cx="3654735" cy="252000"/>
            <a:chOff x="1710633" y="822960"/>
            <a:chExt cx="3800203" cy="263975"/>
          </a:xfrm>
          <a:grpFill/>
        </xdr:grpSpPr>
        <xdr:sp macro="" textlink="">
          <xdr:nvSpPr>
            <xdr:cNvPr id="91" name="Rectangle: Rounded Corners 90">
              <a:extLst>
                <a:ext uri="{FF2B5EF4-FFF2-40B4-BE49-F238E27FC236}">
                  <a16:creationId xmlns:a16="http://schemas.microsoft.com/office/drawing/2014/main" id="{9A10CC15-4811-EA84-42A0-A8995A5F7668}"/>
                </a:ext>
              </a:extLst>
            </xdr:cNvPr>
            <xdr:cNvSpPr/>
          </xdr:nvSpPr>
          <xdr:spPr>
            <a:xfrm>
              <a:off x="3614123" y="822960"/>
              <a:ext cx="935999"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Follow Ups</a:t>
              </a:r>
              <a:endParaRPr lang="en-SC" sz="1100">
                <a:latin typeface="Arial" panose="020B0604020202020204" pitchFamily="34" charset="0"/>
                <a:cs typeface="Arial" panose="020B0604020202020204" pitchFamily="34" charset="0"/>
              </a:endParaRPr>
            </a:p>
          </xdr:txBody>
        </xdr:sp>
        <xdr:sp macro="" textlink="">
          <xdr:nvSpPr>
            <xdr:cNvPr id="92" name="Rectangle: Rounded Corners 91">
              <a:extLst>
                <a:ext uri="{FF2B5EF4-FFF2-40B4-BE49-F238E27FC236}">
                  <a16:creationId xmlns:a16="http://schemas.microsoft.com/office/drawing/2014/main" id="{391E8150-1A68-EF03-A735-32484C5EA814}"/>
                </a:ext>
              </a:extLst>
            </xdr:cNvPr>
            <xdr:cNvSpPr/>
          </xdr:nvSpPr>
          <xdr:spPr>
            <a:xfrm>
              <a:off x="4574837" y="822960"/>
              <a:ext cx="935999"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To Do</a:t>
              </a:r>
              <a:endParaRPr lang="en-SC" sz="1100">
                <a:latin typeface="Arial" panose="020B0604020202020204" pitchFamily="34" charset="0"/>
                <a:cs typeface="Arial" panose="020B0604020202020204" pitchFamily="34" charset="0"/>
              </a:endParaRPr>
            </a:p>
          </xdr:txBody>
        </xdr:sp>
        <xdr:sp macro="" textlink="">
          <xdr:nvSpPr>
            <xdr:cNvPr id="93" name="Rectangle: Rounded Corners 92">
              <a:hlinkClick xmlns:r="http://schemas.openxmlformats.org/officeDocument/2006/relationships" r:id="rId19"/>
              <a:extLst>
                <a:ext uri="{FF2B5EF4-FFF2-40B4-BE49-F238E27FC236}">
                  <a16:creationId xmlns:a16="http://schemas.microsoft.com/office/drawing/2014/main" id="{C422540D-05B5-3A0E-3E35-6D1B893FEEA6}"/>
                </a:ext>
              </a:extLst>
            </xdr:cNvPr>
            <xdr:cNvSpPr/>
          </xdr:nvSpPr>
          <xdr:spPr>
            <a:xfrm>
              <a:off x="1710633" y="822960"/>
              <a:ext cx="935822" cy="2639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Tasks</a:t>
              </a:r>
              <a:endParaRPr lang="en-SC" sz="1100">
                <a:latin typeface="Arial" panose="020B0604020202020204" pitchFamily="34" charset="0"/>
                <a:cs typeface="Arial" panose="020B0604020202020204" pitchFamily="34" charset="0"/>
              </a:endParaRPr>
            </a:p>
          </xdr:txBody>
        </xdr:sp>
      </xdr:grpSp>
      <xdr:sp macro="" textlink="">
        <xdr:nvSpPr>
          <xdr:cNvPr id="90" name="Rectangle: Rounded Corners 89">
            <a:extLst>
              <a:ext uri="{FF2B5EF4-FFF2-40B4-BE49-F238E27FC236}">
                <a16:creationId xmlns:a16="http://schemas.microsoft.com/office/drawing/2014/main" id="{CB415A97-9875-BB14-AAB9-478EC0D22917}"/>
              </a:ext>
            </a:extLst>
          </xdr:cNvPr>
          <xdr:cNvSpPr/>
        </xdr:nvSpPr>
        <xdr:spPr>
          <a:xfrm>
            <a:off x="7459980" y="952500"/>
            <a:ext cx="900174" cy="252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Notification</a:t>
            </a:r>
            <a:endParaRPr lang="en-SC" sz="1100">
              <a:latin typeface="Arial" panose="020B0604020202020204" pitchFamily="34" charset="0"/>
              <a:cs typeface="Arial" panose="020B0604020202020204" pitchFamily="34" charset="0"/>
            </a:endParaRPr>
          </a:p>
        </xdr:txBody>
      </xdr:sp>
    </xdr:grpSp>
    <xdr:clientData/>
  </xdr:twoCellAnchor>
  <xdr:twoCellAnchor editAs="oneCell">
    <xdr:from>
      <xdr:col>4</xdr:col>
      <xdr:colOff>83820</xdr:colOff>
      <xdr:row>5</xdr:row>
      <xdr:rowOff>83820</xdr:rowOff>
    </xdr:from>
    <xdr:to>
      <xdr:col>6</xdr:col>
      <xdr:colOff>38113</xdr:colOff>
      <xdr:row>5</xdr:row>
      <xdr:rowOff>227820</xdr:rowOff>
    </xdr:to>
    <xdr:pic>
      <xdr:nvPicPr>
        <xdr:cNvPr id="98" name="Picture 97">
          <a:extLst>
            <a:ext uri="{FF2B5EF4-FFF2-40B4-BE49-F238E27FC236}">
              <a16:creationId xmlns:a16="http://schemas.microsoft.com/office/drawing/2014/main" id="{0ED7D8C2-6ED9-42E1-BE4D-A228592C566E}"/>
            </a:ext>
          </a:extLst>
        </xdr:cNvPr>
        <xdr:cNvPicPr>
          <a:picLocks/>
        </xdr:cNvPicPr>
      </xdr:nvPicPr>
      <xdr:blipFill>
        <a:blip xmlns:r="http://schemas.openxmlformats.org/officeDocument/2006/relationships" r:embed="rId20"/>
        <a:stretch>
          <a:fillRect/>
        </a:stretch>
      </xdr:blipFill>
      <xdr:spPr>
        <a:xfrm>
          <a:off x="1798320" y="1463040"/>
          <a:ext cx="152413" cy="144000"/>
        </a:xfrm>
        <a:prstGeom prst="rect">
          <a:avLst/>
        </a:prstGeom>
      </xdr:spPr>
    </xdr:pic>
    <xdr:clientData/>
  </xdr:twoCellAnchor>
  <xdr:twoCellAnchor>
    <xdr:from>
      <xdr:col>18</xdr:col>
      <xdr:colOff>152400</xdr:colOff>
      <xdr:row>1</xdr:row>
      <xdr:rowOff>99060</xdr:rowOff>
    </xdr:from>
    <xdr:to>
      <xdr:col>19</xdr:col>
      <xdr:colOff>300</xdr:colOff>
      <xdr:row>1</xdr:row>
      <xdr:rowOff>351060</xdr:rowOff>
    </xdr:to>
    <xdr:grpSp>
      <xdr:nvGrpSpPr>
        <xdr:cNvPr id="99" name="Group 98">
          <a:hlinkClick xmlns:r="http://schemas.openxmlformats.org/officeDocument/2006/relationships" r:id="rId21"/>
          <a:extLst>
            <a:ext uri="{FF2B5EF4-FFF2-40B4-BE49-F238E27FC236}">
              <a16:creationId xmlns:a16="http://schemas.microsoft.com/office/drawing/2014/main" id="{CC2E04DF-1565-4802-9A1B-E805D9CE621F}"/>
            </a:ext>
          </a:extLst>
        </xdr:cNvPr>
        <xdr:cNvGrpSpPr/>
      </xdr:nvGrpSpPr>
      <xdr:grpSpPr>
        <a:xfrm>
          <a:off x="13403580" y="281940"/>
          <a:ext cx="663240" cy="252000"/>
          <a:chOff x="13403580" y="289560"/>
          <a:chExt cx="684000" cy="263975"/>
        </a:xfrm>
      </xdr:grpSpPr>
      <xdr:sp macro="" textlink="">
        <xdr:nvSpPr>
          <xdr:cNvPr id="100" name="Rectangle: Rounded Corners 99">
            <a:extLst>
              <a:ext uri="{FF2B5EF4-FFF2-40B4-BE49-F238E27FC236}">
                <a16:creationId xmlns:a16="http://schemas.microsoft.com/office/drawing/2014/main" id="{27AEDED0-6A2D-51EC-9E36-42DA0159533C}"/>
              </a:ext>
            </a:extLst>
          </xdr:cNvPr>
          <xdr:cNvSpPr/>
        </xdr:nvSpPr>
        <xdr:spPr>
          <a:xfrm>
            <a:off x="13403580" y="289560"/>
            <a:ext cx="684000" cy="263975"/>
          </a:xfrm>
          <a:prstGeom prst="roundRect">
            <a:avLst/>
          </a:prstGeom>
          <a:solidFill>
            <a:srgbClr val="FF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t>9 </a:t>
            </a:r>
            <a:r>
              <a:rPr lang="en-US" sz="1100"/>
              <a:t>  </a:t>
            </a:r>
            <a:endParaRPr lang="en-SC" sz="1100"/>
          </a:p>
        </xdr:txBody>
      </xdr:sp>
      <xdr:pic>
        <xdr:nvPicPr>
          <xdr:cNvPr id="101" name="Picture 100">
            <a:extLst>
              <a:ext uri="{FF2B5EF4-FFF2-40B4-BE49-F238E27FC236}">
                <a16:creationId xmlns:a16="http://schemas.microsoft.com/office/drawing/2014/main" id="{45773C9C-F40B-E3AD-910C-BD191A7083B5}"/>
              </a:ext>
            </a:extLst>
          </xdr:cNvPr>
          <xdr:cNvPicPr>
            <a:picLocks noChangeAspect="1"/>
          </xdr:cNvPicPr>
        </xdr:nvPicPr>
        <xdr:blipFill>
          <a:blip xmlns:r="http://schemas.openxmlformats.org/officeDocument/2006/relationships" r:embed="rId22"/>
          <a:stretch>
            <a:fillRect/>
          </a:stretch>
        </xdr:blipFill>
        <xdr:spPr>
          <a:xfrm>
            <a:off x="13472159" y="320045"/>
            <a:ext cx="216000" cy="216000"/>
          </a:xfrm>
          <a:prstGeom prst="rect">
            <a:avLst/>
          </a:prstGeom>
        </xdr:spPr>
      </xdr:pic>
    </xdr:grpSp>
    <xdr:clientData/>
  </xdr:twoCellAnchor>
  <xdr:twoCellAnchor>
    <xdr:from>
      <xdr:col>13</xdr:col>
      <xdr:colOff>106680</xdr:colOff>
      <xdr:row>20</xdr:row>
      <xdr:rowOff>99060</xdr:rowOff>
    </xdr:from>
    <xdr:to>
      <xdr:col>14</xdr:col>
      <xdr:colOff>1046460</xdr:colOff>
      <xdr:row>21</xdr:row>
      <xdr:rowOff>23400</xdr:rowOff>
    </xdr:to>
    <xdr:grpSp>
      <xdr:nvGrpSpPr>
        <xdr:cNvPr id="38" name="Group 37">
          <a:extLst>
            <a:ext uri="{FF2B5EF4-FFF2-40B4-BE49-F238E27FC236}">
              <a16:creationId xmlns:a16="http://schemas.microsoft.com/office/drawing/2014/main" id="{399BB4C4-BCD6-4B28-8868-F0DFF78EB8B6}"/>
            </a:ext>
          </a:extLst>
        </xdr:cNvPr>
        <xdr:cNvGrpSpPr/>
      </xdr:nvGrpSpPr>
      <xdr:grpSpPr>
        <a:xfrm>
          <a:off x="5753100" y="6393180"/>
          <a:ext cx="2700000" cy="252000"/>
          <a:chOff x="5326380" y="922022"/>
          <a:chExt cx="2674920" cy="276157"/>
        </a:xfrm>
      </xdr:grpSpPr>
      <xdr:sp macro="" textlink="">
        <xdr:nvSpPr>
          <xdr:cNvPr id="102" name="Rectangle: Rounded Corners 101">
            <a:extLst>
              <a:ext uri="{FF2B5EF4-FFF2-40B4-BE49-F238E27FC236}">
                <a16:creationId xmlns:a16="http://schemas.microsoft.com/office/drawing/2014/main" id="{5B2FAE3F-5912-0219-04A0-AD83DAF05264}"/>
              </a:ext>
            </a:extLst>
          </xdr:cNvPr>
          <xdr:cNvSpPr/>
        </xdr:nvSpPr>
        <xdr:spPr>
          <a:xfrm>
            <a:off x="6049731" y="929640"/>
            <a:ext cx="1230215" cy="252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Page 1 of 9</a:t>
            </a:r>
            <a:endParaRPr lang="en-SC" sz="1000">
              <a:solidFill>
                <a:sysClr val="windowText" lastClr="000000"/>
              </a:solidFill>
              <a:latin typeface="Arial" panose="020B0604020202020204" pitchFamily="34" charset="0"/>
              <a:cs typeface="Arial" panose="020B0604020202020204" pitchFamily="34" charset="0"/>
            </a:endParaRPr>
          </a:p>
        </xdr:txBody>
      </xdr:sp>
      <xdr:pic>
        <xdr:nvPicPr>
          <xdr:cNvPr id="103" name="Picture 102">
            <a:extLst>
              <a:ext uri="{FF2B5EF4-FFF2-40B4-BE49-F238E27FC236}">
                <a16:creationId xmlns:a16="http://schemas.microsoft.com/office/drawing/2014/main" id="{1A977BCF-4E00-4019-95D7-0F1E45B9B114}"/>
              </a:ext>
            </a:extLst>
          </xdr:cNvPr>
          <xdr:cNvPicPr>
            <a:picLocks noChangeAspect="1"/>
          </xdr:cNvPicPr>
        </xdr:nvPicPr>
        <xdr:blipFill>
          <a:blip xmlns:r="http://schemas.openxmlformats.org/officeDocument/2006/relationships" r:embed="rId23"/>
          <a:stretch>
            <a:fillRect/>
          </a:stretch>
        </xdr:blipFill>
        <xdr:spPr>
          <a:xfrm>
            <a:off x="5326380" y="922022"/>
            <a:ext cx="666000" cy="275998"/>
          </a:xfrm>
          <a:prstGeom prst="rect">
            <a:avLst/>
          </a:prstGeom>
        </xdr:spPr>
      </xdr:pic>
      <xdr:pic>
        <xdr:nvPicPr>
          <xdr:cNvPr id="104" name="Picture 103">
            <a:extLst>
              <a:ext uri="{FF2B5EF4-FFF2-40B4-BE49-F238E27FC236}">
                <a16:creationId xmlns:a16="http://schemas.microsoft.com/office/drawing/2014/main" id="{52B2BD3C-E807-0BD2-3F54-7A0E5C55B70B}"/>
              </a:ext>
            </a:extLst>
          </xdr:cNvPr>
          <xdr:cNvPicPr>
            <a:picLocks noChangeAspect="1"/>
          </xdr:cNvPicPr>
        </xdr:nvPicPr>
        <xdr:blipFill>
          <a:blip xmlns:r="http://schemas.openxmlformats.org/officeDocument/2006/relationships" r:embed="rId23"/>
          <a:stretch>
            <a:fillRect/>
          </a:stretch>
        </xdr:blipFill>
        <xdr:spPr>
          <a:xfrm rot="10800000">
            <a:off x="7335300" y="922181"/>
            <a:ext cx="666000" cy="275998"/>
          </a:xfrm>
          <a:prstGeom prst="rect">
            <a:avLst/>
          </a:prstGeom>
        </xdr:spPr>
      </xdr:pic>
    </xdr:grpSp>
    <xdr:clientData/>
  </xdr:twoCellAnchor>
  <xdr:twoCellAnchor>
    <xdr:from>
      <xdr:col>9</xdr:col>
      <xdr:colOff>518160</xdr:colOff>
      <xdr:row>20</xdr:row>
      <xdr:rowOff>106680</xdr:rowOff>
    </xdr:from>
    <xdr:to>
      <xdr:col>10</xdr:col>
      <xdr:colOff>463020</xdr:colOff>
      <xdr:row>21</xdr:row>
      <xdr:rowOff>13020</xdr:rowOff>
    </xdr:to>
    <xdr:sp macro="" textlink="">
      <xdr:nvSpPr>
        <xdr:cNvPr id="105" name="Rectangle: Rounded Corners 104">
          <a:extLst>
            <a:ext uri="{FF2B5EF4-FFF2-40B4-BE49-F238E27FC236}">
              <a16:creationId xmlns:a16="http://schemas.microsoft.com/office/drawing/2014/main" id="{A66A55FA-E8CE-4211-B72E-2DB13F0CF0AB}"/>
            </a:ext>
          </a:extLst>
        </xdr:cNvPr>
        <xdr:cNvSpPr/>
      </xdr:nvSpPr>
      <xdr:spPr>
        <a:xfrm>
          <a:off x="2552700" y="6400800"/>
          <a:ext cx="684000" cy="234000"/>
        </a:xfrm>
        <a:prstGeom prst="roundRect">
          <a:avLst>
            <a:gd name="adj" fmla="val 0"/>
          </a:avLst>
        </a:prstGeom>
        <a:solidFill>
          <a:schemeClr val="bg1">
            <a:lumMod val="8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Column</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15240</xdr:colOff>
      <xdr:row>20</xdr:row>
      <xdr:rowOff>106680</xdr:rowOff>
    </xdr:from>
    <xdr:to>
      <xdr:col>9</xdr:col>
      <xdr:colOff>379200</xdr:colOff>
      <xdr:row>21</xdr:row>
      <xdr:rowOff>13020</xdr:rowOff>
    </xdr:to>
    <xdr:sp macro="" textlink="">
      <xdr:nvSpPr>
        <xdr:cNvPr id="106" name="Rectangle: Rounded Corners 105">
          <a:extLst>
            <a:ext uri="{FF2B5EF4-FFF2-40B4-BE49-F238E27FC236}">
              <a16:creationId xmlns:a16="http://schemas.microsoft.com/office/drawing/2014/main" id="{9D834F47-8DC3-45B0-9313-FD328B6E2E6E}"/>
            </a:ext>
          </a:extLst>
        </xdr:cNvPr>
        <xdr:cNvSpPr/>
      </xdr:nvSpPr>
      <xdr:spPr>
        <a:xfrm>
          <a:off x="1729740" y="6400800"/>
          <a:ext cx="684000" cy="234000"/>
        </a:xfrm>
        <a:prstGeom prst="roundRect">
          <a:avLst>
            <a:gd name="adj" fmla="val 0"/>
          </a:avLst>
        </a:prstGeom>
        <a:noFill/>
        <a:ln w="63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Export</a:t>
          </a:r>
          <a:endParaRPr lang="en-SC" sz="10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122.xml><?xml version="1.0" encoding="utf-8"?>
<xdr:wsDr xmlns:xdr="http://schemas.openxmlformats.org/drawingml/2006/spreadsheetDrawing" xmlns:a="http://schemas.openxmlformats.org/drawingml/2006/main">
  <xdr:twoCellAnchor>
    <xdr:from>
      <xdr:col>7</xdr:col>
      <xdr:colOff>60960</xdr:colOff>
      <xdr:row>3</xdr:row>
      <xdr:rowOff>15240</xdr:rowOff>
    </xdr:from>
    <xdr:to>
      <xdr:col>8</xdr:col>
      <xdr:colOff>1071360</xdr:colOff>
      <xdr:row>21</xdr:row>
      <xdr:rowOff>0</xdr:rowOff>
    </xdr:to>
    <xdr:grpSp>
      <xdr:nvGrpSpPr>
        <xdr:cNvPr id="12" name="Group 11">
          <a:extLst>
            <a:ext uri="{FF2B5EF4-FFF2-40B4-BE49-F238E27FC236}">
              <a16:creationId xmlns:a16="http://schemas.microsoft.com/office/drawing/2014/main" id="{328A2694-1D99-4764-8396-43D28740256A}"/>
            </a:ext>
          </a:extLst>
        </xdr:cNvPr>
        <xdr:cNvGrpSpPr/>
      </xdr:nvGrpSpPr>
      <xdr:grpSpPr>
        <a:xfrm>
          <a:off x="7117080" y="556260"/>
          <a:ext cx="1620000" cy="3276600"/>
          <a:chOff x="3444240" y="815340"/>
          <a:chExt cx="1485900" cy="2331720"/>
        </a:xfrm>
        <a:solidFill>
          <a:sysClr val="window" lastClr="FFFFFF"/>
        </a:solidFill>
      </xdr:grpSpPr>
      <xdr:sp macro="" textlink="">
        <xdr:nvSpPr>
          <xdr:cNvPr id="13" name="Rectangle: Rounded Corners 12">
            <a:extLst>
              <a:ext uri="{FF2B5EF4-FFF2-40B4-BE49-F238E27FC236}">
                <a16:creationId xmlns:a16="http://schemas.microsoft.com/office/drawing/2014/main" id="{73279AD3-F945-1756-D36F-C692EA5D781B}"/>
              </a:ext>
            </a:extLst>
          </xdr:cNvPr>
          <xdr:cNvSpPr/>
        </xdr:nvSpPr>
        <xdr:spPr>
          <a:xfrm>
            <a:off x="3444240" y="815340"/>
            <a:ext cx="1485900" cy="2331720"/>
          </a:xfrm>
          <a:prstGeom prst="roundRect">
            <a:avLst>
              <a:gd name="adj" fmla="val 5244"/>
            </a:avLst>
          </a:prstGeom>
          <a:grpFill/>
          <a:ln w="38100" cap="flat" cmpd="sng" algn="ctr">
            <a:solidFill>
              <a:sysClr val="window" lastClr="FFFFFF">
                <a:lumMod val="75000"/>
              </a:sys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SC"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sp macro="" textlink="">
        <xdr:nvSpPr>
          <xdr:cNvPr id="14" name="TextBox 13">
            <a:extLst>
              <a:ext uri="{FF2B5EF4-FFF2-40B4-BE49-F238E27FC236}">
                <a16:creationId xmlns:a16="http://schemas.microsoft.com/office/drawing/2014/main" id="{1F05882D-6E4C-3589-5E7D-31E569842D58}"/>
              </a:ext>
            </a:extLst>
          </xdr:cNvPr>
          <xdr:cNvSpPr txBox="1"/>
        </xdr:nvSpPr>
        <xdr:spPr>
          <a:xfrm>
            <a:off x="3535680" y="892742"/>
            <a:ext cx="1341120" cy="2167690"/>
          </a:xfrm>
          <a:prstGeom prst="rect">
            <a:avLst/>
          </a:prstGeom>
          <a:grpFill/>
          <a:ln w="2857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View Policy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Edit Policy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View Renewals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Renew Policy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Add Renewal Notice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Make Payment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Add Vehicle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Add Claim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Flag</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Delete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SC"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grpSp>
    <xdr:clientData/>
  </xdr:twoCellAnchor>
  <xdr:twoCellAnchor>
    <xdr:from>
      <xdr:col>9</xdr:col>
      <xdr:colOff>68580</xdr:colOff>
      <xdr:row>3</xdr:row>
      <xdr:rowOff>0</xdr:rowOff>
    </xdr:from>
    <xdr:to>
      <xdr:col>10</xdr:col>
      <xdr:colOff>1078980</xdr:colOff>
      <xdr:row>20</xdr:row>
      <xdr:rowOff>167640</xdr:rowOff>
    </xdr:to>
    <xdr:grpSp>
      <xdr:nvGrpSpPr>
        <xdr:cNvPr id="15" name="Group 14">
          <a:extLst>
            <a:ext uri="{FF2B5EF4-FFF2-40B4-BE49-F238E27FC236}">
              <a16:creationId xmlns:a16="http://schemas.microsoft.com/office/drawing/2014/main" id="{09D05F59-F646-4D3C-B0DA-49CDD6B5EA77}"/>
            </a:ext>
          </a:extLst>
        </xdr:cNvPr>
        <xdr:cNvGrpSpPr/>
      </xdr:nvGrpSpPr>
      <xdr:grpSpPr>
        <a:xfrm>
          <a:off x="9296400" y="541020"/>
          <a:ext cx="1620000" cy="3276600"/>
          <a:chOff x="3444240" y="815340"/>
          <a:chExt cx="1485900" cy="2331720"/>
        </a:xfrm>
        <a:solidFill>
          <a:sysClr val="window" lastClr="FFFFFF"/>
        </a:solidFill>
      </xdr:grpSpPr>
      <xdr:sp macro="" textlink="">
        <xdr:nvSpPr>
          <xdr:cNvPr id="16" name="Rectangle: Rounded Corners 15">
            <a:extLst>
              <a:ext uri="{FF2B5EF4-FFF2-40B4-BE49-F238E27FC236}">
                <a16:creationId xmlns:a16="http://schemas.microsoft.com/office/drawing/2014/main" id="{CB268BE8-97BD-8484-C1CF-5EC81D9E63D6}"/>
              </a:ext>
            </a:extLst>
          </xdr:cNvPr>
          <xdr:cNvSpPr/>
        </xdr:nvSpPr>
        <xdr:spPr>
          <a:xfrm>
            <a:off x="3444240" y="815340"/>
            <a:ext cx="1485900" cy="2331720"/>
          </a:xfrm>
          <a:prstGeom prst="roundRect">
            <a:avLst>
              <a:gd name="adj" fmla="val 5244"/>
            </a:avLst>
          </a:prstGeom>
          <a:grpFill/>
          <a:ln w="38100" cap="flat" cmpd="sng" algn="ctr">
            <a:solidFill>
              <a:sysClr val="window" lastClr="FFFFFF">
                <a:lumMod val="75000"/>
              </a:sys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SC"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sp macro="" textlink="">
        <xdr:nvSpPr>
          <xdr:cNvPr id="17" name="TextBox 16">
            <a:extLst>
              <a:ext uri="{FF2B5EF4-FFF2-40B4-BE49-F238E27FC236}">
                <a16:creationId xmlns:a16="http://schemas.microsoft.com/office/drawing/2014/main" id="{5DE6DA9E-01F6-12A7-4AC2-CD96B39A87CC}"/>
              </a:ext>
            </a:extLst>
          </xdr:cNvPr>
          <xdr:cNvSpPr txBox="1"/>
        </xdr:nvSpPr>
        <xdr:spPr>
          <a:xfrm>
            <a:off x="3535680" y="892742"/>
            <a:ext cx="1341120" cy="2167690"/>
          </a:xfrm>
          <a:prstGeom prst="rect">
            <a:avLst/>
          </a:prstGeom>
          <a:grpFill/>
          <a:ln w="2857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Edit Contact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Add Follow Up</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Flag</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Convert To Client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Delete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SC"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grpSp>
    <xdr:clientData/>
  </xdr:twoCellAnchor>
  <xdr:twoCellAnchor>
    <xdr:from>
      <xdr:col>11</xdr:col>
      <xdr:colOff>68580</xdr:colOff>
      <xdr:row>3</xdr:row>
      <xdr:rowOff>0</xdr:rowOff>
    </xdr:from>
    <xdr:to>
      <xdr:col>12</xdr:col>
      <xdr:colOff>1042980</xdr:colOff>
      <xdr:row>20</xdr:row>
      <xdr:rowOff>167640</xdr:rowOff>
    </xdr:to>
    <xdr:grpSp>
      <xdr:nvGrpSpPr>
        <xdr:cNvPr id="18" name="Group 17">
          <a:extLst>
            <a:ext uri="{FF2B5EF4-FFF2-40B4-BE49-F238E27FC236}">
              <a16:creationId xmlns:a16="http://schemas.microsoft.com/office/drawing/2014/main" id="{BA6F8FFD-025C-446F-953D-D67DF51CC350}"/>
            </a:ext>
          </a:extLst>
        </xdr:cNvPr>
        <xdr:cNvGrpSpPr/>
      </xdr:nvGrpSpPr>
      <xdr:grpSpPr>
        <a:xfrm>
          <a:off x="11369040" y="541020"/>
          <a:ext cx="1584000" cy="3276600"/>
          <a:chOff x="3444240" y="815340"/>
          <a:chExt cx="1485900" cy="2331720"/>
        </a:xfrm>
        <a:solidFill>
          <a:sysClr val="window" lastClr="FFFFFF"/>
        </a:solidFill>
      </xdr:grpSpPr>
      <xdr:sp macro="" textlink="">
        <xdr:nvSpPr>
          <xdr:cNvPr id="19" name="Rectangle: Rounded Corners 18">
            <a:extLst>
              <a:ext uri="{FF2B5EF4-FFF2-40B4-BE49-F238E27FC236}">
                <a16:creationId xmlns:a16="http://schemas.microsoft.com/office/drawing/2014/main" id="{D809E868-0788-D5E3-67B7-CF385A13CBEF}"/>
              </a:ext>
            </a:extLst>
          </xdr:cNvPr>
          <xdr:cNvSpPr/>
        </xdr:nvSpPr>
        <xdr:spPr>
          <a:xfrm>
            <a:off x="3444240" y="815340"/>
            <a:ext cx="1485900" cy="2331720"/>
          </a:xfrm>
          <a:prstGeom prst="roundRect">
            <a:avLst>
              <a:gd name="adj" fmla="val 5244"/>
            </a:avLst>
          </a:prstGeom>
          <a:grpFill/>
          <a:ln w="38100" cap="flat" cmpd="sng" algn="ctr">
            <a:solidFill>
              <a:sysClr val="window" lastClr="FFFFFF">
                <a:lumMod val="75000"/>
              </a:sys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SC"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sp macro="" textlink="">
        <xdr:nvSpPr>
          <xdr:cNvPr id="20" name="TextBox 19">
            <a:extLst>
              <a:ext uri="{FF2B5EF4-FFF2-40B4-BE49-F238E27FC236}">
                <a16:creationId xmlns:a16="http://schemas.microsoft.com/office/drawing/2014/main" id="{65D557DF-D47C-5EF8-050F-E2ED2C8A064F}"/>
              </a:ext>
            </a:extLst>
          </xdr:cNvPr>
          <xdr:cNvSpPr txBox="1"/>
        </xdr:nvSpPr>
        <xdr:spPr>
          <a:xfrm>
            <a:off x="3535680" y="892742"/>
            <a:ext cx="1341120" cy="2167690"/>
          </a:xfrm>
          <a:prstGeom prst="rect">
            <a:avLst/>
          </a:prstGeom>
          <a:grpFill/>
          <a:ln w="2857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Create Statement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Edit Commission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Flag</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Cancel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Delete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SC"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grpSp>
    <xdr:clientData/>
  </xdr:twoCellAnchor>
  <xdr:twoCellAnchor>
    <xdr:from>
      <xdr:col>0</xdr:col>
      <xdr:colOff>0</xdr:colOff>
      <xdr:row>2</xdr:row>
      <xdr:rowOff>152400</xdr:rowOff>
    </xdr:from>
    <xdr:to>
      <xdr:col>4</xdr:col>
      <xdr:colOff>23236</xdr:colOff>
      <xdr:row>42</xdr:row>
      <xdr:rowOff>15238</xdr:rowOff>
    </xdr:to>
    <xdr:grpSp>
      <xdr:nvGrpSpPr>
        <xdr:cNvPr id="39" name="Group 38">
          <a:extLst>
            <a:ext uri="{FF2B5EF4-FFF2-40B4-BE49-F238E27FC236}">
              <a16:creationId xmlns:a16="http://schemas.microsoft.com/office/drawing/2014/main" id="{D695B4A5-5D8D-471C-9D4F-10B8BB6169B1}"/>
            </a:ext>
          </a:extLst>
        </xdr:cNvPr>
        <xdr:cNvGrpSpPr/>
      </xdr:nvGrpSpPr>
      <xdr:grpSpPr>
        <a:xfrm>
          <a:off x="0" y="510540"/>
          <a:ext cx="4366636" cy="7178038"/>
          <a:chOff x="9821812" y="1"/>
          <a:chExt cx="4366636" cy="6835138"/>
        </a:xfrm>
      </xdr:grpSpPr>
      <xdr:grpSp>
        <xdr:nvGrpSpPr>
          <xdr:cNvPr id="40" name="Group 39">
            <a:extLst>
              <a:ext uri="{FF2B5EF4-FFF2-40B4-BE49-F238E27FC236}">
                <a16:creationId xmlns:a16="http://schemas.microsoft.com/office/drawing/2014/main" id="{2A53991E-1C13-C8BE-C9D4-A8B9314E702E}"/>
              </a:ext>
            </a:extLst>
          </xdr:cNvPr>
          <xdr:cNvGrpSpPr/>
        </xdr:nvGrpSpPr>
        <xdr:grpSpPr>
          <a:xfrm>
            <a:off x="9821812" y="1"/>
            <a:ext cx="4366636" cy="6835138"/>
            <a:chOff x="9852291" y="1"/>
            <a:chExt cx="4351397" cy="6804658"/>
          </a:xfrm>
        </xdr:grpSpPr>
        <xdr:grpSp>
          <xdr:nvGrpSpPr>
            <xdr:cNvPr id="46" name="Group 45">
              <a:extLst>
                <a:ext uri="{FF2B5EF4-FFF2-40B4-BE49-F238E27FC236}">
                  <a16:creationId xmlns:a16="http://schemas.microsoft.com/office/drawing/2014/main" id="{6D80CC3F-EF31-20B7-946E-C6E828D6C289}"/>
                </a:ext>
              </a:extLst>
            </xdr:cNvPr>
            <xdr:cNvGrpSpPr/>
          </xdr:nvGrpSpPr>
          <xdr:grpSpPr>
            <a:xfrm>
              <a:off x="9852291" y="1"/>
              <a:ext cx="4351397" cy="6804658"/>
              <a:chOff x="9852291" y="2"/>
              <a:chExt cx="4351397" cy="6804658"/>
            </a:xfrm>
          </xdr:grpSpPr>
          <xdr:grpSp>
            <xdr:nvGrpSpPr>
              <xdr:cNvPr id="48" name="Group 47">
                <a:extLst>
                  <a:ext uri="{FF2B5EF4-FFF2-40B4-BE49-F238E27FC236}">
                    <a16:creationId xmlns:a16="http://schemas.microsoft.com/office/drawing/2014/main" id="{C65A5FCE-C6A2-ED27-CAEE-275C763453CC}"/>
                  </a:ext>
                </a:extLst>
              </xdr:cNvPr>
              <xdr:cNvGrpSpPr/>
            </xdr:nvGrpSpPr>
            <xdr:grpSpPr>
              <a:xfrm>
                <a:off x="9852291" y="2"/>
                <a:ext cx="4351397" cy="6804658"/>
                <a:chOff x="9844671" y="3"/>
                <a:chExt cx="4351397" cy="6804658"/>
              </a:xfrm>
            </xdr:grpSpPr>
            <xdr:pic>
              <xdr:nvPicPr>
                <xdr:cNvPr id="50" name="Picture 49">
                  <a:extLst>
                    <a:ext uri="{FF2B5EF4-FFF2-40B4-BE49-F238E27FC236}">
                      <a16:creationId xmlns:a16="http://schemas.microsoft.com/office/drawing/2014/main" id="{29B1A162-F3D0-5A65-CF27-4E219C2A9F71}"/>
                    </a:ext>
                  </a:extLst>
                </xdr:cNvPr>
                <xdr:cNvPicPr>
                  <a:picLocks noChangeAspect="1"/>
                </xdr:cNvPicPr>
              </xdr:nvPicPr>
              <xdr:blipFill>
                <a:blip xmlns:r="http://schemas.openxmlformats.org/officeDocument/2006/relationships" r:embed="rId1"/>
                <a:stretch>
                  <a:fillRect/>
                </a:stretch>
              </xdr:blipFill>
              <xdr:spPr>
                <a:xfrm rot="16200000">
                  <a:off x="8618041" y="1226633"/>
                  <a:ext cx="6804658" cy="4351397"/>
                </a:xfrm>
                <a:prstGeom prst="rect">
                  <a:avLst/>
                </a:prstGeom>
              </xdr:spPr>
            </xdr:pic>
            <xdr:sp macro="" textlink="">
              <xdr:nvSpPr>
                <xdr:cNvPr id="51" name="TextBox 50">
                  <a:hlinkClick xmlns:r="http://schemas.openxmlformats.org/officeDocument/2006/relationships" r:id="rId2"/>
                  <a:extLst>
                    <a:ext uri="{FF2B5EF4-FFF2-40B4-BE49-F238E27FC236}">
                      <a16:creationId xmlns:a16="http://schemas.microsoft.com/office/drawing/2014/main" id="{1F04B667-30E3-14D4-30EE-61ADA8AD6EDC}"/>
                    </a:ext>
                  </a:extLst>
                </xdr:cNvPr>
                <xdr:cNvSpPr txBox="1"/>
              </xdr:nvSpPr>
              <xdr:spPr>
                <a:xfrm>
                  <a:off x="13319382" y="283814"/>
                  <a:ext cx="648000" cy="224792"/>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000">
                      <a:solidFill>
                        <a:schemeClr val="bg1"/>
                      </a:solidFill>
                      <a:latin typeface="Arial" panose="020B0604020202020204" pitchFamily="34" charset="0"/>
                      <a:cs typeface="Arial" panose="020B0604020202020204" pitchFamily="34" charset="0"/>
                    </a:rPr>
                    <a:t>CLOSE</a:t>
                  </a:r>
                  <a:endParaRPr lang="en-SC" sz="1000">
                    <a:solidFill>
                      <a:schemeClr val="bg1"/>
                    </a:solidFill>
                    <a:latin typeface="Arial" panose="020B0604020202020204" pitchFamily="34" charset="0"/>
                    <a:cs typeface="Arial" panose="020B0604020202020204" pitchFamily="34" charset="0"/>
                  </a:endParaRPr>
                </a:p>
              </xdr:txBody>
            </xdr:sp>
            <xdr:sp macro="" textlink="">
              <xdr:nvSpPr>
                <xdr:cNvPr id="52" name="TextBox 51">
                  <a:hlinkClick xmlns:r="http://schemas.openxmlformats.org/officeDocument/2006/relationships" r:id="rId3"/>
                  <a:extLst>
                    <a:ext uri="{FF2B5EF4-FFF2-40B4-BE49-F238E27FC236}">
                      <a16:creationId xmlns:a16="http://schemas.microsoft.com/office/drawing/2014/main" id="{FD23A618-B262-A3DA-99E7-DB1785861B35}"/>
                    </a:ext>
                  </a:extLst>
                </xdr:cNvPr>
                <xdr:cNvSpPr txBox="1"/>
              </xdr:nvSpPr>
              <xdr:spPr>
                <a:xfrm>
                  <a:off x="12587863" y="279993"/>
                  <a:ext cx="648000" cy="224792"/>
                </a:xfrm>
                <a:prstGeom prst="rect">
                  <a:avLst/>
                </a:prstGeom>
                <a:solidFill>
                  <a:srgbClr val="FF66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000">
                      <a:solidFill>
                        <a:schemeClr val="bg1"/>
                      </a:solidFill>
                      <a:latin typeface="Arial" panose="020B0604020202020204" pitchFamily="34" charset="0"/>
                      <a:cs typeface="Arial" panose="020B0604020202020204" pitchFamily="34" charset="0"/>
                    </a:rPr>
                    <a:t>APPLY</a:t>
                  </a:r>
                  <a:endParaRPr lang="en-SC" sz="1000">
                    <a:solidFill>
                      <a:schemeClr val="bg1"/>
                    </a:solidFill>
                    <a:latin typeface="Arial" panose="020B0604020202020204" pitchFamily="34" charset="0"/>
                    <a:cs typeface="Arial" panose="020B0604020202020204" pitchFamily="34" charset="0"/>
                  </a:endParaRPr>
                </a:p>
              </xdr:txBody>
            </xdr:sp>
            <xdr:sp macro="" textlink="">
              <xdr:nvSpPr>
                <xdr:cNvPr id="53" name="TextBox 52">
                  <a:extLst>
                    <a:ext uri="{FF2B5EF4-FFF2-40B4-BE49-F238E27FC236}">
                      <a16:creationId xmlns:a16="http://schemas.microsoft.com/office/drawing/2014/main" id="{60EFD375-2DE6-C34D-CCDF-3EFBE40FF065}"/>
                    </a:ext>
                  </a:extLst>
                </xdr:cNvPr>
                <xdr:cNvSpPr txBox="1"/>
              </xdr:nvSpPr>
              <xdr:spPr>
                <a:xfrm>
                  <a:off x="10137405" y="291278"/>
                  <a:ext cx="968608" cy="22479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r>
                    <a:rPr lang="en-US" sz="1200" b="1">
                      <a:solidFill>
                        <a:sysClr val="windowText" lastClr="000000"/>
                      </a:solidFill>
                      <a:latin typeface="Arial" panose="020B0604020202020204" pitchFamily="34" charset="0"/>
                      <a:cs typeface="Arial" panose="020B0604020202020204" pitchFamily="34" charset="0"/>
                    </a:rPr>
                    <a:t>FILTERS</a:t>
                  </a:r>
                  <a:endParaRPr lang="en-SC"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54" name="TextBox 53">
                  <a:extLst>
                    <a:ext uri="{FF2B5EF4-FFF2-40B4-BE49-F238E27FC236}">
                      <a16:creationId xmlns:a16="http://schemas.microsoft.com/office/drawing/2014/main" id="{DB7BD9DA-2673-9C1C-3B1F-BA9C14A45716}"/>
                    </a:ext>
                  </a:extLst>
                </xdr:cNvPr>
                <xdr:cNvSpPr txBox="1"/>
              </xdr:nvSpPr>
              <xdr:spPr>
                <a:xfrm>
                  <a:off x="10300641" y="799532"/>
                  <a:ext cx="1614346" cy="238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65000"/>
                        </a:schemeClr>
                      </a:solidFill>
                      <a:latin typeface="Arial" panose="020B0604020202020204" pitchFamily="34" charset="0"/>
                      <a:cs typeface="Arial" panose="020B0604020202020204" pitchFamily="34" charset="0"/>
                    </a:rPr>
                    <a:t>Set List Lines               </a:t>
                  </a:r>
                  <a:r>
                    <a:rPr lang="en-US" sz="1000">
                      <a:solidFill>
                        <a:sysClr val="windowText" lastClr="000000"/>
                      </a:solidFill>
                      <a:latin typeface="Arial" panose="020B0604020202020204" pitchFamily="34" charset="0"/>
                      <a:cs typeface="Arial" panose="020B0604020202020204" pitchFamily="34" charset="0"/>
                    </a:rPr>
                    <a:t>15</a:t>
                  </a:r>
                  <a:endParaRPr lang="en-SC" sz="1000">
                    <a:solidFill>
                      <a:sysClr val="windowText" lastClr="000000"/>
                    </a:solidFill>
                    <a:latin typeface="Arial" panose="020B0604020202020204" pitchFamily="34" charset="0"/>
                    <a:cs typeface="Arial" panose="020B0604020202020204" pitchFamily="34" charset="0"/>
                  </a:endParaRPr>
                </a:p>
              </xdr:txBody>
            </xdr:sp>
            <xdr:sp macro="" textlink="">
              <xdr:nvSpPr>
                <xdr:cNvPr id="55" name="TextBox 54">
                  <a:extLst>
                    <a:ext uri="{FF2B5EF4-FFF2-40B4-BE49-F238E27FC236}">
                      <a16:creationId xmlns:a16="http://schemas.microsoft.com/office/drawing/2014/main" id="{30A12C36-C637-898C-5368-8F7F8609E658}"/>
                    </a:ext>
                  </a:extLst>
                </xdr:cNvPr>
                <xdr:cNvSpPr txBox="1"/>
              </xdr:nvSpPr>
              <xdr:spPr>
                <a:xfrm>
                  <a:off x="12153523" y="785085"/>
                  <a:ext cx="1721970" cy="238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75000"/>
                        </a:schemeClr>
                      </a:solidFill>
                      <a:latin typeface="Arial" panose="020B0604020202020204" pitchFamily="34" charset="0"/>
                      <a:cs typeface="Arial" panose="020B0604020202020204" pitchFamily="34" charset="0"/>
                    </a:rPr>
                    <a:t>Search Term</a:t>
                  </a:r>
                  <a:endParaRPr lang="en-SC" sz="1000">
                    <a:solidFill>
                      <a:schemeClr val="bg1">
                        <a:lumMod val="75000"/>
                      </a:schemeClr>
                    </a:solidFill>
                    <a:latin typeface="Arial" panose="020B0604020202020204" pitchFamily="34" charset="0"/>
                    <a:cs typeface="Arial" panose="020B0604020202020204" pitchFamily="34" charset="0"/>
                  </a:endParaRPr>
                </a:p>
              </xdr:txBody>
            </xdr:sp>
            <xdr:sp macro="" textlink="">
              <xdr:nvSpPr>
                <xdr:cNvPr id="56" name="TextBox 55">
                  <a:extLst>
                    <a:ext uri="{FF2B5EF4-FFF2-40B4-BE49-F238E27FC236}">
                      <a16:creationId xmlns:a16="http://schemas.microsoft.com/office/drawing/2014/main" id="{20D0B518-DEC5-3C5A-AB6E-FE10E4A4429F}"/>
                    </a:ext>
                  </a:extLst>
                </xdr:cNvPr>
                <xdr:cNvSpPr txBox="1"/>
              </xdr:nvSpPr>
              <xdr:spPr>
                <a:xfrm>
                  <a:off x="10300641" y="1192176"/>
                  <a:ext cx="1614346" cy="238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65000"/>
                        </a:schemeClr>
                      </a:solidFill>
                      <a:latin typeface="Arial" panose="020B0604020202020204" pitchFamily="34" charset="0"/>
                      <a:cs typeface="Arial" panose="020B0604020202020204" pitchFamily="34" charset="0"/>
                    </a:rPr>
                    <a:t>Search Client Name</a:t>
                  </a:r>
                </a:p>
                <a:p>
                  <a:pPr algn="l"/>
                  <a:endParaRPr lang="en-SC" sz="1000">
                    <a:solidFill>
                      <a:schemeClr val="bg1">
                        <a:lumMod val="65000"/>
                      </a:schemeClr>
                    </a:solidFill>
                    <a:latin typeface="Arial" panose="020B0604020202020204" pitchFamily="34" charset="0"/>
                    <a:cs typeface="Arial" panose="020B0604020202020204" pitchFamily="34" charset="0"/>
                  </a:endParaRPr>
                </a:p>
              </xdr:txBody>
            </xdr:sp>
            <xdr:sp macro="" textlink="">
              <xdr:nvSpPr>
                <xdr:cNvPr id="57" name="TextBox 56">
                  <a:extLst>
                    <a:ext uri="{FF2B5EF4-FFF2-40B4-BE49-F238E27FC236}">
                      <a16:creationId xmlns:a16="http://schemas.microsoft.com/office/drawing/2014/main" id="{CB251516-8B36-EFA0-372E-0EF4B859C18C}"/>
                    </a:ext>
                  </a:extLst>
                </xdr:cNvPr>
                <xdr:cNvSpPr txBox="1"/>
              </xdr:nvSpPr>
              <xdr:spPr>
                <a:xfrm>
                  <a:off x="12153523" y="1177726"/>
                  <a:ext cx="1721970" cy="238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1000">
                      <a:solidFill>
                        <a:schemeClr val="bg1">
                          <a:lumMod val="75000"/>
                        </a:schemeClr>
                      </a:solidFill>
                      <a:effectLst/>
                      <a:latin typeface="Arial" panose="020B0604020202020204" pitchFamily="34" charset="0"/>
                      <a:ea typeface="+mn-ea"/>
                      <a:cs typeface="Arial" panose="020B0604020202020204" pitchFamily="34" charset="0"/>
                    </a:rPr>
                    <a:t>Search</a:t>
                  </a:r>
                  <a:r>
                    <a:rPr lang="en-US" sz="1000" baseline="0">
                      <a:solidFill>
                        <a:schemeClr val="bg1">
                          <a:lumMod val="75000"/>
                        </a:schemeClr>
                      </a:solidFill>
                      <a:effectLst/>
                      <a:latin typeface="Arial" panose="020B0604020202020204" pitchFamily="34" charset="0"/>
                      <a:ea typeface="+mn-ea"/>
                      <a:cs typeface="Arial" panose="020B0604020202020204" pitchFamily="34" charset="0"/>
                    </a:rPr>
                    <a:t> </a:t>
                  </a:r>
                  <a:r>
                    <a:rPr lang="en-US" sz="1000">
                      <a:solidFill>
                        <a:schemeClr val="bg1">
                          <a:lumMod val="75000"/>
                        </a:schemeClr>
                      </a:solidFill>
                      <a:effectLst/>
                      <a:latin typeface="Arial" panose="020B0604020202020204" pitchFamily="34" charset="0"/>
                      <a:ea typeface="+mn-ea"/>
                      <a:cs typeface="Arial" panose="020B0604020202020204" pitchFamily="34" charset="0"/>
                    </a:rPr>
                    <a:t>Policy Number</a:t>
                  </a:r>
                  <a:endParaRPr lang="en-SC" sz="1000">
                    <a:solidFill>
                      <a:schemeClr val="bg1">
                        <a:lumMod val="75000"/>
                      </a:schemeClr>
                    </a:solidFill>
                    <a:effectLst/>
                    <a:latin typeface="Arial" panose="020B0604020202020204" pitchFamily="34" charset="0"/>
                    <a:cs typeface="Arial" panose="020B0604020202020204" pitchFamily="34" charset="0"/>
                  </a:endParaRPr>
                </a:p>
              </xdr:txBody>
            </xdr:sp>
            <xdr:sp macro="" textlink="">
              <xdr:nvSpPr>
                <xdr:cNvPr id="58" name="TextBox 57">
                  <a:extLst>
                    <a:ext uri="{FF2B5EF4-FFF2-40B4-BE49-F238E27FC236}">
                      <a16:creationId xmlns:a16="http://schemas.microsoft.com/office/drawing/2014/main" id="{40172F9E-6E4F-328D-4218-A6194F8F7BD3}"/>
                    </a:ext>
                  </a:extLst>
                </xdr:cNvPr>
                <xdr:cNvSpPr txBox="1"/>
              </xdr:nvSpPr>
              <xdr:spPr>
                <a:xfrm>
                  <a:off x="10300641" y="1584617"/>
                  <a:ext cx="1614346" cy="238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65000"/>
                        </a:schemeClr>
                      </a:solidFill>
                      <a:latin typeface="Arial" panose="020B0604020202020204" pitchFamily="34" charset="0"/>
                      <a:cs typeface="Arial" panose="020B0604020202020204" pitchFamily="34" charset="0"/>
                    </a:rPr>
                    <a:t>Search</a:t>
                  </a:r>
                  <a:r>
                    <a:rPr lang="en-US" sz="1000" baseline="0">
                      <a:solidFill>
                        <a:schemeClr val="bg1">
                          <a:lumMod val="65000"/>
                        </a:schemeClr>
                      </a:solidFill>
                      <a:latin typeface="Arial" panose="020B0604020202020204" pitchFamily="34" charset="0"/>
                      <a:cs typeface="Arial" panose="020B0604020202020204" pitchFamily="34" charset="0"/>
                    </a:rPr>
                    <a:t> Insurer                   </a:t>
                  </a:r>
                  <a:endParaRPr lang="en-SC" sz="1000">
                    <a:solidFill>
                      <a:schemeClr val="bg1">
                        <a:lumMod val="65000"/>
                      </a:schemeClr>
                    </a:solidFill>
                    <a:latin typeface="Arial" panose="020B0604020202020204" pitchFamily="34" charset="0"/>
                    <a:cs typeface="Arial" panose="020B0604020202020204" pitchFamily="34" charset="0"/>
                  </a:endParaRPr>
                </a:p>
              </xdr:txBody>
            </xdr:sp>
            <xdr:sp macro="" textlink="">
              <xdr:nvSpPr>
                <xdr:cNvPr id="59" name="TextBox 58">
                  <a:extLst>
                    <a:ext uri="{FF2B5EF4-FFF2-40B4-BE49-F238E27FC236}">
                      <a16:creationId xmlns:a16="http://schemas.microsoft.com/office/drawing/2014/main" id="{174C748C-5936-7C53-9FF5-1401BF2F3AB3}"/>
                    </a:ext>
                  </a:extLst>
                </xdr:cNvPr>
                <xdr:cNvSpPr txBox="1"/>
              </xdr:nvSpPr>
              <xdr:spPr>
                <a:xfrm>
                  <a:off x="12153523" y="1584616"/>
                  <a:ext cx="1721970" cy="238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75000"/>
                        </a:schemeClr>
                      </a:solidFill>
                      <a:latin typeface="Arial" panose="020B0604020202020204" pitchFamily="34" charset="0"/>
                      <a:cs typeface="Arial" panose="020B0604020202020204" pitchFamily="34" charset="0"/>
                    </a:rPr>
                    <a:t>Search Insurance Class</a:t>
                  </a:r>
                  <a:endParaRPr lang="en-SC" sz="1000">
                    <a:solidFill>
                      <a:schemeClr val="bg1">
                        <a:lumMod val="75000"/>
                      </a:schemeClr>
                    </a:solidFill>
                    <a:latin typeface="Arial" panose="020B0604020202020204" pitchFamily="34" charset="0"/>
                    <a:cs typeface="Arial" panose="020B0604020202020204" pitchFamily="34" charset="0"/>
                  </a:endParaRPr>
                </a:p>
              </xdr:txBody>
            </xdr:sp>
            <xdr:sp macro="" textlink="">
              <xdr:nvSpPr>
                <xdr:cNvPr id="60" name="TextBox 59">
                  <a:extLst>
                    <a:ext uri="{FF2B5EF4-FFF2-40B4-BE49-F238E27FC236}">
                      <a16:creationId xmlns:a16="http://schemas.microsoft.com/office/drawing/2014/main" id="{EAAB1936-EB06-17BC-FCA1-94DE6D8828DF}"/>
                    </a:ext>
                  </a:extLst>
                </xdr:cNvPr>
                <xdr:cNvSpPr txBox="1"/>
              </xdr:nvSpPr>
              <xdr:spPr>
                <a:xfrm>
                  <a:off x="10300641" y="1977259"/>
                  <a:ext cx="1614346" cy="238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65000"/>
                        </a:schemeClr>
                      </a:solidFill>
                      <a:latin typeface="Arial" panose="020B0604020202020204" pitchFamily="34" charset="0"/>
                      <a:cs typeface="Arial" panose="020B0604020202020204" pitchFamily="34" charset="0"/>
                    </a:rPr>
                    <a:t>Search Agency</a:t>
                  </a:r>
                  <a:endParaRPr lang="en-SC" sz="1000">
                    <a:solidFill>
                      <a:schemeClr val="bg1">
                        <a:lumMod val="65000"/>
                      </a:schemeClr>
                    </a:solidFill>
                    <a:latin typeface="Arial" panose="020B0604020202020204" pitchFamily="34" charset="0"/>
                    <a:cs typeface="Arial" panose="020B0604020202020204" pitchFamily="34" charset="0"/>
                  </a:endParaRPr>
                </a:p>
              </xdr:txBody>
            </xdr:sp>
            <xdr:sp macro="" textlink="">
              <xdr:nvSpPr>
                <xdr:cNvPr id="61" name="TextBox 60">
                  <a:extLst>
                    <a:ext uri="{FF2B5EF4-FFF2-40B4-BE49-F238E27FC236}">
                      <a16:creationId xmlns:a16="http://schemas.microsoft.com/office/drawing/2014/main" id="{B05257F6-B675-EA4F-5F13-7DD7C8C8D7B4}"/>
                    </a:ext>
                  </a:extLst>
                </xdr:cNvPr>
                <xdr:cNvSpPr txBox="1"/>
              </xdr:nvSpPr>
              <xdr:spPr>
                <a:xfrm>
                  <a:off x="12153523" y="1977258"/>
                  <a:ext cx="1721970" cy="238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75000"/>
                        </a:schemeClr>
                      </a:solidFill>
                      <a:latin typeface="Arial" panose="020B0604020202020204" pitchFamily="34" charset="0"/>
                      <a:cs typeface="Arial" panose="020B0604020202020204" pitchFamily="34" charset="0"/>
                    </a:rPr>
                    <a:t>Search Agent</a:t>
                  </a:r>
                  <a:endParaRPr lang="en-SC" sz="1000">
                    <a:solidFill>
                      <a:schemeClr val="bg1">
                        <a:lumMod val="75000"/>
                      </a:schemeClr>
                    </a:solidFill>
                    <a:latin typeface="Arial" panose="020B0604020202020204" pitchFamily="34" charset="0"/>
                    <a:cs typeface="Arial" panose="020B0604020202020204" pitchFamily="34" charset="0"/>
                  </a:endParaRPr>
                </a:p>
              </xdr:txBody>
            </xdr:sp>
            <xdr:sp macro="" textlink="">
              <xdr:nvSpPr>
                <xdr:cNvPr id="62" name="TextBox 61">
                  <a:extLst>
                    <a:ext uri="{FF2B5EF4-FFF2-40B4-BE49-F238E27FC236}">
                      <a16:creationId xmlns:a16="http://schemas.microsoft.com/office/drawing/2014/main" id="{AAF3F51C-8B7C-4D41-1786-917BFDB1AFE6}"/>
                    </a:ext>
                  </a:extLst>
                </xdr:cNvPr>
                <xdr:cNvSpPr txBox="1"/>
              </xdr:nvSpPr>
              <xdr:spPr>
                <a:xfrm>
                  <a:off x="10300641" y="2377633"/>
                  <a:ext cx="1614346" cy="238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65000"/>
                        </a:schemeClr>
                      </a:solidFill>
                      <a:latin typeface="Arial" panose="020B0604020202020204" pitchFamily="34" charset="0"/>
                      <a:cs typeface="Arial" panose="020B0604020202020204" pitchFamily="34" charset="0"/>
                    </a:rPr>
                    <a:t>Search Status</a:t>
                  </a:r>
                  <a:endParaRPr lang="en-SC" sz="1000">
                    <a:solidFill>
                      <a:schemeClr val="bg1">
                        <a:lumMod val="65000"/>
                      </a:schemeClr>
                    </a:solidFill>
                    <a:latin typeface="Arial" panose="020B0604020202020204" pitchFamily="34" charset="0"/>
                    <a:cs typeface="Arial" panose="020B0604020202020204" pitchFamily="34" charset="0"/>
                  </a:endParaRPr>
                </a:p>
              </xdr:txBody>
            </xdr:sp>
            <xdr:sp macro="" textlink="">
              <xdr:nvSpPr>
                <xdr:cNvPr id="63" name="TextBox 62">
                  <a:extLst>
                    <a:ext uri="{FF2B5EF4-FFF2-40B4-BE49-F238E27FC236}">
                      <a16:creationId xmlns:a16="http://schemas.microsoft.com/office/drawing/2014/main" id="{911C6205-68B5-A383-8B67-8BF4581DE214}"/>
                    </a:ext>
                  </a:extLst>
                </xdr:cNvPr>
                <xdr:cNvSpPr txBox="1"/>
              </xdr:nvSpPr>
              <xdr:spPr>
                <a:xfrm>
                  <a:off x="12153523" y="2377632"/>
                  <a:ext cx="1721970" cy="238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SC" sz="1000">
                    <a:solidFill>
                      <a:schemeClr val="bg1">
                        <a:lumMod val="75000"/>
                      </a:schemeClr>
                    </a:solidFill>
                    <a:latin typeface="Arial" panose="020B0604020202020204" pitchFamily="34" charset="0"/>
                    <a:cs typeface="Arial" panose="020B0604020202020204" pitchFamily="34" charset="0"/>
                  </a:endParaRPr>
                </a:p>
              </xdr:txBody>
            </xdr:sp>
            <xdr:sp macro="" textlink="">
              <xdr:nvSpPr>
                <xdr:cNvPr id="64" name="TextBox 63">
                  <a:extLst>
                    <a:ext uri="{FF2B5EF4-FFF2-40B4-BE49-F238E27FC236}">
                      <a16:creationId xmlns:a16="http://schemas.microsoft.com/office/drawing/2014/main" id="{06685AA8-4CA9-3E13-2410-05F7B31F9290}"/>
                    </a:ext>
                  </a:extLst>
                </xdr:cNvPr>
                <xdr:cNvSpPr txBox="1"/>
              </xdr:nvSpPr>
              <xdr:spPr>
                <a:xfrm>
                  <a:off x="10300641" y="2785655"/>
                  <a:ext cx="1614346" cy="238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1000">
                      <a:solidFill>
                        <a:schemeClr val="bg1">
                          <a:lumMod val="75000"/>
                        </a:schemeClr>
                      </a:solidFill>
                      <a:effectLst/>
                      <a:latin typeface="Arial" panose="020B0604020202020204" pitchFamily="34" charset="0"/>
                      <a:ea typeface="+mn-ea"/>
                      <a:cs typeface="Arial" panose="020B0604020202020204" pitchFamily="34" charset="0"/>
                    </a:rPr>
                    <a:t>Search From Start Date</a:t>
                  </a:r>
                  <a:endParaRPr lang="en-SC" sz="1000">
                    <a:solidFill>
                      <a:schemeClr val="bg1">
                        <a:lumMod val="75000"/>
                      </a:schemeClr>
                    </a:solidFill>
                    <a:effectLst/>
                    <a:latin typeface="Arial" panose="020B0604020202020204" pitchFamily="34" charset="0"/>
                    <a:cs typeface="Arial" panose="020B0604020202020204" pitchFamily="34" charset="0"/>
                  </a:endParaRPr>
                </a:p>
              </xdr:txBody>
            </xdr:sp>
            <xdr:sp macro="" textlink="">
              <xdr:nvSpPr>
                <xdr:cNvPr id="65" name="TextBox 64">
                  <a:extLst>
                    <a:ext uri="{FF2B5EF4-FFF2-40B4-BE49-F238E27FC236}">
                      <a16:creationId xmlns:a16="http://schemas.microsoft.com/office/drawing/2014/main" id="{6ABE2154-29ED-641B-9A04-D985CC8620E8}"/>
                    </a:ext>
                  </a:extLst>
                </xdr:cNvPr>
                <xdr:cNvSpPr txBox="1"/>
              </xdr:nvSpPr>
              <xdr:spPr>
                <a:xfrm>
                  <a:off x="12153523" y="2770273"/>
                  <a:ext cx="1721970" cy="238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75000"/>
                        </a:schemeClr>
                      </a:solidFill>
                      <a:latin typeface="Arial" panose="020B0604020202020204" pitchFamily="34" charset="0"/>
                      <a:cs typeface="Arial" panose="020B0604020202020204" pitchFamily="34" charset="0"/>
                    </a:rPr>
                    <a:t>Search To Start Date</a:t>
                  </a:r>
                  <a:endParaRPr lang="en-SC" sz="1000">
                    <a:solidFill>
                      <a:schemeClr val="bg1">
                        <a:lumMod val="75000"/>
                      </a:schemeClr>
                    </a:solidFill>
                    <a:latin typeface="Arial" panose="020B0604020202020204" pitchFamily="34" charset="0"/>
                    <a:cs typeface="Arial" panose="020B0604020202020204" pitchFamily="34" charset="0"/>
                  </a:endParaRPr>
                </a:p>
              </xdr:txBody>
            </xdr:sp>
          </xdr:grpSp>
          <xdr:sp macro="" textlink="">
            <xdr:nvSpPr>
              <xdr:cNvPr id="49" name="TextBox 48">
                <a:extLst>
                  <a:ext uri="{FF2B5EF4-FFF2-40B4-BE49-F238E27FC236}">
                    <a16:creationId xmlns:a16="http://schemas.microsoft.com/office/drawing/2014/main" id="{4A452570-2A8A-C80E-89E2-1FE6D479D54D}"/>
                  </a:ext>
                </a:extLst>
              </xdr:cNvPr>
              <xdr:cNvSpPr txBox="1"/>
            </xdr:nvSpPr>
            <xdr:spPr>
              <a:xfrm>
                <a:off x="10308261" y="3184367"/>
                <a:ext cx="1614346" cy="238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1000">
                    <a:solidFill>
                      <a:schemeClr val="bg1">
                        <a:lumMod val="75000"/>
                      </a:schemeClr>
                    </a:solidFill>
                    <a:effectLst/>
                    <a:latin typeface="Arial" panose="020B0604020202020204" pitchFamily="34" charset="0"/>
                    <a:ea typeface="+mn-ea"/>
                    <a:cs typeface="Arial" panose="020B0604020202020204" pitchFamily="34" charset="0"/>
                  </a:rPr>
                  <a:t>Search From End Date</a:t>
                </a:r>
                <a:endParaRPr lang="en-SC" sz="1000">
                  <a:solidFill>
                    <a:schemeClr val="bg1">
                      <a:lumMod val="75000"/>
                    </a:schemeClr>
                  </a:solidFill>
                  <a:effectLst/>
                  <a:latin typeface="Arial" panose="020B0604020202020204" pitchFamily="34" charset="0"/>
                  <a:cs typeface="Arial" panose="020B0604020202020204" pitchFamily="34" charset="0"/>
                </a:endParaRPr>
              </a:p>
            </xdr:txBody>
          </xdr:sp>
        </xdr:grpSp>
        <xdr:sp macro="" textlink="">
          <xdr:nvSpPr>
            <xdr:cNvPr id="47" name="TextBox 46">
              <a:extLst>
                <a:ext uri="{FF2B5EF4-FFF2-40B4-BE49-F238E27FC236}">
                  <a16:creationId xmlns:a16="http://schemas.microsoft.com/office/drawing/2014/main" id="{D173D292-3301-F00F-9CF3-119C3E82E226}"/>
                </a:ext>
              </a:extLst>
            </xdr:cNvPr>
            <xdr:cNvSpPr txBox="1"/>
          </xdr:nvSpPr>
          <xdr:spPr>
            <a:xfrm>
              <a:off x="12161143" y="3184366"/>
              <a:ext cx="1721970" cy="238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000">
                  <a:solidFill>
                    <a:schemeClr val="bg1">
                      <a:lumMod val="75000"/>
                    </a:schemeClr>
                  </a:solidFill>
                  <a:latin typeface="Arial" panose="020B0604020202020204" pitchFamily="34" charset="0"/>
                  <a:cs typeface="Arial" panose="020B0604020202020204" pitchFamily="34" charset="0"/>
                </a:rPr>
                <a:t>Search To End Date</a:t>
              </a:r>
              <a:endParaRPr lang="en-SC" sz="1000">
                <a:solidFill>
                  <a:schemeClr val="bg1">
                    <a:lumMod val="75000"/>
                  </a:schemeClr>
                </a:solidFill>
                <a:latin typeface="Arial" panose="020B0604020202020204" pitchFamily="34" charset="0"/>
                <a:cs typeface="Arial" panose="020B0604020202020204" pitchFamily="34" charset="0"/>
              </a:endParaRPr>
            </a:p>
          </xdr:txBody>
        </xdr:sp>
      </xdr:grpSp>
      <xdr:sp macro="" textlink="">
        <xdr:nvSpPr>
          <xdr:cNvPr id="41" name="Flowchart: Merge 40">
            <a:extLst>
              <a:ext uri="{FF2B5EF4-FFF2-40B4-BE49-F238E27FC236}">
                <a16:creationId xmlns:a16="http://schemas.microsoft.com/office/drawing/2014/main" id="{EB60BCC3-6FA5-A1C1-DEC6-E48BD2130A2D}"/>
              </a:ext>
            </a:extLst>
          </xdr:cNvPr>
          <xdr:cNvSpPr>
            <a:spLocks noChangeAspect="1"/>
          </xdr:cNvSpPr>
        </xdr:nvSpPr>
        <xdr:spPr>
          <a:xfrm>
            <a:off x="11696347" y="1648587"/>
            <a:ext cx="108347" cy="108342"/>
          </a:xfrm>
          <a:prstGeom prst="flowChartMerg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42" name="Flowchart: Merge 41">
            <a:extLst>
              <a:ext uri="{FF2B5EF4-FFF2-40B4-BE49-F238E27FC236}">
                <a16:creationId xmlns:a16="http://schemas.microsoft.com/office/drawing/2014/main" id="{B527EBE0-88BA-472D-F7FC-04F06F3FECC2}"/>
              </a:ext>
            </a:extLst>
          </xdr:cNvPr>
          <xdr:cNvSpPr>
            <a:spLocks noChangeAspect="1"/>
          </xdr:cNvSpPr>
        </xdr:nvSpPr>
        <xdr:spPr>
          <a:xfrm>
            <a:off x="11688327" y="2038440"/>
            <a:ext cx="108347" cy="108342"/>
          </a:xfrm>
          <a:prstGeom prst="flowChartMerg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43" name="Flowchart: Merge 42">
            <a:extLst>
              <a:ext uri="{FF2B5EF4-FFF2-40B4-BE49-F238E27FC236}">
                <a16:creationId xmlns:a16="http://schemas.microsoft.com/office/drawing/2014/main" id="{2F694C0C-C19F-26AB-0626-90624522519D}"/>
              </a:ext>
            </a:extLst>
          </xdr:cNvPr>
          <xdr:cNvSpPr>
            <a:spLocks noChangeAspect="1"/>
          </xdr:cNvSpPr>
        </xdr:nvSpPr>
        <xdr:spPr>
          <a:xfrm>
            <a:off x="11688327" y="2451244"/>
            <a:ext cx="108347" cy="108342"/>
          </a:xfrm>
          <a:prstGeom prst="flowChartMerg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44" name="Flowchart: Merge 43">
            <a:extLst>
              <a:ext uri="{FF2B5EF4-FFF2-40B4-BE49-F238E27FC236}">
                <a16:creationId xmlns:a16="http://schemas.microsoft.com/office/drawing/2014/main" id="{3DFA6EB1-F1B3-DD57-794B-1099FD825535}"/>
              </a:ext>
            </a:extLst>
          </xdr:cNvPr>
          <xdr:cNvSpPr>
            <a:spLocks noChangeAspect="1"/>
          </xdr:cNvSpPr>
        </xdr:nvSpPr>
        <xdr:spPr>
          <a:xfrm>
            <a:off x="13700314" y="1648588"/>
            <a:ext cx="108347" cy="108342"/>
          </a:xfrm>
          <a:prstGeom prst="flowChartMerg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sp macro="" textlink="">
        <xdr:nvSpPr>
          <xdr:cNvPr id="45" name="Flowchart: Merge 44">
            <a:extLst>
              <a:ext uri="{FF2B5EF4-FFF2-40B4-BE49-F238E27FC236}">
                <a16:creationId xmlns:a16="http://schemas.microsoft.com/office/drawing/2014/main" id="{5F3D30DF-640B-F1F3-5C4A-C88BF3F19C8A}"/>
              </a:ext>
            </a:extLst>
          </xdr:cNvPr>
          <xdr:cNvSpPr>
            <a:spLocks noChangeAspect="1"/>
          </xdr:cNvSpPr>
        </xdr:nvSpPr>
        <xdr:spPr>
          <a:xfrm>
            <a:off x="13700289" y="2038440"/>
            <a:ext cx="108347" cy="108342"/>
          </a:xfrm>
          <a:prstGeom prst="flowChartMerg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C" sz="1100"/>
          </a:p>
        </xdr:txBody>
      </xdr:sp>
    </xdr:grpSp>
    <xdr:clientData/>
  </xdr:twoCellAnchor>
  <xdr:twoCellAnchor>
    <xdr:from>
      <xdr:col>5</xdr:col>
      <xdr:colOff>76200</xdr:colOff>
      <xdr:row>3</xdr:row>
      <xdr:rowOff>0</xdr:rowOff>
    </xdr:from>
    <xdr:to>
      <xdr:col>6</xdr:col>
      <xdr:colOff>1086600</xdr:colOff>
      <xdr:row>20</xdr:row>
      <xdr:rowOff>167640</xdr:rowOff>
    </xdr:to>
    <xdr:grpSp>
      <xdr:nvGrpSpPr>
        <xdr:cNvPr id="2" name="Group 1">
          <a:extLst>
            <a:ext uri="{FF2B5EF4-FFF2-40B4-BE49-F238E27FC236}">
              <a16:creationId xmlns:a16="http://schemas.microsoft.com/office/drawing/2014/main" id="{8BAB45D1-F32A-4024-88E5-A0F626908B06}"/>
            </a:ext>
          </a:extLst>
        </xdr:cNvPr>
        <xdr:cNvGrpSpPr/>
      </xdr:nvGrpSpPr>
      <xdr:grpSpPr>
        <a:xfrm>
          <a:off x="4960620" y="541020"/>
          <a:ext cx="1620000" cy="3276600"/>
          <a:chOff x="3444240" y="815340"/>
          <a:chExt cx="1485900" cy="2331720"/>
        </a:xfrm>
        <a:solidFill>
          <a:sysClr val="window" lastClr="FFFFFF"/>
        </a:solidFill>
      </xdr:grpSpPr>
      <xdr:sp macro="" textlink="">
        <xdr:nvSpPr>
          <xdr:cNvPr id="4" name="Rectangle: Rounded Corners 3">
            <a:extLst>
              <a:ext uri="{FF2B5EF4-FFF2-40B4-BE49-F238E27FC236}">
                <a16:creationId xmlns:a16="http://schemas.microsoft.com/office/drawing/2014/main" id="{D1EDCE45-A933-538F-4FF4-625E2A6672EA}"/>
              </a:ext>
            </a:extLst>
          </xdr:cNvPr>
          <xdr:cNvSpPr/>
        </xdr:nvSpPr>
        <xdr:spPr>
          <a:xfrm>
            <a:off x="3444240" y="815340"/>
            <a:ext cx="1485900" cy="2331720"/>
          </a:xfrm>
          <a:prstGeom prst="roundRect">
            <a:avLst>
              <a:gd name="adj" fmla="val 5244"/>
            </a:avLst>
          </a:prstGeom>
          <a:grpFill/>
          <a:ln w="38100" cap="flat" cmpd="sng" algn="ctr">
            <a:solidFill>
              <a:sysClr val="window" lastClr="FFFFFF">
                <a:lumMod val="75000"/>
              </a:sys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SC"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sp macro="" textlink="">
        <xdr:nvSpPr>
          <xdr:cNvPr id="5" name="TextBox 4">
            <a:extLst>
              <a:ext uri="{FF2B5EF4-FFF2-40B4-BE49-F238E27FC236}">
                <a16:creationId xmlns:a16="http://schemas.microsoft.com/office/drawing/2014/main" id="{31718B2E-5AB2-147C-C888-B239C4C6CD6D}"/>
              </a:ext>
            </a:extLst>
          </xdr:cNvPr>
          <xdr:cNvSpPr txBox="1"/>
        </xdr:nvSpPr>
        <xdr:spPr>
          <a:xfrm>
            <a:off x="3520440" y="892742"/>
            <a:ext cx="1341120" cy="2167690"/>
          </a:xfrm>
          <a:prstGeom prst="rect">
            <a:avLst/>
          </a:prstGeom>
          <a:grpFill/>
          <a:ln w="2857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Edit Client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List Policies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Add Policy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List Renewals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Add Task</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Delete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lumMod val="50000"/>
                  </a:sysClr>
                </a:solidFill>
                <a:effectLst/>
                <a:uLnTx/>
                <a:uFillTx/>
                <a:latin typeface="Arial" panose="020B0604020202020204" pitchFamily="34" charset="0"/>
                <a:ea typeface="+mn-ea"/>
                <a:cs typeface="Arial" panose="020B0604020202020204" pitchFamily="34" charset="0"/>
              </a:rPr>
              <a:t>Send SMS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SC"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grpSp>
    <xdr:clientData/>
  </xdr:twoCellAnchor>
</xdr:wsDr>
</file>

<file path=xl/drawings/drawing123.xml><?xml version="1.0" encoding="utf-8"?>
<xdr:wsDr xmlns:xdr="http://schemas.openxmlformats.org/drawingml/2006/spreadsheetDrawing" xmlns:a="http://schemas.openxmlformats.org/drawingml/2006/main">
  <xdr:twoCellAnchor editAs="oneCell">
    <xdr:from>
      <xdr:col>8</xdr:col>
      <xdr:colOff>525780</xdr:colOff>
      <xdr:row>1</xdr:row>
      <xdr:rowOff>7620</xdr:rowOff>
    </xdr:from>
    <xdr:to>
      <xdr:col>16</xdr:col>
      <xdr:colOff>29201</xdr:colOff>
      <xdr:row>14</xdr:row>
      <xdr:rowOff>30480</xdr:rowOff>
    </xdr:to>
    <xdr:pic>
      <xdr:nvPicPr>
        <xdr:cNvPr id="3" name="Picture 2">
          <a:extLst>
            <a:ext uri="{FF2B5EF4-FFF2-40B4-BE49-F238E27FC236}">
              <a16:creationId xmlns:a16="http://schemas.microsoft.com/office/drawing/2014/main" id="{EB8C273F-5BD2-4D48-A8BE-F2977B9FA2DD}"/>
            </a:ext>
          </a:extLst>
        </xdr:cNvPr>
        <xdr:cNvPicPr>
          <a:picLocks noChangeAspect="1"/>
        </xdr:cNvPicPr>
      </xdr:nvPicPr>
      <xdr:blipFill>
        <a:blip xmlns:r="http://schemas.openxmlformats.org/officeDocument/2006/relationships" r:embed="rId1"/>
        <a:stretch>
          <a:fillRect/>
        </a:stretch>
      </xdr:blipFill>
      <xdr:spPr>
        <a:xfrm>
          <a:off x="4792980" y="190500"/>
          <a:ext cx="3770621" cy="2400300"/>
        </a:xfrm>
        <a:prstGeom prst="rect">
          <a:avLst/>
        </a:prstGeom>
      </xdr:spPr>
    </xdr:pic>
    <xdr:clientData/>
  </xdr:twoCellAnchor>
  <xdr:twoCellAnchor editAs="oneCell">
    <xdr:from>
      <xdr:col>17</xdr:col>
      <xdr:colOff>0</xdr:colOff>
      <xdr:row>1</xdr:row>
      <xdr:rowOff>0</xdr:rowOff>
    </xdr:from>
    <xdr:to>
      <xdr:col>24</xdr:col>
      <xdr:colOff>911</xdr:colOff>
      <xdr:row>14</xdr:row>
      <xdr:rowOff>0</xdr:rowOff>
    </xdr:to>
    <xdr:pic>
      <xdr:nvPicPr>
        <xdr:cNvPr id="4" name="Picture 3">
          <a:extLst>
            <a:ext uri="{FF2B5EF4-FFF2-40B4-BE49-F238E27FC236}">
              <a16:creationId xmlns:a16="http://schemas.microsoft.com/office/drawing/2014/main" id="{F7803CC5-810D-4217-B551-A8AC0F9A0AAC}"/>
            </a:ext>
          </a:extLst>
        </xdr:cNvPr>
        <xdr:cNvPicPr>
          <a:picLocks noChangeAspect="1"/>
        </xdr:cNvPicPr>
      </xdr:nvPicPr>
      <xdr:blipFill>
        <a:blip xmlns:r="http://schemas.openxmlformats.org/officeDocument/2006/relationships" r:embed="rId2"/>
        <a:stretch>
          <a:fillRect/>
        </a:stretch>
      </xdr:blipFill>
      <xdr:spPr>
        <a:xfrm>
          <a:off x="9067800" y="182880"/>
          <a:ext cx="3734711" cy="2377440"/>
        </a:xfrm>
        <a:prstGeom prst="rect">
          <a:avLst/>
        </a:prstGeom>
      </xdr:spPr>
    </xdr:pic>
    <xdr:clientData/>
  </xdr:twoCellAnchor>
  <xdr:twoCellAnchor editAs="oneCell">
    <xdr:from>
      <xdr:col>1</xdr:col>
      <xdr:colOff>0</xdr:colOff>
      <xdr:row>17</xdr:row>
      <xdr:rowOff>0</xdr:rowOff>
    </xdr:from>
    <xdr:to>
      <xdr:col>8</xdr:col>
      <xdr:colOff>38626</xdr:colOff>
      <xdr:row>30</xdr:row>
      <xdr:rowOff>137511</xdr:rowOff>
    </xdr:to>
    <xdr:pic>
      <xdr:nvPicPr>
        <xdr:cNvPr id="6" name="Picture 5">
          <a:extLst>
            <a:ext uri="{FF2B5EF4-FFF2-40B4-BE49-F238E27FC236}">
              <a16:creationId xmlns:a16="http://schemas.microsoft.com/office/drawing/2014/main" id="{A3BF19EC-0A59-4DEC-D723-A7798320377B}"/>
            </a:ext>
          </a:extLst>
        </xdr:cNvPr>
        <xdr:cNvPicPr>
          <a:picLocks noChangeAspect="1"/>
        </xdr:cNvPicPr>
      </xdr:nvPicPr>
      <xdr:blipFill>
        <a:blip xmlns:r="http://schemas.openxmlformats.org/officeDocument/2006/relationships" r:embed="rId3"/>
        <a:stretch>
          <a:fillRect/>
        </a:stretch>
      </xdr:blipFill>
      <xdr:spPr>
        <a:xfrm>
          <a:off x="533400" y="3108960"/>
          <a:ext cx="3772426" cy="2514951"/>
        </a:xfrm>
        <a:prstGeom prst="rect">
          <a:avLst/>
        </a:prstGeom>
      </xdr:spPr>
    </xdr:pic>
    <xdr:clientData/>
  </xdr:twoCellAnchor>
  <xdr:twoCellAnchor editAs="oneCell">
    <xdr:from>
      <xdr:col>1</xdr:col>
      <xdr:colOff>0</xdr:colOff>
      <xdr:row>1</xdr:row>
      <xdr:rowOff>7620</xdr:rowOff>
    </xdr:from>
    <xdr:to>
      <xdr:col>7</xdr:col>
      <xdr:colOff>514868</xdr:colOff>
      <xdr:row>14</xdr:row>
      <xdr:rowOff>7620</xdr:rowOff>
    </xdr:to>
    <xdr:pic>
      <xdr:nvPicPr>
        <xdr:cNvPr id="7" name="Picture 6">
          <a:extLst>
            <a:ext uri="{FF2B5EF4-FFF2-40B4-BE49-F238E27FC236}">
              <a16:creationId xmlns:a16="http://schemas.microsoft.com/office/drawing/2014/main" id="{CC78CDE0-62B8-8F91-975B-D5937C548173}"/>
            </a:ext>
          </a:extLst>
        </xdr:cNvPr>
        <xdr:cNvPicPr>
          <a:picLocks noChangeAspect="1"/>
        </xdr:cNvPicPr>
      </xdr:nvPicPr>
      <xdr:blipFill>
        <a:blip xmlns:r="http://schemas.openxmlformats.org/officeDocument/2006/relationships" r:embed="rId4"/>
        <a:stretch>
          <a:fillRect/>
        </a:stretch>
      </xdr:blipFill>
      <xdr:spPr>
        <a:xfrm>
          <a:off x="533400" y="190500"/>
          <a:ext cx="3715268" cy="2377440"/>
        </a:xfrm>
        <a:prstGeom prst="rect">
          <a:avLst/>
        </a:prstGeom>
        <a:ln w="25400">
          <a:solidFill>
            <a:schemeClr val="bg1">
              <a:lumMod val="50000"/>
            </a:schemeClr>
          </a:solidFill>
        </a:ln>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hyperlink" Target="mailto:sfarley99@gmail.com" TargetMode="External"/><Relationship Id="rId1" Type="http://schemas.openxmlformats.org/officeDocument/2006/relationships/hyperlink" Target="mailto:Davis.trent@yahoo.com"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4.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5.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35.xml"/></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36.xml"/><Relationship Id="rId1" Type="http://schemas.openxmlformats.org/officeDocument/2006/relationships/printerSettings" Target="../printerSettings/printerSettings6.bin"/><Relationship Id="rId4" Type="http://schemas.openxmlformats.org/officeDocument/2006/relationships/comments" Target="../comments15.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7.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8.bin"/></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9.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5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46.xm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10.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50.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11.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12.bin"/></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13.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14.bin"/></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8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70.xml"/></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15.bin"/></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16.bin"/></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18.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7.bin"/></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27.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113.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3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116.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4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AA9BF-8BAF-4C9C-9AD9-1FF9256440FB}">
  <dimension ref="A1:BE385"/>
  <sheetViews>
    <sheetView workbookViewId="0">
      <pane ySplit="2" topLeftCell="A27" activePane="bottomLeft" state="frozen"/>
      <selection pane="bottomLeft" activeCell="K35" sqref="K35"/>
    </sheetView>
  </sheetViews>
  <sheetFormatPr defaultRowHeight="14.4"/>
  <cols>
    <col min="1" max="1" width="4" style="687" bestFit="1" customWidth="1"/>
    <col min="2" max="2" width="4.21875" style="687" customWidth="1"/>
    <col min="3" max="3" width="13.109375" style="41" customWidth="1"/>
    <col min="4" max="4" width="16" style="41" customWidth="1"/>
    <col min="5" max="5" width="1.6640625" style="41" customWidth="1"/>
    <col min="6" max="6" width="15.6640625" style="41" bestFit="1" customWidth="1"/>
    <col min="7" max="7" width="1.6640625" style="41" customWidth="1"/>
    <col min="8" max="8" width="16.109375" style="1113" bestFit="1" customWidth="1"/>
    <col min="9" max="9" width="3.44140625" style="165" customWidth="1"/>
    <col min="10" max="10" width="13.5546875" style="41" bestFit="1" customWidth="1"/>
    <col min="11" max="11" width="15.21875" style="41" bestFit="1" customWidth="1"/>
    <col min="12" max="13" width="4" style="165" customWidth="1"/>
    <col min="14" max="14" width="4.88671875" style="165" customWidth="1"/>
    <col min="15" max="15" width="14.109375" style="683" bestFit="1" customWidth="1"/>
    <col min="16" max="21" width="5.77734375" style="165" customWidth="1"/>
    <col min="22" max="22" width="5.77734375" style="96" customWidth="1"/>
    <col min="23" max="28" width="5.77734375" style="165" customWidth="1"/>
    <col min="29" max="29" width="3.44140625" style="96" bestFit="1" customWidth="1"/>
    <col min="30" max="30" width="5.77734375" style="165" customWidth="1"/>
    <col min="31" max="31" width="3.21875" style="96" bestFit="1" customWidth="1"/>
    <col min="32" max="32" width="5.77734375" style="96" customWidth="1"/>
    <col min="33" max="33" width="5.5546875" style="96" bestFit="1" customWidth="1"/>
    <col min="34" max="36" width="5.77734375" style="165" customWidth="1"/>
    <col min="37" max="37" width="3.6640625" style="96" bestFit="1" customWidth="1"/>
    <col min="38" max="38" width="6.77734375" customWidth="1"/>
  </cols>
  <sheetData>
    <row r="1" spans="1:57" s="659" customFormat="1">
      <c r="A1" s="685">
        <v>0</v>
      </c>
      <c r="B1" s="685">
        <v>0</v>
      </c>
      <c r="D1" s="1762" t="s">
        <v>2099</v>
      </c>
      <c r="E1" s="1762"/>
      <c r="F1" s="1762"/>
      <c r="G1" s="1762"/>
      <c r="H1" s="1762" t="s">
        <v>2098</v>
      </c>
      <c r="I1" s="1657"/>
      <c r="L1" s="659" t="s">
        <v>1213</v>
      </c>
      <c r="M1" s="659" t="s">
        <v>80</v>
      </c>
      <c r="N1" s="659" t="s">
        <v>396</v>
      </c>
      <c r="O1" s="1195" t="s">
        <v>1216</v>
      </c>
      <c r="P1" s="659" t="s">
        <v>337</v>
      </c>
      <c r="Q1" s="659" t="s">
        <v>479</v>
      </c>
      <c r="R1" s="659" t="s">
        <v>481</v>
      </c>
      <c r="S1" s="659" t="s">
        <v>963</v>
      </c>
      <c r="T1" s="659" t="s">
        <v>171</v>
      </c>
      <c r="U1" s="1180" t="s">
        <v>172</v>
      </c>
      <c r="V1" s="1180" t="s">
        <v>1108</v>
      </c>
      <c r="W1" s="1181" t="s">
        <v>1204</v>
      </c>
      <c r="X1" s="1181" t="s">
        <v>965</v>
      </c>
      <c r="Y1" s="1181" t="s">
        <v>970</v>
      </c>
      <c r="Z1" s="659" t="s">
        <v>1859</v>
      </c>
      <c r="AA1" s="659" t="s">
        <v>972</v>
      </c>
      <c r="AB1" s="660" t="s">
        <v>279</v>
      </c>
      <c r="AC1" s="659" t="s">
        <v>1214</v>
      </c>
      <c r="AD1" s="1179" t="s">
        <v>372</v>
      </c>
      <c r="AE1" s="1179" t="s">
        <v>1220</v>
      </c>
      <c r="AF1" s="1179" t="s">
        <v>679</v>
      </c>
      <c r="AG1" s="659" t="s">
        <v>620</v>
      </c>
      <c r="AH1" s="659" t="s">
        <v>170</v>
      </c>
      <c r="AI1" s="659" t="s">
        <v>751</v>
      </c>
      <c r="AJ1" s="659" t="s">
        <v>787</v>
      </c>
      <c r="AK1" s="659" t="s">
        <v>801</v>
      </c>
    </row>
    <row r="2" spans="1:57" s="1109" customFormat="1">
      <c r="A2" s="686">
        <v>1</v>
      </c>
      <c r="B2" s="686">
        <v>0</v>
      </c>
      <c r="C2" s="659"/>
      <c r="D2" s="659"/>
      <c r="E2" s="659"/>
      <c r="F2" s="659"/>
      <c r="G2" s="659"/>
      <c r="H2" s="659" t="s">
        <v>613</v>
      </c>
      <c r="I2" s="1658">
        <f>SUM(I3:I201)</f>
        <v>0</v>
      </c>
      <c r="J2" s="1110" t="s">
        <v>1228</v>
      </c>
      <c r="K2" s="1110" t="s">
        <v>1300</v>
      </c>
      <c r="L2" s="661">
        <f>SUM(L32:L292)</f>
        <v>3</v>
      </c>
      <c r="M2" s="661">
        <f>SUM(M32:M292)</f>
        <v>4</v>
      </c>
      <c r="N2" s="661">
        <f>SUM(N32:N292)</f>
        <v>2</v>
      </c>
      <c r="O2" s="1196" t="s">
        <v>1215</v>
      </c>
      <c r="P2" s="661">
        <f>SUM(P3:P307)</f>
        <v>19</v>
      </c>
      <c r="Q2" s="661">
        <f t="shared" ref="Q2:AK2" si="0">SUM(Q3:Q307)</f>
        <v>14</v>
      </c>
      <c r="R2" s="661">
        <f t="shared" si="0"/>
        <v>9</v>
      </c>
      <c r="S2" s="661">
        <f t="shared" si="0"/>
        <v>5</v>
      </c>
      <c r="T2" s="661">
        <f t="shared" si="0"/>
        <v>11</v>
      </c>
      <c r="U2" s="661">
        <f t="shared" si="0"/>
        <v>19</v>
      </c>
      <c r="V2" s="661">
        <f t="shared" si="0"/>
        <v>11</v>
      </c>
      <c r="W2" s="661">
        <f t="shared" si="0"/>
        <v>6</v>
      </c>
      <c r="X2" s="661">
        <f t="shared" si="0"/>
        <v>9</v>
      </c>
      <c r="Y2" s="661">
        <f t="shared" si="0"/>
        <v>9</v>
      </c>
      <c r="Z2" s="661">
        <f t="shared" si="0"/>
        <v>5</v>
      </c>
      <c r="AA2" s="661">
        <f t="shared" si="0"/>
        <v>8</v>
      </c>
      <c r="AB2" s="661">
        <f t="shared" si="0"/>
        <v>44</v>
      </c>
      <c r="AC2" s="661">
        <f t="shared" si="0"/>
        <v>14</v>
      </c>
      <c r="AD2" s="661">
        <f t="shared" si="0"/>
        <v>22</v>
      </c>
      <c r="AE2" s="661">
        <f t="shared" si="0"/>
        <v>5</v>
      </c>
      <c r="AF2" s="661">
        <f t="shared" si="0"/>
        <v>20</v>
      </c>
      <c r="AG2" s="661">
        <f t="shared" si="0"/>
        <v>13</v>
      </c>
      <c r="AH2" s="661">
        <f t="shared" si="0"/>
        <v>11</v>
      </c>
      <c r="AI2" s="661">
        <f t="shared" si="0"/>
        <v>9</v>
      </c>
      <c r="AJ2" s="661">
        <f t="shared" si="0"/>
        <v>10</v>
      </c>
      <c r="AK2" s="661">
        <f t="shared" si="0"/>
        <v>16</v>
      </c>
      <c r="AL2" s="1197">
        <f>SUM(P2:AK2)</f>
        <v>289</v>
      </c>
    </row>
    <row r="3" spans="1:57" s="885" customFormat="1">
      <c r="A3" s="687">
        <v>1</v>
      </c>
      <c r="B3" s="687">
        <v>1</v>
      </c>
      <c r="C3" s="1111" t="s">
        <v>337</v>
      </c>
      <c r="D3" s="1112" t="s">
        <v>445</v>
      </c>
      <c r="E3" s="1111"/>
      <c r="F3" s="1111"/>
      <c r="G3" s="1111"/>
      <c r="H3" s="1112" t="s">
        <v>445</v>
      </c>
      <c r="I3" s="1655"/>
      <c r="J3" s="1186" t="s">
        <v>1229</v>
      </c>
      <c r="K3" s="1113"/>
      <c r="L3" s="886"/>
      <c r="M3" s="886"/>
      <c r="N3" s="886"/>
      <c r="O3" s="887"/>
      <c r="P3" s="646">
        <v>1</v>
      </c>
      <c r="Q3" s="886"/>
      <c r="R3" s="886"/>
      <c r="S3" s="886"/>
      <c r="T3" s="886"/>
      <c r="U3" s="886"/>
      <c r="V3" s="886"/>
      <c r="W3" s="886"/>
      <c r="X3" s="886"/>
      <c r="Y3" s="886"/>
      <c r="Z3" s="886"/>
      <c r="AA3" s="886"/>
      <c r="AB3" s="886"/>
      <c r="AC3" s="886"/>
      <c r="AD3" s="165"/>
      <c r="AE3" s="886"/>
      <c r="AF3" s="886"/>
      <c r="AG3" s="886"/>
      <c r="AH3" s="886"/>
      <c r="AI3" s="886"/>
      <c r="AJ3" s="886"/>
      <c r="AK3" s="886"/>
    </row>
    <row r="4" spans="1:57" s="885" customFormat="1">
      <c r="A4" s="687">
        <v>2</v>
      </c>
      <c r="B4" s="687">
        <v>2</v>
      </c>
      <c r="C4" s="41" t="s">
        <v>337</v>
      </c>
      <c r="D4" s="1120" t="s">
        <v>1199</v>
      </c>
      <c r="E4" s="41"/>
      <c r="F4" s="41"/>
      <c r="G4" s="41"/>
      <c r="H4" s="1120" t="s">
        <v>1199</v>
      </c>
      <c r="I4" s="165"/>
      <c r="J4" s="41" t="s">
        <v>1236</v>
      </c>
      <c r="K4" s="41"/>
      <c r="L4" s="165"/>
      <c r="M4" s="165"/>
      <c r="N4" s="165"/>
      <c r="O4" s="683"/>
      <c r="P4" s="646">
        <v>1</v>
      </c>
      <c r="Q4" s="643"/>
      <c r="R4" s="643"/>
      <c r="S4" s="643"/>
      <c r="T4" s="643"/>
      <c r="U4" s="643"/>
      <c r="V4" s="642"/>
      <c r="W4" s="643"/>
      <c r="X4" s="643"/>
      <c r="Y4" s="643"/>
      <c r="Z4" s="643"/>
      <c r="AA4" s="643"/>
      <c r="AB4" s="643"/>
      <c r="AC4" s="642"/>
      <c r="AD4" s="165"/>
      <c r="AE4" s="642"/>
      <c r="AF4" s="642"/>
      <c r="AG4" s="642"/>
      <c r="AH4" s="643"/>
      <c r="AI4" s="643"/>
      <c r="AJ4" s="643"/>
      <c r="AK4" s="642"/>
      <c r="AL4" s="641"/>
      <c r="AM4" s="227"/>
      <c r="AN4" s="227"/>
      <c r="AO4" s="227"/>
      <c r="AP4" s="227"/>
      <c r="AQ4" s="227"/>
      <c r="AR4" s="227"/>
      <c r="AS4" s="227"/>
      <c r="AT4" s="227"/>
      <c r="AU4" s="227"/>
      <c r="AV4" s="227"/>
      <c r="AW4" s="227"/>
      <c r="AX4" s="227"/>
      <c r="AY4" s="227"/>
      <c r="AZ4" s="227"/>
      <c r="BA4" s="227"/>
      <c r="BB4" s="227"/>
      <c r="BC4" s="227"/>
      <c r="BD4" s="227"/>
      <c r="BE4" s="227"/>
    </row>
    <row r="5" spans="1:57" s="885" customFormat="1">
      <c r="A5" s="687">
        <v>3</v>
      </c>
      <c r="B5" s="687">
        <v>3</v>
      </c>
      <c r="C5" s="41" t="s">
        <v>337</v>
      </c>
      <c r="D5" s="1170" t="s">
        <v>1</v>
      </c>
      <c r="E5" s="41"/>
      <c r="F5" s="41"/>
      <c r="G5" s="41"/>
      <c r="H5" s="1170" t="s">
        <v>1</v>
      </c>
      <c r="I5" s="165"/>
      <c r="J5" s="41" t="s">
        <v>1836</v>
      </c>
      <c r="K5" s="41"/>
      <c r="L5" s="165"/>
      <c r="M5" s="165"/>
      <c r="N5" s="165"/>
      <c r="O5" s="683"/>
      <c r="P5" s="646">
        <v>1</v>
      </c>
      <c r="Q5" s="643"/>
      <c r="R5" s="643"/>
      <c r="S5" s="643"/>
      <c r="T5" s="643"/>
      <c r="U5" s="643"/>
      <c r="V5" s="642"/>
      <c r="W5" s="643"/>
      <c r="X5" s="643"/>
      <c r="Y5" s="643"/>
      <c r="Z5" s="643"/>
      <c r="AA5" s="643"/>
      <c r="AB5" s="643"/>
      <c r="AC5" s="642"/>
      <c r="AD5" s="165"/>
      <c r="AE5" s="642"/>
      <c r="AF5" s="642"/>
      <c r="AG5" s="642"/>
      <c r="AH5" s="643"/>
      <c r="AI5" s="643"/>
      <c r="AJ5" s="643"/>
      <c r="AK5" s="642"/>
      <c r="AL5" s="641"/>
      <c r="AM5" s="227"/>
      <c r="AN5" s="227"/>
      <c r="AO5" s="227"/>
      <c r="AP5" s="227"/>
      <c r="AQ5" s="227"/>
      <c r="AR5" s="227"/>
      <c r="AS5" s="227"/>
      <c r="AT5" s="227"/>
      <c r="AU5" s="227"/>
      <c r="AV5" s="227"/>
      <c r="AW5" s="227"/>
      <c r="AX5" s="227"/>
      <c r="AY5" s="227"/>
      <c r="AZ5" s="227"/>
      <c r="BA5" s="227"/>
      <c r="BB5" s="227"/>
      <c r="BC5" s="227"/>
      <c r="BD5" s="227"/>
      <c r="BE5" s="227"/>
    </row>
    <row r="6" spans="1:57" s="885" customFormat="1">
      <c r="A6" s="687">
        <v>4</v>
      </c>
      <c r="B6" s="687">
        <v>4</v>
      </c>
      <c r="C6" s="41" t="s">
        <v>337</v>
      </c>
      <c r="D6" s="1127" t="s">
        <v>5</v>
      </c>
      <c r="E6" s="41"/>
      <c r="F6" s="41"/>
      <c r="G6" s="41"/>
      <c r="H6" s="1127" t="s">
        <v>5</v>
      </c>
      <c r="I6" s="96"/>
      <c r="J6" s="93" t="s">
        <v>1231</v>
      </c>
      <c r="K6" s="93"/>
      <c r="L6" s="227"/>
      <c r="M6" s="227"/>
      <c r="N6" s="227"/>
      <c r="O6" s="1128"/>
      <c r="P6" s="646">
        <v>1</v>
      </c>
      <c r="Q6" s="643"/>
      <c r="R6" s="643"/>
      <c r="S6" s="643"/>
      <c r="T6" s="643"/>
      <c r="U6" s="643"/>
      <c r="V6" s="642"/>
      <c r="W6" s="643"/>
      <c r="X6" s="643"/>
      <c r="Y6" s="643"/>
      <c r="Z6" s="643"/>
      <c r="AA6" s="643"/>
      <c r="AB6" s="641"/>
      <c r="AC6" s="642"/>
      <c r="AD6" s="165"/>
      <c r="AE6" s="642"/>
      <c r="AF6" s="642"/>
      <c r="AG6" s="642"/>
      <c r="AH6" s="643"/>
      <c r="AI6" s="643"/>
      <c r="AJ6" s="643"/>
      <c r="AK6" s="642"/>
      <c r="AL6" s="641"/>
      <c r="AM6" s="227"/>
      <c r="AN6" s="227"/>
      <c r="AO6" s="227"/>
      <c r="AP6" s="227"/>
      <c r="AQ6" s="227"/>
      <c r="AR6" s="227"/>
      <c r="AS6" s="227"/>
      <c r="AT6" s="227"/>
      <c r="AU6" s="227"/>
      <c r="AV6" s="227"/>
      <c r="AW6" s="227"/>
      <c r="AX6" s="227"/>
      <c r="AY6" s="227"/>
      <c r="AZ6" s="227"/>
      <c r="BA6" s="227"/>
      <c r="BB6" s="227"/>
      <c r="BC6" s="227"/>
      <c r="BD6" s="227"/>
      <c r="BE6" s="227"/>
    </row>
    <row r="7" spans="1:57" s="885" customFormat="1">
      <c r="A7" s="687">
        <v>5</v>
      </c>
      <c r="B7" s="687">
        <v>5</v>
      </c>
      <c r="C7" s="41" t="s">
        <v>337</v>
      </c>
      <c r="D7" s="1127" t="s">
        <v>398</v>
      </c>
      <c r="E7" s="41"/>
      <c r="F7" s="41"/>
      <c r="G7" s="41"/>
      <c r="H7" s="1127" t="s">
        <v>398</v>
      </c>
      <c r="I7" s="165"/>
      <c r="J7" s="41" t="s">
        <v>1231</v>
      </c>
      <c r="K7" s="41"/>
      <c r="L7" s="165"/>
      <c r="M7" s="227"/>
      <c r="N7" s="227"/>
      <c r="O7" s="1128"/>
      <c r="P7" s="646">
        <v>1</v>
      </c>
      <c r="Q7" s="643"/>
      <c r="R7" s="643"/>
      <c r="S7" s="643"/>
      <c r="T7" s="643"/>
      <c r="U7" s="643"/>
      <c r="V7" s="642"/>
      <c r="W7" s="643"/>
      <c r="X7" s="643"/>
      <c r="Y7" s="643"/>
      <c r="Z7" s="643"/>
      <c r="AA7" s="643"/>
      <c r="AB7" s="643"/>
      <c r="AC7" s="642"/>
      <c r="AD7" s="165"/>
      <c r="AE7" s="642"/>
      <c r="AF7" s="642"/>
      <c r="AG7" s="642"/>
      <c r="AH7" s="643"/>
      <c r="AI7" s="643"/>
      <c r="AJ7" s="643"/>
      <c r="AK7" s="642"/>
      <c r="AL7" s="641"/>
      <c r="AM7" s="227"/>
      <c r="AN7" s="227"/>
      <c r="AO7" s="227"/>
      <c r="AP7" s="227"/>
      <c r="AQ7" s="227"/>
      <c r="AR7" s="227"/>
      <c r="AS7" s="227"/>
      <c r="AT7" s="227"/>
      <c r="AU7" s="227"/>
      <c r="AV7" s="227"/>
      <c r="AW7" s="227"/>
      <c r="AX7" s="227"/>
      <c r="AY7" s="227"/>
      <c r="AZ7" s="227"/>
      <c r="BA7" s="227"/>
      <c r="BB7" s="227"/>
      <c r="BC7" s="227"/>
      <c r="BD7" s="227"/>
      <c r="BE7" s="227"/>
    </row>
    <row r="8" spans="1:57" s="885" customFormat="1">
      <c r="A8" s="687">
        <v>6</v>
      </c>
      <c r="B8" s="687">
        <v>6</v>
      </c>
      <c r="C8" s="41" t="s">
        <v>337</v>
      </c>
      <c r="D8" s="1127"/>
      <c r="E8" s="41"/>
      <c r="F8" s="41"/>
      <c r="G8" s="41"/>
      <c r="H8" s="1127" t="s">
        <v>1858</v>
      </c>
      <c r="I8" s="165"/>
      <c r="J8" s="41" t="s">
        <v>1230</v>
      </c>
      <c r="K8" s="41"/>
      <c r="L8" s="165"/>
      <c r="M8" s="227"/>
      <c r="N8" s="227"/>
      <c r="O8" s="1128"/>
      <c r="P8" s="646">
        <v>1</v>
      </c>
      <c r="Q8" s="643"/>
      <c r="R8" s="643"/>
      <c r="S8" s="643"/>
      <c r="T8" s="643"/>
      <c r="U8" s="643"/>
      <c r="V8" s="642"/>
      <c r="W8" s="643"/>
      <c r="X8" s="643"/>
      <c r="Y8" s="643"/>
      <c r="Z8" s="643"/>
      <c r="AA8" s="643"/>
      <c r="AB8" s="643"/>
      <c r="AC8" s="642"/>
      <c r="AD8" s="165"/>
      <c r="AE8" s="642"/>
      <c r="AF8" s="642"/>
      <c r="AG8" s="642"/>
      <c r="AH8" s="643"/>
      <c r="AI8" s="643"/>
      <c r="AJ8" s="643"/>
      <c r="AK8" s="642"/>
      <c r="AL8" s="641"/>
      <c r="AM8" s="227"/>
      <c r="AN8" s="227"/>
      <c r="AO8" s="227"/>
      <c r="AP8" s="227"/>
      <c r="AQ8" s="227"/>
      <c r="AR8" s="227"/>
      <c r="AS8" s="227"/>
      <c r="AT8" s="227"/>
      <c r="AU8" s="227"/>
      <c r="AV8" s="227"/>
      <c r="AW8" s="227"/>
      <c r="AX8" s="227"/>
      <c r="AY8" s="227"/>
      <c r="AZ8" s="227"/>
      <c r="BA8" s="227"/>
      <c r="BB8" s="227"/>
      <c r="BC8" s="227"/>
      <c r="BD8" s="227"/>
      <c r="BE8" s="227"/>
    </row>
    <row r="9" spans="1:57" s="1732" customFormat="1">
      <c r="A9" s="1113">
        <v>6</v>
      </c>
      <c r="B9" s="1113">
        <v>6</v>
      </c>
      <c r="C9" s="1111" t="s">
        <v>337</v>
      </c>
      <c r="D9" s="1724" t="s">
        <v>2083</v>
      </c>
      <c r="E9" s="1111"/>
      <c r="F9" s="1111"/>
      <c r="G9" s="1111"/>
      <c r="H9" s="1724"/>
      <c r="I9" s="1725"/>
      <c r="J9" s="1111" t="s">
        <v>1231</v>
      </c>
      <c r="K9" s="1723"/>
      <c r="L9" s="1725"/>
      <c r="M9" s="1726"/>
      <c r="N9" s="1726"/>
      <c r="O9" s="1727"/>
      <c r="P9" s="1728">
        <v>1</v>
      </c>
      <c r="Q9" s="1729"/>
      <c r="R9" s="1729"/>
      <c r="S9" s="1729"/>
      <c r="T9" s="1729"/>
      <c r="U9" s="1729"/>
      <c r="V9" s="1730"/>
      <c r="W9" s="1729"/>
      <c r="X9" s="1729"/>
      <c r="Y9" s="1729"/>
      <c r="Z9" s="1729"/>
      <c r="AA9" s="1729"/>
      <c r="AB9" s="1729"/>
      <c r="AC9" s="1730"/>
      <c r="AD9" s="1725"/>
      <c r="AE9" s="1730"/>
      <c r="AF9" s="1730"/>
      <c r="AG9" s="1730"/>
      <c r="AH9" s="1729"/>
      <c r="AI9" s="1729"/>
      <c r="AJ9" s="1729"/>
      <c r="AK9" s="1730"/>
      <c r="AL9" s="1731"/>
      <c r="AM9" s="1726"/>
      <c r="AN9" s="1726"/>
      <c r="AO9" s="1726"/>
      <c r="AP9" s="1726"/>
      <c r="AQ9" s="1726"/>
      <c r="AR9" s="1726"/>
      <c r="AS9" s="1726"/>
      <c r="AT9" s="1726"/>
      <c r="AU9" s="1726"/>
      <c r="AV9" s="1726"/>
      <c r="AW9" s="1726"/>
      <c r="AX9" s="1726"/>
      <c r="AY9" s="1726"/>
      <c r="AZ9" s="1726"/>
      <c r="BA9" s="1726"/>
      <c r="BB9" s="1726"/>
      <c r="BC9" s="1726"/>
      <c r="BD9" s="1726"/>
      <c r="BE9" s="1726"/>
    </row>
    <row r="10" spans="1:57" s="885" customFormat="1">
      <c r="A10" s="687">
        <v>7</v>
      </c>
      <c r="B10" s="687">
        <v>7</v>
      </c>
      <c r="C10" s="41" t="s">
        <v>337</v>
      </c>
      <c r="D10" s="1127" t="s">
        <v>1159</v>
      </c>
      <c r="E10" s="41"/>
      <c r="F10" s="41"/>
      <c r="G10" s="41"/>
      <c r="H10" s="1127" t="s">
        <v>1159</v>
      </c>
      <c r="I10" s="165"/>
      <c r="J10" s="41" t="s">
        <v>703</v>
      </c>
      <c r="K10" s="41" t="s">
        <v>1301</v>
      </c>
      <c r="L10" s="165"/>
      <c r="M10" s="165"/>
      <c r="N10" s="165"/>
      <c r="O10" s="683"/>
      <c r="P10" s="646">
        <v>1</v>
      </c>
      <c r="Q10" s="643"/>
      <c r="R10" s="643"/>
      <c r="S10" s="643"/>
      <c r="T10" s="643"/>
      <c r="U10" s="643"/>
      <c r="V10" s="642"/>
      <c r="W10" s="643"/>
      <c r="X10" s="643"/>
      <c r="Y10" s="643"/>
      <c r="Z10" s="643"/>
      <c r="AA10" s="643"/>
      <c r="AB10" s="643"/>
      <c r="AC10" s="642"/>
      <c r="AD10" s="165"/>
      <c r="AE10" s="642"/>
      <c r="AF10" s="642"/>
      <c r="AG10" s="642"/>
      <c r="AH10" s="643"/>
      <c r="AI10" s="643"/>
      <c r="AJ10" s="643"/>
      <c r="AK10" s="642"/>
      <c r="AL10" s="641"/>
      <c r="AM10" s="227"/>
      <c r="AN10" s="227"/>
      <c r="AO10" s="227"/>
      <c r="AP10" s="227"/>
      <c r="AQ10" s="227"/>
      <c r="AR10" s="227"/>
      <c r="AS10" s="227"/>
      <c r="AT10" s="227"/>
      <c r="AU10" s="227"/>
      <c r="AV10" s="227"/>
      <c r="AW10" s="227"/>
      <c r="AX10" s="227"/>
      <c r="AY10" s="227"/>
      <c r="AZ10" s="227"/>
      <c r="BA10" s="227"/>
      <c r="BB10" s="227"/>
      <c r="BC10" s="227"/>
      <c r="BD10" s="227"/>
      <c r="BE10" s="227"/>
    </row>
    <row r="11" spans="1:57" s="885" customFormat="1">
      <c r="A11" s="687">
        <v>8</v>
      </c>
      <c r="B11" s="687">
        <v>8</v>
      </c>
      <c r="C11" s="41" t="s">
        <v>337</v>
      </c>
      <c r="D11" s="1127" t="s">
        <v>201</v>
      </c>
      <c r="E11" s="41"/>
      <c r="F11" s="41"/>
      <c r="G11" s="41"/>
      <c r="H11" s="1127" t="s">
        <v>201</v>
      </c>
      <c r="I11" s="165"/>
      <c r="J11" s="41" t="s">
        <v>1231</v>
      </c>
      <c r="K11" s="41" t="s">
        <v>186</v>
      </c>
      <c r="L11" s="165"/>
      <c r="M11" s="165"/>
      <c r="N11" s="165"/>
      <c r="O11" s="683"/>
      <c r="P11" s="646">
        <v>1</v>
      </c>
      <c r="Q11" s="643"/>
      <c r="R11" s="643"/>
      <c r="S11" s="643"/>
      <c r="T11" s="643"/>
      <c r="U11" s="643"/>
      <c r="V11" s="642"/>
      <c r="W11" s="643"/>
      <c r="X11" s="643"/>
      <c r="Y11" s="643"/>
      <c r="Z11" s="643"/>
      <c r="AA11" s="643"/>
      <c r="AB11" s="643"/>
      <c r="AC11" s="642"/>
      <c r="AD11" s="165"/>
      <c r="AE11" s="642"/>
      <c r="AF11" s="642"/>
      <c r="AG11" s="642"/>
      <c r="AH11" s="643"/>
      <c r="AI11" s="643"/>
      <c r="AJ11" s="643"/>
      <c r="AK11" s="642"/>
      <c r="AL11" s="644"/>
      <c r="AM11"/>
      <c r="AN11"/>
      <c r="AO11"/>
      <c r="AP11"/>
      <c r="AQ11"/>
      <c r="AR11"/>
      <c r="AS11"/>
      <c r="AT11"/>
      <c r="AU11"/>
      <c r="AV11"/>
      <c r="AW11"/>
      <c r="AX11"/>
      <c r="AY11"/>
      <c r="AZ11"/>
      <c r="BA11"/>
      <c r="BB11"/>
      <c r="BC11"/>
      <c r="BD11"/>
      <c r="BE11"/>
    </row>
    <row r="12" spans="1:57" s="885" customFormat="1">
      <c r="A12" s="687">
        <v>9</v>
      </c>
      <c r="B12" s="687">
        <v>9</v>
      </c>
      <c r="C12" s="41" t="s">
        <v>337</v>
      </c>
      <c r="D12" s="1127" t="s">
        <v>394</v>
      </c>
      <c r="E12" s="41"/>
      <c r="F12" s="41"/>
      <c r="G12" s="41"/>
      <c r="H12" s="1127" t="s">
        <v>394</v>
      </c>
      <c r="I12" s="165"/>
      <c r="J12" s="41" t="s">
        <v>1305</v>
      </c>
      <c r="K12" s="41" t="s">
        <v>18</v>
      </c>
      <c r="L12" s="165"/>
      <c r="M12" s="165"/>
      <c r="N12" s="165"/>
      <c r="O12" s="683"/>
      <c r="P12" s="646">
        <v>1</v>
      </c>
      <c r="Q12" s="643"/>
      <c r="R12" s="643"/>
      <c r="S12" s="643"/>
      <c r="T12" s="643"/>
      <c r="U12" s="643"/>
      <c r="V12" s="642"/>
      <c r="W12" s="643"/>
      <c r="X12" s="643"/>
      <c r="Y12" s="643"/>
      <c r="Z12" s="643"/>
      <c r="AA12" s="643"/>
      <c r="AB12" s="643"/>
      <c r="AC12" s="642"/>
      <c r="AD12" s="165"/>
      <c r="AE12" s="642"/>
      <c r="AF12" s="642"/>
      <c r="AG12" s="642"/>
      <c r="AH12" s="643"/>
      <c r="AI12" s="643"/>
      <c r="AJ12" s="643"/>
      <c r="AK12" s="642"/>
      <c r="AL12" s="641"/>
      <c r="AM12" s="227"/>
      <c r="AN12" s="227"/>
      <c r="AO12" s="227"/>
      <c r="AP12" s="227"/>
      <c r="AQ12" s="227"/>
      <c r="AR12" s="227"/>
      <c r="AS12" s="227"/>
      <c r="AT12" s="227"/>
      <c r="AU12" s="227"/>
      <c r="AV12" s="227"/>
      <c r="AW12" s="227"/>
      <c r="AX12" s="227"/>
      <c r="AY12" s="227"/>
      <c r="AZ12" s="227"/>
      <c r="BA12" s="227"/>
      <c r="BB12" s="227"/>
      <c r="BC12" s="227"/>
      <c r="BD12" s="227"/>
      <c r="BE12" s="227"/>
    </row>
    <row r="13" spans="1:57" s="885" customFormat="1">
      <c r="A13" s="687">
        <v>10</v>
      </c>
      <c r="B13" s="687">
        <v>10</v>
      </c>
      <c r="C13" s="41" t="s">
        <v>337</v>
      </c>
      <c r="D13" s="1127" t="s">
        <v>399</v>
      </c>
      <c r="E13" s="41"/>
      <c r="F13" s="41"/>
      <c r="G13" s="41"/>
      <c r="H13" s="1127" t="s">
        <v>399</v>
      </c>
      <c r="I13" s="165"/>
      <c r="J13" s="41" t="s">
        <v>1234</v>
      </c>
      <c r="K13" s="41"/>
      <c r="L13" s="165"/>
      <c r="M13" s="165"/>
      <c r="N13" s="165"/>
      <c r="O13" s="683"/>
      <c r="P13" s="646">
        <v>1</v>
      </c>
      <c r="Q13" s="643"/>
      <c r="R13" s="643"/>
      <c r="S13" s="643"/>
      <c r="T13" s="643"/>
      <c r="U13" s="643"/>
      <c r="V13" s="642"/>
      <c r="W13" s="643"/>
      <c r="X13" s="643"/>
      <c r="Y13" s="643"/>
      <c r="Z13" s="643"/>
      <c r="AA13" s="643"/>
      <c r="AB13" s="643"/>
      <c r="AC13" s="642"/>
      <c r="AD13" s="165"/>
      <c r="AE13" s="642"/>
      <c r="AF13" s="642"/>
      <c r="AG13" s="642"/>
      <c r="AH13" s="643"/>
      <c r="AI13" s="643"/>
      <c r="AJ13" s="643"/>
      <c r="AK13" s="642"/>
      <c r="AL13" s="644"/>
      <c r="AM13"/>
      <c r="AN13"/>
      <c r="AO13"/>
      <c r="AP13"/>
      <c r="AQ13"/>
      <c r="AR13"/>
      <c r="AS13"/>
      <c r="AT13"/>
      <c r="AU13"/>
      <c r="AV13"/>
      <c r="AW13"/>
      <c r="AX13"/>
      <c r="AY13"/>
      <c r="AZ13"/>
      <c r="BA13"/>
      <c r="BB13"/>
      <c r="BC13"/>
      <c r="BD13"/>
      <c r="BE13"/>
    </row>
    <row r="14" spans="1:57" s="885" customFormat="1">
      <c r="A14" s="687">
        <v>11</v>
      </c>
      <c r="B14" s="687">
        <v>11</v>
      </c>
      <c r="C14" s="41" t="s">
        <v>337</v>
      </c>
      <c r="D14" s="1127" t="s">
        <v>1195</v>
      </c>
      <c r="E14" s="41"/>
      <c r="F14" s="41"/>
      <c r="G14" s="41"/>
      <c r="H14" s="1127" t="s">
        <v>1195</v>
      </c>
      <c r="I14" s="165"/>
      <c r="J14" s="41" t="s">
        <v>1231</v>
      </c>
      <c r="K14" s="41"/>
      <c r="L14" s="165"/>
      <c r="M14" s="165"/>
      <c r="N14" s="165"/>
      <c r="O14" s="683"/>
      <c r="P14" s="646">
        <v>1</v>
      </c>
      <c r="Q14" s="643"/>
      <c r="R14" s="643"/>
      <c r="S14" s="643"/>
      <c r="T14" s="643"/>
      <c r="U14" s="643"/>
      <c r="V14" s="642"/>
      <c r="W14" s="643"/>
      <c r="X14" s="643"/>
      <c r="Y14" s="643"/>
      <c r="Z14" s="643"/>
      <c r="AA14" s="643"/>
      <c r="AB14" s="643"/>
      <c r="AC14" s="642"/>
      <c r="AD14" s="165"/>
      <c r="AE14" s="642"/>
      <c r="AF14" s="642"/>
      <c r="AG14" s="642"/>
      <c r="AH14" s="643"/>
      <c r="AI14" s="643"/>
      <c r="AJ14" s="643"/>
      <c r="AK14" s="642"/>
      <c r="AL14" s="644"/>
      <c r="AM14"/>
      <c r="AN14"/>
      <c r="AO14"/>
      <c r="AP14"/>
      <c r="AQ14"/>
      <c r="AR14"/>
      <c r="AS14"/>
      <c r="AT14"/>
      <c r="AU14"/>
      <c r="AV14"/>
      <c r="AW14"/>
      <c r="AX14"/>
      <c r="AY14"/>
      <c r="AZ14"/>
      <c r="BA14"/>
      <c r="BB14"/>
      <c r="BC14"/>
      <c r="BD14"/>
      <c r="BE14"/>
    </row>
    <row r="15" spans="1:57" s="885" customFormat="1">
      <c r="A15" s="687">
        <v>12</v>
      </c>
      <c r="B15" s="687">
        <v>12</v>
      </c>
      <c r="C15" s="41" t="s">
        <v>337</v>
      </c>
      <c r="D15" s="1127" t="s">
        <v>27</v>
      </c>
      <c r="E15" s="41"/>
      <c r="F15" s="41"/>
      <c r="G15" s="41"/>
      <c r="H15" s="1127" t="s">
        <v>27</v>
      </c>
      <c r="I15" s="165"/>
      <c r="J15" s="41" t="s">
        <v>1238</v>
      </c>
      <c r="K15" s="41" t="s">
        <v>1303</v>
      </c>
      <c r="L15" s="165">
        <v>1</v>
      </c>
      <c r="M15" s="165"/>
      <c r="N15" s="165"/>
      <c r="O15" s="683"/>
      <c r="P15" s="646">
        <v>1</v>
      </c>
      <c r="Q15" s="643"/>
      <c r="R15" s="643"/>
      <c r="S15" s="643"/>
      <c r="T15" s="643"/>
      <c r="U15" s="643"/>
      <c r="V15" s="642"/>
      <c r="W15" s="643"/>
      <c r="X15" s="643"/>
      <c r="Y15" s="643"/>
      <c r="Z15" s="643"/>
      <c r="AA15" s="643"/>
      <c r="AB15" s="643"/>
      <c r="AC15" s="642"/>
      <c r="AD15" s="165"/>
      <c r="AE15" s="642"/>
      <c r="AF15" s="642"/>
      <c r="AG15" s="642"/>
      <c r="AH15" s="643"/>
      <c r="AI15" s="643"/>
      <c r="AJ15" s="643"/>
      <c r="AK15" s="642"/>
      <c r="AL15" s="644"/>
      <c r="AM15"/>
      <c r="AN15"/>
      <c r="AO15"/>
      <c r="AP15"/>
      <c r="AQ15"/>
      <c r="AR15"/>
      <c r="AS15"/>
      <c r="AT15"/>
      <c r="AU15"/>
      <c r="AV15"/>
      <c r="AW15"/>
      <c r="AX15"/>
      <c r="AY15"/>
      <c r="AZ15"/>
      <c r="BA15"/>
      <c r="BB15"/>
      <c r="BC15"/>
      <c r="BD15"/>
      <c r="BE15"/>
    </row>
    <row r="16" spans="1:57" s="885" customFormat="1">
      <c r="A16" s="687">
        <v>13</v>
      </c>
      <c r="B16" s="687">
        <v>13</v>
      </c>
      <c r="C16" s="41" t="s">
        <v>337</v>
      </c>
      <c r="D16" s="1127" t="s">
        <v>169</v>
      </c>
      <c r="E16" s="41"/>
      <c r="F16" s="41"/>
      <c r="G16" s="41"/>
      <c r="H16" s="1127" t="s">
        <v>169</v>
      </c>
      <c r="I16" s="165"/>
      <c r="J16" s="41" t="s">
        <v>1231</v>
      </c>
      <c r="K16" s="41" t="s">
        <v>262</v>
      </c>
      <c r="L16" s="165"/>
      <c r="M16" s="165"/>
      <c r="N16" s="165"/>
      <c r="O16" s="683"/>
      <c r="P16" s="646">
        <v>1</v>
      </c>
      <c r="Q16" s="643"/>
      <c r="R16" s="643"/>
      <c r="S16" s="643"/>
      <c r="T16" s="643"/>
      <c r="U16" s="643"/>
      <c r="V16" s="642"/>
      <c r="W16" s="643"/>
      <c r="X16" s="643"/>
      <c r="Y16" s="643"/>
      <c r="Z16" s="643"/>
      <c r="AA16" s="643"/>
      <c r="AB16" s="643"/>
      <c r="AC16" s="642"/>
      <c r="AD16" s="165"/>
      <c r="AE16" s="642"/>
      <c r="AF16" s="642"/>
      <c r="AG16" s="642"/>
      <c r="AH16" s="643"/>
      <c r="AI16" s="643"/>
      <c r="AJ16" s="643"/>
      <c r="AK16" s="642"/>
      <c r="AL16" s="644"/>
      <c r="AM16"/>
      <c r="AN16"/>
      <c r="AO16"/>
      <c r="AP16"/>
      <c r="AQ16"/>
      <c r="AR16"/>
      <c r="AS16"/>
      <c r="AT16"/>
      <c r="AU16"/>
      <c r="AV16"/>
      <c r="AW16"/>
      <c r="AX16"/>
      <c r="AY16"/>
      <c r="AZ16"/>
      <c r="BA16"/>
      <c r="BB16"/>
      <c r="BC16"/>
      <c r="BD16"/>
      <c r="BE16"/>
    </row>
    <row r="17" spans="1:57" s="885" customFormat="1">
      <c r="A17" s="687">
        <v>14</v>
      </c>
      <c r="B17" s="687">
        <v>14</v>
      </c>
      <c r="C17" s="41" t="s">
        <v>337</v>
      </c>
      <c r="D17" s="1127" t="s">
        <v>109</v>
      </c>
      <c r="E17" s="41"/>
      <c r="F17" s="41"/>
      <c r="G17" s="41"/>
      <c r="H17" s="1127" t="s">
        <v>109</v>
      </c>
      <c r="I17" s="165"/>
      <c r="J17" s="41" t="s">
        <v>1230</v>
      </c>
      <c r="K17" s="41" t="s">
        <v>263</v>
      </c>
      <c r="L17" s="165"/>
      <c r="M17" s="165"/>
      <c r="N17" s="165"/>
      <c r="O17" s="683"/>
      <c r="P17" s="646">
        <v>1</v>
      </c>
      <c r="Q17" s="643"/>
      <c r="R17" s="643"/>
      <c r="S17" s="643"/>
      <c r="T17" s="643"/>
      <c r="U17" s="643"/>
      <c r="V17" s="642"/>
      <c r="W17" s="643"/>
      <c r="X17" s="643"/>
      <c r="Y17" s="643"/>
      <c r="Z17" s="643"/>
      <c r="AA17" s="643"/>
      <c r="AB17" s="643"/>
      <c r="AC17" s="642"/>
      <c r="AD17" s="165"/>
      <c r="AE17" s="642"/>
      <c r="AF17" s="642"/>
      <c r="AG17" s="642"/>
      <c r="AH17" s="643"/>
      <c r="AI17" s="643"/>
      <c r="AJ17" s="643"/>
      <c r="AK17" s="642"/>
      <c r="AL17" s="644"/>
      <c r="AM17"/>
      <c r="AN17"/>
      <c r="AO17"/>
      <c r="AP17"/>
      <c r="AQ17"/>
      <c r="AR17"/>
      <c r="AS17"/>
      <c r="AT17"/>
      <c r="AU17"/>
      <c r="AV17"/>
      <c r="AW17"/>
      <c r="AX17"/>
      <c r="AY17"/>
      <c r="AZ17"/>
      <c r="BA17"/>
      <c r="BB17"/>
      <c r="BC17"/>
      <c r="BD17"/>
      <c r="BE17"/>
    </row>
    <row r="18" spans="1:57" s="885" customFormat="1">
      <c r="A18" s="687">
        <v>15</v>
      </c>
      <c r="B18" s="687">
        <v>15</v>
      </c>
      <c r="C18" s="41" t="s">
        <v>337</v>
      </c>
      <c r="D18" s="1127" t="s">
        <v>110</v>
      </c>
      <c r="E18" s="41"/>
      <c r="F18" s="41"/>
      <c r="G18" s="41"/>
      <c r="H18" s="1127" t="s">
        <v>110</v>
      </c>
      <c r="I18" s="165"/>
      <c r="J18" s="41" t="s">
        <v>1231</v>
      </c>
      <c r="K18" s="41"/>
      <c r="L18" s="165"/>
      <c r="M18" s="165"/>
      <c r="N18" s="165"/>
      <c r="O18" s="683"/>
      <c r="P18" s="646">
        <v>1</v>
      </c>
      <c r="Q18" s="643"/>
      <c r="R18" s="643"/>
      <c r="S18" s="643"/>
      <c r="T18" s="643"/>
      <c r="U18" s="643"/>
      <c r="V18" s="642"/>
      <c r="W18" s="643"/>
      <c r="X18" s="643"/>
      <c r="Y18" s="643"/>
      <c r="Z18" s="643"/>
      <c r="AA18" s="643"/>
      <c r="AB18" s="643"/>
      <c r="AC18" s="642"/>
      <c r="AD18" s="165"/>
      <c r="AE18" s="642"/>
      <c r="AF18" s="642"/>
      <c r="AG18" s="642"/>
      <c r="AH18" s="643"/>
      <c r="AI18" s="643"/>
      <c r="AJ18" s="643"/>
      <c r="AK18" s="642"/>
      <c r="AL18" s="644"/>
      <c r="AM18"/>
      <c r="AN18"/>
      <c r="AO18"/>
      <c r="AP18"/>
      <c r="AQ18"/>
      <c r="AR18"/>
      <c r="AS18"/>
      <c r="AT18"/>
      <c r="AU18"/>
      <c r="AV18"/>
      <c r="AW18"/>
      <c r="AX18"/>
      <c r="AY18"/>
      <c r="AZ18"/>
      <c r="BA18"/>
      <c r="BB18"/>
      <c r="BC18"/>
      <c r="BD18"/>
      <c r="BE18"/>
    </row>
    <row r="19" spans="1:57" s="885" customFormat="1">
      <c r="A19" s="687">
        <v>16</v>
      </c>
      <c r="B19" s="687">
        <v>16</v>
      </c>
      <c r="C19" s="41" t="s">
        <v>337</v>
      </c>
      <c r="D19" s="1127" t="s">
        <v>180</v>
      </c>
      <c r="E19" s="41"/>
      <c r="F19" s="41"/>
      <c r="G19" s="41"/>
      <c r="H19" s="1127" t="s">
        <v>180</v>
      </c>
      <c r="I19" s="165"/>
      <c r="J19" s="41" t="s">
        <v>1230</v>
      </c>
      <c r="K19" s="41"/>
      <c r="L19" s="165"/>
      <c r="M19" s="165"/>
      <c r="N19" s="165"/>
      <c r="O19" s="683"/>
      <c r="P19" s="646">
        <v>1</v>
      </c>
      <c r="Q19" s="643"/>
      <c r="R19" s="643"/>
      <c r="S19" s="643"/>
      <c r="T19" s="643"/>
      <c r="U19" s="643"/>
      <c r="V19" s="642"/>
      <c r="W19" s="643"/>
      <c r="X19" s="643"/>
      <c r="Y19" s="643"/>
      <c r="Z19" s="643"/>
      <c r="AA19" s="643"/>
      <c r="AB19" s="643"/>
      <c r="AC19" s="642"/>
      <c r="AD19" s="165"/>
      <c r="AE19" s="642"/>
      <c r="AF19" s="642"/>
      <c r="AG19" s="642"/>
      <c r="AH19" s="643"/>
      <c r="AI19" s="643"/>
      <c r="AJ19" s="643"/>
      <c r="AK19" s="642"/>
      <c r="AL19" s="644"/>
      <c r="AM19"/>
      <c r="AN19"/>
      <c r="AO19"/>
      <c r="AP19"/>
      <c r="AQ19"/>
      <c r="AR19"/>
      <c r="AS19"/>
      <c r="AT19"/>
      <c r="AU19"/>
      <c r="AV19"/>
      <c r="AW19"/>
      <c r="AX19"/>
      <c r="AY19"/>
      <c r="AZ19"/>
      <c r="BA19"/>
      <c r="BB19"/>
      <c r="BC19"/>
      <c r="BD19"/>
      <c r="BE19"/>
    </row>
    <row r="20" spans="1:57" s="885" customFormat="1">
      <c r="A20" s="687">
        <v>17</v>
      </c>
      <c r="B20" s="687">
        <v>17</v>
      </c>
      <c r="C20" s="41" t="s">
        <v>337</v>
      </c>
      <c r="D20" s="1127" t="s">
        <v>123</v>
      </c>
      <c r="E20" s="41"/>
      <c r="F20" s="41"/>
      <c r="G20" s="41"/>
      <c r="H20" s="1127" t="s">
        <v>123</v>
      </c>
      <c r="I20" s="165"/>
      <c r="J20" s="41" t="s">
        <v>1230</v>
      </c>
      <c r="K20" s="41"/>
      <c r="L20" s="165"/>
      <c r="M20" s="165"/>
      <c r="N20" s="165"/>
      <c r="O20" s="683"/>
      <c r="P20" s="646">
        <v>1</v>
      </c>
      <c r="Q20" s="643"/>
      <c r="R20" s="643"/>
      <c r="S20" s="643"/>
      <c r="T20" s="643"/>
      <c r="U20" s="643"/>
      <c r="V20" s="642"/>
      <c r="W20" s="643"/>
      <c r="X20" s="643"/>
      <c r="Y20" s="643"/>
      <c r="Z20" s="643"/>
      <c r="AA20" s="643"/>
      <c r="AB20" s="643"/>
      <c r="AC20" s="642"/>
      <c r="AD20" s="165"/>
      <c r="AE20" s="642"/>
      <c r="AF20" s="642"/>
      <c r="AG20" s="642"/>
      <c r="AH20" s="643"/>
      <c r="AI20" s="643"/>
      <c r="AJ20" s="643"/>
      <c r="AK20" s="642"/>
      <c r="AL20" s="644"/>
      <c r="AM20"/>
      <c r="AN20"/>
      <c r="AO20"/>
      <c r="AP20"/>
      <c r="AQ20"/>
      <c r="AR20"/>
      <c r="AS20"/>
      <c r="AT20"/>
      <c r="AU20"/>
      <c r="AV20"/>
      <c r="AW20"/>
      <c r="AX20"/>
      <c r="AY20"/>
      <c r="AZ20"/>
      <c r="BA20"/>
      <c r="BB20"/>
      <c r="BC20"/>
      <c r="BD20"/>
      <c r="BE20"/>
    </row>
    <row r="21" spans="1:57" s="885" customFormat="1">
      <c r="A21" s="687">
        <v>18</v>
      </c>
      <c r="B21" s="687">
        <v>18</v>
      </c>
      <c r="C21" s="41" t="s">
        <v>337</v>
      </c>
      <c r="D21" s="1168" t="s">
        <v>968</v>
      </c>
      <c r="E21" s="41"/>
      <c r="F21" s="41"/>
      <c r="G21" s="41"/>
      <c r="H21" s="1168" t="s">
        <v>968</v>
      </c>
      <c r="I21" s="165"/>
      <c r="J21" s="41" t="s">
        <v>1239</v>
      </c>
      <c r="K21" s="41"/>
      <c r="L21" s="165"/>
      <c r="M21" s="165"/>
      <c r="N21" s="165"/>
      <c r="O21" s="683"/>
      <c r="P21" s="646">
        <v>1</v>
      </c>
      <c r="Q21" s="643"/>
      <c r="R21" s="643"/>
      <c r="S21" s="643"/>
      <c r="T21" s="643"/>
      <c r="U21" s="643"/>
      <c r="V21" s="642"/>
      <c r="W21" s="643"/>
      <c r="X21" s="643"/>
      <c r="Y21" s="643"/>
      <c r="Z21" s="643"/>
      <c r="AA21" s="643"/>
      <c r="AB21" s="643"/>
      <c r="AC21" s="642"/>
      <c r="AD21" s="165"/>
      <c r="AE21" s="642"/>
      <c r="AF21" s="642"/>
      <c r="AG21" s="642"/>
      <c r="AH21" s="643"/>
      <c r="AI21" s="643"/>
      <c r="AJ21" s="643"/>
      <c r="AK21" s="642"/>
      <c r="AL21" s="644"/>
      <c r="AM21"/>
      <c r="AN21"/>
      <c r="AO21"/>
      <c r="AP21"/>
      <c r="AQ21"/>
      <c r="AR21"/>
      <c r="AS21"/>
      <c r="AT21"/>
      <c r="AU21"/>
      <c r="AV21"/>
      <c r="AW21"/>
      <c r="AX21"/>
      <c r="AY21"/>
      <c r="AZ21"/>
      <c r="BA21"/>
      <c r="BB21"/>
      <c r="BC21"/>
      <c r="BD21"/>
      <c r="BE21"/>
    </row>
    <row r="22" spans="1:57" s="885" customFormat="1">
      <c r="A22" s="687">
        <v>19</v>
      </c>
      <c r="B22" s="687">
        <v>1</v>
      </c>
      <c r="C22" s="41" t="s">
        <v>479</v>
      </c>
      <c r="D22" s="1123" t="s">
        <v>483</v>
      </c>
      <c r="E22" s="41"/>
      <c r="F22" s="41"/>
      <c r="G22" s="41"/>
      <c r="H22" s="1123" t="s">
        <v>483</v>
      </c>
      <c r="I22" s="165"/>
      <c r="J22" s="1099" t="s">
        <v>1236</v>
      </c>
      <c r="K22" s="1099"/>
      <c r="L22" s="458"/>
      <c r="M22" s="165"/>
      <c r="N22" s="165"/>
      <c r="O22" s="683"/>
      <c r="P22" s="643"/>
      <c r="Q22" s="648">
        <v>1</v>
      </c>
      <c r="R22" s="643"/>
      <c r="S22" s="643"/>
      <c r="T22" s="643"/>
      <c r="U22" s="643"/>
      <c r="V22" s="642"/>
      <c r="W22" s="643"/>
      <c r="X22" s="643"/>
      <c r="Y22" s="643"/>
      <c r="Z22" s="643"/>
      <c r="AA22" s="643"/>
      <c r="AB22" s="643"/>
      <c r="AC22" s="642"/>
      <c r="AD22" s="165"/>
      <c r="AE22" s="642"/>
      <c r="AF22" s="642"/>
      <c r="AG22" s="642"/>
      <c r="AH22" s="643"/>
      <c r="AI22" s="643"/>
      <c r="AJ22" s="643"/>
      <c r="AK22" s="642"/>
      <c r="AL22" s="644"/>
      <c r="AM22"/>
      <c r="AN22"/>
      <c r="AO22"/>
      <c r="AP22"/>
      <c r="AQ22"/>
      <c r="AR22"/>
      <c r="AS22"/>
      <c r="AT22"/>
      <c r="AU22"/>
      <c r="AV22"/>
      <c r="AW22"/>
      <c r="AX22"/>
      <c r="AY22"/>
      <c r="AZ22"/>
      <c r="BA22"/>
      <c r="BB22"/>
      <c r="BC22"/>
      <c r="BD22"/>
      <c r="BE22"/>
    </row>
    <row r="23" spans="1:57" s="885" customFormat="1">
      <c r="A23" s="687">
        <v>20</v>
      </c>
      <c r="B23" s="687">
        <v>2</v>
      </c>
      <c r="C23" s="41" t="s">
        <v>479</v>
      </c>
      <c r="D23" s="1129" t="s">
        <v>445</v>
      </c>
      <c r="E23" s="41"/>
      <c r="F23" s="41"/>
      <c r="G23" s="41"/>
      <c r="H23" s="1129" t="s">
        <v>445</v>
      </c>
      <c r="I23" s="165"/>
      <c r="J23" s="41" t="s">
        <v>1236</v>
      </c>
      <c r="K23" s="41"/>
      <c r="L23" s="165"/>
      <c r="M23" s="458"/>
      <c r="N23" s="458"/>
      <c r="O23" s="684"/>
      <c r="P23" s="640"/>
      <c r="Q23" s="647">
        <v>1</v>
      </c>
      <c r="R23" s="643"/>
      <c r="S23" s="643"/>
      <c r="T23" s="643"/>
      <c r="U23" s="643"/>
      <c r="V23" s="642"/>
      <c r="W23" s="643"/>
      <c r="X23" s="643"/>
      <c r="Y23" s="643"/>
      <c r="Z23" s="643"/>
      <c r="AA23" s="643"/>
      <c r="AB23" s="640"/>
      <c r="AC23" s="642"/>
      <c r="AD23" s="165"/>
      <c r="AE23" s="642"/>
      <c r="AF23" s="642"/>
      <c r="AG23" s="642"/>
      <c r="AH23" s="643"/>
      <c r="AI23" s="643"/>
      <c r="AJ23" s="643"/>
      <c r="AK23" s="642"/>
      <c r="AL23" s="644"/>
      <c r="AM23"/>
      <c r="AN23"/>
      <c r="AO23"/>
      <c r="AP23"/>
      <c r="AQ23"/>
      <c r="AR23"/>
      <c r="AS23"/>
      <c r="AT23"/>
      <c r="AU23"/>
      <c r="AV23"/>
      <c r="AW23"/>
      <c r="AX23"/>
      <c r="AY23"/>
      <c r="AZ23"/>
      <c r="BA23"/>
      <c r="BB23"/>
      <c r="BC23"/>
      <c r="BD23"/>
      <c r="BE23"/>
    </row>
    <row r="24" spans="1:57" s="885" customFormat="1">
      <c r="A24" s="687">
        <v>21</v>
      </c>
      <c r="B24" s="687">
        <v>3</v>
      </c>
      <c r="C24" s="41" t="s">
        <v>479</v>
      </c>
      <c r="D24" s="1130" t="s">
        <v>142</v>
      </c>
      <c r="E24" s="41"/>
      <c r="F24" s="41"/>
      <c r="G24" s="41"/>
      <c r="H24" s="1130" t="s">
        <v>142</v>
      </c>
      <c r="I24" s="165"/>
      <c r="J24" s="41" t="s">
        <v>1232</v>
      </c>
      <c r="K24" s="41" t="s">
        <v>1304</v>
      </c>
      <c r="L24" s="165"/>
      <c r="M24" s="165"/>
      <c r="N24" s="165"/>
      <c r="O24" s="683"/>
      <c r="P24" s="643"/>
      <c r="Q24" s="648">
        <v>1</v>
      </c>
      <c r="R24" s="643"/>
      <c r="S24" s="643"/>
      <c r="T24" s="643"/>
      <c r="U24" s="643"/>
      <c r="V24" s="642"/>
      <c r="W24" s="643"/>
      <c r="X24" s="643"/>
      <c r="Y24" s="643"/>
      <c r="Z24" s="643"/>
      <c r="AA24" s="643"/>
      <c r="AB24" s="643"/>
      <c r="AC24" s="642"/>
      <c r="AD24" s="165"/>
      <c r="AE24" s="642"/>
      <c r="AF24" s="642"/>
      <c r="AG24" s="642"/>
      <c r="AH24" s="643"/>
      <c r="AI24" s="643"/>
      <c r="AJ24" s="643"/>
      <c r="AK24" s="642"/>
      <c r="AL24" s="644"/>
      <c r="AM24"/>
      <c r="AN24"/>
      <c r="AO24"/>
      <c r="AP24"/>
      <c r="AQ24"/>
      <c r="AR24"/>
      <c r="AS24"/>
      <c r="AT24"/>
      <c r="AU24"/>
      <c r="AV24"/>
      <c r="AW24"/>
      <c r="AX24"/>
      <c r="AY24"/>
      <c r="AZ24"/>
      <c r="BA24"/>
      <c r="BB24"/>
      <c r="BC24"/>
      <c r="BD24"/>
      <c r="BE24"/>
    </row>
    <row r="25" spans="1:57" s="885" customFormat="1">
      <c r="A25" s="687">
        <v>22</v>
      </c>
      <c r="B25" s="687">
        <v>4</v>
      </c>
      <c r="C25" s="41" t="s">
        <v>479</v>
      </c>
      <c r="D25" s="1131" t="s">
        <v>105</v>
      </c>
      <c r="E25" s="41"/>
      <c r="F25" s="41"/>
      <c r="G25" s="41"/>
      <c r="H25" s="1131" t="s">
        <v>105</v>
      </c>
      <c r="I25" s="165"/>
      <c r="J25" s="41" t="s">
        <v>1230</v>
      </c>
      <c r="K25" s="41"/>
      <c r="L25" s="165"/>
      <c r="M25" s="165"/>
      <c r="N25" s="165"/>
      <c r="O25" s="683"/>
      <c r="P25" s="643"/>
      <c r="Q25" s="648">
        <v>1</v>
      </c>
      <c r="R25" s="643"/>
      <c r="S25" s="643"/>
      <c r="T25" s="643"/>
      <c r="U25" s="643"/>
      <c r="V25" s="642"/>
      <c r="W25" s="643"/>
      <c r="X25" s="643"/>
      <c r="Y25" s="643"/>
      <c r="Z25" s="643"/>
      <c r="AA25" s="643"/>
      <c r="AB25" s="643"/>
      <c r="AC25" s="642"/>
      <c r="AD25" s="165"/>
      <c r="AE25" s="642"/>
      <c r="AF25" s="642"/>
      <c r="AG25" s="642"/>
      <c r="AH25" s="643"/>
      <c r="AI25" s="643"/>
      <c r="AJ25" s="643"/>
      <c r="AK25" s="642"/>
      <c r="AL25" s="644"/>
      <c r="AM25"/>
      <c r="AN25"/>
      <c r="AO25"/>
      <c r="AP25"/>
      <c r="AQ25"/>
      <c r="AR25"/>
      <c r="AS25"/>
      <c r="AT25"/>
      <c r="AU25"/>
      <c r="AV25"/>
      <c r="AW25"/>
      <c r="AX25"/>
      <c r="AY25"/>
      <c r="AZ25"/>
      <c r="BA25"/>
      <c r="BB25"/>
      <c r="BC25"/>
      <c r="BD25"/>
      <c r="BE25"/>
    </row>
    <row r="26" spans="1:57" s="885" customFormat="1">
      <c r="A26" s="687">
        <v>23</v>
      </c>
      <c r="B26" s="687">
        <v>5</v>
      </c>
      <c r="C26" s="41" t="s">
        <v>479</v>
      </c>
      <c r="D26" s="1131" t="s">
        <v>106</v>
      </c>
      <c r="E26" s="41"/>
      <c r="F26" s="41"/>
      <c r="G26" s="41"/>
      <c r="H26" s="1131" t="s">
        <v>395</v>
      </c>
      <c r="I26" s="165"/>
      <c r="J26" s="41" t="s">
        <v>1240</v>
      </c>
      <c r="K26" s="41"/>
      <c r="L26" s="165"/>
      <c r="M26" s="165"/>
      <c r="N26" s="165"/>
      <c r="O26" s="683"/>
      <c r="P26" s="643"/>
      <c r="Q26" s="648">
        <v>1</v>
      </c>
      <c r="R26" s="643"/>
      <c r="S26" s="643"/>
      <c r="T26" s="643"/>
      <c r="U26" s="643"/>
      <c r="V26" s="642"/>
      <c r="W26" s="643"/>
      <c r="X26" s="643"/>
      <c r="Y26" s="643"/>
      <c r="Z26" s="643"/>
      <c r="AA26" s="643"/>
      <c r="AB26" s="643"/>
      <c r="AC26" s="642"/>
      <c r="AD26" s="165"/>
      <c r="AE26" s="642"/>
      <c r="AF26" s="642"/>
      <c r="AG26" s="642"/>
      <c r="AH26" s="643"/>
      <c r="AI26" s="643"/>
      <c r="AJ26" s="643"/>
      <c r="AK26" s="642"/>
      <c r="AL26" s="644"/>
      <c r="AM26"/>
      <c r="AN26"/>
      <c r="AO26"/>
      <c r="AP26"/>
      <c r="AQ26"/>
      <c r="AR26"/>
      <c r="AS26"/>
      <c r="AT26"/>
      <c r="AU26"/>
      <c r="AV26"/>
      <c r="AW26"/>
      <c r="AX26"/>
      <c r="AY26"/>
      <c r="AZ26"/>
      <c r="BA26"/>
      <c r="BB26"/>
      <c r="BC26"/>
      <c r="BD26"/>
      <c r="BE26"/>
    </row>
    <row r="27" spans="1:57" s="885" customFormat="1">
      <c r="A27" s="687">
        <v>25</v>
      </c>
      <c r="B27" s="687">
        <v>7</v>
      </c>
      <c r="C27" s="41" t="s">
        <v>479</v>
      </c>
      <c r="D27" s="1167" t="s">
        <v>1178</v>
      </c>
      <c r="E27" s="41"/>
      <c r="F27" s="41"/>
      <c r="G27" s="41"/>
      <c r="H27" s="1167" t="s">
        <v>1178</v>
      </c>
      <c r="I27" s="165"/>
      <c r="J27" s="41" t="s">
        <v>1232</v>
      </c>
      <c r="K27" s="41">
        <v>1</v>
      </c>
      <c r="L27" s="165"/>
      <c r="M27" s="165"/>
      <c r="N27" s="165"/>
      <c r="O27" s="683"/>
      <c r="P27" s="643"/>
      <c r="Q27" s="648">
        <v>1</v>
      </c>
      <c r="R27" s="643"/>
      <c r="S27" s="643"/>
      <c r="T27" s="643"/>
      <c r="U27" s="643"/>
      <c r="V27" s="642"/>
      <c r="W27" s="643"/>
      <c r="X27" s="643"/>
      <c r="Y27" s="643"/>
      <c r="Z27" s="643"/>
      <c r="AA27" s="643"/>
      <c r="AB27" s="643"/>
      <c r="AC27" s="642"/>
      <c r="AD27" s="165"/>
      <c r="AE27" s="642"/>
      <c r="AF27" s="642"/>
      <c r="AG27" s="642"/>
      <c r="AH27" s="643"/>
      <c r="AI27" s="643"/>
      <c r="AJ27" s="643"/>
      <c r="AK27" s="642"/>
      <c r="AL27" s="644"/>
      <c r="AM27"/>
      <c r="AN27"/>
      <c r="AO27"/>
      <c r="AP27"/>
      <c r="AQ27"/>
      <c r="AR27"/>
      <c r="AS27"/>
      <c r="AT27"/>
      <c r="AU27"/>
      <c r="AV27"/>
      <c r="AW27"/>
      <c r="AX27"/>
      <c r="AY27"/>
      <c r="AZ27"/>
      <c r="BA27"/>
      <c r="BB27"/>
      <c r="BC27"/>
      <c r="BD27"/>
      <c r="BE27"/>
    </row>
    <row r="28" spans="1:57" s="885" customFormat="1">
      <c r="A28" s="687">
        <v>26</v>
      </c>
      <c r="B28" s="687">
        <v>8</v>
      </c>
      <c r="C28" s="41" t="s">
        <v>479</v>
      </c>
      <c r="D28" s="1131" t="s">
        <v>1179</v>
      </c>
      <c r="E28" s="41"/>
      <c r="F28" s="41"/>
      <c r="G28" s="41"/>
      <c r="H28" s="1131" t="s">
        <v>1179</v>
      </c>
      <c r="I28" s="165"/>
      <c r="J28" s="41" t="s">
        <v>1231</v>
      </c>
      <c r="K28" s="41" t="s">
        <v>142</v>
      </c>
      <c r="L28" s="165"/>
      <c r="M28" s="165"/>
      <c r="N28" s="165"/>
      <c r="O28" s="683"/>
      <c r="P28" s="643"/>
      <c r="Q28" s="648">
        <v>1</v>
      </c>
      <c r="R28" s="643"/>
      <c r="S28" s="643"/>
      <c r="T28" s="643"/>
      <c r="U28" s="643"/>
      <c r="V28" s="642"/>
      <c r="W28" s="643"/>
      <c r="X28" s="643"/>
      <c r="Y28" s="643"/>
      <c r="Z28" s="643"/>
      <c r="AA28" s="643"/>
      <c r="AB28" s="643"/>
      <c r="AC28" s="642"/>
      <c r="AD28" s="165"/>
      <c r="AE28" s="642"/>
      <c r="AF28" s="642"/>
      <c r="AG28" s="642"/>
      <c r="AH28" s="643"/>
      <c r="AI28" s="643"/>
      <c r="AJ28" s="643"/>
      <c r="AK28" s="642"/>
      <c r="AL28" s="644"/>
      <c r="AM28"/>
      <c r="AN28"/>
      <c r="AO28"/>
      <c r="AP28"/>
      <c r="AQ28"/>
      <c r="AR28"/>
      <c r="AS28"/>
      <c r="AT28"/>
      <c r="AU28"/>
      <c r="AV28"/>
      <c r="AW28"/>
      <c r="AX28"/>
      <c r="AY28"/>
      <c r="AZ28"/>
      <c r="BA28"/>
      <c r="BB28"/>
      <c r="BC28"/>
      <c r="BD28"/>
      <c r="BE28"/>
    </row>
    <row r="29" spans="1:57" s="885" customFormat="1">
      <c r="A29" s="687">
        <v>27</v>
      </c>
      <c r="B29" s="687">
        <v>9</v>
      </c>
      <c r="C29" s="41" t="s">
        <v>479</v>
      </c>
      <c r="D29" s="1131" t="s">
        <v>405</v>
      </c>
      <c r="E29" s="41"/>
      <c r="F29" s="41"/>
      <c r="G29" s="41"/>
      <c r="H29" s="1131" t="s">
        <v>405</v>
      </c>
      <c r="I29" s="165"/>
      <c r="J29" s="41" t="s">
        <v>703</v>
      </c>
      <c r="K29" s="41" t="s">
        <v>1301</v>
      </c>
      <c r="L29" s="165"/>
      <c r="M29" s="165"/>
      <c r="N29" s="165"/>
      <c r="O29" s="683"/>
      <c r="P29" s="643"/>
      <c r="Q29" s="648">
        <v>1</v>
      </c>
      <c r="R29" s="643"/>
      <c r="S29" s="643"/>
      <c r="T29" s="643"/>
      <c r="U29" s="643"/>
      <c r="V29" s="642"/>
      <c r="W29" s="643"/>
      <c r="X29" s="643"/>
      <c r="Y29" s="643"/>
      <c r="Z29" s="643"/>
      <c r="AA29" s="640"/>
      <c r="AB29" s="643"/>
      <c r="AC29" s="642"/>
      <c r="AD29" s="165"/>
      <c r="AE29" s="642"/>
      <c r="AF29" s="642"/>
      <c r="AG29" s="642"/>
      <c r="AH29" s="643"/>
      <c r="AI29" s="643"/>
      <c r="AJ29" s="643"/>
      <c r="AK29" s="642"/>
      <c r="AL29" s="644"/>
      <c r="AM29"/>
      <c r="AN29"/>
      <c r="AO29"/>
      <c r="AP29"/>
      <c r="AQ29"/>
      <c r="AR29"/>
      <c r="AS29"/>
      <c r="AT29"/>
      <c r="AU29"/>
      <c r="AV29"/>
      <c r="AW29"/>
      <c r="AX29"/>
      <c r="AY29"/>
      <c r="AZ29"/>
      <c r="BA29"/>
      <c r="BB29"/>
      <c r="BC29"/>
      <c r="BD29"/>
      <c r="BE29"/>
    </row>
    <row r="30" spans="1:57" s="885" customFormat="1">
      <c r="A30" s="687">
        <v>28</v>
      </c>
      <c r="B30" s="687">
        <v>10</v>
      </c>
      <c r="C30" s="41" t="s">
        <v>479</v>
      </c>
      <c r="D30" s="1132" t="s">
        <v>9</v>
      </c>
      <c r="E30" s="41"/>
      <c r="F30" s="41"/>
      <c r="G30" s="41"/>
      <c r="H30" s="1132" t="s">
        <v>9</v>
      </c>
      <c r="I30" s="165"/>
      <c r="J30" s="41" t="s">
        <v>703</v>
      </c>
      <c r="K30" s="41" t="s">
        <v>1302</v>
      </c>
      <c r="L30" s="165"/>
      <c r="M30" s="165"/>
      <c r="N30" s="165"/>
      <c r="O30" s="683"/>
      <c r="P30" s="643"/>
      <c r="Q30" s="648">
        <v>1</v>
      </c>
      <c r="R30" s="643"/>
      <c r="S30" s="643"/>
      <c r="T30" s="643"/>
      <c r="U30" s="643"/>
      <c r="V30" s="642"/>
      <c r="W30" s="643"/>
      <c r="X30" s="643"/>
      <c r="Y30" s="643"/>
      <c r="Z30" s="643"/>
      <c r="AA30" s="640"/>
      <c r="AB30" s="643"/>
      <c r="AC30" s="642"/>
      <c r="AD30" s="165"/>
      <c r="AE30" s="642"/>
      <c r="AF30" s="642"/>
      <c r="AG30" s="642"/>
      <c r="AH30" s="643"/>
      <c r="AI30" s="643"/>
      <c r="AJ30" s="643"/>
      <c r="AK30" s="642"/>
      <c r="AL30" s="644"/>
      <c r="AM30"/>
      <c r="AN30"/>
      <c r="AO30"/>
      <c r="AP30"/>
      <c r="AQ30"/>
      <c r="AR30"/>
      <c r="AS30"/>
      <c r="AT30"/>
      <c r="AU30"/>
      <c r="AV30"/>
      <c r="AW30"/>
      <c r="AX30"/>
      <c r="AY30"/>
      <c r="AZ30"/>
      <c r="BA30"/>
      <c r="BB30"/>
      <c r="BC30"/>
      <c r="BD30"/>
      <c r="BE30"/>
    </row>
    <row r="31" spans="1:57" s="885" customFormat="1">
      <c r="A31" s="687">
        <v>29</v>
      </c>
      <c r="B31" s="687">
        <v>11</v>
      </c>
      <c r="C31" s="41" t="s">
        <v>479</v>
      </c>
      <c r="D31" s="1131" t="s">
        <v>1112</v>
      </c>
      <c r="E31" s="41"/>
      <c r="F31" s="41"/>
      <c r="G31" s="41"/>
      <c r="H31" s="1131" t="s">
        <v>1112</v>
      </c>
      <c r="I31" s="165"/>
      <c r="J31" s="41" t="s">
        <v>703</v>
      </c>
      <c r="K31" s="41"/>
      <c r="L31" s="165"/>
      <c r="M31" s="165"/>
      <c r="N31" s="165"/>
      <c r="O31" s="683"/>
      <c r="P31" s="643"/>
      <c r="Q31" s="648">
        <v>1</v>
      </c>
      <c r="R31" s="643"/>
      <c r="S31" s="643"/>
      <c r="T31" s="643"/>
      <c r="U31" s="643"/>
      <c r="V31" s="642"/>
      <c r="W31" s="643"/>
      <c r="X31" s="643"/>
      <c r="Y31" s="643"/>
      <c r="Z31" s="643"/>
      <c r="AA31" s="640"/>
      <c r="AB31" s="643"/>
      <c r="AC31" s="642"/>
      <c r="AD31" s="165"/>
      <c r="AE31" s="642"/>
      <c r="AF31" s="642"/>
      <c r="AG31" s="642"/>
      <c r="AH31" s="643"/>
      <c r="AI31" s="643"/>
      <c r="AJ31" s="643"/>
      <c r="AK31" s="642"/>
      <c r="AL31" s="644"/>
      <c r="AM31"/>
      <c r="AN31"/>
      <c r="AO31"/>
      <c r="AP31"/>
      <c r="AQ31"/>
      <c r="AR31"/>
      <c r="AS31"/>
      <c r="AT31"/>
      <c r="AU31"/>
      <c r="AV31"/>
      <c r="AW31"/>
      <c r="AX31"/>
      <c r="AY31"/>
      <c r="AZ31"/>
      <c r="BA31"/>
      <c r="BB31"/>
      <c r="BC31"/>
      <c r="BD31"/>
      <c r="BE31"/>
    </row>
    <row r="32" spans="1:57" s="227" customFormat="1" ht="14.55" customHeight="1">
      <c r="A32" s="687">
        <v>30</v>
      </c>
      <c r="B32" s="687">
        <v>12</v>
      </c>
      <c r="C32" s="41" t="s">
        <v>479</v>
      </c>
      <c r="D32" s="1161" t="s">
        <v>417</v>
      </c>
      <c r="E32" s="41"/>
      <c r="F32" s="41"/>
      <c r="G32" s="41"/>
      <c r="H32" s="1161" t="s">
        <v>417</v>
      </c>
      <c r="I32" s="165"/>
      <c r="J32" s="41" t="s">
        <v>1230</v>
      </c>
      <c r="K32" s="41"/>
      <c r="L32" s="165"/>
      <c r="M32" s="165"/>
      <c r="N32" s="165"/>
      <c r="O32" s="683"/>
      <c r="P32" s="643"/>
      <c r="Q32" s="648">
        <v>1</v>
      </c>
      <c r="R32" s="643"/>
      <c r="S32" s="643"/>
      <c r="T32" s="643"/>
      <c r="U32" s="643"/>
      <c r="V32" s="642"/>
      <c r="W32" s="643"/>
      <c r="X32" s="643"/>
      <c r="Y32" s="643"/>
      <c r="Z32" s="643"/>
      <c r="AA32" s="643"/>
      <c r="AB32" s="643"/>
      <c r="AC32" s="642"/>
      <c r="AD32" s="165"/>
      <c r="AE32" s="642"/>
      <c r="AF32" s="642"/>
      <c r="AG32" s="642"/>
      <c r="AH32" s="643"/>
      <c r="AI32" s="643"/>
      <c r="AJ32" s="643"/>
      <c r="AK32" s="642"/>
      <c r="AL32" s="644"/>
      <c r="AM32"/>
      <c r="AN32"/>
      <c r="AO32"/>
      <c r="AP32"/>
      <c r="AQ32"/>
      <c r="AR32"/>
      <c r="AS32"/>
      <c r="AT32"/>
      <c r="AU32"/>
      <c r="AV32"/>
      <c r="AW32"/>
      <c r="AX32"/>
      <c r="AY32"/>
      <c r="AZ32"/>
      <c r="BA32"/>
      <c r="BB32"/>
      <c r="BC32"/>
      <c r="BD32"/>
      <c r="BE32"/>
    </row>
    <row r="33" spans="1:57" s="227" customFormat="1" ht="14.55" customHeight="1">
      <c r="A33" s="687">
        <v>31</v>
      </c>
      <c r="B33" s="687">
        <v>13</v>
      </c>
      <c r="C33" s="41" t="s">
        <v>479</v>
      </c>
      <c r="D33" s="1131" t="s">
        <v>412</v>
      </c>
      <c r="E33" s="41"/>
      <c r="F33" s="41"/>
      <c r="G33" s="41"/>
      <c r="H33" s="1131" t="s">
        <v>412</v>
      </c>
      <c r="I33" s="165"/>
      <c r="J33" s="41" t="s">
        <v>1240</v>
      </c>
      <c r="K33" s="41"/>
      <c r="L33" s="165"/>
      <c r="M33" s="165"/>
      <c r="N33" s="165"/>
      <c r="O33" s="683"/>
      <c r="P33" s="643"/>
      <c r="Q33" s="648">
        <v>1</v>
      </c>
      <c r="R33" s="643"/>
      <c r="S33" s="643"/>
      <c r="T33" s="643"/>
      <c r="U33" s="643"/>
      <c r="V33" s="642"/>
      <c r="W33" s="643"/>
      <c r="X33" s="643"/>
      <c r="Y33" s="643"/>
      <c r="Z33" s="643"/>
      <c r="AA33" s="643"/>
      <c r="AB33" s="643"/>
      <c r="AC33" s="642"/>
      <c r="AD33" s="165"/>
      <c r="AE33" s="642"/>
      <c r="AF33" s="642"/>
      <c r="AG33" s="642"/>
      <c r="AH33" s="643"/>
      <c r="AI33" s="643"/>
      <c r="AJ33" s="643"/>
      <c r="AK33" s="642"/>
      <c r="AL33" s="644"/>
      <c r="AM33"/>
      <c r="AN33"/>
      <c r="AO33"/>
      <c r="AP33"/>
      <c r="AQ33"/>
      <c r="AR33"/>
      <c r="AS33"/>
      <c r="AT33"/>
      <c r="AU33"/>
      <c r="AV33"/>
      <c r="AW33"/>
      <c r="AX33"/>
      <c r="AY33"/>
      <c r="AZ33"/>
      <c r="BA33"/>
      <c r="BB33"/>
      <c r="BC33"/>
      <c r="BD33"/>
      <c r="BE33"/>
    </row>
    <row r="34" spans="1:57" s="227" customFormat="1" ht="14.55" customHeight="1">
      <c r="A34" s="687">
        <v>32</v>
      </c>
      <c r="B34" s="687">
        <v>14</v>
      </c>
      <c r="C34" s="41" t="s">
        <v>479</v>
      </c>
      <c r="D34" s="1166" t="s">
        <v>415</v>
      </c>
      <c r="E34" s="41"/>
      <c r="F34" s="41"/>
      <c r="G34" s="41"/>
      <c r="H34" s="1166" t="s">
        <v>415</v>
      </c>
      <c r="I34" s="165"/>
      <c r="J34" s="41" t="s">
        <v>1240</v>
      </c>
      <c r="K34" s="41"/>
      <c r="L34" s="165"/>
      <c r="M34" s="165"/>
      <c r="N34" s="165"/>
      <c r="O34" s="683"/>
      <c r="P34" s="643"/>
      <c r="Q34" s="648">
        <v>1</v>
      </c>
      <c r="R34" s="643"/>
      <c r="S34" s="643"/>
      <c r="T34" s="643"/>
      <c r="U34" s="643"/>
      <c r="V34" s="642"/>
      <c r="W34" s="643"/>
      <c r="X34" s="643"/>
      <c r="Y34" s="643"/>
      <c r="Z34" s="643"/>
      <c r="AA34" s="643"/>
      <c r="AB34" s="643"/>
      <c r="AC34" s="642"/>
      <c r="AD34" s="165"/>
      <c r="AE34" s="642"/>
      <c r="AF34" s="642"/>
      <c r="AG34" s="642"/>
      <c r="AH34" s="643"/>
      <c r="AI34" s="643"/>
      <c r="AJ34" s="643"/>
      <c r="AK34" s="642"/>
      <c r="AL34" s="644"/>
      <c r="AM34"/>
      <c r="AN34"/>
      <c r="AO34"/>
      <c r="AP34"/>
      <c r="AQ34"/>
      <c r="AR34"/>
      <c r="AS34"/>
      <c r="AT34"/>
      <c r="AU34"/>
      <c r="AV34"/>
      <c r="AW34"/>
      <c r="AX34"/>
      <c r="AY34"/>
      <c r="AZ34"/>
      <c r="BA34"/>
      <c r="BB34"/>
      <c r="BC34"/>
      <c r="BD34"/>
      <c r="BE34"/>
    </row>
    <row r="35" spans="1:57" s="227" customFormat="1" ht="14.55" customHeight="1">
      <c r="A35" s="687">
        <v>33</v>
      </c>
      <c r="B35" s="687">
        <v>15</v>
      </c>
      <c r="C35" s="41" t="s">
        <v>479</v>
      </c>
      <c r="D35" s="1131" t="s">
        <v>968</v>
      </c>
      <c r="E35" s="41"/>
      <c r="F35" s="41"/>
      <c r="G35" s="41"/>
      <c r="H35" s="1131" t="s">
        <v>968</v>
      </c>
      <c r="I35" s="165"/>
      <c r="J35" s="41" t="s">
        <v>1239</v>
      </c>
      <c r="K35" s="41"/>
      <c r="L35" s="165"/>
      <c r="M35" s="165">
        <v>1</v>
      </c>
      <c r="N35" s="165"/>
      <c r="O35" s="683"/>
      <c r="P35" s="643"/>
      <c r="Q35" s="648">
        <v>1</v>
      </c>
      <c r="R35" s="643"/>
      <c r="S35" s="643"/>
      <c r="T35" s="643"/>
      <c r="U35" s="643"/>
      <c r="V35" s="642"/>
      <c r="W35" s="643"/>
      <c r="X35" s="643"/>
      <c r="Y35" s="643"/>
      <c r="Z35" s="643"/>
      <c r="AA35" s="643"/>
      <c r="AB35" s="643"/>
      <c r="AC35" s="642"/>
      <c r="AD35" s="165"/>
      <c r="AE35" s="642"/>
      <c r="AF35" s="642"/>
      <c r="AG35" s="642"/>
      <c r="AH35" s="643"/>
      <c r="AI35" s="643"/>
      <c r="AJ35" s="643"/>
      <c r="AK35" s="642"/>
      <c r="AL35" s="644"/>
      <c r="AM35"/>
      <c r="AN35"/>
      <c r="AO35"/>
      <c r="AP35"/>
      <c r="AQ35"/>
      <c r="AR35"/>
      <c r="AS35"/>
      <c r="AT35"/>
      <c r="AU35"/>
      <c r="AV35"/>
      <c r="AW35"/>
      <c r="AX35"/>
      <c r="AY35"/>
      <c r="AZ35"/>
      <c r="BA35"/>
      <c r="BB35"/>
      <c r="BC35"/>
      <c r="BD35"/>
      <c r="BE35"/>
    </row>
    <row r="36" spans="1:57" s="227" customFormat="1" ht="14.55" customHeight="1">
      <c r="A36" s="687">
        <v>35</v>
      </c>
      <c r="B36" s="687">
        <v>1</v>
      </c>
      <c r="C36" s="41" t="s">
        <v>481</v>
      </c>
      <c r="D36" s="1174" t="s">
        <v>377</v>
      </c>
      <c r="E36" s="41"/>
      <c r="F36" s="41"/>
      <c r="G36" s="41"/>
      <c r="H36" s="1174" t="s">
        <v>377</v>
      </c>
      <c r="I36" s="165"/>
      <c r="J36" s="1099" t="s">
        <v>1236</v>
      </c>
      <c r="K36" s="41"/>
      <c r="L36" s="165"/>
      <c r="M36" s="165"/>
      <c r="N36" s="165"/>
      <c r="O36" s="683"/>
      <c r="P36" s="643"/>
      <c r="Q36" s="643"/>
      <c r="R36" s="649">
        <v>1</v>
      </c>
      <c r="S36" s="643"/>
      <c r="T36" s="643"/>
      <c r="U36" s="643"/>
      <c r="V36" s="642"/>
      <c r="W36" s="643"/>
      <c r="X36" s="643"/>
      <c r="Y36" s="643"/>
      <c r="Z36" s="643"/>
      <c r="AA36" s="643"/>
      <c r="AB36" s="643"/>
      <c r="AC36" s="642"/>
      <c r="AD36" s="165"/>
      <c r="AE36" s="642"/>
      <c r="AF36" s="642"/>
      <c r="AG36" s="642"/>
      <c r="AH36" s="643"/>
      <c r="AI36" s="643"/>
      <c r="AJ36" s="643"/>
      <c r="AK36" s="642"/>
      <c r="AL36" s="644"/>
      <c r="AM36"/>
      <c r="AN36"/>
      <c r="AO36"/>
      <c r="AP36"/>
      <c r="AQ36"/>
      <c r="AR36"/>
      <c r="AS36"/>
      <c r="AT36"/>
      <c r="AU36"/>
      <c r="AV36"/>
      <c r="AW36"/>
      <c r="AX36"/>
      <c r="AY36"/>
      <c r="AZ36"/>
      <c r="BA36"/>
      <c r="BB36"/>
      <c r="BC36"/>
      <c r="BD36"/>
      <c r="BE36"/>
    </row>
    <row r="37" spans="1:57" s="227" customFormat="1" ht="14.55" customHeight="1">
      <c r="A37" s="687">
        <v>36</v>
      </c>
      <c r="B37" s="687">
        <v>2</v>
      </c>
      <c r="C37" s="41" t="s">
        <v>481</v>
      </c>
      <c r="D37" s="1165" t="s">
        <v>483</v>
      </c>
      <c r="E37" s="41"/>
      <c r="F37" s="41"/>
      <c r="G37" s="41"/>
      <c r="H37" s="1165" t="s">
        <v>483</v>
      </c>
      <c r="I37" s="165"/>
      <c r="J37" s="41" t="s">
        <v>1236</v>
      </c>
      <c r="K37" s="41"/>
      <c r="L37" s="165"/>
      <c r="M37" s="165"/>
      <c r="N37" s="165"/>
      <c r="O37" s="683"/>
      <c r="P37" s="643"/>
      <c r="Q37" s="643"/>
      <c r="R37" s="649">
        <v>1</v>
      </c>
      <c r="S37" s="643"/>
      <c r="T37" s="643"/>
      <c r="U37" s="643"/>
      <c r="V37" s="642"/>
      <c r="W37" s="643"/>
      <c r="X37" s="643"/>
      <c r="Y37" s="643"/>
      <c r="Z37" s="643"/>
      <c r="AA37" s="643"/>
      <c r="AB37" s="643"/>
      <c r="AC37" s="642"/>
      <c r="AD37" s="165"/>
      <c r="AE37" s="642"/>
      <c r="AF37" s="642"/>
      <c r="AG37" s="642"/>
      <c r="AH37" s="643"/>
      <c r="AI37" s="643"/>
      <c r="AJ37" s="643"/>
      <c r="AK37" s="642"/>
      <c r="AL37" s="644"/>
      <c r="AM37"/>
      <c r="AN37"/>
      <c r="AO37"/>
      <c r="AP37"/>
      <c r="AQ37"/>
      <c r="AR37"/>
      <c r="AS37"/>
      <c r="AT37"/>
      <c r="AU37"/>
      <c r="AV37"/>
      <c r="AW37"/>
      <c r="AX37"/>
      <c r="AY37"/>
      <c r="AZ37"/>
      <c r="BA37"/>
      <c r="BB37"/>
      <c r="BC37"/>
      <c r="BD37"/>
      <c r="BE37"/>
    </row>
    <row r="38" spans="1:57" s="227" customFormat="1" ht="14.55" customHeight="1">
      <c r="A38" s="687">
        <v>37</v>
      </c>
      <c r="B38" s="687">
        <v>3</v>
      </c>
      <c r="C38" s="41" t="s">
        <v>481</v>
      </c>
      <c r="D38" s="1175" t="s">
        <v>383</v>
      </c>
      <c r="E38" s="41"/>
      <c r="F38" s="41"/>
      <c r="G38" s="41"/>
      <c r="H38" s="1175" t="s">
        <v>383</v>
      </c>
      <c r="I38" s="165"/>
      <c r="J38" s="41" t="s">
        <v>1231</v>
      </c>
      <c r="K38" s="41" t="s">
        <v>94</v>
      </c>
      <c r="L38" s="165"/>
      <c r="M38" s="165"/>
      <c r="N38" s="165"/>
      <c r="O38" s="683"/>
      <c r="P38" s="643"/>
      <c r="Q38" s="643"/>
      <c r="R38" s="649">
        <v>1</v>
      </c>
      <c r="S38" s="643"/>
      <c r="T38" s="643"/>
      <c r="U38" s="643"/>
      <c r="V38" s="642"/>
      <c r="W38" s="643"/>
      <c r="X38" s="643"/>
      <c r="Y38" s="643"/>
      <c r="Z38" s="643"/>
      <c r="AA38" s="643"/>
      <c r="AB38" s="643"/>
      <c r="AC38" s="642"/>
      <c r="AD38" s="165"/>
      <c r="AE38" s="642"/>
      <c r="AF38" s="642"/>
      <c r="AG38" s="642"/>
      <c r="AH38" s="643"/>
      <c r="AI38" s="643"/>
      <c r="AJ38" s="643"/>
      <c r="AK38" s="642"/>
      <c r="AL38" s="644"/>
      <c r="AM38"/>
      <c r="AN38"/>
      <c r="AO38"/>
      <c r="AP38"/>
      <c r="AQ38"/>
      <c r="AR38"/>
      <c r="AS38"/>
      <c r="AT38"/>
      <c r="AU38"/>
      <c r="AV38"/>
      <c r="AW38"/>
      <c r="AX38"/>
      <c r="AY38"/>
      <c r="AZ38"/>
      <c r="BA38"/>
      <c r="BB38"/>
      <c r="BC38"/>
      <c r="BD38"/>
      <c r="BE38"/>
    </row>
    <row r="39" spans="1:57" s="227" customFormat="1" ht="14.55" customHeight="1">
      <c r="A39" s="687">
        <v>38</v>
      </c>
      <c r="B39" s="687">
        <v>4</v>
      </c>
      <c r="C39" s="41" t="s">
        <v>481</v>
      </c>
      <c r="D39" s="1134" t="s">
        <v>390</v>
      </c>
      <c r="E39" s="41"/>
      <c r="F39" s="41"/>
      <c r="G39" s="41"/>
      <c r="H39" s="1134" t="s">
        <v>390</v>
      </c>
      <c r="I39" s="165"/>
      <c r="J39" s="41" t="s">
        <v>1232</v>
      </c>
      <c r="K39" s="41">
        <v>1</v>
      </c>
      <c r="L39" s="165"/>
      <c r="M39" s="165"/>
      <c r="N39" s="165"/>
      <c r="O39" s="683"/>
      <c r="P39" s="643"/>
      <c r="Q39" s="643"/>
      <c r="R39" s="649">
        <v>1</v>
      </c>
      <c r="S39" s="643"/>
      <c r="T39" s="643"/>
      <c r="U39" s="643"/>
      <c r="V39" s="642"/>
      <c r="W39" s="643"/>
      <c r="X39" s="643"/>
      <c r="Y39" s="643"/>
      <c r="Z39" s="643"/>
      <c r="AA39" s="643"/>
      <c r="AB39" s="643"/>
      <c r="AC39" s="642"/>
      <c r="AD39" s="165"/>
      <c r="AE39" s="642"/>
      <c r="AF39" s="642"/>
      <c r="AG39" s="642"/>
      <c r="AH39" s="643"/>
      <c r="AI39" s="643"/>
      <c r="AJ39" s="643"/>
      <c r="AK39" s="642"/>
      <c r="AL39" s="644"/>
      <c r="AM39"/>
      <c r="AN39"/>
      <c r="AO39"/>
      <c r="AP39"/>
      <c r="AQ39"/>
      <c r="AR39"/>
      <c r="AS39"/>
      <c r="AT39"/>
      <c r="AU39"/>
      <c r="AV39"/>
      <c r="AW39"/>
      <c r="AX39"/>
      <c r="AY39"/>
      <c r="AZ39"/>
      <c r="BA39"/>
      <c r="BB39"/>
      <c r="BC39"/>
      <c r="BD39"/>
      <c r="BE39"/>
    </row>
    <row r="40" spans="1:57" s="227" customFormat="1" ht="14.55" customHeight="1">
      <c r="A40" s="687">
        <v>39</v>
      </c>
      <c r="B40" s="687">
        <v>5</v>
      </c>
      <c r="C40" s="41" t="s">
        <v>481</v>
      </c>
      <c r="D40" s="1134" t="s">
        <v>108</v>
      </c>
      <c r="E40" s="41"/>
      <c r="F40" s="41"/>
      <c r="G40" s="41"/>
      <c r="H40" s="1134" t="s">
        <v>108</v>
      </c>
      <c r="I40" s="165"/>
      <c r="J40" s="41" t="s">
        <v>1231</v>
      </c>
      <c r="K40" s="41"/>
      <c r="L40" s="165"/>
      <c r="M40" s="165"/>
      <c r="N40" s="165"/>
      <c r="O40" s="683"/>
      <c r="P40" s="643"/>
      <c r="Q40" s="643"/>
      <c r="R40" s="649">
        <v>1</v>
      </c>
      <c r="S40" s="643"/>
      <c r="T40" s="643"/>
      <c r="U40" s="643"/>
      <c r="V40" s="642"/>
      <c r="W40" s="643"/>
      <c r="X40" s="643"/>
      <c r="Y40" s="643"/>
      <c r="Z40" s="643"/>
      <c r="AA40" s="643"/>
      <c r="AB40" s="643"/>
      <c r="AC40" s="642"/>
      <c r="AD40" s="165"/>
      <c r="AE40" s="642"/>
      <c r="AF40" s="642"/>
      <c r="AG40" s="642"/>
      <c r="AH40" s="643"/>
      <c r="AI40" s="643"/>
      <c r="AJ40" s="643"/>
      <c r="AK40" s="642"/>
      <c r="AL40" s="644"/>
      <c r="AM40"/>
      <c r="AN40"/>
      <c r="AO40"/>
      <c r="AP40"/>
      <c r="AQ40"/>
      <c r="AR40"/>
      <c r="AS40"/>
      <c r="AT40"/>
      <c r="AU40"/>
      <c r="AV40"/>
      <c r="AW40"/>
      <c r="AX40"/>
      <c r="AY40"/>
      <c r="AZ40"/>
      <c r="BA40"/>
      <c r="BB40"/>
      <c r="BC40"/>
      <c r="BD40"/>
      <c r="BE40"/>
    </row>
    <row r="41" spans="1:57" s="227" customFormat="1" ht="14.55" customHeight="1">
      <c r="A41" s="687">
        <v>40</v>
      </c>
      <c r="B41" s="687">
        <v>6</v>
      </c>
      <c r="C41" s="41" t="s">
        <v>481</v>
      </c>
      <c r="D41" s="1134" t="s">
        <v>405</v>
      </c>
      <c r="E41" s="41"/>
      <c r="F41" s="41"/>
      <c r="G41" s="41"/>
      <c r="H41" s="1522" t="s">
        <v>405</v>
      </c>
      <c r="I41" s="165"/>
      <c r="J41" s="41" t="s">
        <v>703</v>
      </c>
      <c r="K41" s="41" t="s">
        <v>1306</v>
      </c>
      <c r="L41" s="165"/>
      <c r="M41" s="165"/>
      <c r="N41" s="165"/>
      <c r="O41" s="683"/>
      <c r="P41" s="643"/>
      <c r="Q41" s="643"/>
      <c r="R41" s="649">
        <v>1</v>
      </c>
      <c r="S41" s="643"/>
      <c r="T41" s="643"/>
      <c r="U41" s="643"/>
      <c r="V41" s="642"/>
      <c r="W41" s="643"/>
      <c r="X41" s="643"/>
      <c r="Y41" s="643"/>
      <c r="Z41" s="643"/>
      <c r="AA41" s="643"/>
      <c r="AB41" s="643"/>
      <c r="AC41" s="642"/>
      <c r="AD41" s="165"/>
      <c r="AE41" s="642"/>
      <c r="AF41" s="642"/>
      <c r="AG41" s="642"/>
      <c r="AH41" s="643"/>
      <c r="AI41" s="643"/>
      <c r="AJ41" s="643"/>
      <c r="AK41" s="642"/>
      <c r="AL41" s="644"/>
      <c r="AM41"/>
      <c r="AN41"/>
      <c r="AO41"/>
      <c r="AP41"/>
      <c r="AQ41"/>
      <c r="AR41"/>
      <c r="AS41"/>
      <c r="AT41"/>
      <c r="AU41"/>
      <c r="AV41"/>
      <c r="AW41"/>
      <c r="AX41"/>
      <c r="AY41"/>
      <c r="AZ41"/>
      <c r="BA41"/>
      <c r="BB41"/>
      <c r="BC41"/>
      <c r="BD41"/>
      <c r="BE41"/>
    </row>
    <row r="42" spans="1:57" s="227" customFormat="1" ht="14.55" customHeight="1">
      <c r="A42" s="687">
        <v>41</v>
      </c>
      <c r="B42" s="687">
        <v>7</v>
      </c>
      <c r="C42" s="41" t="s">
        <v>481</v>
      </c>
      <c r="D42" s="1134" t="s">
        <v>406</v>
      </c>
      <c r="E42" s="41"/>
      <c r="F42" s="41"/>
      <c r="G42" s="41"/>
      <c r="H42" s="1134" t="s">
        <v>406</v>
      </c>
      <c r="I42" s="165"/>
      <c r="J42" s="41" t="s">
        <v>703</v>
      </c>
      <c r="K42" s="41"/>
      <c r="L42" s="165"/>
      <c r="M42" s="165"/>
      <c r="N42" s="165"/>
      <c r="O42" s="683"/>
      <c r="P42" s="643"/>
      <c r="Q42" s="643"/>
      <c r="R42" s="649">
        <v>1</v>
      </c>
      <c r="S42" s="643"/>
      <c r="T42" s="643"/>
      <c r="U42" s="643"/>
      <c r="V42" s="642"/>
      <c r="W42" s="643"/>
      <c r="X42" s="643"/>
      <c r="Y42" s="643"/>
      <c r="Z42" s="643"/>
      <c r="AA42" s="643"/>
      <c r="AB42" s="643"/>
      <c r="AC42" s="642"/>
      <c r="AD42" s="165"/>
      <c r="AE42" s="642"/>
      <c r="AF42" s="642"/>
      <c r="AG42" s="642"/>
      <c r="AH42" s="643"/>
      <c r="AI42" s="643"/>
      <c r="AJ42" s="643"/>
      <c r="AK42" s="642"/>
      <c r="AL42" s="644"/>
      <c r="AM42"/>
      <c r="AN42"/>
      <c r="AO42"/>
      <c r="AP42"/>
      <c r="AQ42"/>
      <c r="AR42"/>
      <c r="AS42"/>
      <c r="AT42"/>
      <c r="AU42"/>
      <c r="AV42"/>
      <c r="AW42"/>
      <c r="AX42"/>
      <c r="AY42"/>
      <c r="AZ42"/>
      <c r="BA42"/>
      <c r="BB42"/>
      <c r="BC42"/>
      <c r="BD42"/>
      <c r="BE42"/>
    </row>
    <row r="43" spans="1:57" s="227" customFormat="1" ht="14.55" customHeight="1">
      <c r="A43" s="687">
        <v>42</v>
      </c>
      <c r="B43" s="687">
        <v>8</v>
      </c>
      <c r="C43" s="41" t="s">
        <v>481</v>
      </c>
      <c r="D43" s="1135" t="s">
        <v>396</v>
      </c>
      <c r="E43" s="41"/>
      <c r="F43" s="41"/>
      <c r="G43" s="41"/>
      <c r="H43" s="1523" t="s">
        <v>396</v>
      </c>
      <c r="I43" s="165"/>
      <c r="J43" s="41" t="s">
        <v>1231</v>
      </c>
      <c r="K43" s="41"/>
      <c r="L43" s="165"/>
      <c r="M43" s="165"/>
      <c r="N43" s="165">
        <v>1</v>
      </c>
      <c r="O43" s="683"/>
      <c r="P43" s="643"/>
      <c r="Q43" s="643"/>
      <c r="R43" s="649">
        <v>1</v>
      </c>
      <c r="S43" s="643"/>
      <c r="T43" s="643"/>
      <c r="U43" s="643"/>
      <c r="V43" s="642"/>
      <c r="W43" s="643"/>
      <c r="X43" s="643"/>
      <c r="Y43" s="643"/>
      <c r="Z43" s="643"/>
      <c r="AA43" s="643"/>
      <c r="AB43" s="643"/>
      <c r="AC43" s="642"/>
      <c r="AD43" s="165"/>
      <c r="AE43" s="642"/>
      <c r="AF43" s="642"/>
      <c r="AG43" s="642"/>
      <c r="AH43" s="643"/>
      <c r="AI43" s="643"/>
      <c r="AJ43" s="643"/>
      <c r="AK43" s="642"/>
      <c r="AL43" s="644"/>
      <c r="AM43"/>
      <c r="AN43"/>
      <c r="AO43"/>
      <c r="AP43"/>
      <c r="AQ43"/>
      <c r="AR43"/>
      <c r="AS43"/>
      <c r="AT43"/>
      <c r="AU43"/>
      <c r="AV43"/>
      <c r="AW43"/>
      <c r="AX43"/>
      <c r="AY43"/>
      <c r="AZ43"/>
      <c r="BA43"/>
      <c r="BB43"/>
      <c r="BC43"/>
      <c r="BD43"/>
      <c r="BE43"/>
    </row>
    <row r="44" spans="1:57" s="227" customFormat="1" ht="14.55" customHeight="1">
      <c r="A44" s="687">
        <v>43</v>
      </c>
      <c r="B44" s="687">
        <v>9</v>
      </c>
      <c r="C44" s="41" t="s">
        <v>481</v>
      </c>
      <c r="D44" s="1763" t="s">
        <v>401</v>
      </c>
      <c r="E44" s="41"/>
      <c r="F44" s="41"/>
      <c r="G44" s="41"/>
      <c r="H44" s="1135" t="s">
        <v>401</v>
      </c>
      <c r="I44" s="165"/>
      <c r="J44" s="41" t="s">
        <v>1230</v>
      </c>
      <c r="K44" s="41"/>
      <c r="L44" s="165"/>
      <c r="M44" s="165">
        <v>1</v>
      </c>
      <c r="N44" s="165"/>
      <c r="O44" s="683"/>
      <c r="P44" s="643"/>
      <c r="Q44" s="643"/>
      <c r="R44" s="649">
        <v>1</v>
      </c>
      <c r="S44" s="643"/>
      <c r="T44" s="643"/>
      <c r="U44" s="643"/>
      <c r="V44" s="642"/>
      <c r="W44" s="643"/>
      <c r="X44" s="643"/>
      <c r="Y44" s="643"/>
      <c r="Z44" s="643"/>
      <c r="AA44" s="643"/>
      <c r="AB44" s="643"/>
      <c r="AC44" s="642"/>
      <c r="AD44" s="165"/>
      <c r="AE44" s="642"/>
      <c r="AF44" s="642"/>
      <c r="AG44" s="642"/>
      <c r="AH44" s="643"/>
      <c r="AI44" s="643"/>
      <c r="AJ44" s="643"/>
      <c r="AK44" s="642"/>
      <c r="AL44" s="644"/>
      <c r="AM44"/>
      <c r="AN44"/>
      <c r="AO44"/>
      <c r="AP44"/>
      <c r="AQ44"/>
      <c r="AR44"/>
      <c r="AS44"/>
      <c r="AT44"/>
      <c r="AU44"/>
      <c r="AV44"/>
      <c r="AW44"/>
      <c r="AX44"/>
      <c r="AY44"/>
      <c r="AZ44"/>
      <c r="BA44"/>
      <c r="BB44"/>
      <c r="BC44"/>
      <c r="BD44"/>
      <c r="BE44"/>
    </row>
    <row r="45" spans="1:57" s="227" customFormat="1" ht="14.55" customHeight="1">
      <c r="A45" s="687">
        <v>44</v>
      </c>
      <c r="B45" s="687">
        <v>1</v>
      </c>
      <c r="C45" s="41" t="s">
        <v>424</v>
      </c>
      <c r="D45" s="41"/>
      <c r="E45" s="41"/>
      <c r="F45" s="41"/>
      <c r="G45" s="41"/>
      <c r="H45" s="1123" t="s">
        <v>482</v>
      </c>
      <c r="I45" s="165"/>
      <c r="J45" s="1099" t="s">
        <v>1236</v>
      </c>
      <c r="K45" s="41"/>
      <c r="L45" s="165"/>
      <c r="M45" s="165"/>
      <c r="N45" s="165"/>
      <c r="O45" s="683"/>
      <c r="P45" s="643"/>
      <c r="Q45" s="643"/>
      <c r="R45" s="643"/>
      <c r="S45" s="650">
        <v>1</v>
      </c>
      <c r="T45" s="643"/>
      <c r="U45" s="643"/>
      <c r="V45" s="642"/>
      <c r="W45" s="643"/>
      <c r="X45" s="643"/>
      <c r="Y45" s="643"/>
      <c r="Z45" s="643"/>
      <c r="AA45" s="643"/>
      <c r="AB45" s="643"/>
      <c r="AC45" s="642"/>
      <c r="AD45" s="165"/>
      <c r="AE45" s="642"/>
      <c r="AF45" s="642"/>
      <c r="AG45" s="642"/>
      <c r="AH45" s="643" t="s">
        <v>243</v>
      </c>
      <c r="AI45" s="643"/>
      <c r="AJ45" s="643"/>
      <c r="AK45" s="642"/>
      <c r="AL45" s="644"/>
      <c r="AM45"/>
      <c r="AN45"/>
      <c r="AO45"/>
      <c r="AP45"/>
      <c r="AQ45"/>
      <c r="AR45"/>
      <c r="AS45"/>
      <c r="AT45"/>
      <c r="AU45"/>
      <c r="AV45"/>
      <c r="AW45"/>
      <c r="AX45"/>
      <c r="AY45"/>
      <c r="AZ45"/>
      <c r="BA45"/>
      <c r="BB45"/>
      <c r="BC45"/>
      <c r="BD45"/>
      <c r="BE45"/>
    </row>
    <row r="46" spans="1:57" s="227" customFormat="1" ht="14.55" customHeight="1">
      <c r="A46" s="687">
        <v>45</v>
      </c>
      <c r="B46" s="687">
        <v>2</v>
      </c>
      <c r="C46" s="41" t="s">
        <v>424</v>
      </c>
      <c r="D46" s="41"/>
      <c r="E46" s="41"/>
      <c r="F46" s="41"/>
      <c r="G46" s="41"/>
      <c r="H46" s="1136" t="s">
        <v>377</v>
      </c>
      <c r="I46" s="165"/>
      <c r="J46" s="41" t="s">
        <v>1236</v>
      </c>
      <c r="K46" s="41"/>
      <c r="L46" s="165"/>
      <c r="M46" s="165"/>
      <c r="N46" s="165"/>
      <c r="O46" s="683"/>
      <c r="P46" s="643"/>
      <c r="Q46" s="643"/>
      <c r="R46" s="643"/>
      <c r="S46" s="650">
        <v>1</v>
      </c>
      <c r="T46" s="643"/>
      <c r="U46" s="643"/>
      <c r="V46" s="642"/>
      <c r="W46" s="643"/>
      <c r="X46" s="643"/>
      <c r="Y46" s="643"/>
      <c r="Z46" s="643"/>
      <c r="AA46" s="643"/>
      <c r="AB46" s="643"/>
      <c r="AC46" s="642"/>
      <c r="AD46" s="165"/>
      <c r="AE46" s="642"/>
      <c r="AF46" s="642"/>
      <c r="AG46" s="642"/>
      <c r="AH46" s="643"/>
      <c r="AI46" s="643"/>
      <c r="AJ46" s="643"/>
      <c r="AK46" s="642"/>
      <c r="AL46" s="644"/>
      <c r="AM46"/>
      <c r="AN46"/>
      <c r="AO46"/>
      <c r="AP46"/>
      <c r="AQ46"/>
      <c r="AR46"/>
      <c r="AS46"/>
      <c r="AT46"/>
      <c r="AU46"/>
      <c r="AV46"/>
      <c r="AW46"/>
      <c r="AX46"/>
      <c r="AY46"/>
      <c r="AZ46"/>
      <c r="BA46"/>
      <c r="BB46"/>
      <c r="BC46"/>
      <c r="BD46"/>
      <c r="BE46"/>
    </row>
    <row r="47" spans="1:57" s="227" customFormat="1" ht="14.55" customHeight="1">
      <c r="A47" s="687">
        <v>46</v>
      </c>
      <c r="B47" s="687">
        <v>3</v>
      </c>
      <c r="C47" s="41" t="s">
        <v>424</v>
      </c>
      <c r="D47" s="41"/>
      <c r="E47" s="41"/>
      <c r="F47" s="41"/>
      <c r="G47" s="41"/>
      <c r="H47" s="1137" t="s">
        <v>381</v>
      </c>
      <c r="I47" s="165"/>
      <c r="J47" s="41" t="s">
        <v>1240</v>
      </c>
      <c r="K47" s="41" t="s">
        <v>1302</v>
      </c>
      <c r="L47" s="165"/>
      <c r="M47" s="165"/>
      <c r="N47" s="165"/>
      <c r="O47" s="683"/>
      <c r="P47" s="643"/>
      <c r="Q47" s="643"/>
      <c r="R47" s="643"/>
      <c r="S47" s="650">
        <v>1</v>
      </c>
      <c r="T47" s="643"/>
      <c r="U47" s="643"/>
      <c r="V47" s="642"/>
      <c r="W47" s="643"/>
      <c r="X47" s="643"/>
      <c r="Y47" s="643"/>
      <c r="Z47" s="643"/>
      <c r="AA47" s="643"/>
      <c r="AB47" s="643"/>
      <c r="AC47" s="642"/>
      <c r="AD47" s="165"/>
      <c r="AE47" s="642"/>
      <c r="AF47" s="642"/>
      <c r="AG47" s="642"/>
      <c r="AH47" s="643"/>
      <c r="AI47" s="643"/>
      <c r="AJ47" s="643"/>
      <c r="AK47" s="642"/>
      <c r="AL47" s="644"/>
      <c r="AM47"/>
      <c r="AN47"/>
      <c r="AO47"/>
      <c r="AP47"/>
      <c r="AQ47"/>
      <c r="AR47"/>
      <c r="AS47"/>
      <c r="AT47"/>
      <c r="AU47"/>
      <c r="AV47"/>
      <c r="AW47"/>
      <c r="AX47"/>
      <c r="AY47"/>
      <c r="AZ47"/>
      <c r="BA47"/>
      <c r="BB47"/>
      <c r="BC47"/>
      <c r="BD47"/>
      <c r="BE47"/>
    </row>
    <row r="48" spans="1:57" s="227" customFormat="1" ht="14.55" customHeight="1">
      <c r="A48" s="687">
        <v>47</v>
      </c>
      <c r="B48" s="687">
        <v>4</v>
      </c>
      <c r="C48" s="41" t="s">
        <v>424</v>
      </c>
      <c r="D48" s="41"/>
      <c r="E48" s="41"/>
      <c r="F48" s="41"/>
      <c r="G48" s="41"/>
      <c r="H48" s="1137" t="s">
        <v>384</v>
      </c>
      <c r="I48" s="165"/>
      <c r="J48" s="41" t="s">
        <v>703</v>
      </c>
      <c r="K48" s="41" t="s">
        <v>1305</v>
      </c>
      <c r="L48" s="165"/>
      <c r="M48" s="165"/>
      <c r="N48" s="165"/>
      <c r="O48" s="683"/>
      <c r="P48" s="643"/>
      <c r="Q48" s="643"/>
      <c r="R48" s="643"/>
      <c r="S48" s="650">
        <v>1</v>
      </c>
      <c r="T48" s="643"/>
      <c r="U48" s="643"/>
      <c r="V48" s="642"/>
      <c r="W48" s="643"/>
      <c r="X48" s="643"/>
      <c r="Y48" s="643"/>
      <c r="Z48" s="643"/>
      <c r="AA48" s="643"/>
      <c r="AB48" s="643"/>
      <c r="AC48" s="642"/>
      <c r="AD48" s="165"/>
      <c r="AE48" s="642"/>
      <c r="AF48" s="642"/>
      <c r="AG48" s="642"/>
      <c r="AH48" s="643"/>
      <c r="AI48" s="643"/>
      <c r="AJ48" s="643"/>
      <c r="AK48" s="642"/>
      <c r="AL48" s="644"/>
      <c r="AM48"/>
      <c r="AN48"/>
      <c r="AO48"/>
      <c r="AP48"/>
      <c r="AQ48"/>
      <c r="AR48"/>
      <c r="AS48"/>
      <c r="AT48"/>
      <c r="AU48"/>
      <c r="AV48"/>
      <c r="AW48"/>
      <c r="AX48"/>
      <c r="AY48"/>
      <c r="AZ48"/>
      <c r="BA48"/>
      <c r="BB48"/>
      <c r="BC48"/>
      <c r="BD48"/>
      <c r="BE48"/>
    </row>
    <row r="49" spans="1:57" s="227" customFormat="1" ht="14.55" customHeight="1">
      <c r="A49" s="687">
        <v>48</v>
      </c>
      <c r="B49" s="687">
        <v>5</v>
      </c>
      <c r="C49" s="41" t="s">
        <v>424</v>
      </c>
      <c r="D49" s="41"/>
      <c r="E49" s="41"/>
      <c r="F49" s="41"/>
      <c r="G49" s="41"/>
      <c r="H49" s="1137" t="s">
        <v>1253</v>
      </c>
      <c r="I49" s="165"/>
      <c r="J49" s="41" t="s">
        <v>1231</v>
      </c>
      <c r="K49" s="41" t="s">
        <v>1305</v>
      </c>
      <c r="L49" s="165"/>
      <c r="M49" s="165"/>
      <c r="N49" s="165"/>
      <c r="O49" s="683"/>
      <c r="P49" s="643"/>
      <c r="Q49" s="643"/>
      <c r="R49" s="643"/>
      <c r="S49" s="650">
        <v>1</v>
      </c>
      <c r="T49" s="643"/>
      <c r="U49" s="643"/>
      <c r="V49" s="642"/>
      <c r="W49" s="643"/>
      <c r="X49" s="643"/>
      <c r="Y49" s="643"/>
      <c r="Z49" s="643"/>
      <c r="AA49" s="643"/>
      <c r="AB49" s="643"/>
      <c r="AC49" s="642"/>
      <c r="AD49" s="165"/>
      <c r="AE49" s="642"/>
      <c r="AF49" s="642"/>
      <c r="AG49" s="642"/>
      <c r="AH49" s="643"/>
      <c r="AI49" s="643"/>
      <c r="AJ49" s="643"/>
      <c r="AK49" s="642"/>
      <c r="AL49" s="644"/>
      <c r="AM49"/>
      <c r="AN49"/>
      <c r="AO49"/>
      <c r="AP49"/>
      <c r="AQ49"/>
      <c r="AR49"/>
      <c r="AS49"/>
      <c r="AT49"/>
      <c r="AU49"/>
      <c r="AV49"/>
      <c r="AW49"/>
      <c r="AX49"/>
      <c r="AY49"/>
      <c r="AZ49"/>
      <c r="BA49"/>
      <c r="BB49"/>
      <c r="BC49"/>
      <c r="BD49"/>
      <c r="BE49"/>
    </row>
    <row r="50" spans="1:57" s="227" customFormat="1" ht="14.55" customHeight="1">
      <c r="A50" s="687">
        <v>49</v>
      </c>
      <c r="B50" s="687">
        <v>1</v>
      </c>
      <c r="C50" s="41" t="s">
        <v>1160</v>
      </c>
      <c r="D50" s="41"/>
      <c r="E50" s="41"/>
      <c r="F50" s="41"/>
      <c r="G50" s="41"/>
      <c r="H50" s="1123" t="s">
        <v>1177</v>
      </c>
      <c r="I50" s="165"/>
      <c r="J50" s="1099" t="s">
        <v>1236</v>
      </c>
      <c r="K50" s="41"/>
      <c r="L50" s="165"/>
      <c r="M50" s="165"/>
      <c r="N50" s="165"/>
      <c r="O50" s="683"/>
      <c r="P50" s="643"/>
      <c r="Q50" s="643"/>
      <c r="R50" s="643"/>
      <c r="S50" s="643"/>
      <c r="T50" s="651">
        <v>1</v>
      </c>
      <c r="U50" s="643"/>
      <c r="V50" s="642"/>
      <c r="W50" s="643"/>
      <c r="X50" s="643"/>
      <c r="Y50" s="643"/>
      <c r="Z50" s="643"/>
      <c r="AA50" s="643"/>
      <c r="AB50" s="643"/>
      <c r="AC50" s="642"/>
      <c r="AD50" s="165"/>
      <c r="AE50" s="642"/>
      <c r="AF50" s="642"/>
      <c r="AG50" s="642"/>
      <c r="AH50" s="643"/>
      <c r="AI50" s="643"/>
      <c r="AJ50" s="643"/>
      <c r="AK50" s="642"/>
      <c r="AL50" s="644"/>
      <c r="AM50"/>
      <c r="AN50"/>
      <c r="AO50"/>
      <c r="AP50"/>
      <c r="AQ50"/>
      <c r="AR50"/>
      <c r="AS50"/>
      <c r="AT50"/>
      <c r="AU50"/>
      <c r="AV50"/>
      <c r="AW50"/>
      <c r="AX50"/>
      <c r="AY50"/>
      <c r="AZ50"/>
      <c r="BA50"/>
      <c r="BB50"/>
      <c r="BC50"/>
      <c r="BD50"/>
      <c r="BE50"/>
    </row>
    <row r="51" spans="1:57" s="227" customFormat="1" ht="14.55" customHeight="1">
      <c r="A51" s="687">
        <v>50</v>
      </c>
      <c r="B51" s="687">
        <v>2</v>
      </c>
      <c r="C51" s="41" t="s">
        <v>1160</v>
      </c>
      <c r="D51" s="41"/>
      <c r="E51" s="41"/>
      <c r="F51" s="41"/>
      <c r="G51" s="41"/>
      <c r="H51" s="1120" t="s">
        <v>482</v>
      </c>
      <c r="I51" s="165"/>
      <c r="J51" s="41" t="s">
        <v>1236</v>
      </c>
      <c r="K51" s="41"/>
      <c r="L51" s="165"/>
      <c r="M51" s="165"/>
      <c r="N51" s="165"/>
      <c r="O51" s="683"/>
      <c r="P51" s="643"/>
      <c r="Q51" s="643"/>
      <c r="R51" s="643"/>
      <c r="S51" s="643"/>
      <c r="T51" s="651">
        <v>1</v>
      </c>
      <c r="U51" s="643"/>
      <c r="V51" s="642"/>
      <c r="W51" s="643"/>
      <c r="X51" s="643"/>
      <c r="Y51" s="643"/>
      <c r="Z51" s="643"/>
      <c r="AA51" s="643"/>
      <c r="AB51" s="643"/>
      <c r="AC51" s="642"/>
      <c r="AD51" s="165"/>
      <c r="AE51" s="642"/>
      <c r="AF51" s="642"/>
      <c r="AG51" s="642"/>
      <c r="AH51" s="643"/>
      <c r="AI51" s="643"/>
      <c r="AJ51" s="643"/>
      <c r="AK51" s="642"/>
      <c r="AL51" s="644"/>
      <c r="AM51"/>
      <c r="AN51"/>
      <c r="AO51"/>
      <c r="AP51"/>
      <c r="AQ51"/>
      <c r="AR51"/>
      <c r="AS51"/>
      <c r="AT51"/>
      <c r="AU51"/>
      <c r="AV51"/>
      <c r="AW51"/>
      <c r="AX51"/>
      <c r="AY51"/>
      <c r="AZ51"/>
      <c r="BA51"/>
      <c r="BB51"/>
      <c r="BC51"/>
      <c r="BD51"/>
      <c r="BE51"/>
    </row>
    <row r="52" spans="1:57" s="227" customFormat="1" ht="14.55" customHeight="1">
      <c r="A52" s="687">
        <v>51</v>
      </c>
      <c r="B52" s="687">
        <v>3</v>
      </c>
      <c r="C52" s="41" t="s">
        <v>1160</v>
      </c>
      <c r="D52" s="41"/>
      <c r="E52" s="41"/>
      <c r="F52" s="41"/>
      <c r="G52" s="41"/>
      <c r="H52" s="1138" t="s">
        <v>379</v>
      </c>
      <c r="I52" s="165"/>
      <c r="J52" s="41" t="s">
        <v>703</v>
      </c>
      <c r="K52" s="41"/>
      <c r="L52" s="165"/>
      <c r="M52" s="165"/>
      <c r="N52" s="165"/>
      <c r="O52" s="683"/>
      <c r="P52" s="643"/>
      <c r="Q52" s="643"/>
      <c r="R52" s="643"/>
      <c r="S52" s="643"/>
      <c r="T52" s="651">
        <v>1</v>
      </c>
      <c r="U52" s="643"/>
      <c r="V52" s="642"/>
      <c r="W52" s="643"/>
      <c r="X52" s="643"/>
      <c r="Y52" s="643"/>
      <c r="Z52" s="643"/>
      <c r="AA52" s="643"/>
      <c r="AB52" s="643"/>
      <c r="AC52" s="642"/>
      <c r="AD52" s="165"/>
      <c r="AE52" s="642"/>
      <c r="AF52" s="642"/>
      <c r="AG52" s="642"/>
      <c r="AH52" s="643"/>
      <c r="AI52" s="643"/>
      <c r="AJ52" s="643"/>
      <c r="AK52" s="642"/>
      <c r="AL52" s="644"/>
      <c r="AM52"/>
      <c r="AN52"/>
      <c r="AO52"/>
      <c r="AP52"/>
      <c r="AQ52"/>
      <c r="AR52"/>
      <c r="AS52"/>
      <c r="AT52"/>
      <c r="AU52"/>
      <c r="AV52"/>
      <c r="AW52"/>
      <c r="AX52"/>
      <c r="AY52"/>
      <c r="AZ52"/>
      <c r="BA52"/>
      <c r="BB52"/>
      <c r="BC52"/>
      <c r="BD52"/>
      <c r="BE52"/>
    </row>
    <row r="53" spans="1:57" s="227" customFormat="1" ht="14.55" customHeight="1">
      <c r="A53" s="687">
        <v>52</v>
      </c>
      <c r="B53" s="687">
        <v>4</v>
      </c>
      <c r="C53" s="41" t="s">
        <v>1160</v>
      </c>
      <c r="D53" s="41"/>
      <c r="E53" s="41"/>
      <c r="F53" s="41"/>
      <c r="G53" s="41"/>
      <c r="H53" s="1138" t="s">
        <v>382</v>
      </c>
      <c r="I53" s="165"/>
      <c r="J53" s="41" t="s">
        <v>1240</v>
      </c>
      <c r="K53" s="41"/>
      <c r="L53" s="165"/>
      <c r="M53" s="165"/>
      <c r="N53" s="165"/>
      <c r="O53" s="683"/>
      <c r="P53" s="643"/>
      <c r="Q53" s="643"/>
      <c r="R53" s="643"/>
      <c r="S53" s="643"/>
      <c r="T53" s="651">
        <v>1</v>
      </c>
      <c r="U53" s="643"/>
      <c r="V53" s="642"/>
      <c r="W53" s="643"/>
      <c r="X53" s="643"/>
      <c r="Y53" s="643"/>
      <c r="Z53" s="643"/>
      <c r="AA53" s="643"/>
      <c r="AB53" s="643"/>
      <c r="AC53" s="642"/>
      <c r="AD53" s="165"/>
      <c r="AE53" s="642"/>
      <c r="AF53" s="642"/>
      <c r="AG53" s="642"/>
      <c r="AH53" s="643"/>
      <c r="AI53" s="643"/>
      <c r="AJ53" s="643"/>
      <c r="AK53" s="642"/>
      <c r="AL53" s="644"/>
      <c r="AM53"/>
      <c r="AN53"/>
      <c r="AO53"/>
      <c r="AP53"/>
      <c r="AQ53"/>
      <c r="AR53"/>
      <c r="AS53"/>
      <c r="AT53"/>
      <c r="AU53"/>
      <c r="AV53"/>
      <c r="AW53"/>
      <c r="AX53"/>
      <c r="AY53"/>
      <c r="AZ53"/>
      <c r="BA53"/>
      <c r="BB53"/>
      <c r="BC53"/>
      <c r="BD53"/>
      <c r="BE53"/>
    </row>
    <row r="54" spans="1:57" s="227" customFormat="1" ht="14.55" customHeight="1">
      <c r="A54" s="687">
        <v>53</v>
      </c>
      <c r="B54" s="687">
        <v>5</v>
      </c>
      <c r="C54" s="41" t="s">
        <v>1160</v>
      </c>
      <c r="D54" s="41"/>
      <c r="E54" s="41"/>
      <c r="F54" s="41"/>
      <c r="G54" s="41"/>
      <c r="H54" s="1139" t="s">
        <v>1189</v>
      </c>
      <c r="I54" s="165"/>
      <c r="J54" s="41" t="s">
        <v>1231</v>
      </c>
      <c r="K54" s="41"/>
      <c r="L54" s="165"/>
      <c r="M54" s="165"/>
      <c r="N54" s="165"/>
      <c r="O54" s="683"/>
      <c r="P54" s="643"/>
      <c r="Q54" s="643"/>
      <c r="R54" s="643"/>
      <c r="S54" s="643"/>
      <c r="T54" s="651">
        <v>1</v>
      </c>
      <c r="U54" s="643"/>
      <c r="V54" s="642"/>
      <c r="W54" s="643"/>
      <c r="X54" s="643"/>
      <c r="Y54" s="643"/>
      <c r="Z54" s="643"/>
      <c r="AA54" s="643"/>
      <c r="AB54" s="643"/>
      <c r="AC54" s="642"/>
      <c r="AD54" s="165"/>
      <c r="AE54" s="642"/>
      <c r="AF54" s="642"/>
      <c r="AG54" s="642"/>
      <c r="AH54" s="643"/>
      <c r="AI54" s="643"/>
      <c r="AJ54" s="643"/>
      <c r="AK54" s="642"/>
      <c r="AL54" s="644"/>
      <c r="AM54"/>
      <c r="AN54"/>
      <c r="AO54"/>
      <c r="AP54"/>
      <c r="AQ54"/>
      <c r="AR54"/>
      <c r="AS54"/>
      <c r="AT54"/>
      <c r="AU54"/>
      <c r="AV54"/>
      <c r="AW54"/>
      <c r="AX54"/>
      <c r="AY54"/>
      <c r="AZ54"/>
      <c r="BA54"/>
      <c r="BB54"/>
      <c r="BC54"/>
      <c r="BD54"/>
      <c r="BE54"/>
    </row>
    <row r="55" spans="1:57" s="227" customFormat="1" ht="14.55" customHeight="1">
      <c r="A55" s="687">
        <v>54</v>
      </c>
      <c r="B55" s="687">
        <v>6</v>
      </c>
      <c r="C55" s="41" t="s">
        <v>1160</v>
      </c>
      <c r="D55" s="41"/>
      <c r="E55" s="41"/>
      <c r="F55" s="41"/>
      <c r="G55" s="41"/>
      <c r="H55" s="1159" t="s">
        <v>391</v>
      </c>
      <c r="I55" s="165"/>
      <c r="J55" s="41" t="s">
        <v>1231</v>
      </c>
      <c r="K55" s="41"/>
      <c r="L55" s="165"/>
      <c r="M55" s="165"/>
      <c r="N55" s="165"/>
      <c r="O55" s="683"/>
      <c r="P55" s="643"/>
      <c r="Q55" s="643"/>
      <c r="R55" s="643"/>
      <c r="S55" s="643"/>
      <c r="T55" s="651">
        <v>1</v>
      </c>
      <c r="U55" s="643"/>
      <c r="V55" s="642"/>
      <c r="W55" s="643"/>
      <c r="X55" s="643"/>
      <c r="Y55" s="643"/>
      <c r="Z55" s="643"/>
      <c r="AA55" s="643"/>
      <c r="AB55" s="643"/>
      <c r="AC55" s="642"/>
      <c r="AD55" s="165"/>
      <c r="AE55" s="642"/>
      <c r="AF55" s="642"/>
      <c r="AG55" s="642"/>
      <c r="AH55" s="643"/>
      <c r="AI55" s="643"/>
      <c r="AJ55" s="643"/>
      <c r="AK55" s="642"/>
      <c r="AL55" s="644"/>
      <c r="AM55"/>
      <c r="AN55"/>
      <c r="AO55"/>
      <c r="AP55"/>
      <c r="AQ55"/>
      <c r="AR55"/>
      <c r="AS55"/>
      <c r="AT55"/>
      <c r="AU55"/>
      <c r="AV55"/>
      <c r="AW55"/>
      <c r="AX55"/>
      <c r="AY55"/>
      <c r="AZ55"/>
      <c r="BA55"/>
      <c r="BB55"/>
      <c r="BC55"/>
      <c r="BD55"/>
      <c r="BE55"/>
    </row>
    <row r="56" spans="1:57" s="227" customFormat="1" ht="14.55" customHeight="1">
      <c r="A56" s="687">
        <v>55</v>
      </c>
      <c r="B56" s="687">
        <v>7</v>
      </c>
      <c r="C56" s="41" t="s">
        <v>1160</v>
      </c>
      <c r="D56" s="41"/>
      <c r="E56" s="41"/>
      <c r="F56" s="41"/>
      <c r="G56" s="41"/>
      <c r="H56" s="1138" t="s">
        <v>397</v>
      </c>
      <c r="I56" s="165"/>
      <c r="J56" s="41" t="s">
        <v>1230</v>
      </c>
      <c r="K56" s="41"/>
      <c r="L56" s="165"/>
      <c r="M56" s="165"/>
      <c r="N56" s="165">
        <v>1</v>
      </c>
      <c r="O56" s="683"/>
      <c r="P56" s="643"/>
      <c r="Q56" s="643"/>
      <c r="R56" s="643"/>
      <c r="S56" s="643"/>
      <c r="T56" s="651">
        <v>1</v>
      </c>
      <c r="U56" s="643"/>
      <c r="V56" s="642"/>
      <c r="W56" s="643"/>
      <c r="X56" s="643"/>
      <c r="Y56" s="643"/>
      <c r="Z56" s="643"/>
      <c r="AA56" s="643"/>
      <c r="AB56" s="643"/>
      <c r="AC56" s="642"/>
      <c r="AD56" s="165"/>
      <c r="AE56" s="642"/>
      <c r="AF56" s="642"/>
      <c r="AG56" s="642"/>
      <c r="AH56" s="643"/>
      <c r="AI56" s="643"/>
      <c r="AJ56" s="643"/>
      <c r="AK56" s="642"/>
      <c r="AL56" s="644"/>
      <c r="AM56"/>
      <c r="AN56"/>
      <c r="AO56"/>
      <c r="AP56"/>
      <c r="AQ56"/>
      <c r="AR56"/>
      <c r="AS56"/>
      <c r="AT56"/>
      <c r="AU56"/>
      <c r="AV56"/>
      <c r="AW56"/>
      <c r="AX56"/>
      <c r="AY56"/>
      <c r="AZ56"/>
      <c r="BA56"/>
      <c r="BB56"/>
      <c r="BC56"/>
      <c r="BD56"/>
      <c r="BE56"/>
    </row>
    <row r="57" spans="1:57" s="227" customFormat="1" ht="14.55" customHeight="1" thickBot="1">
      <c r="A57" s="687">
        <v>56</v>
      </c>
      <c r="B57" s="687">
        <v>8</v>
      </c>
      <c r="C57" s="41" t="s">
        <v>1160</v>
      </c>
      <c r="D57" s="41"/>
      <c r="E57" s="41"/>
      <c r="F57" s="41"/>
      <c r="G57" s="41"/>
      <c r="H57" s="1138" t="s">
        <v>1197</v>
      </c>
      <c r="I57" s="165"/>
      <c r="J57" s="41" t="s">
        <v>1230</v>
      </c>
      <c r="K57" s="41"/>
      <c r="L57" s="165"/>
      <c r="M57" s="165"/>
      <c r="N57" s="165"/>
      <c r="O57" s="683"/>
      <c r="P57" s="643"/>
      <c r="Q57" s="643"/>
      <c r="R57" s="643"/>
      <c r="S57" s="643"/>
      <c r="T57" s="651">
        <v>1</v>
      </c>
      <c r="U57" s="643"/>
      <c r="V57" s="642"/>
      <c r="W57" s="643"/>
      <c r="X57" s="643"/>
      <c r="Y57" s="643"/>
      <c r="Z57" s="643"/>
      <c r="AA57" s="643"/>
      <c r="AB57" s="643"/>
      <c r="AC57" s="642"/>
      <c r="AD57" s="165"/>
      <c r="AE57" s="642"/>
      <c r="AF57" s="642"/>
      <c r="AG57" s="642"/>
      <c r="AH57" s="643"/>
      <c r="AI57" s="643"/>
      <c r="AJ57" s="643"/>
      <c r="AK57" s="642"/>
      <c r="AL57" s="644"/>
      <c r="AM57"/>
      <c r="AN57"/>
      <c r="AO57"/>
      <c r="AP57"/>
      <c r="AQ57"/>
      <c r="AR57"/>
      <c r="AS57"/>
      <c r="AT57"/>
      <c r="AU57"/>
      <c r="AV57"/>
      <c r="AW57"/>
      <c r="AX57"/>
      <c r="AY57"/>
      <c r="AZ57"/>
      <c r="BA57"/>
      <c r="BB57"/>
      <c r="BC57"/>
      <c r="BD57"/>
      <c r="BE57"/>
    </row>
    <row r="58" spans="1:57" s="227" customFormat="1" ht="14.55" customHeight="1" thickTop="1">
      <c r="A58" s="687">
        <v>57</v>
      </c>
      <c r="B58" s="687">
        <v>9</v>
      </c>
      <c r="C58" s="41" t="s">
        <v>1160</v>
      </c>
      <c r="D58" s="41"/>
      <c r="E58" s="41"/>
      <c r="F58" s="41"/>
      <c r="G58" s="41"/>
      <c r="H58" s="1173" t="s">
        <v>402</v>
      </c>
      <c r="I58" s="165"/>
      <c r="J58" s="41" t="s">
        <v>1230</v>
      </c>
      <c r="K58" s="41"/>
      <c r="L58" s="165"/>
      <c r="M58" s="165"/>
      <c r="N58" s="165"/>
      <c r="O58" s="683"/>
      <c r="P58" s="643"/>
      <c r="Q58" s="643"/>
      <c r="R58" s="643"/>
      <c r="S58" s="643"/>
      <c r="T58" s="651">
        <v>1</v>
      </c>
      <c r="U58" s="643"/>
      <c r="V58" s="642"/>
      <c r="W58" s="643"/>
      <c r="X58" s="643"/>
      <c r="Y58" s="643"/>
      <c r="Z58" s="643"/>
      <c r="AA58" s="643"/>
      <c r="AB58" s="643"/>
      <c r="AC58" s="642"/>
      <c r="AD58" s="165"/>
      <c r="AE58" s="642"/>
      <c r="AF58" s="642"/>
      <c r="AG58" s="642"/>
      <c r="AH58" s="643"/>
      <c r="AI58" s="643"/>
      <c r="AJ58" s="643"/>
      <c r="AK58" s="642"/>
      <c r="AL58" s="644"/>
      <c r="AM58"/>
      <c r="AN58"/>
      <c r="AO58"/>
      <c r="AP58"/>
      <c r="AQ58"/>
      <c r="AR58"/>
      <c r="AS58"/>
      <c r="AT58"/>
      <c r="AU58"/>
      <c r="AV58"/>
      <c r="AW58"/>
      <c r="AX58"/>
      <c r="AY58"/>
      <c r="AZ58"/>
      <c r="BA58"/>
      <c r="BB58"/>
      <c r="BC58"/>
      <c r="BD58"/>
      <c r="BE58"/>
    </row>
    <row r="59" spans="1:57" s="227" customFormat="1" ht="14.55" customHeight="1" thickBot="1">
      <c r="A59" s="687">
        <v>58</v>
      </c>
      <c r="B59" s="687">
        <v>10</v>
      </c>
      <c r="C59" s="41" t="s">
        <v>1160</v>
      </c>
      <c r="D59" s="41"/>
      <c r="E59" s="41"/>
      <c r="F59" s="41"/>
      <c r="G59" s="41"/>
      <c r="H59" s="1163" t="s">
        <v>431</v>
      </c>
      <c r="I59" s="165"/>
      <c r="J59" s="41" t="s">
        <v>1240</v>
      </c>
      <c r="K59" s="41" t="s">
        <v>1302</v>
      </c>
      <c r="L59" s="165"/>
      <c r="M59" s="165"/>
      <c r="N59" s="165"/>
      <c r="O59" s="683"/>
      <c r="P59" s="643"/>
      <c r="Q59" s="643"/>
      <c r="R59" s="643"/>
      <c r="S59" s="643"/>
      <c r="T59" s="651">
        <v>1</v>
      </c>
      <c r="U59" s="643"/>
      <c r="V59" s="642"/>
      <c r="W59" s="643"/>
      <c r="X59" s="643"/>
      <c r="Y59" s="643"/>
      <c r="Z59" s="643"/>
      <c r="AA59" s="643"/>
      <c r="AB59" s="643"/>
      <c r="AC59" s="642"/>
      <c r="AD59" s="165"/>
      <c r="AE59" s="642"/>
      <c r="AF59" s="642"/>
      <c r="AG59" s="642"/>
      <c r="AH59" s="643"/>
      <c r="AI59" s="643"/>
      <c r="AJ59" s="643"/>
      <c r="AK59" s="642"/>
      <c r="AL59" s="644"/>
      <c r="AM59"/>
      <c r="AN59"/>
      <c r="AO59"/>
      <c r="AP59"/>
      <c r="AQ59"/>
      <c r="AR59"/>
      <c r="AS59"/>
      <c r="AT59"/>
      <c r="AU59"/>
      <c r="AV59"/>
      <c r="AW59"/>
      <c r="AX59"/>
      <c r="AY59"/>
      <c r="AZ59"/>
      <c r="BA59"/>
      <c r="BB59"/>
      <c r="BC59"/>
      <c r="BD59"/>
      <c r="BE59"/>
    </row>
    <row r="60" spans="1:57" s="227" customFormat="1" ht="14.55" customHeight="1" thickTop="1">
      <c r="A60" s="687">
        <v>59</v>
      </c>
      <c r="B60" s="687">
        <v>11</v>
      </c>
      <c r="C60" s="41" t="s">
        <v>1160</v>
      </c>
      <c r="D60" s="41"/>
      <c r="E60" s="41"/>
      <c r="F60" s="41"/>
      <c r="G60" s="41"/>
      <c r="H60" s="1173" t="s">
        <v>435</v>
      </c>
      <c r="I60" s="165"/>
      <c r="J60" s="41" t="s">
        <v>1230</v>
      </c>
      <c r="K60" s="41"/>
      <c r="L60" s="165"/>
      <c r="M60" s="165"/>
      <c r="N60" s="165"/>
      <c r="O60" s="683"/>
      <c r="P60" s="643"/>
      <c r="Q60" s="643"/>
      <c r="R60" s="643"/>
      <c r="S60" s="643"/>
      <c r="T60" s="651">
        <v>1</v>
      </c>
      <c r="U60" s="643"/>
      <c r="V60" s="642"/>
      <c r="W60" s="643"/>
      <c r="X60" s="643"/>
      <c r="Y60" s="643"/>
      <c r="Z60" s="643"/>
      <c r="AA60" s="643"/>
      <c r="AB60" s="643"/>
      <c r="AC60" s="642"/>
      <c r="AD60" s="165"/>
      <c r="AE60" s="642"/>
      <c r="AF60" s="642"/>
      <c r="AG60" s="642"/>
      <c r="AH60" s="643"/>
      <c r="AI60" s="643"/>
      <c r="AJ60" s="643"/>
      <c r="AK60" s="642"/>
      <c r="AL60" s="644"/>
      <c r="AM60"/>
      <c r="AN60"/>
      <c r="AO60"/>
      <c r="AP60"/>
      <c r="AQ60"/>
      <c r="AR60"/>
      <c r="AS60"/>
      <c r="AT60"/>
      <c r="AU60"/>
      <c r="AV60"/>
      <c r="AW60"/>
      <c r="AX60"/>
      <c r="AY60"/>
      <c r="AZ60"/>
      <c r="BA60"/>
      <c r="BB60"/>
      <c r="BC60"/>
      <c r="BD60"/>
      <c r="BE60"/>
    </row>
    <row r="61" spans="1:57" ht="14.55" customHeight="1">
      <c r="A61" s="687">
        <v>60</v>
      </c>
      <c r="B61" s="687">
        <v>1</v>
      </c>
      <c r="C61" s="41" t="s">
        <v>467</v>
      </c>
      <c r="H61" s="1123" t="s">
        <v>404</v>
      </c>
      <c r="J61" s="1099" t="s">
        <v>1236</v>
      </c>
      <c r="P61" s="643"/>
      <c r="Q61" s="643"/>
      <c r="R61" s="643"/>
      <c r="S61" s="643"/>
      <c r="T61" s="643"/>
      <c r="U61" s="653">
        <v>1</v>
      </c>
      <c r="V61" s="642"/>
      <c r="W61" s="643"/>
      <c r="X61" s="643"/>
      <c r="Y61"/>
      <c r="Z61" s="643"/>
      <c r="AA61" s="643"/>
      <c r="AB61" s="643"/>
      <c r="AC61" s="642"/>
      <c r="AE61" s="642"/>
      <c r="AF61" s="642"/>
      <c r="AG61" s="642"/>
      <c r="AH61" s="643"/>
      <c r="AI61" s="643"/>
      <c r="AJ61" s="643"/>
      <c r="AK61" s="642"/>
      <c r="AL61" s="644"/>
    </row>
    <row r="62" spans="1:57" ht="14.55" customHeight="1">
      <c r="A62" s="687">
        <v>61</v>
      </c>
      <c r="B62" s="687">
        <v>2</v>
      </c>
      <c r="C62" s="41" t="s">
        <v>467</v>
      </c>
      <c r="H62" s="1129" t="s">
        <v>445</v>
      </c>
      <c r="J62" s="41" t="s">
        <v>1236</v>
      </c>
      <c r="P62" s="643"/>
      <c r="Q62" s="643"/>
      <c r="R62" s="643"/>
      <c r="S62" s="643"/>
      <c r="T62" s="643"/>
      <c r="U62" s="653">
        <v>1</v>
      </c>
      <c r="V62" s="642"/>
      <c r="W62" s="643"/>
      <c r="X62" s="643"/>
      <c r="Y62" s="643"/>
      <c r="Z62" s="643"/>
      <c r="AA62" s="643"/>
      <c r="AB62" s="643"/>
      <c r="AC62" s="642"/>
      <c r="AE62" s="642"/>
      <c r="AF62" s="642"/>
      <c r="AG62" s="642"/>
      <c r="AH62" s="643"/>
      <c r="AI62" s="643"/>
      <c r="AJ62" s="643"/>
      <c r="AK62" s="642"/>
      <c r="AL62" s="644"/>
    </row>
    <row r="63" spans="1:57" ht="14.55" customHeight="1">
      <c r="A63" s="687">
        <v>62</v>
      </c>
      <c r="B63" s="687">
        <v>3</v>
      </c>
      <c r="C63" s="41" t="s">
        <v>467</v>
      </c>
      <c r="H63" s="1144" t="s">
        <v>10</v>
      </c>
      <c r="J63" s="41" t="s">
        <v>1230</v>
      </c>
      <c r="P63" s="643"/>
      <c r="Q63" s="643"/>
      <c r="R63" s="643"/>
      <c r="S63" s="643"/>
      <c r="T63" s="643"/>
      <c r="U63" s="653">
        <v>1</v>
      </c>
      <c r="V63" s="642"/>
      <c r="W63" s="643"/>
      <c r="X63" s="643"/>
      <c r="Y63" s="643"/>
      <c r="Z63" s="643"/>
      <c r="AA63" s="643"/>
      <c r="AB63" s="643"/>
      <c r="AC63" s="642"/>
      <c r="AE63" s="642"/>
      <c r="AF63" s="642"/>
      <c r="AG63" s="642"/>
      <c r="AH63" s="643"/>
      <c r="AI63" s="643"/>
      <c r="AJ63" s="643"/>
      <c r="AK63" s="642"/>
      <c r="AL63" s="644"/>
    </row>
    <row r="64" spans="1:57" ht="14.55" customHeight="1">
      <c r="A64" s="687">
        <v>63</v>
      </c>
      <c r="B64" s="687">
        <v>4</v>
      </c>
      <c r="C64" s="41" t="s">
        <v>467</v>
      </c>
      <c r="H64" s="1144" t="s">
        <v>270</v>
      </c>
      <c r="J64" s="41" t="s">
        <v>1579</v>
      </c>
      <c r="P64" s="643"/>
      <c r="Q64" s="643"/>
      <c r="R64" s="643"/>
      <c r="S64" s="643"/>
      <c r="T64" s="643"/>
      <c r="U64" s="653">
        <v>1</v>
      </c>
      <c r="V64" s="642"/>
      <c r="W64" s="643"/>
      <c r="X64" s="643"/>
      <c r="Y64" s="643"/>
      <c r="Z64" s="643"/>
      <c r="AA64" s="643"/>
      <c r="AB64" s="643"/>
      <c r="AC64" s="642"/>
      <c r="AE64" s="642"/>
      <c r="AF64" s="642"/>
      <c r="AG64" s="642"/>
      <c r="AH64" s="643"/>
      <c r="AI64" s="643"/>
      <c r="AJ64" s="643"/>
      <c r="AK64" s="642"/>
      <c r="AL64" s="644"/>
    </row>
    <row r="65" spans="1:38" ht="14.55" customHeight="1">
      <c r="A65" s="687">
        <v>64</v>
      </c>
      <c r="B65" s="687">
        <v>5</v>
      </c>
      <c r="C65" s="41" t="s">
        <v>467</v>
      </c>
      <c r="H65" s="1144" t="s">
        <v>271</v>
      </c>
      <c r="J65" s="41" t="s">
        <v>1579</v>
      </c>
      <c r="P65" s="643"/>
      <c r="Q65" s="643"/>
      <c r="R65" s="643"/>
      <c r="S65" s="643"/>
      <c r="T65" s="643"/>
      <c r="U65" s="653">
        <v>1</v>
      </c>
      <c r="V65" s="642"/>
      <c r="W65" s="643"/>
      <c r="X65" s="643"/>
      <c r="Y65" s="643"/>
      <c r="Z65" s="643"/>
      <c r="AA65" s="643"/>
      <c r="AB65" s="643"/>
      <c r="AC65" s="642"/>
      <c r="AE65" s="642"/>
      <c r="AF65" s="642"/>
      <c r="AG65" s="642"/>
      <c r="AH65" s="643"/>
      <c r="AI65" s="643"/>
      <c r="AJ65" s="643"/>
      <c r="AK65" s="642"/>
      <c r="AL65" s="644"/>
    </row>
    <row r="66" spans="1:38" ht="14.55" customHeight="1">
      <c r="A66" s="687">
        <v>65</v>
      </c>
      <c r="B66" s="687">
        <v>6</v>
      </c>
      <c r="C66" s="41" t="s">
        <v>467</v>
      </c>
      <c r="H66" s="1145" t="s">
        <v>142</v>
      </c>
      <c r="J66" s="41" t="s">
        <v>1231</v>
      </c>
      <c r="P66" s="643"/>
      <c r="Q66" s="643"/>
      <c r="R66" s="643"/>
      <c r="S66" s="643"/>
      <c r="T66" s="643"/>
      <c r="U66" s="653">
        <v>1</v>
      </c>
      <c r="V66" s="642"/>
      <c r="W66" s="643"/>
      <c r="X66" s="643"/>
      <c r="Y66" s="643"/>
      <c r="Z66" s="643"/>
      <c r="AA66" s="643"/>
      <c r="AB66" s="643"/>
      <c r="AC66" s="642"/>
      <c r="AE66" s="642"/>
      <c r="AF66" s="642"/>
      <c r="AG66" s="642"/>
      <c r="AH66" s="643"/>
      <c r="AI66" s="643"/>
      <c r="AJ66" s="643"/>
      <c r="AK66" s="642"/>
      <c r="AL66" s="644"/>
    </row>
    <row r="67" spans="1:38" ht="14.55" customHeight="1">
      <c r="A67" s="687">
        <v>66</v>
      </c>
      <c r="B67" s="687">
        <v>7</v>
      </c>
      <c r="C67" s="41" t="s">
        <v>467</v>
      </c>
      <c r="H67" s="1144" t="s">
        <v>1201</v>
      </c>
      <c r="J67" s="41" t="s">
        <v>1579</v>
      </c>
      <c r="P67" s="643"/>
      <c r="Q67" s="643"/>
      <c r="R67" s="643"/>
      <c r="S67" s="643"/>
      <c r="T67" s="643"/>
      <c r="U67" s="653">
        <v>1</v>
      </c>
      <c r="V67" s="642"/>
      <c r="W67" s="643"/>
      <c r="X67" s="643"/>
      <c r="Y67" s="643"/>
      <c r="Z67" s="643"/>
      <c r="AA67" s="643"/>
      <c r="AB67" s="643"/>
      <c r="AC67" s="642"/>
      <c r="AE67" s="642"/>
      <c r="AF67" s="642"/>
      <c r="AG67" s="642"/>
      <c r="AH67" s="643"/>
      <c r="AI67" s="643"/>
      <c r="AJ67" s="643"/>
      <c r="AK67" s="642"/>
      <c r="AL67" s="644"/>
    </row>
    <row r="68" spans="1:38" ht="14.55" customHeight="1">
      <c r="A68" s="687">
        <v>67</v>
      </c>
      <c r="B68" s="687">
        <v>8</v>
      </c>
      <c r="C68" s="41" t="s">
        <v>467</v>
      </c>
      <c r="H68" s="1145" t="s">
        <v>157</v>
      </c>
      <c r="J68" s="41" t="s">
        <v>1243</v>
      </c>
      <c r="P68" s="643"/>
      <c r="Q68" s="643"/>
      <c r="R68" s="643"/>
      <c r="S68" s="643"/>
      <c r="T68" s="643"/>
      <c r="U68" s="653">
        <v>1</v>
      </c>
      <c r="V68" s="642"/>
      <c r="W68" s="643"/>
      <c r="X68" s="643"/>
      <c r="Y68" s="643"/>
      <c r="Z68" s="643"/>
      <c r="AA68" s="643"/>
      <c r="AB68" s="643"/>
      <c r="AC68" s="642"/>
      <c r="AE68" s="642"/>
      <c r="AF68" s="642"/>
      <c r="AG68" s="642"/>
      <c r="AH68" s="643"/>
      <c r="AI68" s="643"/>
      <c r="AJ68" s="643"/>
      <c r="AK68" s="642"/>
      <c r="AL68" s="644"/>
    </row>
    <row r="69" spans="1:38" ht="14.55" customHeight="1">
      <c r="A69" s="687">
        <v>68</v>
      </c>
      <c r="B69" s="687">
        <v>9</v>
      </c>
      <c r="C69" s="41" t="s">
        <v>467</v>
      </c>
      <c r="H69" s="1145" t="s">
        <v>158</v>
      </c>
      <c r="J69" s="41" t="s">
        <v>1230</v>
      </c>
      <c r="P69" s="643"/>
      <c r="Q69" s="643"/>
      <c r="R69" s="643"/>
      <c r="S69" s="643"/>
      <c r="T69" s="643"/>
      <c r="U69" s="653">
        <v>1</v>
      </c>
      <c r="V69" s="642"/>
      <c r="W69" s="643"/>
      <c r="X69" s="643"/>
      <c r="Y69" s="643"/>
      <c r="Z69" s="643"/>
      <c r="AA69" s="643"/>
      <c r="AB69" s="643"/>
      <c r="AC69" s="642"/>
      <c r="AE69" s="642"/>
      <c r="AF69" s="642"/>
      <c r="AG69" s="642"/>
      <c r="AH69" s="643"/>
      <c r="AI69" s="643"/>
      <c r="AJ69" s="643"/>
      <c r="AK69" s="642"/>
      <c r="AL69" s="644"/>
    </row>
    <row r="70" spans="1:38" ht="14.55" customHeight="1">
      <c r="A70" s="687">
        <v>69</v>
      </c>
      <c r="B70" s="687">
        <v>10</v>
      </c>
      <c r="C70" s="41" t="s">
        <v>467</v>
      </c>
      <c r="H70" s="1145" t="s">
        <v>146</v>
      </c>
      <c r="J70" s="41" t="s">
        <v>1231</v>
      </c>
      <c r="P70" s="643"/>
      <c r="Q70" s="643"/>
      <c r="R70" s="643"/>
      <c r="S70" s="643"/>
      <c r="T70" s="643"/>
      <c r="U70" s="653">
        <v>1</v>
      </c>
      <c r="V70" s="642"/>
      <c r="W70" s="643"/>
      <c r="X70" s="643"/>
      <c r="Y70" s="643"/>
      <c r="Z70" s="643"/>
      <c r="AA70" s="643"/>
      <c r="AB70" s="643"/>
      <c r="AC70" s="642"/>
      <c r="AE70" s="642"/>
      <c r="AF70" s="642"/>
      <c r="AG70" s="642"/>
      <c r="AH70" s="643"/>
      <c r="AI70" s="643"/>
      <c r="AJ70" s="643"/>
      <c r="AK70" s="642"/>
      <c r="AL70" s="644"/>
    </row>
    <row r="71" spans="1:38" ht="14.55" customHeight="1">
      <c r="A71" s="687">
        <v>70</v>
      </c>
      <c r="B71" s="687">
        <v>11</v>
      </c>
      <c r="C71" s="41" t="s">
        <v>467</v>
      </c>
      <c r="H71" s="1145" t="s">
        <v>145</v>
      </c>
      <c r="J71" s="41" t="s">
        <v>1243</v>
      </c>
      <c r="P71" s="643"/>
      <c r="Q71" s="643"/>
      <c r="R71" s="643"/>
      <c r="S71" s="643"/>
      <c r="T71" s="643"/>
      <c r="U71" s="653">
        <v>1</v>
      </c>
      <c r="V71" s="642"/>
      <c r="W71" s="643"/>
      <c r="X71" s="643"/>
      <c r="Y71" s="643"/>
      <c r="Z71" s="643"/>
      <c r="AA71" s="643"/>
      <c r="AB71" s="643"/>
      <c r="AC71" s="642"/>
      <c r="AE71" s="642"/>
      <c r="AF71" s="642"/>
      <c r="AG71" s="642"/>
      <c r="AH71" s="643"/>
      <c r="AI71" s="643"/>
      <c r="AJ71" s="643"/>
      <c r="AK71" s="642"/>
      <c r="AL71" s="644"/>
    </row>
    <row r="72" spans="1:38" ht="14.55" customHeight="1">
      <c r="A72" s="687">
        <v>71</v>
      </c>
      <c r="B72" s="687">
        <v>12</v>
      </c>
      <c r="C72" s="41" t="s">
        <v>467</v>
      </c>
      <c r="H72" s="1145" t="s">
        <v>153</v>
      </c>
      <c r="J72" s="41" t="s">
        <v>1230</v>
      </c>
      <c r="P72" s="643"/>
      <c r="Q72" s="643"/>
      <c r="R72" s="643"/>
      <c r="S72" s="643"/>
      <c r="T72" s="643"/>
      <c r="U72" s="653">
        <v>1</v>
      </c>
      <c r="V72" s="642"/>
      <c r="W72" s="643"/>
      <c r="X72" s="643"/>
      <c r="Y72" s="643"/>
      <c r="Z72" s="643"/>
      <c r="AA72" s="643"/>
      <c r="AB72" s="643"/>
      <c r="AC72" s="642"/>
      <c r="AE72" s="642"/>
      <c r="AF72" s="642"/>
      <c r="AG72" s="642"/>
      <c r="AH72" s="643"/>
      <c r="AI72" s="643"/>
      <c r="AJ72" s="643"/>
      <c r="AK72" s="642"/>
      <c r="AL72" s="644"/>
    </row>
    <row r="73" spans="1:38" ht="14.55" customHeight="1">
      <c r="A73" s="687">
        <v>72</v>
      </c>
      <c r="B73" s="687">
        <v>13</v>
      </c>
      <c r="C73" s="41" t="s">
        <v>467</v>
      </c>
      <c r="H73" s="1145" t="s">
        <v>151</v>
      </c>
      <c r="J73" s="41" t="s">
        <v>1230</v>
      </c>
      <c r="P73" s="643"/>
      <c r="Q73" s="643"/>
      <c r="R73" s="643"/>
      <c r="S73" s="643"/>
      <c r="T73" s="643"/>
      <c r="U73" s="653">
        <v>1</v>
      </c>
      <c r="V73" s="642"/>
      <c r="W73" s="643"/>
      <c r="X73" s="643"/>
      <c r="Y73" s="643"/>
      <c r="Z73" s="643"/>
      <c r="AA73" s="643"/>
      <c r="AB73" s="643"/>
      <c r="AC73" s="642"/>
      <c r="AE73" s="642"/>
      <c r="AF73" s="642"/>
      <c r="AG73" s="642"/>
      <c r="AH73" s="643"/>
      <c r="AI73" s="643"/>
      <c r="AJ73" s="643"/>
      <c r="AK73" s="642"/>
      <c r="AL73" s="644"/>
    </row>
    <row r="74" spans="1:38" ht="14.55" customHeight="1">
      <c r="A74" s="687">
        <v>73</v>
      </c>
      <c r="B74" s="687">
        <v>14</v>
      </c>
      <c r="C74" s="41" t="s">
        <v>467</v>
      </c>
      <c r="H74" s="1145" t="s">
        <v>147</v>
      </c>
      <c r="J74" s="41" t="s">
        <v>1231</v>
      </c>
      <c r="P74" s="643"/>
      <c r="Q74" s="643"/>
      <c r="R74" s="643"/>
      <c r="S74" s="643"/>
      <c r="T74" s="643"/>
      <c r="U74" s="653">
        <v>1</v>
      </c>
      <c r="V74" s="642"/>
      <c r="W74" s="643"/>
      <c r="X74" s="643"/>
      <c r="Y74" s="643"/>
      <c r="Z74" s="643"/>
      <c r="AA74" s="643"/>
      <c r="AB74" s="643"/>
      <c r="AC74" s="642"/>
      <c r="AE74" s="642"/>
      <c r="AF74" s="642"/>
      <c r="AG74" s="642"/>
      <c r="AH74" s="643"/>
      <c r="AI74" s="643"/>
      <c r="AJ74" s="643"/>
      <c r="AK74" s="642"/>
      <c r="AL74" s="644"/>
    </row>
    <row r="75" spans="1:38" ht="14.55" customHeight="1">
      <c r="A75" s="687">
        <v>74</v>
      </c>
      <c r="B75" s="687">
        <v>15</v>
      </c>
      <c r="C75" s="41" t="s">
        <v>467</v>
      </c>
      <c r="H75" s="1145" t="s">
        <v>149</v>
      </c>
      <c r="J75" s="41" t="s">
        <v>1240</v>
      </c>
      <c r="P75" s="643"/>
      <c r="Q75" s="643"/>
      <c r="R75" s="643"/>
      <c r="S75" s="643"/>
      <c r="T75" s="643"/>
      <c r="U75" s="653">
        <v>1</v>
      </c>
      <c r="V75" s="642"/>
      <c r="W75" s="643"/>
      <c r="X75" s="643"/>
      <c r="Y75" s="643"/>
      <c r="Z75" s="643"/>
      <c r="AA75" s="643"/>
      <c r="AB75" s="643"/>
      <c r="AC75" s="642"/>
      <c r="AE75" s="642"/>
      <c r="AF75" s="642"/>
      <c r="AG75" s="642"/>
      <c r="AH75" s="643"/>
      <c r="AI75" s="643"/>
      <c r="AJ75" s="643"/>
      <c r="AK75" s="642"/>
      <c r="AL75" s="644"/>
    </row>
    <row r="76" spans="1:38" ht="14.55" customHeight="1">
      <c r="A76" s="687">
        <v>75</v>
      </c>
      <c r="B76" s="687">
        <v>16</v>
      </c>
      <c r="C76" s="41" t="s">
        <v>467</v>
      </c>
      <c r="H76" s="1145" t="s">
        <v>434</v>
      </c>
      <c r="J76" s="41" t="s">
        <v>703</v>
      </c>
      <c r="P76" s="643"/>
      <c r="Q76" s="643"/>
      <c r="R76" s="643"/>
      <c r="S76" s="643"/>
      <c r="T76" s="643"/>
      <c r="U76" s="653">
        <v>1</v>
      </c>
      <c r="V76" s="642"/>
      <c r="W76" s="643"/>
      <c r="X76" s="643"/>
      <c r="Y76" s="643"/>
      <c r="Z76" s="643"/>
      <c r="AA76" s="643"/>
      <c r="AB76" s="643"/>
      <c r="AC76" s="642"/>
      <c r="AE76" s="642"/>
      <c r="AF76" s="642"/>
      <c r="AG76" s="642"/>
      <c r="AH76" s="643"/>
      <c r="AI76" s="643"/>
      <c r="AJ76" s="643"/>
      <c r="AK76" s="642"/>
      <c r="AL76" s="644"/>
    </row>
    <row r="77" spans="1:38" ht="14.55" customHeight="1">
      <c r="A77" s="687">
        <v>76</v>
      </c>
      <c r="B77" s="687">
        <v>17</v>
      </c>
      <c r="C77" s="41" t="s">
        <v>467</v>
      </c>
      <c r="H77" s="1145" t="s">
        <v>156</v>
      </c>
      <c r="J77" s="41" t="s">
        <v>703</v>
      </c>
      <c r="P77" s="643"/>
      <c r="Q77" s="643"/>
      <c r="R77" s="643"/>
      <c r="S77" s="643"/>
      <c r="T77" s="643"/>
      <c r="U77" s="653">
        <v>1</v>
      </c>
      <c r="V77" s="642"/>
      <c r="W77" s="643"/>
      <c r="X77" s="643"/>
      <c r="Y77" s="643"/>
      <c r="Z77" s="643"/>
      <c r="AA77" s="643"/>
      <c r="AB77" s="643"/>
      <c r="AC77" s="642"/>
      <c r="AE77" s="642"/>
      <c r="AF77" s="642"/>
      <c r="AG77" s="642"/>
      <c r="AH77" s="643"/>
      <c r="AI77" s="643"/>
      <c r="AJ77" s="643"/>
      <c r="AK77" s="642"/>
      <c r="AL77" s="644"/>
    </row>
    <row r="78" spans="1:38" ht="14.55" customHeight="1">
      <c r="A78" s="687">
        <v>77</v>
      </c>
      <c r="B78" s="687">
        <v>18</v>
      </c>
      <c r="C78" s="41" t="s">
        <v>467</v>
      </c>
      <c r="H78" s="1145" t="s">
        <v>123</v>
      </c>
      <c r="J78" s="41" t="s">
        <v>1230</v>
      </c>
      <c r="P78" s="643"/>
      <c r="Q78" s="643"/>
      <c r="R78" s="643"/>
      <c r="S78" s="643"/>
      <c r="T78" s="643"/>
      <c r="U78" s="653">
        <v>1</v>
      </c>
      <c r="V78" s="642"/>
      <c r="W78" s="643"/>
      <c r="X78" s="643"/>
      <c r="Y78" s="643"/>
      <c r="Z78" s="643"/>
      <c r="AA78" s="643"/>
      <c r="AB78" s="643"/>
      <c r="AC78" s="642"/>
      <c r="AE78" s="642"/>
      <c r="AF78" s="642"/>
      <c r="AG78" s="642"/>
      <c r="AH78" s="643"/>
      <c r="AI78" s="643"/>
      <c r="AJ78" s="643"/>
      <c r="AK78" s="642"/>
      <c r="AL78" s="644"/>
    </row>
    <row r="79" spans="1:38" ht="14.55" customHeight="1">
      <c r="A79" s="687">
        <v>78</v>
      </c>
      <c r="B79" s="687">
        <v>13</v>
      </c>
      <c r="C79" s="41" t="s">
        <v>467</v>
      </c>
      <c r="H79" s="1145" t="s">
        <v>968</v>
      </c>
      <c r="J79" s="41" t="s">
        <v>1239</v>
      </c>
      <c r="P79" s="643"/>
      <c r="Q79" s="643"/>
      <c r="R79" s="643"/>
      <c r="S79" s="643"/>
      <c r="T79" s="643"/>
      <c r="U79" s="653">
        <v>1</v>
      </c>
      <c r="V79" s="642"/>
      <c r="W79" s="643"/>
      <c r="X79" s="643"/>
      <c r="Y79" s="643"/>
      <c r="Z79" s="643"/>
      <c r="AA79" s="643"/>
      <c r="AB79" s="643"/>
      <c r="AC79" s="642"/>
      <c r="AE79" s="642"/>
      <c r="AF79" s="642"/>
      <c r="AG79" s="642"/>
      <c r="AH79" s="643"/>
      <c r="AI79" s="643"/>
      <c r="AJ79" s="643"/>
      <c r="AK79" s="642"/>
      <c r="AL79" s="644"/>
    </row>
    <row r="80" spans="1:38" ht="14.55" customHeight="1">
      <c r="A80" s="687">
        <v>79</v>
      </c>
      <c r="B80" s="687">
        <v>1</v>
      </c>
      <c r="C80" s="41" t="s">
        <v>1108</v>
      </c>
      <c r="H80" s="1123" t="s">
        <v>453</v>
      </c>
      <c r="J80" s="1099" t="s">
        <v>1236</v>
      </c>
      <c r="P80" s="643"/>
      <c r="Q80" s="643"/>
      <c r="R80" s="643"/>
      <c r="S80" s="643"/>
      <c r="T80" s="643"/>
      <c r="U80" s="643"/>
      <c r="V80" s="656">
        <v>1</v>
      </c>
      <c r="W80" s="643"/>
      <c r="X80" s="643"/>
      <c r="Y80" s="643"/>
      <c r="Z80" s="643"/>
      <c r="AA80" s="643"/>
      <c r="AB80" s="643"/>
      <c r="AC80" s="642"/>
      <c r="AE80" s="642"/>
      <c r="AF80" s="642"/>
      <c r="AG80" s="642"/>
      <c r="AH80" s="643"/>
      <c r="AI80" s="643"/>
      <c r="AJ80" s="643"/>
      <c r="AK80" s="642"/>
      <c r="AL80" s="644"/>
    </row>
    <row r="81" spans="1:38" ht="14.55" customHeight="1">
      <c r="A81" s="687">
        <v>80</v>
      </c>
      <c r="B81" s="687">
        <v>2</v>
      </c>
      <c r="C81" s="41" t="s">
        <v>1108</v>
      </c>
      <c r="H81" s="1120" t="s">
        <v>445</v>
      </c>
      <c r="J81" s="41" t="s">
        <v>1236</v>
      </c>
      <c r="P81" s="643"/>
      <c r="Q81" s="643"/>
      <c r="R81" s="643"/>
      <c r="S81" s="643"/>
      <c r="T81" s="643"/>
      <c r="U81" s="643"/>
      <c r="V81" s="656">
        <v>1</v>
      </c>
      <c r="W81" s="643"/>
      <c r="X81" s="643"/>
      <c r="Y81" s="643"/>
      <c r="Z81" s="643"/>
      <c r="AA81" s="643"/>
      <c r="AB81" s="643"/>
      <c r="AC81" s="642"/>
      <c r="AE81" s="642"/>
      <c r="AF81" s="642"/>
      <c r="AG81" s="642"/>
      <c r="AH81" s="643"/>
      <c r="AI81" s="643"/>
      <c r="AJ81" s="643"/>
      <c r="AK81" s="642"/>
      <c r="AL81" s="644"/>
    </row>
    <row r="82" spans="1:38" ht="14.55" customHeight="1">
      <c r="A82" s="687">
        <v>81</v>
      </c>
      <c r="B82" s="687">
        <v>3</v>
      </c>
      <c r="C82" s="41" t="s">
        <v>1108</v>
      </c>
      <c r="H82" s="1148" t="s">
        <v>403</v>
      </c>
      <c r="J82" s="41" t="s">
        <v>1230</v>
      </c>
      <c r="P82" s="643"/>
      <c r="Q82" s="643"/>
      <c r="R82" s="643"/>
      <c r="S82" s="643"/>
      <c r="T82" s="643"/>
      <c r="U82" s="643"/>
      <c r="V82" s="656">
        <v>1</v>
      </c>
      <c r="W82" s="643"/>
      <c r="X82" s="643"/>
      <c r="Y82" s="643"/>
      <c r="Z82" s="643"/>
      <c r="AA82" s="643"/>
      <c r="AB82" s="643"/>
      <c r="AC82" s="642"/>
      <c r="AE82" s="642"/>
      <c r="AF82" s="642"/>
      <c r="AG82" s="642"/>
      <c r="AH82" s="643"/>
      <c r="AI82" s="643"/>
      <c r="AJ82" s="643"/>
      <c r="AK82" s="642"/>
      <c r="AL82" s="644"/>
    </row>
    <row r="83" spans="1:38" ht="14.55" customHeight="1">
      <c r="A83" s="687">
        <v>82</v>
      </c>
      <c r="B83" s="687">
        <v>4</v>
      </c>
      <c r="C83" s="41" t="s">
        <v>1108</v>
      </c>
      <c r="H83" s="1148" t="s">
        <v>448</v>
      </c>
      <c r="J83" s="41" t="s">
        <v>703</v>
      </c>
      <c r="P83" s="643"/>
      <c r="Q83" s="643"/>
      <c r="R83" s="643"/>
      <c r="S83" s="643"/>
      <c r="T83" s="643"/>
      <c r="U83" s="643"/>
      <c r="V83" s="656">
        <v>1</v>
      </c>
      <c r="W83" s="643"/>
      <c r="X83" s="643"/>
      <c r="Y83" s="643"/>
      <c r="Z83" s="643"/>
      <c r="AA83" s="643"/>
      <c r="AB83" s="643"/>
      <c r="AC83" s="642"/>
      <c r="AE83" s="642"/>
      <c r="AF83" s="642"/>
      <c r="AG83" s="642"/>
      <c r="AH83" s="643"/>
      <c r="AI83" s="643"/>
      <c r="AJ83" s="643"/>
      <c r="AK83" s="642"/>
      <c r="AL83" s="644"/>
    </row>
    <row r="84" spans="1:38" ht="14.55" customHeight="1">
      <c r="A84" s="687">
        <v>83</v>
      </c>
      <c r="B84" s="687">
        <v>6</v>
      </c>
      <c r="C84" s="41" t="s">
        <v>1108</v>
      </c>
      <c r="H84" s="1149" t="s">
        <v>298</v>
      </c>
      <c r="J84" s="41" t="s">
        <v>1230</v>
      </c>
      <c r="P84" s="643"/>
      <c r="Q84" s="643"/>
      <c r="R84" s="643"/>
      <c r="S84" s="643"/>
      <c r="T84" s="643"/>
      <c r="U84" s="643"/>
      <c r="V84" s="656">
        <v>1</v>
      </c>
      <c r="W84" s="643"/>
      <c r="X84" s="643"/>
      <c r="Y84" s="643"/>
      <c r="Z84" s="643"/>
      <c r="AA84" s="643"/>
      <c r="AB84" s="643"/>
      <c r="AC84" s="642"/>
      <c r="AE84" s="642"/>
      <c r="AF84" s="642"/>
      <c r="AG84" s="642"/>
      <c r="AH84" s="643"/>
      <c r="AI84" s="643"/>
      <c r="AJ84" s="643"/>
      <c r="AK84" s="642"/>
      <c r="AL84" s="644"/>
    </row>
    <row r="85" spans="1:38" ht="14.55" customHeight="1">
      <c r="A85" s="687">
        <v>84</v>
      </c>
      <c r="B85" s="687">
        <v>5</v>
      </c>
      <c r="C85" s="41" t="s">
        <v>1108</v>
      </c>
      <c r="H85" s="1148" t="s">
        <v>458</v>
      </c>
      <c r="J85" s="41" t="s">
        <v>1230</v>
      </c>
      <c r="P85" s="643"/>
      <c r="Q85" s="643"/>
      <c r="R85" s="643"/>
      <c r="S85" s="643"/>
      <c r="T85" s="643"/>
      <c r="U85" s="643"/>
      <c r="V85" s="656">
        <v>1</v>
      </c>
      <c r="W85" s="643"/>
      <c r="X85" s="643"/>
      <c r="Y85" s="643"/>
      <c r="Z85" s="643"/>
      <c r="AA85" s="643"/>
      <c r="AB85" s="643"/>
      <c r="AC85" s="642"/>
      <c r="AE85" s="642"/>
      <c r="AF85" s="642"/>
      <c r="AG85" s="642"/>
      <c r="AH85" s="643"/>
      <c r="AI85" s="643"/>
      <c r="AJ85" s="643"/>
      <c r="AK85" s="642"/>
      <c r="AL85" s="644"/>
    </row>
    <row r="86" spans="1:38" ht="14.55" customHeight="1">
      <c r="A86" s="687">
        <v>85</v>
      </c>
      <c r="B86" s="687">
        <v>7</v>
      </c>
      <c r="C86" s="41" t="s">
        <v>1108</v>
      </c>
      <c r="H86" s="1148" t="s">
        <v>455</v>
      </c>
      <c r="J86" s="41" t="s">
        <v>1243</v>
      </c>
      <c r="P86" s="643"/>
      <c r="Q86" s="643"/>
      <c r="R86" s="643"/>
      <c r="S86" s="643"/>
      <c r="T86" s="643"/>
      <c r="U86" s="643"/>
      <c r="V86" s="656">
        <v>1</v>
      </c>
      <c r="W86" s="643"/>
      <c r="X86" s="643"/>
      <c r="Y86" s="643"/>
      <c r="Z86" s="643"/>
      <c r="AA86" s="643"/>
      <c r="AB86" s="643"/>
      <c r="AC86" s="642"/>
      <c r="AE86" s="642"/>
      <c r="AF86" s="642"/>
      <c r="AG86" s="642"/>
      <c r="AH86" s="643"/>
      <c r="AI86" s="643"/>
      <c r="AJ86" s="643"/>
      <c r="AK86" s="642"/>
      <c r="AL86" s="644"/>
    </row>
    <row r="87" spans="1:38" ht="14.55" customHeight="1">
      <c r="A87" s="687">
        <v>86</v>
      </c>
      <c r="B87" s="687">
        <v>8</v>
      </c>
      <c r="C87" s="41" t="s">
        <v>1108</v>
      </c>
      <c r="H87" s="1148" t="s">
        <v>1173</v>
      </c>
      <c r="J87" s="41" t="s">
        <v>703</v>
      </c>
      <c r="P87" s="643"/>
      <c r="Q87" s="643"/>
      <c r="R87" s="643"/>
      <c r="S87" s="643"/>
      <c r="T87" s="643"/>
      <c r="U87" s="643"/>
      <c r="V87" s="656">
        <v>1</v>
      </c>
      <c r="W87" s="643"/>
      <c r="X87" s="643"/>
      <c r="Y87" s="643"/>
      <c r="Z87" s="643"/>
      <c r="AA87" s="643"/>
      <c r="AB87" s="643"/>
      <c r="AC87" s="642"/>
      <c r="AE87" s="642"/>
      <c r="AF87" s="642"/>
      <c r="AG87" s="642"/>
      <c r="AH87" s="643"/>
      <c r="AI87" s="643"/>
      <c r="AJ87" s="643"/>
      <c r="AK87" s="642"/>
      <c r="AL87" s="644"/>
    </row>
    <row r="88" spans="1:38" ht="14.55" customHeight="1">
      <c r="A88" s="687">
        <v>87</v>
      </c>
      <c r="B88" s="687">
        <v>9</v>
      </c>
      <c r="C88" s="41" t="s">
        <v>1108</v>
      </c>
      <c r="H88" s="1148" t="s">
        <v>1174</v>
      </c>
      <c r="J88" s="41" t="s">
        <v>703</v>
      </c>
      <c r="P88" s="643"/>
      <c r="Q88" s="643"/>
      <c r="R88" s="643"/>
      <c r="S88" s="643"/>
      <c r="T88" s="643"/>
      <c r="U88" s="643"/>
      <c r="V88" s="656">
        <v>1</v>
      </c>
      <c r="W88" s="643"/>
      <c r="X88" s="643"/>
      <c r="Y88" s="643"/>
      <c r="Z88" s="643"/>
      <c r="AA88" s="643"/>
      <c r="AB88" s="643"/>
      <c r="AC88" s="642"/>
      <c r="AE88" s="642"/>
      <c r="AF88" s="642"/>
      <c r="AG88" s="642"/>
      <c r="AH88" s="643"/>
      <c r="AI88" s="643"/>
      <c r="AJ88" s="643"/>
      <c r="AK88" s="642"/>
      <c r="AL88" s="644"/>
    </row>
    <row r="89" spans="1:38" ht="14.55" customHeight="1">
      <c r="A89" s="687">
        <v>88</v>
      </c>
      <c r="B89" s="687">
        <v>10</v>
      </c>
      <c r="C89" s="41" t="s">
        <v>1108</v>
      </c>
      <c r="H89" s="1148" t="s">
        <v>131</v>
      </c>
      <c r="J89" s="41" t="s">
        <v>1230</v>
      </c>
      <c r="P89" s="643"/>
      <c r="Q89" s="643"/>
      <c r="R89" s="643"/>
      <c r="S89" s="643"/>
      <c r="T89" s="643"/>
      <c r="U89" s="643"/>
      <c r="V89" s="656">
        <v>1</v>
      </c>
      <c r="W89" s="643"/>
      <c r="X89" s="643"/>
      <c r="Y89" s="643"/>
      <c r="Z89" s="643"/>
      <c r="AA89" s="643"/>
      <c r="AB89" s="643"/>
      <c r="AC89" s="642"/>
      <c r="AE89" s="642"/>
      <c r="AF89" s="642"/>
      <c r="AG89" s="642"/>
      <c r="AH89" s="643"/>
      <c r="AI89" s="643"/>
      <c r="AJ89" s="643"/>
      <c r="AK89" s="642"/>
      <c r="AL89" s="644"/>
    </row>
    <row r="90" spans="1:38" ht="14.55" customHeight="1">
      <c r="A90" s="687">
        <v>89</v>
      </c>
      <c r="B90" s="687">
        <v>11</v>
      </c>
      <c r="C90" s="41" t="s">
        <v>1108</v>
      </c>
      <c r="H90" s="1150" t="s">
        <v>1206</v>
      </c>
      <c r="J90" s="41" t="s">
        <v>1239</v>
      </c>
      <c r="P90" s="643"/>
      <c r="Q90" s="643"/>
      <c r="R90" s="643"/>
      <c r="S90" s="643"/>
      <c r="T90" s="643"/>
      <c r="U90" s="643"/>
      <c r="V90" s="656">
        <v>1</v>
      </c>
      <c r="W90" s="643"/>
      <c r="X90" s="643"/>
      <c r="Y90" s="643"/>
      <c r="Z90" s="643"/>
      <c r="AA90" s="643"/>
      <c r="AB90" s="643"/>
      <c r="AC90" s="642"/>
      <c r="AE90" s="642"/>
      <c r="AF90" s="642"/>
      <c r="AG90" s="642"/>
      <c r="AH90" s="643"/>
      <c r="AI90" s="643"/>
      <c r="AJ90" s="643"/>
      <c r="AK90" s="642"/>
      <c r="AL90" s="644"/>
    </row>
    <row r="91" spans="1:38" ht="14.55" customHeight="1">
      <c r="A91" s="687">
        <v>90</v>
      </c>
      <c r="B91" s="687">
        <v>1</v>
      </c>
      <c r="C91" s="41" t="s">
        <v>1341</v>
      </c>
      <c r="H91" s="1123" t="s">
        <v>445</v>
      </c>
      <c r="J91" s="1099" t="s">
        <v>1236</v>
      </c>
      <c r="P91" s="643"/>
      <c r="Q91" s="643"/>
      <c r="R91" s="643"/>
      <c r="W91" s="648">
        <v>1</v>
      </c>
      <c r="Z91" s="643"/>
      <c r="AE91" s="642"/>
      <c r="AF91" s="642"/>
      <c r="AG91" s="642"/>
    </row>
    <row r="92" spans="1:38" ht="14.55" customHeight="1">
      <c r="A92" s="687">
        <v>91</v>
      </c>
      <c r="B92" s="687">
        <v>2</v>
      </c>
      <c r="C92" s="41" t="s">
        <v>1341</v>
      </c>
      <c r="H92" s="1140" t="s">
        <v>483</v>
      </c>
      <c r="J92" s="41" t="s">
        <v>1236</v>
      </c>
      <c r="P92" s="643"/>
      <c r="Q92" s="643"/>
      <c r="R92" s="643"/>
      <c r="S92" s="643"/>
      <c r="T92" s="643"/>
      <c r="U92" s="643"/>
      <c r="V92" s="642"/>
      <c r="W92" s="648">
        <v>1</v>
      </c>
      <c r="X92" s="643"/>
      <c r="Y92" s="643"/>
      <c r="Z92" s="643"/>
      <c r="AA92" s="643"/>
      <c r="AB92" s="643"/>
      <c r="AC92" s="642"/>
      <c r="AE92" s="642"/>
      <c r="AF92" s="642"/>
      <c r="AG92" s="642"/>
      <c r="AH92" s="643"/>
      <c r="AI92" s="643"/>
      <c r="AJ92" s="643"/>
      <c r="AK92" s="642"/>
      <c r="AL92" s="644"/>
    </row>
    <row r="93" spans="1:38" ht="14.55" customHeight="1">
      <c r="A93" s="687">
        <v>92</v>
      </c>
      <c r="B93" s="687">
        <v>3</v>
      </c>
      <c r="C93" s="41" t="s">
        <v>1341</v>
      </c>
      <c r="H93" s="1141" t="s">
        <v>420</v>
      </c>
      <c r="J93" s="41" t="s">
        <v>1241</v>
      </c>
      <c r="P93" s="643"/>
      <c r="Q93" s="643"/>
      <c r="R93" s="643"/>
      <c r="S93" s="643"/>
      <c r="T93" s="643"/>
      <c r="U93" s="643"/>
      <c r="V93" s="642"/>
      <c r="W93" s="648">
        <v>1</v>
      </c>
      <c r="X93" s="643"/>
      <c r="Y93" s="643"/>
      <c r="Z93" s="643"/>
      <c r="AA93" s="643"/>
      <c r="AB93" s="643"/>
      <c r="AC93" s="642"/>
      <c r="AE93" s="642"/>
      <c r="AF93" s="642"/>
      <c r="AG93" s="642"/>
      <c r="AH93" s="643"/>
      <c r="AI93" s="643"/>
      <c r="AJ93" s="643"/>
      <c r="AK93" s="642"/>
      <c r="AL93" s="644"/>
    </row>
    <row r="94" spans="1:38" ht="14.55" customHeight="1">
      <c r="A94" s="687">
        <v>93</v>
      </c>
      <c r="B94" s="687">
        <v>4</v>
      </c>
      <c r="C94" s="41" t="s">
        <v>1341</v>
      </c>
      <c r="H94" s="1141" t="s">
        <v>117</v>
      </c>
      <c r="J94" s="41" t="s">
        <v>1240</v>
      </c>
      <c r="K94" s="41" t="s">
        <v>1302</v>
      </c>
      <c r="P94" s="643"/>
      <c r="Q94" s="643"/>
      <c r="R94" s="643"/>
      <c r="S94" s="643"/>
      <c r="T94" s="643"/>
      <c r="U94" s="643"/>
      <c r="V94" s="642"/>
      <c r="W94" s="648">
        <v>1</v>
      </c>
      <c r="X94" s="643"/>
      <c r="Y94" s="643"/>
      <c r="Z94" s="643"/>
      <c r="AA94" s="643"/>
      <c r="AB94" s="643"/>
      <c r="AC94" s="642"/>
      <c r="AE94" s="642"/>
      <c r="AF94" s="642"/>
      <c r="AG94" s="642"/>
      <c r="AH94" s="643"/>
      <c r="AI94" s="643"/>
      <c r="AJ94" s="643"/>
      <c r="AK94" s="642"/>
      <c r="AL94" s="644"/>
    </row>
    <row r="95" spans="1:38" ht="14.55" customHeight="1">
      <c r="A95" s="687">
        <v>94</v>
      </c>
      <c r="B95" s="687">
        <v>5</v>
      </c>
      <c r="C95" s="41" t="s">
        <v>1341</v>
      </c>
      <c r="H95" s="1141" t="s">
        <v>127</v>
      </c>
      <c r="J95" s="41" t="s">
        <v>703</v>
      </c>
      <c r="P95" s="643"/>
      <c r="Q95" s="643"/>
      <c r="R95" s="643"/>
      <c r="S95" s="643"/>
      <c r="T95" s="643"/>
      <c r="U95" s="643"/>
      <c r="V95" s="642"/>
      <c r="W95" s="648">
        <v>1</v>
      </c>
      <c r="X95" s="643"/>
      <c r="Y95" s="643"/>
      <c r="Z95" s="643"/>
      <c r="AA95" s="643"/>
      <c r="AB95" s="643"/>
      <c r="AC95" s="642"/>
      <c r="AE95" s="642"/>
      <c r="AF95" s="642"/>
      <c r="AG95" s="642"/>
      <c r="AH95" s="643"/>
      <c r="AI95" s="643"/>
      <c r="AJ95" s="643"/>
      <c r="AK95" s="642"/>
      <c r="AL95" s="644"/>
    </row>
    <row r="96" spans="1:38" ht="14.55" customHeight="1">
      <c r="A96" s="687">
        <v>95</v>
      </c>
      <c r="B96" s="687">
        <v>6</v>
      </c>
      <c r="C96" s="41" t="s">
        <v>1341</v>
      </c>
      <c r="H96" s="1141" t="s">
        <v>1254</v>
      </c>
      <c r="J96" s="41" t="s">
        <v>1231</v>
      </c>
      <c r="K96" s="41" t="s">
        <v>1305</v>
      </c>
      <c r="P96" s="643"/>
      <c r="Q96" s="643"/>
      <c r="R96" s="643"/>
      <c r="S96" s="643"/>
      <c r="T96" s="643"/>
      <c r="U96" s="643"/>
      <c r="V96" s="642"/>
      <c r="W96" s="648">
        <v>1</v>
      </c>
      <c r="X96" s="643"/>
      <c r="Y96" s="643"/>
      <c r="Z96" s="643"/>
      <c r="AA96" s="643"/>
      <c r="AB96" s="643"/>
      <c r="AC96" s="642"/>
      <c r="AE96" s="642"/>
      <c r="AF96" s="642"/>
      <c r="AG96" s="642"/>
      <c r="AH96" s="643"/>
      <c r="AI96" s="643"/>
      <c r="AJ96" s="643"/>
      <c r="AK96" s="642"/>
      <c r="AL96" s="644"/>
    </row>
    <row r="97" spans="1:38" ht="14.55" customHeight="1">
      <c r="A97" s="687">
        <v>96</v>
      </c>
      <c r="B97" s="687">
        <v>1</v>
      </c>
      <c r="C97" s="41" t="s">
        <v>965</v>
      </c>
      <c r="H97" s="1123" t="s">
        <v>1203</v>
      </c>
      <c r="J97" s="1099" t="s">
        <v>1236</v>
      </c>
      <c r="P97" s="643"/>
      <c r="Q97" s="643"/>
      <c r="R97" s="643"/>
      <c r="S97" s="643"/>
      <c r="T97" s="643"/>
      <c r="U97" s="643"/>
      <c r="V97" s="642"/>
      <c r="W97" s="643"/>
      <c r="X97" s="650">
        <v>1</v>
      </c>
      <c r="Y97" s="643"/>
      <c r="Z97" s="643"/>
      <c r="AA97" s="643"/>
      <c r="AB97" s="643"/>
      <c r="AC97" s="642"/>
      <c r="AE97" s="642"/>
      <c r="AF97" s="642"/>
      <c r="AG97" s="642"/>
      <c r="AH97" s="643"/>
      <c r="AI97" s="643"/>
      <c r="AJ97" s="643"/>
      <c r="AK97" s="642"/>
      <c r="AL97" s="644"/>
    </row>
    <row r="98" spans="1:38" ht="14.55" customHeight="1">
      <c r="A98" s="687">
        <v>97</v>
      </c>
      <c r="B98" s="687">
        <v>2</v>
      </c>
      <c r="C98" s="41" t="s">
        <v>965</v>
      </c>
      <c r="H98" s="1140" t="s">
        <v>964</v>
      </c>
      <c r="J98" s="41" t="s">
        <v>1236</v>
      </c>
      <c r="P98" s="643"/>
      <c r="Q98" s="643"/>
      <c r="R98" s="643"/>
      <c r="S98" s="643"/>
      <c r="T98" s="643"/>
      <c r="U98" s="643"/>
      <c r="V98" s="642"/>
      <c r="W98" s="643"/>
      <c r="X98" s="650">
        <v>1</v>
      </c>
      <c r="Y98" s="643"/>
      <c r="Z98" s="643"/>
      <c r="AA98" s="643"/>
      <c r="AB98" s="643"/>
      <c r="AC98" s="642"/>
      <c r="AE98" s="642"/>
      <c r="AF98" s="642"/>
      <c r="AG98" s="642"/>
      <c r="AH98" s="643"/>
      <c r="AI98" s="643"/>
      <c r="AJ98" s="643"/>
      <c r="AK98" s="642"/>
      <c r="AL98" s="644"/>
    </row>
    <row r="99" spans="1:38" ht="14.55" customHeight="1">
      <c r="A99" s="687">
        <v>98</v>
      </c>
      <c r="B99" s="687">
        <v>3</v>
      </c>
      <c r="C99" s="41" t="s">
        <v>965</v>
      </c>
      <c r="H99" s="1136" t="str">
        <f>H106</f>
        <v>StatementID</v>
      </c>
      <c r="J99" s="41" t="s">
        <v>1236</v>
      </c>
      <c r="P99" s="643"/>
      <c r="Q99" s="643"/>
      <c r="R99" s="643"/>
      <c r="S99" s="643"/>
      <c r="T99" s="643"/>
      <c r="U99" s="643"/>
      <c r="V99" s="642"/>
      <c r="W99" s="643"/>
      <c r="X99" s="650">
        <v>1</v>
      </c>
      <c r="Y99" s="643"/>
      <c r="Z99" s="643"/>
      <c r="AA99" s="643"/>
      <c r="AB99" s="643"/>
      <c r="AC99" s="642"/>
      <c r="AE99" s="642"/>
      <c r="AF99" s="642"/>
      <c r="AG99" s="642"/>
      <c r="AH99" s="643"/>
      <c r="AI99" s="643"/>
      <c r="AJ99" s="643"/>
      <c r="AK99" s="642"/>
      <c r="AL99" s="644"/>
    </row>
    <row r="100" spans="1:38">
      <c r="A100" s="687">
        <v>99</v>
      </c>
      <c r="B100" s="687">
        <v>4</v>
      </c>
      <c r="C100" s="41" t="s">
        <v>965</v>
      </c>
      <c r="H100" s="1137" t="s">
        <v>1427</v>
      </c>
      <c r="J100" s="41" t="s">
        <v>1231</v>
      </c>
      <c r="K100" s="41" t="s">
        <v>1305</v>
      </c>
      <c r="X100" s="650">
        <v>1</v>
      </c>
    </row>
    <row r="101" spans="1:38">
      <c r="A101" s="687">
        <v>100</v>
      </c>
      <c r="B101" s="687">
        <v>5</v>
      </c>
      <c r="C101" s="41" t="s">
        <v>965</v>
      </c>
      <c r="H101" s="1142" t="s">
        <v>719</v>
      </c>
      <c r="J101" s="41" t="s">
        <v>1240</v>
      </c>
      <c r="X101" s="650">
        <v>1</v>
      </c>
    </row>
    <row r="102" spans="1:38" ht="14.55" customHeight="1">
      <c r="A102" s="687">
        <v>101</v>
      </c>
      <c r="B102" s="687">
        <v>6</v>
      </c>
      <c r="C102" s="41" t="s">
        <v>965</v>
      </c>
      <c r="H102" s="1142" t="s">
        <v>431</v>
      </c>
      <c r="J102" s="41" t="s">
        <v>1240</v>
      </c>
      <c r="K102" s="41" t="s">
        <v>1302</v>
      </c>
      <c r="P102" s="643"/>
      <c r="Q102" s="643"/>
      <c r="R102" s="643"/>
      <c r="S102" s="643"/>
      <c r="T102" s="643"/>
      <c r="U102" s="643"/>
      <c r="V102" s="642"/>
      <c r="W102" s="643"/>
      <c r="X102" s="650">
        <v>1</v>
      </c>
      <c r="Y102" s="643"/>
      <c r="Z102" s="643"/>
      <c r="AA102" s="643"/>
      <c r="AB102" s="643"/>
      <c r="AC102" s="642"/>
      <c r="AE102" s="642"/>
      <c r="AF102" s="642"/>
      <c r="AG102" s="642"/>
      <c r="AH102" s="643"/>
      <c r="AI102" s="643"/>
      <c r="AJ102" s="643"/>
      <c r="AK102" s="642"/>
      <c r="AL102" s="644"/>
    </row>
    <row r="103" spans="1:38" ht="14.55" customHeight="1">
      <c r="A103" s="687">
        <v>102</v>
      </c>
      <c r="B103" s="687">
        <v>7</v>
      </c>
      <c r="C103" s="41" t="s">
        <v>965</v>
      </c>
      <c r="H103" s="1142" t="s">
        <v>435</v>
      </c>
      <c r="J103" s="41" t="s">
        <v>1230</v>
      </c>
      <c r="P103" s="643"/>
      <c r="Q103" s="643"/>
      <c r="R103" s="643"/>
      <c r="S103" s="643"/>
      <c r="T103" s="643"/>
      <c r="U103" s="643"/>
      <c r="V103" s="642"/>
      <c r="W103" s="643"/>
      <c r="X103" s="650">
        <v>1</v>
      </c>
      <c r="Y103" s="643"/>
      <c r="Z103" s="643"/>
      <c r="AA103" s="643"/>
      <c r="AB103" s="643"/>
      <c r="AC103" s="642"/>
      <c r="AE103" s="642"/>
      <c r="AF103" s="642"/>
      <c r="AG103" s="642"/>
      <c r="AH103" s="643"/>
      <c r="AI103" s="643"/>
      <c r="AJ103" s="643"/>
      <c r="AK103" s="642"/>
      <c r="AL103" s="644"/>
    </row>
    <row r="104" spans="1:38" ht="14.55" customHeight="1">
      <c r="A104" s="687">
        <v>103</v>
      </c>
      <c r="B104" s="687">
        <v>6</v>
      </c>
      <c r="C104" s="41" t="s">
        <v>965</v>
      </c>
      <c r="H104" s="1137" t="s">
        <v>1251</v>
      </c>
      <c r="J104" s="41" t="s">
        <v>1231</v>
      </c>
      <c r="P104" s="643"/>
      <c r="Q104" s="643"/>
      <c r="R104" s="643"/>
      <c r="S104" s="643"/>
      <c r="T104" s="643"/>
      <c r="U104" s="643"/>
      <c r="V104" s="642"/>
      <c r="W104" s="643"/>
      <c r="X104" s="650">
        <v>1</v>
      </c>
      <c r="Y104" s="643"/>
      <c r="Z104" s="643"/>
      <c r="AA104" s="643"/>
      <c r="AB104" s="643"/>
      <c r="AC104" s="642"/>
      <c r="AE104" s="642"/>
      <c r="AF104" s="642"/>
      <c r="AG104" s="642"/>
      <c r="AH104" s="643"/>
      <c r="AI104" s="643"/>
      <c r="AJ104" s="643"/>
      <c r="AK104" s="642"/>
      <c r="AL104" s="644"/>
    </row>
    <row r="105" spans="1:38" ht="14.55" customHeight="1">
      <c r="A105" s="687">
        <v>104</v>
      </c>
      <c r="B105" s="687">
        <v>7</v>
      </c>
      <c r="C105" s="41" t="s">
        <v>965</v>
      </c>
      <c r="H105" s="1137" t="s">
        <v>966</v>
      </c>
      <c r="J105" s="41" t="s">
        <v>1230</v>
      </c>
      <c r="P105" s="643"/>
      <c r="Q105" s="643"/>
      <c r="R105" s="643"/>
      <c r="S105" s="643"/>
      <c r="T105" s="643"/>
      <c r="U105" s="643"/>
      <c r="V105" s="642"/>
      <c r="W105" s="643"/>
      <c r="X105" s="650">
        <v>1</v>
      </c>
      <c r="Y105" s="643"/>
      <c r="Z105" s="643"/>
      <c r="AA105" s="643"/>
      <c r="AB105" s="643"/>
      <c r="AC105" s="642"/>
      <c r="AE105" s="642"/>
      <c r="AF105" s="642"/>
      <c r="AG105" s="642"/>
      <c r="AH105" s="643"/>
      <c r="AI105" s="643"/>
      <c r="AJ105" s="643"/>
      <c r="AK105" s="642"/>
      <c r="AL105" s="644"/>
    </row>
    <row r="106" spans="1:38" ht="14.55" customHeight="1">
      <c r="A106" s="687">
        <v>105</v>
      </c>
      <c r="B106" s="687">
        <v>1</v>
      </c>
      <c r="C106" s="41" t="s">
        <v>1893</v>
      </c>
      <c r="H106" s="1123" t="s">
        <v>484</v>
      </c>
      <c r="J106" s="1099" t="s">
        <v>1236</v>
      </c>
      <c r="P106" s="643"/>
      <c r="Q106" s="643"/>
      <c r="R106" s="643"/>
      <c r="S106" s="643"/>
      <c r="T106" s="643"/>
      <c r="U106" s="643"/>
      <c r="V106" s="642"/>
      <c r="W106" s="642"/>
      <c r="X106" s="642"/>
      <c r="Y106" s="652">
        <v>1</v>
      </c>
      <c r="Z106" s="643"/>
      <c r="AA106" s="643"/>
      <c r="AB106" s="643"/>
      <c r="AC106" s="642"/>
      <c r="AE106" s="642"/>
      <c r="AF106" s="642"/>
      <c r="AG106" s="642"/>
      <c r="AH106" s="643"/>
      <c r="AI106" s="643"/>
      <c r="AJ106" s="643"/>
      <c r="AK106" s="642"/>
      <c r="AL106" s="644"/>
    </row>
    <row r="107" spans="1:38" ht="14.55" customHeight="1">
      <c r="A107" s="687">
        <v>106</v>
      </c>
      <c r="B107" s="687">
        <v>2</v>
      </c>
      <c r="C107" s="41" t="s">
        <v>1893</v>
      </c>
      <c r="H107" s="1140" t="s">
        <v>1203</v>
      </c>
      <c r="J107" s="41" t="s">
        <v>1236</v>
      </c>
      <c r="P107" s="643"/>
      <c r="Q107" s="643"/>
      <c r="R107" s="643"/>
      <c r="S107" s="643"/>
      <c r="T107" s="643"/>
      <c r="U107" s="643"/>
      <c r="V107" s="642"/>
      <c r="W107" s="643"/>
      <c r="X107" s="643"/>
      <c r="Y107" s="652">
        <v>1</v>
      </c>
      <c r="Z107" s="643"/>
      <c r="AA107" s="643"/>
      <c r="AB107" s="643"/>
      <c r="AC107" s="642"/>
      <c r="AE107" s="642"/>
      <c r="AF107" s="642"/>
      <c r="AG107" s="642"/>
      <c r="AH107" s="643"/>
      <c r="AI107" s="643"/>
      <c r="AJ107" s="643"/>
      <c r="AK107" s="642"/>
      <c r="AL107" s="644"/>
    </row>
    <row r="108" spans="1:38" ht="14.55" customHeight="1">
      <c r="A108" s="687">
        <v>107</v>
      </c>
      <c r="B108" s="687">
        <v>3</v>
      </c>
      <c r="C108" s="41" t="s">
        <v>1893</v>
      </c>
      <c r="H108" s="1143" t="s">
        <v>454</v>
      </c>
      <c r="J108" s="41" t="s">
        <v>703</v>
      </c>
      <c r="P108" s="643"/>
      <c r="Q108" s="643"/>
      <c r="R108" s="643"/>
      <c r="S108" s="643"/>
      <c r="T108" s="643"/>
      <c r="U108" s="643"/>
      <c r="V108" s="642"/>
      <c r="W108" s="643"/>
      <c r="X108" s="643"/>
      <c r="Y108" s="652">
        <v>1</v>
      </c>
      <c r="Z108" s="643"/>
      <c r="AA108" s="643"/>
      <c r="AB108" s="643"/>
      <c r="AC108" s="642"/>
      <c r="AE108" s="642"/>
      <c r="AF108" s="642"/>
      <c r="AG108" s="642"/>
      <c r="AH108" s="643"/>
      <c r="AI108" s="643"/>
      <c r="AJ108" s="643"/>
      <c r="AK108" s="642"/>
      <c r="AL108" s="644"/>
    </row>
    <row r="109" spans="1:38" ht="14.55" customHeight="1">
      <c r="A109" s="687">
        <v>108</v>
      </c>
      <c r="B109" s="687">
        <v>4</v>
      </c>
      <c r="C109" s="41" t="s">
        <v>1893</v>
      </c>
      <c r="H109" s="1143" t="s">
        <v>5</v>
      </c>
      <c r="J109" s="41" t="s">
        <v>1231</v>
      </c>
      <c r="P109" s="643"/>
      <c r="Q109" s="643"/>
      <c r="R109" s="643"/>
      <c r="S109" s="643"/>
      <c r="T109" s="643"/>
      <c r="U109" s="643"/>
      <c r="V109" s="642"/>
      <c r="W109" s="643"/>
      <c r="X109" s="643"/>
      <c r="Y109" s="652">
        <v>1</v>
      </c>
      <c r="Z109" s="643"/>
      <c r="AA109" s="643"/>
      <c r="AB109" s="643"/>
      <c r="AC109" s="642"/>
      <c r="AE109" s="642"/>
      <c r="AF109" s="642"/>
      <c r="AG109" s="642"/>
      <c r="AH109" s="643"/>
      <c r="AI109" s="643"/>
      <c r="AJ109" s="643"/>
      <c r="AK109" s="642"/>
      <c r="AL109" s="644"/>
    </row>
    <row r="110" spans="1:38" ht="14.55" customHeight="1">
      <c r="A110" s="687">
        <v>109</v>
      </c>
      <c r="B110" s="687">
        <v>5</v>
      </c>
      <c r="C110" s="41" t="s">
        <v>1893</v>
      </c>
      <c r="H110" s="1143" t="s">
        <v>1307</v>
      </c>
      <c r="J110" s="41" t="s">
        <v>1231</v>
      </c>
      <c r="K110" s="41" t="s">
        <v>51</v>
      </c>
      <c r="P110" s="643"/>
      <c r="Q110" s="643"/>
      <c r="R110" s="643"/>
      <c r="S110" s="643"/>
      <c r="T110" s="643"/>
      <c r="U110" s="643"/>
      <c r="V110" s="642"/>
      <c r="W110" s="643"/>
      <c r="X110" s="643"/>
      <c r="Y110" s="652">
        <v>1</v>
      </c>
      <c r="Z110" s="643"/>
      <c r="AA110" s="643"/>
      <c r="AB110" s="643"/>
      <c r="AC110" s="642"/>
      <c r="AE110" s="642"/>
      <c r="AF110" s="642"/>
      <c r="AG110" s="642"/>
      <c r="AH110" s="643"/>
      <c r="AI110" s="643"/>
      <c r="AJ110" s="643"/>
      <c r="AK110" s="642"/>
      <c r="AL110" s="644"/>
    </row>
    <row r="111" spans="1:38" ht="14.55" customHeight="1">
      <c r="A111" s="687">
        <v>110</v>
      </c>
      <c r="B111" s="687">
        <v>6</v>
      </c>
      <c r="C111" s="41" t="s">
        <v>1893</v>
      </c>
      <c r="H111" s="1143" t="s">
        <v>486</v>
      </c>
      <c r="J111" s="41" t="s">
        <v>1240</v>
      </c>
      <c r="P111" s="643"/>
      <c r="Q111" s="643"/>
      <c r="R111" s="643"/>
      <c r="S111" s="643"/>
      <c r="T111" s="643"/>
      <c r="U111" s="643"/>
      <c r="V111" s="642"/>
      <c r="W111" s="643"/>
      <c r="X111" s="643"/>
      <c r="Y111" s="652">
        <v>1</v>
      </c>
      <c r="Z111" s="643"/>
      <c r="AA111" s="643"/>
      <c r="AB111" s="643"/>
      <c r="AC111" s="642"/>
      <c r="AE111" s="642"/>
      <c r="AF111" s="642"/>
      <c r="AG111" s="642"/>
      <c r="AH111" s="643"/>
      <c r="AI111" s="643"/>
      <c r="AJ111" s="643"/>
      <c r="AK111" s="642"/>
      <c r="AL111" s="644"/>
    </row>
    <row r="112" spans="1:38" ht="14.55" customHeight="1">
      <c r="A112" s="687">
        <v>111</v>
      </c>
      <c r="B112" s="687">
        <v>7</v>
      </c>
      <c r="C112" s="41" t="s">
        <v>1893</v>
      </c>
      <c r="H112" s="1143" t="s">
        <v>485</v>
      </c>
      <c r="J112" s="41" t="s">
        <v>1231</v>
      </c>
      <c r="K112" s="41" t="s">
        <v>499</v>
      </c>
      <c r="P112" s="643"/>
      <c r="Q112" s="643"/>
      <c r="R112" s="643"/>
      <c r="S112" s="643"/>
      <c r="T112" s="643"/>
      <c r="U112" s="643"/>
      <c r="V112" s="642"/>
      <c r="W112" s="643"/>
      <c r="X112" s="643"/>
      <c r="Y112" s="652">
        <v>1</v>
      </c>
      <c r="Z112" s="643"/>
      <c r="AA112" s="643"/>
      <c r="AB112" s="643"/>
      <c r="AC112" s="642"/>
      <c r="AE112" s="642"/>
      <c r="AF112" s="642"/>
      <c r="AG112" s="642"/>
      <c r="AH112" s="643"/>
      <c r="AI112" s="643"/>
      <c r="AJ112" s="643"/>
      <c r="AK112" s="642"/>
      <c r="AL112" s="644"/>
    </row>
    <row r="113" spans="1:57" ht="14.55" customHeight="1">
      <c r="A113" s="687">
        <v>112</v>
      </c>
      <c r="B113" s="687">
        <v>8</v>
      </c>
      <c r="C113" s="41" t="s">
        <v>1893</v>
      </c>
      <c r="H113" s="1143" t="s">
        <v>431</v>
      </c>
      <c r="J113" s="41" t="s">
        <v>1240</v>
      </c>
      <c r="K113" s="41" t="s">
        <v>1237</v>
      </c>
      <c r="P113" s="643"/>
      <c r="Q113" s="643"/>
      <c r="R113" s="643"/>
      <c r="S113" s="643"/>
      <c r="T113" s="643"/>
      <c r="U113" s="643"/>
      <c r="V113" s="642"/>
      <c r="W113" s="643"/>
      <c r="X113" s="643"/>
      <c r="Y113" s="652">
        <v>1</v>
      </c>
      <c r="Z113" s="643"/>
      <c r="AA113" s="643"/>
      <c r="AB113" s="643"/>
      <c r="AC113" s="642"/>
      <c r="AE113" s="642"/>
      <c r="AF113" s="642"/>
      <c r="AG113" s="642"/>
      <c r="AH113" s="643"/>
      <c r="AI113" s="643"/>
      <c r="AJ113" s="643"/>
      <c r="AK113" s="642"/>
      <c r="AL113" s="644"/>
    </row>
    <row r="114" spans="1:57" ht="14.55" customHeight="1">
      <c r="A114" s="687">
        <v>113</v>
      </c>
      <c r="B114" s="687">
        <v>9</v>
      </c>
      <c r="C114" s="41" t="s">
        <v>1893</v>
      </c>
      <c r="H114" s="1143" t="s">
        <v>1320</v>
      </c>
      <c r="J114" s="41" t="s">
        <v>1230</v>
      </c>
      <c r="P114" s="643"/>
      <c r="Q114" s="643"/>
      <c r="R114" s="643"/>
      <c r="S114" s="643"/>
      <c r="T114" s="643"/>
      <c r="U114" s="643"/>
      <c r="V114" s="642"/>
      <c r="W114" s="643"/>
      <c r="X114" s="643"/>
      <c r="Y114" s="652">
        <v>1</v>
      </c>
      <c r="Z114" s="643"/>
      <c r="AA114" s="643"/>
      <c r="AB114" s="643"/>
      <c r="AC114" s="642"/>
      <c r="AE114" s="642"/>
      <c r="AF114" s="642"/>
      <c r="AG114" s="642"/>
      <c r="AH114" s="643"/>
      <c r="AI114" s="643"/>
      <c r="AJ114" s="643"/>
      <c r="AK114" s="642"/>
      <c r="AL114" s="644"/>
    </row>
    <row r="115" spans="1:57" s="227" customFormat="1" ht="14.55" customHeight="1">
      <c r="A115" s="687">
        <v>114</v>
      </c>
      <c r="B115" s="687">
        <v>1</v>
      </c>
      <c r="C115" s="41" t="s">
        <v>1713</v>
      </c>
      <c r="D115" s="41"/>
      <c r="E115" s="41"/>
      <c r="F115" s="41"/>
      <c r="G115" s="41"/>
      <c r="H115" s="1123" t="s">
        <v>1827</v>
      </c>
      <c r="I115" s="165"/>
      <c r="J115" s="1099" t="s">
        <v>1236</v>
      </c>
      <c r="K115" s="41"/>
      <c r="L115" s="165"/>
      <c r="M115" s="165"/>
      <c r="N115" s="165"/>
      <c r="O115" s="683"/>
      <c r="P115" s="643"/>
      <c r="Q115" s="643"/>
      <c r="R115" s="643"/>
      <c r="S115" s="643"/>
      <c r="T115" s="886"/>
      <c r="U115" s="643"/>
      <c r="V115" s="642"/>
      <c r="W115" s="643"/>
      <c r="X115" s="643"/>
      <c r="Y115" s="643"/>
      <c r="Z115" s="654">
        <v>1</v>
      </c>
      <c r="AA115" s="643"/>
      <c r="AB115" s="643"/>
      <c r="AC115" s="642"/>
      <c r="AD115" s="165"/>
      <c r="AE115" s="642"/>
      <c r="AF115" s="642"/>
      <c r="AG115" s="642"/>
      <c r="AH115" s="643"/>
      <c r="AI115" s="643"/>
      <c r="AJ115" s="643"/>
      <c r="AK115" s="642"/>
      <c r="AL115" s="644"/>
      <c r="AM115"/>
      <c r="AN115"/>
      <c r="AO115"/>
      <c r="AP115"/>
      <c r="AQ115"/>
      <c r="AR115"/>
      <c r="AS115"/>
      <c r="AT115"/>
      <c r="AU115"/>
      <c r="AV115"/>
      <c r="AW115"/>
      <c r="AX115"/>
      <c r="AY115"/>
      <c r="AZ115"/>
      <c r="BA115"/>
      <c r="BB115"/>
      <c r="BC115"/>
      <c r="BD115"/>
      <c r="BE115"/>
    </row>
    <row r="116" spans="1:57" s="227" customFormat="1" ht="14.55" customHeight="1">
      <c r="A116" s="687">
        <v>115</v>
      </c>
      <c r="B116" s="687">
        <v>2</v>
      </c>
      <c r="C116" s="41" t="s">
        <v>1713</v>
      </c>
      <c r="D116" s="41"/>
      <c r="E116" s="41"/>
      <c r="F116" s="41"/>
      <c r="G116" s="41"/>
      <c r="H116" s="1165" t="s">
        <v>445</v>
      </c>
      <c r="I116" s="165"/>
      <c r="J116" s="41" t="s">
        <v>1236</v>
      </c>
      <c r="K116" s="41"/>
      <c r="L116" s="165"/>
      <c r="M116" s="165"/>
      <c r="N116" s="165"/>
      <c r="O116" s="683"/>
      <c r="P116" s="643"/>
      <c r="Q116" s="643"/>
      <c r="R116" s="643"/>
      <c r="S116" s="643"/>
      <c r="T116" s="886"/>
      <c r="U116" s="643"/>
      <c r="V116" s="642"/>
      <c r="W116" s="643"/>
      <c r="X116" s="643"/>
      <c r="Y116" s="643"/>
      <c r="Z116" s="654">
        <v>1</v>
      </c>
      <c r="AA116" s="643"/>
      <c r="AB116" s="643"/>
      <c r="AC116" s="642"/>
      <c r="AD116" s="165"/>
      <c r="AE116" s="642"/>
      <c r="AF116" s="642"/>
      <c r="AG116" s="642"/>
      <c r="AH116" s="643"/>
      <c r="AI116" s="643"/>
      <c r="AJ116" s="643"/>
      <c r="AK116" s="642"/>
      <c r="AL116" s="644"/>
      <c r="AM116"/>
      <c r="AN116"/>
      <c r="AO116"/>
      <c r="AP116"/>
      <c r="AQ116"/>
      <c r="AR116"/>
      <c r="AS116"/>
      <c r="AT116"/>
      <c r="AU116"/>
      <c r="AV116"/>
      <c r="AW116"/>
      <c r="AX116"/>
      <c r="AY116"/>
      <c r="AZ116"/>
      <c r="BA116"/>
      <c r="BB116"/>
      <c r="BC116"/>
      <c r="BD116"/>
      <c r="BE116"/>
    </row>
    <row r="117" spans="1:57" s="227" customFormat="1" ht="14.55" customHeight="1">
      <c r="A117" s="687">
        <v>116</v>
      </c>
      <c r="B117" s="687">
        <v>3</v>
      </c>
      <c r="C117" s="41" t="s">
        <v>1713</v>
      </c>
      <c r="D117" s="41"/>
      <c r="E117" s="41"/>
      <c r="F117" s="41"/>
      <c r="G117" s="41"/>
      <c r="H117" s="1160" t="s">
        <v>703</v>
      </c>
      <c r="I117" s="165"/>
      <c r="J117" s="41" t="s">
        <v>703</v>
      </c>
      <c r="K117" s="41"/>
      <c r="L117" s="165"/>
      <c r="M117" s="165"/>
      <c r="N117" s="165"/>
      <c r="O117" s="683"/>
      <c r="P117" s="643"/>
      <c r="Q117" s="643"/>
      <c r="R117" s="643"/>
      <c r="S117" s="643"/>
      <c r="T117" s="886"/>
      <c r="U117" s="643"/>
      <c r="V117" s="642"/>
      <c r="W117" s="643"/>
      <c r="X117" s="643"/>
      <c r="Y117" s="643"/>
      <c r="Z117" s="654">
        <v>1</v>
      </c>
      <c r="AA117" s="643"/>
      <c r="AB117" s="643"/>
      <c r="AC117" s="642"/>
      <c r="AD117" s="165"/>
      <c r="AE117" s="642"/>
      <c r="AF117" s="642"/>
      <c r="AG117" s="642"/>
      <c r="AH117" s="643"/>
      <c r="AI117" s="643"/>
      <c r="AJ117" s="643"/>
      <c r="AK117" s="642"/>
      <c r="AL117" s="644"/>
      <c r="AM117"/>
      <c r="AN117"/>
      <c r="AO117"/>
      <c r="AP117"/>
      <c r="AQ117"/>
      <c r="AR117"/>
      <c r="AS117"/>
      <c r="AT117"/>
      <c r="AU117"/>
      <c r="AV117"/>
      <c r="AW117"/>
      <c r="AX117"/>
      <c r="AY117"/>
      <c r="AZ117"/>
      <c r="BA117"/>
      <c r="BB117"/>
      <c r="BC117"/>
      <c r="BD117"/>
      <c r="BE117"/>
    </row>
    <row r="118" spans="1:57" s="227" customFormat="1" ht="14.55" customHeight="1">
      <c r="A118" s="687">
        <v>117</v>
      </c>
      <c r="B118" s="687">
        <v>4</v>
      </c>
      <c r="C118" s="41" t="s">
        <v>1713</v>
      </c>
      <c r="D118" s="41"/>
      <c r="E118" s="41"/>
      <c r="F118" s="41"/>
      <c r="G118" s="41"/>
      <c r="H118" s="1133" t="s">
        <v>67</v>
      </c>
      <c r="I118" s="165"/>
      <c r="J118" s="41" t="s">
        <v>1231</v>
      </c>
      <c r="K118" s="41"/>
      <c r="L118" s="165"/>
      <c r="M118" s="165"/>
      <c r="N118" s="165"/>
      <c r="O118" s="683"/>
      <c r="P118" s="643"/>
      <c r="Q118" s="643"/>
      <c r="R118" s="643"/>
      <c r="S118" s="643"/>
      <c r="T118" s="886"/>
      <c r="U118" s="643"/>
      <c r="V118" s="642"/>
      <c r="W118" s="643"/>
      <c r="X118" s="643"/>
      <c r="Y118" s="643"/>
      <c r="Z118" s="654">
        <v>1</v>
      </c>
      <c r="AA118" s="643"/>
      <c r="AB118" s="643"/>
      <c r="AC118" s="642"/>
      <c r="AD118" s="165"/>
      <c r="AE118" s="642"/>
      <c r="AF118" s="642"/>
      <c r="AG118" s="642"/>
      <c r="AH118" s="643"/>
      <c r="AI118" s="643"/>
      <c r="AJ118" s="643"/>
      <c r="AK118" s="642"/>
      <c r="AL118" s="644"/>
      <c r="AM118"/>
      <c r="AN118"/>
      <c r="AO118"/>
      <c r="AP118"/>
      <c r="AQ118"/>
      <c r="AR118"/>
      <c r="AS118"/>
      <c r="AT118"/>
      <c r="AU118"/>
      <c r="AV118"/>
      <c r="AW118"/>
      <c r="AX118"/>
      <c r="AY118"/>
      <c r="AZ118"/>
      <c r="BA118"/>
      <c r="BB118"/>
      <c r="BC118"/>
      <c r="BD118"/>
      <c r="BE118"/>
    </row>
    <row r="119" spans="1:57" s="227" customFormat="1" ht="14.55" customHeight="1">
      <c r="A119" s="687">
        <v>118</v>
      </c>
      <c r="B119" s="687">
        <v>5</v>
      </c>
      <c r="C119" s="41" t="s">
        <v>1713</v>
      </c>
      <c r="D119" s="41"/>
      <c r="E119" s="41"/>
      <c r="F119" s="41"/>
      <c r="G119" s="41"/>
      <c r="H119" s="1177" t="s">
        <v>123</v>
      </c>
      <c r="I119" s="165"/>
      <c r="J119" s="41" t="s">
        <v>1230</v>
      </c>
      <c r="K119" s="41"/>
      <c r="L119" s="165"/>
      <c r="M119" s="165"/>
      <c r="N119" s="165"/>
      <c r="O119" s="683"/>
      <c r="P119" s="643"/>
      <c r="Q119" s="643"/>
      <c r="R119" s="643"/>
      <c r="S119" s="643"/>
      <c r="T119" s="886"/>
      <c r="U119" s="643"/>
      <c r="V119" s="642"/>
      <c r="W119" s="643"/>
      <c r="X119" s="643"/>
      <c r="Y119" s="643"/>
      <c r="Z119" s="654">
        <v>1</v>
      </c>
      <c r="AA119" s="643"/>
      <c r="AB119" s="643"/>
      <c r="AC119" s="642"/>
      <c r="AD119" s="165"/>
      <c r="AE119" s="642"/>
      <c r="AF119" s="642"/>
      <c r="AG119" s="642"/>
      <c r="AH119" s="643"/>
      <c r="AI119" s="643"/>
      <c r="AJ119" s="643"/>
      <c r="AK119" s="642"/>
      <c r="AL119" s="644"/>
      <c r="AM119"/>
      <c r="AN119"/>
      <c r="AO119"/>
      <c r="AP119"/>
      <c r="AQ119"/>
      <c r="AR119"/>
      <c r="AS119"/>
      <c r="AT119"/>
      <c r="AU119"/>
      <c r="AV119"/>
      <c r="AW119"/>
      <c r="AX119"/>
      <c r="AY119"/>
      <c r="AZ119"/>
      <c r="BA119"/>
      <c r="BB119"/>
      <c r="BC119"/>
      <c r="BD119"/>
      <c r="BE119"/>
    </row>
    <row r="120" spans="1:57" ht="14.55" customHeight="1">
      <c r="A120" s="687">
        <v>119</v>
      </c>
      <c r="B120" s="687">
        <v>1</v>
      </c>
      <c r="C120" s="41" t="s">
        <v>972</v>
      </c>
      <c r="H120" s="1123" t="s">
        <v>1898</v>
      </c>
      <c r="J120" s="1099" t="s">
        <v>1236</v>
      </c>
      <c r="P120" s="643"/>
      <c r="Q120" s="643"/>
      <c r="R120" s="643"/>
      <c r="S120" s="643"/>
      <c r="T120" s="643"/>
      <c r="U120" s="643"/>
      <c r="V120" s="642"/>
      <c r="W120" s="643"/>
      <c r="X120" s="643"/>
      <c r="Y120" s="643"/>
      <c r="Z120" s="643"/>
      <c r="AA120" s="654">
        <v>1</v>
      </c>
      <c r="AB120" s="643"/>
      <c r="AC120" s="642"/>
      <c r="AE120" s="642"/>
      <c r="AF120" s="642"/>
      <c r="AG120" s="642"/>
      <c r="AH120" s="643"/>
      <c r="AI120" s="643"/>
      <c r="AJ120" s="643"/>
      <c r="AK120" s="642"/>
      <c r="AL120" s="644"/>
    </row>
    <row r="121" spans="1:57" ht="14.55" customHeight="1">
      <c r="A121" s="687">
        <v>120</v>
      </c>
      <c r="B121" s="687">
        <v>2</v>
      </c>
      <c r="C121" s="41" t="s">
        <v>972</v>
      </c>
      <c r="H121" s="1129" t="s">
        <v>445</v>
      </c>
      <c r="J121" s="41" t="s">
        <v>1236</v>
      </c>
      <c r="P121" s="643"/>
      <c r="Q121" s="643"/>
      <c r="R121" s="643"/>
      <c r="S121" s="643"/>
      <c r="T121" s="643"/>
      <c r="U121" s="643"/>
      <c r="V121" s="642"/>
      <c r="W121" s="643"/>
      <c r="X121" s="643"/>
      <c r="Y121" s="643"/>
      <c r="Z121" s="643"/>
      <c r="AA121" s="654">
        <v>1</v>
      </c>
      <c r="AB121" s="643"/>
      <c r="AC121" s="642"/>
      <c r="AE121" s="642"/>
      <c r="AF121" s="642"/>
      <c r="AG121" s="642"/>
      <c r="AH121" s="643"/>
      <c r="AI121" s="643"/>
      <c r="AJ121" s="643"/>
      <c r="AK121" s="642"/>
      <c r="AL121" s="644"/>
    </row>
    <row r="122" spans="1:57" ht="14.55" customHeight="1">
      <c r="A122" s="687">
        <v>121</v>
      </c>
      <c r="B122" s="687">
        <v>3</v>
      </c>
      <c r="C122" s="41" t="s">
        <v>972</v>
      </c>
      <c r="H122" s="1119" t="s">
        <v>108</v>
      </c>
      <c r="J122" s="41" t="s">
        <v>1231</v>
      </c>
      <c r="K122" s="41" t="s">
        <v>81</v>
      </c>
      <c r="P122" s="643"/>
      <c r="Q122" s="643"/>
      <c r="R122" s="643"/>
      <c r="S122" s="643"/>
      <c r="T122" s="643"/>
      <c r="U122" s="643"/>
      <c r="V122" s="642"/>
      <c r="W122" s="643"/>
      <c r="X122" s="643"/>
      <c r="Y122" s="643"/>
      <c r="Z122" s="643"/>
      <c r="AA122" s="654">
        <v>1</v>
      </c>
      <c r="AB122" s="643"/>
      <c r="AC122" s="642"/>
      <c r="AE122" s="642"/>
      <c r="AF122" s="642"/>
      <c r="AG122" s="642"/>
      <c r="AH122" s="643"/>
      <c r="AI122" s="643"/>
      <c r="AJ122" s="643"/>
      <c r="AK122" s="642"/>
      <c r="AL122" s="644"/>
    </row>
    <row r="123" spans="1:57" ht="14.55" customHeight="1">
      <c r="A123" s="687">
        <v>122</v>
      </c>
      <c r="B123" s="687">
        <v>2</v>
      </c>
      <c r="C123" s="41" t="s">
        <v>972</v>
      </c>
      <c r="H123" s="1146" t="s">
        <v>384</v>
      </c>
      <c r="J123" s="41" t="s">
        <v>703</v>
      </c>
      <c r="K123" s="41" t="s">
        <v>1305</v>
      </c>
      <c r="P123" s="643"/>
      <c r="Q123" s="643"/>
      <c r="R123" s="643"/>
      <c r="S123" s="643"/>
      <c r="T123" s="643"/>
      <c r="U123" s="643"/>
      <c r="V123" s="642"/>
      <c r="W123" s="643"/>
      <c r="X123" s="643"/>
      <c r="Y123" s="643"/>
      <c r="Z123" s="643"/>
      <c r="AA123" s="654">
        <v>1</v>
      </c>
      <c r="AB123" s="643"/>
      <c r="AC123" s="642"/>
      <c r="AE123" s="642"/>
      <c r="AF123" s="642"/>
      <c r="AG123" s="642"/>
      <c r="AH123" s="643"/>
      <c r="AI123" s="643"/>
      <c r="AJ123" s="643"/>
      <c r="AK123" s="642"/>
      <c r="AL123" s="644"/>
    </row>
    <row r="124" spans="1:57" ht="14.55" customHeight="1">
      <c r="A124" s="687">
        <v>123</v>
      </c>
      <c r="B124" s="687">
        <v>3</v>
      </c>
      <c r="C124" s="41" t="s">
        <v>972</v>
      </c>
      <c r="H124" s="1146" t="s">
        <v>381</v>
      </c>
      <c r="J124" s="41" t="s">
        <v>1240</v>
      </c>
      <c r="P124" s="643"/>
      <c r="Q124" s="643"/>
      <c r="R124" s="643"/>
      <c r="S124" s="643"/>
      <c r="T124" s="643"/>
      <c r="U124" s="643"/>
      <c r="V124" s="642"/>
      <c r="W124" s="643"/>
      <c r="X124" s="643"/>
      <c r="Y124" s="643"/>
      <c r="Z124" s="643"/>
      <c r="AA124" s="654">
        <v>1</v>
      </c>
      <c r="AB124" s="643"/>
      <c r="AC124" s="642"/>
      <c r="AE124" s="642"/>
      <c r="AF124" s="642"/>
      <c r="AG124" s="642"/>
      <c r="AH124" s="643"/>
      <c r="AI124" s="643"/>
      <c r="AJ124" s="643"/>
      <c r="AK124" s="642"/>
      <c r="AL124" s="644"/>
    </row>
    <row r="125" spans="1:57" ht="14.55" customHeight="1">
      <c r="A125" s="687">
        <v>124</v>
      </c>
      <c r="B125" s="687">
        <v>4</v>
      </c>
      <c r="C125" s="41" t="s">
        <v>972</v>
      </c>
      <c r="H125" s="1146" t="s">
        <v>1256</v>
      </c>
      <c r="J125" s="41" t="s">
        <v>1234</v>
      </c>
      <c r="P125" s="643"/>
      <c r="Q125" s="643"/>
      <c r="R125" s="643"/>
      <c r="S125" s="643"/>
      <c r="T125" s="643"/>
      <c r="U125" s="643"/>
      <c r="V125" s="642"/>
      <c r="W125" s="643"/>
      <c r="X125" s="643"/>
      <c r="Y125" s="643"/>
      <c r="Z125" s="643"/>
      <c r="AA125" s="654">
        <v>1</v>
      </c>
      <c r="AB125" s="643"/>
      <c r="AC125" s="642"/>
      <c r="AE125" s="642"/>
      <c r="AF125" s="642"/>
      <c r="AG125" s="642"/>
      <c r="AH125" s="643"/>
      <c r="AI125" s="643"/>
      <c r="AJ125" s="643"/>
      <c r="AK125" s="642"/>
      <c r="AL125" s="644"/>
    </row>
    <row r="126" spans="1:57" ht="14.55" customHeight="1">
      <c r="A126" s="687">
        <v>125</v>
      </c>
      <c r="B126" s="687">
        <v>5</v>
      </c>
      <c r="C126" s="41" t="s">
        <v>972</v>
      </c>
      <c r="H126" s="1146" t="s">
        <v>1194</v>
      </c>
      <c r="J126" s="41" t="s">
        <v>703</v>
      </c>
      <c r="P126" s="643"/>
      <c r="Q126" s="643"/>
      <c r="R126" s="643"/>
      <c r="S126" s="643"/>
      <c r="T126" s="643"/>
      <c r="U126" s="643"/>
      <c r="V126" s="642"/>
      <c r="W126" s="643"/>
      <c r="X126" s="643"/>
      <c r="Y126" s="643"/>
      <c r="Z126" s="643"/>
      <c r="AA126" s="654">
        <v>1</v>
      </c>
      <c r="AB126" s="643"/>
      <c r="AC126" s="642"/>
      <c r="AE126" s="642"/>
      <c r="AF126" s="642"/>
      <c r="AG126" s="642"/>
      <c r="AH126" s="643"/>
      <c r="AI126" s="643"/>
      <c r="AJ126" s="643"/>
      <c r="AK126" s="642"/>
      <c r="AL126" s="644"/>
    </row>
    <row r="127" spans="1:57" ht="14.55" customHeight="1">
      <c r="A127" s="687">
        <v>126</v>
      </c>
      <c r="B127" s="687">
        <v>6</v>
      </c>
      <c r="C127" s="41" t="s">
        <v>972</v>
      </c>
      <c r="H127" s="1146" t="s">
        <v>1200</v>
      </c>
      <c r="J127" s="41" t="s">
        <v>1231</v>
      </c>
      <c r="P127" s="643"/>
      <c r="Q127" s="643"/>
      <c r="R127" s="643"/>
      <c r="S127" s="643"/>
      <c r="T127" s="643"/>
      <c r="U127" s="643"/>
      <c r="V127" s="642"/>
      <c r="W127" s="643"/>
      <c r="X127" s="643"/>
      <c r="Y127" s="643"/>
      <c r="Z127" s="643"/>
      <c r="AA127" s="654">
        <v>1</v>
      </c>
      <c r="AB127" s="643"/>
      <c r="AC127" s="642"/>
      <c r="AE127" s="642"/>
      <c r="AF127" s="642"/>
      <c r="AG127" s="642"/>
      <c r="AH127" s="643"/>
      <c r="AI127" s="643"/>
      <c r="AJ127" s="643"/>
      <c r="AK127" s="642"/>
      <c r="AL127" s="644"/>
    </row>
    <row r="128" spans="1:57" ht="14.55" customHeight="1">
      <c r="A128" s="687">
        <v>127</v>
      </c>
      <c r="B128" s="687">
        <v>1</v>
      </c>
      <c r="C128" s="1184" t="s">
        <v>279</v>
      </c>
      <c r="D128" s="1123" t="s">
        <v>447</v>
      </c>
      <c r="E128" s="1184"/>
      <c r="F128" s="1123" t="s">
        <v>2100</v>
      </c>
      <c r="G128" s="1184"/>
      <c r="H128" s="1123" t="s">
        <v>1199</v>
      </c>
      <c r="J128" s="1099" t="s">
        <v>1229</v>
      </c>
      <c r="P128" s="640"/>
      <c r="Q128" s="640"/>
      <c r="R128" s="640"/>
      <c r="S128" s="640"/>
      <c r="T128" s="640"/>
      <c r="U128" s="640"/>
      <c r="V128" s="639"/>
      <c r="W128" s="640"/>
      <c r="X128" s="640"/>
      <c r="Y128" s="640"/>
      <c r="Z128" s="640"/>
      <c r="AA128" s="640"/>
      <c r="AB128" s="638">
        <v>1</v>
      </c>
      <c r="AC128" s="639"/>
      <c r="AE128" s="639"/>
      <c r="AF128" s="639"/>
      <c r="AG128" s="639"/>
      <c r="AH128" s="640"/>
      <c r="AI128" s="640"/>
      <c r="AJ128" s="640"/>
      <c r="AK128" s="639"/>
      <c r="AL128" s="641"/>
      <c r="AM128" s="227"/>
      <c r="AN128" s="227"/>
      <c r="AO128" s="227"/>
      <c r="AP128" s="227"/>
      <c r="AQ128" s="227"/>
      <c r="AR128" s="227"/>
      <c r="AS128" s="227"/>
      <c r="AT128" s="227"/>
      <c r="AU128" s="227"/>
      <c r="AV128" s="227"/>
      <c r="AW128" s="227"/>
      <c r="AX128" s="227"/>
      <c r="AY128" s="227"/>
      <c r="AZ128" s="227"/>
      <c r="BA128" s="227"/>
      <c r="BB128" s="227"/>
      <c r="BC128" s="227"/>
      <c r="BD128" s="227"/>
      <c r="BE128" s="227"/>
    </row>
    <row r="129" spans="1:57" ht="14.55" customHeight="1">
      <c r="A129" s="687">
        <v>128</v>
      </c>
      <c r="B129" s="687">
        <v>2</v>
      </c>
      <c r="C129" s="41" t="s">
        <v>279</v>
      </c>
      <c r="D129" s="1764" t="s">
        <v>2102</v>
      </c>
      <c r="F129" s="1764" t="s">
        <v>2102</v>
      </c>
      <c r="H129" s="1116" t="s">
        <v>174</v>
      </c>
      <c r="J129" s="41" t="s">
        <v>1231</v>
      </c>
      <c r="P129" s="640"/>
      <c r="Q129" s="640"/>
      <c r="R129" s="640"/>
      <c r="S129" s="640"/>
      <c r="T129" s="640"/>
      <c r="U129" s="640"/>
      <c r="V129" s="639"/>
      <c r="W129" s="640"/>
      <c r="X129" s="640"/>
      <c r="Y129" s="640"/>
      <c r="Z129" s="640"/>
      <c r="AA129" s="640"/>
      <c r="AB129" s="638">
        <v>1</v>
      </c>
      <c r="AC129" s="639"/>
      <c r="AE129" s="639"/>
      <c r="AF129" s="639"/>
      <c r="AG129" s="639"/>
      <c r="AH129" s="640"/>
      <c r="AI129" s="640"/>
      <c r="AJ129" s="640"/>
      <c r="AK129" s="639"/>
      <c r="AL129" s="641"/>
      <c r="AM129" s="227"/>
      <c r="AN129" s="227"/>
      <c r="AO129" s="227"/>
      <c r="AP129" s="227"/>
      <c r="AQ129" s="227"/>
      <c r="AR129" s="227"/>
      <c r="AS129" s="227"/>
      <c r="AT129" s="227"/>
      <c r="AU129" s="227"/>
      <c r="AV129" s="227"/>
      <c r="AW129" s="227"/>
      <c r="AX129" s="227"/>
      <c r="AY129" s="227"/>
      <c r="AZ129" s="227"/>
      <c r="BA129" s="227"/>
      <c r="BB129" s="227"/>
      <c r="BC129" s="227"/>
      <c r="BD129" s="227"/>
      <c r="BE129" s="227"/>
    </row>
    <row r="130" spans="1:57" ht="14.55" customHeight="1">
      <c r="A130" s="687">
        <v>129</v>
      </c>
      <c r="B130" s="687">
        <v>3</v>
      </c>
      <c r="C130" s="41" t="s">
        <v>279</v>
      </c>
      <c r="D130" s="1764" t="s">
        <v>403</v>
      </c>
      <c r="F130" s="1116" t="s">
        <v>403</v>
      </c>
      <c r="H130" s="1116" t="s">
        <v>403</v>
      </c>
      <c r="J130" s="41" t="s">
        <v>1230</v>
      </c>
      <c r="P130" s="640"/>
      <c r="Q130" s="640"/>
      <c r="R130" s="640"/>
      <c r="S130" s="640"/>
      <c r="T130" s="640"/>
      <c r="U130" s="640"/>
      <c r="V130" s="639"/>
      <c r="W130" s="640"/>
      <c r="X130" s="640"/>
      <c r="Y130" s="640"/>
      <c r="Z130" s="640"/>
      <c r="AA130" s="640"/>
      <c r="AB130" s="638">
        <v>1</v>
      </c>
      <c r="AC130" s="639"/>
      <c r="AE130" s="639"/>
      <c r="AF130" s="639"/>
      <c r="AG130" s="639"/>
      <c r="AH130" s="640"/>
      <c r="AI130" s="640"/>
      <c r="AJ130" s="640"/>
      <c r="AK130" s="639"/>
      <c r="AL130" s="641"/>
      <c r="AM130" s="227"/>
      <c r="AN130" s="227"/>
      <c r="AO130" s="227"/>
      <c r="AP130" s="227"/>
      <c r="AQ130" s="227"/>
      <c r="AR130" s="227"/>
      <c r="AS130" s="227"/>
      <c r="AT130" s="227"/>
      <c r="AU130" s="227"/>
      <c r="AV130" s="227"/>
      <c r="AW130" s="227"/>
      <c r="AX130" s="227"/>
      <c r="AY130" s="227"/>
      <c r="AZ130" s="227"/>
      <c r="BA130" s="227"/>
      <c r="BB130" s="227"/>
      <c r="BC130" s="227"/>
      <c r="BD130" s="227"/>
      <c r="BE130" s="227"/>
    </row>
    <row r="131" spans="1:57" ht="14.55" customHeight="1">
      <c r="A131" s="687">
        <v>130</v>
      </c>
      <c r="B131" s="687">
        <v>5</v>
      </c>
      <c r="C131" s="41" t="s">
        <v>1895</v>
      </c>
      <c r="D131" s="1765"/>
      <c r="F131" s="1191"/>
      <c r="H131" s="1191" t="s">
        <v>234</v>
      </c>
      <c r="J131" s="41" t="s">
        <v>1230</v>
      </c>
      <c r="P131" s="640"/>
      <c r="Q131" s="640"/>
      <c r="R131" s="640"/>
      <c r="S131" s="640"/>
      <c r="T131" s="640"/>
      <c r="U131" s="640"/>
      <c r="V131" s="639"/>
      <c r="W131" s="640"/>
      <c r="X131" s="640"/>
      <c r="Y131" s="640"/>
      <c r="Z131" s="640"/>
      <c r="AA131" s="640"/>
      <c r="AB131" s="638">
        <v>1</v>
      </c>
      <c r="AC131" s="639"/>
      <c r="AE131" s="639"/>
      <c r="AF131" s="639"/>
      <c r="AG131" s="639"/>
      <c r="AH131" s="640"/>
      <c r="AI131" s="640"/>
      <c r="AJ131" s="640"/>
      <c r="AK131" s="639"/>
      <c r="AL131" s="641"/>
      <c r="AM131" s="227"/>
      <c r="AN131" s="227"/>
      <c r="AO131" s="227"/>
      <c r="AP131" s="227"/>
      <c r="AQ131" s="227"/>
      <c r="AR131" s="227"/>
      <c r="AS131" s="227"/>
      <c r="AT131" s="227"/>
      <c r="AU131" s="227"/>
      <c r="AV131" s="227"/>
      <c r="AW131" s="227"/>
      <c r="AX131" s="227"/>
      <c r="AY131" s="227"/>
      <c r="AZ131" s="227"/>
      <c r="BA131" s="227"/>
      <c r="BB131" s="227"/>
      <c r="BC131" s="227"/>
      <c r="BD131" s="227"/>
      <c r="BE131" s="227"/>
    </row>
    <row r="132" spans="1:57" ht="14.55" customHeight="1" thickBot="1">
      <c r="A132" s="687">
        <v>131</v>
      </c>
      <c r="B132" s="687">
        <v>6</v>
      </c>
      <c r="C132" s="41" t="s">
        <v>1895</v>
      </c>
      <c r="D132" s="1766"/>
      <c r="F132" s="1191"/>
      <c r="H132" s="1191" t="s">
        <v>1840</v>
      </c>
      <c r="J132" s="41" t="s">
        <v>1230</v>
      </c>
      <c r="P132" s="640"/>
      <c r="Q132" s="640"/>
      <c r="R132" s="640"/>
      <c r="S132" s="640"/>
      <c r="T132" s="640"/>
      <c r="U132" s="640"/>
      <c r="V132" s="639"/>
      <c r="W132" s="640"/>
      <c r="X132" s="640"/>
      <c r="Y132" s="640"/>
      <c r="Z132" s="640"/>
      <c r="AA132" s="640"/>
      <c r="AB132" s="638">
        <v>1</v>
      </c>
      <c r="AC132" s="639"/>
      <c r="AE132" s="639"/>
      <c r="AF132" s="639"/>
      <c r="AG132" s="639"/>
      <c r="AH132" s="640"/>
      <c r="AI132" s="640"/>
      <c r="AJ132" s="640"/>
      <c r="AK132" s="639"/>
      <c r="AL132" s="641"/>
      <c r="AM132" s="227"/>
      <c r="AN132" s="227"/>
      <c r="AO132" s="227"/>
      <c r="AP132" s="227"/>
      <c r="AQ132" s="227"/>
      <c r="AR132" s="227"/>
      <c r="AS132" s="227"/>
      <c r="AT132" s="227"/>
      <c r="AU132" s="227"/>
      <c r="AV132" s="227"/>
      <c r="AW132" s="227"/>
      <c r="AX132" s="227"/>
      <c r="AY132" s="227"/>
      <c r="AZ132" s="227"/>
      <c r="BA132" s="227"/>
      <c r="BB132" s="227"/>
      <c r="BC132" s="227"/>
      <c r="BD132" s="227"/>
      <c r="BE132" s="227"/>
    </row>
    <row r="133" spans="1:57" ht="14.55" customHeight="1" thickTop="1">
      <c r="A133" s="687">
        <v>132</v>
      </c>
      <c r="B133" s="687">
        <v>7</v>
      </c>
      <c r="C133" s="41" t="s">
        <v>1894</v>
      </c>
      <c r="D133" s="1187"/>
      <c r="F133" s="1187"/>
      <c r="H133" s="1187" t="s">
        <v>282</v>
      </c>
      <c r="I133" s="96"/>
      <c r="J133" s="41" t="s">
        <v>1230</v>
      </c>
      <c r="P133" s="640"/>
      <c r="Q133" s="640"/>
      <c r="R133" s="640"/>
      <c r="S133" s="640"/>
      <c r="T133" s="640"/>
      <c r="U133" s="640"/>
      <c r="V133" s="639"/>
      <c r="W133" s="640"/>
      <c r="X133" s="640"/>
      <c r="Y133" s="640"/>
      <c r="Z133" s="640"/>
      <c r="AA133" s="640"/>
      <c r="AB133" s="638">
        <v>1</v>
      </c>
      <c r="AC133" s="639"/>
      <c r="AE133" s="639"/>
      <c r="AF133" s="639"/>
      <c r="AG133" s="639"/>
      <c r="AH133" s="640"/>
      <c r="AI133" s="640"/>
      <c r="AJ133" s="640"/>
      <c r="AK133" s="639"/>
      <c r="AL133" s="641"/>
      <c r="AM133" s="227"/>
      <c r="AN133" s="227"/>
      <c r="AO133" s="227"/>
      <c r="AP133" s="227"/>
      <c r="AQ133" s="227"/>
      <c r="AR133" s="227"/>
      <c r="AS133" s="227"/>
      <c r="AT133" s="227"/>
      <c r="AU133" s="227"/>
      <c r="AV133" s="227"/>
      <c r="AW133" s="227"/>
      <c r="AX133" s="227"/>
      <c r="AY133" s="227"/>
      <c r="AZ133" s="227"/>
      <c r="BA133" s="227"/>
      <c r="BB133" s="227"/>
      <c r="BC133" s="227"/>
      <c r="BD133" s="227"/>
      <c r="BE133" s="227"/>
    </row>
    <row r="134" spans="1:57" ht="14.55" customHeight="1">
      <c r="A134" s="687">
        <v>133</v>
      </c>
      <c r="B134" s="687">
        <v>8</v>
      </c>
      <c r="C134" s="41" t="s">
        <v>1894</v>
      </c>
      <c r="D134" s="1188"/>
      <c r="F134" s="1188"/>
      <c r="H134" s="1188" t="s">
        <v>284</v>
      </c>
      <c r="I134" s="96"/>
      <c r="J134" s="41" t="s">
        <v>1230</v>
      </c>
      <c r="P134" s="640"/>
      <c r="Q134" s="640"/>
      <c r="R134" s="640"/>
      <c r="S134" s="640"/>
      <c r="T134" s="640"/>
      <c r="U134" s="640"/>
      <c r="V134" s="639"/>
      <c r="W134" s="640"/>
      <c r="X134" s="640"/>
      <c r="Y134" s="640"/>
      <c r="Z134" s="640"/>
      <c r="AA134" s="640"/>
      <c r="AB134" s="638">
        <v>1</v>
      </c>
      <c r="AC134" s="639"/>
      <c r="AE134" s="639"/>
      <c r="AF134" s="639"/>
      <c r="AG134" s="639"/>
      <c r="AH134" s="640"/>
      <c r="AI134" s="640"/>
      <c r="AJ134" s="640"/>
      <c r="AK134" s="639"/>
      <c r="AL134" s="641"/>
      <c r="AM134" s="227"/>
      <c r="AN134" s="227"/>
      <c r="AO134" s="227"/>
      <c r="AP134" s="227"/>
      <c r="AQ134" s="227"/>
      <c r="AR134" s="227"/>
      <c r="AS134" s="227"/>
      <c r="AT134" s="227"/>
      <c r="AU134" s="227"/>
      <c r="AV134" s="227"/>
      <c r="AW134" s="227"/>
      <c r="AX134" s="227"/>
      <c r="AY134" s="227"/>
      <c r="AZ134" s="227"/>
      <c r="BA134" s="227"/>
      <c r="BB134" s="227"/>
      <c r="BC134" s="227"/>
      <c r="BD134" s="227"/>
      <c r="BE134" s="227"/>
    </row>
    <row r="135" spans="1:57" ht="14.55" customHeight="1">
      <c r="A135" s="687">
        <v>134</v>
      </c>
      <c r="B135" s="687">
        <v>9</v>
      </c>
      <c r="C135" s="41" t="s">
        <v>1894</v>
      </c>
      <c r="D135" s="1188"/>
      <c r="F135" s="1188"/>
      <c r="H135" s="1188" t="s">
        <v>285</v>
      </c>
      <c r="J135" s="41" t="s">
        <v>1230</v>
      </c>
      <c r="P135" s="640"/>
      <c r="Q135" s="640"/>
      <c r="R135" s="640"/>
      <c r="S135" s="640"/>
      <c r="T135" s="640"/>
      <c r="U135" s="640"/>
      <c r="V135" s="639"/>
      <c r="W135" s="640"/>
      <c r="X135" s="640"/>
      <c r="Y135" s="640"/>
      <c r="Z135" s="640"/>
      <c r="AA135" s="640"/>
      <c r="AB135" s="638">
        <v>1</v>
      </c>
      <c r="AC135" s="639"/>
      <c r="AE135" s="639"/>
      <c r="AF135" s="639"/>
      <c r="AG135" s="639"/>
      <c r="AH135" s="640"/>
      <c r="AI135" s="640"/>
      <c r="AJ135" s="640"/>
      <c r="AK135" s="639"/>
      <c r="AL135" s="641"/>
      <c r="AM135" s="227"/>
      <c r="AN135" s="227"/>
      <c r="AO135" s="227"/>
      <c r="AP135" s="227"/>
      <c r="AQ135" s="227"/>
      <c r="AR135" s="227"/>
      <c r="AS135" s="227"/>
      <c r="AT135" s="227"/>
      <c r="AU135" s="227"/>
      <c r="AV135" s="227"/>
      <c r="AW135" s="227"/>
      <c r="AX135" s="227"/>
      <c r="AY135" s="227"/>
      <c r="AZ135" s="227"/>
      <c r="BA135" s="227"/>
      <c r="BB135" s="227"/>
      <c r="BC135" s="227"/>
      <c r="BD135" s="227"/>
      <c r="BE135" s="227"/>
    </row>
    <row r="136" spans="1:57" ht="14.55" customHeight="1">
      <c r="A136" s="687">
        <v>135</v>
      </c>
      <c r="B136" s="687">
        <v>10</v>
      </c>
      <c r="C136" s="41" t="s">
        <v>1894</v>
      </c>
      <c r="D136" s="1188"/>
      <c r="F136" s="1188"/>
      <c r="H136" s="1188" t="s">
        <v>280</v>
      </c>
      <c r="J136" s="41" t="s">
        <v>1231</v>
      </c>
      <c r="P136" s="640"/>
      <c r="Q136" s="640"/>
      <c r="R136" s="640"/>
      <c r="S136" s="640"/>
      <c r="T136" s="640"/>
      <c r="U136" s="640"/>
      <c r="V136" s="639"/>
      <c r="W136" s="640"/>
      <c r="X136" s="640"/>
      <c r="Y136" s="640"/>
      <c r="Z136" s="640"/>
      <c r="AA136" s="640"/>
      <c r="AB136" s="638">
        <v>1</v>
      </c>
      <c r="AC136" s="639"/>
      <c r="AE136" s="639"/>
      <c r="AF136" s="639"/>
      <c r="AG136" s="639"/>
      <c r="AH136" s="640"/>
      <c r="AI136" s="640"/>
      <c r="AJ136" s="640"/>
      <c r="AK136" s="639"/>
      <c r="AL136" s="641"/>
      <c r="AM136" s="227"/>
      <c r="AN136" s="227"/>
      <c r="AO136" s="227"/>
      <c r="AP136" s="227"/>
      <c r="AQ136" s="227"/>
      <c r="AR136" s="227"/>
      <c r="AS136" s="227"/>
      <c r="AT136" s="227"/>
      <c r="AU136" s="227"/>
      <c r="AV136" s="227"/>
      <c r="AW136" s="227"/>
      <c r="AX136" s="227"/>
      <c r="AY136" s="227"/>
      <c r="AZ136" s="227"/>
      <c r="BA136" s="227"/>
      <c r="BB136" s="227"/>
      <c r="BC136" s="227"/>
      <c r="BD136" s="227"/>
      <c r="BE136" s="227"/>
    </row>
    <row r="137" spans="1:57" ht="14.55" customHeight="1">
      <c r="A137" s="687">
        <v>136</v>
      </c>
      <c r="B137" s="687">
        <v>11</v>
      </c>
      <c r="C137" s="41" t="s">
        <v>1894</v>
      </c>
      <c r="D137" s="1188"/>
      <c r="F137" s="1188" t="s">
        <v>448</v>
      </c>
      <c r="H137" s="1188" t="s">
        <v>448</v>
      </c>
      <c r="J137" s="41" t="s">
        <v>703</v>
      </c>
      <c r="P137" s="640"/>
      <c r="Q137" s="640"/>
      <c r="R137" s="640"/>
      <c r="S137" s="640"/>
      <c r="T137" s="640"/>
      <c r="U137" s="640"/>
      <c r="V137" s="639"/>
      <c r="W137" s="640"/>
      <c r="X137" s="640"/>
      <c r="Y137" s="640"/>
      <c r="Z137" s="640"/>
      <c r="AA137" s="640"/>
      <c r="AB137" s="638">
        <v>1</v>
      </c>
      <c r="AC137" s="639"/>
      <c r="AE137" s="639"/>
      <c r="AF137" s="639"/>
      <c r="AG137" s="639"/>
      <c r="AH137" s="640"/>
      <c r="AI137" s="640"/>
      <c r="AJ137" s="640"/>
      <c r="AK137" s="639"/>
      <c r="AL137" s="641"/>
      <c r="AM137" s="227"/>
      <c r="AN137" s="227"/>
      <c r="AO137" s="227"/>
      <c r="AP137" s="227"/>
      <c r="AQ137" s="227"/>
      <c r="AR137" s="227"/>
      <c r="AS137" s="227"/>
      <c r="AT137" s="227"/>
      <c r="AU137" s="227"/>
      <c r="AV137" s="227"/>
      <c r="AW137" s="227"/>
      <c r="AX137" s="227"/>
      <c r="AY137" s="227"/>
      <c r="AZ137" s="227"/>
      <c r="BA137" s="227"/>
      <c r="BB137" s="227"/>
      <c r="BC137" s="227"/>
      <c r="BD137" s="227"/>
      <c r="BE137" s="227"/>
    </row>
    <row r="138" spans="1:57" ht="14.55" customHeight="1">
      <c r="A138" s="687">
        <v>137</v>
      </c>
      <c r="B138" s="687">
        <v>12</v>
      </c>
      <c r="C138" s="41" t="s">
        <v>1894</v>
      </c>
      <c r="D138" s="1188"/>
      <c r="F138" s="1188"/>
      <c r="H138" s="1188" t="s">
        <v>175</v>
      </c>
      <c r="J138" s="41" t="s">
        <v>1230</v>
      </c>
      <c r="P138" s="640"/>
      <c r="Q138" s="640"/>
      <c r="R138" s="640"/>
      <c r="S138" s="640"/>
      <c r="T138" s="640"/>
      <c r="U138" s="640"/>
      <c r="V138" s="639"/>
      <c r="W138" s="640"/>
      <c r="X138" s="640"/>
      <c r="Y138" s="640"/>
      <c r="Z138" s="640"/>
      <c r="AA138" s="640"/>
      <c r="AB138" s="638">
        <v>1</v>
      </c>
      <c r="AC138" s="639"/>
      <c r="AE138" s="639"/>
      <c r="AF138" s="639"/>
      <c r="AG138" s="639"/>
      <c r="AH138" s="640"/>
      <c r="AI138" s="640"/>
      <c r="AJ138" s="640"/>
      <c r="AK138" s="639"/>
      <c r="AL138" s="641"/>
      <c r="AM138" s="227"/>
      <c r="AN138" s="227"/>
      <c r="AO138" s="227"/>
      <c r="AP138" s="227"/>
      <c r="AQ138" s="227"/>
      <c r="AR138" s="227"/>
      <c r="AS138" s="227"/>
      <c r="AT138" s="227"/>
      <c r="AU138" s="227"/>
      <c r="AV138" s="227"/>
      <c r="AW138" s="227"/>
      <c r="AX138" s="227"/>
      <c r="AY138" s="227"/>
      <c r="AZ138" s="227"/>
      <c r="BA138" s="227"/>
      <c r="BB138" s="227"/>
      <c r="BC138" s="227"/>
      <c r="BD138" s="227"/>
      <c r="BE138" s="227"/>
    </row>
    <row r="139" spans="1:57" ht="14.55" customHeight="1">
      <c r="A139" s="687">
        <v>138</v>
      </c>
      <c r="B139" s="687">
        <v>13</v>
      </c>
      <c r="C139" s="41" t="s">
        <v>1894</v>
      </c>
      <c r="D139" s="1188"/>
      <c r="F139" s="1188"/>
      <c r="H139" s="1188" t="s">
        <v>1892</v>
      </c>
      <c r="J139" s="41" t="s">
        <v>1231</v>
      </c>
      <c r="P139" s="640"/>
      <c r="Q139" s="640"/>
      <c r="R139" s="640"/>
      <c r="S139" s="640"/>
      <c r="T139" s="640"/>
      <c r="U139" s="640"/>
      <c r="V139" s="639"/>
      <c r="W139" s="640"/>
      <c r="X139" s="640"/>
      <c r="Y139" s="640"/>
      <c r="Z139" s="640"/>
      <c r="AA139" s="640"/>
      <c r="AB139" s="638">
        <v>1</v>
      </c>
      <c r="AC139" s="639"/>
      <c r="AE139" s="639"/>
      <c r="AF139" s="639"/>
      <c r="AG139" s="639"/>
      <c r="AH139" s="640"/>
      <c r="AI139" s="640"/>
      <c r="AJ139" s="640"/>
      <c r="AK139" s="639"/>
      <c r="AL139" s="641"/>
      <c r="AM139" s="227"/>
      <c r="AN139" s="227"/>
      <c r="AO139" s="227"/>
      <c r="AP139" s="227"/>
      <c r="AQ139" s="227"/>
      <c r="AR139" s="227"/>
      <c r="AS139" s="227"/>
      <c r="AT139" s="227"/>
      <c r="AU139" s="227"/>
      <c r="AV139" s="227"/>
      <c r="AW139" s="227"/>
      <c r="AX139" s="227"/>
      <c r="AY139" s="227"/>
      <c r="AZ139" s="227"/>
      <c r="BA139" s="227"/>
      <c r="BB139" s="227"/>
      <c r="BC139" s="227"/>
      <c r="BD139" s="227"/>
      <c r="BE139" s="227"/>
    </row>
    <row r="140" spans="1:57" ht="14.55" customHeight="1">
      <c r="A140" s="687">
        <v>139</v>
      </c>
      <c r="B140" s="687">
        <v>14</v>
      </c>
      <c r="C140" s="41" t="s">
        <v>1894</v>
      </c>
      <c r="D140" s="1188"/>
      <c r="F140" s="1188"/>
      <c r="H140" s="1188" t="s">
        <v>1832</v>
      </c>
      <c r="J140" s="41" t="s">
        <v>703</v>
      </c>
      <c r="P140" s="640"/>
      <c r="Q140" s="640"/>
      <c r="R140" s="640"/>
      <c r="S140" s="640"/>
      <c r="T140" s="640"/>
      <c r="U140" s="640"/>
      <c r="V140" s="639"/>
      <c r="W140" s="640"/>
      <c r="X140" s="640"/>
      <c r="Y140" s="640"/>
      <c r="Z140" s="640"/>
      <c r="AA140" s="640"/>
      <c r="AB140" s="638">
        <v>1</v>
      </c>
      <c r="AC140" s="639"/>
      <c r="AE140" s="639"/>
      <c r="AF140" s="639"/>
      <c r="AG140" s="639"/>
      <c r="AH140" s="640"/>
      <c r="AI140" s="640"/>
      <c r="AJ140" s="640"/>
      <c r="AK140" s="639"/>
      <c r="AL140" s="641"/>
      <c r="AM140" s="227"/>
      <c r="AN140" s="227"/>
      <c r="AO140" s="227"/>
      <c r="AP140" s="227"/>
      <c r="AQ140" s="227"/>
      <c r="AR140" s="227"/>
      <c r="AS140" s="227"/>
      <c r="AT140" s="227"/>
      <c r="AU140" s="227"/>
      <c r="AV140" s="227"/>
      <c r="AW140" s="227"/>
      <c r="AX140" s="227"/>
      <c r="AY140" s="227"/>
      <c r="AZ140" s="227"/>
      <c r="BA140" s="227"/>
      <c r="BB140" s="227"/>
      <c r="BC140" s="227"/>
      <c r="BD140" s="227"/>
      <c r="BE140" s="227"/>
    </row>
    <row r="141" spans="1:57" ht="14.55" customHeight="1">
      <c r="A141" s="687">
        <v>141</v>
      </c>
      <c r="B141" s="687">
        <v>16</v>
      </c>
      <c r="C141" s="41" t="s">
        <v>1894</v>
      </c>
      <c r="D141" s="1188"/>
      <c r="F141" s="1188"/>
      <c r="H141" s="1188" t="s">
        <v>1212</v>
      </c>
      <c r="J141" s="41" t="s">
        <v>1231</v>
      </c>
      <c r="K141" s="1117"/>
      <c r="P141" s="640"/>
      <c r="Q141" s="640"/>
      <c r="R141" s="640"/>
      <c r="S141" s="640"/>
      <c r="T141" s="640"/>
      <c r="U141" s="640"/>
      <c r="V141" s="639"/>
      <c r="W141" s="640"/>
      <c r="X141" s="640"/>
      <c r="Y141" s="640"/>
      <c r="Z141" s="640"/>
      <c r="AA141" s="640"/>
      <c r="AB141" s="638">
        <v>1</v>
      </c>
      <c r="AC141" s="639"/>
      <c r="AE141" s="639"/>
      <c r="AF141" s="639"/>
      <c r="AG141" s="639"/>
      <c r="AH141" s="640"/>
      <c r="AI141" s="640"/>
      <c r="AJ141" s="640"/>
      <c r="AK141" s="639"/>
      <c r="AL141" s="641"/>
      <c r="AM141" s="227"/>
      <c r="AN141" s="227"/>
      <c r="AO141" s="227"/>
      <c r="AP141" s="227"/>
      <c r="AQ141" s="227"/>
      <c r="AR141" s="227"/>
      <c r="AS141" s="227"/>
      <c r="AT141" s="227"/>
      <c r="AU141" s="227"/>
      <c r="AV141" s="227"/>
      <c r="AW141" s="227"/>
      <c r="AX141" s="227"/>
      <c r="AY141" s="227"/>
      <c r="AZ141" s="227"/>
      <c r="BA141" s="227"/>
      <c r="BB141" s="227"/>
      <c r="BC141" s="227"/>
      <c r="BD141" s="227"/>
      <c r="BE141" s="227"/>
    </row>
    <row r="142" spans="1:57" ht="14.55" customHeight="1">
      <c r="A142" s="687">
        <v>142</v>
      </c>
      <c r="B142" s="687">
        <v>17</v>
      </c>
      <c r="C142" s="41" t="s">
        <v>1894</v>
      </c>
      <c r="D142" s="1188"/>
      <c r="F142" s="1188"/>
      <c r="H142" s="1188" t="s">
        <v>327</v>
      </c>
      <c r="J142" s="41" t="s">
        <v>1231</v>
      </c>
      <c r="K142" s="1117"/>
      <c r="P142" s="640"/>
      <c r="Q142" s="640"/>
      <c r="R142" s="640"/>
      <c r="S142" s="640"/>
      <c r="T142" s="640"/>
      <c r="U142" s="640"/>
      <c r="V142" s="639"/>
      <c r="W142" s="640"/>
      <c r="X142" s="640"/>
      <c r="Y142" s="640"/>
      <c r="Z142" s="640"/>
      <c r="AA142" s="640"/>
      <c r="AB142" s="638">
        <v>1</v>
      </c>
      <c r="AC142" s="639"/>
      <c r="AE142" s="639"/>
      <c r="AF142" s="639"/>
      <c r="AG142" s="639"/>
      <c r="AH142" s="640"/>
      <c r="AI142" s="640"/>
      <c r="AJ142" s="640"/>
      <c r="AK142" s="639"/>
      <c r="AL142" s="641"/>
      <c r="AM142" s="227"/>
      <c r="AN142" s="227"/>
      <c r="AO142" s="227"/>
      <c r="AP142" s="227"/>
      <c r="AQ142" s="227"/>
      <c r="AR142" s="227"/>
      <c r="AS142" s="227"/>
      <c r="AT142" s="227"/>
      <c r="AU142" s="227"/>
      <c r="AV142" s="227"/>
      <c r="AW142" s="227"/>
      <c r="AX142" s="227"/>
      <c r="AY142" s="227"/>
      <c r="AZ142" s="227"/>
      <c r="BA142" s="227"/>
      <c r="BB142" s="227"/>
      <c r="BC142" s="227"/>
      <c r="BD142" s="227"/>
      <c r="BE142" s="227"/>
    </row>
    <row r="143" spans="1:57" ht="14.55" customHeight="1">
      <c r="A143" s="687">
        <v>143</v>
      </c>
      <c r="B143" s="687">
        <v>18</v>
      </c>
      <c r="C143" s="41" t="s">
        <v>1894</v>
      </c>
      <c r="D143" s="1188" t="s">
        <v>321</v>
      </c>
      <c r="F143" s="1188" t="s">
        <v>321</v>
      </c>
      <c r="H143" s="1188" t="s">
        <v>321</v>
      </c>
      <c r="J143" s="41" t="s">
        <v>1230</v>
      </c>
      <c r="K143" s="1117"/>
      <c r="P143" s="640"/>
      <c r="Q143" s="640"/>
      <c r="R143" s="640"/>
      <c r="S143" s="640"/>
      <c r="T143" s="640"/>
      <c r="U143" s="640"/>
      <c r="V143" s="639"/>
      <c r="W143" s="640"/>
      <c r="X143" s="640"/>
      <c r="Y143" s="640"/>
      <c r="Z143" s="640"/>
      <c r="AA143" s="640"/>
      <c r="AB143" s="638">
        <v>1</v>
      </c>
      <c r="AC143" s="639"/>
      <c r="AE143" s="639"/>
      <c r="AF143" s="639"/>
      <c r="AG143" s="639"/>
      <c r="AH143" s="640"/>
      <c r="AI143" s="640"/>
      <c r="AJ143" s="640"/>
      <c r="AK143" s="639"/>
      <c r="AL143" s="641"/>
      <c r="AM143" s="227"/>
      <c r="AN143" s="227"/>
      <c r="AO143" s="227"/>
      <c r="AP143" s="227"/>
      <c r="AQ143" s="227"/>
      <c r="AR143" s="227"/>
      <c r="AS143" s="227"/>
      <c r="AT143" s="227"/>
      <c r="AU143" s="227"/>
      <c r="AV143" s="227"/>
      <c r="AW143" s="227"/>
      <c r="AX143" s="227"/>
      <c r="AY143" s="227"/>
      <c r="AZ143" s="227"/>
      <c r="BA143" s="227"/>
      <c r="BB143" s="227"/>
      <c r="BC143" s="227"/>
      <c r="BD143" s="227"/>
      <c r="BE143" s="227"/>
    </row>
    <row r="144" spans="1:57" ht="14.55" customHeight="1">
      <c r="A144" s="687">
        <v>144</v>
      </c>
      <c r="B144" s="687">
        <v>19</v>
      </c>
      <c r="C144" s="41" t="s">
        <v>1894</v>
      </c>
      <c r="D144" s="1188" t="s">
        <v>179</v>
      </c>
      <c r="F144" s="1188" t="s">
        <v>179</v>
      </c>
      <c r="H144" s="1188" t="s">
        <v>179</v>
      </c>
      <c r="J144" s="41" t="s">
        <v>1230</v>
      </c>
      <c r="K144" s="1117"/>
      <c r="P144" s="640"/>
      <c r="Q144" s="640"/>
      <c r="R144" s="640"/>
      <c r="S144" s="640"/>
      <c r="T144" s="640"/>
      <c r="U144" s="640"/>
      <c r="V144" s="639"/>
      <c r="W144" s="640"/>
      <c r="X144" s="640"/>
      <c r="Y144" s="640"/>
      <c r="Z144" s="640"/>
      <c r="AA144" s="640"/>
      <c r="AB144" s="638">
        <v>1</v>
      </c>
      <c r="AC144" s="639"/>
      <c r="AE144" s="639"/>
      <c r="AF144" s="639"/>
      <c r="AG144" s="639"/>
      <c r="AH144" s="640"/>
      <c r="AI144" s="640"/>
      <c r="AJ144" s="640"/>
      <c r="AK144" s="639"/>
      <c r="AL144" s="641"/>
      <c r="AM144" s="227"/>
      <c r="AN144" s="227"/>
      <c r="AO144" s="227"/>
      <c r="AP144" s="227"/>
      <c r="AQ144" s="227"/>
      <c r="AR144" s="227"/>
      <c r="AS144" s="227"/>
      <c r="AT144" s="227"/>
      <c r="AU144" s="227"/>
      <c r="AV144" s="227"/>
      <c r="AW144" s="227"/>
      <c r="AX144" s="227"/>
      <c r="AY144" s="227"/>
      <c r="AZ144" s="227"/>
      <c r="BA144" s="227"/>
      <c r="BB144" s="227"/>
      <c r="BC144" s="227"/>
      <c r="BD144" s="227"/>
      <c r="BE144" s="227"/>
    </row>
    <row r="145" spans="1:57" ht="14.55" customHeight="1">
      <c r="A145" s="687">
        <v>145</v>
      </c>
      <c r="B145" s="687">
        <v>20</v>
      </c>
      <c r="C145" s="41" t="s">
        <v>1894</v>
      </c>
      <c r="D145" s="1188"/>
      <c r="F145" s="1188"/>
      <c r="H145" s="1188" t="s">
        <v>232</v>
      </c>
      <c r="J145" s="41" t="s">
        <v>1234</v>
      </c>
      <c r="K145" s="1117"/>
      <c r="P145" s="640"/>
      <c r="Q145" s="640"/>
      <c r="R145" s="640"/>
      <c r="S145" s="640"/>
      <c r="T145" s="640"/>
      <c r="U145" s="640"/>
      <c r="V145" s="639"/>
      <c r="W145" s="640"/>
      <c r="X145" s="640"/>
      <c r="Y145" s="640"/>
      <c r="Z145" s="640"/>
      <c r="AA145" s="640"/>
      <c r="AB145" s="638">
        <v>1</v>
      </c>
      <c r="AC145" s="639"/>
      <c r="AE145" s="639"/>
      <c r="AF145" s="639"/>
      <c r="AG145" s="639"/>
      <c r="AH145" s="640"/>
      <c r="AI145" s="640"/>
      <c r="AJ145" s="640"/>
      <c r="AK145" s="639"/>
      <c r="AL145" s="641"/>
      <c r="AM145" s="227"/>
      <c r="AN145" s="227"/>
      <c r="AO145" s="227"/>
      <c r="AP145" s="227"/>
      <c r="AQ145" s="227"/>
      <c r="AR145" s="227"/>
      <c r="AS145" s="227"/>
      <c r="AT145" s="227"/>
      <c r="AU145" s="227"/>
      <c r="AV145" s="227"/>
      <c r="AW145" s="227"/>
      <c r="AX145" s="227"/>
      <c r="AY145" s="227"/>
      <c r="AZ145" s="227"/>
      <c r="BA145" s="227"/>
      <c r="BB145" s="227"/>
      <c r="BC145" s="227"/>
      <c r="BD145" s="227"/>
      <c r="BE145" s="227"/>
    </row>
    <row r="146" spans="1:57" ht="14.55" customHeight="1">
      <c r="A146" s="687">
        <v>146</v>
      </c>
      <c r="B146" s="687">
        <v>21</v>
      </c>
      <c r="C146" s="41" t="s">
        <v>1894</v>
      </c>
      <c r="D146" s="1188"/>
      <c r="F146" s="1188"/>
      <c r="H146" s="1188" t="s">
        <v>322</v>
      </c>
      <c r="J146" s="41" t="s">
        <v>1230</v>
      </c>
      <c r="K146" s="1117"/>
      <c r="P146" s="640"/>
      <c r="Q146" s="640"/>
      <c r="R146" s="640"/>
      <c r="S146" s="640"/>
      <c r="T146" s="640"/>
      <c r="U146" s="640"/>
      <c r="V146" s="639"/>
      <c r="W146" s="640"/>
      <c r="X146" s="640"/>
      <c r="Y146" s="640"/>
      <c r="Z146" s="640"/>
      <c r="AA146" s="640"/>
      <c r="AB146" s="638">
        <v>1</v>
      </c>
      <c r="AC146" s="639"/>
      <c r="AE146" s="639"/>
      <c r="AF146" s="639"/>
      <c r="AG146" s="639"/>
      <c r="AH146" s="640"/>
      <c r="AI146" s="640"/>
      <c r="AJ146" s="640"/>
      <c r="AK146" s="639"/>
      <c r="AL146" s="641"/>
      <c r="AM146" s="227"/>
      <c r="AN146" s="227"/>
      <c r="AO146" s="227"/>
      <c r="AP146" s="227"/>
      <c r="AQ146" s="227"/>
      <c r="AR146" s="227"/>
      <c r="AS146" s="227"/>
      <c r="AT146" s="227"/>
      <c r="AU146" s="227"/>
      <c r="AV146" s="227"/>
      <c r="AW146" s="227"/>
      <c r="AX146" s="227"/>
      <c r="AY146" s="227"/>
      <c r="AZ146" s="227"/>
      <c r="BA146" s="227"/>
      <c r="BB146" s="227"/>
      <c r="BC146" s="227"/>
      <c r="BD146" s="227"/>
      <c r="BE146" s="227"/>
    </row>
    <row r="147" spans="1:57" ht="14.55" customHeight="1">
      <c r="A147" s="687">
        <v>147</v>
      </c>
      <c r="B147" s="687">
        <v>22</v>
      </c>
      <c r="C147" s="41" t="s">
        <v>1894</v>
      </c>
      <c r="D147" s="1188"/>
      <c r="F147" s="1188"/>
      <c r="H147" s="1188" t="s">
        <v>241</v>
      </c>
      <c r="J147" s="41" t="s">
        <v>1234</v>
      </c>
      <c r="K147" s="1117"/>
      <c r="P147" s="640"/>
      <c r="Q147" s="640"/>
      <c r="R147" s="640"/>
      <c r="S147" s="640"/>
      <c r="T147" s="640"/>
      <c r="U147" s="640"/>
      <c r="V147" s="639"/>
      <c r="W147" s="640"/>
      <c r="X147" s="640"/>
      <c r="Y147" s="640"/>
      <c r="Z147" s="640"/>
      <c r="AA147" s="640"/>
      <c r="AB147" s="638">
        <v>1</v>
      </c>
      <c r="AC147" s="639"/>
      <c r="AE147" s="639"/>
      <c r="AF147" s="639"/>
      <c r="AG147" s="639"/>
      <c r="AH147" s="640"/>
      <c r="AI147" s="640"/>
      <c r="AJ147" s="640"/>
      <c r="AK147" s="639"/>
      <c r="AL147" s="641"/>
      <c r="AM147" s="227"/>
      <c r="AN147" s="227"/>
      <c r="AO147" s="227"/>
      <c r="AP147" s="227"/>
      <c r="AQ147" s="227"/>
      <c r="AR147" s="227"/>
      <c r="AS147" s="227"/>
      <c r="AT147" s="227"/>
      <c r="AU147" s="227"/>
      <c r="AV147" s="227"/>
      <c r="AW147" s="227"/>
      <c r="AX147" s="227"/>
      <c r="AY147" s="227"/>
      <c r="AZ147" s="227"/>
      <c r="BA147" s="227"/>
      <c r="BB147" s="227"/>
      <c r="BC147" s="227"/>
      <c r="BD147" s="227"/>
      <c r="BE147" s="227"/>
    </row>
    <row r="148" spans="1:57" ht="14.55" customHeight="1">
      <c r="A148" s="687">
        <v>148</v>
      </c>
      <c r="B148" s="687">
        <v>23</v>
      </c>
      <c r="C148" s="41" t="s">
        <v>1894</v>
      </c>
      <c r="D148" s="1188"/>
      <c r="F148" s="1188"/>
      <c r="H148" s="1188" t="s">
        <v>1837</v>
      </c>
      <c r="J148" s="41" t="s">
        <v>1230</v>
      </c>
      <c r="K148" s="1117"/>
      <c r="P148" s="640"/>
      <c r="Q148" s="640"/>
      <c r="R148" s="640"/>
      <c r="S148" s="640"/>
      <c r="T148" s="640"/>
      <c r="U148" s="640"/>
      <c r="V148" s="639"/>
      <c r="W148" s="640"/>
      <c r="X148" s="640"/>
      <c r="Y148" s="640"/>
      <c r="Z148" s="640"/>
      <c r="AA148" s="640"/>
      <c r="AB148" s="638">
        <v>1</v>
      </c>
      <c r="AC148" s="639"/>
      <c r="AE148" s="639"/>
      <c r="AF148" s="639"/>
      <c r="AG148" s="639"/>
      <c r="AH148" s="640"/>
      <c r="AI148" s="640"/>
      <c r="AJ148" s="640"/>
      <c r="AK148" s="639"/>
      <c r="AL148" s="641"/>
      <c r="AM148" s="227"/>
      <c r="AN148" s="227"/>
      <c r="AO148" s="227"/>
      <c r="AP148" s="227"/>
      <c r="AQ148" s="227"/>
      <c r="AR148" s="227"/>
      <c r="AS148" s="227"/>
      <c r="AT148" s="227"/>
      <c r="AU148" s="227"/>
      <c r="AV148" s="227"/>
      <c r="AW148" s="227"/>
      <c r="AX148" s="227"/>
      <c r="AY148" s="227"/>
      <c r="AZ148" s="227"/>
      <c r="BA148" s="227"/>
      <c r="BB148" s="227"/>
      <c r="BC148" s="227"/>
      <c r="BD148" s="227"/>
      <c r="BE148" s="227"/>
    </row>
    <row r="149" spans="1:57" s="227" customFormat="1" ht="14.55" customHeight="1">
      <c r="A149" s="687">
        <v>149</v>
      </c>
      <c r="B149" s="687">
        <v>24</v>
      </c>
      <c r="C149" s="41" t="s">
        <v>1894</v>
      </c>
      <c r="D149" s="1189"/>
      <c r="E149" s="41"/>
      <c r="F149" s="1189"/>
      <c r="G149" s="41"/>
      <c r="H149" s="1189" t="s">
        <v>268</v>
      </c>
      <c r="I149" s="165"/>
      <c r="J149" s="41" t="s">
        <v>1235</v>
      </c>
      <c r="K149" s="41"/>
      <c r="L149" s="165"/>
      <c r="M149" s="165"/>
      <c r="N149" s="165"/>
      <c r="O149" s="683"/>
      <c r="P149" s="640"/>
      <c r="Q149" s="640"/>
      <c r="R149" s="640"/>
      <c r="S149" s="640"/>
      <c r="T149" s="640"/>
      <c r="U149" s="640"/>
      <c r="V149" s="639"/>
      <c r="W149" s="640"/>
      <c r="X149" s="640"/>
      <c r="Y149" s="640"/>
      <c r="Z149" s="640"/>
      <c r="AA149" s="640"/>
      <c r="AB149" s="638">
        <v>1</v>
      </c>
      <c r="AC149" s="639"/>
      <c r="AD149" s="165"/>
      <c r="AE149" s="639"/>
      <c r="AF149" s="639"/>
      <c r="AG149" s="639"/>
      <c r="AH149" s="640"/>
      <c r="AI149" s="640"/>
      <c r="AJ149" s="640"/>
      <c r="AK149" s="639"/>
      <c r="AL149" s="641"/>
    </row>
    <row r="150" spans="1:57" ht="14.55" customHeight="1">
      <c r="A150" s="687">
        <v>150</v>
      </c>
      <c r="B150" s="687">
        <v>25</v>
      </c>
      <c r="C150" s="41" t="s">
        <v>1894</v>
      </c>
      <c r="D150" s="1188"/>
      <c r="F150" s="1188"/>
      <c r="H150" s="1188" t="s">
        <v>1207</v>
      </c>
      <c r="J150" s="41" t="s">
        <v>1231</v>
      </c>
      <c r="K150" s="1117"/>
      <c r="P150" s="640"/>
      <c r="Q150" s="640"/>
      <c r="R150" s="640"/>
      <c r="S150" s="640"/>
      <c r="T150" s="640"/>
      <c r="U150" s="640"/>
      <c r="V150" s="639"/>
      <c r="W150" s="640"/>
      <c r="X150" s="640"/>
      <c r="Y150" s="640"/>
      <c r="Z150" s="640"/>
      <c r="AA150" s="640"/>
      <c r="AB150" s="638">
        <v>1</v>
      </c>
      <c r="AC150" s="639"/>
      <c r="AE150" s="639"/>
      <c r="AF150" s="639"/>
      <c r="AG150" s="639"/>
      <c r="AH150" s="640"/>
      <c r="AI150" s="640"/>
      <c r="AJ150" s="640"/>
      <c r="AK150" s="639"/>
      <c r="AL150" s="641"/>
      <c r="AM150" s="227"/>
      <c r="AN150" s="227"/>
      <c r="AO150" s="227"/>
      <c r="AP150" s="227"/>
      <c r="AQ150" s="227"/>
      <c r="AR150" s="227"/>
      <c r="AS150" s="227"/>
      <c r="AT150" s="227"/>
      <c r="AU150" s="227"/>
      <c r="AV150" s="227"/>
      <c r="AW150" s="227"/>
      <c r="AX150" s="227"/>
      <c r="AY150" s="227"/>
      <c r="AZ150" s="227"/>
      <c r="BA150" s="227"/>
      <c r="BB150" s="227"/>
      <c r="BC150" s="227"/>
      <c r="BD150" s="227"/>
      <c r="BE150" s="227"/>
    </row>
    <row r="151" spans="1:57" ht="14.55" customHeight="1" thickBot="1">
      <c r="A151" s="687">
        <v>151</v>
      </c>
      <c r="B151" s="687">
        <v>26</v>
      </c>
      <c r="C151" s="41" t="s">
        <v>1894</v>
      </c>
      <c r="D151" s="1190"/>
      <c r="F151" s="1190"/>
      <c r="H151" s="1190" t="s">
        <v>329</v>
      </c>
      <c r="J151" s="41" t="s">
        <v>1230</v>
      </c>
      <c r="K151" s="1117"/>
      <c r="P151" s="640"/>
      <c r="Q151" s="640"/>
      <c r="R151" s="640"/>
      <c r="S151" s="640"/>
      <c r="T151" s="640"/>
      <c r="U151" s="640"/>
      <c r="V151" s="639"/>
      <c r="W151" s="640"/>
      <c r="X151" s="640"/>
      <c r="Y151" s="640"/>
      <c r="Z151" s="640"/>
      <c r="AA151" s="640"/>
      <c r="AB151" s="638">
        <v>1</v>
      </c>
      <c r="AC151" s="639"/>
      <c r="AE151" s="639"/>
      <c r="AF151" s="639"/>
      <c r="AG151" s="639"/>
      <c r="AH151" s="640"/>
      <c r="AI151" s="640"/>
      <c r="AJ151" s="640"/>
      <c r="AK151" s="639"/>
      <c r="AL151" s="641"/>
      <c r="AM151" s="227"/>
      <c r="AN151" s="227"/>
      <c r="AO151" s="227"/>
      <c r="AP151" s="227"/>
      <c r="AQ151" s="227"/>
      <c r="AR151" s="227"/>
      <c r="AS151" s="227"/>
      <c r="AT151" s="227"/>
      <c r="AU151" s="227"/>
      <c r="AV151" s="227"/>
      <c r="AW151" s="227"/>
      <c r="AX151" s="227"/>
      <c r="AY151" s="227"/>
      <c r="AZ151" s="227"/>
      <c r="BA151" s="227"/>
      <c r="BB151" s="227"/>
      <c r="BC151" s="227"/>
      <c r="BD151" s="227"/>
      <c r="BE151" s="227"/>
    </row>
    <row r="152" spans="1:57" ht="14.55" customHeight="1" thickTop="1">
      <c r="A152" s="687">
        <v>152</v>
      </c>
      <c r="B152" s="687">
        <v>27</v>
      </c>
      <c r="C152" s="41" t="s">
        <v>279</v>
      </c>
      <c r="D152" s="1164" t="s">
        <v>289</v>
      </c>
      <c r="F152" s="1164" t="s">
        <v>289</v>
      </c>
      <c r="H152" s="1164" t="s">
        <v>289</v>
      </c>
      <c r="J152" s="41" t="s">
        <v>1232</v>
      </c>
      <c r="P152" s="640"/>
      <c r="Q152" s="640"/>
      <c r="R152" s="640"/>
      <c r="S152" s="640"/>
      <c r="T152" s="640"/>
      <c r="U152" s="640"/>
      <c r="V152" s="639"/>
      <c r="W152" s="640"/>
      <c r="X152" s="640"/>
      <c r="Y152" s="640"/>
      <c r="Z152" s="640"/>
      <c r="AA152" s="640"/>
      <c r="AB152" s="638">
        <v>1</v>
      </c>
      <c r="AC152" s="639"/>
      <c r="AE152" s="639"/>
      <c r="AF152" s="639"/>
      <c r="AG152" s="639"/>
      <c r="AH152" s="640"/>
      <c r="AI152" s="640"/>
      <c r="AJ152" s="640"/>
      <c r="AK152" s="639"/>
      <c r="AL152" s="641"/>
      <c r="AM152" s="227"/>
      <c r="AN152" s="227"/>
      <c r="AO152" s="227"/>
      <c r="AP152" s="227"/>
      <c r="AQ152" s="227"/>
      <c r="AR152" s="227"/>
      <c r="AS152" s="227"/>
      <c r="AT152" s="227"/>
      <c r="AU152" s="227"/>
      <c r="AV152" s="227"/>
      <c r="AW152" s="227"/>
      <c r="AX152" s="227"/>
      <c r="AY152" s="227"/>
      <c r="AZ152" s="227"/>
      <c r="BA152" s="227"/>
      <c r="BB152" s="227"/>
      <c r="BC152" s="227"/>
      <c r="BD152" s="227"/>
      <c r="BE152" s="227"/>
    </row>
    <row r="153" spans="1:57" ht="14.55" customHeight="1">
      <c r="A153" s="687">
        <v>153</v>
      </c>
      <c r="B153" s="687">
        <v>28</v>
      </c>
      <c r="C153" s="41" t="s">
        <v>279</v>
      </c>
      <c r="D153" s="1118" t="s">
        <v>1824</v>
      </c>
      <c r="F153" s="1118" t="s">
        <v>1824</v>
      </c>
      <c r="H153" s="1118" t="s">
        <v>1824</v>
      </c>
      <c r="J153" s="41" t="s">
        <v>1234</v>
      </c>
      <c r="P153" s="640"/>
      <c r="Q153" s="640"/>
      <c r="R153" s="640"/>
      <c r="S153" s="640"/>
      <c r="T153" s="640"/>
      <c r="U153" s="640"/>
      <c r="V153" s="639"/>
      <c r="W153" s="640"/>
      <c r="X153" s="640"/>
      <c r="Y153" s="640"/>
      <c r="Z153" s="640"/>
      <c r="AA153" s="640"/>
      <c r="AB153" s="638">
        <v>1</v>
      </c>
      <c r="AC153" s="639"/>
      <c r="AE153" s="639"/>
      <c r="AF153" s="639"/>
      <c r="AG153" s="639"/>
      <c r="AH153" s="640"/>
      <c r="AI153" s="640"/>
      <c r="AJ153" s="640"/>
      <c r="AK153" s="639"/>
      <c r="AL153" s="641"/>
      <c r="AM153" s="227"/>
      <c r="AN153" s="227"/>
      <c r="AO153" s="227"/>
      <c r="AP153" s="227"/>
      <c r="AQ153" s="227"/>
      <c r="AR153" s="227"/>
      <c r="AS153" s="227"/>
      <c r="AT153" s="227"/>
      <c r="AU153" s="227"/>
      <c r="AV153" s="227"/>
      <c r="AW153" s="227"/>
      <c r="AX153" s="227"/>
      <c r="AY153" s="227"/>
      <c r="AZ153" s="227"/>
      <c r="BA153" s="227"/>
      <c r="BB153" s="227"/>
      <c r="BC153" s="227"/>
      <c r="BD153" s="227"/>
      <c r="BE153" s="227"/>
    </row>
    <row r="154" spans="1:57" ht="14.55" customHeight="1">
      <c r="A154" s="687">
        <v>154</v>
      </c>
      <c r="B154" s="687">
        <v>29</v>
      </c>
      <c r="C154" s="41" t="s">
        <v>279</v>
      </c>
      <c r="D154" s="1116" t="s">
        <v>290</v>
      </c>
      <c r="F154" s="1116" t="s">
        <v>290</v>
      </c>
      <c r="H154" s="1116" t="s">
        <v>290</v>
      </c>
      <c r="J154" s="41" t="s">
        <v>1232</v>
      </c>
      <c r="P154" s="640"/>
      <c r="Q154" s="640"/>
      <c r="R154" s="640"/>
      <c r="S154" s="640"/>
      <c r="T154" s="640"/>
      <c r="U154" s="640"/>
      <c r="V154" s="639"/>
      <c r="W154" s="640"/>
      <c r="X154" s="640"/>
      <c r="Y154" s="640"/>
      <c r="Z154" s="640"/>
      <c r="AA154" s="640"/>
      <c r="AB154" s="638">
        <v>1</v>
      </c>
      <c r="AC154" s="639"/>
      <c r="AE154" s="639"/>
      <c r="AF154" s="639"/>
      <c r="AG154" s="639"/>
      <c r="AH154" s="640"/>
      <c r="AI154" s="640"/>
      <c r="AJ154" s="640"/>
      <c r="AK154" s="639"/>
      <c r="AL154" s="641"/>
      <c r="AM154" s="227"/>
      <c r="AN154" s="227"/>
      <c r="AO154" s="227"/>
      <c r="AP154" s="227"/>
      <c r="AQ154" s="227"/>
      <c r="AR154" s="227"/>
      <c r="AS154" s="227"/>
      <c r="AT154" s="227"/>
      <c r="AU154" s="227"/>
      <c r="AV154" s="227"/>
      <c r="AW154" s="227"/>
      <c r="AX154" s="227"/>
      <c r="AY154" s="227"/>
      <c r="AZ154" s="227"/>
      <c r="BA154" s="227"/>
      <c r="BB154" s="227"/>
      <c r="BC154" s="227"/>
      <c r="BD154" s="227"/>
      <c r="BE154" s="227"/>
    </row>
    <row r="155" spans="1:57" ht="14.55" customHeight="1">
      <c r="A155" s="687">
        <v>155</v>
      </c>
      <c r="B155" s="687">
        <v>30</v>
      </c>
      <c r="C155" s="41" t="s">
        <v>279</v>
      </c>
      <c r="D155" s="1116" t="s">
        <v>254</v>
      </c>
      <c r="F155" s="1116" t="s">
        <v>1233</v>
      </c>
      <c r="H155" s="1116" t="s">
        <v>254</v>
      </c>
      <c r="J155" s="41" t="s">
        <v>1233</v>
      </c>
      <c r="P155" s="640"/>
      <c r="Q155" s="640"/>
      <c r="R155" s="640"/>
      <c r="S155" s="640"/>
      <c r="T155" s="640"/>
      <c r="U155" s="640"/>
      <c r="V155" s="639"/>
      <c r="W155" s="640"/>
      <c r="X155" s="640"/>
      <c r="Y155" s="640"/>
      <c r="Z155" s="640"/>
      <c r="AA155" s="640"/>
      <c r="AB155" s="638">
        <v>1</v>
      </c>
      <c r="AC155" s="639"/>
      <c r="AE155" s="639"/>
      <c r="AF155" s="639"/>
      <c r="AG155" s="639"/>
      <c r="AH155" s="640"/>
      <c r="AI155" s="640"/>
      <c r="AJ155" s="640"/>
      <c r="AK155" s="639"/>
      <c r="AL155" s="641"/>
      <c r="AM155" s="227"/>
      <c r="AN155" s="227"/>
      <c r="AO155" s="227"/>
      <c r="AP155" s="227"/>
      <c r="AQ155" s="227"/>
      <c r="AR155" s="227"/>
      <c r="AS155" s="227"/>
      <c r="AT155" s="227"/>
      <c r="AU155" s="227"/>
      <c r="AV155" s="227"/>
      <c r="AW155" s="227"/>
      <c r="AX155" s="227"/>
      <c r="AY155" s="227"/>
      <c r="AZ155" s="227"/>
      <c r="BA155" s="227"/>
      <c r="BB155" s="227"/>
      <c r="BC155" s="227"/>
      <c r="BD155" s="227"/>
      <c r="BE155" s="227"/>
    </row>
    <row r="156" spans="1:57" ht="14.55" customHeight="1">
      <c r="A156" s="687">
        <v>156</v>
      </c>
      <c r="B156" s="687">
        <v>31</v>
      </c>
      <c r="C156" s="41" t="s">
        <v>279</v>
      </c>
      <c r="D156" s="1116"/>
      <c r="F156" s="1116"/>
      <c r="H156" s="1116" t="s">
        <v>249</v>
      </c>
      <c r="J156" s="41" t="s">
        <v>1230</v>
      </c>
      <c r="P156" s="640"/>
      <c r="Q156" s="640"/>
      <c r="R156" s="640"/>
      <c r="S156" s="640"/>
      <c r="T156" s="640"/>
      <c r="U156" s="640"/>
      <c r="V156" s="639"/>
      <c r="W156" s="640"/>
      <c r="X156" s="640"/>
      <c r="Y156" s="640"/>
      <c r="Z156" s="640"/>
      <c r="AA156" s="640"/>
      <c r="AB156" s="638">
        <v>1</v>
      </c>
      <c r="AC156" s="639"/>
      <c r="AE156" s="639"/>
      <c r="AF156" s="639"/>
      <c r="AG156" s="639"/>
      <c r="AH156" s="640"/>
      <c r="AI156" s="640"/>
      <c r="AJ156" s="640"/>
      <c r="AK156" s="639"/>
      <c r="AL156" s="641"/>
      <c r="AM156" s="227"/>
      <c r="AN156" s="227"/>
      <c r="AO156" s="227"/>
      <c r="AP156" s="227"/>
      <c r="AQ156" s="227"/>
      <c r="AR156" s="227"/>
      <c r="AS156" s="227"/>
      <c r="AT156" s="227"/>
      <c r="AU156" s="227"/>
      <c r="AV156" s="227"/>
      <c r="AW156" s="227"/>
      <c r="AX156" s="227"/>
      <c r="AY156" s="227"/>
      <c r="AZ156" s="227"/>
      <c r="BA156" s="227"/>
      <c r="BB156" s="227"/>
      <c r="BC156" s="227"/>
      <c r="BD156" s="227"/>
      <c r="BE156" s="227"/>
    </row>
    <row r="157" spans="1:57" ht="14.55" customHeight="1">
      <c r="A157" s="687">
        <v>157</v>
      </c>
      <c r="B157" s="687">
        <v>32</v>
      </c>
      <c r="C157" s="41" t="s">
        <v>279</v>
      </c>
      <c r="D157" s="1116"/>
      <c r="F157" s="1116" t="s">
        <v>246</v>
      </c>
      <c r="H157" s="1116" t="s">
        <v>246</v>
      </c>
      <c r="J157" s="41" t="s">
        <v>1230</v>
      </c>
      <c r="P157" s="640"/>
      <c r="Q157" s="640"/>
      <c r="R157" s="640"/>
      <c r="S157" s="640"/>
      <c r="T157" s="640"/>
      <c r="U157" s="640"/>
      <c r="V157" s="639"/>
      <c r="W157" s="640"/>
      <c r="X157" s="640"/>
      <c r="Y157" s="640"/>
      <c r="Z157" s="640"/>
      <c r="AA157" s="640"/>
      <c r="AB157" s="638">
        <v>1</v>
      </c>
      <c r="AC157" s="639"/>
      <c r="AE157" s="639"/>
      <c r="AF157" s="639"/>
      <c r="AG157" s="639"/>
      <c r="AH157" s="640"/>
      <c r="AI157" s="640"/>
      <c r="AJ157" s="640"/>
      <c r="AK157" s="639"/>
      <c r="AL157" s="641"/>
      <c r="AM157" s="227"/>
      <c r="AN157" s="227"/>
      <c r="AO157" s="227"/>
      <c r="AP157" s="227"/>
      <c r="AQ157" s="227"/>
      <c r="AR157" s="227"/>
      <c r="AS157" s="227"/>
      <c r="AT157" s="227"/>
      <c r="AU157" s="227"/>
      <c r="AV157" s="227"/>
      <c r="AW157" s="227"/>
      <c r="AX157" s="227"/>
      <c r="AY157" s="227"/>
      <c r="AZ157" s="227"/>
      <c r="BA157" s="227"/>
      <c r="BB157" s="227"/>
      <c r="BC157" s="227"/>
      <c r="BD157" s="227"/>
      <c r="BE157" s="227"/>
    </row>
    <row r="158" spans="1:57" ht="14.55" customHeight="1">
      <c r="A158" s="687">
        <v>158</v>
      </c>
      <c r="B158" s="687">
        <v>33</v>
      </c>
      <c r="C158" s="41" t="s">
        <v>279</v>
      </c>
      <c r="D158" s="1116"/>
      <c r="F158" s="1116" t="s">
        <v>291</v>
      </c>
      <c r="H158" s="1116" t="s">
        <v>291</v>
      </c>
      <c r="J158" s="41" t="s">
        <v>1578</v>
      </c>
      <c r="P158" s="640"/>
      <c r="Q158" s="640"/>
      <c r="R158" s="640"/>
      <c r="S158" s="640"/>
      <c r="T158" s="640"/>
      <c r="U158" s="640"/>
      <c r="V158" s="639"/>
      <c r="W158" s="640"/>
      <c r="X158" s="640"/>
      <c r="Y158" s="640"/>
      <c r="Z158" s="640"/>
      <c r="AA158" s="640"/>
      <c r="AB158" s="638">
        <v>1</v>
      </c>
      <c r="AC158" s="639"/>
      <c r="AE158" s="639"/>
      <c r="AF158" s="639"/>
      <c r="AG158" s="639"/>
      <c r="AH158" s="640"/>
      <c r="AI158" s="640"/>
      <c r="AJ158" s="640"/>
      <c r="AK158" s="639"/>
      <c r="AL158" s="641"/>
      <c r="AM158" s="227"/>
      <c r="AN158" s="227"/>
      <c r="AO158" s="227"/>
      <c r="AP158" s="227"/>
      <c r="AQ158" s="227"/>
      <c r="AR158" s="227"/>
      <c r="AS158" s="227"/>
      <c r="AT158" s="227"/>
      <c r="AU158" s="227"/>
      <c r="AV158" s="227"/>
      <c r="AW158" s="227"/>
      <c r="AX158" s="227"/>
      <c r="AY158" s="227"/>
      <c r="AZ158" s="227"/>
      <c r="BA158" s="227"/>
      <c r="BB158" s="227"/>
      <c r="BC158" s="227"/>
      <c r="BD158" s="227"/>
      <c r="BE158" s="227"/>
    </row>
    <row r="159" spans="1:57" ht="14.55" customHeight="1">
      <c r="A159" s="687">
        <v>159</v>
      </c>
      <c r="B159" s="687">
        <v>34</v>
      </c>
      <c r="C159" s="41" t="s">
        <v>279</v>
      </c>
      <c r="D159" s="1116"/>
      <c r="F159" s="1116" t="s">
        <v>1423</v>
      </c>
      <c r="H159" s="1116" t="s">
        <v>1423</v>
      </c>
      <c r="J159" s="41" t="s">
        <v>1231</v>
      </c>
      <c r="K159" s="41" t="s">
        <v>256</v>
      </c>
      <c r="P159" s="640"/>
      <c r="Q159" s="640"/>
      <c r="R159" s="640"/>
      <c r="S159" s="640"/>
      <c r="T159" s="640"/>
      <c r="U159" s="640"/>
      <c r="V159" s="639"/>
      <c r="W159" s="640"/>
      <c r="X159" s="640"/>
      <c r="Y159" s="640"/>
      <c r="Z159" s="640"/>
      <c r="AA159" s="640"/>
      <c r="AB159" s="638">
        <v>1</v>
      </c>
      <c r="AC159" s="639"/>
      <c r="AE159" s="639"/>
      <c r="AF159" s="639"/>
      <c r="AG159" s="639"/>
      <c r="AH159" s="640"/>
      <c r="AI159" s="640"/>
      <c r="AJ159" s="640"/>
      <c r="AK159" s="639"/>
      <c r="AL159" s="641"/>
      <c r="AM159" s="227"/>
      <c r="AN159" s="227"/>
      <c r="AO159" s="227"/>
      <c r="AP159" s="227"/>
      <c r="AQ159" s="227"/>
      <c r="AR159" s="227"/>
      <c r="AS159" s="227"/>
      <c r="AT159" s="227"/>
      <c r="AU159" s="227"/>
      <c r="AV159" s="227"/>
      <c r="AW159" s="227"/>
      <c r="AX159" s="227"/>
      <c r="AY159" s="227"/>
      <c r="AZ159" s="227"/>
      <c r="BA159" s="227"/>
      <c r="BB159" s="227"/>
      <c r="BC159" s="227"/>
      <c r="BD159" s="227"/>
      <c r="BE159" s="227"/>
    </row>
    <row r="160" spans="1:57" ht="14.55" customHeight="1">
      <c r="A160" s="687">
        <v>160</v>
      </c>
      <c r="B160" s="687">
        <v>35</v>
      </c>
      <c r="C160" s="41" t="s">
        <v>279</v>
      </c>
      <c r="D160" s="1116"/>
      <c r="F160" s="1116" t="s">
        <v>248</v>
      </c>
      <c r="H160" s="1116" t="s">
        <v>248</v>
      </c>
      <c r="J160" s="41" t="s">
        <v>1230</v>
      </c>
      <c r="K160" s="41" t="s">
        <v>255</v>
      </c>
      <c r="P160" s="640"/>
      <c r="Q160" s="640"/>
      <c r="R160" s="640"/>
      <c r="S160" s="640"/>
      <c r="T160" s="640"/>
      <c r="U160" s="640"/>
      <c r="V160" s="639"/>
      <c r="W160" s="640"/>
      <c r="X160" s="640"/>
      <c r="Y160" s="640"/>
      <c r="Z160" s="640"/>
      <c r="AA160" s="640"/>
      <c r="AB160" s="638">
        <v>1</v>
      </c>
      <c r="AC160" s="639"/>
      <c r="AE160" s="639"/>
      <c r="AF160" s="639"/>
      <c r="AG160" s="639"/>
      <c r="AH160" s="640"/>
      <c r="AI160" s="640"/>
      <c r="AJ160" s="640"/>
      <c r="AK160" s="639"/>
      <c r="AL160" s="641"/>
      <c r="AM160" s="227"/>
      <c r="AN160" s="227"/>
      <c r="AO160" s="227"/>
      <c r="AP160" s="227"/>
      <c r="AQ160" s="227"/>
      <c r="AR160" s="227"/>
      <c r="AS160" s="227"/>
      <c r="AT160" s="227"/>
      <c r="AU160" s="227"/>
      <c r="AV160" s="227"/>
      <c r="AW160" s="227"/>
      <c r="AX160" s="227"/>
      <c r="AY160" s="227"/>
      <c r="AZ160" s="227"/>
      <c r="BA160" s="227"/>
      <c r="BB160" s="227"/>
      <c r="BC160" s="227"/>
      <c r="BD160" s="227"/>
      <c r="BE160" s="227"/>
    </row>
    <row r="161" spans="1:57" ht="14.55" customHeight="1">
      <c r="A161" s="687">
        <v>161</v>
      </c>
      <c r="B161" s="687">
        <v>36</v>
      </c>
      <c r="C161" s="41" t="s">
        <v>279</v>
      </c>
      <c r="D161" s="1116"/>
      <c r="F161" s="1116" t="s">
        <v>2101</v>
      </c>
      <c r="H161" s="1116" t="s">
        <v>310</v>
      </c>
      <c r="J161" s="41" t="s">
        <v>703</v>
      </c>
      <c r="K161" s="41" t="s">
        <v>1301</v>
      </c>
      <c r="P161" s="640"/>
      <c r="Q161" s="640"/>
      <c r="R161" s="640"/>
      <c r="S161" s="640"/>
      <c r="T161" s="640"/>
      <c r="U161" s="640"/>
      <c r="V161" s="639"/>
      <c r="W161" s="640"/>
      <c r="X161" s="640"/>
      <c r="Y161" s="640"/>
      <c r="Z161" s="640"/>
      <c r="AA161" s="640"/>
      <c r="AB161" s="638">
        <v>1</v>
      </c>
      <c r="AC161" s="639"/>
      <c r="AE161" s="639"/>
      <c r="AF161" s="639"/>
      <c r="AG161" s="639"/>
      <c r="AH161" s="640"/>
      <c r="AI161" s="640"/>
      <c r="AJ161" s="640"/>
      <c r="AK161" s="639"/>
      <c r="AL161" s="641"/>
      <c r="AM161" s="227"/>
      <c r="AN161" s="227"/>
      <c r="AO161" s="227"/>
      <c r="AP161" s="227"/>
      <c r="AQ161" s="227"/>
      <c r="AR161" s="227"/>
      <c r="AS161" s="227"/>
      <c r="AT161" s="227"/>
      <c r="AU161" s="227"/>
      <c r="AV161" s="227"/>
      <c r="AW161" s="227"/>
      <c r="AX161" s="227"/>
      <c r="AY161" s="227"/>
      <c r="AZ161" s="227"/>
      <c r="BA161" s="227"/>
      <c r="BB161" s="227"/>
      <c r="BC161" s="227"/>
      <c r="BD161" s="227"/>
      <c r="BE161" s="227"/>
    </row>
    <row r="162" spans="1:57">
      <c r="A162" s="687">
        <v>162</v>
      </c>
      <c r="B162" s="687">
        <v>37</v>
      </c>
      <c r="C162" s="41" t="s">
        <v>279</v>
      </c>
      <c r="D162" s="1116"/>
      <c r="F162" s="1116" t="s">
        <v>169</v>
      </c>
      <c r="H162" s="1116" t="s">
        <v>169</v>
      </c>
      <c r="J162" s="41" t="s">
        <v>1231</v>
      </c>
      <c r="AB162" s="638">
        <v>1</v>
      </c>
    </row>
    <row r="163" spans="1:57">
      <c r="A163" s="687">
        <v>163</v>
      </c>
      <c r="B163" s="687">
        <v>38</v>
      </c>
      <c r="C163" s="41" t="s">
        <v>279</v>
      </c>
      <c r="D163" s="1116"/>
      <c r="F163" s="1116" t="s">
        <v>109</v>
      </c>
      <c r="H163" s="1116" t="s">
        <v>109</v>
      </c>
      <c r="J163" s="41" t="s">
        <v>1230</v>
      </c>
      <c r="AB163" s="638">
        <v>1</v>
      </c>
    </row>
    <row r="164" spans="1:57" ht="14.55" customHeight="1">
      <c r="A164" s="687">
        <v>164</v>
      </c>
      <c r="B164" s="687">
        <v>39</v>
      </c>
      <c r="C164" s="41" t="s">
        <v>279</v>
      </c>
      <c r="D164" s="1116"/>
      <c r="F164" s="1116" t="s">
        <v>110</v>
      </c>
      <c r="H164" s="1116" t="s">
        <v>110</v>
      </c>
      <c r="J164" s="41" t="s">
        <v>1231</v>
      </c>
      <c r="K164" s="41" t="s">
        <v>186</v>
      </c>
      <c r="P164" s="640"/>
      <c r="Q164" s="640"/>
      <c r="R164" s="640"/>
      <c r="S164" s="640"/>
      <c r="T164" s="640"/>
      <c r="U164" s="640"/>
      <c r="V164" s="639"/>
      <c r="W164" s="640"/>
      <c r="X164" s="640"/>
      <c r="Y164" s="640"/>
      <c r="Z164" s="640"/>
      <c r="AA164" s="640"/>
      <c r="AB164" s="638">
        <v>1</v>
      </c>
      <c r="AC164" s="639"/>
      <c r="AE164" s="639"/>
      <c r="AF164" s="639"/>
      <c r="AG164" s="639"/>
      <c r="AH164" s="640"/>
      <c r="AI164" s="640"/>
      <c r="AJ164" s="640"/>
      <c r="AK164" s="639"/>
      <c r="AL164" s="641"/>
      <c r="AM164" s="227"/>
      <c r="AN164" s="227"/>
      <c r="AO164" s="227"/>
      <c r="AP164" s="227"/>
      <c r="AQ164" s="227"/>
      <c r="AR164" s="227"/>
      <c r="AS164" s="227"/>
      <c r="AT164" s="227"/>
      <c r="AU164" s="227"/>
      <c r="AV164" s="227"/>
      <c r="AW164" s="227"/>
      <c r="AX164" s="227"/>
      <c r="AY164" s="227"/>
      <c r="AZ164" s="227"/>
      <c r="BA164" s="227"/>
      <c r="BB164" s="227"/>
      <c r="BC164" s="227"/>
      <c r="BD164" s="227"/>
      <c r="BE164" s="227"/>
    </row>
    <row r="165" spans="1:57" ht="14.55" customHeight="1">
      <c r="A165" s="687">
        <v>165</v>
      </c>
      <c r="B165" s="687">
        <v>40</v>
      </c>
      <c r="C165" s="41" t="s">
        <v>279</v>
      </c>
      <c r="D165" s="1116"/>
      <c r="F165" s="1116" t="s">
        <v>180</v>
      </c>
      <c r="H165" s="1116" t="s">
        <v>180</v>
      </c>
      <c r="I165" s="896"/>
      <c r="J165" s="41" t="s">
        <v>1231</v>
      </c>
      <c r="P165" s="640"/>
      <c r="Q165" s="640"/>
      <c r="R165" s="640"/>
      <c r="S165" s="640"/>
      <c r="T165" s="640"/>
      <c r="U165" s="640"/>
      <c r="V165" s="639"/>
      <c r="W165" s="640"/>
      <c r="X165" s="640"/>
      <c r="Y165" s="640"/>
      <c r="Z165" s="640"/>
      <c r="AA165" s="640"/>
      <c r="AB165" s="638">
        <v>1</v>
      </c>
      <c r="AC165" s="639"/>
      <c r="AE165" s="639"/>
      <c r="AF165" s="639"/>
      <c r="AG165" s="639"/>
      <c r="AH165" s="640"/>
      <c r="AI165" s="640"/>
      <c r="AJ165" s="640"/>
      <c r="AK165" s="639"/>
      <c r="AL165" s="641"/>
      <c r="AM165" s="227"/>
      <c r="AN165" s="227"/>
      <c r="AO165" s="227"/>
      <c r="AP165" s="227"/>
      <c r="AQ165" s="227"/>
      <c r="AR165" s="227"/>
      <c r="AS165" s="227"/>
      <c r="AT165" s="227"/>
      <c r="AU165" s="227"/>
      <c r="AV165" s="227"/>
      <c r="AW165" s="227"/>
      <c r="AX165" s="227"/>
      <c r="AY165" s="227"/>
      <c r="AZ165" s="227"/>
      <c r="BA165" s="227"/>
      <c r="BB165" s="227"/>
      <c r="BC165" s="227"/>
      <c r="BD165" s="227"/>
      <c r="BE165" s="227"/>
    </row>
    <row r="166" spans="1:57" ht="14.55" customHeight="1">
      <c r="A166" s="687">
        <v>166</v>
      </c>
      <c r="B166" s="687">
        <v>41</v>
      </c>
      <c r="C166" s="41" t="s">
        <v>279</v>
      </c>
      <c r="D166" s="1116"/>
      <c r="F166" s="1116" t="s">
        <v>11</v>
      </c>
      <c r="H166" s="1116" t="s">
        <v>11</v>
      </c>
      <c r="J166" s="41" t="s">
        <v>1231</v>
      </c>
      <c r="K166" s="41" t="s">
        <v>1305</v>
      </c>
      <c r="P166" s="640"/>
      <c r="Q166" s="640"/>
      <c r="R166" s="640"/>
      <c r="S166" s="640"/>
      <c r="T166" s="640"/>
      <c r="U166" s="640"/>
      <c r="V166" s="639"/>
      <c r="W166" s="640"/>
      <c r="X166" s="640"/>
      <c r="Y166" s="640"/>
      <c r="Z166" s="640"/>
      <c r="AA166" s="640"/>
      <c r="AB166" s="638">
        <v>1</v>
      </c>
      <c r="AC166" s="639"/>
      <c r="AE166" s="639"/>
      <c r="AF166" s="639"/>
      <c r="AG166" s="639"/>
      <c r="AH166" s="640"/>
      <c r="AI166" s="640"/>
      <c r="AJ166" s="640"/>
      <c r="AK166" s="639"/>
      <c r="AL166" s="641"/>
      <c r="AM166" s="227"/>
      <c r="AN166" s="227"/>
      <c r="AO166" s="227"/>
      <c r="AP166" s="227"/>
      <c r="AQ166" s="227"/>
      <c r="AR166" s="227"/>
      <c r="AS166" s="227"/>
      <c r="AT166" s="227"/>
      <c r="AU166" s="227"/>
      <c r="AV166" s="227"/>
      <c r="AW166" s="227"/>
      <c r="AX166" s="227"/>
      <c r="AY166" s="227"/>
      <c r="AZ166" s="227"/>
      <c r="BA166" s="227"/>
      <c r="BB166" s="227"/>
      <c r="BC166" s="227"/>
      <c r="BD166" s="227"/>
      <c r="BE166" s="227"/>
    </row>
    <row r="167" spans="1:57" ht="14.55" customHeight="1">
      <c r="A167" s="687">
        <v>167</v>
      </c>
      <c r="B167" s="687">
        <v>42</v>
      </c>
      <c r="C167" s="41" t="s">
        <v>279</v>
      </c>
      <c r="D167" s="1116"/>
      <c r="F167" s="1116" t="s">
        <v>467</v>
      </c>
      <c r="H167" s="1116" t="s">
        <v>467</v>
      </c>
      <c r="I167" s="896"/>
      <c r="J167" s="1080" t="s">
        <v>1234</v>
      </c>
      <c r="K167" s="1080" t="s">
        <v>74</v>
      </c>
      <c r="L167" s="896">
        <v>1</v>
      </c>
      <c r="P167" s="640"/>
      <c r="Q167" s="640"/>
      <c r="R167" s="640"/>
      <c r="S167" s="640"/>
      <c r="T167" s="640"/>
      <c r="U167" s="640"/>
      <c r="V167" s="639"/>
      <c r="W167" s="640"/>
      <c r="X167" s="640"/>
      <c r="Y167" s="640"/>
      <c r="Z167" s="640"/>
      <c r="AA167" s="640"/>
      <c r="AB167" s="638">
        <v>1</v>
      </c>
      <c r="AC167" s="639"/>
      <c r="AE167" s="639"/>
      <c r="AF167" s="639"/>
      <c r="AG167" s="639"/>
      <c r="AH167" s="640"/>
      <c r="AI167" s="640"/>
      <c r="AJ167" s="640"/>
      <c r="AK167" s="639"/>
      <c r="AL167" s="641"/>
      <c r="AM167" s="227"/>
      <c r="AN167" s="227"/>
      <c r="AO167" s="227"/>
      <c r="AP167" s="227"/>
      <c r="AQ167" s="227"/>
      <c r="AR167" s="227"/>
      <c r="AS167" s="227"/>
      <c r="AT167" s="227"/>
      <c r="AU167" s="227"/>
      <c r="AV167" s="227"/>
      <c r="AW167" s="227"/>
      <c r="AX167" s="227"/>
      <c r="AY167" s="227"/>
      <c r="AZ167" s="227"/>
      <c r="BA167" s="227"/>
      <c r="BB167" s="227"/>
      <c r="BC167" s="227"/>
      <c r="BD167" s="227"/>
      <c r="BE167" s="227"/>
    </row>
    <row r="168" spans="1:57" ht="14.55" customHeight="1">
      <c r="A168" s="687">
        <v>168</v>
      </c>
      <c r="B168" s="687">
        <v>43</v>
      </c>
      <c r="C168" s="41" t="s">
        <v>279</v>
      </c>
      <c r="D168" s="1116"/>
      <c r="F168" s="1116" t="s">
        <v>466</v>
      </c>
      <c r="H168" s="1116" t="s">
        <v>466</v>
      </c>
      <c r="I168" s="896"/>
      <c r="J168" s="1080" t="s">
        <v>1234</v>
      </c>
      <c r="K168" s="1080" t="s">
        <v>74</v>
      </c>
      <c r="L168" s="896">
        <v>1</v>
      </c>
      <c r="P168" s="640"/>
      <c r="Q168" s="640"/>
      <c r="R168" s="640"/>
      <c r="S168" s="640"/>
      <c r="T168" s="640"/>
      <c r="U168" s="640"/>
      <c r="V168" s="639"/>
      <c r="W168" s="640"/>
      <c r="X168" s="640"/>
      <c r="Y168" s="640"/>
      <c r="Z168" s="640"/>
      <c r="AA168" s="640"/>
      <c r="AB168" s="638">
        <v>1</v>
      </c>
      <c r="AC168" s="639"/>
      <c r="AE168" s="639"/>
      <c r="AF168" s="639"/>
      <c r="AG168" s="639"/>
      <c r="AH168" s="640"/>
      <c r="AI168" s="640"/>
      <c r="AJ168" s="640"/>
      <c r="AK168" s="639"/>
      <c r="AL168" s="641"/>
      <c r="AM168" s="227"/>
      <c r="AN168" s="227"/>
      <c r="AO168" s="227"/>
      <c r="AP168" s="227"/>
      <c r="AQ168" s="227"/>
      <c r="AR168" s="227"/>
      <c r="AS168" s="227"/>
      <c r="AT168" s="227"/>
      <c r="AU168" s="227"/>
      <c r="AV168" s="227"/>
      <c r="AW168" s="227"/>
      <c r="AX168" s="227"/>
      <c r="AY168" s="227"/>
      <c r="AZ168" s="227"/>
      <c r="BA168" s="227"/>
      <c r="BB168" s="227"/>
      <c r="BC168" s="227"/>
      <c r="BD168" s="227"/>
      <c r="BE168" s="227"/>
    </row>
    <row r="169" spans="1:57" ht="14.55" customHeight="1">
      <c r="A169" s="687">
        <v>169</v>
      </c>
      <c r="B169" s="687">
        <v>44</v>
      </c>
      <c r="C169" s="41" t="s">
        <v>279</v>
      </c>
      <c r="D169" s="1116"/>
      <c r="F169" s="1116" t="s">
        <v>201</v>
      </c>
      <c r="H169" s="1116" t="s">
        <v>201</v>
      </c>
      <c r="J169" s="1080" t="s">
        <v>1234</v>
      </c>
      <c r="K169" s="1080" t="s">
        <v>74</v>
      </c>
      <c r="L169" s="896">
        <v>1</v>
      </c>
      <c r="P169" s="640"/>
      <c r="Q169" s="640"/>
      <c r="R169" s="640"/>
      <c r="S169" s="640"/>
      <c r="T169" s="640"/>
      <c r="U169" s="640"/>
      <c r="V169" s="639"/>
      <c r="W169" s="640"/>
      <c r="X169" s="640"/>
      <c r="Y169" s="640"/>
      <c r="Z169" s="640"/>
      <c r="AA169" s="640"/>
      <c r="AB169" s="638">
        <v>1</v>
      </c>
      <c r="AC169" s="639"/>
      <c r="AE169" s="639"/>
      <c r="AF169" s="639"/>
      <c r="AG169" s="639"/>
      <c r="AH169" s="640"/>
      <c r="AI169" s="640"/>
      <c r="AJ169" s="640"/>
      <c r="AK169" s="639"/>
      <c r="AL169" s="641"/>
      <c r="AM169" s="227"/>
      <c r="AN169" s="227"/>
      <c r="AO169" s="227"/>
      <c r="AP169" s="227"/>
      <c r="AQ169" s="227"/>
      <c r="AR169" s="227"/>
      <c r="AS169" s="227"/>
      <c r="AT169" s="227"/>
      <c r="AU169" s="227"/>
      <c r="AV169" s="227"/>
      <c r="AW169" s="227"/>
      <c r="AX169" s="227"/>
      <c r="AY169" s="227"/>
      <c r="AZ169" s="227"/>
      <c r="BA169" s="227"/>
      <c r="BB169" s="227"/>
      <c r="BC169" s="227"/>
      <c r="BD169" s="227"/>
      <c r="BE169" s="227"/>
    </row>
    <row r="170" spans="1:57" ht="14.55" customHeight="1">
      <c r="A170" s="687">
        <v>170</v>
      </c>
      <c r="B170" s="687">
        <v>45</v>
      </c>
      <c r="C170" s="41" t="s">
        <v>279</v>
      </c>
      <c r="D170" s="1115"/>
      <c r="F170" s="1115" t="s">
        <v>77</v>
      </c>
      <c r="H170" s="1115" t="s">
        <v>77</v>
      </c>
      <c r="J170" s="1080"/>
      <c r="K170" s="1080"/>
      <c r="L170" s="896"/>
      <c r="P170" s="640"/>
      <c r="Q170" s="640"/>
      <c r="R170" s="640"/>
      <c r="S170" s="640"/>
      <c r="T170" s="640"/>
      <c r="U170" s="640"/>
      <c r="V170" s="639"/>
      <c r="W170" s="640"/>
      <c r="X170" s="640"/>
      <c r="Y170" s="640"/>
      <c r="Z170" s="640"/>
      <c r="AA170" s="640"/>
      <c r="AB170" s="638"/>
      <c r="AC170" s="639"/>
      <c r="AE170" s="639"/>
      <c r="AF170" s="639"/>
      <c r="AG170" s="639"/>
      <c r="AH170" s="640"/>
      <c r="AI170" s="640"/>
      <c r="AJ170" s="640"/>
      <c r="AK170" s="639"/>
      <c r="AL170" s="641"/>
      <c r="AM170" s="227"/>
      <c r="AN170" s="227"/>
      <c r="AO170" s="227"/>
      <c r="AP170" s="227"/>
      <c r="AQ170" s="227"/>
      <c r="AR170" s="227"/>
      <c r="AS170" s="227"/>
      <c r="AT170" s="227"/>
      <c r="AU170" s="227"/>
      <c r="AV170" s="227"/>
      <c r="AW170" s="227"/>
      <c r="AX170" s="227"/>
      <c r="AY170" s="227"/>
      <c r="AZ170" s="227"/>
      <c r="BA170" s="227"/>
      <c r="BB170" s="227"/>
      <c r="BC170" s="227"/>
      <c r="BD170" s="227"/>
      <c r="BE170" s="227"/>
    </row>
    <row r="171" spans="1:57">
      <c r="A171" s="687">
        <v>171</v>
      </c>
      <c r="B171" s="687">
        <v>46</v>
      </c>
      <c r="C171" s="41" t="s">
        <v>279</v>
      </c>
      <c r="D171" s="1116"/>
      <c r="F171" s="1116" t="s">
        <v>123</v>
      </c>
      <c r="H171" s="1116" t="s">
        <v>123</v>
      </c>
      <c r="J171" s="41" t="s">
        <v>1230</v>
      </c>
      <c r="AB171" s="638">
        <v>1</v>
      </c>
    </row>
    <row r="172" spans="1:57" s="227" customFormat="1" ht="14.55" customHeight="1">
      <c r="A172" s="687">
        <v>172</v>
      </c>
      <c r="B172" s="687">
        <v>47</v>
      </c>
      <c r="C172" s="41" t="s">
        <v>279</v>
      </c>
      <c r="D172" s="1115"/>
      <c r="E172" s="41"/>
      <c r="F172" s="1115"/>
      <c r="G172" s="41"/>
      <c r="H172" s="1115" t="s">
        <v>969</v>
      </c>
      <c r="I172" s="165"/>
      <c r="J172" s="41" t="s">
        <v>422</v>
      </c>
      <c r="K172" s="41"/>
      <c r="L172" s="165"/>
      <c r="M172" s="165"/>
      <c r="N172" s="165"/>
      <c r="O172" s="683"/>
      <c r="P172" s="640"/>
      <c r="Q172" s="640"/>
      <c r="R172" s="640"/>
      <c r="S172" s="640"/>
      <c r="T172" s="640"/>
      <c r="U172" s="640"/>
      <c r="V172" s="639"/>
      <c r="W172" s="640"/>
      <c r="X172" s="640"/>
      <c r="Y172" s="640"/>
      <c r="Z172" s="640"/>
      <c r="AA172" s="640"/>
      <c r="AB172" s="638">
        <v>1</v>
      </c>
      <c r="AC172" s="639"/>
      <c r="AD172" s="165"/>
      <c r="AE172" s="639"/>
      <c r="AF172" s="639"/>
      <c r="AG172" s="639"/>
      <c r="AH172" s="640"/>
      <c r="AI172" s="640"/>
      <c r="AJ172" s="640"/>
      <c r="AK172" s="639"/>
      <c r="AL172" s="641"/>
    </row>
    <row r="173" spans="1:57" ht="14.55" customHeight="1">
      <c r="A173" s="687">
        <v>173</v>
      </c>
      <c r="B173" s="687">
        <v>0</v>
      </c>
      <c r="C173" s="41" t="s">
        <v>1900</v>
      </c>
      <c r="H173" s="1123" t="s">
        <v>1205</v>
      </c>
      <c r="J173" s="41" t="s">
        <v>1236</v>
      </c>
      <c r="P173" s="640"/>
      <c r="Q173" s="640"/>
      <c r="R173" s="640"/>
      <c r="S173" s="640"/>
      <c r="T173" s="640"/>
      <c r="U173" s="640"/>
      <c r="V173" s="639"/>
      <c r="W173" s="640"/>
      <c r="X173" s="640"/>
      <c r="Y173" s="640"/>
      <c r="Z173" s="643"/>
      <c r="AA173" s="643"/>
      <c r="AB173" s="643"/>
      <c r="AC173" s="645">
        <v>1</v>
      </c>
      <c r="AE173" s="639"/>
      <c r="AF173" s="639"/>
      <c r="AG173" s="639"/>
      <c r="AH173" s="640"/>
      <c r="AI173" s="640"/>
      <c r="AJ173" s="640"/>
      <c r="AK173" s="639"/>
      <c r="AL173" s="641"/>
      <c r="AM173" s="227"/>
      <c r="AN173" s="227"/>
      <c r="AO173" s="227"/>
      <c r="AP173" s="227"/>
      <c r="AQ173" s="227"/>
      <c r="AR173" s="227"/>
      <c r="AS173" s="227"/>
      <c r="AT173" s="227"/>
      <c r="AU173" s="227"/>
      <c r="AV173" s="227"/>
      <c r="AW173" s="227"/>
      <c r="AX173" s="227"/>
      <c r="AY173" s="227"/>
      <c r="AZ173" s="227"/>
      <c r="BA173" s="227"/>
      <c r="BB173" s="227"/>
      <c r="BC173" s="227"/>
      <c r="BD173" s="227"/>
      <c r="BE173" s="227"/>
    </row>
    <row r="174" spans="1:57" ht="14.55" customHeight="1">
      <c r="A174" s="687">
        <v>174</v>
      </c>
      <c r="B174" s="687">
        <v>1</v>
      </c>
      <c r="C174" s="41" t="s">
        <v>1900</v>
      </c>
      <c r="H174" s="1162" t="s">
        <v>1199</v>
      </c>
      <c r="J174" s="41" t="s">
        <v>1236</v>
      </c>
      <c r="P174" s="643"/>
      <c r="Q174" s="643"/>
      <c r="R174" s="643"/>
      <c r="S174" s="643"/>
      <c r="T174" s="643"/>
      <c r="U174" s="643"/>
      <c r="V174" s="642"/>
      <c r="W174" s="643"/>
      <c r="X174" s="643"/>
      <c r="Y174" s="643"/>
      <c r="Z174" s="643"/>
      <c r="AA174" s="643"/>
      <c r="AB174" s="643"/>
      <c r="AC174" s="645">
        <v>1</v>
      </c>
      <c r="AE174" s="642"/>
      <c r="AF174" s="642"/>
      <c r="AG174" s="642"/>
      <c r="AH174" s="643"/>
      <c r="AI174" s="643"/>
      <c r="AJ174" s="643"/>
      <c r="AK174" s="642"/>
      <c r="AL174" s="644"/>
    </row>
    <row r="175" spans="1:57" ht="14.55" customHeight="1">
      <c r="A175" s="687">
        <v>175</v>
      </c>
      <c r="B175" s="687">
        <v>2</v>
      </c>
      <c r="C175" s="41" t="s">
        <v>1900</v>
      </c>
      <c r="H175" s="1172" t="s">
        <v>1252</v>
      </c>
      <c r="J175" s="41" t="s">
        <v>1230</v>
      </c>
      <c r="P175" s="643"/>
      <c r="Q175" s="643"/>
      <c r="R175" s="643"/>
      <c r="S175" s="643"/>
      <c r="T175" s="643"/>
      <c r="U175" s="643"/>
      <c r="V175" s="642"/>
      <c r="W175" s="643"/>
      <c r="X175" s="643"/>
      <c r="Y175" s="643"/>
      <c r="Z175" s="643"/>
      <c r="AA175" s="643"/>
      <c r="AB175" s="643"/>
      <c r="AC175" s="645">
        <v>1</v>
      </c>
      <c r="AE175" s="642"/>
      <c r="AF175" s="642"/>
      <c r="AG175" s="642"/>
      <c r="AH175" s="643"/>
      <c r="AI175" s="643"/>
      <c r="AJ175" s="643"/>
      <c r="AK175" s="642"/>
      <c r="AL175" s="644"/>
    </row>
    <row r="176" spans="1:57" ht="14.55" customHeight="1">
      <c r="A176" s="687">
        <v>176</v>
      </c>
      <c r="B176" s="687">
        <v>3</v>
      </c>
      <c r="C176" s="41" t="s">
        <v>1900</v>
      </c>
      <c r="H176" s="1121" t="s">
        <v>448</v>
      </c>
      <c r="J176" s="41" t="s">
        <v>703</v>
      </c>
      <c r="P176" s="643"/>
      <c r="Q176" s="643"/>
      <c r="R176" s="643"/>
      <c r="S176" s="643"/>
      <c r="T176" s="643"/>
      <c r="U176" s="643"/>
      <c r="V176" s="642"/>
      <c r="W176" s="643"/>
      <c r="X176" s="643"/>
      <c r="Y176" s="643"/>
      <c r="Z176" s="643"/>
      <c r="AA176" s="643"/>
      <c r="AB176" s="643"/>
      <c r="AC176" s="645">
        <v>1</v>
      </c>
      <c r="AE176" s="642"/>
      <c r="AF176" s="642"/>
      <c r="AG176" s="642"/>
      <c r="AH176" s="643"/>
      <c r="AI176" s="643"/>
      <c r="AJ176" s="643"/>
      <c r="AK176" s="642"/>
      <c r="AL176" s="644"/>
    </row>
    <row r="177" spans="1:57" ht="14.55" customHeight="1">
      <c r="A177" s="687">
        <v>177</v>
      </c>
      <c r="B177" s="687">
        <v>4</v>
      </c>
      <c r="C177" s="41" t="s">
        <v>1900</v>
      </c>
      <c r="H177" s="1122" t="s">
        <v>451</v>
      </c>
      <c r="J177" s="41" t="s">
        <v>1237</v>
      </c>
      <c r="K177" s="1117" t="s">
        <v>1302</v>
      </c>
      <c r="P177" s="643"/>
      <c r="Q177" s="643"/>
      <c r="R177" s="643"/>
      <c r="S177" s="643"/>
      <c r="T177" s="643"/>
      <c r="U177" s="643"/>
      <c r="V177" s="642"/>
      <c r="W177" s="643"/>
      <c r="X177" s="643"/>
      <c r="Y177" s="643"/>
      <c r="Z177" s="643"/>
      <c r="AA177" s="643"/>
      <c r="AB177" s="643"/>
      <c r="AC177" s="645">
        <v>1</v>
      </c>
      <c r="AE177" s="642"/>
      <c r="AF177" s="642"/>
      <c r="AG177" s="642"/>
      <c r="AH177" s="643"/>
      <c r="AI177" s="643"/>
      <c r="AJ177" s="643"/>
      <c r="AK177" s="642"/>
      <c r="AL177" s="644"/>
    </row>
    <row r="178" spans="1:57" ht="14.55" customHeight="1">
      <c r="A178" s="687">
        <v>178</v>
      </c>
      <c r="B178" s="687">
        <v>5</v>
      </c>
      <c r="C178" s="41" t="s">
        <v>1900</v>
      </c>
      <c r="H178" s="1121" t="s">
        <v>502</v>
      </c>
      <c r="J178" s="41" t="s">
        <v>1230</v>
      </c>
      <c r="K178" s="41" t="s">
        <v>255</v>
      </c>
      <c r="P178" s="643"/>
      <c r="Q178" s="643"/>
      <c r="R178" s="643"/>
      <c r="S178" s="643"/>
      <c r="T178" s="643"/>
      <c r="U178" s="643"/>
      <c r="V178" s="642"/>
      <c r="W178" s="643"/>
      <c r="X178" s="643"/>
      <c r="Y178" s="643"/>
      <c r="Z178" s="643"/>
      <c r="AA178" s="643"/>
      <c r="AB178" s="643"/>
      <c r="AC178" s="645">
        <v>1</v>
      </c>
      <c r="AE178" s="642"/>
      <c r="AF178" s="642"/>
      <c r="AG178" s="642"/>
      <c r="AH178" s="643"/>
      <c r="AI178" s="643"/>
      <c r="AJ178" s="643"/>
      <c r="AK178" s="642"/>
      <c r="AL178" s="644"/>
    </row>
    <row r="179" spans="1:57" ht="14.55" customHeight="1">
      <c r="A179" s="687">
        <v>179</v>
      </c>
      <c r="B179" s="687">
        <v>6</v>
      </c>
      <c r="C179" s="41" t="s">
        <v>1900</v>
      </c>
      <c r="H179" s="1121" t="s">
        <v>1020</v>
      </c>
      <c r="J179" s="41" t="s">
        <v>1230</v>
      </c>
      <c r="P179" s="643"/>
      <c r="Q179" s="643"/>
      <c r="R179" s="643"/>
      <c r="S179" s="643"/>
      <c r="T179" s="643"/>
      <c r="U179" s="643"/>
      <c r="V179" s="642"/>
      <c r="W179" s="643"/>
      <c r="X179" s="643"/>
      <c r="Y179" s="643"/>
      <c r="Z179" s="643"/>
      <c r="AA179" s="643"/>
      <c r="AB179" s="643"/>
      <c r="AC179" s="645">
        <v>1</v>
      </c>
      <c r="AE179" s="642"/>
      <c r="AF179" s="642"/>
      <c r="AG179" s="642"/>
      <c r="AH179" s="643"/>
      <c r="AI179" s="643"/>
      <c r="AJ179" s="643"/>
      <c r="AK179" s="642"/>
      <c r="AL179" s="644"/>
    </row>
    <row r="180" spans="1:57" ht="14.55" customHeight="1">
      <c r="A180" s="687">
        <v>180</v>
      </c>
      <c r="B180" s="687">
        <v>7</v>
      </c>
      <c r="C180" s="41" t="s">
        <v>1900</v>
      </c>
      <c r="H180" s="1121" t="s">
        <v>1834</v>
      </c>
      <c r="J180" s="41" t="s">
        <v>703</v>
      </c>
      <c r="P180" s="643"/>
      <c r="Q180" s="643"/>
      <c r="R180" s="643"/>
      <c r="S180" s="643"/>
      <c r="T180" s="643"/>
      <c r="U180" s="643"/>
      <c r="V180" s="642"/>
      <c r="W180" s="643"/>
      <c r="X180" s="643"/>
      <c r="Y180" s="643"/>
      <c r="Z180" s="643"/>
      <c r="AA180" s="643"/>
      <c r="AB180" s="643"/>
      <c r="AC180" s="645">
        <v>1</v>
      </c>
      <c r="AE180" s="642"/>
      <c r="AF180" s="642"/>
      <c r="AG180" s="642"/>
      <c r="AH180" s="643"/>
      <c r="AI180" s="643"/>
      <c r="AJ180" s="643"/>
      <c r="AK180" s="642"/>
      <c r="AL180" s="644"/>
    </row>
    <row r="181" spans="1:57" ht="14.55" customHeight="1">
      <c r="A181" s="687">
        <v>181</v>
      </c>
      <c r="B181" s="687">
        <v>8</v>
      </c>
      <c r="C181" s="41" t="s">
        <v>1900</v>
      </c>
      <c r="H181" s="1121" t="s">
        <v>974</v>
      </c>
      <c r="J181" s="41" t="s">
        <v>1232</v>
      </c>
      <c r="P181" s="643"/>
      <c r="Q181" s="643"/>
      <c r="R181" s="643"/>
      <c r="S181" s="643"/>
      <c r="T181" s="643"/>
      <c r="U181" s="643"/>
      <c r="V181" s="642"/>
      <c r="W181" s="643"/>
      <c r="X181" s="643"/>
      <c r="Y181" s="643"/>
      <c r="Z181" s="643"/>
      <c r="AA181" s="643"/>
      <c r="AB181" s="643"/>
      <c r="AC181" s="645">
        <v>1</v>
      </c>
      <c r="AE181" s="642"/>
      <c r="AF181" s="642"/>
      <c r="AG181" s="642"/>
      <c r="AH181" s="643"/>
      <c r="AI181" s="643"/>
      <c r="AJ181" s="643"/>
      <c r="AK181" s="642"/>
      <c r="AL181" s="644"/>
    </row>
    <row r="182" spans="1:57" ht="14.55" customHeight="1">
      <c r="A182" s="687">
        <v>182</v>
      </c>
      <c r="B182" s="687">
        <v>9</v>
      </c>
      <c r="C182" s="41" t="s">
        <v>1900</v>
      </c>
      <c r="H182" s="1121" t="s">
        <v>989</v>
      </c>
      <c r="J182" s="41" t="s">
        <v>1230</v>
      </c>
      <c r="P182" s="643"/>
      <c r="Q182" s="643"/>
      <c r="R182" s="643"/>
      <c r="S182" s="643"/>
      <c r="T182" s="643"/>
      <c r="U182" s="643"/>
      <c r="V182" s="642"/>
      <c r="W182" s="643"/>
      <c r="X182" s="643"/>
      <c r="Y182" s="643"/>
      <c r="Z182" s="643"/>
      <c r="AA182" s="643"/>
      <c r="AB182" s="643"/>
      <c r="AC182" s="645">
        <v>1</v>
      </c>
      <c r="AE182" s="642"/>
      <c r="AF182" s="642"/>
      <c r="AG182" s="642"/>
      <c r="AH182" s="643"/>
      <c r="AI182" s="643"/>
      <c r="AJ182" s="643"/>
      <c r="AK182" s="642"/>
      <c r="AL182" s="644"/>
    </row>
    <row r="183" spans="1:57" ht="14.55" customHeight="1">
      <c r="A183" s="687">
        <v>183</v>
      </c>
      <c r="B183" s="687">
        <v>10</v>
      </c>
      <c r="C183" s="41" t="s">
        <v>1900</v>
      </c>
      <c r="H183" s="1121" t="s">
        <v>241</v>
      </c>
      <c r="J183" s="41" t="s">
        <v>1234</v>
      </c>
      <c r="P183" s="643"/>
      <c r="Q183" s="643"/>
      <c r="R183" s="643"/>
      <c r="S183" s="643"/>
      <c r="T183" s="643"/>
      <c r="U183" s="643"/>
      <c r="V183" s="642"/>
      <c r="W183" s="643"/>
      <c r="X183" s="643"/>
      <c r="Y183" s="643"/>
      <c r="Z183" s="643"/>
      <c r="AA183" s="643"/>
      <c r="AB183" s="643"/>
      <c r="AC183" s="645">
        <v>1</v>
      </c>
      <c r="AE183" s="642"/>
      <c r="AF183" s="642"/>
      <c r="AG183" s="642"/>
      <c r="AH183" s="643"/>
      <c r="AI183" s="643"/>
      <c r="AJ183" s="643"/>
      <c r="AK183" s="642"/>
      <c r="AL183" s="644"/>
    </row>
    <row r="184" spans="1:57" ht="14.55" customHeight="1">
      <c r="A184" s="687">
        <v>184</v>
      </c>
      <c r="B184" s="687">
        <v>11</v>
      </c>
      <c r="C184" s="41" t="s">
        <v>1900</v>
      </c>
      <c r="H184" s="1121" t="s">
        <v>1837</v>
      </c>
      <c r="J184" s="41" t="s">
        <v>1230</v>
      </c>
      <c r="P184" s="643"/>
      <c r="Q184" s="643"/>
      <c r="R184" s="643"/>
      <c r="S184" s="643"/>
      <c r="T184" s="643"/>
      <c r="U184" s="643"/>
      <c r="V184" s="642"/>
      <c r="W184" s="643"/>
      <c r="X184" s="643"/>
      <c r="Y184" s="643"/>
      <c r="Z184" s="643"/>
      <c r="AA184" s="643"/>
      <c r="AB184" s="643"/>
      <c r="AC184" s="645">
        <v>1</v>
      </c>
      <c r="AE184" s="642"/>
      <c r="AF184" s="642"/>
      <c r="AG184" s="642"/>
      <c r="AH184" s="643"/>
      <c r="AI184" s="643"/>
      <c r="AJ184" s="643"/>
      <c r="AK184" s="642"/>
      <c r="AL184" s="644"/>
    </row>
    <row r="185" spans="1:57" ht="14.55" customHeight="1">
      <c r="A185" s="687">
        <v>185</v>
      </c>
      <c r="B185" s="687">
        <v>12</v>
      </c>
      <c r="C185" s="41" t="s">
        <v>1900</v>
      </c>
      <c r="H185" s="1121" t="s">
        <v>1173</v>
      </c>
      <c r="J185" s="41" t="s">
        <v>703</v>
      </c>
      <c r="P185" s="643"/>
      <c r="Q185" s="643"/>
      <c r="R185" s="643"/>
      <c r="S185" s="643"/>
      <c r="T185" s="643"/>
      <c r="U185" s="643"/>
      <c r="V185" s="642"/>
      <c r="W185" s="643"/>
      <c r="X185" s="643"/>
      <c r="Y185" s="643"/>
      <c r="Z185" s="643"/>
      <c r="AA185" s="643"/>
      <c r="AB185" s="643"/>
      <c r="AC185" s="645">
        <v>1</v>
      </c>
      <c r="AE185" s="642"/>
      <c r="AF185" s="642"/>
      <c r="AG185" s="642"/>
      <c r="AH185" s="643"/>
      <c r="AI185" s="643"/>
      <c r="AJ185" s="643"/>
      <c r="AK185" s="642"/>
      <c r="AL185" s="644"/>
    </row>
    <row r="186" spans="1:57" ht="14.55" customHeight="1">
      <c r="A186" s="687">
        <v>186</v>
      </c>
      <c r="B186" s="687">
        <v>13</v>
      </c>
      <c r="C186" s="41" t="s">
        <v>1900</v>
      </c>
      <c r="H186" s="1121" t="s">
        <v>1174</v>
      </c>
      <c r="J186" s="41" t="s">
        <v>703</v>
      </c>
      <c r="P186" s="643"/>
      <c r="Q186" s="643"/>
      <c r="R186" s="643"/>
      <c r="S186" s="643"/>
      <c r="T186" s="643"/>
      <c r="U186" s="643"/>
      <c r="V186" s="642"/>
      <c r="W186" s="643"/>
      <c r="X186" s="643"/>
      <c r="Y186" s="643"/>
      <c r="Z186" s="643"/>
      <c r="AA186" s="643"/>
      <c r="AB186" s="643"/>
      <c r="AC186" s="645">
        <v>1</v>
      </c>
      <c r="AE186" s="642"/>
      <c r="AF186" s="642"/>
      <c r="AG186" s="642"/>
      <c r="AH186" s="643"/>
      <c r="AI186" s="643"/>
      <c r="AJ186" s="643"/>
      <c r="AK186" s="642"/>
      <c r="AL186" s="644"/>
    </row>
    <row r="187" spans="1:57" s="227" customFormat="1" ht="14.55" customHeight="1">
      <c r="A187" s="687">
        <v>187</v>
      </c>
      <c r="B187" s="687">
        <v>1</v>
      </c>
      <c r="C187" s="1158" t="s">
        <v>372</v>
      </c>
      <c r="D187" s="1184"/>
      <c r="E187" s="1184"/>
      <c r="F187" s="1184"/>
      <c r="G187" s="1184"/>
      <c r="H187" s="1123" t="s">
        <v>964</v>
      </c>
      <c r="I187" s="1655"/>
      <c r="J187" s="41" t="s">
        <v>1236</v>
      </c>
      <c r="K187" s="41"/>
      <c r="L187" s="165"/>
      <c r="M187" s="165"/>
      <c r="N187" s="165"/>
      <c r="O187" s="683"/>
      <c r="P187" s="643"/>
      <c r="Q187" s="643"/>
      <c r="R187" s="643"/>
      <c r="S187" s="643"/>
      <c r="T187" s="886"/>
      <c r="U187" s="643"/>
      <c r="V187" s="642"/>
      <c r="W187" s="643"/>
      <c r="X187" s="643"/>
      <c r="Y187" s="643"/>
      <c r="Z187" s="643"/>
      <c r="AA187" s="643"/>
      <c r="AB187" s="643"/>
      <c r="AC187" s="642"/>
      <c r="AD187" s="895">
        <v>1</v>
      </c>
      <c r="AE187" s="642"/>
      <c r="AF187" s="642"/>
      <c r="AG187" s="642"/>
      <c r="AH187" s="643"/>
      <c r="AI187" s="643"/>
      <c r="AJ187" s="643"/>
      <c r="AK187" s="642"/>
      <c r="AL187" s="644"/>
      <c r="AM187"/>
      <c r="AN187"/>
      <c r="AO187"/>
      <c r="AP187"/>
      <c r="AQ187"/>
      <c r="AR187"/>
      <c r="AS187"/>
      <c r="AT187"/>
      <c r="AU187"/>
      <c r="AV187"/>
      <c r="AW187"/>
      <c r="AX187"/>
      <c r="AY187"/>
      <c r="AZ187"/>
      <c r="BA187"/>
      <c r="BB187"/>
      <c r="BC187"/>
      <c r="BD187"/>
      <c r="BE187"/>
    </row>
    <row r="188" spans="1:57" s="227" customFormat="1" ht="14.55" customHeight="1">
      <c r="A188" s="687">
        <v>188</v>
      </c>
      <c r="B188" s="687">
        <v>2</v>
      </c>
      <c r="C188" s="1158" t="s">
        <v>372</v>
      </c>
      <c r="D188" s="1184"/>
      <c r="E188" s="1184"/>
      <c r="F188" s="1184"/>
      <c r="G188" s="1184"/>
      <c r="H188" s="1182" t="s">
        <v>531</v>
      </c>
      <c r="I188" s="1655"/>
      <c r="J188" s="1113" t="s">
        <v>1231</v>
      </c>
      <c r="K188" s="1113"/>
      <c r="L188" s="886"/>
      <c r="M188" s="886"/>
      <c r="N188" s="886"/>
      <c r="O188" s="887"/>
      <c r="P188" s="886"/>
      <c r="Q188" s="886"/>
      <c r="R188" s="886"/>
      <c r="S188" s="886"/>
      <c r="T188" s="886"/>
      <c r="U188" s="886"/>
      <c r="V188" s="886"/>
      <c r="W188" s="886"/>
      <c r="X188" s="886"/>
      <c r="Y188" s="886"/>
      <c r="Z188" s="886"/>
      <c r="AA188" s="886"/>
      <c r="AB188" s="886"/>
      <c r="AC188" s="886"/>
      <c r="AD188" s="895">
        <v>1</v>
      </c>
      <c r="AE188" s="886"/>
      <c r="AF188" s="886"/>
      <c r="AG188" s="886"/>
      <c r="AH188" s="886"/>
      <c r="AI188" s="886"/>
      <c r="AJ188" s="886"/>
      <c r="AK188" s="886"/>
      <c r="AL188" s="885"/>
      <c r="AM188" s="885"/>
      <c r="AN188" s="885"/>
      <c r="AO188" s="885"/>
      <c r="AP188" s="885"/>
      <c r="AQ188" s="885"/>
      <c r="AR188" s="885"/>
      <c r="AS188" s="885"/>
      <c r="AT188" s="885"/>
      <c r="AU188" s="885"/>
      <c r="AV188" s="885"/>
      <c r="AW188" s="885"/>
      <c r="AX188" s="885"/>
      <c r="AY188" s="885"/>
      <c r="AZ188" s="885"/>
      <c r="BA188" s="885"/>
      <c r="BB188" s="885"/>
      <c r="BC188" s="885"/>
      <c r="BD188" s="885"/>
      <c r="BE188" s="885"/>
    </row>
    <row r="189" spans="1:57" s="227" customFormat="1" ht="14.55" customHeight="1">
      <c r="A189" s="687">
        <v>189</v>
      </c>
      <c r="B189" s="687">
        <v>3</v>
      </c>
      <c r="C189" s="1158" t="s">
        <v>372</v>
      </c>
      <c r="D189" s="1184"/>
      <c r="E189" s="1184"/>
      <c r="F189" s="1184"/>
      <c r="G189" s="1184"/>
      <c r="H189" s="1182" t="s">
        <v>403</v>
      </c>
      <c r="I189" s="1655"/>
      <c r="J189" s="1113" t="s">
        <v>1230</v>
      </c>
      <c r="K189" s="1113"/>
      <c r="L189" s="886"/>
      <c r="M189" s="886"/>
      <c r="N189" s="886"/>
      <c r="O189" s="887"/>
      <c r="P189" s="886"/>
      <c r="Q189" s="886"/>
      <c r="R189" s="886"/>
      <c r="S189" s="886"/>
      <c r="T189" s="886"/>
      <c r="U189" s="886"/>
      <c r="V189" s="886"/>
      <c r="W189" s="886"/>
      <c r="X189" s="886"/>
      <c r="Y189" s="886"/>
      <c r="Z189" s="886"/>
      <c r="AA189" s="886"/>
      <c r="AB189" s="886"/>
      <c r="AC189" s="886"/>
      <c r="AD189" s="895">
        <v>1</v>
      </c>
      <c r="AE189" s="886"/>
      <c r="AF189" s="886"/>
      <c r="AG189" s="886"/>
      <c r="AH189" s="886"/>
      <c r="AI189" s="886"/>
      <c r="AJ189" s="886"/>
      <c r="AK189" s="886"/>
      <c r="AL189" s="885"/>
      <c r="AM189" s="885"/>
      <c r="AN189" s="885"/>
      <c r="AO189" s="885"/>
      <c r="AP189" s="885"/>
      <c r="AQ189" s="885"/>
      <c r="AR189" s="885"/>
      <c r="AS189" s="885"/>
      <c r="AT189" s="885"/>
      <c r="AU189" s="885"/>
      <c r="AV189" s="885"/>
      <c r="AW189" s="885"/>
      <c r="AX189" s="885"/>
      <c r="AY189" s="885"/>
      <c r="AZ189" s="885"/>
      <c r="BA189" s="885"/>
      <c r="BB189" s="885"/>
      <c r="BC189" s="885"/>
      <c r="BD189" s="885"/>
      <c r="BE189" s="885"/>
    </row>
    <row r="190" spans="1:57" s="227" customFormat="1" ht="14.55" customHeight="1">
      <c r="A190" s="687">
        <v>190</v>
      </c>
      <c r="B190" s="687">
        <v>4</v>
      </c>
      <c r="C190" s="1158" t="s">
        <v>372</v>
      </c>
      <c r="D190" s="1184"/>
      <c r="E190" s="1184"/>
      <c r="F190" s="1184"/>
      <c r="G190" s="1184"/>
      <c r="H190" s="1176" t="s">
        <v>321</v>
      </c>
      <c r="I190" s="1655"/>
      <c r="J190" s="1113" t="s">
        <v>1230</v>
      </c>
      <c r="K190" s="885"/>
      <c r="L190" s="886"/>
      <c r="M190" s="886"/>
      <c r="N190" s="886"/>
      <c r="O190" s="887"/>
      <c r="P190" s="886"/>
      <c r="Q190" s="886"/>
      <c r="R190" s="886"/>
      <c r="S190" s="886"/>
      <c r="T190" s="886"/>
      <c r="U190" s="886"/>
      <c r="V190" s="886"/>
      <c r="W190" s="886"/>
      <c r="X190" s="886"/>
      <c r="Y190" s="886"/>
      <c r="Z190" s="886"/>
      <c r="AA190" s="886"/>
      <c r="AB190" s="886"/>
      <c r="AC190" s="886"/>
      <c r="AD190" s="895">
        <v>1</v>
      </c>
      <c r="AE190" s="886"/>
      <c r="AF190" s="886"/>
      <c r="AG190" s="886"/>
      <c r="AH190" s="886"/>
      <c r="AI190" s="886"/>
      <c r="AJ190" s="886"/>
      <c r="AK190" s="886"/>
      <c r="AL190" s="885"/>
      <c r="AM190" s="885"/>
      <c r="AN190" s="885"/>
      <c r="AO190" s="885"/>
      <c r="AP190" s="885"/>
      <c r="AQ190" s="885"/>
      <c r="AR190" s="885"/>
      <c r="AS190" s="885"/>
      <c r="AT190" s="885"/>
      <c r="AU190" s="885"/>
      <c r="AV190" s="885"/>
      <c r="AW190" s="885"/>
      <c r="AX190" s="885"/>
      <c r="AY190" s="885"/>
      <c r="AZ190" s="885"/>
      <c r="BA190" s="885"/>
      <c r="BB190" s="885"/>
      <c r="BC190" s="885"/>
      <c r="BD190" s="885"/>
      <c r="BE190" s="885"/>
    </row>
    <row r="191" spans="1:57" s="227" customFormat="1" ht="14.55" customHeight="1">
      <c r="A191" s="687">
        <v>191</v>
      </c>
      <c r="B191" s="687">
        <v>5</v>
      </c>
      <c r="C191" s="1158" t="s">
        <v>372</v>
      </c>
      <c r="D191" s="1184"/>
      <c r="E191" s="1184"/>
      <c r="F191" s="1184"/>
      <c r="G191" s="1184"/>
      <c r="H191" s="1176" t="s">
        <v>179</v>
      </c>
      <c r="I191" s="1655"/>
      <c r="J191" s="1113" t="s">
        <v>1230</v>
      </c>
      <c r="K191" s="885"/>
      <c r="L191" s="886"/>
      <c r="M191" s="886"/>
      <c r="N191" s="886"/>
      <c r="O191" s="887"/>
      <c r="P191" s="886"/>
      <c r="Q191" s="886"/>
      <c r="R191" s="886"/>
      <c r="S191" s="886"/>
      <c r="T191" s="886"/>
      <c r="U191" s="886"/>
      <c r="V191" s="886"/>
      <c r="W191" s="886"/>
      <c r="X191" s="886"/>
      <c r="Y191" s="886"/>
      <c r="Z191" s="886"/>
      <c r="AA191" s="886"/>
      <c r="AB191" s="886"/>
      <c r="AC191" s="886"/>
      <c r="AD191" s="895">
        <v>1</v>
      </c>
      <c r="AE191" s="886"/>
      <c r="AF191" s="886"/>
      <c r="AG191" s="886"/>
      <c r="AH191" s="886"/>
      <c r="AI191" s="886"/>
      <c r="AJ191" s="886"/>
      <c r="AK191" s="886"/>
      <c r="AL191" s="885"/>
      <c r="AM191" s="885"/>
      <c r="AN191" s="885"/>
      <c r="AO191" s="885"/>
      <c r="AP191" s="885"/>
      <c r="AQ191" s="885"/>
      <c r="AR191" s="885"/>
      <c r="AS191" s="885"/>
      <c r="AT191" s="885"/>
      <c r="AU191" s="885"/>
      <c r="AV191" s="885"/>
      <c r="AW191" s="885"/>
      <c r="AX191" s="885"/>
      <c r="AY191" s="885"/>
      <c r="AZ191" s="885"/>
      <c r="BA191" s="885"/>
      <c r="BB191" s="885"/>
      <c r="BC191" s="885"/>
      <c r="BD191" s="885"/>
      <c r="BE191" s="885"/>
    </row>
    <row r="192" spans="1:57" s="227" customFormat="1" ht="14.55" customHeight="1">
      <c r="A192" s="687">
        <v>192</v>
      </c>
      <c r="B192" s="687">
        <v>6</v>
      </c>
      <c r="C192" s="1158" t="s">
        <v>372</v>
      </c>
      <c r="D192" s="1184"/>
      <c r="E192" s="1184"/>
      <c r="F192" s="1184"/>
      <c r="G192" s="1184"/>
      <c r="H192" s="1182" t="s">
        <v>311</v>
      </c>
      <c r="I192" s="1655"/>
      <c r="J192" s="1113" t="s">
        <v>1243</v>
      </c>
      <c r="K192" s="885"/>
      <c r="L192" s="886"/>
      <c r="M192" s="886"/>
      <c r="N192" s="886"/>
      <c r="O192" s="887"/>
      <c r="P192" s="886"/>
      <c r="Q192" s="886"/>
      <c r="R192" s="886"/>
      <c r="S192" s="886"/>
      <c r="T192" s="886"/>
      <c r="U192" s="886"/>
      <c r="V192" s="886"/>
      <c r="W192" s="886"/>
      <c r="X192" s="886"/>
      <c r="Y192" s="886"/>
      <c r="Z192" s="886"/>
      <c r="AA192" s="886"/>
      <c r="AB192" s="886"/>
      <c r="AC192" s="886"/>
      <c r="AD192" s="895">
        <v>1</v>
      </c>
      <c r="AE192" s="886"/>
      <c r="AF192" s="886"/>
      <c r="AG192" s="886"/>
      <c r="AH192" s="886"/>
      <c r="AI192" s="886"/>
      <c r="AJ192" s="886"/>
      <c r="AK192" s="886"/>
      <c r="AL192" s="885"/>
      <c r="AM192" s="885"/>
      <c r="AN192" s="885"/>
      <c r="AO192" s="885"/>
      <c r="AP192" s="885"/>
      <c r="AQ192" s="885"/>
      <c r="AR192" s="885"/>
      <c r="AS192" s="885"/>
      <c r="AT192" s="885"/>
      <c r="AU192" s="885"/>
      <c r="AV192" s="885"/>
      <c r="AW192" s="885"/>
      <c r="AX192" s="885"/>
      <c r="AY192" s="885"/>
      <c r="AZ192" s="885"/>
      <c r="BA192" s="885"/>
      <c r="BB192" s="885"/>
      <c r="BC192" s="885"/>
      <c r="BD192" s="885"/>
      <c r="BE192" s="885"/>
    </row>
    <row r="193" spans="1:57" s="227" customFormat="1" ht="14.55" customHeight="1">
      <c r="A193" s="687">
        <v>193</v>
      </c>
      <c r="B193" s="687">
        <v>7</v>
      </c>
      <c r="C193" s="1158" t="s">
        <v>372</v>
      </c>
      <c r="D193" s="1184"/>
      <c r="E193" s="1184"/>
      <c r="F193" s="1184"/>
      <c r="G193" s="1184"/>
      <c r="H193" s="1182" t="s">
        <v>1426</v>
      </c>
      <c r="I193" s="1655"/>
      <c r="J193" s="1113" t="s">
        <v>1234</v>
      </c>
      <c r="K193" s="885"/>
      <c r="L193" s="886"/>
      <c r="M193" s="886"/>
      <c r="N193" s="886"/>
      <c r="O193" s="887"/>
      <c r="P193" s="886"/>
      <c r="Q193" s="886"/>
      <c r="R193" s="886"/>
      <c r="S193" s="886"/>
      <c r="T193" s="886"/>
      <c r="U193" s="886"/>
      <c r="V193" s="886"/>
      <c r="W193" s="886"/>
      <c r="X193" s="886"/>
      <c r="Y193" s="886"/>
      <c r="Z193" s="886"/>
      <c r="AA193" s="886"/>
      <c r="AB193" s="886"/>
      <c r="AC193" s="886"/>
      <c r="AD193" s="895">
        <v>1</v>
      </c>
      <c r="AE193" s="886"/>
      <c r="AF193" s="886"/>
      <c r="AG193" s="886"/>
      <c r="AH193" s="886"/>
      <c r="AI193" s="886"/>
      <c r="AJ193" s="886"/>
      <c r="AK193" s="886"/>
      <c r="AL193" s="885"/>
      <c r="AM193" s="885"/>
      <c r="AN193" s="885"/>
      <c r="AO193" s="885"/>
      <c r="AP193" s="885"/>
      <c r="AQ193" s="885"/>
      <c r="AR193" s="885"/>
      <c r="AS193" s="885"/>
      <c r="AT193" s="885"/>
      <c r="AU193" s="885"/>
      <c r="AV193" s="885"/>
      <c r="AW193" s="885"/>
      <c r="AX193" s="885"/>
      <c r="AY193" s="885"/>
      <c r="AZ193" s="885"/>
      <c r="BA193" s="885"/>
      <c r="BB193" s="885"/>
      <c r="BC193" s="885"/>
      <c r="BD193" s="885"/>
      <c r="BE193" s="885"/>
    </row>
    <row r="194" spans="1:57" s="227" customFormat="1" ht="14.55" customHeight="1">
      <c r="A194" s="687">
        <v>194</v>
      </c>
      <c r="B194" s="687">
        <v>8</v>
      </c>
      <c r="C194" s="1158" t="s">
        <v>372</v>
      </c>
      <c r="D194" s="1184"/>
      <c r="E194" s="1184"/>
      <c r="F194" s="1184"/>
      <c r="G194" s="1184"/>
      <c r="H194" s="1183" t="s">
        <v>254</v>
      </c>
      <c r="I194" s="1655"/>
      <c r="J194" s="1113" t="s">
        <v>1230</v>
      </c>
      <c r="K194" s="1113"/>
      <c r="L194" s="886"/>
      <c r="M194" s="886"/>
      <c r="N194" s="886"/>
      <c r="O194" s="887"/>
      <c r="P194" s="886"/>
      <c r="Q194" s="886"/>
      <c r="R194" s="886"/>
      <c r="S194" s="886"/>
      <c r="T194" s="886"/>
      <c r="U194" s="886"/>
      <c r="V194" s="886"/>
      <c r="W194" s="886"/>
      <c r="X194" s="886"/>
      <c r="Y194" s="886"/>
      <c r="Z194" s="886"/>
      <c r="AA194" s="886"/>
      <c r="AB194" s="886"/>
      <c r="AC194" s="886"/>
      <c r="AD194" s="895">
        <v>1</v>
      </c>
      <c r="AE194" s="886"/>
      <c r="AF194" s="886"/>
      <c r="AG194" s="886"/>
      <c r="AH194" s="886"/>
      <c r="AI194" s="886"/>
      <c r="AJ194" s="886"/>
      <c r="AK194" s="886"/>
      <c r="AL194" s="885"/>
      <c r="AM194" s="885"/>
      <c r="AN194" s="885"/>
      <c r="AO194" s="885"/>
      <c r="AP194" s="885"/>
      <c r="AQ194" s="885"/>
      <c r="AR194" s="885"/>
      <c r="AS194" s="885"/>
      <c r="AT194" s="885"/>
      <c r="AU194" s="885"/>
      <c r="AV194" s="885"/>
      <c r="AW194" s="885"/>
      <c r="AX194" s="885"/>
      <c r="AY194" s="885"/>
      <c r="AZ194" s="885"/>
      <c r="BA194" s="885"/>
      <c r="BB194" s="885"/>
      <c r="BC194" s="885"/>
      <c r="BD194" s="885"/>
      <c r="BE194" s="885"/>
    </row>
    <row r="195" spans="1:57" ht="14.55" customHeight="1">
      <c r="A195" s="687">
        <v>195</v>
      </c>
      <c r="B195" s="687">
        <v>9</v>
      </c>
      <c r="C195" s="1158" t="s">
        <v>1896</v>
      </c>
      <c r="D195" s="1184"/>
      <c r="E195" s="1184"/>
      <c r="F195" s="1184"/>
      <c r="G195" s="1184"/>
      <c r="H195" s="1114" t="s">
        <v>178</v>
      </c>
      <c r="I195" s="1655"/>
      <c r="J195" s="1113" t="s">
        <v>1243</v>
      </c>
      <c r="K195" s="885"/>
      <c r="L195" s="886"/>
      <c r="M195" s="886"/>
      <c r="N195" s="886"/>
      <c r="O195" s="887"/>
      <c r="P195" s="886"/>
      <c r="Q195" s="886"/>
      <c r="R195" s="886"/>
      <c r="S195" s="886"/>
      <c r="T195" s="886"/>
      <c r="U195" s="886"/>
      <c r="V195" s="886"/>
      <c r="W195" s="886"/>
      <c r="X195" s="886"/>
      <c r="Y195" s="886"/>
      <c r="Z195" s="886"/>
      <c r="AA195" s="886"/>
      <c r="AB195" s="886"/>
      <c r="AC195" s="886"/>
      <c r="AD195" s="895">
        <v>1</v>
      </c>
      <c r="AE195" s="886"/>
      <c r="AF195" s="886"/>
      <c r="AG195" s="886"/>
      <c r="AH195" s="886"/>
      <c r="AI195" s="886"/>
      <c r="AJ195" s="886"/>
      <c r="AK195" s="886"/>
      <c r="AL195" s="885"/>
      <c r="AM195" s="885"/>
      <c r="AN195" s="885"/>
      <c r="AO195" s="885"/>
      <c r="AP195" s="885"/>
      <c r="AQ195" s="885"/>
      <c r="AR195" s="885"/>
      <c r="AS195" s="885"/>
      <c r="AT195" s="885"/>
      <c r="AU195" s="885"/>
      <c r="AV195" s="885"/>
      <c r="AW195" s="885"/>
      <c r="AX195" s="885"/>
      <c r="AY195" s="885"/>
      <c r="AZ195" s="885"/>
      <c r="BA195" s="885"/>
      <c r="BB195" s="885"/>
      <c r="BC195" s="885"/>
      <c r="BD195" s="885"/>
      <c r="BE195" s="885"/>
    </row>
    <row r="196" spans="1:57" ht="14.55" customHeight="1">
      <c r="A196" s="687">
        <v>196</v>
      </c>
      <c r="B196" s="687">
        <v>10</v>
      </c>
      <c r="C196" s="1158" t="s">
        <v>1896</v>
      </c>
      <c r="D196" s="1184"/>
      <c r="E196" s="1184"/>
      <c r="F196" s="1184"/>
      <c r="G196" s="1184"/>
      <c r="H196" s="1114" t="s">
        <v>1648</v>
      </c>
      <c r="I196" s="1655"/>
      <c r="J196" s="1113" t="s">
        <v>703</v>
      </c>
      <c r="K196" s="885"/>
      <c r="L196" s="886"/>
      <c r="M196" s="886"/>
      <c r="N196" s="886"/>
      <c r="O196" s="887"/>
      <c r="P196" s="886"/>
      <c r="Q196" s="886"/>
      <c r="R196" s="886"/>
      <c r="S196" s="886"/>
      <c r="T196" s="886"/>
      <c r="U196" s="886"/>
      <c r="V196" s="886"/>
      <c r="W196" s="886"/>
      <c r="X196" s="886"/>
      <c r="Y196" s="886"/>
      <c r="Z196" s="886"/>
      <c r="AA196" s="886"/>
      <c r="AB196" s="886"/>
      <c r="AC196" s="886"/>
      <c r="AD196" s="895">
        <v>1</v>
      </c>
      <c r="AE196" s="886"/>
      <c r="AF196" s="886"/>
      <c r="AG196" s="886"/>
      <c r="AH196" s="886"/>
      <c r="AI196" s="886"/>
      <c r="AJ196" s="886"/>
      <c r="AK196" s="886"/>
      <c r="AL196" s="885"/>
      <c r="AM196" s="885"/>
      <c r="AN196" s="885"/>
      <c r="AO196" s="885"/>
      <c r="AP196" s="885"/>
      <c r="AQ196" s="885"/>
      <c r="AR196" s="885"/>
      <c r="AS196" s="885"/>
      <c r="AT196" s="885"/>
      <c r="AU196" s="885"/>
      <c r="AV196" s="885"/>
      <c r="AW196" s="885"/>
      <c r="AX196" s="885"/>
      <c r="AY196" s="885"/>
      <c r="AZ196" s="885"/>
      <c r="BA196" s="885"/>
      <c r="BB196" s="885"/>
      <c r="BC196" s="885"/>
      <c r="BD196" s="885"/>
      <c r="BE196" s="885"/>
    </row>
    <row r="197" spans="1:57" s="227" customFormat="1" ht="14.55" customHeight="1">
      <c r="A197" s="687">
        <v>197</v>
      </c>
      <c r="B197" s="687">
        <v>11</v>
      </c>
      <c r="C197" s="1158" t="s">
        <v>1896</v>
      </c>
      <c r="D197" s="1184"/>
      <c r="E197" s="1184"/>
      <c r="F197" s="1184"/>
      <c r="G197" s="1184"/>
      <c r="H197" s="1114" t="s">
        <v>451</v>
      </c>
      <c r="I197" s="1655"/>
      <c r="J197" s="1113" t="s">
        <v>1243</v>
      </c>
      <c r="K197" s="885" t="s">
        <v>1237</v>
      </c>
      <c r="L197" s="886"/>
      <c r="M197" s="886"/>
      <c r="N197" s="886"/>
      <c r="O197" s="887"/>
      <c r="P197" s="886"/>
      <c r="Q197" s="886"/>
      <c r="R197" s="886"/>
      <c r="S197" s="886"/>
      <c r="T197" s="886"/>
      <c r="U197" s="886"/>
      <c r="V197" s="886"/>
      <c r="W197" s="886"/>
      <c r="X197" s="886"/>
      <c r="Y197" s="886"/>
      <c r="Z197" s="886"/>
      <c r="AA197" s="886"/>
      <c r="AB197" s="886"/>
      <c r="AC197" s="886"/>
      <c r="AD197" s="895">
        <v>1</v>
      </c>
      <c r="AE197" s="886"/>
      <c r="AF197" s="886"/>
      <c r="AG197" s="886"/>
      <c r="AH197" s="886"/>
      <c r="AI197" s="886"/>
      <c r="AJ197" s="886"/>
      <c r="AK197" s="886"/>
      <c r="AL197" s="885"/>
      <c r="AM197" s="885"/>
      <c r="AN197" s="885"/>
      <c r="AO197" s="885"/>
      <c r="AP197" s="885"/>
      <c r="AQ197" s="885"/>
      <c r="AR197" s="885"/>
      <c r="AS197" s="885"/>
      <c r="AT197" s="885"/>
      <c r="AU197" s="885"/>
      <c r="AV197" s="885"/>
      <c r="AW197" s="885"/>
      <c r="AX197" s="885"/>
      <c r="AY197" s="885"/>
      <c r="AZ197" s="885"/>
      <c r="BA197" s="885"/>
      <c r="BB197" s="885"/>
      <c r="BC197" s="885"/>
      <c r="BD197" s="885"/>
      <c r="BE197" s="885"/>
    </row>
    <row r="198" spans="1:57" ht="14.55" customHeight="1">
      <c r="A198" s="687">
        <v>198</v>
      </c>
      <c r="B198" s="687">
        <v>12</v>
      </c>
      <c r="C198" s="1158" t="s">
        <v>1896</v>
      </c>
      <c r="D198" s="1184"/>
      <c r="E198" s="1184"/>
      <c r="F198" s="1184"/>
      <c r="G198" s="1184"/>
      <c r="H198" s="1176" t="s">
        <v>1063</v>
      </c>
      <c r="I198" s="1655"/>
      <c r="J198" s="1113" t="s">
        <v>1664</v>
      </c>
      <c r="K198" s="885"/>
      <c r="L198" s="886"/>
      <c r="M198" s="886"/>
      <c r="N198" s="886"/>
      <c r="O198" s="887"/>
      <c r="P198" s="886"/>
      <c r="Q198" s="886"/>
      <c r="R198" s="886"/>
      <c r="S198" s="886"/>
      <c r="T198" s="886"/>
      <c r="U198" s="886"/>
      <c r="V198" s="886"/>
      <c r="W198" s="886"/>
      <c r="X198" s="886"/>
      <c r="Y198" s="886"/>
      <c r="Z198" s="886"/>
      <c r="AA198" s="886"/>
      <c r="AB198" s="886"/>
      <c r="AC198" s="886"/>
      <c r="AD198" s="895">
        <v>1</v>
      </c>
      <c r="AE198" s="886"/>
      <c r="AF198" s="886"/>
      <c r="AG198" s="886"/>
      <c r="AH198" s="886"/>
      <c r="AI198" s="886"/>
      <c r="AJ198" s="886"/>
      <c r="AK198" s="885"/>
      <c r="AL198" s="885"/>
      <c r="AM198" s="885"/>
      <c r="AN198" s="885"/>
      <c r="AO198" s="885"/>
      <c r="AP198" s="885"/>
      <c r="AQ198" s="885"/>
      <c r="AR198" s="885"/>
      <c r="AS198" s="885"/>
      <c r="AT198" s="885"/>
      <c r="AU198" s="885"/>
      <c r="AV198" s="885"/>
      <c r="AW198" s="885"/>
      <c r="AX198" s="885"/>
      <c r="AY198" s="885"/>
      <c r="AZ198" s="885"/>
      <c r="BA198" s="885"/>
      <c r="BB198" s="885"/>
      <c r="BC198" s="885"/>
      <c r="BD198" s="885"/>
      <c r="BE198" s="885"/>
    </row>
    <row r="199" spans="1:57" s="227" customFormat="1" ht="14.55" customHeight="1">
      <c r="A199" s="687">
        <v>199</v>
      </c>
      <c r="B199" s="687">
        <v>13</v>
      </c>
      <c r="C199" s="1158" t="s">
        <v>1896</v>
      </c>
      <c r="D199" s="1184"/>
      <c r="E199" s="1184"/>
      <c r="F199" s="1184"/>
      <c r="G199" s="1184"/>
      <c r="H199" s="1182" t="s">
        <v>110</v>
      </c>
      <c r="I199" s="1655"/>
      <c r="J199" s="1113" t="s">
        <v>1671</v>
      </c>
      <c r="K199" s="1113"/>
      <c r="L199" s="886"/>
      <c r="M199" s="886"/>
      <c r="N199" s="886"/>
      <c r="O199" s="887"/>
      <c r="P199" s="886"/>
      <c r="Q199" s="886"/>
      <c r="R199" s="886"/>
      <c r="S199" s="886"/>
      <c r="T199" s="886"/>
      <c r="U199" s="886"/>
      <c r="V199" s="886"/>
      <c r="W199" s="886"/>
      <c r="X199" s="886"/>
      <c r="Y199" s="886"/>
      <c r="Z199" s="886"/>
      <c r="AA199" s="886"/>
      <c r="AB199" s="886"/>
      <c r="AC199" s="886"/>
      <c r="AD199" s="895">
        <v>1</v>
      </c>
      <c r="AE199" s="886"/>
      <c r="AF199" s="886"/>
      <c r="AG199" s="886"/>
      <c r="AH199" s="886"/>
      <c r="AI199" s="886"/>
      <c r="AJ199" s="886"/>
      <c r="AK199" s="886"/>
      <c r="AL199" s="885"/>
      <c r="AM199" s="885"/>
      <c r="AN199" s="885"/>
      <c r="AO199" s="885"/>
      <c r="AP199" s="885"/>
      <c r="AQ199" s="885"/>
      <c r="AR199" s="885"/>
      <c r="AS199" s="885"/>
      <c r="AT199" s="885"/>
      <c r="AU199" s="885"/>
      <c r="AV199" s="885"/>
      <c r="AW199" s="885"/>
      <c r="AX199" s="885"/>
      <c r="AY199" s="885"/>
      <c r="AZ199" s="885"/>
      <c r="BA199" s="885"/>
      <c r="BB199" s="885"/>
      <c r="BC199" s="885"/>
      <c r="BD199" s="885"/>
      <c r="BE199" s="885"/>
    </row>
    <row r="200" spans="1:57" s="227" customFormat="1" ht="14.55" customHeight="1">
      <c r="A200" s="687">
        <v>200</v>
      </c>
      <c r="B200" s="687">
        <v>14</v>
      </c>
      <c r="C200" s="1158" t="s">
        <v>1896</v>
      </c>
      <c r="D200" s="1184"/>
      <c r="E200" s="1184"/>
      <c r="F200" s="1184"/>
      <c r="G200" s="1184"/>
      <c r="H200" s="1182" t="s">
        <v>180</v>
      </c>
      <c r="I200" s="1655"/>
      <c r="J200" s="1113" t="s">
        <v>1230</v>
      </c>
      <c r="K200" s="1113"/>
      <c r="L200" s="886"/>
      <c r="M200" s="886"/>
      <c r="N200" s="886"/>
      <c r="O200" s="887"/>
      <c r="P200" s="886"/>
      <c r="Q200" s="886"/>
      <c r="R200" s="886"/>
      <c r="S200" s="886"/>
      <c r="T200" s="886"/>
      <c r="U200" s="886"/>
      <c r="V200" s="886"/>
      <c r="W200" s="886"/>
      <c r="X200" s="886"/>
      <c r="Y200" s="886"/>
      <c r="Z200" s="886"/>
      <c r="AA200" s="886"/>
      <c r="AB200" s="886"/>
      <c r="AC200" s="886"/>
      <c r="AD200" s="895">
        <v>1</v>
      </c>
      <c r="AE200" s="886"/>
      <c r="AF200" s="886"/>
      <c r="AG200" s="886"/>
      <c r="AH200" s="886"/>
      <c r="AI200" s="886"/>
      <c r="AJ200" s="886"/>
      <c r="AK200" s="886"/>
      <c r="AL200" s="885"/>
      <c r="AM200" s="885"/>
      <c r="AN200" s="885"/>
      <c r="AO200" s="885"/>
      <c r="AP200" s="885"/>
      <c r="AQ200" s="885"/>
      <c r="AR200" s="885"/>
      <c r="AS200" s="885"/>
      <c r="AT200" s="885"/>
      <c r="AU200" s="885"/>
      <c r="AV200" s="885"/>
      <c r="AW200" s="885"/>
      <c r="AX200" s="885"/>
      <c r="AY200" s="885"/>
      <c r="AZ200" s="885"/>
      <c r="BA200" s="885"/>
      <c r="BB200" s="885"/>
      <c r="BC200" s="885"/>
      <c r="BD200" s="885"/>
      <c r="BE200" s="885"/>
    </row>
    <row r="201" spans="1:57" s="227" customFormat="1" ht="14.55" customHeight="1">
      <c r="A201" s="687">
        <v>201</v>
      </c>
      <c r="B201" s="687">
        <v>15</v>
      </c>
      <c r="C201" s="1158" t="s">
        <v>1896</v>
      </c>
      <c r="D201" s="1184"/>
      <c r="E201" s="1184"/>
      <c r="F201" s="1184"/>
      <c r="G201" s="1184"/>
      <c r="H201" s="1176" t="s">
        <v>169</v>
      </c>
      <c r="I201" s="165"/>
      <c r="J201" s="1113" t="s">
        <v>1231</v>
      </c>
      <c r="K201" s="885"/>
      <c r="L201" s="886"/>
      <c r="M201" s="886"/>
      <c r="N201" s="886"/>
      <c r="O201" s="887"/>
      <c r="P201" s="886"/>
      <c r="Q201" s="886"/>
      <c r="R201" s="886"/>
      <c r="S201" s="886"/>
      <c r="T201" s="886"/>
      <c r="U201" s="886"/>
      <c r="V201" s="886"/>
      <c r="W201" s="886"/>
      <c r="X201" s="886"/>
      <c r="Y201" s="886"/>
      <c r="Z201" s="886"/>
      <c r="AA201" s="886"/>
      <c r="AB201" s="886"/>
      <c r="AC201" s="886"/>
      <c r="AD201" s="895">
        <v>1</v>
      </c>
      <c r="AE201" s="886"/>
      <c r="AF201" s="886"/>
      <c r="AG201" s="886"/>
      <c r="AH201" s="886"/>
      <c r="AI201" s="886"/>
      <c r="AJ201" s="886"/>
      <c r="AK201" s="886"/>
      <c r="AL201" s="885"/>
      <c r="AM201" s="885"/>
      <c r="AN201" s="885"/>
      <c r="AO201" s="885"/>
      <c r="AP201" s="885"/>
      <c r="AQ201" s="885"/>
      <c r="AR201" s="885"/>
      <c r="AS201" s="885"/>
      <c r="AT201" s="885"/>
      <c r="AU201" s="885"/>
      <c r="AV201" s="885"/>
      <c r="AW201" s="885"/>
      <c r="AX201" s="885"/>
      <c r="AY201" s="885"/>
      <c r="AZ201" s="885"/>
      <c r="BA201" s="885"/>
      <c r="BB201" s="885"/>
      <c r="BC201" s="885"/>
      <c r="BD201" s="885"/>
      <c r="BE201" s="885"/>
    </row>
    <row r="202" spans="1:57">
      <c r="A202" s="687">
        <v>202</v>
      </c>
      <c r="B202" s="687">
        <v>16</v>
      </c>
      <c r="C202" s="1158" t="s">
        <v>1896</v>
      </c>
      <c r="D202" s="1184"/>
      <c r="E202" s="1184"/>
      <c r="F202" s="1184"/>
      <c r="G202" s="1184"/>
      <c r="H202" s="1176" t="s">
        <v>109</v>
      </c>
      <c r="I202" s="1655"/>
      <c r="J202" s="41" t="s">
        <v>1230</v>
      </c>
      <c r="AD202" s="895">
        <v>1</v>
      </c>
    </row>
    <row r="203" spans="1:57" ht="14.55" customHeight="1">
      <c r="A203" s="687">
        <v>203</v>
      </c>
      <c r="B203" s="687">
        <v>18</v>
      </c>
      <c r="C203" s="1158" t="s">
        <v>1896</v>
      </c>
      <c r="D203" s="1184"/>
      <c r="E203" s="1184"/>
      <c r="F203" s="1184"/>
      <c r="G203" s="1184"/>
      <c r="H203" s="1176" t="s">
        <v>463</v>
      </c>
      <c r="I203" s="1655"/>
      <c r="J203" s="1113" t="s">
        <v>1231</v>
      </c>
      <c r="K203" s="1113"/>
      <c r="L203" s="886"/>
      <c r="M203" s="886"/>
      <c r="N203" s="886"/>
      <c r="O203" s="887"/>
      <c r="P203" s="886"/>
      <c r="Q203" s="886"/>
      <c r="R203" s="886"/>
      <c r="S203" s="886"/>
      <c r="T203" s="886"/>
      <c r="U203" s="886"/>
      <c r="V203" s="886"/>
      <c r="W203" s="886"/>
      <c r="X203" s="886"/>
      <c r="Y203" s="886"/>
      <c r="Z203" s="886"/>
      <c r="AA203" s="886"/>
      <c r="AB203" s="886"/>
      <c r="AC203" s="886"/>
      <c r="AD203" s="895">
        <v>1</v>
      </c>
      <c r="AE203" s="886"/>
      <c r="AF203" s="886"/>
      <c r="AG203" s="886"/>
      <c r="AH203" s="886"/>
      <c r="AI203" s="886"/>
      <c r="AJ203" s="886"/>
      <c r="AK203" s="885"/>
      <c r="AL203" s="885"/>
      <c r="AM203" s="885"/>
      <c r="AN203" s="885"/>
      <c r="AO203" s="885"/>
      <c r="AP203" s="885"/>
      <c r="AQ203" s="885"/>
      <c r="AR203" s="885"/>
      <c r="AS203" s="885"/>
      <c r="AT203" s="885"/>
      <c r="AU203" s="885"/>
      <c r="AV203" s="885"/>
      <c r="AW203" s="885"/>
      <c r="AX203" s="885"/>
      <c r="AY203" s="885"/>
      <c r="AZ203" s="885"/>
      <c r="BA203" s="885"/>
      <c r="BB203" s="885"/>
      <c r="BC203" s="885"/>
      <c r="BD203" s="885"/>
      <c r="BE203" s="885"/>
    </row>
    <row r="204" spans="1:57" s="227" customFormat="1" ht="14.55" customHeight="1">
      <c r="A204" s="687">
        <v>204</v>
      </c>
      <c r="B204" s="687">
        <v>19</v>
      </c>
      <c r="C204" s="1158" t="s">
        <v>1896</v>
      </c>
      <c r="D204" s="1184"/>
      <c r="E204" s="1184"/>
      <c r="F204" s="1184"/>
      <c r="G204" s="1184"/>
      <c r="H204" s="1176" t="s">
        <v>1665</v>
      </c>
      <c r="I204" s="1655"/>
      <c r="J204" s="1113" t="s">
        <v>1243</v>
      </c>
      <c r="K204" s="885"/>
      <c r="L204" s="886"/>
      <c r="M204" s="886"/>
      <c r="N204" s="886"/>
      <c r="O204" s="887"/>
      <c r="P204" s="886"/>
      <c r="Q204" s="886"/>
      <c r="R204" s="886"/>
      <c r="S204" s="886"/>
      <c r="T204" s="886"/>
      <c r="U204" s="886"/>
      <c r="V204" s="886"/>
      <c r="W204" s="886"/>
      <c r="X204" s="886"/>
      <c r="Y204" s="886"/>
      <c r="Z204" s="886"/>
      <c r="AA204" s="886"/>
      <c r="AB204" s="886"/>
      <c r="AC204" s="886"/>
      <c r="AD204" s="895">
        <v>1</v>
      </c>
      <c r="AE204" s="886"/>
      <c r="AF204" s="886"/>
      <c r="AG204" s="886"/>
      <c r="AH204" s="886"/>
      <c r="AI204" s="886"/>
      <c r="AJ204" s="886"/>
      <c r="AK204" s="886"/>
      <c r="AL204" s="885"/>
      <c r="AM204" s="885"/>
      <c r="AN204" s="885"/>
      <c r="AO204" s="885"/>
      <c r="AP204" s="885"/>
      <c r="AQ204" s="885"/>
      <c r="AR204" s="885"/>
      <c r="AS204" s="885"/>
      <c r="AT204" s="885"/>
      <c r="AU204" s="885"/>
      <c r="AV204" s="885"/>
      <c r="AW204" s="885"/>
      <c r="AX204" s="885"/>
      <c r="AY204" s="885"/>
      <c r="AZ204" s="885"/>
      <c r="BA204" s="885"/>
      <c r="BB204" s="885"/>
      <c r="BC204" s="885"/>
      <c r="BD204" s="885"/>
      <c r="BE204" s="885"/>
    </row>
    <row r="205" spans="1:57" s="227" customFormat="1" ht="14.55" customHeight="1">
      <c r="A205" s="687">
        <v>205</v>
      </c>
      <c r="B205" s="687">
        <v>20</v>
      </c>
      <c r="C205" s="1158" t="s">
        <v>1896</v>
      </c>
      <c r="D205" s="1184"/>
      <c r="E205" s="1184"/>
      <c r="F205" s="1184"/>
      <c r="G205" s="1184"/>
      <c r="H205" s="1176" t="s">
        <v>503</v>
      </c>
      <c r="I205" s="1655"/>
      <c r="J205" s="1113" t="s">
        <v>1230</v>
      </c>
      <c r="K205" s="885"/>
      <c r="L205" s="886"/>
      <c r="M205" s="886"/>
      <c r="N205" s="886"/>
      <c r="O205" s="887"/>
      <c r="P205" s="886"/>
      <c r="Q205" s="886"/>
      <c r="R205" s="886"/>
      <c r="S205" s="886"/>
      <c r="T205" s="886"/>
      <c r="U205" s="886"/>
      <c r="V205" s="886"/>
      <c r="W205" s="886"/>
      <c r="X205" s="886"/>
      <c r="Y205" s="886"/>
      <c r="Z205" s="886"/>
      <c r="AA205" s="886"/>
      <c r="AB205" s="886"/>
      <c r="AC205" s="886"/>
      <c r="AD205" s="895">
        <v>1</v>
      </c>
      <c r="AE205" s="886"/>
      <c r="AF205" s="886"/>
      <c r="AG205" s="886"/>
      <c r="AH205" s="886"/>
      <c r="AI205" s="886"/>
      <c r="AJ205" s="886"/>
      <c r="AK205" s="886"/>
      <c r="AL205" s="885"/>
      <c r="AM205" s="885"/>
      <c r="AN205" s="885"/>
      <c r="AO205" s="885"/>
      <c r="AP205" s="885"/>
      <c r="AQ205" s="885"/>
      <c r="AR205" s="885"/>
      <c r="AS205" s="885"/>
      <c r="AT205" s="885"/>
      <c r="AU205" s="885"/>
      <c r="AV205" s="885"/>
      <c r="AW205" s="885"/>
      <c r="AX205" s="885"/>
      <c r="AY205" s="885"/>
      <c r="AZ205" s="885"/>
      <c r="BA205" s="885"/>
      <c r="BB205" s="885"/>
      <c r="BC205" s="885"/>
      <c r="BD205" s="885"/>
      <c r="BE205" s="885"/>
    </row>
    <row r="206" spans="1:57" ht="14.55" customHeight="1">
      <c r="A206" s="687">
        <v>206</v>
      </c>
      <c r="B206" s="687">
        <v>17</v>
      </c>
      <c r="C206" s="1158" t="s">
        <v>1896</v>
      </c>
      <c r="D206" s="1184"/>
      <c r="E206" s="1184"/>
      <c r="F206" s="1184"/>
      <c r="G206" s="1184"/>
      <c r="H206" s="1182" t="s">
        <v>1403</v>
      </c>
      <c r="I206" s="1655"/>
      <c r="J206" s="1113" t="s">
        <v>1231</v>
      </c>
      <c r="K206" s="1113"/>
      <c r="L206" s="886"/>
      <c r="M206" s="886"/>
      <c r="N206" s="886"/>
      <c r="O206" s="887"/>
      <c r="P206" s="886"/>
      <c r="Q206" s="886"/>
      <c r="R206" s="886"/>
      <c r="S206" s="886"/>
      <c r="T206" s="886"/>
      <c r="U206" s="886"/>
      <c r="V206" s="886"/>
      <c r="W206" s="886"/>
      <c r="X206" s="886"/>
      <c r="Y206" s="886"/>
      <c r="Z206" s="886"/>
      <c r="AA206" s="886"/>
      <c r="AB206" s="886"/>
      <c r="AC206" s="886"/>
      <c r="AD206" s="895">
        <v>1</v>
      </c>
      <c r="AE206" s="886"/>
      <c r="AF206" s="886"/>
      <c r="AG206" s="886"/>
      <c r="AH206" s="886"/>
      <c r="AI206" s="886"/>
      <c r="AJ206" s="886"/>
      <c r="AK206" s="885"/>
      <c r="AL206" s="885"/>
      <c r="AM206" s="885"/>
      <c r="AN206" s="885"/>
      <c r="AO206" s="885"/>
      <c r="AP206" s="885"/>
      <c r="AQ206" s="885"/>
      <c r="AR206" s="885"/>
      <c r="AS206" s="885"/>
      <c r="AT206" s="885"/>
      <c r="AU206" s="885"/>
      <c r="AV206" s="885"/>
      <c r="AW206" s="885"/>
      <c r="AX206" s="885"/>
      <c r="AY206" s="885"/>
      <c r="AZ206" s="885"/>
      <c r="BA206" s="885"/>
      <c r="BB206" s="885"/>
      <c r="BC206" s="885"/>
      <c r="BD206" s="885"/>
      <c r="BE206" s="885"/>
    </row>
    <row r="207" spans="1:57" ht="14.55" customHeight="1">
      <c r="A207" s="687">
        <v>207</v>
      </c>
      <c r="B207" s="687">
        <v>22</v>
      </c>
      <c r="C207" s="1158" t="s">
        <v>1896</v>
      </c>
      <c r="D207" s="1184"/>
      <c r="E207" s="1184"/>
      <c r="F207" s="1184"/>
      <c r="G207" s="1184"/>
      <c r="H207" s="1182" t="s">
        <v>1217</v>
      </c>
      <c r="I207" s="1655"/>
      <c r="J207" s="1113" t="s">
        <v>703</v>
      </c>
      <c r="K207" s="1113"/>
      <c r="L207" s="886"/>
      <c r="M207" s="886"/>
      <c r="N207" s="886"/>
      <c r="O207" s="887"/>
      <c r="P207" s="886"/>
      <c r="Q207" s="886"/>
      <c r="R207" s="886"/>
      <c r="S207" s="886"/>
      <c r="T207" s="886"/>
      <c r="U207" s="886"/>
      <c r="V207" s="886"/>
      <c r="W207" s="886"/>
      <c r="X207" s="886"/>
      <c r="Y207" s="886"/>
      <c r="Z207" s="886"/>
      <c r="AA207" s="886"/>
      <c r="AB207" s="886"/>
      <c r="AC207" s="886"/>
      <c r="AD207" s="895">
        <v>1</v>
      </c>
      <c r="AE207" s="886"/>
      <c r="AF207" s="886"/>
      <c r="AG207" s="886"/>
      <c r="AH207" s="886"/>
      <c r="AI207" s="886"/>
      <c r="AJ207" s="886"/>
      <c r="AK207" s="885"/>
      <c r="AL207" s="885"/>
      <c r="AM207" s="885"/>
      <c r="AN207" s="885"/>
      <c r="AO207" s="885"/>
      <c r="AP207" s="885"/>
      <c r="AQ207" s="885"/>
      <c r="AR207" s="885"/>
      <c r="AS207" s="885"/>
      <c r="AT207" s="885"/>
      <c r="AU207" s="885"/>
      <c r="AV207" s="885"/>
      <c r="AW207" s="885"/>
      <c r="AX207" s="885"/>
      <c r="AY207" s="885"/>
      <c r="AZ207" s="885"/>
      <c r="BA207" s="885"/>
      <c r="BB207" s="885"/>
      <c r="BC207" s="885"/>
      <c r="BD207" s="885"/>
      <c r="BE207" s="885"/>
    </row>
    <row r="208" spans="1:57" ht="14.55" customHeight="1">
      <c r="A208" s="687">
        <v>208</v>
      </c>
      <c r="B208" s="687">
        <v>26</v>
      </c>
      <c r="C208" s="1158" t="s">
        <v>1896</v>
      </c>
      <c r="D208" s="1184"/>
      <c r="E208" s="1184"/>
      <c r="F208" s="1184"/>
      <c r="G208" s="1184"/>
      <c r="H208" s="1176" t="s">
        <v>1219</v>
      </c>
      <c r="J208" s="1113" t="s">
        <v>703</v>
      </c>
      <c r="K208" s="885"/>
      <c r="L208" s="886"/>
      <c r="M208" s="886"/>
      <c r="N208" s="886"/>
      <c r="O208" s="887"/>
      <c r="P208" s="886"/>
      <c r="Q208" s="886"/>
      <c r="R208" s="886"/>
      <c r="S208" s="886"/>
      <c r="T208" s="886"/>
      <c r="U208" s="886"/>
      <c r="V208" s="886"/>
      <c r="W208" s="886"/>
      <c r="X208" s="886"/>
      <c r="Y208" s="886"/>
      <c r="Z208" s="886"/>
      <c r="AA208" s="886"/>
      <c r="AB208" s="886"/>
      <c r="AC208" s="886"/>
      <c r="AD208" s="895">
        <v>1</v>
      </c>
      <c r="AE208" s="886"/>
      <c r="AF208" s="886"/>
      <c r="AG208" s="886"/>
      <c r="AH208" s="886"/>
      <c r="AI208" s="886"/>
      <c r="AJ208" s="886"/>
      <c r="AK208" s="885"/>
      <c r="AL208" s="885"/>
      <c r="AM208" s="885"/>
      <c r="AN208" s="885"/>
      <c r="AO208" s="885"/>
      <c r="AP208" s="885"/>
      <c r="AQ208" s="885"/>
      <c r="AR208" s="885"/>
      <c r="AS208" s="885"/>
      <c r="AT208" s="885"/>
      <c r="AU208" s="885"/>
      <c r="AV208" s="885"/>
      <c r="AW208" s="885"/>
      <c r="AX208" s="885"/>
      <c r="AY208" s="885"/>
      <c r="AZ208" s="885"/>
      <c r="BA208" s="885"/>
      <c r="BB208" s="885"/>
      <c r="BC208" s="885"/>
      <c r="BD208" s="885"/>
      <c r="BE208" s="885"/>
    </row>
    <row r="209" spans="1:38" ht="14.55" customHeight="1">
      <c r="A209" s="687">
        <v>209</v>
      </c>
      <c r="B209" s="687">
        <v>1</v>
      </c>
      <c r="C209" s="41" t="s">
        <v>1897</v>
      </c>
      <c r="H209" s="1123" t="s">
        <v>1244</v>
      </c>
      <c r="J209" s="41" t="s">
        <v>1236</v>
      </c>
      <c r="P209" s="643"/>
      <c r="Q209" s="643"/>
      <c r="R209" s="643"/>
      <c r="S209" s="643"/>
      <c r="T209" s="643"/>
      <c r="U209" s="643"/>
      <c r="V209" s="642"/>
      <c r="W209" s="643"/>
      <c r="X209" s="643"/>
      <c r="Y209" s="643"/>
      <c r="Z209" s="643"/>
      <c r="AA209" s="643"/>
      <c r="AB209" s="643"/>
      <c r="AC209" s="642"/>
      <c r="AE209" s="663">
        <v>1</v>
      </c>
      <c r="AF209" s="642"/>
      <c r="AG209" s="642"/>
      <c r="AH209" s="643"/>
      <c r="AI209" s="643"/>
      <c r="AJ209" s="643"/>
      <c r="AK209" s="642"/>
      <c r="AL209" s="644"/>
    </row>
    <row r="210" spans="1:38" ht="14.55" customHeight="1">
      <c r="A210" s="687">
        <v>210</v>
      </c>
      <c r="B210" s="687">
        <v>2</v>
      </c>
      <c r="C210" s="41" t="s">
        <v>1897</v>
      </c>
      <c r="H210" s="1120" t="s">
        <v>447</v>
      </c>
      <c r="J210" s="41" t="s">
        <v>1236</v>
      </c>
      <c r="P210" s="643"/>
      <c r="Q210" s="643"/>
      <c r="R210" s="643"/>
      <c r="S210" s="643"/>
      <c r="T210" s="643"/>
      <c r="U210" s="643"/>
      <c r="V210" s="642"/>
      <c r="W210" s="643"/>
      <c r="X210" s="643"/>
      <c r="Y210" s="643"/>
      <c r="Z210" s="643"/>
      <c r="AA210" s="643"/>
      <c r="AB210" s="643"/>
      <c r="AC210" s="642"/>
      <c r="AE210" s="663">
        <v>1</v>
      </c>
      <c r="AF210" s="642"/>
      <c r="AG210" s="642"/>
      <c r="AH210" s="643"/>
      <c r="AI210" s="643"/>
      <c r="AJ210" s="643"/>
      <c r="AK210" s="642"/>
      <c r="AL210" s="644"/>
    </row>
    <row r="211" spans="1:38" ht="14.55" customHeight="1">
      <c r="A211" s="687">
        <v>211</v>
      </c>
      <c r="B211" s="687">
        <v>3</v>
      </c>
      <c r="C211" s="41" t="s">
        <v>1897</v>
      </c>
      <c r="H211" s="1151" t="s">
        <v>1245</v>
      </c>
      <c r="J211" s="41" t="s">
        <v>703</v>
      </c>
      <c r="P211" s="643"/>
      <c r="Q211" s="643"/>
      <c r="R211" s="643"/>
      <c r="S211" s="643"/>
      <c r="T211" s="643"/>
      <c r="U211" s="643"/>
      <c r="V211" s="642"/>
      <c r="W211" s="643"/>
      <c r="X211" s="643"/>
      <c r="Y211" s="643"/>
      <c r="Z211" s="643"/>
      <c r="AA211" s="643"/>
      <c r="AB211" s="643"/>
      <c r="AC211" s="642"/>
      <c r="AE211" s="663">
        <v>1</v>
      </c>
      <c r="AF211" s="642"/>
      <c r="AG211" s="642"/>
      <c r="AH211" s="643"/>
      <c r="AI211" s="643"/>
      <c r="AJ211" s="643"/>
      <c r="AK211" s="642"/>
      <c r="AL211" s="644"/>
    </row>
    <row r="212" spans="1:38" ht="14.55" customHeight="1">
      <c r="A212" s="687">
        <v>212</v>
      </c>
      <c r="B212" s="687">
        <v>4</v>
      </c>
      <c r="C212" s="41" t="s">
        <v>1897</v>
      </c>
      <c r="H212" s="1151" t="s">
        <v>1246</v>
      </c>
      <c r="J212" s="41" t="s">
        <v>1062</v>
      </c>
      <c r="P212" s="643"/>
      <c r="Q212" s="643"/>
      <c r="R212" s="643"/>
      <c r="S212" s="643"/>
      <c r="T212" s="643"/>
      <c r="U212" s="643"/>
      <c r="V212" s="642"/>
      <c r="W212" s="643"/>
      <c r="X212" s="643"/>
      <c r="Y212" s="643"/>
      <c r="Z212" s="643"/>
      <c r="AA212" s="643"/>
      <c r="AB212" s="643"/>
      <c r="AC212" s="642"/>
      <c r="AE212" s="663">
        <v>1</v>
      </c>
      <c r="AF212" s="642"/>
      <c r="AG212" s="642"/>
      <c r="AH212" s="643"/>
      <c r="AI212" s="643"/>
      <c r="AJ212" s="643"/>
      <c r="AK212" s="642"/>
      <c r="AL212" s="644"/>
    </row>
    <row r="213" spans="1:38" ht="14.55" customHeight="1">
      <c r="A213" s="687">
        <v>213</v>
      </c>
      <c r="B213" s="687">
        <v>5</v>
      </c>
      <c r="C213" s="41" t="s">
        <v>1897</v>
      </c>
      <c r="H213" s="1151" t="s">
        <v>465</v>
      </c>
      <c r="J213" s="41" t="s">
        <v>1247</v>
      </c>
      <c r="P213" s="643"/>
      <c r="Q213" s="643"/>
      <c r="R213" s="643"/>
      <c r="S213" s="643"/>
      <c r="T213" s="643"/>
      <c r="U213" s="643"/>
      <c r="V213" s="642"/>
      <c r="W213" s="643"/>
      <c r="X213" s="643"/>
      <c r="Y213" s="643"/>
      <c r="Z213" s="643"/>
      <c r="AA213" s="643"/>
      <c r="AC213" s="642"/>
      <c r="AE213" s="663">
        <v>1</v>
      </c>
      <c r="AF213" s="642"/>
      <c r="AG213" s="642"/>
      <c r="AH213" s="643"/>
      <c r="AI213" s="643"/>
      <c r="AJ213" s="643"/>
      <c r="AK213" s="642"/>
      <c r="AL213" s="644"/>
    </row>
    <row r="214" spans="1:38" ht="14.55" customHeight="1">
      <c r="A214" s="687">
        <v>214</v>
      </c>
      <c r="B214" s="687">
        <v>1</v>
      </c>
      <c r="C214" s="41" t="s">
        <v>363</v>
      </c>
      <c r="H214" s="1123" t="s">
        <v>388</v>
      </c>
      <c r="J214" s="41" t="s">
        <v>1236</v>
      </c>
      <c r="P214" s="643"/>
      <c r="Q214" s="643"/>
      <c r="R214" s="643"/>
      <c r="S214" s="643"/>
      <c r="T214" s="643"/>
      <c r="U214" s="643"/>
      <c r="V214" s="642"/>
      <c r="W214" s="643"/>
      <c r="X214" s="643"/>
      <c r="Y214" s="643"/>
      <c r="Z214" s="643"/>
      <c r="AA214" s="643"/>
      <c r="AB214" s="643"/>
      <c r="AC214" s="642"/>
      <c r="AE214" s="642"/>
      <c r="AF214" s="662">
        <v>1</v>
      </c>
      <c r="AG214" s="642"/>
      <c r="AH214" s="643"/>
      <c r="AI214" s="643"/>
      <c r="AJ214" s="643"/>
      <c r="AK214" s="642"/>
      <c r="AL214" s="644"/>
    </row>
    <row r="215" spans="1:38" ht="14.55" customHeight="1">
      <c r="A215" s="687">
        <v>215</v>
      </c>
      <c r="B215" s="687">
        <v>2</v>
      </c>
      <c r="C215" s="41" t="s">
        <v>363</v>
      </c>
      <c r="H215" s="1120" t="s">
        <v>447</v>
      </c>
      <c r="J215" s="41" t="s">
        <v>1236</v>
      </c>
      <c r="AF215" s="662">
        <v>1</v>
      </c>
    </row>
    <row r="216" spans="1:38" ht="14.55" customHeight="1">
      <c r="A216" s="687">
        <v>216</v>
      </c>
      <c r="B216" s="687">
        <v>3</v>
      </c>
      <c r="C216" s="41" t="s">
        <v>363</v>
      </c>
      <c r="H216" s="1124" t="s">
        <v>5</v>
      </c>
      <c r="J216" s="41" t="s">
        <v>1231</v>
      </c>
      <c r="K216" s="41" t="s">
        <v>77</v>
      </c>
      <c r="AF216" s="662">
        <v>1</v>
      </c>
    </row>
    <row r="217" spans="1:38" ht="14.55" customHeight="1">
      <c r="A217" s="687">
        <v>217</v>
      </c>
      <c r="B217" s="687">
        <v>4</v>
      </c>
      <c r="C217" s="41" t="s">
        <v>363</v>
      </c>
      <c r="H217" s="1125" t="s">
        <v>398</v>
      </c>
      <c r="J217" s="41" t="s">
        <v>1231</v>
      </c>
      <c r="AF217" s="662">
        <v>1</v>
      </c>
    </row>
    <row r="218" spans="1:38" ht="14.55" customHeight="1">
      <c r="A218" s="687">
        <v>218</v>
      </c>
      <c r="B218" s="687">
        <v>5</v>
      </c>
      <c r="C218" s="41" t="s">
        <v>363</v>
      </c>
      <c r="H218" s="1124" t="s">
        <v>4</v>
      </c>
      <c r="J218" s="41" t="s">
        <v>1230</v>
      </c>
      <c r="AF218" s="662">
        <v>1</v>
      </c>
    </row>
    <row r="219" spans="1:38" ht="14.55" customHeight="1">
      <c r="A219" s="687">
        <v>219</v>
      </c>
      <c r="B219" s="687">
        <v>6</v>
      </c>
      <c r="C219" s="41" t="s">
        <v>363</v>
      </c>
      <c r="H219" s="1124" t="s">
        <v>62</v>
      </c>
      <c r="J219" s="41" t="s">
        <v>1242</v>
      </c>
      <c r="AF219" s="662">
        <v>1</v>
      </c>
    </row>
    <row r="220" spans="1:38" ht="14.55" customHeight="1">
      <c r="A220" s="687">
        <v>220</v>
      </c>
      <c r="B220" s="687">
        <v>7</v>
      </c>
      <c r="C220" s="41" t="s">
        <v>363</v>
      </c>
      <c r="H220" s="1124" t="s">
        <v>106</v>
      </c>
      <c r="J220" s="41" t="s">
        <v>1240</v>
      </c>
      <c r="AF220" s="662">
        <v>1</v>
      </c>
    </row>
    <row r="221" spans="1:38" ht="14.55" customHeight="1">
      <c r="A221" s="687">
        <v>221</v>
      </c>
      <c r="B221" s="687">
        <v>8</v>
      </c>
      <c r="C221" s="41" t="s">
        <v>363</v>
      </c>
      <c r="H221" s="1185" t="s">
        <v>300</v>
      </c>
      <c r="J221" s="41" t="s">
        <v>1231</v>
      </c>
      <c r="AF221" s="662">
        <v>1</v>
      </c>
    </row>
    <row r="222" spans="1:38" ht="14.55" customHeight="1">
      <c r="A222" s="687">
        <v>222</v>
      </c>
      <c r="B222" s="687">
        <v>9</v>
      </c>
      <c r="C222" s="41" t="s">
        <v>363</v>
      </c>
      <c r="H222" s="1124" t="s">
        <v>702</v>
      </c>
      <c r="J222" s="41" t="s">
        <v>703</v>
      </c>
      <c r="K222" s="41" t="s">
        <v>1301</v>
      </c>
      <c r="P222" s="643"/>
      <c r="Q222" s="643"/>
      <c r="R222" s="643"/>
      <c r="Z222" s="643"/>
      <c r="AF222" s="662">
        <v>1</v>
      </c>
    </row>
    <row r="223" spans="1:38" ht="14.55" customHeight="1">
      <c r="A223" s="687">
        <v>223</v>
      </c>
      <c r="B223" s="687">
        <v>10</v>
      </c>
      <c r="C223" s="41" t="s">
        <v>363</v>
      </c>
      <c r="H223" s="1124" t="s">
        <v>49</v>
      </c>
      <c r="J223" s="41" t="s">
        <v>1240</v>
      </c>
      <c r="P223" s="643"/>
      <c r="Q223" s="643"/>
      <c r="R223" s="643"/>
      <c r="Z223" s="643"/>
      <c r="AF223" s="662">
        <v>1</v>
      </c>
    </row>
    <row r="224" spans="1:38" ht="14.55" customHeight="1">
      <c r="A224" s="687">
        <v>224</v>
      </c>
      <c r="B224" s="687">
        <v>11</v>
      </c>
      <c r="C224" s="41" t="s">
        <v>363</v>
      </c>
      <c r="H224" s="1124" t="s">
        <v>575</v>
      </c>
      <c r="J224" s="41" t="s">
        <v>1240</v>
      </c>
      <c r="P224" s="643"/>
      <c r="Q224" s="643"/>
      <c r="R224" s="643"/>
      <c r="Z224" s="643"/>
      <c r="AF224" s="662">
        <v>1</v>
      </c>
    </row>
    <row r="225" spans="1:38" ht="14.55" customHeight="1">
      <c r="A225" s="687">
        <v>225</v>
      </c>
      <c r="B225" s="687">
        <v>12</v>
      </c>
      <c r="C225" s="41" t="s">
        <v>363</v>
      </c>
      <c r="H225" s="1169" t="s">
        <v>108</v>
      </c>
      <c r="J225" s="41" t="s">
        <v>1231</v>
      </c>
      <c r="P225" s="643"/>
      <c r="Q225" s="643"/>
      <c r="R225" s="643"/>
      <c r="Z225" s="643"/>
      <c r="AF225" s="662">
        <v>1</v>
      </c>
    </row>
    <row r="226" spans="1:38" ht="14.55" customHeight="1">
      <c r="A226" s="687">
        <v>226</v>
      </c>
      <c r="B226" s="687">
        <v>13</v>
      </c>
      <c r="C226" s="41" t="s">
        <v>363</v>
      </c>
      <c r="H226" s="1288" t="s">
        <v>396</v>
      </c>
      <c r="J226" s="41" t="s">
        <v>1231</v>
      </c>
      <c r="P226" s="643"/>
      <c r="Q226" s="643"/>
      <c r="R226" s="643"/>
      <c r="Z226" s="643"/>
      <c r="AF226" s="662">
        <v>1</v>
      </c>
    </row>
    <row r="227" spans="1:38" ht="14.55" customHeight="1">
      <c r="A227" s="687">
        <v>227</v>
      </c>
      <c r="B227" s="687">
        <v>14</v>
      </c>
      <c r="C227" s="41" t="s">
        <v>363</v>
      </c>
      <c r="H227" s="1124" t="s">
        <v>401</v>
      </c>
      <c r="J227" s="41" t="s">
        <v>1230</v>
      </c>
      <c r="M227" s="165">
        <v>1</v>
      </c>
      <c r="P227" s="643"/>
      <c r="Q227" s="643"/>
      <c r="R227" s="643"/>
      <c r="Z227" s="643"/>
      <c r="AF227" s="662">
        <v>1</v>
      </c>
    </row>
    <row r="228" spans="1:38" ht="14.55" customHeight="1">
      <c r="A228" s="687">
        <v>228</v>
      </c>
      <c r="B228" s="687">
        <v>15</v>
      </c>
      <c r="C228" s="41" t="s">
        <v>363</v>
      </c>
      <c r="H228" s="1126" t="s">
        <v>408</v>
      </c>
      <c r="J228" s="41" t="s">
        <v>1231</v>
      </c>
      <c r="P228" s="643"/>
      <c r="Q228" s="643"/>
      <c r="R228" s="643"/>
      <c r="Z228" s="643"/>
      <c r="AF228" s="662">
        <v>1</v>
      </c>
    </row>
    <row r="229" spans="1:38" ht="14.55" customHeight="1">
      <c r="A229" s="687">
        <v>229</v>
      </c>
      <c r="B229" s="687">
        <v>16</v>
      </c>
      <c r="C229" s="41" t="s">
        <v>363</v>
      </c>
      <c r="H229" s="1171" t="s">
        <v>107</v>
      </c>
      <c r="J229" s="41" t="s">
        <v>703</v>
      </c>
      <c r="P229" s="643"/>
      <c r="Q229" s="643"/>
      <c r="R229" s="643"/>
      <c r="Z229" s="643"/>
      <c r="AF229" s="662">
        <v>1</v>
      </c>
    </row>
    <row r="230" spans="1:38" ht="14.55" customHeight="1">
      <c r="A230" s="687">
        <v>230</v>
      </c>
      <c r="B230" s="687">
        <v>17</v>
      </c>
      <c r="C230" s="41" t="s">
        <v>363</v>
      </c>
      <c r="H230" s="1126" t="s">
        <v>413</v>
      </c>
      <c r="J230" s="41" t="s">
        <v>1231</v>
      </c>
      <c r="P230" s="643"/>
      <c r="Q230" s="643"/>
      <c r="R230" s="643"/>
      <c r="Z230" s="643"/>
      <c r="AF230" s="662">
        <v>1</v>
      </c>
    </row>
    <row r="231" spans="1:38" ht="14.55" customHeight="1">
      <c r="A231" s="687">
        <v>231</v>
      </c>
      <c r="B231" s="687">
        <v>18</v>
      </c>
      <c r="C231" s="41" t="s">
        <v>363</v>
      </c>
      <c r="H231" s="1126" t="s">
        <v>169</v>
      </c>
      <c r="J231" s="41" t="s">
        <v>1231</v>
      </c>
      <c r="P231" s="643"/>
      <c r="Q231" s="643"/>
      <c r="R231" s="643"/>
      <c r="Z231" s="643"/>
      <c r="AF231" s="662">
        <v>1</v>
      </c>
    </row>
    <row r="232" spans="1:38" ht="14.55" customHeight="1">
      <c r="A232" s="687">
        <v>232</v>
      </c>
      <c r="B232" s="687">
        <v>19</v>
      </c>
      <c r="C232" s="41" t="s">
        <v>363</v>
      </c>
      <c r="H232" s="1178" t="s">
        <v>109</v>
      </c>
      <c r="J232" s="41" t="s">
        <v>1231</v>
      </c>
      <c r="P232" s="643"/>
      <c r="Q232" s="643"/>
      <c r="R232" s="643"/>
      <c r="Z232" s="643"/>
      <c r="AF232" s="662">
        <v>1</v>
      </c>
    </row>
    <row r="233" spans="1:38" ht="14.55" customHeight="1">
      <c r="A233" s="687">
        <v>233</v>
      </c>
      <c r="B233" s="687">
        <v>20</v>
      </c>
      <c r="C233" s="41" t="s">
        <v>363</v>
      </c>
      <c r="H233" s="1126" t="s">
        <v>1197</v>
      </c>
      <c r="J233" s="41" t="s">
        <v>1575</v>
      </c>
      <c r="P233" s="643"/>
      <c r="Q233" s="643"/>
      <c r="R233" s="643"/>
      <c r="Z233" s="643"/>
      <c r="AF233" s="662">
        <v>1</v>
      </c>
    </row>
    <row r="234" spans="1:38" ht="14.55" customHeight="1">
      <c r="A234" s="687">
        <v>234</v>
      </c>
      <c r="B234" s="687">
        <v>1</v>
      </c>
      <c r="C234" s="41" t="s">
        <v>1095</v>
      </c>
      <c r="H234" s="1123" t="s">
        <v>443</v>
      </c>
      <c r="J234" s="41" t="s">
        <v>1236</v>
      </c>
      <c r="P234" s="643"/>
      <c r="Q234" s="643"/>
      <c r="R234" s="643"/>
      <c r="S234" s="643"/>
      <c r="T234" s="643"/>
      <c r="U234" s="643"/>
      <c r="V234" s="642"/>
      <c r="W234" s="643"/>
      <c r="X234" s="643"/>
      <c r="Y234" s="643"/>
      <c r="Z234" s="643"/>
      <c r="AA234" s="643"/>
      <c r="AB234" s="643"/>
      <c r="AC234" s="642"/>
      <c r="AE234" s="642"/>
      <c r="AF234" s="642"/>
      <c r="AG234" s="658">
        <v>1</v>
      </c>
      <c r="AH234" s="643"/>
      <c r="AI234" s="643"/>
      <c r="AJ234" s="643"/>
      <c r="AK234" s="642"/>
      <c r="AL234" s="644"/>
    </row>
    <row r="235" spans="1:38" ht="14.55" customHeight="1">
      <c r="A235" s="687">
        <v>235</v>
      </c>
      <c r="B235" s="687">
        <v>2</v>
      </c>
      <c r="C235" s="41" t="s">
        <v>1095</v>
      </c>
      <c r="H235" s="1147" t="s">
        <v>753</v>
      </c>
      <c r="J235" s="41" t="s">
        <v>1231</v>
      </c>
      <c r="P235" s="643"/>
      <c r="Q235" s="643"/>
      <c r="R235" s="643"/>
      <c r="S235" s="643"/>
      <c r="T235" s="643"/>
      <c r="U235" s="643"/>
      <c r="V235" s="642"/>
      <c r="W235" s="643"/>
      <c r="X235" s="643"/>
      <c r="Y235" s="643"/>
      <c r="Z235" s="643"/>
      <c r="AA235" s="643"/>
      <c r="AB235" s="643"/>
      <c r="AC235" s="642"/>
      <c r="AE235" s="642"/>
      <c r="AF235" s="642"/>
      <c r="AG235" s="658">
        <v>1</v>
      </c>
      <c r="AH235" s="643"/>
      <c r="AI235" s="643"/>
      <c r="AJ235" s="643"/>
      <c r="AK235" s="642"/>
      <c r="AL235" s="644"/>
    </row>
    <row r="236" spans="1:38" ht="14.55" customHeight="1">
      <c r="A236" s="687">
        <v>236</v>
      </c>
      <c r="B236" s="687">
        <v>3</v>
      </c>
      <c r="C236" s="41" t="s">
        <v>1095</v>
      </c>
      <c r="H236" s="1147" t="s">
        <v>1555</v>
      </c>
      <c r="J236" s="41" t="s">
        <v>1230</v>
      </c>
      <c r="P236" s="643"/>
      <c r="Q236" s="643"/>
      <c r="R236" s="643"/>
      <c r="S236" s="643"/>
      <c r="T236" s="643"/>
      <c r="U236" s="643"/>
      <c r="V236" s="642"/>
      <c r="W236" s="643"/>
      <c r="X236" s="643"/>
      <c r="Y236" s="643"/>
      <c r="Z236" s="643"/>
      <c r="AA236" s="643"/>
      <c r="AB236" s="643"/>
      <c r="AC236" s="642"/>
      <c r="AE236" s="642"/>
      <c r="AF236" s="642"/>
      <c r="AG236" s="658">
        <v>1</v>
      </c>
      <c r="AH236" s="643"/>
      <c r="AI236" s="643"/>
      <c r="AJ236" s="643"/>
      <c r="AK236" s="642"/>
      <c r="AL236" s="644"/>
    </row>
    <row r="237" spans="1:38" ht="14.55" customHeight="1">
      <c r="A237" s="687">
        <v>237</v>
      </c>
      <c r="B237" s="687">
        <v>4</v>
      </c>
      <c r="C237" s="41" t="s">
        <v>1095</v>
      </c>
      <c r="H237" s="1147" t="s">
        <v>403</v>
      </c>
      <c r="J237" s="41" t="s">
        <v>1230</v>
      </c>
      <c r="P237" s="643"/>
      <c r="Q237" s="643"/>
      <c r="R237" s="643"/>
      <c r="S237" s="643"/>
      <c r="T237" s="643"/>
      <c r="U237" s="643"/>
      <c r="V237" s="642"/>
      <c r="W237" s="643"/>
      <c r="X237" s="643"/>
      <c r="Y237" s="643"/>
      <c r="Z237" s="643"/>
      <c r="AA237" s="643"/>
      <c r="AB237" s="643"/>
      <c r="AC237" s="642"/>
      <c r="AE237" s="642"/>
      <c r="AF237" s="642"/>
      <c r="AG237" s="658">
        <v>1</v>
      </c>
      <c r="AH237" s="643"/>
      <c r="AI237" s="643"/>
      <c r="AJ237" s="643"/>
      <c r="AK237" s="642"/>
      <c r="AL237" s="644"/>
    </row>
    <row r="238" spans="1:38" ht="14.55" customHeight="1">
      <c r="A238" s="687">
        <v>238</v>
      </c>
      <c r="B238" s="687">
        <v>5</v>
      </c>
      <c r="C238" s="41" t="s">
        <v>1095</v>
      </c>
      <c r="H238" s="1147" t="s">
        <v>1210</v>
      </c>
      <c r="J238" s="41" t="s">
        <v>703</v>
      </c>
      <c r="P238" s="643"/>
      <c r="Q238" s="643"/>
      <c r="R238" s="643"/>
      <c r="S238" s="643"/>
      <c r="T238" s="643"/>
      <c r="U238" s="643"/>
      <c r="V238" s="642"/>
      <c r="W238" s="643"/>
      <c r="X238" s="643"/>
      <c r="Y238" s="643"/>
      <c r="Z238" s="643"/>
      <c r="AA238" s="643"/>
      <c r="AB238" s="643"/>
      <c r="AC238" s="642"/>
      <c r="AE238" s="642"/>
      <c r="AF238" s="642"/>
      <c r="AG238" s="658">
        <v>1</v>
      </c>
      <c r="AH238" s="643"/>
      <c r="AI238" s="643"/>
      <c r="AJ238" s="643"/>
      <c r="AK238" s="642"/>
      <c r="AL238" s="644"/>
    </row>
    <row r="239" spans="1:38" ht="14.55" customHeight="1">
      <c r="A239" s="687">
        <v>239</v>
      </c>
      <c r="B239" s="687">
        <v>6</v>
      </c>
      <c r="C239" s="41" t="s">
        <v>1095</v>
      </c>
      <c r="H239" s="1147" t="s">
        <v>11</v>
      </c>
      <c r="J239" s="41" t="s">
        <v>1231</v>
      </c>
      <c r="P239" s="643"/>
      <c r="Q239" s="643"/>
      <c r="R239" s="643"/>
      <c r="S239" s="643"/>
      <c r="T239" s="643"/>
      <c r="U239" s="643"/>
      <c r="V239" s="642"/>
      <c r="W239" s="643"/>
      <c r="X239" s="643"/>
      <c r="Y239" s="643"/>
      <c r="Z239" s="643"/>
      <c r="AA239" s="643"/>
      <c r="AB239" s="643"/>
      <c r="AC239" s="642"/>
      <c r="AE239" s="642"/>
      <c r="AF239" s="642"/>
      <c r="AG239" s="658">
        <v>1</v>
      </c>
      <c r="AH239" s="643"/>
      <c r="AI239" s="643"/>
      <c r="AJ239" s="643"/>
      <c r="AK239" s="642"/>
      <c r="AL239" s="644"/>
    </row>
    <row r="240" spans="1:38" ht="14.55" customHeight="1">
      <c r="A240" s="687">
        <v>240</v>
      </c>
      <c r="B240" s="687">
        <v>7</v>
      </c>
      <c r="C240" s="41" t="s">
        <v>1095</v>
      </c>
      <c r="H240" s="1147" t="s">
        <v>1042</v>
      </c>
      <c r="J240" s="41" t="s">
        <v>1230</v>
      </c>
      <c r="P240" s="643"/>
      <c r="Q240" s="643"/>
      <c r="R240" s="643"/>
      <c r="S240" s="643"/>
      <c r="T240" s="643"/>
      <c r="U240" s="643"/>
      <c r="V240" s="642"/>
      <c r="W240" s="643"/>
      <c r="X240" s="643"/>
      <c r="Y240" s="643"/>
      <c r="Z240" s="643"/>
      <c r="AA240" s="643"/>
      <c r="AB240" s="643"/>
      <c r="AC240" s="642"/>
      <c r="AE240" s="642"/>
      <c r="AF240" s="642"/>
      <c r="AG240" s="658">
        <v>1</v>
      </c>
      <c r="AH240" s="643"/>
      <c r="AI240" s="643"/>
      <c r="AJ240" s="643"/>
      <c r="AK240" s="642"/>
      <c r="AL240" s="644"/>
    </row>
    <row r="241" spans="1:38" ht="14.55" customHeight="1">
      <c r="A241" s="687">
        <v>241</v>
      </c>
      <c r="B241" s="687">
        <v>8</v>
      </c>
      <c r="C241" s="41" t="s">
        <v>1095</v>
      </c>
      <c r="H241" s="1147" t="s">
        <v>1211</v>
      </c>
      <c r="J241" s="41" t="s">
        <v>703</v>
      </c>
      <c r="P241" s="643"/>
      <c r="Q241" s="643"/>
      <c r="R241" s="643"/>
      <c r="S241" s="643"/>
      <c r="T241" s="643"/>
      <c r="U241" s="643"/>
      <c r="V241" s="642"/>
      <c r="W241" s="643"/>
      <c r="X241" s="643"/>
      <c r="Y241" s="643"/>
      <c r="Z241" s="643"/>
      <c r="AA241" s="643"/>
      <c r="AB241" s="643"/>
      <c r="AC241" s="642"/>
      <c r="AE241" s="642"/>
      <c r="AF241" s="642"/>
      <c r="AG241" s="658">
        <v>1</v>
      </c>
      <c r="AH241" s="643"/>
      <c r="AI241" s="643"/>
      <c r="AJ241" s="643"/>
      <c r="AK241" s="642"/>
      <c r="AL241" s="644"/>
    </row>
    <row r="242" spans="1:38" ht="14.55" customHeight="1">
      <c r="A242" s="687">
        <v>242</v>
      </c>
      <c r="B242" s="687">
        <v>9</v>
      </c>
      <c r="C242" s="41" t="s">
        <v>1095</v>
      </c>
      <c r="H242" s="1147" t="s">
        <v>131</v>
      </c>
      <c r="J242" s="41" t="s">
        <v>1230</v>
      </c>
      <c r="P242" s="643"/>
      <c r="Q242" s="643"/>
      <c r="R242" s="643"/>
      <c r="S242" s="643"/>
      <c r="T242" s="643"/>
      <c r="U242" s="643"/>
      <c r="V242" s="642"/>
      <c r="W242" s="643"/>
      <c r="X242" s="643"/>
      <c r="Y242" s="643"/>
      <c r="Z242" s="643"/>
      <c r="AA242" s="643"/>
      <c r="AB242" s="643"/>
      <c r="AC242" s="642"/>
      <c r="AE242" s="642"/>
      <c r="AF242" s="642"/>
      <c r="AG242" s="658">
        <v>1</v>
      </c>
      <c r="AH242" s="643"/>
      <c r="AI242" s="643"/>
      <c r="AJ242" s="643"/>
      <c r="AK242" s="642"/>
      <c r="AL242" s="644"/>
    </row>
    <row r="243" spans="1:38" ht="14.55" customHeight="1">
      <c r="A243" s="687">
        <v>243</v>
      </c>
      <c r="B243" s="687">
        <v>10</v>
      </c>
      <c r="C243" s="41" t="s">
        <v>1095</v>
      </c>
      <c r="H243" s="1147" t="s">
        <v>456</v>
      </c>
      <c r="J243" s="41" t="s">
        <v>1234</v>
      </c>
      <c r="P243" s="643"/>
      <c r="Q243" s="643"/>
      <c r="R243" s="643"/>
      <c r="S243" s="643"/>
      <c r="T243" s="643"/>
      <c r="U243" s="643"/>
      <c r="V243" s="642"/>
      <c r="W243" s="643"/>
      <c r="X243" s="643"/>
      <c r="Y243" s="643"/>
      <c r="Z243" s="643"/>
      <c r="AA243" s="643"/>
      <c r="AB243" s="643"/>
      <c r="AC243" s="642"/>
      <c r="AE243" s="642"/>
      <c r="AF243" s="642"/>
      <c r="AG243" s="658">
        <v>1</v>
      </c>
      <c r="AH243" s="643"/>
      <c r="AI243" s="643"/>
      <c r="AJ243" s="643"/>
      <c r="AK243" s="642"/>
      <c r="AL243" s="644"/>
    </row>
    <row r="244" spans="1:38" ht="14.55" customHeight="1">
      <c r="A244" s="687">
        <v>244</v>
      </c>
      <c r="B244" s="687">
        <v>11</v>
      </c>
      <c r="C244" s="41" t="s">
        <v>1095</v>
      </c>
      <c r="H244" s="1147" t="s">
        <v>108</v>
      </c>
      <c r="J244" s="41" t="s">
        <v>1231</v>
      </c>
      <c r="K244" s="41" t="s">
        <v>81</v>
      </c>
      <c r="P244" s="643"/>
      <c r="Q244" s="643"/>
      <c r="R244" s="643"/>
      <c r="S244" s="643"/>
      <c r="T244" s="643"/>
      <c r="U244" s="643"/>
      <c r="V244" s="642"/>
      <c r="W244" s="643"/>
      <c r="X244" s="643"/>
      <c r="Y244" s="643"/>
      <c r="Z244" s="643"/>
      <c r="AA244" s="643"/>
      <c r="AB244" s="643"/>
      <c r="AC244" s="642"/>
      <c r="AE244" s="642"/>
      <c r="AF244" s="642"/>
      <c r="AG244" s="658">
        <v>1</v>
      </c>
      <c r="AH244" s="643"/>
      <c r="AI244" s="643"/>
      <c r="AJ244" s="643"/>
      <c r="AK244" s="642"/>
      <c r="AL244" s="644"/>
    </row>
    <row r="245" spans="1:38" ht="14.55" customHeight="1">
      <c r="A245" s="687">
        <v>245</v>
      </c>
      <c r="B245" s="687">
        <v>12</v>
      </c>
      <c r="C245" s="41" t="s">
        <v>1095</v>
      </c>
      <c r="H245" s="1147" t="s">
        <v>1560</v>
      </c>
      <c r="J245" s="41" t="s">
        <v>703</v>
      </c>
      <c r="M245" s="165">
        <v>1</v>
      </c>
      <c r="P245" s="643"/>
      <c r="Q245" s="643"/>
      <c r="R245" s="643"/>
      <c r="S245" s="643"/>
      <c r="T245" s="643"/>
      <c r="U245" s="643"/>
      <c r="V245" s="642"/>
      <c r="W245" s="643"/>
      <c r="X245" s="643"/>
      <c r="Y245" s="643"/>
      <c r="Z245" s="643"/>
      <c r="AA245" s="643"/>
      <c r="AB245" s="643"/>
      <c r="AC245" s="642"/>
      <c r="AE245" s="642"/>
      <c r="AF245" s="642"/>
      <c r="AG245" s="658">
        <v>1</v>
      </c>
      <c r="AH245" s="643"/>
      <c r="AI245" s="643"/>
      <c r="AJ245" s="643"/>
      <c r="AK245" s="642"/>
      <c r="AL245" s="644"/>
    </row>
    <row r="246" spans="1:38" ht="14.55" customHeight="1">
      <c r="A246" s="687">
        <v>246</v>
      </c>
      <c r="B246" s="687">
        <v>13</v>
      </c>
      <c r="C246" s="41" t="s">
        <v>1095</v>
      </c>
      <c r="H246" s="1147" t="s">
        <v>1494</v>
      </c>
      <c r="J246" s="41" t="s">
        <v>703</v>
      </c>
      <c r="P246" s="643"/>
      <c r="Q246" s="643"/>
      <c r="R246" s="643"/>
      <c r="S246" s="643"/>
      <c r="T246" s="643"/>
      <c r="U246" s="643"/>
      <c r="V246" s="642"/>
      <c r="W246" s="643"/>
      <c r="X246" s="643"/>
      <c r="Y246" s="643"/>
      <c r="Z246" s="643"/>
      <c r="AA246" s="643"/>
      <c r="AB246" s="643"/>
      <c r="AC246" s="642"/>
      <c r="AE246" s="642"/>
      <c r="AF246" s="642"/>
      <c r="AG246" s="658">
        <v>1</v>
      </c>
      <c r="AH246" s="643"/>
      <c r="AI246" s="643"/>
      <c r="AJ246" s="643"/>
      <c r="AK246" s="642"/>
      <c r="AL246" s="644"/>
    </row>
    <row r="247" spans="1:38" ht="14.55" customHeight="1">
      <c r="A247" s="687">
        <v>247</v>
      </c>
      <c r="B247" s="687">
        <v>1</v>
      </c>
      <c r="H247" s="1123" t="s">
        <v>452</v>
      </c>
      <c r="J247" s="41" t="s">
        <v>1236</v>
      </c>
      <c r="P247" s="643"/>
      <c r="Q247" s="643"/>
      <c r="R247" s="643"/>
      <c r="S247" s="643"/>
      <c r="T247" s="643"/>
      <c r="U247" s="643"/>
      <c r="V247" s="642"/>
      <c r="W247" s="643"/>
      <c r="X247" s="643"/>
      <c r="Y247" s="643"/>
      <c r="Z247" s="643"/>
      <c r="AA247" s="643"/>
      <c r="AB247" s="643"/>
      <c r="AC247" s="642"/>
      <c r="AE247" s="642"/>
      <c r="AF247" s="642"/>
      <c r="AG247" s="642"/>
      <c r="AH247" s="1194">
        <v>1</v>
      </c>
      <c r="AI247" s="643"/>
      <c r="AJ247" s="643"/>
      <c r="AK247" s="642"/>
      <c r="AL247" s="644"/>
    </row>
    <row r="248" spans="1:38" ht="14.55" customHeight="1">
      <c r="A248" s="687">
        <v>248</v>
      </c>
      <c r="B248" s="687">
        <v>2</v>
      </c>
      <c r="H248" s="1129" t="s">
        <v>445</v>
      </c>
      <c r="J248" s="41" t="s">
        <v>1236</v>
      </c>
      <c r="P248" s="643"/>
      <c r="Q248" s="643"/>
      <c r="R248" s="643"/>
      <c r="S248" s="643"/>
      <c r="T248" s="643"/>
      <c r="U248" s="643"/>
      <c r="V248" s="642"/>
      <c r="W248" s="643"/>
      <c r="X248" s="643"/>
      <c r="Y248" s="643"/>
      <c r="Z248" s="643"/>
      <c r="AA248" s="643"/>
      <c r="AB248" s="643"/>
      <c r="AC248" s="642"/>
      <c r="AE248" s="642"/>
      <c r="AF248" s="642"/>
      <c r="AG248" s="642"/>
      <c r="AH248" s="1194">
        <v>1</v>
      </c>
      <c r="AI248" s="643"/>
      <c r="AJ248" s="643"/>
      <c r="AK248" s="642"/>
      <c r="AL248" s="644"/>
    </row>
    <row r="249" spans="1:38" ht="14.55" customHeight="1">
      <c r="A249" s="687">
        <v>249</v>
      </c>
      <c r="B249" s="687">
        <v>3</v>
      </c>
      <c r="H249" s="1192" t="s">
        <v>162</v>
      </c>
      <c r="J249" s="41" t="s">
        <v>703</v>
      </c>
      <c r="P249" s="643"/>
      <c r="Q249" s="643"/>
      <c r="R249" s="643"/>
      <c r="S249" s="643"/>
      <c r="T249" s="643"/>
      <c r="U249" s="643"/>
      <c r="V249" s="642"/>
      <c r="W249" s="643"/>
      <c r="X249" s="643"/>
      <c r="Y249" s="643"/>
      <c r="Z249" s="643"/>
      <c r="AA249" s="643"/>
      <c r="AB249" s="643"/>
      <c r="AC249" s="642"/>
      <c r="AE249" s="642"/>
      <c r="AF249" s="642"/>
      <c r="AG249" s="642"/>
      <c r="AH249" s="1194">
        <v>1</v>
      </c>
      <c r="AI249" s="643"/>
      <c r="AJ249" s="643"/>
      <c r="AK249" s="642"/>
      <c r="AL249" s="644"/>
    </row>
    <row r="250" spans="1:38" ht="14.55" customHeight="1">
      <c r="A250" s="687">
        <v>250</v>
      </c>
      <c r="B250" s="687">
        <v>4</v>
      </c>
      <c r="H250" s="1192" t="s">
        <v>163</v>
      </c>
      <c r="J250" s="41" t="s">
        <v>703</v>
      </c>
      <c r="P250" s="643"/>
      <c r="Q250" s="643"/>
      <c r="R250" s="643"/>
      <c r="S250" s="643"/>
      <c r="T250" s="643"/>
      <c r="U250" s="643"/>
      <c r="V250" s="642"/>
      <c r="W250" s="643"/>
      <c r="X250" s="643"/>
      <c r="Y250" s="643"/>
      <c r="Z250" s="643"/>
      <c r="AA250" s="643"/>
      <c r="AB250" s="643"/>
      <c r="AC250" s="642"/>
      <c r="AE250" s="642"/>
      <c r="AF250" s="642"/>
      <c r="AG250" s="642"/>
      <c r="AH250" s="1194">
        <v>1</v>
      </c>
      <c r="AI250" s="643"/>
      <c r="AJ250" s="643"/>
      <c r="AK250" s="642"/>
      <c r="AL250" s="644"/>
    </row>
    <row r="251" spans="1:38" ht="14.55" customHeight="1">
      <c r="A251" s="687">
        <v>251</v>
      </c>
      <c r="B251" s="687">
        <v>5</v>
      </c>
      <c r="H251" s="1192" t="s">
        <v>164</v>
      </c>
      <c r="J251" s="41" t="s">
        <v>1240</v>
      </c>
      <c r="P251" s="643"/>
      <c r="Q251" s="643"/>
      <c r="R251" s="643"/>
      <c r="S251" s="643"/>
      <c r="T251" s="643"/>
      <c r="U251" s="643"/>
      <c r="V251" s="642"/>
      <c r="W251" s="643"/>
      <c r="X251" s="643"/>
      <c r="Y251" s="643"/>
      <c r="Z251" s="643"/>
      <c r="AA251" s="643"/>
      <c r="AB251" s="643"/>
      <c r="AC251" s="642"/>
      <c r="AE251" s="642"/>
      <c r="AF251" s="642"/>
      <c r="AG251" s="642"/>
      <c r="AH251" s="1194">
        <v>1</v>
      </c>
      <c r="AI251" s="643"/>
      <c r="AJ251" s="643"/>
      <c r="AK251" s="642"/>
      <c r="AL251" s="644"/>
    </row>
    <row r="252" spans="1:38" ht="14.55" customHeight="1">
      <c r="A252" s="687">
        <v>252</v>
      </c>
      <c r="B252" s="687">
        <v>6</v>
      </c>
      <c r="H252" s="1193" t="s">
        <v>167</v>
      </c>
      <c r="J252" s="41" t="s">
        <v>1231</v>
      </c>
      <c r="P252" s="643"/>
      <c r="Q252" s="643"/>
      <c r="R252" s="643"/>
      <c r="S252" s="643"/>
      <c r="T252" s="643"/>
      <c r="U252" s="643"/>
      <c r="V252" s="642"/>
      <c r="W252" s="643"/>
      <c r="X252" s="643"/>
      <c r="Y252" s="643"/>
      <c r="Z252" s="643"/>
      <c r="AA252" s="643"/>
      <c r="AB252" s="643"/>
      <c r="AC252" s="642"/>
      <c r="AE252" s="642"/>
      <c r="AF252" s="642"/>
      <c r="AG252" s="642"/>
      <c r="AH252" s="1194">
        <v>1</v>
      </c>
      <c r="AI252" s="643"/>
      <c r="AJ252" s="643"/>
      <c r="AK252" s="642"/>
      <c r="AL252" s="644"/>
    </row>
    <row r="253" spans="1:38" ht="14.55" customHeight="1">
      <c r="A253" s="687">
        <v>253</v>
      </c>
      <c r="B253" s="687">
        <v>7</v>
      </c>
      <c r="H253" s="1193" t="s">
        <v>1255</v>
      </c>
      <c r="J253" s="41" t="s">
        <v>1231</v>
      </c>
      <c r="P253" s="643"/>
      <c r="Q253" s="643"/>
      <c r="R253" s="643"/>
      <c r="S253" s="643"/>
      <c r="T253" s="643"/>
      <c r="U253" s="643"/>
      <c r="V253" s="642"/>
      <c r="W253" s="643"/>
      <c r="X253" s="643"/>
      <c r="Y253" s="643"/>
      <c r="Z253" s="643"/>
      <c r="AA253" s="643"/>
      <c r="AB253" s="643"/>
      <c r="AC253" s="642"/>
      <c r="AE253" s="642"/>
      <c r="AF253" s="642"/>
      <c r="AG253" s="642"/>
      <c r="AH253" s="1194">
        <v>1</v>
      </c>
      <c r="AI253" s="643"/>
      <c r="AJ253" s="643"/>
      <c r="AK253" s="642"/>
      <c r="AL253" s="644"/>
    </row>
    <row r="254" spans="1:38" ht="14.55" customHeight="1">
      <c r="A254" s="687">
        <v>254</v>
      </c>
      <c r="B254" s="687">
        <v>8</v>
      </c>
      <c r="H254" s="1193" t="s">
        <v>1504</v>
      </c>
      <c r="J254" s="41" t="s">
        <v>703</v>
      </c>
      <c r="P254" s="643"/>
      <c r="Q254" s="643"/>
      <c r="R254" s="643"/>
      <c r="S254" s="643"/>
      <c r="T254" s="643"/>
      <c r="U254" s="643"/>
      <c r="V254" s="642"/>
      <c r="W254" s="643"/>
      <c r="X254" s="643"/>
      <c r="Y254" s="643"/>
      <c r="Z254" s="643"/>
      <c r="AA254" s="643"/>
      <c r="AB254" s="643"/>
      <c r="AC254" s="642"/>
      <c r="AE254" s="642"/>
      <c r="AF254" s="642"/>
      <c r="AG254" s="642"/>
      <c r="AH254" s="1194">
        <v>1</v>
      </c>
      <c r="AI254" s="643"/>
      <c r="AJ254" s="643"/>
      <c r="AK254" s="642"/>
      <c r="AL254" s="644"/>
    </row>
    <row r="255" spans="1:38" ht="14.55" customHeight="1">
      <c r="A255" s="687">
        <v>255</v>
      </c>
      <c r="B255" s="687">
        <v>9</v>
      </c>
      <c r="H255" s="1193" t="s">
        <v>126</v>
      </c>
      <c r="J255" s="41" t="s">
        <v>1240</v>
      </c>
      <c r="P255" s="643"/>
      <c r="Q255" s="643"/>
      <c r="R255" s="643"/>
      <c r="S255" s="643"/>
      <c r="T255" s="643"/>
      <c r="U255" s="643"/>
      <c r="V255" s="642"/>
      <c r="W255" s="643"/>
      <c r="X255" s="643"/>
      <c r="Y255" s="643"/>
      <c r="Z255" s="643"/>
      <c r="AA255" s="643"/>
      <c r="AB255" s="643"/>
      <c r="AC255" s="642"/>
      <c r="AE255" s="642"/>
      <c r="AF255" s="642"/>
      <c r="AG255" s="642"/>
      <c r="AH255" s="1194">
        <v>1</v>
      </c>
      <c r="AI255" s="643"/>
      <c r="AJ255" s="643"/>
      <c r="AK255" s="642"/>
      <c r="AL255" s="644"/>
    </row>
    <row r="256" spans="1:38" ht="14.55" customHeight="1">
      <c r="A256" s="687">
        <v>256</v>
      </c>
      <c r="B256" s="687">
        <v>10</v>
      </c>
      <c r="H256" s="1193" t="s">
        <v>165</v>
      </c>
      <c r="J256" s="41" t="s">
        <v>1230</v>
      </c>
      <c r="P256" s="643"/>
      <c r="Q256" s="643"/>
      <c r="R256" s="643"/>
      <c r="S256" s="643"/>
      <c r="T256" s="643"/>
      <c r="U256" s="643"/>
      <c r="V256" s="642"/>
      <c r="W256" s="643"/>
      <c r="X256" s="643"/>
      <c r="Y256" s="643"/>
      <c r="Z256" s="643"/>
      <c r="AA256" s="643"/>
      <c r="AB256" s="643"/>
      <c r="AC256" s="642"/>
      <c r="AE256" s="642"/>
      <c r="AF256" s="642"/>
      <c r="AG256" s="642"/>
      <c r="AH256" s="1194">
        <v>1</v>
      </c>
      <c r="AI256" s="643"/>
      <c r="AJ256" s="643"/>
      <c r="AK256" s="642"/>
      <c r="AL256" s="644"/>
    </row>
    <row r="257" spans="1:38" ht="14.55" customHeight="1">
      <c r="A257" s="687">
        <v>257</v>
      </c>
      <c r="B257" s="687">
        <v>11</v>
      </c>
      <c r="H257" s="1193" t="s">
        <v>968</v>
      </c>
      <c r="J257" s="41" t="s">
        <v>1239</v>
      </c>
      <c r="P257" s="643"/>
      <c r="Q257" s="643"/>
      <c r="R257" s="643"/>
      <c r="S257" s="643"/>
      <c r="T257" s="643"/>
      <c r="U257" s="643"/>
      <c r="V257" s="642"/>
      <c r="W257" s="643"/>
      <c r="X257" s="643"/>
      <c r="Y257" s="643"/>
      <c r="Z257" s="643"/>
      <c r="AA257" s="643"/>
      <c r="AB257" s="643"/>
      <c r="AC257" s="642"/>
      <c r="AE257" s="642"/>
      <c r="AF257" s="642"/>
      <c r="AG257" s="642"/>
      <c r="AH257" s="1194">
        <v>1</v>
      </c>
      <c r="AI257" s="643"/>
      <c r="AJ257" s="643"/>
      <c r="AK257" s="642"/>
      <c r="AL257" s="644"/>
    </row>
    <row r="258" spans="1:38" ht="14.55" customHeight="1">
      <c r="A258" s="687">
        <v>258</v>
      </c>
      <c r="B258" s="687">
        <v>1</v>
      </c>
      <c r="H258" s="1123" t="s">
        <v>752</v>
      </c>
      <c r="J258" s="41" t="s">
        <v>1236</v>
      </c>
      <c r="P258" s="643"/>
      <c r="Q258" s="643"/>
      <c r="R258" s="643"/>
      <c r="S258" s="643"/>
      <c r="T258" s="643"/>
      <c r="U258" s="643"/>
      <c r="V258" s="642"/>
      <c r="W258" s="643"/>
      <c r="X258" s="643"/>
      <c r="Y258" s="643"/>
      <c r="Z258" s="643"/>
      <c r="AA258" s="643"/>
      <c r="AC258" s="642"/>
      <c r="AE258" s="642"/>
      <c r="AF258" s="642"/>
      <c r="AG258" s="642"/>
      <c r="AH258" s="643"/>
      <c r="AI258" s="655">
        <v>1</v>
      </c>
      <c r="AJ258" s="643"/>
      <c r="AK258" s="642"/>
      <c r="AL258" s="644"/>
    </row>
    <row r="259" spans="1:38" ht="14.55" customHeight="1">
      <c r="A259" s="687">
        <v>259</v>
      </c>
      <c r="B259" s="687">
        <v>2</v>
      </c>
      <c r="H259" s="1120" t="s">
        <v>484</v>
      </c>
      <c r="J259" s="41" t="s">
        <v>1236</v>
      </c>
      <c r="P259" s="643"/>
      <c r="Q259" s="643"/>
      <c r="R259" s="643"/>
      <c r="S259" s="643"/>
      <c r="T259" s="643"/>
      <c r="U259" s="643"/>
      <c r="V259" s="642"/>
      <c r="W259" s="643"/>
      <c r="X259" s="643"/>
      <c r="Y259" s="643"/>
      <c r="Z259" s="643"/>
      <c r="AA259" s="643"/>
      <c r="AB259" s="643"/>
      <c r="AC259" s="642"/>
      <c r="AE259" s="642"/>
      <c r="AF259" s="642"/>
      <c r="AG259" s="642"/>
      <c r="AH259" s="643"/>
      <c r="AI259" s="655">
        <v>1</v>
      </c>
      <c r="AJ259" s="643"/>
      <c r="AK259" s="642"/>
      <c r="AL259" s="644"/>
    </row>
    <row r="260" spans="1:38" ht="14.55" customHeight="1">
      <c r="A260" s="687">
        <v>260</v>
      </c>
      <c r="B260" s="687">
        <v>3</v>
      </c>
      <c r="H260" s="1152" t="s">
        <v>110</v>
      </c>
      <c r="P260" s="643"/>
      <c r="Q260" s="643"/>
      <c r="R260" s="643"/>
      <c r="S260" s="643"/>
      <c r="T260" s="643"/>
      <c r="U260" s="643"/>
      <c r="V260" s="642"/>
      <c r="W260" s="643"/>
      <c r="X260" s="643"/>
      <c r="Y260" s="643"/>
      <c r="Z260" s="643"/>
      <c r="AA260" s="643"/>
      <c r="AB260" s="643"/>
      <c r="AC260" s="642"/>
      <c r="AE260" s="642"/>
      <c r="AF260" s="642"/>
      <c r="AG260" s="642"/>
      <c r="AH260" s="643"/>
      <c r="AI260" s="655">
        <v>1</v>
      </c>
      <c r="AJ260" s="643"/>
      <c r="AK260" s="642"/>
      <c r="AL260" s="644"/>
    </row>
    <row r="261" spans="1:38" ht="14.55" customHeight="1">
      <c r="A261" s="687">
        <v>261</v>
      </c>
      <c r="B261" s="687">
        <v>4</v>
      </c>
      <c r="H261" s="1152" t="s">
        <v>753</v>
      </c>
      <c r="J261" s="41" t="s">
        <v>1231</v>
      </c>
      <c r="P261" s="643"/>
      <c r="Q261" s="643"/>
      <c r="R261" s="643"/>
      <c r="S261" s="643"/>
      <c r="T261" s="643"/>
      <c r="U261" s="643"/>
      <c r="V261" s="642"/>
      <c r="W261" s="643"/>
      <c r="X261" s="643"/>
      <c r="Y261" s="643"/>
      <c r="Z261" s="643"/>
      <c r="AA261" s="643"/>
      <c r="AB261" s="643"/>
      <c r="AC261" s="642"/>
      <c r="AE261" s="642"/>
      <c r="AF261" s="642"/>
      <c r="AG261" s="642"/>
      <c r="AH261" s="643"/>
      <c r="AI261" s="655">
        <v>1</v>
      </c>
      <c r="AJ261" s="643"/>
      <c r="AK261" s="642"/>
      <c r="AL261" s="644"/>
    </row>
    <row r="262" spans="1:38" ht="14.55" customHeight="1">
      <c r="A262" s="687">
        <v>262</v>
      </c>
      <c r="B262" s="687">
        <v>5</v>
      </c>
      <c r="H262" s="1152" t="s">
        <v>719</v>
      </c>
      <c r="J262" s="41" t="s">
        <v>1240</v>
      </c>
      <c r="P262" s="643"/>
      <c r="Q262" s="643"/>
      <c r="R262" s="643"/>
      <c r="S262" s="643"/>
      <c r="T262" s="643"/>
      <c r="U262" s="643"/>
      <c r="V262" s="642"/>
      <c r="W262" s="643"/>
      <c r="X262" s="643"/>
      <c r="Y262" s="643"/>
      <c r="Z262" s="643"/>
      <c r="AA262" s="643"/>
      <c r="AB262" s="643"/>
      <c r="AC262" s="642"/>
      <c r="AE262" s="642"/>
      <c r="AF262" s="642"/>
      <c r="AG262" s="642"/>
      <c r="AH262" s="643"/>
      <c r="AI262" s="655">
        <v>1</v>
      </c>
      <c r="AJ262" s="643"/>
      <c r="AK262" s="642"/>
      <c r="AL262" s="644"/>
    </row>
    <row r="263" spans="1:38" ht="14.55" customHeight="1">
      <c r="A263" s="687">
        <v>263</v>
      </c>
      <c r="B263" s="687">
        <v>6</v>
      </c>
      <c r="H263" s="1152" t="s">
        <v>418</v>
      </c>
      <c r="J263" s="41" t="s">
        <v>703</v>
      </c>
      <c r="K263" s="41" t="s">
        <v>1301</v>
      </c>
      <c r="P263" s="643"/>
      <c r="Q263" s="643"/>
      <c r="R263" s="643"/>
      <c r="S263" s="643"/>
      <c r="T263" s="643"/>
      <c r="U263" s="643"/>
      <c r="V263" s="642"/>
      <c r="W263" s="643"/>
      <c r="X263" s="643"/>
      <c r="Y263" s="643"/>
      <c r="Z263" s="643"/>
      <c r="AA263" s="643"/>
      <c r="AB263" s="643"/>
      <c r="AC263" s="642"/>
      <c r="AE263" s="642"/>
      <c r="AF263" s="642"/>
      <c r="AG263" s="642"/>
      <c r="AH263" s="643"/>
      <c r="AI263" s="655">
        <v>1</v>
      </c>
      <c r="AJ263" s="643"/>
      <c r="AK263" s="642"/>
      <c r="AL263" s="644"/>
    </row>
    <row r="264" spans="1:38" ht="14.55" customHeight="1">
      <c r="A264" s="687">
        <v>264</v>
      </c>
      <c r="B264" s="687">
        <v>8</v>
      </c>
      <c r="H264" s="1152" t="s">
        <v>132</v>
      </c>
      <c r="J264" s="41" t="s">
        <v>1231</v>
      </c>
      <c r="P264" s="643"/>
      <c r="Q264" s="643"/>
      <c r="R264" s="643"/>
      <c r="S264" s="643"/>
      <c r="T264" s="643"/>
      <c r="U264" s="643"/>
      <c r="V264" s="642"/>
      <c r="W264" s="643"/>
      <c r="X264" s="643"/>
      <c r="Y264" s="643"/>
      <c r="Z264" s="643"/>
      <c r="AA264" s="643"/>
      <c r="AB264" s="643"/>
      <c r="AC264" s="642"/>
      <c r="AE264" s="642"/>
      <c r="AF264" s="642"/>
      <c r="AG264" s="642"/>
      <c r="AH264" s="643"/>
      <c r="AI264" s="655">
        <v>1</v>
      </c>
      <c r="AJ264" s="643"/>
      <c r="AK264" s="642"/>
      <c r="AL264" s="644"/>
    </row>
    <row r="265" spans="1:38" ht="14.55" customHeight="1">
      <c r="A265" s="687">
        <v>265</v>
      </c>
      <c r="B265" s="687">
        <v>9</v>
      </c>
      <c r="H265" s="1152" t="s">
        <v>465</v>
      </c>
      <c r="J265" s="41" t="s">
        <v>1230</v>
      </c>
      <c r="P265" s="643"/>
      <c r="Q265" s="643"/>
      <c r="R265" s="643"/>
      <c r="S265" s="643"/>
      <c r="T265" s="643"/>
      <c r="U265" s="643"/>
      <c r="V265" s="642"/>
      <c r="W265" s="643"/>
      <c r="X265" s="643"/>
      <c r="Y265" s="643"/>
      <c r="Z265" s="643"/>
      <c r="AA265" s="643"/>
      <c r="AB265" s="643"/>
      <c r="AC265" s="642"/>
      <c r="AE265" s="642"/>
      <c r="AF265" s="642"/>
      <c r="AG265" s="642"/>
      <c r="AH265" s="643"/>
      <c r="AI265" s="655">
        <v>1</v>
      </c>
      <c r="AJ265" s="643"/>
      <c r="AK265" s="642"/>
      <c r="AL265" s="644"/>
    </row>
    <row r="266" spans="1:38" ht="14.55" customHeight="1">
      <c r="A266" s="687">
        <v>266</v>
      </c>
      <c r="B266" s="687">
        <v>10</v>
      </c>
      <c r="H266" s="1152" t="s">
        <v>967</v>
      </c>
      <c r="J266" s="41" t="s">
        <v>1239</v>
      </c>
      <c r="P266" s="643"/>
      <c r="Q266" s="643"/>
      <c r="R266" s="643"/>
      <c r="S266" s="643"/>
      <c r="T266" s="643"/>
      <c r="U266" s="643"/>
      <c r="V266" s="642"/>
      <c r="W266" s="643"/>
      <c r="X266" s="643"/>
      <c r="Y266" s="643"/>
      <c r="Z266" s="643"/>
      <c r="AA266" s="643"/>
      <c r="AB266" s="643"/>
      <c r="AC266" s="642"/>
      <c r="AE266" s="642"/>
      <c r="AF266" s="642"/>
      <c r="AG266" s="642"/>
      <c r="AH266" s="643"/>
      <c r="AI266" s="655">
        <v>1</v>
      </c>
      <c r="AJ266" s="643"/>
      <c r="AK266" s="642"/>
      <c r="AL266" s="644"/>
    </row>
    <row r="267" spans="1:38" ht="14.55" customHeight="1">
      <c r="A267" s="687">
        <v>267</v>
      </c>
      <c r="B267" s="687">
        <v>1</v>
      </c>
      <c r="H267" s="1123" t="s">
        <v>1202</v>
      </c>
      <c r="J267" s="41" t="s">
        <v>1236</v>
      </c>
      <c r="P267" s="643"/>
      <c r="Q267" s="643"/>
      <c r="R267" s="643"/>
      <c r="S267" s="643"/>
      <c r="T267" s="643"/>
      <c r="U267" s="643"/>
      <c r="V267" s="642"/>
      <c r="W267" s="643"/>
      <c r="X267" s="643"/>
      <c r="Y267" s="643"/>
      <c r="Z267" s="643"/>
      <c r="AA267" s="643"/>
      <c r="AB267" s="643"/>
      <c r="AC267" s="642"/>
      <c r="AE267" s="642"/>
      <c r="AF267" s="642"/>
      <c r="AG267" s="642"/>
      <c r="AH267" s="643"/>
      <c r="AI267" s="643"/>
      <c r="AJ267" s="650">
        <v>1</v>
      </c>
      <c r="AK267" s="642"/>
      <c r="AL267" s="644"/>
    </row>
    <row r="268" spans="1:38" ht="14.55" customHeight="1">
      <c r="A268" s="687">
        <v>268</v>
      </c>
      <c r="B268" s="687">
        <v>2</v>
      </c>
      <c r="H268" s="1137" t="s">
        <v>971</v>
      </c>
      <c r="J268" s="41" t="s">
        <v>1230</v>
      </c>
      <c r="P268" s="643"/>
      <c r="Q268" s="643"/>
      <c r="R268" s="643"/>
      <c r="S268" s="643"/>
      <c r="T268" s="643"/>
      <c r="U268" s="643"/>
      <c r="V268" s="642"/>
      <c r="W268" s="643"/>
      <c r="X268" s="643"/>
      <c r="Y268" s="643"/>
      <c r="Z268" s="643"/>
      <c r="AA268" s="643"/>
      <c r="AB268" s="643"/>
      <c r="AC268" s="642"/>
      <c r="AE268" s="642"/>
      <c r="AF268" s="642"/>
      <c r="AG268" s="642"/>
      <c r="AH268" s="643"/>
      <c r="AI268" s="643"/>
      <c r="AJ268" s="650">
        <v>1</v>
      </c>
      <c r="AK268" s="642"/>
      <c r="AL268" s="644"/>
    </row>
    <row r="269" spans="1:38" ht="14.55" customHeight="1">
      <c r="A269" s="687">
        <v>269</v>
      </c>
      <c r="B269" s="687">
        <v>3</v>
      </c>
      <c r="H269" s="1137" t="s">
        <v>753</v>
      </c>
      <c r="J269" s="41" t="s">
        <v>1231</v>
      </c>
      <c r="P269" s="643"/>
      <c r="Q269" s="643"/>
      <c r="R269" s="643"/>
      <c r="S269" s="643"/>
      <c r="T269" s="643"/>
      <c r="U269" s="643"/>
      <c r="V269" s="642"/>
      <c r="W269" s="643"/>
      <c r="X269" s="643"/>
      <c r="Y269" s="643"/>
      <c r="Z269" s="643"/>
      <c r="AA269" s="643"/>
      <c r="AB269" s="643"/>
      <c r="AC269" s="642"/>
      <c r="AE269" s="642"/>
      <c r="AF269" s="642"/>
      <c r="AG269" s="642"/>
      <c r="AH269" s="643"/>
      <c r="AI269" s="643"/>
      <c r="AJ269" s="650">
        <v>1</v>
      </c>
      <c r="AK269" s="642"/>
      <c r="AL269" s="644"/>
    </row>
    <row r="270" spans="1:38" ht="14.55" customHeight="1">
      <c r="A270" s="687">
        <v>270</v>
      </c>
      <c r="B270" s="687">
        <v>4</v>
      </c>
      <c r="H270" s="1137" t="s">
        <v>461</v>
      </c>
      <c r="J270" s="41" t="s">
        <v>1230</v>
      </c>
      <c r="P270" s="643"/>
      <c r="Q270" s="643"/>
      <c r="R270" s="643"/>
      <c r="S270" s="643"/>
      <c r="T270" s="643"/>
      <c r="U270" s="643"/>
      <c r="V270" s="642"/>
      <c r="W270" s="643"/>
      <c r="X270" s="643"/>
      <c r="Y270" s="643"/>
      <c r="Z270" s="643"/>
      <c r="AA270" s="643"/>
      <c r="AB270" s="643"/>
      <c r="AC270" s="642"/>
      <c r="AE270" s="642"/>
      <c r="AF270" s="642"/>
      <c r="AG270" s="642"/>
      <c r="AH270" s="643"/>
      <c r="AI270" s="643"/>
      <c r="AJ270" s="650">
        <v>1</v>
      </c>
      <c r="AK270" s="642"/>
      <c r="AL270" s="644"/>
    </row>
    <row r="271" spans="1:38" ht="14.55" customHeight="1">
      <c r="A271" s="687">
        <v>271</v>
      </c>
      <c r="B271" s="687">
        <v>5</v>
      </c>
      <c r="H271" s="1137" t="s">
        <v>126</v>
      </c>
      <c r="J271" s="41" t="s">
        <v>1240</v>
      </c>
      <c r="P271" s="643"/>
      <c r="Q271" s="643"/>
      <c r="R271" s="643"/>
      <c r="S271" s="643"/>
      <c r="T271" s="643"/>
      <c r="U271" s="643"/>
      <c r="V271" s="642"/>
      <c r="W271" s="643"/>
      <c r="X271" s="643"/>
      <c r="Y271" s="643"/>
      <c r="Z271" s="643"/>
      <c r="AA271" s="643"/>
      <c r="AB271" s="643"/>
      <c r="AC271" s="642"/>
      <c r="AE271" s="642"/>
      <c r="AF271" s="642"/>
      <c r="AG271" s="642"/>
      <c r="AH271" s="643"/>
      <c r="AI271" s="643"/>
      <c r="AJ271" s="650">
        <v>1</v>
      </c>
      <c r="AK271" s="642"/>
      <c r="AL271" s="644"/>
    </row>
    <row r="272" spans="1:38" ht="14.55" customHeight="1">
      <c r="A272" s="687">
        <v>272</v>
      </c>
      <c r="B272" s="687">
        <v>6</v>
      </c>
      <c r="H272" s="1137" t="s">
        <v>130</v>
      </c>
      <c r="J272" s="41" t="s">
        <v>703</v>
      </c>
      <c r="K272" s="41" t="s">
        <v>1301</v>
      </c>
      <c r="P272" s="643"/>
      <c r="Q272" s="643"/>
      <c r="R272" s="643"/>
      <c r="S272" s="643"/>
      <c r="T272" s="643"/>
      <c r="U272" s="643"/>
      <c r="V272" s="642"/>
      <c r="W272" s="643"/>
      <c r="X272" s="643"/>
      <c r="Y272" s="643"/>
      <c r="Z272" s="643"/>
      <c r="AA272" s="643"/>
      <c r="AB272" s="643"/>
      <c r="AC272" s="642"/>
      <c r="AE272" s="642"/>
      <c r="AF272" s="642"/>
      <c r="AG272" s="642"/>
      <c r="AH272" s="643"/>
      <c r="AI272" s="643"/>
      <c r="AJ272" s="650">
        <v>1</v>
      </c>
      <c r="AK272" s="642"/>
      <c r="AL272" s="644"/>
    </row>
    <row r="273" spans="1:38" ht="14.55" customHeight="1">
      <c r="A273" s="687">
        <v>273</v>
      </c>
      <c r="B273" s="687">
        <v>7</v>
      </c>
      <c r="H273" s="1137" t="s">
        <v>132</v>
      </c>
      <c r="J273" s="41" t="s">
        <v>1231</v>
      </c>
      <c r="P273" s="643"/>
      <c r="Q273" s="643"/>
      <c r="R273" s="643"/>
      <c r="S273" s="643"/>
      <c r="T273" s="643"/>
      <c r="U273" s="643"/>
      <c r="V273" s="642"/>
      <c r="W273" s="643"/>
      <c r="X273" s="643"/>
      <c r="Y273" s="643"/>
      <c r="Z273" s="643"/>
      <c r="AA273" s="643"/>
      <c r="AB273" s="643"/>
      <c r="AC273" s="642"/>
      <c r="AE273" s="642"/>
      <c r="AF273" s="642"/>
      <c r="AG273" s="642"/>
      <c r="AH273" s="643"/>
      <c r="AI273" s="643"/>
      <c r="AJ273" s="650">
        <v>1</v>
      </c>
      <c r="AK273" s="642"/>
      <c r="AL273" s="644"/>
    </row>
    <row r="274" spans="1:38" ht="14.55" customHeight="1">
      <c r="A274" s="687">
        <v>274</v>
      </c>
      <c r="B274" s="687">
        <v>8</v>
      </c>
      <c r="H274" s="1137" t="s">
        <v>1197</v>
      </c>
      <c r="J274" s="41" t="s">
        <v>1230</v>
      </c>
      <c r="P274" s="643"/>
      <c r="Q274" s="643"/>
      <c r="R274" s="643"/>
      <c r="S274" s="643"/>
      <c r="T274" s="643"/>
      <c r="U274" s="643"/>
      <c r="V274" s="642"/>
      <c r="W274" s="643"/>
      <c r="X274" s="643"/>
      <c r="Y274" s="643"/>
      <c r="Z274" s="643"/>
      <c r="AA274" s="643"/>
      <c r="AB274" s="643"/>
      <c r="AC274" s="642"/>
      <c r="AE274" s="642"/>
      <c r="AF274" s="642"/>
      <c r="AG274" s="642"/>
      <c r="AH274" s="643"/>
      <c r="AI274" s="643"/>
      <c r="AJ274" s="650">
        <v>1</v>
      </c>
      <c r="AK274" s="642"/>
      <c r="AL274" s="644"/>
    </row>
    <row r="275" spans="1:38" ht="14.55" customHeight="1">
      <c r="A275" s="687">
        <v>275</v>
      </c>
      <c r="B275" s="687">
        <v>9</v>
      </c>
      <c r="H275" s="1137" t="s">
        <v>465</v>
      </c>
      <c r="J275" s="41" t="s">
        <v>1230</v>
      </c>
      <c r="P275" s="643"/>
      <c r="Q275" s="643"/>
      <c r="R275" s="643"/>
      <c r="S275" s="643"/>
      <c r="T275" s="643"/>
      <c r="U275" s="643"/>
      <c r="V275" s="642"/>
      <c r="W275" s="643"/>
      <c r="X275" s="643"/>
      <c r="Y275" s="643"/>
      <c r="Z275" s="643"/>
      <c r="AA275" s="643"/>
      <c r="AB275" s="643"/>
      <c r="AC275" s="642"/>
      <c r="AE275" s="642"/>
      <c r="AF275" s="642"/>
      <c r="AG275" s="642"/>
      <c r="AH275" s="643"/>
      <c r="AI275" s="643"/>
      <c r="AJ275" s="650">
        <v>1</v>
      </c>
      <c r="AK275" s="642"/>
      <c r="AL275" s="644"/>
    </row>
    <row r="276" spans="1:38" ht="14.55" customHeight="1">
      <c r="A276" s="687">
        <v>276</v>
      </c>
      <c r="B276" s="687">
        <v>10</v>
      </c>
      <c r="H276" s="1137" t="s">
        <v>967</v>
      </c>
      <c r="J276" s="41" t="s">
        <v>1239</v>
      </c>
      <c r="P276" s="643"/>
      <c r="Q276" s="643"/>
      <c r="R276" s="643"/>
      <c r="S276" s="643"/>
      <c r="T276" s="643"/>
      <c r="U276" s="643"/>
      <c r="V276" s="642"/>
      <c r="W276" s="643"/>
      <c r="X276" s="643"/>
      <c r="Y276" s="643"/>
      <c r="Z276" s="643"/>
      <c r="AA276" s="643"/>
      <c r="AB276" s="643"/>
      <c r="AC276" s="642"/>
      <c r="AE276" s="642"/>
      <c r="AF276" s="642"/>
      <c r="AG276" s="642"/>
      <c r="AH276" s="643"/>
      <c r="AI276" s="643"/>
      <c r="AJ276" s="650">
        <v>1</v>
      </c>
      <c r="AK276" s="642"/>
      <c r="AL276" s="644"/>
    </row>
    <row r="277" spans="1:38" ht="14.55" customHeight="1">
      <c r="A277" s="687">
        <v>277</v>
      </c>
      <c r="B277" s="687">
        <v>1</v>
      </c>
      <c r="H277" s="1123" t="s">
        <v>421</v>
      </c>
      <c r="J277" s="41" t="s">
        <v>1236</v>
      </c>
      <c r="P277" s="643"/>
      <c r="Q277" s="643"/>
      <c r="R277" s="643"/>
      <c r="S277" s="643"/>
      <c r="T277" s="643"/>
      <c r="U277" s="643"/>
      <c r="V277" s="642"/>
      <c r="W277" s="643"/>
      <c r="X277" s="643"/>
      <c r="Y277" s="643"/>
      <c r="Z277" s="643"/>
      <c r="AA277" s="643"/>
      <c r="AB277" s="643"/>
      <c r="AC277" s="642"/>
      <c r="AE277" s="642"/>
      <c r="AF277" s="642"/>
      <c r="AG277" s="642"/>
      <c r="AH277" s="643"/>
      <c r="AI277" s="643"/>
      <c r="AJ277" s="643"/>
      <c r="AK277" s="657">
        <v>1</v>
      </c>
      <c r="AL277" s="644"/>
    </row>
    <row r="278" spans="1:38" ht="14.55" customHeight="1">
      <c r="A278" s="687">
        <v>278</v>
      </c>
      <c r="B278" s="687">
        <v>2</v>
      </c>
      <c r="H278" s="1153" t="s">
        <v>142</v>
      </c>
      <c r="J278" s="41" t="s">
        <v>1231</v>
      </c>
      <c r="K278" s="41" t="s">
        <v>1308</v>
      </c>
      <c r="P278" s="643"/>
      <c r="Q278" s="643"/>
      <c r="R278" s="643"/>
      <c r="S278" s="643"/>
      <c r="T278" s="643"/>
      <c r="U278" s="643"/>
      <c r="V278" s="642"/>
      <c r="W278" s="643"/>
      <c r="X278" s="643"/>
      <c r="Y278" s="643"/>
      <c r="Z278" s="643"/>
      <c r="AA278" s="643"/>
      <c r="AB278" s="643"/>
      <c r="AC278" s="642"/>
      <c r="AE278" s="642"/>
      <c r="AF278" s="642"/>
      <c r="AG278" s="642"/>
      <c r="AH278" s="643"/>
      <c r="AI278" s="643"/>
      <c r="AJ278" s="643"/>
      <c r="AK278" s="657">
        <v>1</v>
      </c>
      <c r="AL278" s="644"/>
    </row>
    <row r="279" spans="1:38" ht="14.55" customHeight="1">
      <c r="A279" s="687">
        <v>279</v>
      </c>
      <c r="B279" s="687">
        <v>3</v>
      </c>
      <c r="H279" s="1153" t="s">
        <v>1208</v>
      </c>
      <c r="J279" s="41" t="s">
        <v>703</v>
      </c>
      <c r="K279" s="1154">
        <v>45292</v>
      </c>
      <c r="P279" s="643"/>
      <c r="Q279" s="643"/>
      <c r="R279" s="643"/>
      <c r="S279" s="643"/>
      <c r="T279" s="643"/>
      <c r="U279" s="643"/>
      <c r="V279" s="642"/>
      <c r="W279" s="643"/>
      <c r="X279" s="643"/>
      <c r="Y279" s="643"/>
      <c r="Z279" s="643"/>
      <c r="AA279" s="643"/>
      <c r="AB279" s="643"/>
      <c r="AC279" s="642"/>
      <c r="AE279" s="642"/>
      <c r="AF279" s="642"/>
      <c r="AG279" s="642"/>
      <c r="AH279" s="643"/>
      <c r="AI279" s="643"/>
      <c r="AJ279" s="643"/>
      <c r="AK279" s="657">
        <v>1</v>
      </c>
      <c r="AL279" s="644"/>
    </row>
    <row r="280" spans="1:38" ht="14.55" customHeight="1">
      <c r="A280" s="687">
        <v>280</v>
      </c>
      <c r="B280" s="687">
        <v>4</v>
      </c>
      <c r="H280" s="1153" t="s">
        <v>1209</v>
      </c>
      <c r="J280" s="41" t="s">
        <v>703</v>
      </c>
      <c r="K280" s="1154">
        <v>45657</v>
      </c>
      <c r="P280" s="643"/>
      <c r="Q280" s="643"/>
      <c r="R280" s="643"/>
      <c r="S280" s="643"/>
      <c r="T280" s="643"/>
      <c r="U280" s="643"/>
      <c r="V280" s="642"/>
      <c r="W280" s="643"/>
      <c r="X280" s="643"/>
      <c r="Y280" s="643"/>
      <c r="Z280" s="643"/>
      <c r="AA280" s="643"/>
      <c r="AB280" s="643"/>
      <c r="AC280" s="642"/>
      <c r="AE280" s="642"/>
      <c r="AF280" s="642"/>
      <c r="AG280" s="642"/>
      <c r="AH280" s="643"/>
      <c r="AI280" s="643"/>
      <c r="AJ280" s="643"/>
      <c r="AK280" s="657">
        <v>1</v>
      </c>
      <c r="AL280" s="644"/>
    </row>
    <row r="281" spans="1:38" ht="14.55" customHeight="1">
      <c r="A281" s="687">
        <v>281</v>
      </c>
      <c r="B281" s="687">
        <v>5</v>
      </c>
      <c r="H281" s="1153" t="s">
        <v>426</v>
      </c>
      <c r="J281" s="41" t="s">
        <v>1240</v>
      </c>
      <c r="K281" s="41" t="s">
        <v>1302</v>
      </c>
      <c r="P281" s="643"/>
      <c r="Q281" s="643"/>
      <c r="R281" s="643"/>
      <c r="S281" s="643"/>
      <c r="T281" s="643"/>
      <c r="U281" s="643"/>
      <c r="V281" s="642"/>
      <c r="W281" s="643"/>
      <c r="X281" s="643"/>
      <c r="Y281" s="643"/>
      <c r="Z281" s="643"/>
      <c r="AA281" s="643"/>
      <c r="AB281" s="643"/>
      <c r="AC281" s="642"/>
      <c r="AE281" s="642"/>
      <c r="AF281" s="642"/>
      <c r="AG281" s="642"/>
      <c r="AH281" s="643"/>
      <c r="AI281" s="643"/>
      <c r="AJ281" s="643"/>
      <c r="AK281" s="657">
        <v>1</v>
      </c>
      <c r="AL281" s="644"/>
    </row>
    <row r="282" spans="1:38" ht="14.55" customHeight="1">
      <c r="A282" s="687">
        <v>282</v>
      </c>
      <c r="B282" s="687">
        <v>6</v>
      </c>
      <c r="H282" s="1153" t="s">
        <v>427</v>
      </c>
      <c r="J282" s="41" t="s">
        <v>1240</v>
      </c>
      <c r="K282" s="41" t="s">
        <v>1302</v>
      </c>
      <c r="P282" s="643"/>
      <c r="Q282" s="643"/>
      <c r="R282" s="643"/>
      <c r="S282" s="643"/>
      <c r="T282" s="643"/>
      <c r="U282" s="643"/>
      <c r="V282" s="642"/>
      <c r="W282" s="643"/>
      <c r="X282" s="643"/>
      <c r="Y282" s="643"/>
      <c r="Z282" s="643"/>
      <c r="AA282" s="643"/>
      <c r="AB282" s="643"/>
      <c r="AC282" s="642"/>
      <c r="AE282" s="642"/>
      <c r="AF282" s="642"/>
      <c r="AG282" s="642"/>
      <c r="AH282" s="643"/>
      <c r="AI282" s="643"/>
      <c r="AJ282" s="643"/>
      <c r="AK282" s="657">
        <v>1</v>
      </c>
      <c r="AL282" s="644"/>
    </row>
    <row r="283" spans="1:38" ht="14.55" customHeight="1">
      <c r="A283" s="687">
        <v>283</v>
      </c>
      <c r="B283" s="687">
        <v>7</v>
      </c>
      <c r="H283" s="1153" t="s">
        <v>1023</v>
      </c>
      <c r="J283" s="41" t="s">
        <v>1240</v>
      </c>
      <c r="P283" s="643"/>
      <c r="Q283" s="643"/>
      <c r="R283" s="643"/>
      <c r="S283" s="643"/>
      <c r="T283" s="643"/>
      <c r="U283" s="643"/>
      <c r="V283" s="642"/>
      <c r="W283" s="643"/>
      <c r="X283" s="643"/>
      <c r="Y283" s="643"/>
      <c r="Z283" s="643"/>
      <c r="AA283" s="643"/>
      <c r="AB283" s="643"/>
      <c r="AC283" s="642"/>
      <c r="AE283" s="642"/>
      <c r="AF283" s="642"/>
      <c r="AG283" s="642"/>
      <c r="AH283" s="643"/>
      <c r="AI283" s="643"/>
      <c r="AJ283" s="643"/>
      <c r="AK283" s="657">
        <v>1</v>
      </c>
      <c r="AL283" s="644"/>
    </row>
    <row r="284" spans="1:38" ht="14.55" customHeight="1">
      <c r="A284" s="687">
        <v>284</v>
      </c>
      <c r="B284" s="687">
        <v>8</v>
      </c>
      <c r="H284" s="1155" t="s">
        <v>1309</v>
      </c>
      <c r="J284" s="41" t="s">
        <v>1231</v>
      </c>
      <c r="K284" s="41" t="s">
        <v>1310</v>
      </c>
      <c r="P284" s="643"/>
      <c r="Q284" s="643"/>
      <c r="R284" s="643"/>
      <c r="S284" s="643"/>
      <c r="T284" s="643"/>
      <c r="U284" s="643"/>
      <c r="V284" s="642"/>
      <c r="W284" s="643"/>
      <c r="X284" s="643"/>
      <c r="Y284" s="643"/>
      <c r="Z284" s="643"/>
      <c r="AA284" s="643"/>
      <c r="AB284" s="643"/>
      <c r="AC284" s="642"/>
      <c r="AE284" s="642"/>
      <c r="AF284" s="642"/>
      <c r="AG284" s="642"/>
      <c r="AH284" s="643"/>
      <c r="AI284" s="643"/>
      <c r="AJ284" s="643"/>
      <c r="AK284" s="657">
        <v>1</v>
      </c>
      <c r="AL284" s="644"/>
    </row>
    <row r="285" spans="1:38" ht="14.55" customHeight="1">
      <c r="A285" s="687">
        <v>285</v>
      </c>
      <c r="B285" s="687">
        <v>9</v>
      </c>
      <c r="H285" s="1153" t="s">
        <v>433</v>
      </c>
      <c r="J285" s="41" t="s">
        <v>1241</v>
      </c>
      <c r="K285" s="1156">
        <v>1.4999999999999999E-2</v>
      </c>
      <c r="P285" s="643"/>
      <c r="Q285" s="643"/>
      <c r="R285" s="643"/>
      <c r="S285" s="643"/>
      <c r="T285" s="643"/>
      <c r="U285" s="643"/>
      <c r="V285" s="642"/>
      <c r="W285" s="643"/>
      <c r="X285" s="643"/>
      <c r="Y285" s="643"/>
      <c r="Z285" s="643"/>
      <c r="AA285" s="643"/>
      <c r="AB285" s="643"/>
      <c r="AC285" s="642"/>
      <c r="AE285" s="642"/>
      <c r="AF285" s="642"/>
      <c r="AG285" s="642"/>
      <c r="AH285" s="643"/>
      <c r="AI285" s="643"/>
      <c r="AJ285" s="643"/>
      <c r="AK285" s="657">
        <v>1</v>
      </c>
      <c r="AL285" s="644"/>
    </row>
    <row r="286" spans="1:38" ht="14.55" customHeight="1">
      <c r="A286" s="687">
        <v>286</v>
      </c>
      <c r="B286" s="687">
        <v>10</v>
      </c>
      <c r="H286" s="1153" t="s">
        <v>436</v>
      </c>
      <c r="J286" s="41" t="s">
        <v>1240</v>
      </c>
      <c r="K286" s="41" t="s">
        <v>1302</v>
      </c>
      <c r="P286" s="643"/>
      <c r="Q286" s="643"/>
      <c r="R286" s="643"/>
      <c r="S286" s="643"/>
      <c r="T286" s="643"/>
      <c r="U286" s="643"/>
      <c r="V286" s="642"/>
      <c r="W286" s="643"/>
      <c r="X286" s="643"/>
      <c r="Y286" s="643"/>
      <c r="Z286" s="643"/>
      <c r="AA286" s="643"/>
      <c r="AB286" s="643"/>
      <c r="AC286" s="642"/>
      <c r="AE286" s="642"/>
      <c r="AF286" s="642"/>
      <c r="AG286" s="642"/>
      <c r="AH286" s="643"/>
      <c r="AI286" s="643"/>
      <c r="AJ286" s="643"/>
      <c r="AK286" s="657">
        <v>1</v>
      </c>
      <c r="AL286" s="644"/>
    </row>
    <row r="287" spans="1:38" ht="14.55" customHeight="1">
      <c r="A287" s="687">
        <v>287</v>
      </c>
      <c r="B287" s="687">
        <v>11</v>
      </c>
      <c r="H287" s="1153" t="s">
        <v>437</v>
      </c>
      <c r="J287" s="41" t="s">
        <v>1240</v>
      </c>
      <c r="P287" s="643"/>
      <c r="Q287" s="643"/>
      <c r="R287" s="643"/>
      <c r="S287" s="643"/>
      <c r="T287" s="643"/>
      <c r="U287" s="643"/>
      <c r="V287" s="642"/>
      <c r="W287" s="643"/>
      <c r="X287" s="643"/>
      <c r="Y287" s="643"/>
      <c r="Z287" s="643"/>
      <c r="AA287" s="643"/>
      <c r="AB287" s="643"/>
      <c r="AC287" s="642"/>
      <c r="AE287" s="642"/>
      <c r="AF287" s="642"/>
      <c r="AG287" s="642"/>
      <c r="AH287" s="643"/>
      <c r="AI287" s="643"/>
      <c r="AJ287" s="643"/>
      <c r="AK287" s="657">
        <v>1</v>
      </c>
      <c r="AL287" s="644"/>
    </row>
    <row r="288" spans="1:38" ht="14.55" customHeight="1">
      <c r="A288" s="687">
        <v>288</v>
      </c>
      <c r="B288" s="687">
        <v>12</v>
      </c>
      <c r="H288" s="1153" t="s">
        <v>438</v>
      </c>
      <c r="J288" s="41" t="s">
        <v>1240</v>
      </c>
      <c r="K288" s="41" t="s">
        <v>1302</v>
      </c>
      <c r="P288" s="643"/>
      <c r="Q288" s="643"/>
      <c r="R288" s="643"/>
      <c r="S288" s="643"/>
      <c r="T288" s="643"/>
      <c r="U288" s="643"/>
      <c r="V288" s="642"/>
      <c r="W288" s="643"/>
      <c r="X288" s="643"/>
      <c r="Y288" s="643"/>
      <c r="Z288" s="643"/>
      <c r="AA288" s="643"/>
      <c r="AB288" s="643"/>
      <c r="AC288" s="642"/>
      <c r="AE288" s="642"/>
      <c r="AF288" s="642"/>
      <c r="AG288" s="642"/>
      <c r="AH288" s="643"/>
      <c r="AI288" s="643"/>
      <c r="AJ288" s="643"/>
      <c r="AK288" s="657">
        <v>1</v>
      </c>
      <c r="AL288" s="644"/>
    </row>
    <row r="289" spans="1:38" ht="14.55" customHeight="1">
      <c r="A289" s="687">
        <v>289</v>
      </c>
      <c r="B289" s="687">
        <v>13</v>
      </c>
      <c r="H289" s="1153" t="s">
        <v>439</v>
      </c>
      <c r="J289" s="41" t="s">
        <v>703</v>
      </c>
      <c r="P289" s="643"/>
      <c r="Q289" s="643"/>
      <c r="R289" s="643"/>
      <c r="S289" s="643"/>
      <c r="T289" s="643"/>
      <c r="U289" s="643"/>
      <c r="V289" s="642"/>
      <c r="W289" s="643"/>
      <c r="X289" s="643"/>
      <c r="Y289" s="643"/>
      <c r="Z289" s="643"/>
      <c r="AA289" s="643"/>
      <c r="AB289" s="643"/>
      <c r="AC289" s="642"/>
      <c r="AE289" s="642"/>
      <c r="AF289" s="642"/>
      <c r="AG289" s="642"/>
      <c r="AH289" s="643"/>
      <c r="AI289" s="643"/>
      <c r="AJ289" s="643"/>
      <c r="AK289" s="657">
        <v>1</v>
      </c>
      <c r="AL289" s="644"/>
    </row>
    <row r="290" spans="1:38" ht="14.55" customHeight="1">
      <c r="A290" s="687">
        <v>290</v>
      </c>
      <c r="B290" s="687">
        <v>14</v>
      </c>
      <c r="H290" s="1157" t="s">
        <v>132</v>
      </c>
      <c r="J290" s="41" t="s">
        <v>1231</v>
      </c>
      <c r="P290" s="643"/>
      <c r="Q290" s="643"/>
      <c r="R290" s="643"/>
      <c r="S290" s="643"/>
      <c r="T290" s="643"/>
      <c r="U290" s="643"/>
      <c r="V290" s="642"/>
      <c r="W290" s="643"/>
      <c r="X290" s="643"/>
      <c r="Y290" s="643"/>
      <c r="Z290" s="643"/>
      <c r="AA290" s="643"/>
      <c r="AB290" s="643"/>
      <c r="AC290" s="642"/>
      <c r="AE290" s="642"/>
      <c r="AF290" s="642"/>
      <c r="AG290" s="642"/>
      <c r="AH290" s="643"/>
      <c r="AI290" s="643"/>
      <c r="AJ290" s="643"/>
      <c r="AK290" s="657">
        <v>1</v>
      </c>
      <c r="AL290" s="644"/>
    </row>
    <row r="291" spans="1:38" ht="14.55" customHeight="1">
      <c r="A291" s="687">
        <v>291</v>
      </c>
      <c r="B291" s="687">
        <v>15</v>
      </c>
      <c r="H291" s="1153" t="s">
        <v>441</v>
      </c>
      <c r="J291" s="41" t="s">
        <v>1230</v>
      </c>
      <c r="P291" s="643"/>
      <c r="Q291" s="643"/>
      <c r="R291" s="643"/>
      <c r="S291" s="643"/>
      <c r="T291" s="643"/>
      <c r="U291" s="643"/>
      <c r="V291" s="642"/>
      <c r="W291" s="643"/>
      <c r="X291" s="643"/>
      <c r="Y291" s="643"/>
      <c r="Z291" s="643"/>
      <c r="AA291" s="643"/>
      <c r="AB291" s="643"/>
      <c r="AC291" s="642"/>
      <c r="AE291" s="642"/>
      <c r="AF291" s="642"/>
      <c r="AG291" s="642"/>
      <c r="AH291" s="643"/>
      <c r="AI291" s="643"/>
      <c r="AJ291" s="643"/>
      <c r="AK291" s="657">
        <v>1</v>
      </c>
      <c r="AL291" s="644"/>
    </row>
    <row r="292" spans="1:38" ht="14.55" customHeight="1">
      <c r="A292" s="687">
        <v>292</v>
      </c>
      <c r="B292" s="687">
        <v>16</v>
      </c>
      <c r="H292" s="1153" t="s">
        <v>123</v>
      </c>
      <c r="J292" s="41" t="s">
        <v>1230</v>
      </c>
      <c r="P292" s="643"/>
      <c r="Q292" s="643"/>
      <c r="R292" s="643"/>
      <c r="S292" s="643"/>
      <c r="T292" s="643"/>
      <c r="U292" s="643"/>
      <c r="V292" s="642"/>
      <c r="W292" s="643"/>
      <c r="X292" s="643"/>
      <c r="Y292" s="643"/>
      <c r="Z292" s="643"/>
      <c r="AA292" s="643"/>
      <c r="AB292" s="643"/>
      <c r="AC292" s="642"/>
      <c r="AE292" s="642"/>
      <c r="AF292" s="642"/>
      <c r="AG292" s="642"/>
      <c r="AH292" s="643"/>
      <c r="AI292" s="643"/>
      <c r="AJ292" s="643"/>
      <c r="AK292" s="657">
        <v>1</v>
      </c>
      <c r="AL292" s="644"/>
    </row>
    <row r="307" spans="16:38">
      <c r="P307" s="643"/>
      <c r="Q307" s="643"/>
      <c r="R307" s="643"/>
      <c r="S307" s="643"/>
      <c r="T307" s="643"/>
      <c r="U307" s="643"/>
      <c r="V307" s="642"/>
      <c r="W307" s="643"/>
      <c r="X307" s="643"/>
      <c r="Y307" s="643"/>
      <c r="Z307" s="643"/>
      <c r="AA307" s="643"/>
      <c r="AB307" s="643"/>
      <c r="AC307" s="642"/>
      <c r="AE307" s="642"/>
      <c r="AF307" s="642"/>
      <c r="AG307" s="642"/>
      <c r="AH307" s="643"/>
      <c r="AI307" s="643"/>
      <c r="AJ307" s="643"/>
      <c r="AK307" s="642"/>
      <c r="AL307" s="644"/>
    </row>
    <row r="308" spans="16:38">
      <c r="P308" s="643"/>
      <c r="Q308" s="643"/>
      <c r="R308" s="643"/>
      <c r="S308" s="643"/>
      <c r="T308" s="643"/>
      <c r="U308" s="643"/>
      <c r="V308" s="642"/>
      <c r="W308" s="643"/>
      <c r="X308" s="643"/>
      <c r="Y308" s="643"/>
      <c r="Z308" s="643"/>
      <c r="AA308" s="643"/>
      <c r="AB308" s="643"/>
      <c r="AC308" s="642"/>
      <c r="AE308" s="642"/>
      <c r="AF308" s="642"/>
      <c r="AG308" s="642"/>
      <c r="AH308" s="643"/>
      <c r="AI308" s="643"/>
      <c r="AJ308" s="643"/>
      <c r="AK308" s="642"/>
      <c r="AL308" s="644"/>
    </row>
    <row r="309" spans="16:38">
      <c r="P309" s="643"/>
      <c r="Q309" s="643"/>
      <c r="R309" s="643"/>
      <c r="S309" s="643"/>
      <c r="T309" s="643"/>
      <c r="U309" s="643"/>
      <c r="V309" s="642"/>
      <c r="W309" s="643"/>
      <c r="X309" s="643"/>
      <c r="Y309" s="643"/>
      <c r="Z309" s="643"/>
      <c r="AA309" s="643"/>
      <c r="AB309" s="643"/>
      <c r="AC309" s="642"/>
      <c r="AE309" s="642"/>
      <c r="AF309" s="642"/>
      <c r="AG309" s="642"/>
      <c r="AH309" s="643"/>
      <c r="AI309" s="643"/>
      <c r="AJ309" s="643"/>
      <c r="AK309" s="642"/>
      <c r="AL309" s="644"/>
    </row>
    <row r="310" spans="16:38">
      <c r="P310" s="643"/>
      <c r="Q310" s="643"/>
      <c r="R310" s="643"/>
      <c r="S310" s="643"/>
      <c r="T310" s="643"/>
      <c r="U310" s="643"/>
      <c r="V310" s="642"/>
      <c r="W310" s="643"/>
      <c r="X310" s="643"/>
      <c r="Y310" s="643"/>
      <c r="Z310" s="643"/>
      <c r="AA310" s="643"/>
      <c r="AB310" s="643"/>
      <c r="AC310" s="642"/>
      <c r="AE310" s="642"/>
      <c r="AF310" s="642"/>
      <c r="AG310" s="642"/>
      <c r="AH310" s="643"/>
      <c r="AI310" s="643"/>
      <c r="AJ310" s="643"/>
      <c r="AK310" s="642"/>
      <c r="AL310" s="644"/>
    </row>
    <row r="311" spans="16:38">
      <c r="P311" s="643"/>
      <c r="Q311" s="643"/>
      <c r="R311" s="643"/>
      <c r="S311" s="643"/>
      <c r="T311" s="643"/>
      <c r="U311" s="643"/>
      <c r="V311" s="642"/>
      <c r="W311" s="643"/>
      <c r="X311" s="643"/>
      <c r="Y311" s="643"/>
      <c r="Z311" s="643"/>
      <c r="AA311" s="643"/>
      <c r="AB311" s="643"/>
      <c r="AC311" s="642"/>
      <c r="AE311" s="642"/>
      <c r="AF311" s="642"/>
      <c r="AG311" s="642"/>
      <c r="AH311" s="643"/>
      <c r="AI311" s="643"/>
      <c r="AJ311" s="643"/>
      <c r="AK311" s="642"/>
      <c r="AL311" s="644"/>
    </row>
    <row r="312" spans="16:38">
      <c r="P312" s="643"/>
      <c r="Q312" s="643"/>
      <c r="R312" s="643"/>
      <c r="S312" s="643"/>
      <c r="T312" s="643"/>
      <c r="U312" s="643"/>
      <c r="V312" s="642"/>
      <c r="W312" s="643"/>
      <c r="X312" s="643"/>
      <c r="Y312" s="643"/>
      <c r="Z312" s="643"/>
      <c r="AA312" s="643"/>
      <c r="AB312" s="643"/>
      <c r="AC312" s="642"/>
      <c r="AE312" s="642"/>
      <c r="AF312" s="642"/>
      <c r="AG312" s="642"/>
      <c r="AH312" s="643"/>
      <c r="AI312" s="643"/>
      <c r="AJ312" s="643"/>
      <c r="AK312" s="642"/>
      <c r="AL312" s="644"/>
    </row>
    <row r="313" spans="16:38">
      <c r="P313" s="643"/>
      <c r="Q313" s="643"/>
      <c r="R313" s="643"/>
      <c r="S313" s="643"/>
      <c r="T313" s="643"/>
      <c r="U313" s="643"/>
      <c r="V313" s="642"/>
      <c r="W313" s="643"/>
      <c r="X313" s="643"/>
      <c r="Y313" s="643"/>
      <c r="Z313" s="643"/>
      <c r="AA313" s="643"/>
      <c r="AB313" s="643"/>
      <c r="AC313" s="642"/>
      <c r="AE313" s="642"/>
      <c r="AF313" s="642"/>
      <c r="AG313" s="642"/>
      <c r="AH313" s="643"/>
      <c r="AI313" s="643"/>
      <c r="AJ313" s="643"/>
      <c r="AK313" s="642"/>
      <c r="AL313" s="644"/>
    </row>
    <row r="314" spans="16:38">
      <c r="P314" s="643"/>
      <c r="Q314" s="643"/>
      <c r="R314" s="643"/>
      <c r="S314" s="643"/>
      <c r="T314" s="643"/>
      <c r="U314" s="643"/>
      <c r="V314" s="642"/>
      <c r="W314" s="643"/>
      <c r="X314" s="643"/>
      <c r="Y314" s="643"/>
      <c r="Z314" s="643"/>
      <c r="AA314" s="643"/>
      <c r="AB314" s="643"/>
      <c r="AC314" s="642"/>
      <c r="AE314" s="642"/>
      <c r="AF314" s="642"/>
      <c r="AG314" s="642"/>
      <c r="AH314" s="643"/>
      <c r="AI314" s="643"/>
      <c r="AJ314" s="643"/>
      <c r="AK314" s="642"/>
      <c r="AL314" s="644"/>
    </row>
    <row r="315" spans="16:38">
      <c r="P315" s="643"/>
      <c r="Q315" s="643"/>
      <c r="R315" s="643"/>
      <c r="S315" s="643"/>
      <c r="T315" s="643"/>
      <c r="U315" s="643"/>
      <c r="V315" s="642"/>
      <c r="W315" s="643"/>
      <c r="X315" s="643"/>
      <c r="Y315" s="643"/>
      <c r="Z315" s="643"/>
      <c r="AA315" s="643"/>
      <c r="AB315" s="643"/>
      <c r="AC315" s="642"/>
      <c r="AE315" s="642"/>
      <c r="AF315" s="642"/>
      <c r="AG315" s="642"/>
      <c r="AH315" s="643"/>
      <c r="AI315" s="643"/>
      <c r="AJ315" s="643"/>
      <c r="AK315" s="642"/>
      <c r="AL315" s="644"/>
    </row>
    <row r="316" spans="16:38">
      <c r="P316" s="643"/>
      <c r="Q316" s="643"/>
      <c r="R316" s="643"/>
      <c r="S316" s="643"/>
      <c r="T316" s="643"/>
      <c r="U316" s="643"/>
      <c r="V316" s="642"/>
      <c r="W316" s="643"/>
      <c r="X316" s="643"/>
      <c r="Y316" s="643"/>
      <c r="Z316" s="643"/>
      <c r="AA316" s="643"/>
      <c r="AB316" s="643"/>
      <c r="AC316" s="642"/>
      <c r="AE316" s="642"/>
      <c r="AF316" s="642"/>
      <c r="AG316" s="642"/>
      <c r="AH316" s="643"/>
      <c r="AI316" s="643"/>
      <c r="AJ316" s="643"/>
      <c r="AK316" s="642"/>
      <c r="AL316" s="644"/>
    </row>
    <row r="317" spans="16:38">
      <c r="P317" s="643"/>
      <c r="Q317" s="643"/>
      <c r="R317" s="643"/>
      <c r="S317" s="643"/>
      <c r="T317" s="643"/>
      <c r="U317" s="643"/>
      <c r="V317" s="642"/>
      <c r="W317" s="643"/>
      <c r="X317" s="643"/>
      <c r="Y317" s="643"/>
      <c r="Z317" s="643"/>
      <c r="AA317" s="643"/>
      <c r="AB317" s="643"/>
      <c r="AC317" s="642"/>
      <c r="AE317" s="642"/>
      <c r="AF317" s="642"/>
      <c r="AG317" s="642"/>
      <c r="AH317" s="643"/>
      <c r="AI317" s="643"/>
      <c r="AJ317" s="643"/>
      <c r="AK317" s="642"/>
      <c r="AL317" s="644"/>
    </row>
    <row r="318" spans="16:38">
      <c r="P318" s="643"/>
      <c r="Q318" s="643"/>
      <c r="R318" s="643"/>
      <c r="S318" s="643"/>
      <c r="T318" s="643"/>
      <c r="U318" s="643"/>
      <c r="V318" s="642"/>
      <c r="W318" s="643"/>
      <c r="X318" s="643"/>
      <c r="Y318" s="643"/>
      <c r="Z318" s="643"/>
      <c r="AA318" s="643"/>
      <c r="AB318" s="643"/>
      <c r="AC318" s="642"/>
      <c r="AE318" s="642"/>
      <c r="AF318" s="642"/>
      <c r="AG318" s="642"/>
      <c r="AH318" s="643"/>
      <c r="AI318" s="643"/>
      <c r="AJ318" s="643"/>
      <c r="AK318" s="642"/>
      <c r="AL318" s="644"/>
    </row>
    <row r="319" spans="16:38">
      <c r="P319" s="643"/>
      <c r="Q319" s="643"/>
      <c r="R319" s="643"/>
      <c r="S319" s="643"/>
      <c r="T319" s="643"/>
      <c r="U319" s="643"/>
      <c r="V319" s="642"/>
      <c r="W319" s="643"/>
      <c r="X319" s="643"/>
      <c r="Y319" s="643"/>
      <c r="Z319" s="643"/>
      <c r="AA319" s="643"/>
      <c r="AB319" s="643"/>
      <c r="AC319" s="642"/>
      <c r="AE319" s="642"/>
      <c r="AF319" s="642"/>
      <c r="AG319" s="642"/>
      <c r="AH319" s="643"/>
      <c r="AI319" s="643"/>
      <c r="AJ319" s="643"/>
      <c r="AK319" s="642"/>
      <c r="AL319" s="644"/>
    </row>
    <row r="320" spans="16:38">
      <c r="P320" s="643"/>
      <c r="Q320" s="643"/>
      <c r="R320" s="643"/>
      <c r="S320" s="643"/>
      <c r="T320" s="643"/>
      <c r="U320" s="643"/>
      <c r="V320" s="642"/>
      <c r="W320" s="643"/>
      <c r="X320" s="643"/>
      <c r="Y320" s="643"/>
      <c r="Z320" s="643"/>
      <c r="AA320" s="643"/>
      <c r="AB320" s="643"/>
      <c r="AC320" s="642"/>
      <c r="AE320" s="642"/>
      <c r="AF320" s="642"/>
      <c r="AG320" s="642"/>
      <c r="AH320" s="643"/>
      <c r="AI320" s="643"/>
      <c r="AJ320" s="643"/>
      <c r="AK320" s="642"/>
      <c r="AL320" s="644"/>
    </row>
    <row r="321" spans="16:38">
      <c r="P321" s="643"/>
      <c r="Q321" s="643"/>
      <c r="R321" s="643"/>
      <c r="S321" s="643"/>
      <c r="T321" s="643"/>
      <c r="U321" s="643"/>
      <c r="V321" s="642"/>
      <c r="W321" s="643"/>
      <c r="X321" s="643"/>
      <c r="Y321" s="643"/>
      <c r="Z321" s="643"/>
      <c r="AA321" s="643"/>
      <c r="AB321" s="643"/>
      <c r="AC321" s="642"/>
      <c r="AE321" s="642"/>
      <c r="AF321" s="642"/>
      <c r="AG321" s="642"/>
      <c r="AH321" s="643"/>
      <c r="AI321" s="643"/>
      <c r="AJ321" s="643"/>
      <c r="AK321" s="642"/>
      <c r="AL321" s="644"/>
    </row>
    <row r="322" spans="16:38">
      <c r="P322" s="643"/>
      <c r="Q322" s="643"/>
      <c r="R322" s="643"/>
      <c r="S322" s="643"/>
      <c r="T322" s="643"/>
      <c r="U322" s="643"/>
      <c r="V322" s="642"/>
      <c r="W322" s="643"/>
      <c r="X322" s="643"/>
      <c r="Y322" s="643"/>
      <c r="Z322" s="643"/>
      <c r="AA322" s="643"/>
      <c r="AB322" s="643"/>
      <c r="AC322" s="642"/>
      <c r="AE322" s="642"/>
      <c r="AF322" s="642"/>
      <c r="AG322" s="642"/>
      <c r="AH322" s="643"/>
      <c r="AI322" s="643"/>
      <c r="AJ322" s="643"/>
      <c r="AK322" s="642"/>
      <c r="AL322" s="644"/>
    </row>
    <row r="323" spans="16:38">
      <c r="P323" s="643"/>
      <c r="Q323" s="643"/>
      <c r="R323" s="643"/>
      <c r="S323" s="643"/>
      <c r="T323" s="643"/>
      <c r="U323" s="643"/>
      <c r="V323" s="642"/>
      <c r="W323" s="643"/>
      <c r="X323" s="643"/>
      <c r="Y323" s="643"/>
      <c r="Z323" s="643"/>
      <c r="AA323" s="643"/>
      <c r="AB323" s="643"/>
      <c r="AC323" s="642"/>
      <c r="AE323" s="642"/>
      <c r="AF323" s="642"/>
      <c r="AG323" s="642"/>
      <c r="AH323" s="643"/>
      <c r="AI323" s="643"/>
      <c r="AJ323" s="643"/>
      <c r="AK323" s="642"/>
      <c r="AL323" s="644"/>
    </row>
    <row r="324" spans="16:38">
      <c r="P324" s="643"/>
      <c r="Q324" s="643"/>
      <c r="R324" s="643"/>
      <c r="S324" s="643"/>
      <c r="T324" s="643"/>
      <c r="U324" s="643"/>
      <c r="V324" s="642"/>
      <c r="W324" s="643"/>
      <c r="X324" s="643"/>
      <c r="Y324" s="643"/>
      <c r="Z324" s="643"/>
      <c r="AA324" s="643"/>
      <c r="AB324" s="643"/>
      <c r="AC324" s="642"/>
      <c r="AE324" s="642"/>
      <c r="AF324" s="642"/>
      <c r="AG324" s="642"/>
      <c r="AH324" s="643"/>
      <c r="AI324" s="643"/>
      <c r="AJ324" s="643"/>
      <c r="AK324" s="642"/>
      <c r="AL324" s="644"/>
    </row>
    <row r="325" spans="16:38">
      <c r="P325" s="643"/>
      <c r="Q325" s="643"/>
      <c r="R325" s="643"/>
      <c r="S325" s="643"/>
      <c r="T325" s="643"/>
      <c r="U325" s="643"/>
      <c r="V325" s="642"/>
      <c r="W325" s="643"/>
      <c r="X325" s="643"/>
      <c r="Y325" s="643"/>
      <c r="Z325" s="643"/>
      <c r="AA325" s="643"/>
      <c r="AB325" s="643"/>
      <c r="AC325" s="642"/>
      <c r="AE325" s="642"/>
      <c r="AF325" s="642"/>
      <c r="AG325" s="642"/>
      <c r="AH325" s="643"/>
      <c r="AI325" s="643"/>
      <c r="AJ325" s="643"/>
      <c r="AK325" s="642"/>
      <c r="AL325" s="644"/>
    </row>
    <row r="326" spans="16:38">
      <c r="P326" s="643"/>
      <c r="Q326" s="643"/>
      <c r="R326" s="643"/>
      <c r="S326" s="643"/>
      <c r="T326" s="643"/>
      <c r="U326" s="643"/>
      <c r="V326" s="642"/>
      <c r="W326" s="643"/>
      <c r="X326" s="643"/>
      <c r="Y326" s="643"/>
      <c r="Z326" s="643"/>
      <c r="AA326" s="643"/>
      <c r="AB326" s="643"/>
      <c r="AC326" s="642"/>
      <c r="AE326" s="642"/>
      <c r="AF326" s="642"/>
      <c r="AG326" s="642"/>
      <c r="AH326" s="643"/>
      <c r="AI326" s="643"/>
      <c r="AJ326" s="643"/>
      <c r="AK326" s="642"/>
      <c r="AL326" s="644"/>
    </row>
    <row r="327" spans="16:38">
      <c r="P327" s="643"/>
      <c r="Q327" s="643"/>
      <c r="R327" s="643"/>
      <c r="S327" s="643"/>
      <c r="T327" s="643"/>
      <c r="U327" s="643"/>
      <c r="V327" s="642"/>
      <c r="W327" s="643"/>
      <c r="X327" s="643"/>
      <c r="Y327" s="643"/>
      <c r="Z327" s="643"/>
      <c r="AA327" s="643"/>
      <c r="AB327" s="643"/>
      <c r="AC327" s="642"/>
      <c r="AE327" s="642"/>
      <c r="AF327" s="642"/>
      <c r="AG327" s="642"/>
      <c r="AH327" s="643"/>
      <c r="AI327" s="643"/>
      <c r="AJ327" s="643"/>
      <c r="AK327" s="642"/>
      <c r="AL327" s="644"/>
    </row>
    <row r="328" spans="16:38">
      <c r="P328" s="643"/>
      <c r="Q328" s="643"/>
      <c r="R328" s="643"/>
      <c r="S328" s="643"/>
      <c r="T328" s="643"/>
      <c r="U328" s="643"/>
      <c r="V328" s="642"/>
      <c r="W328" s="643"/>
      <c r="X328" s="643"/>
      <c r="Y328" s="643"/>
      <c r="Z328" s="643"/>
      <c r="AA328" s="643"/>
      <c r="AB328" s="643"/>
      <c r="AC328" s="642"/>
      <c r="AE328" s="642"/>
      <c r="AF328" s="642"/>
      <c r="AG328" s="642"/>
      <c r="AH328" s="643"/>
      <c r="AI328" s="643"/>
      <c r="AJ328" s="643"/>
      <c r="AK328" s="642"/>
      <c r="AL328" s="644"/>
    </row>
    <row r="329" spans="16:38">
      <c r="P329" s="643"/>
      <c r="Q329" s="643"/>
      <c r="R329" s="643"/>
      <c r="S329" s="643"/>
      <c r="T329" s="643"/>
      <c r="U329" s="643"/>
      <c r="V329" s="642"/>
      <c r="W329" s="643"/>
      <c r="X329" s="643"/>
      <c r="Y329" s="643"/>
      <c r="Z329" s="643"/>
      <c r="AA329" s="643"/>
      <c r="AB329" s="643"/>
      <c r="AC329" s="642"/>
      <c r="AE329" s="642"/>
      <c r="AF329" s="642"/>
      <c r="AG329" s="642"/>
      <c r="AH329" s="643"/>
      <c r="AI329" s="643"/>
      <c r="AJ329" s="643"/>
      <c r="AK329" s="642"/>
      <c r="AL329" s="644"/>
    </row>
    <row r="330" spans="16:38">
      <c r="P330" s="643"/>
      <c r="Q330" s="643"/>
      <c r="R330" s="643"/>
      <c r="S330" s="643"/>
      <c r="T330" s="643"/>
      <c r="U330" s="643"/>
      <c r="V330" s="642"/>
      <c r="W330" s="643"/>
      <c r="X330" s="643"/>
      <c r="Y330" s="643"/>
      <c r="Z330" s="643"/>
      <c r="AA330" s="643"/>
      <c r="AB330" s="643"/>
      <c r="AC330" s="642"/>
      <c r="AE330" s="642"/>
      <c r="AF330" s="642"/>
      <c r="AG330" s="642"/>
      <c r="AH330" s="643"/>
      <c r="AI330" s="643"/>
      <c r="AJ330" s="643"/>
      <c r="AK330" s="642"/>
      <c r="AL330" s="644"/>
    </row>
    <row r="331" spans="16:38">
      <c r="P331" s="643"/>
      <c r="Q331" s="643"/>
      <c r="R331" s="643"/>
      <c r="S331" s="643"/>
      <c r="T331" s="643"/>
      <c r="U331" s="643"/>
      <c r="V331" s="642"/>
      <c r="W331" s="643"/>
      <c r="X331" s="643"/>
      <c r="Y331" s="643"/>
      <c r="Z331" s="643"/>
      <c r="AA331" s="643"/>
      <c r="AB331" s="643"/>
      <c r="AC331" s="642"/>
      <c r="AE331" s="642"/>
      <c r="AF331" s="642"/>
      <c r="AG331" s="642"/>
      <c r="AH331" s="643"/>
      <c r="AI331" s="643"/>
      <c r="AJ331" s="643"/>
      <c r="AK331" s="642"/>
      <c r="AL331" s="644"/>
    </row>
    <row r="332" spans="16:38">
      <c r="P332" s="643"/>
      <c r="Q332" s="643"/>
      <c r="R332" s="643"/>
      <c r="S332" s="643"/>
      <c r="T332" s="643"/>
      <c r="U332" s="643"/>
      <c r="V332" s="642"/>
      <c r="W332" s="643"/>
      <c r="X332" s="643"/>
      <c r="Y332" s="643"/>
      <c r="Z332" s="643"/>
      <c r="AA332" s="643"/>
      <c r="AB332" s="643"/>
      <c r="AC332" s="642"/>
      <c r="AE332" s="642"/>
      <c r="AF332" s="642"/>
      <c r="AG332" s="642"/>
      <c r="AH332" s="643"/>
      <c r="AI332" s="643"/>
      <c r="AJ332" s="643"/>
      <c r="AK332" s="642"/>
      <c r="AL332" s="644"/>
    </row>
    <row r="333" spans="16:38">
      <c r="P333" s="643"/>
      <c r="Q333" s="643"/>
      <c r="R333" s="643"/>
      <c r="S333" s="643"/>
      <c r="T333" s="643"/>
      <c r="U333" s="643"/>
      <c r="V333" s="642"/>
      <c r="W333" s="643"/>
      <c r="X333" s="643"/>
      <c r="Y333" s="643"/>
      <c r="Z333" s="643"/>
      <c r="AA333" s="643"/>
      <c r="AB333" s="643"/>
      <c r="AC333" s="642"/>
      <c r="AE333" s="642"/>
      <c r="AF333" s="642"/>
      <c r="AG333" s="642"/>
      <c r="AH333" s="643"/>
      <c r="AI333" s="643"/>
      <c r="AJ333" s="643"/>
      <c r="AK333" s="642"/>
      <c r="AL333" s="644"/>
    </row>
    <row r="334" spans="16:38">
      <c r="P334" s="643"/>
      <c r="Q334" s="643"/>
      <c r="R334" s="643"/>
      <c r="S334" s="643"/>
      <c r="T334" s="643"/>
      <c r="U334" s="643"/>
      <c r="V334" s="642"/>
      <c r="W334" s="643"/>
      <c r="X334" s="643"/>
      <c r="Y334" s="643"/>
      <c r="Z334" s="643"/>
      <c r="AA334" s="643"/>
      <c r="AB334" s="643"/>
      <c r="AC334" s="642"/>
      <c r="AE334" s="642"/>
      <c r="AF334" s="642"/>
      <c r="AG334" s="642"/>
      <c r="AH334" s="643"/>
      <c r="AI334" s="643"/>
      <c r="AJ334" s="643"/>
      <c r="AK334" s="642"/>
      <c r="AL334" s="644"/>
    </row>
    <row r="335" spans="16:38">
      <c r="P335" s="643"/>
      <c r="Q335" s="643"/>
      <c r="R335" s="643"/>
      <c r="S335" s="643"/>
      <c r="T335" s="643"/>
      <c r="U335" s="643"/>
      <c r="V335" s="642"/>
      <c r="W335" s="643"/>
      <c r="X335" s="643"/>
      <c r="Y335" s="643"/>
      <c r="Z335" s="643"/>
      <c r="AA335" s="643"/>
      <c r="AB335" s="643"/>
      <c r="AC335" s="642"/>
      <c r="AE335" s="642"/>
      <c r="AF335" s="642"/>
      <c r="AG335" s="642"/>
      <c r="AH335" s="643"/>
      <c r="AI335" s="643"/>
      <c r="AJ335" s="643"/>
      <c r="AK335" s="642"/>
      <c r="AL335" s="644"/>
    </row>
    <row r="336" spans="16:38">
      <c r="P336" s="643"/>
      <c r="Q336" s="643"/>
      <c r="R336" s="643"/>
      <c r="S336" s="643"/>
      <c r="T336" s="643"/>
      <c r="U336" s="643"/>
      <c r="V336" s="642"/>
      <c r="W336" s="643"/>
      <c r="X336" s="643"/>
      <c r="Y336" s="643"/>
      <c r="Z336" s="643"/>
      <c r="AA336" s="643"/>
      <c r="AB336" s="643"/>
      <c r="AC336" s="642"/>
      <c r="AE336" s="642"/>
      <c r="AF336" s="642"/>
      <c r="AG336" s="642"/>
      <c r="AH336" s="643"/>
      <c r="AI336" s="643"/>
      <c r="AJ336" s="643"/>
      <c r="AK336" s="642"/>
      <c r="AL336" s="644"/>
    </row>
    <row r="337" spans="16:38">
      <c r="P337" s="643"/>
      <c r="Q337" s="643"/>
      <c r="R337" s="643"/>
      <c r="S337" s="643"/>
      <c r="T337" s="643"/>
      <c r="U337" s="643"/>
      <c r="V337" s="642"/>
      <c r="W337" s="643"/>
      <c r="X337" s="643"/>
      <c r="Y337" s="643"/>
      <c r="Z337" s="643"/>
      <c r="AA337" s="643"/>
      <c r="AB337" s="643"/>
      <c r="AC337" s="642"/>
      <c r="AE337" s="642"/>
      <c r="AF337" s="642"/>
      <c r="AG337" s="642"/>
      <c r="AH337" s="643"/>
      <c r="AI337" s="643"/>
      <c r="AJ337" s="643"/>
      <c r="AK337" s="642"/>
      <c r="AL337" s="644"/>
    </row>
    <row r="338" spans="16:38">
      <c r="P338" s="643"/>
      <c r="Q338" s="643"/>
      <c r="R338" s="643"/>
      <c r="S338" s="643"/>
      <c r="T338" s="643"/>
      <c r="U338" s="643"/>
      <c r="V338" s="642"/>
      <c r="W338" s="643"/>
      <c r="X338" s="643"/>
      <c r="Y338" s="643"/>
      <c r="Z338" s="643"/>
      <c r="AA338" s="643"/>
      <c r="AB338" s="643"/>
      <c r="AC338" s="642"/>
      <c r="AE338" s="642"/>
      <c r="AF338" s="642"/>
      <c r="AG338" s="642"/>
      <c r="AH338" s="643"/>
      <c r="AI338" s="643"/>
      <c r="AJ338" s="643"/>
      <c r="AK338" s="642"/>
      <c r="AL338" s="644"/>
    </row>
    <row r="339" spans="16:38">
      <c r="P339" s="643"/>
      <c r="Q339" s="643"/>
      <c r="R339" s="643"/>
      <c r="S339" s="643"/>
      <c r="T339" s="643"/>
      <c r="U339" s="643"/>
      <c r="V339" s="642"/>
      <c r="W339" s="643"/>
      <c r="X339" s="643"/>
      <c r="Y339" s="643"/>
      <c r="Z339" s="643"/>
      <c r="AA339" s="643"/>
      <c r="AB339" s="643"/>
      <c r="AC339" s="642"/>
      <c r="AE339" s="642"/>
      <c r="AF339" s="642"/>
      <c r="AG339" s="642"/>
      <c r="AH339" s="643"/>
      <c r="AI339" s="643"/>
      <c r="AJ339" s="643"/>
      <c r="AK339" s="642"/>
      <c r="AL339" s="644"/>
    </row>
    <row r="340" spans="16:38">
      <c r="P340" s="643"/>
      <c r="Q340" s="643"/>
      <c r="R340" s="643"/>
      <c r="S340" s="643"/>
      <c r="T340" s="643"/>
      <c r="U340" s="643"/>
      <c r="V340" s="642"/>
      <c r="W340" s="643"/>
      <c r="X340" s="643"/>
      <c r="Y340" s="643"/>
      <c r="Z340" s="643"/>
      <c r="AA340" s="643"/>
      <c r="AB340" s="643"/>
      <c r="AC340" s="642"/>
      <c r="AE340" s="642"/>
      <c r="AF340" s="642"/>
      <c r="AG340" s="642"/>
      <c r="AH340" s="643"/>
      <c r="AI340" s="643"/>
      <c r="AJ340" s="643"/>
      <c r="AK340" s="642"/>
      <c r="AL340" s="644"/>
    </row>
    <row r="341" spans="16:38">
      <c r="P341" s="643"/>
      <c r="Q341" s="643"/>
      <c r="R341" s="643"/>
      <c r="S341" s="643"/>
      <c r="T341" s="643"/>
      <c r="U341" s="643"/>
      <c r="V341" s="642"/>
      <c r="W341" s="643"/>
      <c r="X341" s="643"/>
      <c r="Y341" s="643"/>
      <c r="Z341" s="643"/>
      <c r="AA341" s="643"/>
      <c r="AB341" s="643"/>
      <c r="AC341" s="642"/>
      <c r="AE341" s="642"/>
      <c r="AF341" s="642"/>
      <c r="AG341" s="642"/>
      <c r="AH341" s="643"/>
      <c r="AI341" s="643"/>
      <c r="AJ341" s="643"/>
      <c r="AK341" s="642"/>
      <c r="AL341" s="644"/>
    </row>
    <row r="342" spans="16:38">
      <c r="P342" s="643"/>
      <c r="Q342" s="643"/>
      <c r="R342" s="643"/>
      <c r="S342" s="643"/>
      <c r="T342" s="643"/>
      <c r="U342" s="643"/>
      <c r="V342" s="642"/>
      <c r="W342" s="643"/>
      <c r="X342" s="643"/>
      <c r="Y342" s="643"/>
      <c r="Z342" s="643"/>
      <c r="AA342" s="643"/>
      <c r="AB342" s="643"/>
      <c r="AC342" s="642"/>
      <c r="AE342" s="642"/>
      <c r="AF342" s="642"/>
      <c r="AG342" s="642"/>
      <c r="AH342" s="643"/>
      <c r="AI342" s="643"/>
      <c r="AJ342" s="643"/>
      <c r="AK342" s="642"/>
      <c r="AL342" s="644"/>
    </row>
    <row r="343" spans="16:38">
      <c r="P343" s="643"/>
      <c r="Q343" s="643"/>
      <c r="R343" s="643"/>
      <c r="S343" s="643"/>
      <c r="T343" s="643"/>
      <c r="U343" s="643"/>
      <c r="V343" s="642"/>
      <c r="W343" s="643"/>
      <c r="X343" s="643"/>
      <c r="Y343" s="643"/>
      <c r="Z343" s="643"/>
      <c r="AA343" s="643"/>
      <c r="AB343" s="643"/>
      <c r="AC343" s="642"/>
      <c r="AE343" s="642"/>
      <c r="AF343" s="642"/>
      <c r="AG343" s="642"/>
      <c r="AH343" s="643"/>
      <c r="AI343" s="643"/>
      <c r="AJ343" s="643"/>
      <c r="AK343" s="642"/>
      <c r="AL343" s="644"/>
    </row>
    <row r="344" spans="16:38">
      <c r="P344" s="643"/>
      <c r="Q344" s="643"/>
      <c r="R344" s="643"/>
      <c r="S344" s="643"/>
      <c r="T344" s="643"/>
      <c r="U344" s="643"/>
      <c r="V344" s="642"/>
      <c r="W344" s="643"/>
      <c r="X344" s="643"/>
      <c r="Y344" s="643"/>
      <c r="Z344" s="643"/>
      <c r="AA344" s="643"/>
      <c r="AB344" s="643"/>
      <c r="AC344" s="642"/>
      <c r="AE344" s="642"/>
      <c r="AF344" s="642"/>
      <c r="AG344" s="642"/>
      <c r="AH344" s="643"/>
      <c r="AI344" s="643"/>
      <c r="AJ344" s="643"/>
      <c r="AK344" s="642"/>
      <c r="AL344" s="644"/>
    </row>
    <row r="345" spans="16:38">
      <c r="P345" s="643"/>
      <c r="Q345" s="643"/>
      <c r="R345" s="643"/>
      <c r="S345" s="643"/>
      <c r="T345" s="643"/>
      <c r="U345" s="643"/>
      <c r="V345" s="642"/>
      <c r="W345" s="643"/>
      <c r="X345" s="643"/>
      <c r="Y345" s="643"/>
      <c r="Z345" s="643"/>
      <c r="AA345" s="643"/>
      <c r="AB345" s="643"/>
      <c r="AC345" s="642"/>
      <c r="AE345" s="642"/>
      <c r="AF345" s="642"/>
      <c r="AG345" s="642"/>
      <c r="AH345" s="643"/>
      <c r="AI345" s="643"/>
      <c r="AJ345" s="643"/>
      <c r="AK345" s="642"/>
      <c r="AL345" s="644"/>
    </row>
    <row r="346" spans="16:38">
      <c r="P346" s="643"/>
      <c r="Q346" s="643"/>
      <c r="R346" s="643"/>
      <c r="S346" s="643"/>
      <c r="T346" s="643"/>
      <c r="U346" s="643"/>
      <c r="V346" s="642"/>
      <c r="W346" s="643"/>
      <c r="X346" s="643"/>
      <c r="Y346" s="643"/>
      <c r="Z346" s="643"/>
      <c r="AA346" s="643"/>
      <c r="AB346" s="643"/>
      <c r="AC346" s="642"/>
      <c r="AE346" s="642"/>
      <c r="AF346" s="642"/>
      <c r="AG346" s="642"/>
      <c r="AH346" s="643"/>
      <c r="AI346" s="643"/>
      <c r="AJ346" s="643"/>
      <c r="AK346" s="642"/>
      <c r="AL346" s="644"/>
    </row>
    <row r="347" spans="16:38">
      <c r="P347" s="643"/>
      <c r="Q347" s="643"/>
      <c r="R347" s="643"/>
      <c r="S347" s="643"/>
      <c r="T347" s="643"/>
      <c r="U347" s="643"/>
      <c r="V347" s="642"/>
      <c r="W347" s="643"/>
      <c r="X347" s="643"/>
      <c r="Y347" s="643"/>
      <c r="Z347" s="643"/>
      <c r="AA347" s="643"/>
      <c r="AB347" s="643"/>
      <c r="AC347" s="642"/>
      <c r="AE347" s="642"/>
      <c r="AF347" s="642"/>
      <c r="AG347" s="642"/>
      <c r="AH347" s="643"/>
      <c r="AI347" s="643"/>
      <c r="AJ347" s="643"/>
      <c r="AK347" s="642"/>
      <c r="AL347" s="644"/>
    </row>
    <row r="348" spans="16:38">
      <c r="P348" s="643"/>
      <c r="Q348" s="643"/>
      <c r="R348" s="643"/>
      <c r="S348" s="643"/>
      <c r="T348" s="643"/>
      <c r="U348" s="643"/>
      <c r="V348" s="642"/>
      <c r="W348" s="643"/>
      <c r="X348" s="643"/>
      <c r="Y348" s="643"/>
      <c r="Z348" s="643"/>
      <c r="AA348" s="643"/>
      <c r="AB348" s="643"/>
      <c r="AC348" s="642"/>
      <c r="AE348" s="642"/>
      <c r="AF348" s="642"/>
      <c r="AG348" s="642"/>
      <c r="AH348" s="643"/>
      <c r="AI348" s="643"/>
      <c r="AJ348" s="643"/>
      <c r="AK348" s="642"/>
      <c r="AL348" s="644"/>
    </row>
    <row r="349" spans="16:38">
      <c r="P349" s="643"/>
      <c r="Q349" s="643"/>
      <c r="R349" s="643"/>
      <c r="S349" s="643"/>
      <c r="T349" s="643"/>
      <c r="U349" s="643"/>
      <c r="V349" s="642"/>
      <c r="W349" s="643"/>
      <c r="X349" s="643"/>
      <c r="Y349" s="643"/>
      <c r="Z349" s="643"/>
      <c r="AA349" s="643"/>
      <c r="AB349" s="643"/>
      <c r="AC349" s="642"/>
      <c r="AE349" s="642"/>
      <c r="AF349" s="642"/>
      <c r="AG349" s="642"/>
      <c r="AH349" s="643"/>
      <c r="AI349" s="643"/>
      <c r="AJ349" s="643"/>
      <c r="AK349" s="642"/>
      <c r="AL349" s="644"/>
    </row>
    <row r="350" spans="16:38">
      <c r="P350" s="643"/>
      <c r="Q350" s="643"/>
      <c r="R350" s="643"/>
      <c r="S350" s="643"/>
      <c r="T350" s="643"/>
      <c r="U350" s="643"/>
      <c r="V350" s="642"/>
      <c r="W350" s="643"/>
      <c r="X350" s="643"/>
      <c r="Y350" s="643"/>
      <c r="Z350" s="643"/>
      <c r="AA350" s="643"/>
      <c r="AB350" s="643"/>
      <c r="AC350" s="642"/>
      <c r="AE350" s="642"/>
      <c r="AF350" s="642"/>
      <c r="AG350" s="642"/>
      <c r="AH350" s="643"/>
      <c r="AI350" s="643"/>
      <c r="AJ350" s="643"/>
      <c r="AK350" s="642"/>
      <c r="AL350" s="644"/>
    </row>
    <row r="351" spans="16:38">
      <c r="P351" s="643"/>
      <c r="Q351" s="643"/>
      <c r="R351" s="643"/>
      <c r="S351" s="643"/>
      <c r="T351" s="643"/>
      <c r="U351" s="643"/>
      <c r="V351" s="642"/>
      <c r="W351" s="643"/>
      <c r="X351" s="643"/>
      <c r="Y351" s="643"/>
      <c r="Z351" s="643"/>
      <c r="AA351" s="643"/>
      <c r="AB351" s="643"/>
      <c r="AC351" s="642"/>
      <c r="AE351" s="642"/>
      <c r="AF351" s="642"/>
      <c r="AG351" s="642"/>
      <c r="AH351" s="643"/>
      <c r="AI351" s="643"/>
      <c r="AJ351" s="643"/>
      <c r="AK351" s="642"/>
      <c r="AL351" s="644"/>
    </row>
    <row r="352" spans="16:38">
      <c r="P352" s="643"/>
      <c r="Q352" s="643"/>
      <c r="R352" s="643"/>
      <c r="S352" s="643"/>
      <c r="T352" s="643"/>
      <c r="U352" s="643"/>
      <c r="V352" s="642"/>
      <c r="W352" s="643"/>
      <c r="X352" s="643"/>
      <c r="Y352" s="643"/>
      <c r="Z352" s="643"/>
      <c r="AA352" s="643"/>
      <c r="AB352" s="643"/>
      <c r="AC352" s="642"/>
      <c r="AE352" s="642"/>
      <c r="AF352" s="642"/>
      <c r="AG352" s="642"/>
      <c r="AH352" s="643"/>
      <c r="AI352" s="643"/>
      <c r="AJ352" s="643"/>
      <c r="AK352" s="642"/>
      <c r="AL352" s="644"/>
    </row>
    <row r="353" spans="16:38">
      <c r="P353" s="643"/>
      <c r="Q353" s="643"/>
      <c r="R353" s="643"/>
      <c r="S353" s="643"/>
      <c r="T353" s="643"/>
      <c r="U353" s="643"/>
      <c r="V353" s="642"/>
      <c r="W353" s="643"/>
      <c r="X353" s="643"/>
      <c r="Y353" s="643"/>
      <c r="Z353" s="643"/>
      <c r="AA353" s="643"/>
      <c r="AB353" s="643"/>
      <c r="AC353" s="642"/>
      <c r="AE353" s="642"/>
      <c r="AF353" s="642"/>
      <c r="AG353" s="642"/>
      <c r="AH353" s="643"/>
      <c r="AI353" s="643"/>
      <c r="AJ353" s="643"/>
      <c r="AK353" s="642"/>
      <c r="AL353" s="644"/>
    </row>
    <row r="354" spans="16:38">
      <c r="P354" s="643"/>
      <c r="Q354" s="643"/>
      <c r="R354" s="643"/>
      <c r="S354" s="643"/>
      <c r="T354" s="643"/>
      <c r="U354" s="643"/>
      <c r="V354" s="642"/>
      <c r="W354" s="643"/>
      <c r="X354" s="643"/>
      <c r="Y354" s="643"/>
      <c r="Z354" s="643"/>
      <c r="AA354" s="643"/>
      <c r="AB354" s="643"/>
      <c r="AC354" s="642"/>
      <c r="AE354" s="642"/>
      <c r="AF354" s="642"/>
      <c r="AG354" s="642"/>
      <c r="AH354" s="643"/>
      <c r="AI354" s="643"/>
      <c r="AJ354" s="643"/>
      <c r="AK354" s="642"/>
      <c r="AL354" s="644"/>
    </row>
    <row r="355" spans="16:38">
      <c r="P355" s="643"/>
      <c r="Q355" s="643"/>
      <c r="R355" s="643"/>
      <c r="S355" s="643"/>
      <c r="T355" s="643"/>
      <c r="U355" s="643"/>
      <c r="V355" s="642"/>
      <c r="W355" s="643"/>
      <c r="X355" s="643"/>
      <c r="Y355" s="643"/>
      <c r="Z355" s="643"/>
      <c r="AA355" s="643"/>
      <c r="AB355" s="643"/>
      <c r="AC355" s="642"/>
      <c r="AE355" s="642"/>
      <c r="AF355" s="642"/>
      <c r="AG355" s="642"/>
      <c r="AH355" s="643"/>
      <c r="AI355" s="643"/>
      <c r="AJ355" s="643"/>
      <c r="AK355" s="642"/>
      <c r="AL355" s="644"/>
    </row>
    <row r="356" spans="16:38">
      <c r="P356" s="643"/>
      <c r="Q356" s="643"/>
      <c r="R356" s="643"/>
      <c r="S356" s="643"/>
      <c r="T356" s="643"/>
      <c r="U356" s="643"/>
      <c r="V356" s="642"/>
      <c r="W356" s="643"/>
      <c r="X356" s="643"/>
      <c r="Y356" s="643"/>
      <c r="Z356" s="643"/>
      <c r="AA356" s="643"/>
      <c r="AB356" s="643"/>
      <c r="AC356" s="642"/>
      <c r="AE356" s="642"/>
      <c r="AF356" s="642"/>
      <c r="AG356" s="642"/>
      <c r="AH356" s="643"/>
      <c r="AI356" s="643"/>
      <c r="AJ356" s="643"/>
      <c r="AK356" s="642"/>
      <c r="AL356" s="644"/>
    </row>
    <row r="357" spans="16:38">
      <c r="P357" s="643"/>
      <c r="Q357" s="643"/>
      <c r="R357" s="643"/>
      <c r="S357" s="643"/>
      <c r="T357" s="643"/>
      <c r="U357" s="643"/>
      <c r="V357" s="642"/>
      <c r="W357" s="643"/>
      <c r="X357" s="643"/>
      <c r="Y357" s="643"/>
      <c r="Z357" s="643"/>
      <c r="AA357" s="643"/>
      <c r="AB357" s="643"/>
      <c r="AC357" s="642"/>
      <c r="AE357" s="642"/>
      <c r="AF357" s="642"/>
      <c r="AG357" s="642"/>
      <c r="AH357" s="643"/>
      <c r="AI357" s="643"/>
      <c r="AJ357" s="643"/>
      <c r="AK357" s="642"/>
      <c r="AL357" s="644"/>
    </row>
    <row r="358" spans="16:38">
      <c r="P358" s="643"/>
      <c r="Q358" s="643"/>
      <c r="R358" s="643"/>
      <c r="S358" s="643"/>
      <c r="T358" s="643"/>
      <c r="U358" s="643"/>
      <c r="V358" s="642"/>
      <c r="W358" s="643"/>
      <c r="X358" s="643"/>
      <c r="Y358" s="643"/>
      <c r="Z358" s="643"/>
      <c r="AA358" s="643"/>
      <c r="AB358" s="643"/>
      <c r="AC358" s="642"/>
      <c r="AE358" s="642"/>
      <c r="AF358" s="642"/>
      <c r="AG358" s="642"/>
      <c r="AH358" s="643"/>
      <c r="AI358" s="643"/>
      <c r="AJ358" s="643"/>
      <c r="AK358" s="642"/>
      <c r="AL358" s="644"/>
    </row>
    <row r="359" spans="16:38">
      <c r="P359" s="643"/>
      <c r="Q359" s="643"/>
      <c r="R359" s="643"/>
      <c r="S359" s="643"/>
      <c r="T359" s="643"/>
      <c r="U359" s="643"/>
      <c r="V359" s="642"/>
      <c r="W359" s="643"/>
      <c r="X359" s="643"/>
      <c r="Y359" s="643"/>
      <c r="Z359" s="643"/>
      <c r="AA359" s="643"/>
      <c r="AB359" s="643"/>
      <c r="AC359" s="642"/>
      <c r="AE359" s="642"/>
      <c r="AF359" s="642"/>
      <c r="AG359" s="642"/>
      <c r="AH359" s="643"/>
      <c r="AI359" s="643"/>
      <c r="AJ359" s="643"/>
      <c r="AK359" s="642"/>
      <c r="AL359" s="644"/>
    </row>
    <row r="360" spans="16:38">
      <c r="P360" s="643"/>
      <c r="Q360" s="643"/>
      <c r="R360" s="643"/>
      <c r="S360" s="643"/>
      <c r="T360" s="643"/>
      <c r="U360" s="643"/>
      <c r="V360" s="642"/>
      <c r="W360" s="643"/>
      <c r="X360" s="643"/>
      <c r="Y360" s="643"/>
      <c r="Z360" s="643"/>
      <c r="AA360" s="643"/>
      <c r="AB360" s="643"/>
      <c r="AC360" s="642"/>
      <c r="AE360" s="642"/>
      <c r="AF360" s="642"/>
      <c r="AG360" s="642"/>
      <c r="AH360" s="643"/>
      <c r="AI360" s="643"/>
      <c r="AJ360" s="643"/>
      <c r="AK360" s="642"/>
      <c r="AL360" s="644"/>
    </row>
    <row r="361" spans="16:38">
      <c r="P361" s="643"/>
      <c r="Q361" s="643"/>
      <c r="R361" s="643"/>
      <c r="S361" s="643"/>
      <c r="T361" s="643"/>
      <c r="U361" s="643"/>
      <c r="V361" s="642"/>
      <c r="W361" s="643"/>
      <c r="X361" s="643"/>
      <c r="Y361" s="643"/>
      <c r="Z361" s="643"/>
      <c r="AA361" s="643"/>
      <c r="AB361" s="643"/>
      <c r="AC361" s="642"/>
      <c r="AE361" s="642"/>
      <c r="AF361" s="642"/>
      <c r="AG361" s="642"/>
      <c r="AH361" s="643"/>
      <c r="AI361" s="643"/>
      <c r="AJ361" s="643"/>
      <c r="AK361" s="642"/>
      <c r="AL361" s="644"/>
    </row>
    <row r="362" spans="16:38">
      <c r="P362" s="643"/>
      <c r="Q362" s="643"/>
      <c r="R362" s="643"/>
      <c r="S362" s="643"/>
      <c r="T362" s="643"/>
      <c r="U362" s="643"/>
      <c r="V362" s="642"/>
      <c r="W362" s="643"/>
      <c r="X362" s="643"/>
      <c r="Y362" s="643"/>
      <c r="Z362" s="643"/>
      <c r="AA362" s="643"/>
      <c r="AB362" s="643"/>
      <c r="AC362" s="642"/>
      <c r="AE362" s="642"/>
      <c r="AF362" s="642"/>
      <c r="AG362" s="642"/>
      <c r="AH362" s="643"/>
      <c r="AI362" s="643"/>
      <c r="AJ362" s="643"/>
      <c r="AK362" s="642"/>
      <c r="AL362" s="644"/>
    </row>
    <row r="363" spans="16:38">
      <c r="P363" s="643"/>
      <c r="Q363" s="643"/>
      <c r="R363" s="643"/>
      <c r="S363" s="643"/>
      <c r="T363" s="643"/>
      <c r="U363" s="643"/>
      <c r="V363" s="642"/>
      <c r="W363" s="643"/>
      <c r="X363" s="643"/>
      <c r="Y363" s="643"/>
      <c r="Z363" s="643"/>
      <c r="AA363" s="643"/>
      <c r="AB363" s="643"/>
      <c r="AC363" s="642"/>
      <c r="AE363" s="642"/>
      <c r="AF363" s="642"/>
      <c r="AG363" s="642"/>
      <c r="AH363" s="643"/>
      <c r="AI363" s="643"/>
      <c r="AJ363" s="643"/>
      <c r="AK363" s="642"/>
      <c r="AL363" s="644"/>
    </row>
    <row r="364" spans="16:38">
      <c r="P364" s="643"/>
      <c r="Q364" s="643"/>
      <c r="R364" s="643"/>
      <c r="S364" s="643"/>
      <c r="T364" s="643"/>
      <c r="U364" s="643"/>
      <c r="V364" s="642"/>
      <c r="W364" s="643"/>
      <c r="X364" s="643"/>
      <c r="Y364" s="643"/>
      <c r="Z364" s="643"/>
      <c r="AA364" s="643"/>
      <c r="AB364" s="643"/>
      <c r="AC364" s="642"/>
      <c r="AE364" s="642"/>
      <c r="AF364" s="642"/>
      <c r="AG364" s="642"/>
      <c r="AH364" s="643"/>
      <c r="AI364" s="643"/>
      <c r="AJ364" s="643"/>
      <c r="AK364" s="642"/>
      <c r="AL364" s="644"/>
    </row>
    <row r="365" spans="16:38">
      <c r="P365" s="643"/>
      <c r="Q365" s="643"/>
      <c r="R365" s="643"/>
      <c r="S365" s="643"/>
      <c r="T365" s="643"/>
      <c r="U365" s="643"/>
      <c r="V365" s="642"/>
      <c r="W365" s="643"/>
      <c r="X365" s="643"/>
      <c r="Y365" s="643"/>
      <c r="Z365" s="643"/>
      <c r="AA365" s="643"/>
      <c r="AB365" s="643"/>
      <c r="AC365" s="642"/>
      <c r="AE365" s="642"/>
      <c r="AF365" s="642"/>
      <c r="AG365" s="642"/>
      <c r="AH365" s="643"/>
      <c r="AI365" s="643"/>
      <c r="AJ365" s="643"/>
      <c r="AK365" s="642"/>
      <c r="AL365" s="644"/>
    </row>
    <row r="366" spans="16:38">
      <c r="P366" s="643"/>
      <c r="Q366" s="643"/>
      <c r="R366" s="643"/>
      <c r="S366" s="643"/>
      <c r="T366" s="643"/>
      <c r="U366" s="643"/>
      <c r="V366" s="642"/>
      <c r="W366" s="643"/>
      <c r="X366" s="643"/>
      <c r="Y366" s="643"/>
      <c r="Z366" s="643"/>
      <c r="AA366" s="643"/>
      <c r="AB366" s="643"/>
      <c r="AC366" s="642"/>
      <c r="AE366" s="642"/>
      <c r="AF366" s="642"/>
      <c r="AG366" s="642"/>
      <c r="AH366" s="643"/>
      <c r="AI366" s="643"/>
      <c r="AJ366" s="643"/>
      <c r="AK366" s="642"/>
      <c r="AL366" s="644"/>
    </row>
    <row r="367" spans="16:38">
      <c r="P367" s="643"/>
      <c r="Q367" s="643"/>
      <c r="R367" s="643"/>
      <c r="S367" s="643"/>
      <c r="T367" s="643"/>
      <c r="U367" s="643"/>
      <c r="V367" s="642"/>
      <c r="W367" s="643"/>
      <c r="X367" s="643"/>
      <c r="Y367" s="643"/>
      <c r="Z367" s="643"/>
      <c r="AA367" s="643"/>
      <c r="AB367" s="643"/>
      <c r="AC367" s="642"/>
      <c r="AE367" s="642"/>
      <c r="AF367" s="642"/>
      <c r="AG367" s="642"/>
      <c r="AH367" s="643"/>
      <c r="AI367" s="643"/>
      <c r="AJ367" s="643"/>
      <c r="AK367" s="642"/>
      <c r="AL367" s="644"/>
    </row>
    <row r="368" spans="16:38">
      <c r="P368" s="643"/>
      <c r="Q368" s="643"/>
      <c r="R368" s="643"/>
      <c r="S368" s="643"/>
      <c r="T368" s="643"/>
      <c r="U368" s="643"/>
      <c r="V368" s="642"/>
      <c r="W368" s="643"/>
      <c r="X368" s="643"/>
      <c r="Y368" s="643"/>
      <c r="Z368" s="643"/>
      <c r="AA368" s="643"/>
      <c r="AB368" s="643"/>
      <c r="AC368" s="642"/>
      <c r="AE368" s="642"/>
      <c r="AF368" s="642"/>
      <c r="AG368" s="642"/>
      <c r="AH368" s="643"/>
      <c r="AI368" s="643"/>
      <c r="AJ368" s="643"/>
      <c r="AK368" s="642"/>
      <c r="AL368" s="644"/>
    </row>
    <row r="369" spans="16:38">
      <c r="P369" s="643"/>
      <c r="Q369" s="643"/>
      <c r="R369" s="643"/>
      <c r="S369" s="643"/>
      <c r="T369" s="643"/>
      <c r="U369" s="643"/>
      <c r="V369" s="642"/>
      <c r="W369" s="643"/>
      <c r="X369" s="643"/>
      <c r="Y369" s="643"/>
      <c r="Z369" s="643"/>
      <c r="AA369" s="643"/>
      <c r="AB369" s="643"/>
      <c r="AC369" s="642"/>
      <c r="AE369" s="642"/>
      <c r="AF369" s="642"/>
      <c r="AG369" s="642"/>
      <c r="AH369" s="643"/>
      <c r="AI369" s="643"/>
      <c r="AJ369" s="643"/>
      <c r="AK369" s="642"/>
      <c r="AL369" s="644"/>
    </row>
    <row r="370" spans="16:38">
      <c r="P370" s="643"/>
      <c r="Q370" s="643"/>
      <c r="R370" s="643"/>
      <c r="S370" s="643"/>
      <c r="T370" s="643"/>
      <c r="U370" s="643"/>
      <c r="V370" s="642"/>
      <c r="W370" s="643"/>
      <c r="X370" s="643"/>
      <c r="Y370" s="643"/>
      <c r="Z370" s="643"/>
      <c r="AA370" s="643"/>
      <c r="AB370" s="643"/>
      <c r="AC370" s="642"/>
      <c r="AE370" s="642"/>
      <c r="AF370" s="642"/>
      <c r="AG370" s="642"/>
      <c r="AH370" s="643"/>
      <c r="AI370" s="643"/>
      <c r="AJ370" s="643"/>
      <c r="AK370" s="642"/>
      <c r="AL370" s="644"/>
    </row>
    <row r="371" spans="16:38">
      <c r="P371" s="643"/>
      <c r="Q371" s="643"/>
      <c r="R371" s="643"/>
      <c r="S371" s="643"/>
      <c r="T371" s="643"/>
      <c r="U371" s="643"/>
      <c r="V371" s="642"/>
      <c r="W371" s="643"/>
      <c r="X371" s="643"/>
      <c r="Y371" s="643"/>
      <c r="Z371" s="643"/>
      <c r="AA371" s="643"/>
      <c r="AB371" s="643"/>
      <c r="AC371" s="642"/>
      <c r="AE371" s="642"/>
      <c r="AF371" s="642"/>
      <c r="AG371" s="642"/>
      <c r="AH371" s="643"/>
      <c r="AI371" s="643"/>
      <c r="AJ371" s="643"/>
      <c r="AK371" s="642"/>
      <c r="AL371" s="644"/>
    </row>
    <row r="372" spans="16:38">
      <c r="P372" s="643"/>
      <c r="Q372" s="643"/>
      <c r="R372" s="643"/>
      <c r="S372" s="643"/>
      <c r="T372" s="643"/>
      <c r="U372" s="643"/>
      <c r="V372" s="642"/>
      <c r="W372" s="643"/>
      <c r="X372" s="643"/>
      <c r="Y372" s="643"/>
      <c r="Z372" s="643"/>
      <c r="AA372" s="643"/>
      <c r="AB372" s="643"/>
      <c r="AC372" s="642"/>
      <c r="AE372" s="642"/>
      <c r="AF372" s="642"/>
      <c r="AG372" s="642"/>
      <c r="AH372" s="643"/>
      <c r="AI372" s="643"/>
      <c r="AJ372" s="643"/>
      <c r="AK372" s="642"/>
      <c r="AL372" s="644"/>
    </row>
    <row r="373" spans="16:38">
      <c r="P373" s="643"/>
      <c r="Q373" s="643"/>
      <c r="R373" s="643"/>
      <c r="S373" s="643"/>
      <c r="T373" s="643"/>
      <c r="U373" s="643"/>
      <c r="V373" s="642"/>
      <c r="W373" s="643"/>
      <c r="X373" s="643"/>
      <c r="Y373" s="643"/>
      <c r="Z373" s="643"/>
      <c r="AA373" s="643"/>
      <c r="AB373" s="643"/>
      <c r="AC373" s="642"/>
      <c r="AE373" s="642"/>
      <c r="AF373" s="642"/>
      <c r="AG373" s="642"/>
      <c r="AH373" s="643"/>
      <c r="AI373" s="643"/>
      <c r="AJ373" s="643"/>
      <c r="AK373" s="642"/>
      <c r="AL373" s="644"/>
    </row>
    <row r="374" spans="16:38">
      <c r="P374" s="643"/>
      <c r="Q374" s="643"/>
      <c r="R374" s="643"/>
      <c r="S374" s="643"/>
      <c r="T374" s="643"/>
      <c r="U374" s="643"/>
      <c r="V374" s="642"/>
      <c r="W374" s="643"/>
      <c r="X374" s="643"/>
      <c r="Y374" s="643"/>
      <c r="Z374" s="643"/>
      <c r="AA374" s="643"/>
      <c r="AB374" s="643"/>
      <c r="AC374" s="642"/>
      <c r="AE374" s="642"/>
      <c r="AF374" s="642"/>
      <c r="AG374" s="642"/>
      <c r="AH374" s="643"/>
      <c r="AI374" s="643"/>
      <c r="AJ374" s="643"/>
      <c r="AK374" s="642"/>
      <c r="AL374" s="644"/>
    </row>
    <row r="375" spans="16:38">
      <c r="P375" s="643"/>
      <c r="Q375" s="643"/>
      <c r="R375" s="643"/>
      <c r="S375" s="643"/>
      <c r="T375" s="643"/>
      <c r="U375" s="643"/>
      <c r="V375" s="642"/>
      <c r="W375" s="643"/>
      <c r="X375" s="643"/>
      <c r="Y375" s="643"/>
      <c r="Z375" s="643"/>
      <c r="AA375" s="643"/>
      <c r="AB375" s="643"/>
      <c r="AC375" s="642"/>
      <c r="AE375" s="642"/>
      <c r="AF375" s="642"/>
      <c r="AG375" s="642"/>
      <c r="AH375" s="643"/>
      <c r="AI375" s="643"/>
      <c r="AJ375" s="643"/>
      <c r="AK375" s="642"/>
      <c r="AL375" s="644"/>
    </row>
    <row r="376" spans="16:38">
      <c r="P376" s="643"/>
      <c r="Q376" s="643"/>
      <c r="R376" s="643"/>
      <c r="S376" s="643"/>
      <c r="T376" s="643"/>
      <c r="U376" s="643"/>
      <c r="V376" s="642"/>
      <c r="W376" s="643"/>
      <c r="X376" s="643"/>
      <c r="Y376" s="643"/>
      <c r="Z376" s="643"/>
      <c r="AA376" s="643"/>
      <c r="AB376" s="643"/>
      <c r="AC376" s="642"/>
      <c r="AE376" s="642"/>
      <c r="AF376" s="642"/>
      <c r="AG376" s="642"/>
      <c r="AH376" s="643"/>
      <c r="AI376" s="643"/>
      <c r="AJ376" s="643"/>
      <c r="AK376" s="642"/>
      <c r="AL376" s="644"/>
    </row>
    <row r="377" spans="16:38">
      <c r="P377" s="643"/>
      <c r="Q377" s="643"/>
      <c r="R377" s="643"/>
      <c r="S377" s="643"/>
      <c r="T377" s="643"/>
      <c r="U377" s="643"/>
      <c r="V377" s="642"/>
      <c r="W377" s="643"/>
      <c r="X377" s="643"/>
      <c r="Y377" s="643"/>
      <c r="Z377" s="643"/>
      <c r="AA377" s="643"/>
      <c r="AB377" s="643"/>
      <c r="AC377" s="642"/>
      <c r="AE377" s="642"/>
      <c r="AF377" s="642"/>
      <c r="AG377" s="642"/>
      <c r="AH377" s="643"/>
      <c r="AI377" s="643"/>
      <c r="AJ377" s="643"/>
      <c r="AK377" s="642"/>
      <c r="AL377" s="644"/>
    </row>
    <row r="378" spans="16:38">
      <c r="P378" s="643"/>
      <c r="Q378" s="643"/>
      <c r="R378" s="643"/>
      <c r="S378" s="643"/>
      <c r="T378" s="643"/>
      <c r="U378" s="643"/>
      <c r="V378" s="642"/>
      <c r="W378" s="643"/>
      <c r="X378" s="643"/>
      <c r="Y378" s="643"/>
      <c r="Z378" s="643"/>
      <c r="AA378" s="643"/>
      <c r="AB378" s="643"/>
      <c r="AC378" s="642"/>
      <c r="AE378" s="642"/>
      <c r="AF378" s="642"/>
      <c r="AG378" s="642"/>
      <c r="AH378" s="643"/>
      <c r="AI378" s="643"/>
      <c r="AJ378" s="643"/>
      <c r="AK378" s="642"/>
      <c r="AL378" s="644"/>
    </row>
    <row r="379" spans="16:38">
      <c r="P379" s="643"/>
      <c r="Q379" s="643"/>
      <c r="R379" s="643"/>
      <c r="S379" s="643"/>
      <c r="T379" s="643"/>
      <c r="U379" s="643"/>
      <c r="V379" s="642"/>
      <c r="W379" s="643"/>
      <c r="X379" s="643"/>
      <c r="Y379" s="643"/>
      <c r="Z379" s="643"/>
      <c r="AA379" s="643"/>
      <c r="AB379" s="643"/>
      <c r="AC379" s="642"/>
      <c r="AE379" s="642"/>
      <c r="AF379" s="642"/>
      <c r="AG379" s="642"/>
      <c r="AH379" s="643"/>
      <c r="AI379" s="643"/>
      <c r="AJ379" s="643"/>
      <c r="AK379" s="642"/>
      <c r="AL379" s="644"/>
    </row>
    <row r="380" spans="16:38">
      <c r="P380" s="643"/>
      <c r="Q380" s="643"/>
      <c r="R380" s="643"/>
      <c r="S380" s="643"/>
      <c r="T380" s="643"/>
      <c r="U380" s="643"/>
      <c r="V380" s="642"/>
      <c r="W380" s="643"/>
      <c r="X380" s="643"/>
      <c r="Y380" s="643"/>
      <c r="Z380" s="643"/>
      <c r="AA380" s="643"/>
      <c r="AB380" s="643"/>
      <c r="AC380" s="642"/>
      <c r="AE380" s="642"/>
      <c r="AF380" s="642"/>
      <c r="AG380" s="642"/>
      <c r="AH380" s="643"/>
      <c r="AI380" s="643"/>
      <c r="AJ380" s="643"/>
      <c r="AK380" s="642"/>
      <c r="AL380" s="644"/>
    </row>
    <row r="381" spans="16:38">
      <c r="P381" s="643"/>
      <c r="Q381" s="643"/>
      <c r="R381" s="643"/>
      <c r="S381" s="643"/>
      <c r="T381" s="643"/>
      <c r="U381" s="643"/>
      <c r="V381" s="642"/>
      <c r="W381" s="643"/>
      <c r="X381" s="643"/>
      <c r="Y381" s="643"/>
      <c r="Z381" s="643"/>
      <c r="AA381" s="643"/>
      <c r="AB381" s="643"/>
      <c r="AC381" s="642"/>
      <c r="AE381" s="642"/>
      <c r="AF381" s="642"/>
      <c r="AG381" s="642"/>
      <c r="AH381" s="643"/>
      <c r="AI381" s="643"/>
      <c r="AJ381" s="643"/>
      <c r="AK381" s="642"/>
      <c r="AL381" s="644"/>
    </row>
    <row r="382" spans="16:38">
      <c r="P382" s="643"/>
      <c r="Q382" s="643"/>
      <c r="R382" s="643"/>
      <c r="S382" s="643"/>
      <c r="T382" s="643"/>
      <c r="U382" s="643"/>
      <c r="V382" s="642"/>
      <c r="W382" s="643"/>
      <c r="X382" s="643"/>
      <c r="Y382" s="643"/>
      <c r="Z382" s="643"/>
      <c r="AA382" s="643"/>
      <c r="AB382" s="643"/>
      <c r="AC382" s="642"/>
      <c r="AE382" s="642"/>
      <c r="AF382" s="642"/>
      <c r="AG382" s="642"/>
      <c r="AH382" s="643"/>
      <c r="AI382" s="643"/>
      <c r="AJ382" s="643"/>
      <c r="AK382" s="642"/>
      <c r="AL382" s="644"/>
    </row>
    <row r="383" spans="16:38">
      <c r="P383" s="643"/>
      <c r="Q383" s="643"/>
      <c r="R383" s="643"/>
      <c r="S383" s="643"/>
      <c r="T383" s="643"/>
      <c r="U383" s="643"/>
      <c r="V383" s="642"/>
      <c r="W383" s="643"/>
      <c r="X383" s="643"/>
      <c r="Y383" s="643"/>
      <c r="Z383" s="643"/>
      <c r="AA383" s="643"/>
      <c r="AB383" s="643"/>
      <c r="AC383" s="642"/>
      <c r="AE383" s="642"/>
      <c r="AF383" s="642"/>
      <c r="AG383" s="642"/>
      <c r="AH383" s="643"/>
      <c r="AI383" s="643"/>
      <c r="AJ383" s="643"/>
      <c r="AK383" s="642"/>
      <c r="AL383" s="644"/>
    </row>
    <row r="384" spans="16:38">
      <c r="P384" s="643"/>
      <c r="Q384" s="643"/>
      <c r="R384" s="643"/>
      <c r="S384" s="643"/>
      <c r="T384" s="643"/>
      <c r="U384" s="643"/>
      <c r="V384" s="642"/>
      <c r="W384" s="643"/>
      <c r="X384" s="643"/>
      <c r="Y384" s="643"/>
      <c r="Z384" s="643"/>
      <c r="AA384" s="643"/>
      <c r="AB384" s="643"/>
      <c r="AC384" s="642"/>
      <c r="AE384" s="642"/>
      <c r="AF384" s="642"/>
      <c r="AG384" s="642"/>
      <c r="AH384" s="643"/>
      <c r="AI384" s="643"/>
      <c r="AJ384" s="643"/>
      <c r="AK384" s="642"/>
      <c r="AL384" s="644"/>
    </row>
    <row r="385" spans="16:38">
      <c r="P385" s="643"/>
      <c r="Q385" s="643"/>
      <c r="R385" s="643"/>
      <c r="S385" s="643"/>
      <c r="T385" s="643"/>
      <c r="U385" s="643"/>
      <c r="V385" s="642"/>
      <c r="W385" s="643"/>
      <c r="X385" s="643"/>
      <c r="Y385" s="643"/>
      <c r="Z385" s="643"/>
      <c r="AA385" s="643"/>
      <c r="AB385" s="643"/>
      <c r="AC385" s="642"/>
      <c r="AE385" s="642"/>
      <c r="AF385" s="642"/>
      <c r="AG385" s="642"/>
      <c r="AH385" s="643"/>
      <c r="AI385" s="643"/>
      <c r="AJ385" s="643"/>
      <c r="AK385" s="642"/>
      <c r="AL385" s="644"/>
    </row>
  </sheetData>
  <autoFilter ref="A3:BE379" xr:uid="{E60AA9BF-8BAF-4C9C-9AD9-1FF9256440FB}"/>
  <sortState xmlns:xlrd2="http://schemas.microsoft.com/office/spreadsheetml/2017/richdata2" ref="A4:BE369">
    <sortCondition ref="P4:P369"/>
    <sortCondition ref="Q4:Q369"/>
  </sortState>
  <dataValidations count="2">
    <dataValidation type="list" allowBlank="1" showInputMessage="1" showErrorMessage="1" sqref="I168 L169:L170 AC149:AE149 M149:AA149" xr:uid="{FC832C84-F93B-4EF1-96F3-704C33DC4BAD}">
      <formula1>"Direct,Cold Call,Referal,Event,Flyer,Social Media,Other"</formula1>
    </dataValidation>
    <dataValidation type="list" allowBlank="1" showInputMessage="1" showErrorMessage="1" sqref="W149:Y149 R149:U149 AH149:AI149 AA149" xr:uid="{F23A33AF-5673-4480-A33D-EA49F4B02926}">
      <formula1>"Direct,Referal,Walk-In,Event,Flyer,Social Media"</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87EB7-4445-45B9-AB5E-D13974C1E06C}">
  <sheetPr codeName="Sheet6"/>
  <dimension ref="I4:L18"/>
  <sheetViews>
    <sheetView showGridLines="0" workbookViewId="0">
      <selection activeCell="P22" sqref="P22"/>
    </sheetView>
  </sheetViews>
  <sheetFormatPr defaultRowHeight="18"/>
  <cols>
    <col min="1" max="8" width="8.88671875" style="2"/>
    <col min="9" max="9" width="15.44140625" style="990" customWidth="1"/>
    <col min="10" max="10" width="4.77734375" style="2" customWidth="1"/>
    <col min="11" max="11" width="22.77734375" style="2" customWidth="1"/>
    <col min="12" max="12" width="4.5546875" style="2" customWidth="1"/>
    <col min="13" max="16384" width="8.88671875" style="2"/>
  </cols>
  <sheetData>
    <row r="4" spans="10:12">
      <c r="J4" s="990"/>
      <c r="K4" s="990"/>
      <c r="L4" s="990"/>
    </row>
    <row r="6" spans="10:12">
      <c r="J6" s="990"/>
      <c r="K6" s="990"/>
      <c r="L6" s="990"/>
    </row>
    <row r="8" spans="10:12">
      <c r="J8" s="990"/>
      <c r="K8" s="990"/>
      <c r="L8" s="990"/>
    </row>
    <row r="10" spans="10:12">
      <c r="J10" s="990"/>
      <c r="K10" s="990"/>
      <c r="L10" s="990"/>
    </row>
    <row r="11" spans="10:12" ht="22.2" customHeight="1"/>
    <row r="12" spans="10:12">
      <c r="J12" s="990"/>
      <c r="K12" s="990"/>
      <c r="L12" s="990"/>
    </row>
    <row r="13" spans="10:12" ht="23.4" customHeight="1"/>
    <row r="14" spans="10:12">
      <c r="J14" s="990"/>
      <c r="K14" s="990"/>
      <c r="L14" s="990"/>
    </row>
    <row r="16" spans="10:12" ht="36.6" customHeight="1">
      <c r="J16" s="990"/>
      <c r="K16" s="990"/>
      <c r="L16" s="990"/>
    </row>
    <row r="18" spans="10:12">
      <c r="J18" s="990"/>
      <c r="K18" s="990"/>
      <c r="L18" s="99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D155E-A6BF-4CC2-9B7A-71D5A7D1E3BC}">
  <sheetPr codeName="Sheet7">
    <tabColor rgb="FF4FF721"/>
  </sheetPr>
  <dimension ref="A1"/>
  <sheetViews>
    <sheetView showGridLines="0" workbookViewId="0">
      <selection activeCell="B28" sqref="B28"/>
    </sheetView>
  </sheetViews>
  <sheetFormatPr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E95C9-68F9-4619-B254-8EC5057B7308}">
  <dimension ref="B1:AK69"/>
  <sheetViews>
    <sheetView showGridLines="0" zoomScale="80" zoomScaleNormal="80" workbookViewId="0">
      <selection activeCell="T25" sqref="T25:AB35"/>
    </sheetView>
  </sheetViews>
  <sheetFormatPr defaultColWidth="9.109375" defaultRowHeight="13.2"/>
  <cols>
    <col min="1" max="1" width="7" style="158" customWidth="1"/>
    <col min="2" max="2" width="17.77734375" style="369" bestFit="1" customWidth="1"/>
    <col min="3" max="4" width="4.88671875" style="358" customWidth="1"/>
    <col min="5" max="5" width="16.109375" style="358" bestFit="1" customWidth="1"/>
    <col min="6" max="6" width="5.109375" style="158" customWidth="1"/>
    <col min="7" max="9" width="1.5546875" style="158" customWidth="1"/>
    <col min="10" max="10" width="1.6640625" style="158" customWidth="1"/>
    <col min="11" max="11" width="4.77734375" style="158" customWidth="1"/>
    <col min="12" max="12" width="18.109375" style="369" bestFit="1" customWidth="1"/>
    <col min="13" max="13" width="3.6640625" style="158" customWidth="1"/>
    <col min="14" max="14" width="2" style="664" customWidth="1"/>
    <col min="15" max="15" width="2.109375" style="664" customWidth="1"/>
    <col min="16" max="16" width="18.77734375" style="369" bestFit="1" customWidth="1"/>
    <col min="17" max="17" width="2.6640625" style="158" customWidth="1"/>
    <col min="18" max="18" width="4.109375" style="158" customWidth="1"/>
    <col min="19" max="19" width="4.21875" style="158" customWidth="1"/>
    <col min="20" max="20" width="17.88671875" style="369" bestFit="1" customWidth="1"/>
    <col min="21" max="21" width="3.88671875" style="358" customWidth="1"/>
    <col min="22" max="22" width="1.88671875" style="358" customWidth="1"/>
    <col min="23" max="23" width="4.77734375" style="158" customWidth="1"/>
    <col min="24" max="24" width="17.21875" style="369" bestFit="1" customWidth="1"/>
    <col min="25" max="25" width="2.5546875" style="98" customWidth="1"/>
    <col min="26" max="26" width="2.88671875" style="98" customWidth="1"/>
    <col min="27" max="27" width="3.77734375" style="664" customWidth="1"/>
    <col min="28" max="28" width="17.21875" style="369" bestFit="1" customWidth="1"/>
    <col min="29" max="29" width="5.21875" style="358" customWidth="1"/>
    <col min="30" max="30" width="3.5546875" style="158" hidden="1" customWidth="1"/>
    <col min="31" max="31" width="5.88671875" style="158" customWidth="1"/>
    <col min="32" max="32" width="16.88671875" style="369" bestFit="1" customWidth="1"/>
    <col min="33" max="33" width="5.6640625" style="358" customWidth="1"/>
    <col min="34" max="34" width="0.6640625" style="158" customWidth="1"/>
    <col min="35" max="35" width="6.109375" style="158" customWidth="1"/>
    <col min="36" max="36" width="15.6640625" style="369" bestFit="1" customWidth="1"/>
    <col min="37" max="37" width="4.6640625" style="158" customWidth="1"/>
    <col min="38" max="38" width="14.21875" style="158" bestFit="1" customWidth="1"/>
    <col min="39" max="16384" width="9.109375" style="158"/>
  </cols>
  <sheetData>
    <row r="1" spans="2:37">
      <c r="AH1" s="358"/>
      <c r="AI1" s="664"/>
    </row>
    <row r="2" spans="2:37" s="95" customFormat="1" ht="30" customHeight="1">
      <c r="B2" s="1088" t="s">
        <v>387</v>
      </c>
      <c r="C2" s="358"/>
      <c r="D2" s="358"/>
      <c r="E2" s="1767" t="s">
        <v>1903</v>
      </c>
      <c r="F2" s="1770"/>
      <c r="G2" s="1770"/>
      <c r="H2" s="1770"/>
      <c r="I2" s="1770"/>
      <c r="J2" s="1770"/>
      <c r="K2" s="1770"/>
      <c r="L2" s="1770"/>
      <c r="M2" s="1770"/>
      <c r="N2" s="1770"/>
      <c r="O2" s="1770"/>
      <c r="P2" s="1770"/>
      <c r="Q2" s="158"/>
      <c r="R2" s="158"/>
      <c r="S2" s="158"/>
      <c r="T2" s="1767" t="s">
        <v>1913</v>
      </c>
      <c r="U2" s="1770"/>
      <c r="V2" s="1770"/>
      <c r="W2" s="1770"/>
      <c r="X2" s="1770"/>
      <c r="Y2" s="1770"/>
      <c r="Z2" s="1770"/>
      <c r="AA2" s="1770"/>
      <c r="AB2" s="1770"/>
      <c r="AC2" s="98"/>
      <c r="AF2" s="1767" t="s">
        <v>1990</v>
      </c>
      <c r="AG2" s="1767"/>
      <c r="AH2" s="1767"/>
      <c r="AI2" s="1767"/>
      <c r="AJ2" s="1767"/>
    </row>
    <row r="3" spans="2:37" ht="25.05" customHeight="1" thickBot="1">
      <c r="E3" s="158"/>
      <c r="AF3" s="158"/>
      <c r="AG3" s="158"/>
      <c r="AJ3" s="158"/>
    </row>
    <row r="4" spans="2:37" ht="17.399999999999999" customHeight="1" thickBot="1">
      <c r="AB4" s="1218" t="s">
        <v>1176</v>
      </c>
      <c r="AF4" s="158"/>
      <c r="AG4" s="158"/>
      <c r="AI4" s="664"/>
      <c r="AJ4" s="1335" t="s">
        <v>1901</v>
      </c>
    </row>
    <row r="5" spans="2:37" ht="15" customHeight="1" thickBot="1">
      <c r="X5" s="1218" t="s">
        <v>373</v>
      </c>
      <c r="AB5" s="1220" t="s">
        <v>1177</v>
      </c>
      <c r="AF5" s="1332" t="s">
        <v>386</v>
      </c>
      <c r="AH5" s="358"/>
      <c r="AI5" s="664"/>
      <c r="AJ5" s="1089" t="s">
        <v>1456</v>
      </c>
      <c r="AK5" s="847">
        <v>1</v>
      </c>
    </row>
    <row r="6" spans="2:37" ht="15" customHeight="1" thickBot="1">
      <c r="T6" s="1215" t="s">
        <v>375</v>
      </c>
      <c r="X6" s="1219" t="s">
        <v>376</v>
      </c>
      <c r="Y6" s="1217">
        <v>1</v>
      </c>
      <c r="Z6" s="688"/>
      <c r="AA6" s="701" t="s">
        <v>378</v>
      </c>
      <c r="AB6" s="1220" t="str">
        <f>X6</f>
        <v>DebitNoteID</v>
      </c>
      <c r="AF6" s="1233" t="s">
        <v>447</v>
      </c>
      <c r="AG6" s="1000">
        <v>1</v>
      </c>
      <c r="AH6" s="1000"/>
      <c r="AI6" s="1198" t="s">
        <v>378</v>
      </c>
      <c r="AJ6" s="1090" t="str">
        <f>AF6</f>
        <v>ContactID</v>
      </c>
      <c r="AK6" s="1085"/>
    </row>
    <row r="7" spans="2:37" ht="15" customHeight="1" thickBot="1">
      <c r="P7" s="1204" t="s">
        <v>1198</v>
      </c>
      <c r="T7" s="1205" t="s">
        <v>377</v>
      </c>
      <c r="U7" s="1000">
        <v>1</v>
      </c>
      <c r="V7" s="689"/>
      <c r="W7" s="701" t="s">
        <v>378</v>
      </c>
      <c r="X7" s="1220" t="str">
        <f>T7</f>
        <v>PayPlanID</v>
      </c>
      <c r="AB7" s="1221"/>
      <c r="AF7" s="1235"/>
      <c r="AH7" s="670"/>
      <c r="AI7" s="664"/>
      <c r="AJ7" s="1199"/>
      <c r="AK7" s="667"/>
    </row>
    <row r="8" spans="2:37" ht="15" customHeight="1" thickBot="1">
      <c r="E8" s="1204" t="s">
        <v>380</v>
      </c>
      <c r="P8" s="1205" t="s">
        <v>483</v>
      </c>
      <c r="Q8" s="555">
        <v>1</v>
      </c>
      <c r="R8" s="555"/>
      <c r="S8" s="665" t="s">
        <v>378</v>
      </c>
      <c r="T8" s="1206" t="str">
        <f>P8</f>
        <v>ScheduleID</v>
      </c>
      <c r="X8" s="1216"/>
      <c r="AH8" s="670"/>
      <c r="AI8" s="664"/>
      <c r="AK8" s="667"/>
    </row>
    <row r="9" spans="2:37" ht="15" customHeight="1" thickBot="1">
      <c r="B9" s="1326" t="s">
        <v>387</v>
      </c>
      <c r="E9" s="1205" t="s">
        <v>445</v>
      </c>
      <c r="F9" s="1000">
        <v>1</v>
      </c>
      <c r="G9" s="690"/>
      <c r="H9" s="690"/>
      <c r="I9" s="690"/>
      <c r="J9" s="690"/>
      <c r="L9" s="691"/>
      <c r="M9" s="691"/>
      <c r="N9" s="691"/>
      <c r="O9" s="701" t="s">
        <v>378</v>
      </c>
      <c r="P9" s="1206" t="str">
        <f>E9</f>
        <v>PolicyID</v>
      </c>
      <c r="S9" s="1214"/>
      <c r="T9" s="1216"/>
      <c r="AH9" s="670"/>
      <c r="AI9" s="664"/>
      <c r="AJ9" s="1334" t="s">
        <v>1547</v>
      </c>
      <c r="AK9" s="667"/>
    </row>
    <row r="10" spans="2:37" ht="15" customHeight="1" thickBot="1">
      <c r="B10" s="1097" t="s">
        <v>1249</v>
      </c>
      <c r="C10" s="358">
        <v>1</v>
      </c>
      <c r="D10" s="701" t="s">
        <v>378</v>
      </c>
      <c r="E10" s="1206" t="str">
        <f>B10</f>
        <v>Client ID</v>
      </c>
      <c r="F10" s="840"/>
      <c r="G10" s="840"/>
      <c r="I10" s="671"/>
      <c r="J10" s="839"/>
      <c r="K10" s="846"/>
      <c r="L10" s="664"/>
      <c r="M10" s="664"/>
      <c r="P10" s="1212" t="s">
        <v>422</v>
      </c>
      <c r="S10" s="682"/>
      <c r="AF10" s="1333" t="s">
        <v>1157</v>
      </c>
      <c r="AH10" s="670"/>
      <c r="AI10" s="664"/>
      <c r="AJ10" s="1094" t="s">
        <v>1548</v>
      </c>
      <c r="AK10" s="667"/>
    </row>
    <row r="11" spans="2:37" ht="15" customHeight="1">
      <c r="B11" s="1091" t="s">
        <v>1823</v>
      </c>
      <c r="C11" s="693"/>
      <c r="D11" s="1086"/>
      <c r="E11" s="1202" t="s">
        <v>392</v>
      </c>
      <c r="F11" s="844"/>
      <c r="G11" s="844"/>
      <c r="I11" s="671"/>
      <c r="J11" s="843"/>
      <c r="K11" s="671"/>
      <c r="L11" s="1328" t="s">
        <v>1574</v>
      </c>
      <c r="O11" s="158"/>
      <c r="P11" s="1213" t="s">
        <v>424</v>
      </c>
      <c r="S11" s="682"/>
      <c r="AF11" s="1224" t="s">
        <v>1158</v>
      </c>
      <c r="AH11" s="670"/>
      <c r="AI11" s="664"/>
      <c r="AJ11" s="1095" t="str">
        <f>AJ5</f>
        <v>PRID</v>
      </c>
      <c r="AK11" s="1240">
        <v>1</v>
      </c>
    </row>
    <row r="12" spans="2:37" ht="15" customHeight="1" thickBot="1">
      <c r="B12" s="1091" t="s">
        <v>403</v>
      </c>
      <c r="D12" s="1087"/>
      <c r="E12" s="1202"/>
      <c r="F12" s="844"/>
      <c r="G12" s="844"/>
      <c r="I12" s="671"/>
      <c r="J12" s="843"/>
      <c r="K12" s="671"/>
      <c r="L12" s="1230" t="s">
        <v>414</v>
      </c>
      <c r="P12" s="1213" t="s">
        <v>364</v>
      </c>
      <c r="S12" s="682"/>
      <c r="AF12" s="1224" t="str">
        <f>AF6</f>
        <v>ContactID</v>
      </c>
      <c r="AG12" s="1239" t="s">
        <v>378</v>
      </c>
      <c r="AH12" s="670"/>
      <c r="AI12" s="664"/>
      <c r="AJ12" s="1096"/>
    </row>
    <row r="13" spans="2:37" ht="15" customHeight="1">
      <c r="B13" s="1091"/>
      <c r="D13" s="1087"/>
      <c r="E13" s="1207" t="s">
        <v>422</v>
      </c>
      <c r="F13" s="844"/>
      <c r="G13" s="844"/>
      <c r="I13" s="671"/>
      <c r="J13" s="843"/>
      <c r="K13" s="698" t="s">
        <v>378</v>
      </c>
      <c r="L13" s="1232" t="str">
        <f>E9</f>
        <v>PolicyID</v>
      </c>
      <c r="P13" s="1213" t="s">
        <v>423</v>
      </c>
      <c r="S13" s="682"/>
      <c r="T13" s="1767" t="s">
        <v>1912</v>
      </c>
      <c r="U13" s="1768"/>
      <c r="V13" s="1768"/>
      <c r="W13" s="1768"/>
      <c r="X13" s="1768"/>
      <c r="Y13" s="1769"/>
      <c r="Z13" s="1769"/>
      <c r="AA13" s="1769"/>
      <c r="AB13" s="1769"/>
      <c r="AF13" s="1224" t="str">
        <f>B10</f>
        <v>Client ID</v>
      </c>
      <c r="AH13" s="358"/>
      <c r="AI13" s="706"/>
      <c r="AJ13" s="158"/>
    </row>
    <row r="14" spans="2:37" ht="15" customHeight="1" thickBot="1">
      <c r="B14" s="1092" t="s">
        <v>422</v>
      </c>
      <c r="D14" s="1087"/>
      <c r="E14" s="1208" t="s">
        <v>1022</v>
      </c>
      <c r="F14" s="844"/>
      <c r="G14" s="844"/>
      <c r="I14" s="671"/>
      <c r="J14" s="843"/>
      <c r="L14" s="1225"/>
      <c r="P14" s="1209" t="s">
        <v>411</v>
      </c>
      <c r="S14" s="682"/>
      <c r="T14" s="1768"/>
      <c r="U14" s="1768"/>
      <c r="V14" s="1768"/>
      <c r="W14" s="1768"/>
      <c r="X14" s="1768"/>
      <c r="Y14" s="1769"/>
      <c r="Z14" s="1769"/>
      <c r="AA14" s="1769"/>
      <c r="AB14" s="1769"/>
      <c r="AF14" s="1224" t="str">
        <f>AJ5</f>
        <v>PRID</v>
      </c>
      <c r="AH14" s="358"/>
      <c r="AI14" s="706"/>
      <c r="AJ14" s="158"/>
    </row>
    <row r="15" spans="2:37" ht="15" customHeight="1" thickBot="1">
      <c r="B15" s="1098" t="s">
        <v>468</v>
      </c>
      <c r="D15" s="1087"/>
      <c r="E15" s="1209" t="s">
        <v>1191</v>
      </c>
      <c r="F15" s="844"/>
      <c r="G15" s="844"/>
      <c r="I15" s="671"/>
      <c r="J15" s="843"/>
      <c r="P15" s="1209" t="s">
        <v>1193</v>
      </c>
      <c r="S15" s="682"/>
      <c r="AF15" s="1225"/>
      <c r="AH15" s="358"/>
      <c r="AI15" s="706"/>
      <c r="AJ15" s="158"/>
    </row>
    <row r="16" spans="2:37" ht="15" customHeight="1" thickBot="1">
      <c r="B16" s="1098" t="s">
        <v>469</v>
      </c>
      <c r="D16" s="1087"/>
      <c r="E16" s="1209" t="s">
        <v>1185</v>
      </c>
      <c r="F16" s="844"/>
      <c r="G16" s="844"/>
      <c r="I16" s="671"/>
      <c r="J16" s="843"/>
      <c r="P16" s="1210"/>
      <c r="S16" s="666"/>
      <c r="T16" s="158"/>
      <c r="W16" s="664"/>
      <c r="X16" s="1222" t="s">
        <v>1339</v>
      </c>
      <c r="AB16" s="158"/>
      <c r="AH16" s="358"/>
      <c r="AI16" s="706"/>
      <c r="AJ16" s="158"/>
    </row>
    <row r="17" spans="2:36" ht="15" customHeight="1" thickBot="1">
      <c r="B17" s="1098" t="s">
        <v>470</v>
      </c>
      <c r="D17" s="1087"/>
      <c r="E17" s="1209" t="s">
        <v>1190</v>
      </c>
      <c r="F17" s="844"/>
      <c r="G17" s="844"/>
      <c r="I17" s="671"/>
      <c r="J17" s="843"/>
      <c r="L17" s="1331" t="s">
        <v>400</v>
      </c>
      <c r="S17" s="682"/>
      <c r="T17" s="1222" t="s">
        <v>1321</v>
      </c>
      <c r="W17" s="664"/>
      <c r="X17" s="1224" t="s">
        <v>1340</v>
      </c>
      <c r="AB17" s="158"/>
      <c r="AH17" s="358"/>
      <c r="AI17" s="706"/>
      <c r="AJ17" s="158"/>
    </row>
    <row r="18" spans="2:36" ht="15" customHeight="1" thickBot="1">
      <c r="B18" s="1093"/>
      <c r="C18" s="158"/>
      <c r="D18" s="1087"/>
      <c r="E18" s="1210" t="s">
        <v>1192</v>
      </c>
      <c r="F18" s="844"/>
      <c r="G18" s="844"/>
      <c r="I18" s="671"/>
      <c r="J18" s="671"/>
      <c r="L18" s="1211" t="s">
        <v>404</v>
      </c>
      <c r="P18" s="158"/>
      <c r="S18" s="666"/>
      <c r="T18" s="1223" t="s">
        <v>1250</v>
      </c>
      <c r="U18" s="669">
        <v>1</v>
      </c>
      <c r="V18" s="669"/>
      <c r="W18" s="665" t="s">
        <v>378</v>
      </c>
      <c r="X18" s="1224" t="str">
        <f>T18</f>
        <v>ComNoteID</v>
      </c>
      <c r="Y18" s="358"/>
      <c r="AB18" s="1226" t="s">
        <v>410</v>
      </c>
      <c r="AF18" s="1767" t="s">
        <v>1887</v>
      </c>
      <c r="AG18" s="1768"/>
      <c r="AH18" s="1768"/>
      <c r="AI18" s="1768"/>
      <c r="AJ18" s="1768"/>
    </row>
    <row r="19" spans="2:36" ht="15" customHeight="1" thickBot="1">
      <c r="B19" s="158"/>
      <c r="D19" s="1087"/>
      <c r="E19" s="158"/>
      <c r="F19" s="844"/>
      <c r="G19" s="844"/>
      <c r="I19" s="670"/>
      <c r="J19" s="842"/>
      <c r="K19" s="690"/>
      <c r="L19" s="1206" t="str">
        <f>E9</f>
        <v>PolicyID</v>
      </c>
      <c r="S19" s="698">
        <v>1</v>
      </c>
      <c r="T19" s="1224" t="str">
        <f>P8</f>
        <v>ScheduleID</v>
      </c>
      <c r="W19" s="664"/>
      <c r="X19" s="1224" t="str">
        <f>AB19</f>
        <v>ComStatID</v>
      </c>
      <c r="Y19" s="669" t="s">
        <v>378</v>
      </c>
      <c r="Z19" s="668"/>
      <c r="AA19" s="701">
        <v>1</v>
      </c>
      <c r="AB19" s="1223" t="s">
        <v>1175</v>
      </c>
      <c r="AC19" s="1000">
        <v>1</v>
      </c>
      <c r="AD19" s="690"/>
      <c r="AF19" s="1768"/>
      <c r="AG19" s="1768"/>
      <c r="AH19" s="1768"/>
      <c r="AI19" s="1768"/>
      <c r="AJ19" s="1768"/>
    </row>
    <row r="20" spans="2:36" ht="15" customHeight="1" thickBot="1">
      <c r="B20" s="158"/>
      <c r="D20" s="1087"/>
      <c r="E20" s="1329" t="s">
        <v>449</v>
      </c>
      <c r="F20" s="844"/>
      <c r="G20" s="844"/>
      <c r="I20" s="671"/>
      <c r="L20" s="1202" t="s">
        <v>409</v>
      </c>
      <c r="S20" s="700"/>
      <c r="T20" s="1225"/>
      <c r="X20" s="1225"/>
      <c r="Y20" s="358"/>
      <c r="AB20" s="1227" t="s">
        <v>422</v>
      </c>
      <c r="AE20" s="843"/>
      <c r="AG20" s="158"/>
      <c r="AJ20" s="158"/>
    </row>
    <row r="21" spans="2:36" ht="15" customHeight="1">
      <c r="B21" s="1327" t="s">
        <v>1248</v>
      </c>
      <c r="D21" s="1087"/>
      <c r="E21" s="1223" t="s">
        <v>452</v>
      </c>
      <c r="F21" s="844"/>
      <c r="G21" s="844"/>
      <c r="I21" s="671"/>
      <c r="J21" s="358"/>
      <c r="L21" s="1202"/>
      <c r="W21" s="664"/>
      <c r="Y21" s="358"/>
      <c r="AB21" s="1228" t="s">
        <v>425</v>
      </c>
      <c r="AE21" s="843"/>
      <c r="AF21" s="1336" t="s">
        <v>407</v>
      </c>
      <c r="AJ21" s="1336" t="s">
        <v>419</v>
      </c>
    </row>
    <row r="22" spans="2:36" ht="15" customHeight="1" thickBot="1">
      <c r="B22" s="1200" t="s">
        <v>1902</v>
      </c>
      <c r="D22" s="1087"/>
      <c r="E22" s="1232" t="str">
        <f>E9</f>
        <v>PolicyID</v>
      </c>
      <c r="F22" s="834" t="s">
        <v>378</v>
      </c>
      <c r="G22" s="835"/>
      <c r="I22" s="671"/>
      <c r="J22" s="358"/>
      <c r="L22" s="1207" t="s">
        <v>422</v>
      </c>
      <c r="AB22" s="1229"/>
      <c r="AE22" s="843"/>
      <c r="AF22" s="1223" t="s">
        <v>752</v>
      </c>
      <c r="AJ22" s="1236" t="s">
        <v>421</v>
      </c>
    </row>
    <row r="23" spans="2:36" ht="15" customHeight="1" thickBot="1">
      <c r="B23" s="1201" t="str">
        <f>B10</f>
        <v>Client ID</v>
      </c>
      <c r="C23" s="1238" t="s">
        <v>378</v>
      </c>
      <c r="E23" s="1227" t="s">
        <v>422</v>
      </c>
      <c r="F23" s="358"/>
      <c r="G23" s="835"/>
      <c r="I23" s="671"/>
      <c r="J23" s="358"/>
      <c r="L23" s="1209" t="s">
        <v>442</v>
      </c>
      <c r="AB23" s="158"/>
      <c r="AE23" s="842">
        <v>1</v>
      </c>
      <c r="AF23" s="1232" t="str">
        <f>AB19</f>
        <v>ComStatID</v>
      </c>
      <c r="AJ23" s="1225"/>
    </row>
    <row r="24" spans="2:36" ht="15" customHeight="1">
      <c r="B24" s="1202" t="s">
        <v>403</v>
      </c>
      <c r="E24" s="1228" t="s">
        <v>459</v>
      </c>
      <c r="F24" s="358"/>
      <c r="G24" s="835"/>
      <c r="I24" s="671"/>
      <c r="J24" s="358"/>
      <c r="L24" s="1209" t="s">
        <v>444</v>
      </c>
      <c r="AB24" s="158"/>
      <c r="AF24" s="1227" t="s">
        <v>422</v>
      </c>
    </row>
    <row r="25" spans="2:36" ht="15" customHeight="1" thickBot="1">
      <c r="B25" s="1203"/>
      <c r="E25" s="1229" t="s">
        <v>460</v>
      </c>
      <c r="F25" s="358"/>
      <c r="G25" s="835"/>
      <c r="I25" s="671"/>
      <c r="J25" s="358"/>
      <c r="L25" s="1210" t="s">
        <v>446</v>
      </c>
      <c r="T25" s="1767" t="s">
        <v>1915</v>
      </c>
      <c r="U25" s="1768"/>
      <c r="V25" s="1768"/>
      <c r="W25" s="1768"/>
      <c r="X25" s="1768"/>
      <c r="Y25" s="1769"/>
      <c r="Z25" s="1769"/>
      <c r="AA25" s="1769"/>
      <c r="AB25" s="1769"/>
      <c r="AF25" s="1228" t="s">
        <v>1416</v>
      </c>
      <c r="AJ25" s="158"/>
    </row>
    <row r="26" spans="2:36" ht="15" customHeight="1" thickBot="1">
      <c r="B26" s="1092" t="s">
        <v>422</v>
      </c>
      <c r="F26" s="358"/>
      <c r="G26" s="835"/>
      <c r="I26" s="671"/>
      <c r="J26" s="358"/>
      <c r="K26" s="358"/>
      <c r="T26" s="1768"/>
      <c r="U26" s="1768"/>
      <c r="V26" s="1768"/>
      <c r="W26" s="1768"/>
      <c r="X26" s="1768"/>
      <c r="Y26" s="1769"/>
      <c r="Z26" s="1769"/>
      <c r="AA26" s="1769"/>
      <c r="AB26" s="1769"/>
      <c r="AF26" s="1229"/>
      <c r="AJ26" s="158"/>
    </row>
    <row r="27" spans="2:36" ht="15" customHeight="1" thickBot="1">
      <c r="B27" s="1098" t="s">
        <v>468</v>
      </c>
      <c r="E27" s="1329" t="s">
        <v>450</v>
      </c>
      <c r="F27" s="358"/>
      <c r="G27" s="835"/>
      <c r="I27" s="671"/>
      <c r="J27" s="358"/>
      <c r="K27" s="358"/>
      <c r="L27" s="1330" t="s">
        <v>428</v>
      </c>
      <c r="Q27" s="358"/>
      <c r="R27" s="358"/>
      <c r="S27" s="358"/>
      <c r="T27" s="158"/>
      <c r="W27" s="664"/>
      <c r="AJ27" s="158"/>
    </row>
    <row r="28" spans="2:36" ht="15" customHeight="1">
      <c r="B28" s="1098" t="s">
        <v>469</v>
      </c>
      <c r="E28" s="1223" t="s">
        <v>453</v>
      </c>
      <c r="F28" s="358"/>
      <c r="G28" s="835"/>
      <c r="I28" s="671"/>
      <c r="J28" s="358"/>
      <c r="K28" s="358"/>
      <c r="L28" s="1230" t="s">
        <v>430</v>
      </c>
      <c r="Q28" s="358"/>
      <c r="R28" s="358"/>
      <c r="S28" s="358"/>
      <c r="T28" s="1319" t="s">
        <v>1975</v>
      </c>
      <c r="W28" s="664"/>
      <c r="X28" s="1319" t="s">
        <v>1718</v>
      </c>
      <c r="AB28" s="1319" t="s">
        <v>1976</v>
      </c>
      <c r="AF28" s="1336" t="s">
        <v>429</v>
      </c>
      <c r="AJ28" s="158"/>
    </row>
    <row r="29" spans="2:36" ht="15" customHeight="1" thickBot="1">
      <c r="B29" s="1093"/>
      <c r="E29" s="1232" t="str">
        <f>E9</f>
        <v>PolicyID</v>
      </c>
      <c r="F29" s="690" t="s">
        <v>378</v>
      </c>
      <c r="G29" s="834"/>
      <c r="H29" s="358"/>
      <c r="I29" s="692"/>
      <c r="J29" s="669"/>
      <c r="K29" s="669"/>
      <c r="L29" s="1230" t="str">
        <f>E9</f>
        <v>PolicyID</v>
      </c>
      <c r="Q29" s="358"/>
      <c r="R29" s="358"/>
      <c r="S29" s="358"/>
      <c r="T29" s="1233"/>
      <c r="W29" s="664"/>
      <c r="X29" s="1230"/>
      <c r="AB29" s="1233"/>
      <c r="AF29" s="1237" t="s">
        <v>432</v>
      </c>
      <c r="AJ29" s="158"/>
    </row>
    <row r="30" spans="2:36" ht="15" customHeight="1" thickBot="1">
      <c r="B30" s="158"/>
      <c r="E30" s="1231" t="s">
        <v>403</v>
      </c>
      <c r="H30" s="358"/>
      <c r="L30" s="1225"/>
      <c r="Q30" s="358"/>
      <c r="R30" s="358"/>
      <c r="S30" s="358"/>
      <c r="T30" s="1234"/>
      <c r="W30" s="664"/>
      <c r="X30" s="1225"/>
      <c r="AB30" s="1234"/>
      <c r="AF30" s="1227" t="s">
        <v>422</v>
      </c>
      <c r="AJ30" s="158"/>
    </row>
    <row r="31" spans="2:36" ht="15" customHeight="1" thickBot="1">
      <c r="B31" s="158"/>
      <c r="E31" s="1227" t="s">
        <v>422</v>
      </c>
      <c r="H31" s="358"/>
      <c r="Q31" s="358"/>
      <c r="R31" s="358"/>
      <c r="S31" s="358"/>
      <c r="T31" s="358"/>
      <c r="W31" s="664"/>
      <c r="AF31" s="1228" t="s">
        <v>1417</v>
      </c>
      <c r="AJ31" s="158"/>
    </row>
    <row r="32" spans="2:36" ht="15" customHeight="1" thickBot="1">
      <c r="B32" s="158"/>
      <c r="E32" s="1228" t="s">
        <v>462</v>
      </c>
      <c r="T32" s="1319" t="s">
        <v>1914</v>
      </c>
      <c r="X32" s="1319" t="s">
        <v>1974</v>
      </c>
      <c r="AB32" s="1319" t="s">
        <v>440</v>
      </c>
      <c r="AF32" s="1229"/>
      <c r="AJ32" s="158"/>
    </row>
    <row r="33" spans="2:36" ht="15" customHeight="1" thickBot="1">
      <c r="B33" s="158"/>
      <c r="D33" s="158"/>
      <c r="E33" s="1229"/>
      <c r="T33" s="1233"/>
      <c r="X33" s="1233"/>
      <c r="AB33" s="1233"/>
    </row>
    <row r="34" spans="2:36" ht="15" customHeight="1" thickBot="1">
      <c r="B34" s="158"/>
      <c r="C34" s="158"/>
      <c r="E34" s="158"/>
      <c r="L34" s="158"/>
      <c r="T34" s="1234"/>
      <c r="X34" s="1234"/>
      <c r="Y34" s="158"/>
      <c r="AB34" s="1234"/>
      <c r="AF34" s="158"/>
      <c r="AJ34" s="158"/>
    </row>
    <row r="35" spans="2:36" ht="15" customHeight="1">
      <c r="B35" s="158"/>
      <c r="E35" s="158"/>
      <c r="Y35" s="158"/>
      <c r="AF35" s="158"/>
      <c r="AJ35" s="158"/>
    </row>
    <row r="36" spans="2:36" ht="15" customHeight="1">
      <c r="B36" s="158"/>
      <c r="E36" s="158"/>
      <c r="Y36" s="158"/>
      <c r="AF36" s="158"/>
      <c r="AJ36" s="158"/>
    </row>
    <row r="37" spans="2:36" ht="15" customHeight="1">
      <c r="B37" s="158"/>
      <c r="E37" s="158"/>
      <c r="Y37" s="158"/>
      <c r="AF37" s="158"/>
    </row>
    <row r="38" spans="2:36" ht="15" customHeight="1">
      <c r="E38" s="158"/>
      <c r="Y38" s="158"/>
      <c r="AF38" s="158"/>
    </row>
    <row r="39" spans="2:36" ht="15" customHeight="1">
      <c r="B39" s="158"/>
      <c r="E39" s="158"/>
      <c r="Y39" s="158"/>
      <c r="AF39" s="158"/>
    </row>
    <row r="40" spans="2:36" ht="15" customHeight="1">
      <c r="B40" s="158"/>
      <c r="E40" s="158"/>
      <c r="Y40" s="158"/>
    </row>
    <row r="41" spans="2:36" ht="15" customHeight="1">
      <c r="B41" s="158"/>
      <c r="Y41" s="158"/>
    </row>
    <row r="42" spans="2:36" ht="15" customHeight="1">
      <c r="B42" s="158"/>
      <c r="D42" s="158"/>
      <c r="Y42" s="158"/>
    </row>
    <row r="43" spans="2:36" ht="15" customHeight="1">
      <c r="B43" s="158"/>
      <c r="C43" s="158"/>
      <c r="D43" s="158"/>
      <c r="Y43" s="158"/>
    </row>
    <row r="44" spans="2:36" ht="15" customHeight="1">
      <c r="B44" s="158"/>
      <c r="C44" s="158"/>
      <c r="D44" s="158"/>
      <c r="Y44" s="158"/>
    </row>
    <row r="45" spans="2:36" ht="15" customHeight="1">
      <c r="B45" s="158"/>
      <c r="C45" s="158"/>
      <c r="D45" s="158"/>
      <c r="Y45" s="158"/>
    </row>
    <row r="46" spans="2:36" ht="15" customHeight="1">
      <c r="B46" s="158"/>
      <c r="C46" s="158"/>
      <c r="D46" s="158"/>
      <c r="V46" s="369"/>
      <c r="X46" s="158"/>
      <c r="Y46" s="158"/>
    </row>
    <row r="47" spans="2:36" ht="15" customHeight="1">
      <c r="B47" s="158"/>
      <c r="C47" s="158"/>
      <c r="D47" s="158"/>
    </row>
    <row r="48" spans="2:36" ht="15" customHeight="1">
      <c r="B48" s="158"/>
      <c r="C48" s="158"/>
    </row>
    <row r="49" spans="2:2" ht="15" customHeight="1">
      <c r="B49" s="158"/>
    </row>
    <row r="50" spans="2:2" ht="15" customHeight="1">
      <c r="B50" s="158"/>
    </row>
    <row r="51" spans="2:2" ht="15" customHeight="1">
      <c r="B51" s="158"/>
    </row>
    <row r="52" spans="2:2" ht="15" customHeight="1">
      <c r="B52" s="158"/>
    </row>
    <row r="53" spans="2:2" ht="15" customHeight="1">
      <c r="B53" s="158"/>
    </row>
    <row r="54" spans="2:2" ht="15" customHeight="1">
      <c r="B54" s="158"/>
    </row>
    <row r="55" spans="2:2" ht="15" customHeight="1">
      <c r="B55" s="158"/>
    </row>
    <row r="56" spans="2:2" ht="15" customHeight="1">
      <c r="B56" s="158"/>
    </row>
    <row r="57" spans="2:2" ht="15" customHeight="1">
      <c r="B57" s="158"/>
    </row>
    <row r="58" spans="2:2" ht="15" customHeight="1">
      <c r="B58" s="158"/>
    </row>
    <row r="59" spans="2:2" ht="15" customHeight="1">
      <c r="B59" s="158"/>
    </row>
    <row r="60" spans="2:2" ht="15" customHeight="1">
      <c r="B60" s="158"/>
    </row>
    <row r="61" spans="2:2" ht="15" customHeight="1">
      <c r="B61" s="158"/>
    </row>
    <row r="62" spans="2:2" ht="15" customHeight="1">
      <c r="B62" s="158"/>
    </row>
    <row r="63" spans="2:2" ht="15" customHeight="1">
      <c r="B63" s="158"/>
    </row>
    <row r="64" spans="2:2" ht="15" customHeight="1">
      <c r="B64" s="158"/>
    </row>
    <row r="65" spans="2:2">
      <c r="B65" s="158"/>
    </row>
    <row r="66" spans="2:2">
      <c r="B66" s="158"/>
    </row>
    <row r="67" spans="2:2">
      <c r="B67" s="158"/>
    </row>
    <row r="68" spans="2:2">
      <c r="B68" s="158"/>
    </row>
    <row r="69" spans="2:2">
      <c r="B69" s="158"/>
    </row>
  </sheetData>
  <mergeCells count="6">
    <mergeCell ref="T25:AB26"/>
    <mergeCell ref="AF2:AJ2"/>
    <mergeCell ref="AF18:AJ19"/>
    <mergeCell ref="E2:P2"/>
    <mergeCell ref="T2:AB2"/>
    <mergeCell ref="T13:AB14"/>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E602F-7DB0-481F-89C1-BEF815DE3390}">
  <dimension ref="B1:AJ69"/>
  <sheetViews>
    <sheetView showGridLines="0" zoomScale="80" zoomScaleNormal="80" workbookViewId="0">
      <selection activeCell="AB4" sqref="AB4:AB9"/>
    </sheetView>
  </sheetViews>
  <sheetFormatPr defaultColWidth="9.109375" defaultRowHeight="13.2"/>
  <cols>
    <col min="1" max="1" width="7" style="158" customWidth="1"/>
    <col min="2" max="2" width="17.77734375" style="369" bestFit="1" customWidth="1"/>
    <col min="3" max="4" width="4.88671875" style="358" customWidth="1"/>
    <col min="5" max="5" width="16.109375" style="358" bestFit="1" customWidth="1"/>
    <col min="6" max="6" width="5.109375" style="158" customWidth="1"/>
    <col min="7" max="9" width="1.5546875" style="158" customWidth="1"/>
    <col min="10" max="10" width="1.6640625" style="158" customWidth="1"/>
    <col min="11" max="11" width="4.77734375" style="158" customWidth="1"/>
    <col min="12" max="12" width="18.109375" style="369" bestFit="1" customWidth="1"/>
    <col min="13" max="13" width="3.6640625" style="158" customWidth="1"/>
    <col min="14" max="14" width="2" style="664" customWidth="1"/>
    <col min="15" max="15" width="2.109375" style="664" customWidth="1"/>
    <col min="16" max="16" width="18.77734375" style="369" bestFit="1" customWidth="1"/>
    <col min="17" max="17" width="2.6640625" style="158" customWidth="1"/>
    <col min="18" max="18" width="4.109375" style="158" customWidth="1"/>
    <col min="19" max="19" width="4.21875" style="158" customWidth="1"/>
    <col min="20" max="20" width="17.88671875" style="369" bestFit="1" customWidth="1"/>
    <col min="21" max="21" width="3.88671875" style="358" customWidth="1"/>
    <col min="22" max="22" width="1.88671875" style="358" customWidth="1"/>
    <col min="23" max="23" width="4.77734375" style="158" customWidth="1"/>
    <col min="24" max="24" width="17.21875" style="369" bestFit="1" customWidth="1"/>
    <col min="25" max="25" width="2.5546875" style="98" customWidth="1"/>
    <col min="26" max="26" width="2.88671875" style="98" customWidth="1"/>
    <col min="27" max="27" width="3.77734375" style="664" customWidth="1"/>
    <col min="28" max="28" width="17.21875" style="369" bestFit="1" customWidth="1"/>
    <col min="29" max="29" width="5.21875" style="358" customWidth="1"/>
    <col min="30" max="30" width="3.5546875" style="158" hidden="1" customWidth="1"/>
    <col min="31" max="31" width="5.88671875" style="158" customWidth="1"/>
    <col min="32" max="32" width="16.88671875" style="369" bestFit="1" customWidth="1"/>
    <col min="33" max="33" width="5.6640625" style="358" customWidth="1"/>
    <col min="34" max="34" width="0.6640625" style="158" customWidth="1"/>
    <col min="35" max="35" width="6.109375" style="158" customWidth="1"/>
    <col min="36" max="36" width="15.6640625" style="369" bestFit="1" customWidth="1"/>
    <col min="37" max="37" width="4.6640625" style="158" customWidth="1"/>
    <col min="38" max="38" width="14.21875" style="158" bestFit="1" customWidth="1"/>
    <col min="39" max="16384" width="9.109375" style="158"/>
  </cols>
  <sheetData>
    <row r="1" spans="2:36">
      <c r="AF1" s="358"/>
      <c r="AH1" s="358"/>
      <c r="AI1" s="664"/>
      <c r="AJ1" s="358"/>
    </row>
    <row r="2" spans="2:36" s="95" customFormat="1" ht="30" customHeight="1">
      <c r="B2" s="369"/>
      <c r="C2" s="358"/>
      <c r="D2" s="358"/>
      <c r="E2" s="1767" t="s">
        <v>1903</v>
      </c>
      <c r="F2" s="1770"/>
      <c r="G2" s="1770"/>
      <c r="H2" s="1770"/>
      <c r="I2" s="1770"/>
      <c r="J2" s="1770"/>
      <c r="K2" s="1770"/>
      <c r="L2" s="1770"/>
      <c r="M2" s="1770"/>
      <c r="N2" s="1770"/>
      <c r="O2" s="1770"/>
      <c r="P2" s="1770"/>
      <c r="Q2" s="158"/>
      <c r="R2" s="158"/>
      <c r="S2" s="158"/>
      <c r="T2" s="1767" t="s">
        <v>1913</v>
      </c>
      <c r="U2" s="1770"/>
      <c r="V2" s="1770"/>
      <c r="W2" s="1770"/>
      <c r="X2" s="1770"/>
      <c r="Y2" s="1770"/>
      <c r="Z2" s="1770"/>
      <c r="AA2" s="1770"/>
      <c r="AB2" s="1770"/>
      <c r="AC2" s="98"/>
      <c r="AF2" s="1338"/>
      <c r="AG2" s="1338"/>
      <c r="AH2" s="1338"/>
      <c r="AI2" s="1338"/>
      <c r="AJ2" s="1338"/>
    </row>
    <row r="3" spans="2:36" ht="25.05" customHeight="1" thickBot="1">
      <c r="E3" s="158"/>
      <c r="AF3" s="158"/>
      <c r="AG3" s="158"/>
      <c r="AJ3" s="158"/>
    </row>
    <row r="4" spans="2:36" ht="17.399999999999999" customHeight="1" thickBot="1">
      <c r="AB4" s="1434" t="s">
        <v>1176</v>
      </c>
      <c r="AF4" s="158"/>
      <c r="AG4" s="158"/>
      <c r="AI4" s="664"/>
      <c r="AJ4" s="1342"/>
    </row>
    <row r="5" spans="2:36" ht="15" customHeight="1" thickBot="1">
      <c r="X5" s="1434" t="s">
        <v>373</v>
      </c>
      <c r="AB5" s="1436" t="s">
        <v>1177</v>
      </c>
      <c r="AF5" s="1342"/>
      <c r="AH5" s="358"/>
      <c r="AI5" s="706"/>
      <c r="AJ5" s="1340"/>
    </row>
    <row r="6" spans="2:36" ht="15" customHeight="1" thickBot="1">
      <c r="T6" s="1434" t="s">
        <v>375</v>
      </c>
      <c r="X6" s="1435" t="s">
        <v>376</v>
      </c>
      <c r="Y6" s="1254">
        <v>1</v>
      </c>
      <c r="Z6" s="1255"/>
      <c r="AA6" s="1251" t="s">
        <v>378</v>
      </c>
      <c r="AB6" s="1436" t="str">
        <f>X6</f>
        <v>DebitNoteID</v>
      </c>
      <c r="AF6" s="1343"/>
      <c r="AH6" s="358"/>
      <c r="AI6" s="706"/>
      <c r="AJ6" s="1339"/>
    </row>
    <row r="7" spans="2:36" ht="15" customHeight="1" thickBot="1">
      <c r="P7" s="1424" t="s">
        <v>1198</v>
      </c>
      <c r="T7" s="1425" t="s">
        <v>377</v>
      </c>
      <c r="U7" s="1248">
        <v>1</v>
      </c>
      <c r="V7" s="1253"/>
      <c r="W7" s="1251" t="s">
        <v>378</v>
      </c>
      <c r="X7" s="1436" t="str">
        <f>T7</f>
        <v>PayPlanID</v>
      </c>
      <c r="AB7" s="1437"/>
      <c r="AF7" s="98"/>
      <c r="AH7" s="358"/>
      <c r="AI7" s="706"/>
      <c r="AJ7" s="358"/>
    </row>
    <row r="8" spans="2:36" ht="15" customHeight="1" thickBot="1">
      <c r="E8" s="1424" t="s">
        <v>380</v>
      </c>
      <c r="P8" s="1425" t="s">
        <v>483</v>
      </c>
      <c r="Q8" s="1252">
        <v>1</v>
      </c>
      <c r="R8" s="1249"/>
      <c r="S8" s="1251" t="s">
        <v>378</v>
      </c>
      <c r="T8" s="1426" t="str">
        <f>P8</f>
        <v>ScheduleID</v>
      </c>
      <c r="X8" s="1430"/>
      <c r="AF8" s="358"/>
      <c r="AH8" s="358"/>
      <c r="AI8" s="706"/>
      <c r="AJ8" s="358"/>
    </row>
    <row r="9" spans="2:36" ht="15" customHeight="1" thickBot="1">
      <c r="E9" s="1425" t="s">
        <v>445</v>
      </c>
      <c r="F9" s="1248">
        <v>1</v>
      </c>
      <c r="G9" s="1249"/>
      <c r="H9" s="1249"/>
      <c r="I9" s="1249"/>
      <c r="J9" s="1249"/>
      <c r="K9" s="1249"/>
      <c r="L9" s="1250"/>
      <c r="M9" s="1250"/>
      <c r="N9" s="1250"/>
      <c r="O9" s="1251" t="s">
        <v>378</v>
      </c>
      <c r="P9" s="1426" t="str">
        <f>E9</f>
        <v>PolicyID</v>
      </c>
      <c r="T9" s="1430"/>
      <c r="AF9" s="358"/>
      <c r="AH9" s="358"/>
      <c r="AI9" s="706"/>
      <c r="AJ9" s="1078"/>
    </row>
    <row r="10" spans="2:36" ht="15" customHeight="1" thickBot="1">
      <c r="E10" s="1426" t="s">
        <v>1249</v>
      </c>
      <c r="H10" s="358"/>
      <c r="J10" s="1323"/>
      <c r="K10" s="1321"/>
      <c r="L10" s="664"/>
      <c r="M10" s="664"/>
      <c r="P10" s="1432" t="s">
        <v>422</v>
      </c>
      <c r="AF10" s="1078"/>
      <c r="AH10" s="358"/>
      <c r="AI10" s="706"/>
      <c r="AJ10" s="1340"/>
    </row>
    <row r="11" spans="2:36" ht="15" customHeight="1">
      <c r="E11" s="1427" t="s">
        <v>392</v>
      </c>
      <c r="H11" s="358"/>
      <c r="J11" s="1324"/>
      <c r="L11" s="1424" t="s">
        <v>1574</v>
      </c>
      <c r="O11" s="158"/>
      <c r="P11" s="1433" t="s">
        <v>424</v>
      </c>
      <c r="AF11" s="1339"/>
      <c r="AH11" s="358"/>
      <c r="AI11" s="706"/>
      <c r="AJ11" s="1344"/>
    </row>
    <row r="12" spans="2:36" ht="15" customHeight="1">
      <c r="E12" s="1427"/>
      <c r="H12" s="358"/>
      <c r="J12" s="1324"/>
      <c r="L12" s="1431" t="s">
        <v>414</v>
      </c>
      <c r="P12" s="1433" t="s">
        <v>364</v>
      </c>
      <c r="T12" s="358"/>
      <c r="X12" s="358"/>
      <c r="AB12" s="358"/>
      <c r="AF12" s="1339"/>
      <c r="AH12" s="358"/>
      <c r="AI12" s="706"/>
      <c r="AJ12" s="158"/>
    </row>
    <row r="13" spans="2:36" ht="15" customHeight="1" thickBot="1">
      <c r="E13" s="1428" t="s">
        <v>422</v>
      </c>
      <c r="H13" s="358"/>
      <c r="J13" s="1324"/>
      <c r="K13" s="1325" t="s">
        <v>378</v>
      </c>
      <c r="L13" s="1426" t="str">
        <f>E9</f>
        <v>PolicyID</v>
      </c>
      <c r="P13" s="1433" t="s">
        <v>423</v>
      </c>
      <c r="T13" s="1338"/>
      <c r="U13" s="96"/>
      <c r="V13" s="96"/>
      <c r="W13" s="96"/>
      <c r="X13" s="96"/>
      <c r="Y13"/>
      <c r="Z13"/>
      <c r="AA13"/>
      <c r="AB13"/>
      <c r="AF13" s="1339"/>
      <c r="AH13" s="358"/>
      <c r="AI13" s="706"/>
      <c r="AJ13" s="158"/>
    </row>
    <row r="14" spans="2:36" ht="15" customHeight="1" thickBot="1">
      <c r="E14" s="1429" t="s">
        <v>1022</v>
      </c>
      <c r="H14" s="358"/>
      <c r="L14" s="1430"/>
      <c r="P14" s="1427" t="s">
        <v>411</v>
      </c>
      <c r="T14" s="96"/>
      <c r="U14" s="96"/>
      <c r="V14" s="96"/>
      <c r="W14" s="96"/>
      <c r="X14" s="96"/>
      <c r="Y14"/>
      <c r="Z14"/>
      <c r="AA14"/>
      <c r="AB14"/>
      <c r="AF14" s="1339"/>
      <c r="AH14" s="358"/>
      <c r="AI14" s="706"/>
      <c r="AJ14" s="158"/>
    </row>
    <row r="15" spans="2:36" ht="15" customHeight="1">
      <c r="E15" s="1427" t="s">
        <v>1191</v>
      </c>
      <c r="H15" s="358"/>
      <c r="P15" s="1427" t="s">
        <v>1193</v>
      </c>
      <c r="T15" s="358"/>
      <c r="X15" s="358"/>
      <c r="AB15" s="358"/>
      <c r="AF15" s="358"/>
      <c r="AH15" s="358"/>
      <c r="AI15" s="706"/>
      <c r="AJ15" s="358"/>
    </row>
    <row r="16" spans="2:36" ht="15" customHeight="1" thickBot="1">
      <c r="E16" s="1427" t="s">
        <v>1185</v>
      </c>
      <c r="H16" s="358"/>
      <c r="P16" s="1430"/>
      <c r="T16" s="158"/>
      <c r="W16" s="664"/>
      <c r="X16" s="1078"/>
      <c r="AB16" s="158"/>
      <c r="AF16" s="358"/>
      <c r="AH16" s="358"/>
      <c r="AI16" s="706"/>
      <c r="AJ16" s="358"/>
    </row>
    <row r="17" spans="2:36" ht="15" customHeight="1">
      <c r="E17" s="1427" t="s">
        <v>1190</v>
      </c>
      <c r="H17" s="358"/>
      <c r="T17" s="1078"/>
      <c r="W17" s="664"/>
      <c r="X17" s="1339"/>
      <c r="AB17" s="158"/>
      <c r="AF17" s="358"/>
      <c r="AH17" s="358"/>
      <c r="AI17" s="706"/>
      <c r="AJ17" s="358"/>
    </row>
    <row r="18" spans="2:36" ht="15" customHeight="1" thickBot="1">
      <c r="E18" s="1430" t="s">
        <v>1192</v>
      </c>
      <c r="H18" s="358"/>
      <c r="P18" s="158"/>
      <c r="T18" s="1340"/>
      <c r="W18" s="664"/>
      <c r="X18" s="1339"/>
      <c r="AB18" s="363"/>
      <c r="AF18" s="1338"/>
      <c r="AG18" s="96"/>
      <c r="AH18" s="96"/>
      <c r="AI18" s="96"/>
      <c r="AJ18" s="96"/>
    </row>
    <row r="19" spans="2:36" ht="15" customHeight="1">
      <c r="E19" s="158"/>
      <c r="H19" s="358"/>
      <c r="T19" s="1339"/>
      <c r="W19" s="664"/>
      <c r="X19" s="1339"/>
      <c r="AB19" s="1340"/>
      <c r="AF19" s="96"/>
      <c r="AG19" s="96"/>
      <c r="AH19" s="96"/>
      <c r="AI19" s="96"/>
      <c r="AJ19" s="96"/>
    </row>
    <row r="20" spans="2:36" ht="15" customHeight="1">
      <c r="E20" s="951"/>
      <c r="H20" s="358"/>
      <c r="T20" s="358"/>
      <c r="X20" s="358"/>
      <c r="AB20" s="1341"/>
      <c r="AF20" s="358"/>
      <c r="AG20" s="158"/>
      <c r="AJ20" s="158"/>
    </row>
    <row r="21" spans="2:36" ht="15" customHeight="1">
      <c r="E21" s="951"/>
      <c r="H21" s="358"/>
      <c r="T21" s="358"/>
      <c r="X21" s="358"/>
      <c r="AB21" s="358"/>
      <c r="AF21" s="1078"/>
      <c r="AJ21" s="1078"/>
    </row>
    <row r="22" spans="2:36" ht="15" customHeight="1">
      <c r="E22" s="369"/>
      <c r="H22" s="358"/>
      <c r="AF22" s="951"/>
      <c r="AJ22" s="951"/>
    </row>
    <row r="23" spans="2:36" ht="15" customHeight="1">
      <c r="E23" s="1337"/>
      <c r="H23" s="358"/>
      <c r="AB23" s="158"/>
      <c r="AJ23" s="158"/>
    </row>
    <row r="24" spans="2:36" ht="15" customHeight="1">
      <c r="E24" s="369"/>
      <c r="H24" s="358"/>
      <c r="AB24" s="158"/>
      <c r="AF24" s="1337"/>
      <c r="AJ24" s="158"/>
    </row>
    <row r="25" spans="2:36" ht="15" customHeight="1">
      <c r="E25" s="369"/>
      <c r="H25" s="358"/>
      <c r="T25" s="1771"/>
      <c r="U25" s="1772"/>
      <c r="V25" s="1772"/>
      <c r="W25" s="1772"/>
      <c r="X25" s="1772"/>
      <c r="Y25" s="1773"/>
      <c r="Z25" s="1773"/>
      <c r="AA25" s="1773"/>
      <c r="AB25" s="1773"/>
      <c r="AJ25" s="158"/>
    </row>
    <row r="26" spans="2:36" ht="15" customHeight="1">
      <c r="H26" s="358"/>
      <c r="T26" s="1772"/>
      <c r="U26" s="1772"/>
      <c r="V26" s="1772"/>
      <c r="W26" s="1772"/>
      <c r="X26" s="1772"/>
      <c r="Y26" s="1773"/>
      <c r="Z26" s="1773"/>
      <c r="AA26" s="1773"/>
      <c r="AB26" s="1773"/>
    </row>
    <row r="27" spans="2:36" ht="15" customHeight="1" thickBot="1">
      <c r="E27" s="951"/>
      <c r="H27" s="358"/>
      <c r="L27" s="951"/>
      <c r="Q27" s="358"/>
      <c r="R27" s="358"/>
      <c r="S27" s="358"/>
      <c r="T27" s="158"/>
      <c r="W27" s="664"/>
    </row>
    <row r="28" spans="2:36" ht="15" customHeight="1">
      <c r="E28" s="951"/>
      <c r="H28" s="358"/>
      <c r="L28" s="951"/>
      <c r="Q28" s="358"/>
      <c r="R28" s="358"/>
      <c r="S28" s="358"/>
      <c r="T28" s="1319" t="s">
        <v>1975</v>
      </c>
      <c r="W28" s="664"/>
      <c r="X28" s="1319" t="s">
        <v>1718</v>
      </c>
      <c r="AB28" s="1345" t="s">
        <v>1976</v>
      </c>
      <c r="AF28" s="951"/>
      <c r="AJ28" s="158"/>
    </row>
    <row r="29" spans="2:36" ht="15" customHeight="1">
      <c r="E29" s="369"/>
      <c r="H29" s="358"/>
      <c r="L29" s="951"/>
      <c r="Q29" s="358"/>
      <c r="R29" s="358"/>
      <c r="S29" s="358"/>
      <c r="T29" s="1233"/>
      <c r="W29" s="664"/>
      <c r="X29" s="1230"/>
      <c r="AB29" s="1343"/>
      <c r="AJ29" s="158"/>
    </row>
    <row r="30" spans="2:36" ht="15" customHeight="1" thickBot="1">
      <c r="E30" s="369"/>
      <c r="H30" s="358"/>
      <c r="Q30" s="358"/>
      <c r="R30" s="358"/>
      <c r="S30" s="358"/>
      <c r="T30" s="1234"/>
      <c r="W30" s="664"/>
      <c r="X30" s="1225"/>
      <c r="AB30" s="358"/>
      <c r="AF30" s="1337"/>
      <c r="AJ30" s="158"/>
    </row>
    <row r="31" spans="2:36" ht="15" customHeight="1">
      <c r="B31" s="158"/>
      <c r="E31" s="1337"/>
      <c r="H31" s="358"/>
      <c r="Q31" s="358"/>
      <c r="R31" s="358"/>
      <c r="S31" s="358"/>
      <c r="T31" s="358"/>
      <c r="W31" s="664"/>
      <c r="AB31" s="358"/>
      <c r="AJ31" s="158"/>
    </row>
    <row r="32" spans="2:36" ht="15" customHeight="1">
      <c r="B32" s="158"/>
      <c r="E32" s="369"/>
      <c r="Q32" s="369"/>
      <c r="R32" s="369"/>
      <c r="S32" s="369"/>
      <c r="U32" s="369"/>
      <c r="V32" s="369"/>
      <c r="W32" s="369"/>
      <c r="Y32" s="369"/>
      <c r="Z32" s="369"/>
      <c r="AA32" s="358"/>
      <c r="AB32" s="358"/>
      <c r="AC32" s="369"/>
      <c r="AD32" s="369"/>
      <c r="AE32" s="369"/>
      <c r="AJ32" s="158"/>
    </row>
    <row r="33" spans="2:36" ht="15" customHeight="1">
      <c r="B33" s="158"/>
      <c r="D33" s="158"/>
      <c r="E33" s="369"/>
      <c r="Q33" s="369"/>
      <c r="R33" s="369"/>
      <c r="S33" s="369"/>
      <c r="U33" s="369"/>
      <c r="V33" s="369"/>
      <c r="W33" s="369"/>
      <c r="Y33" s="369"/>
      <c r="Z33" s="369"/>
      <c r="AA33" s="369"/>
      <c r="AC33" s="369"/>
      <c r="AD33" s="369"/>
      <c r="AE33" s="369"/>
    </row>
    <row r="34" spans="2:36" ht="15" customHeight="1">
      <c r="B34" s="158"/>
      <c r="C34" s="158"/>
      <c r="E34" s="158"/>
      <c r="Q34" s="369"/>
      <c r="R34" s="369"/>
      <c r="S34" s="369"/>
      <c r="U34" s="369"/>
      <c r="V34" s="369"/>
      <c r="W34" s="369"/>
      <c r="Y34" s="369"/>
      <c r="Z34" s="369"/>
      <c r="AA34" s="369"/>
      <c r="AC34" s="369"/>
      <c r="AD34" s="369"/>
      <c r="AE34" s="369"/>
      <c r="AF34" s="158"/>
      <c r="AJ34" s="158"/>
    </row>
    <row r="35" spans="2:36" ht="15" customHeight="1">
      <c r="B35" s="158"/>
      <c r="E35" s="158"/>
      <c r="Q35" s="369"/>
      <c r="R35" s="369"/>
      <c r="S35" s="369"/>
      <c r="U35" s="369"/>
      <c r="V35" s="369"/>
      <c r="W35" s="369"/>
      <c r="Y35" s="369"/>
      <c r="Z35" s="369"/>
      <c r="AA35" s="369"/>
      <c r="AC35" s="369"/>
      <c r="AD35" s="369"/>
      <c r="AE35" s="369"/>
      <c r="AF35" s="158"/>
      <c r="AJ35" s="158"/>
    </row>
    <row r="36" spans="2:36" ht="15" customHeight="1">
      <c r="B36" s="158"/>
      <c r="E36" s="158"/>
      <c r="Q36" s="369"/>
      <c r="R36" s="369"/>
      <c r="S36" s="369"/>
      <c r="U36" s="369"/>
      <c r="V36" s="369"/>
      <c r="W36" s="369"/>
      <c r="Y36" s="369"/>
      <c r="Z36" s="369"/>
      <c r="AA36" s="369"/>
      <c r="AC36" s="369"/>
      <c r="AD36" s="369"/>
      <c r="AE36" s="369"/>
      <c r="AF36" s="158"/>
      <c r="AJ36" s="158"/>
    </row>
    <row r="37" spans="2:36" ht="15" customHeight="1">
      <c r="B37" s="158"/>
      <c r="E37" s="158"/>
      <c r="Q37" s="369"/>
      <c r="R37" s="369"/>
      <c r="S37" s="369"/>
      <c r="U37" s="369"/>
      <c r="V37" s="369"/>
      <c r="W37" s="369"/>
      <c r="Y37" s="369"/>
      <c r="Z37" s="369"/>
      <c r="AA37" s="369"/>
      <c r="AC37" s="369"/>
      <c r="AD37" s="369"/>
      <c r="AE37" s="369"/>
      <c r="AF37" s="158"/>
    </row>
    <row r="38" spans="2:36" ht="15" customHeight="1">
      <c r="B38" s="158"/>
      <c r="E38" s="158"/>
      <c r="Q38" s="369"/>
      <c r="R38" s="369"/>
      <c r="S38" s="369"/>
      <c r="U38" s="369"/>
      <c r="V38" s="369"/>
      <c r="W38" s="369"/>
      <c r="Y38" s="369"/>
      <c r="Z38" s="369"/>
      <c r="AA38" s="369"/>
      <c r="AC38" s="369"/>
      <c r="AD38" s="369"/>
      <c r="AE38" s="369"/>
      <c r="AF38" s="158"/>
    </row>
    <row r="39" spans="2:36" ht="15" customHeight="1">
      <c r="B39" s="158"/>
      <c r="E39" s="158"/>
      <c r="Y39" s="158"/>
      <c r="AF39" s="158"/>
    </row>
    <row r="40" spans="2:36" ht="15" customHeight="1">
      <c r="B40" s="158"/>
      <c r="E40" s="158"/>
      <c r="Y40" s="158"/>
    </row>
    <row r="41" spans="2:36" ht="15" customHeight="1">
      <c r="B41" s="158"/>
      <c r="Y41" s="158"/>
    </row>
    <row r="42" spans="2:36" ht="15" customHeight="1">
      <c r="B42" s="158"/>
      <c r="D42" s="158"/>
      <c r="Y42" s="158"/>
    </row>
    <row r="43" spans="2:36" ht="15" customHeight="1">
      <c r="B43" s="158"/>
      <c r="C43" s="158"/>
      <c r="D43" s="158"/>
      <c r="Y43" s="158"/>
    </row>
    <row r="44" spans="2:36" ht="15" customHeight="1">
      <c r="B44" s="158"/>
      <c r="C44" s="158"/>
      <c r="D44" s="158"/>
      <c r="Y44" s="158"/>
    </row>
    <row r="45" spans="2:36" ht="15" customHeight="1">
      <c r="B45" s="158"/>
      <c r="C45" s="158"/>
      <c r="D45" s="158"/>
      <c r="Y45" s="158"/>
    </row>
    <row r="46" spans="2:36" ht="15" customHeight="1">
      <c r="B46" s="158"/>
      <c r="C46" s="158"/>
      <c r="D46" s="158"/>
      <c r="V46" s="369"/>
      <c r="X46" s="158"/>
      <c r="Y46" s="158"/>
    </row>
    <row r="47" spans="2:36" ht="15" customHeight="1">
      <c r="B47" s="158"/>
      <c r="C47" s="158"/>
      <c r="D47" s="158"/>
    </row>
    <row r="48" spans="2:36" ht="15" customHeight="1">
      <c r="B48" s="158"/>
      <c r="C48" s="158"/>
    </row>
    <row r="49" spans="2:2" ht="15" customHeight="1">
      <c r="B49" s="158"/>
    </row>
    <row r="50" spans="2:2" ht="15" customHeight="1">
      <c r="B50" s="158"/>
    </row>
    <row r="51" spans="2:2" ht="15" customHeight="1">
      <c r="B51" s="158"/>
    </row>
    <row r="52" spans="2:2" ht="15" customHeight="1">
      <c r="B52" s="158"/>
    </row>
    <row r="53" spans="2:2" ht="15" customHeight="1">
      <c r="B53" s="158"/>
    </row>
    <row r="54" spans="2:2" ht="15" customHeight="1">
      <c r="B54" s="158"/>
    </row>
    <row r="55" spans="2:2" ht="15" customHeight="1">
      <c r="B55" s="158"/>
    </row>
    <row r="56" spans="2:2" ht="15" customHeight="1">
      <c r="B56" s="158"/>
    </row>
    <row r="57" spans="2:2" ht="15" customHeight="1">
      <c r="B57" s="158"/>
    </row>
    <row r="58" spans="2:2" ht="15" customHeight="1">
      <c r="B58" s="158"/>
    </row>
    <row r="59" spans="2:2" ht="15" customHeight="1">
      <c r="B59" s="158"/>
    </row>
    <row r="60" spans="2:2" ht="15" customHeight="1">
      <c r="B60" s="158"/>
    </row>
    <row r="61" spans="2:2" ht="15" customHeight="1">
      <c r="B61" s="158"/>
    </row>
    <row r="62" spans="2:2" ht="15" customHeight="1">
      <c r="B62" s="158"/>
    </row>
    <row r="63" spans="2:2" ht="15" customHeight="1">
      <c r="B63" s="158"/>
    </row>
    <row r="64" spans="2:2" ht="15" customHeight="1">
      <c r="B64" s="158"/>
    </row>
    <row r="65" spans="2:2">
      <c r="B65" s="158"/>
    </row>
    <row r="66" spans="2:2">
      <c r="B66" s="158"/>
    </row>
    <row r="67" spans="2:2">
      <c r="B67" s="158"/>
    </row>
    <row r="68" spans="2:2">
      <c r="B68" s="158"/>
    </row>
    <row r="69" spans="2:2">
      <c r="B69" s="158"/>
    </row>
  </sheetData>
  <mergeCells count="3">
    <mergeCell ref="E2:P2"/>
    <mergeCell ref="T2:AB2"/>
    <mergeCell ref="T25:AB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6F258-16FD-4830-8960-F6FFCB9F999F}">
  <dimension ref="B1:AJ69"/>
  <sheetViews>
    <sheetView showGridLines="0" zoomScale="80" zoomScaleNormal="80" workbookViewId="0">
      <selection activeCell="T16" sqref="T16:AC23"/>
    </sheetView>
  </sheetViews>
  <sheetFormatPr defaultColWidth="9.109375" defaultRowHeight="13.2"/>
  <cols>
    <col min="1" max="1" width="7" style="158" customWidth="1"/>
    <col min="2" max="2" width="17.77734375" style="369" bestFit="1" customWidth="1"/>
    <col min="3" max="4" width="4.88671875" style="358" customWidth="1"/>
    <col min="5" max="5" width="16.109375" style="358" bestFit="1" customWidth="1"/>
    <col min="6" max="6" width="5.109375" style="158" customWidth="1"/>
    <col min="7" max="9" width="1.5546875" style="158" customWidth="1"/>
    <col min="10" max="10" width="1.6640625" style="158" customWidth="1"/>
    <col min="11" max="11" width="4.77734375" style="158" customWidth="1"/>
    <col min="12" max="12" width="18.109375" style="369" bestFit="1" customWidth="1"/>
    <col min="13" max="13" width="3.6640625" style="158" customWidth="1"/>
    <col min="14" max="14" width="2" style="664" customWidth="1"/>
    <col min="15" max="15" width="2.109375" style="664" customWidth="1"/>
    <col min="16" max="16" width="18.77734375" style="369" bestFit="1" customWidth="1"/>
    <col min="17" max="17" width="2.6640625" style="158" customWidth="1"/>
    <col min="18" max="18" width="4.109375" style="158" customWidth="1"/>
    <col min="19" max="19" width="4.21875" style="158" customWidth="1"/>
    <col min="20" max="20" width="17.88671875" style="369" bestFit="1" customWidth="1"/>
    <col min="21" max="21" width="3.88671875" style="358" customWidth="1"/>
    <col min="22" max="22" width="1.88671875" style="358" customWidth="1"/>
    <col min="23" max="23" width="4.77734375" style="158" customWidth="1"/>
    <col min="24" max="24" width="17.21875" style="369" bestFit="1" customWidth="1"/>
    <col min="25" max="25" width="2.5546875" style="98" customWidth="1"/>
    <col min="26" max="26" width="2.88671875" style="98" customWidth="1"/>
    <col min="27" max="27" width="3.77734375" style="664" customWidth="1"/>
    <col min="28" max="28" width="17.21875" style="369" bestFit="1" customWidth="1"/>
    <col min="29" max="29" width="5.21875" style="358" customWidth="1"/>
    <col min="30" max="30" width="3.5546875" style="158" hidden="1" customWidth="1"/>
    <col min="31" max="31" width="5.88671875" style="158" customWidth="1"/>
    <col min="32" max="32" width="16.88671875" style="369" bestFit="1" customWidth="1"/>
    <col min="33" max="33" width="5.6640625" style="358" customWidth="1"/>
    <col min="34" max="34" width="0.6640625" style="158" customWidth="1"/>
    <col min="35" max="35" width="6.109375" style="158" customWidth="1"/>
    <col min="36" max="36" width="15.6640625" style="369" bestFit="1" customWidth="1"/>
    <col min="37" max="37" width="4.6640625" style="158" customWidth="1"/>
    <col min="38" max="38" width="14.21875" style="158" bestFit="1" customWidth="1"/>
    <col min="39" max="16384" width="9.109375" style="158"/>
  </cols>
  <sheetData>
    <row r="1" spans="2:36">
      <c r="AF1" s="358"/>
      <c r="AH1" s="358"/>
      <c r="AI1" s="664"/>
      <c r="AJ1" s="358"/>
    </row>
    <row r="2" spans="2:36" s="95" customFormat="1" ht="30" customHeight="1">
      <c r="B2" s="369"/>
      <c r="C2" s="358"/>
      <c r="D2" s="358"/>
      <c r="E2" s="1767" t="s">
        <v>1903</v>
      </c>
      <c r="F2" s="1770"/>
      <c r="G2" s="1770"/>
      <c r="H2" s="1770"/>
      <c r="I2" s="1770"/>
      <c r="J2" s="1770"/>
      <c r="K2" s="1770"/>
      <c r="L2" s="1770"/>
      <c r="M2" s="1770"/>
      <c r="N2" s="1770"/>
      <c r="O2" s="1770"/>
      <c r="P2" s="1770"/>
      <c r="Q2" s="158"/>
      <c r="R2" s="158"/>
      <c r="S2" s="158"/>
      <c r="T2" s="1767" t="s">
        <v>1913</v>
      </c>
      <c r="U2" s="1770"/>
      <c r="V2" s="1770"/>
      <c r="W2" s="1770"/>
      <c r="X2" s="1770"/>
      <c r="Y2" s="1770"/>
      <c r="Z2" s="1770"/>
      <c r="AA2" s="1770"/>
      <c r="AB2" s="1770"/>
      <c r="AC2" s="98"/>
      <c r="AF2" s="1338"/>
      <c r="AG2" s="1338"/>
      <c r="AH2" s="1338"/>
      <c r="AI2" s="1338"/>
      <c r="AJ2" s="1338"/>
    </row>
    <row r="3" spans="2:36" ht="25.05" customHeight="1" thickBot="1">
      <c r="E3" s="158"/>
      <c r="AF3" s="158"/>
      <c r="AG3" s="158"/>
      <c r="AJ3" s="158"/>
    </row>
    <row r="4" spans="2:36" ht="17.399999999999999" customHeight="1" thickBot="1">
      <c r="AB4" s="1387" t="s">
        <v>1176</v>
      </c>
      <c r="AF4" s="158"/>
      <c r="AG4" s="158"/>
      <c r="AI4" s="664"/>
      <c r="AJ4" s="1342"/>
    </row>
    <row r="5" spans="2:36" ht="15" customHeight="1" thickBot="1">
      <c r="X5" s="1387" t="s">
        <v>373</v>
      </c>
      <c r="AB5" s="1388"/>
      <c r="AF5" s="1342"/>
      <c r="AH5" s="358"/>
      <c r="AI5" s="706"/>
      <c r="AJ5" s="1340"/>
    </row>
    <row r="6" spans="2:36" ht="15" customHeight="1" thickBot="1">
      <c r="T6" s="1387" t="s">
        <v>375</v>
      </c>
      <c r="X6" s="1385"/>
      <c r="Y6" s="98">
        <v>1</v>
      </c>
      <c r="AA6" s="664" t="s">
        <v>378</v>
      </c>
      <c r="AB6" s="1385"/>
      <c r="AF6" s="1343"/>
      <c r="AH6" s="358"/>
      <c r="AI6" s="706"/>
      <c r="AJ6" s="1339"/>
    </row>
    <row r="7" spans="2:36" ht="15" customHeight="1" thickBot="1">
      <c r="P7" s="1380" t="s">
        <v>1198</v>
      </c>
      <c r="T7" s="1385"/>
      <c r="U7" s="358">
        <v>1</v>
      </c>
      <c r="W7" s="664" t="s">
        <v>378</v>
      </c>
      <c r="X7" s="1385"/>
      <c r="Y7" s="1376"/>
      <c r="Z7" s="1376"/>
      <c r="AA7" s="1393"/>
      <c r="AB7" s="1386"/>
      <c r="AF7" s="98"/>
      <c r="AH7" s="358"/>
      <c r="AI7" s="706"/>
      <c r="AJ7" s="358"/>
    </row>
    <row r="8" spans="2:36" ht="15" customHeight="1" thickBot="1">
      <c r="E8" s="1359" t="s">
        <v>380</v>
      </c>
      <c r="P8" s="1384"/>
      <c r="Q8" s="158">
        <v>1</v>
      </c>
      <c r="S8" s="664" t="s">
        <v>378</v>
      </c>
      <c r="T8" s="1385"/>
      <c r="U8" s="1371"/>
      <c r="V8" s="1371"/>
      <c r="W8" s="1394"/>
      <c r="X8" s="1386"/>
      <c r="AF8" s="358"/>
      <c r="AH8" s="358"/>
      <c r="AI8" s="706"/>
      <c r="AJ8" s="358"/>
    </row>
    <row r="9" spans="2:36" ht="15" customHeight="1" thickBot="1">
      <c r="E9" s="1360"/>
      <c r="F9" s="358">
        <v>1</v>
      </c>
      <c r="M9" s="369"/>
      <c r="N9" s="369"/>
      <c r="O9" s="664" t="s">
        <v>378</v>
      </c>
      <c r="P9" s="1384"/>
      <c r="Q9" s="1403"/>
      <c r="R9" s="1323"/>
      <c r="S9" s="1404"/>
      <c r="T9" s="1386"/>
      <c r="AF9" s="358"/>
      <c r="AH9" s="358"/>
      <c r="AI9" s="706"/>
      <c r="AJ9" s="1078"/>
    </row>
    <row r="10" spans="2:36" ht="15" customHeight="1" thickBot="1">
      <c r="E10" s="1362"/>
      <c r="F10" s="1369"/>
      <c r="G10" s="1370"/>
      <c r="H10" s="1370"/>
      <c r="I10" s="1370"/>
      <c r="J10" s="1374"/>
      <c r="K10" s="1369"/>
      <c r="L10" s="1392"/>
      <c r="M10" s="1370"/>
      <c r="N10" s="1372"/>
      <c r="O10" s="1393"/>
      <c r="P10" s="1384"/>
      <c r="S10" s="1401"/>
      <c r="AF10" s="1078"/>
      <c r="AH10" s="358"/>
      <c r="AI10" s="706"/>
      <c r="AJ10" s="1340"/>
    </row>
    <row r="11" spans="2:36" ht="15" customHeight="1">
      <c r="E11" s="1362"/>
      <c r="K11" s="1389"/>
      <c r="L11" s="1380" t="s">
        <v>1574</v>
      </c>
      <c r="O11" s="158"/>
      <c r="P11" s="1384"/>
      <c r="S11" s="1401"/>
      <c r="AF11" s="1339"/>
      <c r="AH11" s="358"/>
      <c r="AI11" s="706"/>
      <c r="AJ11" s="1344"/>
    </row>
    <row r="12" spans="2:36" ht="15" customHeight="1">
      <c r="E12" s="1362"/>
      <c r="K12" s="1389"/>
      <c r="L12" s="1381"/>
      <c r="P12" s="1384"/>
      <c r="S12" s="1401"/>
      <c r="AF12" s="1339"/>
      <c r="AH12" s="358"/>
      <c r="AI12" s="706"/>
      <c r="AJ12" s="158"/>
    </row>
    <row r="13" spans="2:36" ht="15" customHeight="1" thickBot="1">
      <c r="E13" s="1362"/>
      <c r="K13" s="1390"/>
      <c r="L13" s="1382"/>
      <c r="P13" s="1384"/>
      <c r="S13" s="1401"/>
      <c r="T13" s="1767" t="s">
        <v>1912</v>
      </c>
      <c r="U13" s="1768"/>
      <c r="V13" s="1768"/>
      <c r="W13" s="1768"/>
      <c r="X13" s="1768"/>
      <c r="Y13" s="1769"/>
      <c r="Z13" s="1769"/>
      <c r="AA13" s="1769"/>
      <c r="AB13" s="1769"/>
      <c r="AF13" s="1339"/>
      <c r="AH13" s="358"/>
      <c r="AI13" s="706"/>
      <c r="AJ13" s="158"/>
    </row>
    <row r="14" spans="2:36" ht="15" customHeight="1" thickBot="1">
      <c r="E14" s="1362"/>
      <c r="L14" s="1383"/>
      <c r="P14" s="1385"/>
      <c r="S14" s="1401"/>
      <c r="T14" s="1768"/>
      <c r="U14" s="1768"/>
      <c r="V14" s="1768"/>
      <c r="W14" s="1768"/>
      <c r="X14" s="1768"/>
      <c r="Y14" s="1769"/>
      <c r="Z14" s="1769"/>
      <c r="AA14" s="1769"/>
      <c r="AB14" s="1769"/>
      <c r="AF14" s="1339"/>
      <c r="AH14" s="358"/>
      <c r="AI14" s="706"/>
      <c r="AJ14" s="158"/>
    </row>
    <row r="15" spans="2:36" ht="15" customHeight="1" thickBot="1">
      <c r="E15" s="1362"/>
      <c r="P15" s="1385"/>
      <c r="S15" s="1401"/>
      <c r="AF15" s="358"/>
      <c r="AH15" s="358"/>
      <c r="AI15" s="706"/>
      <c r="AJ15" s="358"/>
    </row>
    <row r="16" spans="2:36" ht="15" customHeight="1" thickBot="1">
      <c r="E16" s="1362"/>
      <c r="P16" s="1386"/>
      <c r="S16" s="1401"/>
      <c r="T16" s="158"/>
      <c r="W16" s="664"/>
      <c r="X16" s="1434" t="s">
        <v>1339</v>
      </c>
      <c r="AB16" s="158"/>
      <c r="AF16" s="358"/>
      <c r="AH16" s="358"/>
      <c r="AI16" s="706"/>
      <c r="AJ16" s="358"/>
    </row>
    <row r="17" spans="2:36" ht="15" customHeight="1" thickBot="1">
      <c r="E17" s="1362"/>
      <c r="S17" s="1401"/>
      <c r="T17" s="1434" t="s">
        <v>1321</v>
      </c>
      <c r="W17" s="664"/>
      <c r="X17" s="1436" t="s">
        <v>1340</v>
      </c>
      <c r="AB17" s="158"/>
      <c r="AF17" s="358"/>
      <c r="AH17" s="358"/>
      <c r="AI17" s="706"/>
      <c r="AJ17" s="358"/>
    </row>
    <row r="18" spans="2:36" ht="15" customHeight="1" thickBot="1">
      <c r="E18" s="1363"/>
      <c r="P18" s="158"/>
      <c r="S18" s="1401"/>
      <c r="T18" s="1438" t="s">
        <v>1250</v>
      </c>
      <c r="U18" s="669">
        <v>1</v>
      </c>
      <c r="V18" s="669"/>
      <c r="W18" s="665" t="s">
        <v>378</v>
      </c>
      <c r="X18" s="1436" t="str">
        <f>T18</f>
        <v>ComNoteID</v>
      </c>
      <c r="Y18" s="358"/>
      <c r="AB18" s="1440" t="s">
        <v>410</v>
      </c>
      <c r="AF18" s="1338"/>
      <c r="AG18" s="96"/>
      <c r="AH18" s="96"/>
      <c r="AI18" s="96"/>
      <c r="AJ18" s="96"/>
    </row>
    <row r="19" spans="2:36" ht="15" customHeight="1" thickBot="1">
      <c r="E19" s="158"/>
      <c r="S19" s="1402">
        <v>1</v>
      </c>
      <c r="T19" s="1436" t="s">
        <v>483</v>
      </c>
      <c r="W19" s="664"/>
      <c r="X19" s="1436" t="str">
        <f>AB19</f>
        <v>ComStatID</v>
      </c>
      <c r="Y19" s="669" t="s">
        <v>378</v>
      </c>
      <c r="Z19" s="668"/>
      <c r="AA19" s="701">
        <v>1</v>
      </c>
      <c r="AB19" s="1435" t="s">
        <v>1175</v>
      </c>
      <c r="AF19" s="96"/>
      <c r="AG19" s="96"/>
      <c r="AH19" s="96"/>
      <c r="AI19" s="96"/>
      <c r="AJ19" s="96"/>
    </row>
    <row r="20" spans="2:36" ht="15" customHeight="1" thickBot="1">
      <c r="E20" s="158"/>
      <c r="S20" s="664"/>
      <c r="T20" s="1430"/>
      <c r="X20" s="1430"/>
      <c r="Y20" s="358"/>
      <c r="AB20" s="1445" t="s">
        <v>422</v>
      </c>
      <c r="AF20" s="358"/>
      <c r="AG20" s="158"/>
      <c r="AJ20" s="158"/>
    </row>
    <row r="21" spans="2:36" ht="15" customHeight="1">
      <c r="E21" s="158"/>
      <c r="W21" s="664"/>
      <c r="Y21" s="358"/>
      <c r="AB21" s="1427" t="s">
        <v>425</v>
      </c>
      <c r="AF21" s="1078"/>
      <c r="AJ21" s="1078"/>
    </row>
    <row r="22" spans="2:36" ht="15" customHeight="1" thickBot="1">
      <c r="E22" s="158"/>
      <c r="AB22" s="1430"/>
      <c r="AF22" s="951"/>
      <c r="AJ22" s="951"/>
    </row>
    <row r="23" spans="2:36" ht="15" customHeight="1">
      <c r="E23" s="158"/>
      <c r="AB23" s="158"/>
      <c r="AJ23" s="158"/>
    </row>
    <row r="24" spans="2:36" ht="15" customHeight="1">
      <c r="E24" s="158"/>
      <c r="AB24" s="158"/>
      <c r="AF24" s="1337"/>
      <c r="AJ24" s="158"/>
    </row>
    <row r="25" spans="2:36" ht="15" customHeight="1">
      <c r="E25" s="158"/>
      <c r="T25" s="1771"/>
      <c r="U25" s="1772"/>
      <c r="V25" s="1772"/>
      <c r="W25" s="1772"/>
      <c r="X25" s="1772"/>
      <c r="Y25" s="1773"/>
      <c r="Z25" s="1773"/>
      <c r="AA25" s="1773"/>
      <c r="AB25" s="1773"/>
      <c r="AJ25" s="158"/>
    </row>
    <row r="26" spans="2:36" ht="15" customHeight="1">
      <c r="E26" s="158"/>
      <c r="T26" s="1772"/>
      <c r="U26" s="1772"/>
      <c r="V26" s="1772"/>
      <c r="W26" s="1772"/>
      <c r="X26" s="1772"/>
      <c r="Y26" s="1773"/>
      <c r="Z26" s="1773"/>
      <c r="AA26" s="1773"/>
      <c r="AB26" s="1773"/>
    </row>
    <row r="27" spans="2:36" ht="15" customHeight="1" thickBot="1">
      <c r="E27" s="158"/>
      <c r="Q27" s="358"/>
      <c r="R27" s="358"/>
      <c r="S27" s="358"/>
      <c r="T27" s="158"/>
      <c r="W27" s="664"/>
    </row>
    <row r="28" spans="2:36" ht="15" customHeight="1">
      <c r="E28" s="158"/>
      <c r="Q28" s="358"/>
      <c r="R28" s="358"/>
      <c r="S28" s="358"/>
      <c r="T28" s="1319" t="s">
        <v>1975</v>
      </c>
      <c r="W28" s="664"/>
      <c r="X28" s="1319" t="s">
        <v>1718</v>
      </c>
      <c r="AB28" s="1345" t="s">
        <v>1976</v>
      </c>
      <c r="AF28" s="951"/>
      <c r="AJ28" s="158"/>
    </row>
    <row r="29" spans="2:36" ht="15" customHeight="1">
      <c r="E29" s="158"/>
      <c r="Q29" s="358"/>
      <c r="R29" s="358"/>
      <c r="S29" s="358"/>
      <c r="T29" s="1233"/>
      <c r="W29" s="664"/>
      <c r="X29" s="1230"/>
      <c r="AB29" s="1343"/>
      <c r="AJ29" s="158"/>
    </row>
    <row r="30" spans="2:36" ht="15" customHeight="1" thickBot="1">
      <c r="E30" s="158"/>
      <c r="Q30" s="358"/>
      <c r="R30" s="358"/>
      <c r="S30" s="358"/>
      <c r="T30" s="1234"/>
      <c r="W30" s="664"/>
      <c r="X30" s="1225"/>
      <c r="AB30" s="358"/>
      <c r="AF30" s="1337"/>
      <c r="AJ30" s="158"/>
    </row>
    <row r="31" spans="2:36" ht="15" customHeight="1">
      <c r="B31" s="158"/>
      <c r="E31" s="158"/>
      <c r="Q31" s="358"/>
      <c r="R31" s="358"/>
      <c r="S31" s="358"/>
      <c r="T31" s="358"/>
      <c r="W31" s="664"/>
      <c r="AB31" s="358"/>
      <c r="AJ31" s="158"/>
    </row>
    <row r="32" spans="2:36" ht="15" customHeight="1">
      <c r="B32" s="158"/>
      <c r="E32" s="158"/>
      <c r="Q32" s="369"/>
      <c r="R32" s="369"/>
      <c r="S32" s="369"/>
      <c r="U32" s="369"/>
      <c r="V32" s="369"/>
      <c r="W32" s="369"/>
      <c r="Y32" s="369"/>
      <c r="Z32" s="369"/>
      <c r="AA32" s="358"/>
      <c r="AB32" s="358"/>
      <c r="AC32" s="369"/>
      <c r="AD32" s="369"/>
      <c r="AE32" s="369"/>
      <c r="AJ32" s="158"/>
    </row>
    <row r="33" spans="2:36" ht="15" customHeight="1">
      <c r="B33" s="158"/>
      <c r="D33" s="158"/>
      <c r="E33" s="158"/>
      <c r="Q33" s="369"/>
      <c r="R33" s="369"/>
      <c r="S33" s="369"/>
      <c r="U33" s="369"/>
      <c r="V33" s="369"/>
      <c r="W33" s="369"/>
      <c r="Y33" s="369"/>
      <c r="Z33" s="369"/>
      <c r="AA33" s="369"/>
      <c r="AC33" s="369"/>
      <c r="AD33" s="369"/>
      <c r="AE33" s="369"/>
    </row>
    <row r="34" spans="2:36" ht="15" customHeight="1">
      <c r="B34" s="158"/>
      <c r="C34" s="158"/>
      <c r="E34" s="158"/>
      <c r="Q34" s="369"/>
      <c r="R34" s="369"/>
      <c r="S34" s="369"/>
      <c r="U34" s="369"/>
      <c r="V34" s="369"/>
      <c r="W34" s="369"/>
      <c r="Y34" s="369"/>
      <c r="Z34" s="369"/>
      <c r="AA34" s="369"/>
      <c r="AC34" s="369"/>
      <c r="AD34" s="369"/>
      <c r="AE34" s="369"/>
      <c r="AF34" s="158"/>
      <c r="AJ34" s="158"/>
    </row>
    <row r="35" spans="2:36" ht="15" customHeight="1">
      <c r="B35" s="158"/>
      <c r="E35" s="158"/>
      <c r="Q35" s="369"/>
      <c r="R35" s="369"/>
      <c r="S35" s="369"/>
      <c r="U35" s="369"/>
      <c r="V35" s="369"/>
      <c r="W35" s="369"/>
      <c r="Y35" s="369"/>
      <c r="Z35" s="369"/>
      <c r="AA35" s="369"/>
      <c r="AC35" s="369"/>
      <c r="AD35" s="369"/>
      <c r="AE35" s="369"/>
      <c r="AF35" s="158"/>
      <c r="AJ35" s="158"/>
    </row>
    <row r="36" spans="2:36" ht="15" customHeight="1">
      <c r="B36" s="158"/>
      <c r="E36" s="158"/>
      <c r="Q36" s="369"/>
      <c r="R36" s="369"/>
      <c r="S36" s="369"/>
      <c r="U36" s="369"/>
      <c r="V36" s="369"/>
      <c r="W36" s="369"/>
      <c r="Y36" s="369"/>
      <c r="Z36" s="369"/>
      <c r="AA36" s="369"/>
      <c r="AC36" s="369"/>
      <c r="AD36" s="369"/>
      <c r="AE36" s="369"/>
      <c r="AF36" s="158"/>
      <c r="AJ36" s="158"/>
    </row>
    <row r="37" spans="2:36" ht="15" customHeight="1">
      <c r="B37" s="158"/>
      <c r="E37" s="158"/>
      <c r="Q37" s="369"/>
      <c r="R37" s="369"/>
      <c r="S37" s="369"/>
      <c r="U37" s="369"/>
      <c r="V37" s="369"/>
      <c r="W37" s="369"/>
      <c r="Y37" s="369"/>
      <c r="Z37" s="369"/>
      <c r="AA37" s="369"/>
      <c r="AC37" s="369"/>
      <c r="AD37" s="369"/>
      <c r="AE37" s="369"/>
      <c r="AF37" s="158"/>
    </row>
    <row r="38" spans="2:36" ht="15" customHeight="1">
      <c r="B38" s="158"/>
      <c r="E38" s="158"/>
      <c r="Q38" s="369"/>
      <c r="R38" s="369"/>
      <c r="S38" s="369"/>
      <c r="U38" s="369"/>
      <c r="V38" s="369"/>
      <c r="W38" s="369"/>
      <c r="Y38" s="369"/>
      <c r="Z38" s="369"/>
      <c r="AA38" s="369"/>
      <c r="AC38" s="369"/>
      <c r="AD38" s="369"/>
      <c r="AE38" s="369"/>
      <c r="AF38" s="158"/>
    </row>
    <row r="39" spans="2:36" ht="15" customHeight="1">
      <c r="B39" s="158"/>
      <c r="E39" s="158"/>
      <c r="Y39" s="158"/>
      <c r="AF39" s="158"/>
    </row>
    <row r="40" spans="2:36" ht="15" customHeight="1">
      <c r="B40" s="158"/>
      <c r="E40" s="158"/>
      <c r="Y40" s="158"/>
    </row>
    <row r="41" spans="2:36" ht="15" customHeight="1">
      <c r="B41" s="158"/>
      <c r="Y41" s="158"/>
    </row>
    <row r="42" spans="2:36" ht="15" customHeight="1">
      <c r="B42" s="158"/>
      <c r="D42" s="158"/>
      <c r="Y42" s="158"/>
    </row>
    <row r="43" spans="2:36" ht="15" customHeight="1">
      <c r="B43" s="158"/>
      <c r="C43" s="158"/>
      <c r="D43" s="158"/>
      <c r="Y43" s="158"/>
    </row>
    <row r="44" spans="2:36" ht="15" customHeight="1">
      <c r="B44" s="158"/>
      <c r="C44" s="158"/>
      <c r="D44" s="158"/>
      <c r="Y44" s="158"/>
    </row>
    <row r="45" spans="2:36" ht="15" customHeight="1">
      <c r="B45" s="158"/>
      <c r="C45" s="158"/>
      <c r="D45" s="158"/>
      <c r="Y45" s="158"/>
    </row>
    <row r="46" spans="2:36" ht="15" customHeight="1">
      <c r="B46" s="158"/>
      <c r="C46" s="158"/>
      <c r="D46" s="158"/>
      <c r="V46" s="369"/>
      <c r="X46" s="158"/>
      <c r="Y46" s="158"/>
    </row>
    <row r="47" spans="2:36" ht="15" customHeight="1">
      <c r="B47" s="158"/>
      <c r="C47" s="158"/>
      <c r="D47" s="158"/>
    </row>
    <row r="48" spans="2:36" ht="15" customHeight="1">
      <c r="B48" s="158"/>
      <c r="C48" s="158"/>
    </row>
    <row r="49" spans="2:2" ht="15" customHeight="1">
      <c r="B49" s="158"/>
    </row>
    <row r="50" spans="2:2" ht="15" customHeight="1">
      <c r="B50" s="158"/>
    </row>
    <row r="51" spans="2:2" ht="15" customHeight="1">
      <c r="B51" s="158"/>
    </row>
    <row r="52" spans="2:2" ht="15" customHeight="1">
      <c r="B52" s="158"/>
    </row>
    <row r="53" spans="2:2" ht="15" customHeight="1">
      <c r="B53" s="158"/>
    </row>
    <row r="54" spans="2:2" ht="15" customHeight="1">
      <c r="B54" s="158"/>
    </row>
    <row r="55" spans="2:2" ht="15" customHeight="1">
      <c r="B55" s="158"/>
    </row>
    <row r="56" spans="2:2" ht="15" customHeight="1">
      <c r="B56" s="158"/>
    </row>
    <row r="57" spans="2:2" ht="15" customHeight="1">
      <c r="B57" s="158"/>
    </row>
    <row r="58" spans="2:2" ht="15" customHeight="1">
      <c r="B58" s="158"/>
    </row>
    <row r="59" spans="2:2" ht="15" customHeight="1">
      <c r="B59" s="158"/>
    </row>
    <row r="60" spans="2:2" ht="15" customHeight="1">
      <c r="B60" s="158"/>
    </row>
    <row r="61" spans="2:2" ht="15" customHeight="1">
      <c r="B61" s="158"/>
    </row>
    <row r="62" spans="2:2" ht="15" customHeight="1">
      <c r="B62" s="158"/>
    </row>
    <row r="63" spans="2:2" ht="15" customHeight="1">
      <c r="B63" s="158"/>
    </row>
    <row r="64" spans="2:2" ht="15" customHeight="1">
      <c r="B64" s="158"/>
    </row>
    <row r="65" spans="2:2">
      <c r="B65" s="158"/>
    </row>
    <row r="66" spans="2:2">
      <c r="B66" s="158"/>
    </row>
    <row r="67" spans="2:2">
      <c r="B67" s="158"/>
    </row>
    <row r="68" spans="2:2">
      <c r="B68" s="158"/>
    </row>
    <row r="69" spans="2:2">
      <c r="B69" s="158"/>
    </row>
  </sheetData>
  <mergeCells count="4">
    <mergeCell ref="E2:P2"/>
    <mergeCell ref="T2:AB2"/>
    <mergeCell ref="T13:AB14"/>
    <mergeCell ref="T25:AB2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A9D5-2E58-4EE9-8D2E-4CB1079A50EA}">
  <dimension ref="B1:AJ69"/>
  <sheetViews>
    <sheetView showGridLines="0" zoomScale="80" zoomScaleNormal="80" workbookViewId="0">
      <selection activeCell="B21" sqref="B21:B29"/>
    </sheetView>
  </sheetViews>
  <sheetFormatPr defaultColWidth="9.109375" defaultRowHeight="13.2"/>
  <cols>
    <col min="1" max="1" width="7" style="158" customWidth="1"/>
    <col min="2" max="2" width="17.77734375" style="369" bestFit="1" customWidth="1"/>
    <col min="3" max="4" width="4.88671875" style="358" customWidth="1"/>
    <col min="5" max="5" width="16.109375" style="358" bestFit="1" customWidth="1"/>
    <col min="6" max="6" width="5.109375" style="158" customWidth="1"/>
    <col min="7" max="9" width="1.5546875" style="158" customWidth="1"/>
    <col min="10" max="10" width="1.6640625" style="158" customWidth="1"/>
    <col min="11" max="11" width="4.77734375" style="158" customWidth="1"/>
    <col min="12" max="12" width="18.109375" style="369" bestFit="1" customWidth="1"/>
    <col min="13" max="13" width="3.6640625" style="158" customWidth="1"/>
    <col min="14" max="14" width="2" style="664" customWidth="1"/>
    <col min="15" max="15" width="2.109375" style="664" customWidth="1"/>
    <col min="16" max="16" width="18.77734375" style="369" bestFit="1" customWidth="1"/>
    <col min="17" max="17" width="2.6640625" style="158" customWidth="1"/>
    <col min="18" max="18" width="4.109375" style="158" customWidth="1"/>
    <col min="19" max="19" width="4.21875" style="158" customWidth="1"/>
    <col min="20" max="20" width="17.88671875" style="369" bestFit="1" customWidth="1"/>
    <col min="21" max="21" width="3.88671875" style="358" customWidth="1"/>
    <col min="22" max="22" width="1.88671875" style="358" customWidth="1"/>
    <col min="23" max="23" width="4.77734375" style="158" customWidth="1"/>
    <col min="24" max="24" width="17.21875" style="369" bestFit="1" customWidth="1"/>
    <col min="25" max="25" width="2.5546875" style="98" customWidth="1"/>
    <col min="26" max="26" width="2.88671875" style="98" customWidth="1"/>
    <col min="27" max="27" width="3.77734375" style="664" customWidth="1"/>
    <col min="28" max="28" width="17.21875" style="369" bestFit="1" customWidth="1"/>
    <col min="29" max="29" width="5.21875" style="358" customWidth="1"/>
    <col min="30" max="30" width="3.5546875" style="158" hidden="1" customWidth="1"/>
    <col min="31" max="31" width="5.88671875" style="158" customWidth="1"/>
    <col min="32" max="32" width="16.88671875" style="369" bestFit="1" customWidth="1"/>
    <col min="33" max="33" width="5.6640625" style="358" customWidth="1"/>
    <col min="34" max="34" width="0.6640625" style="158" customWidth="1"/>
    <col min="35" max="35" width="6.109375" style="158" customWidth="1"/>
    <col min="36" max="36" width="15.6640625" style="369" bestFit="1" customWidth="1"/>
    <col min="37" max="37" width="4.6640625" style="158" customWidth="1"/>
    <col min="38" max="38" width="14.21875" style="158" bestFit="1" customWidth="1"/>
    <col min="39" max="16384" width="9.109375" style="158"/>
  </cols>
  <sheetData>
    <row r="1" spans="2:36">
      <c r="AF1" s="358"/>
      <c r="AH1" s="358"/>
      <c r="AI1" s="664"/>
      <c r="AJ1" s="358"/>
    </row>
    <row r="2" spans="2:36" s="95" customFormat="1" ht="30" customHeight="1">
      <c r="B2" s="1088" t="s">
        <v>387</v>
      </c>
      <c r="C2" s="358"/>
      <c r="D2" s="358"/>
      <c r="E2" s="1767" t="s">
        <v>1903</v>
      </c>
      <c r="F2" s="1770"/>
      <c r="G2" s="1770"/>
      <c r="H2" s="1770"/>
      <c r="I2" s="1770"/>
      <c r="J2" s="1770"/>
      <c r="K2" s="1770"/>
      <c r="L2" s="1770"/>
      <c r="M2" s="1770"/>
      <c r="N2" s="1770"/>
      <c r="O2" s="1770"/>
      <c r="P2" s="1770"/>
      <c r="Q2" s="158"/>
      <c r="R2" s="158"/>
      <c r="S2" s="158"/>
      <c r="T2" s="1767" t="s">
        <v>1913</v>
      </c>
      <c r="U2" s="1770"/>
      <c r="V2" s="1770"/>
      <c r="W2" s="1770"/>
      <c r="X2" s="1770"/>
      <c r="Y2" s="1770"/>
      <c r="Z2" s="1770"/>
      <c r="AA2" s="1770"/>
      <c r="AB2" s="1770"/>
      <c r="AC2" s="98"/>
      <c r="AF2" s="1338"/>
      <c r="AG2" s="1338"/>
      <c r="AH2" s="1338"/>
      <c r="AI2" s="1338"/>
      <c r="AJ2" s="1338"/>
    </row>
    <row r="3" spans="2:36" ht="25.05" customHeight="1" thickBot="1">
      <c r="E3" s="158"/>
      <c r="AF3" s="158"/>
      <c r="AG3" s="158"/>
      <c r="AJ3" s="158"/>
    </row>
    <row r="4" spans="2:36" ht="17.399999999999999" customHeight="1" thickBot="1">
      <c r="AB4" s="1366" t="s">
        <v>1176</v>
      </c>
      <c r="AF4" s="158"/>
      <c r="AG4" s="158"/>
      <c r="AI4" s="664"/>
      <c r="AJ4" s="1342"/>
    </row>
    <row r="5" spans="2:36" ht="15" customHeight="1" thickBot="1">
      <c r="X5" s="1366" t="s">
        <v>373</v>
      </c>
      <c r="AB5" s="1368"/>
      <c r="AF5" s="1342"/>
      <c r="AH5" s="358"/>
      <c r="AI5" s="706"/>
      <c r="AJ5" s="1340"/>
    </row>
    <row r="6" spans="2:36" ht="15" customHeight="1" thickBot="1">
      <c r="T6" s="1366" t="s">
        <v>375</v>
      </c>
      <c r="X6" s="1367"/>
      <c r="Y6" s="98">
        <v>1</v>
      </c>
      <c r="AA6" s="664" t="s">
        <v>378</v>
      </c>
      <c r="AB6" s="1368"/>
      <c r="AF6" s="1343"/>
      <c r="AH6" s="358"/>
      <c r="AI6" s="706"/>
      <c r="AJ6" s="1339"/>
    </row>
    <row r="7" spans="2:36" ht="15" customHeight="1" thickBot="1">
      <c r="B7" s="158"/>
      <c r="C7" s="158"/>
      <c r="D7" s="158"/>
      <c r="P7" s="1359" t="s">
        <v>1198</v>
      </c>
      <c r="T7" s="1385"/>
      <c r="U7" s="358">
        <v>1</v>
      </c>
      <c r="W7" s="664" t="s">
        <v>378</v>
      </c>
      <c r="X7" s="1385"/>
      <c r="Y7" s="1376"/>
      <c r="Z7" s="1376"/>
      <c r="AA7" s="1393"/>
      <c r="AB7" s="1386"/>
      <c r="AF7" s="98"/>
      <c r="AH7" s="358"/>
      <c r="AI7" s="706"/>
      <c r="AJ7" s="358"/>
    </row>
    <row r="8" spans="2:36" ht="15" customHeight="1" thickBot="1">
      <c r="B8" s="158"/>
      <c r="C8" s="158"/>
      <c r="D8" s="158"/>
      <c r="E8" s="1359" t="s">
        <v>380</v>
      </c>
      <c r="P8" s="1360"/>
      <c r="Q8" s="158">
        <v>1</v>
      </c>
      <c r="S8" s="664" t="s">
        <v>378</v>
      </c>
      <c r="T8" s="1385"/>
      <c r="U8" s="1371"/>
      <c r="V8" s="1371"/>
      <c r="W8" s="1394"/>
      <c r="X8" s="1386"/>
      <c r="AF8" s="358"/>
      <c r="AH8" s="358"/>
      <c r="AI8" s="706"/>
      <c r="AJ8" s="358"/>
    </row>
    <row r="9" spans="2:36" ht="15" customHeight="1" thickBot="1">
      <c r="B9" s="1434" t="s">
        <v>387</v>
      </c>
      <c r="E9" s="1360" t="s">
        <v>445</v>
      </c>
      <c r="F9" s="358">
        <v>1</v>
      </c>
      <c r="M9" s="369"/>
      <c r="N9" s="369"/>
      <c r="O9" s="664" t="s">
        <v>378</v>
      </c>
      <c r="P9" s="1365"/>
      <c r="Q9" s="1405"/>
      <c r="R9" s="1413"/>
      <c r="S9" s="1410"/>
      <c r="T9" s="1386"/>
      <c r="AF9" s="358"/>
      <c r="AH9" s="358"/>
      <c r="AI9" s="706"/>
      <c r="AJ9" s="1078"/>
    </row>
    <row r="10" spans="2:36" ht="15" customHeight="1" thickBot="1">
      <c r="B10" s="1425" t="s">
        <v>1249</v>
      </c>
      <c r="C10" s="358">
        <v>1</v>
      </c>
      <c r="D10" s="664" t="s">
        <v>378</v>
      </c>
      <c r="E10" s="1361" t="s">
        <v>1249</v>
      </c>
      <c r="F10" s="1369"/>
      <c r="G10" s="1370"/>
      <c r="H10" s="1371"/>
      <c r="I10" s="1370"/>
      <c r="J10" s="1370"/>
      <c r="K10" s="1377"/>
      <c r="L10" s="1372"/>
      <c r="M10" s="1372"/>
      <c r="N10" s="1372"/>
      <c r="O10" s="1373"/>
      <c r="P10" s="1365"/>
      <c r="S10" s="1411"/>
      <c r="AF10" s="1078"/>
      <c r="AH10" s="358"/>
      <c r="AI10" s="706"/>
      <c r="AJ10" s="1340"/>
    </row>
    <row r="11" spans="2:36" ht="15" customHeight="1">
      <c r="B11" s="1427" t="s">
        <v>1823</v>
      </c>
      <c r="C11" s="1348"/>
      <c r="D11" s="1358"/>
      <c r="E11" s="1362"/>
      <c r="H11" s="358"/>
      <c r="K11" s="1378"/>
      <c r="L11" s="1359" t="s">
        <v>1574</v>
      </c>
      <c r="O11" s="158"/>
      <c r="P11" s="1365"/>
      <c r="S11" s="1411"/>
      <c r="AF11" s="1339"/>
      <c r="AH11" s="358"/>
      <c r="AI11" s="706"/>
      <c r="AJ11" s="1344"/>
    </row>
    <row r="12" spans="2:36" ht="15" customHeight="1">
      <c r="B12" s="1427" t="s">
        <v>403</v>
      </c>
      <c r="C12" s="1349"/>
      <c r="E12" s="1362"/>
      <c r="H12" s="358"/>
      <c r="K12" s="1378"/>
      <c r="L12" s="1364"/>
      <c r="P12" s="1365"/>
      <c r="S12" s="1411"/>
      <c r="AF12" s="1339"/>
      <c r="AH12" s="358"/>
      <c r="AI12" s="706"/>
      <c r="AJ12" s="158"/>
    </row>
    <row r="13" spans="2:36" ht="15" customHeight="1" thickBot="1">
      <c r="B13" s="1427"/>
      <c r="C13" s="1349"/>
      <c r="E13" s="1362"/>
      <c r="H13" s="358"/>
      <c r="K13" s="1379" t="s">
        <v>378</v>
      </c>
      <c r="L13" s="1361"/>
      <c r="P13" s="1365"/>
      <c r="S13" s="1411"/>
      <c r="T13" s="1767" t="s">
        <v>1912</v>
      </c>
      <c r="U13" s="1769"/>
      <c r="V13" s="1769"/>
      <c r="W13" s="1769"/>
      <c r="X13" s="1769"/>
      <c r="Y13" s="1769"/>
      <c r="Z13" s="1769"/>
      <c r="AA13" s="1769"/>
      <c r="AB13" s="1769"/>
      <c r="AF13" s="1339"/>
      <c r="AH13" s="358"/>
      <c r="AI13" s="706"/>
      <c r="AJ13" s="158"/>
    </row>
    <row r="14" spans="2:36" ht="15" customHeight="1" thickBot="1">
      <c r="B14" s="1428" t="s">
        <v>422</v>
      </c>
      <c r="C14" s="1349"/>
      <c r="E14" s="1362"/>
      <c r="H14" s="358"/>
      <c r="L14" s="1363"/>
      <c r="P14" s="1362"/>
      <c r="S14" s="1411"/>
      <c r="T14" s="1769"/>
      <c r="U14" s="1769"/>
      <c r="V14" s="1769"/>
      <c r="W14" s="1769"/>
      <c r="X14" s="1769"/>
      <c r="Y14" s="1769"/>
      <c r="Z14" s="1769"/>
      <c r="AA14" s="1769"/>
      <c r="AB14" s="1769"/>
      <c r="AF14" s="1339"/>
      <c r="AH14" s="358"/>
      <c r="AI14" s="706"/>
      <c r="AJ14" s="158"/>
    </row>
    <row r="15" spans="2:36" ht="15" customHeight="1" thickBot="1">
      <c r="B15" s="1427" t="s">
        <v>468</v>
      </c>
      <c r="C15" s="1349"/>
      <c r="E15" s="1362"/>
      <c r="H15" s="358"/>
      <c r="P15" s="1362"/>
      <c r="S15" s="1411"/>
      <c r="AF15" s="358"/>
      <c r="AH15" s="358"/>
      <c r="AI15" s="706"/>
      <c r="AJ15" s="358"/>
    </row>
    <row r="16" spans="2:36" ht="15" customHeight="1" thickBot="1">
      <c r="B16" s="1427" t="s">
        <v>469</v>
      </c>
      <c r="C16" s="1349"/>
      <c r="E16" s="1362"/>
      <c r="H16" s="358"/>
      <c r="P16" s="1363"/>
      <c r="S16" s="1411"/>
      <c r="T16" s="158"/>
      <c r="W16" s="664"/>
      <c r="X16" s="1406" t="s">
        <v>1339</v>
      </c>
      <c r="AB16" s="158"/>
      <c r="AF16" s="358"/>
      <c r="AH16" s="358"/>
      <c r="AI16" s="706"/>
      <c r="AJ16" s="358"/>
    </row>
    <row r="17" spans="2:36" ht="15" customHeight="1" thickBot="1">
      <c r="B17" s="1427" t="s">
        <v>470</v>
      </c>
      <c r="C17" s="1349"/>
      <c r="E17" s="1362"/>
      <c r="H17" s="358"/>
      <c r="S17" s="1411"/>
      <c r="T17" s="1406" t="s">
        <v>1321</v>
      </c>
      <c r="W17" s="664"/>
      <c r="X17" s="1408"/>
      <c r="AB17" s="158"/>
      <c r="AF17" s="358"/>
      <c r="AH17" s="358"/>
      <c r="AI17" s="706"/>
      <c r="AJ17" s="358"/>
    </row>
    <row r="18" spans="2:36" ht="15" customHeight="1" thickBot="1">
      <c r="B18" s="1430"/>
      <c r="C18" s="1324"/>
      <c r="E18" s="1363"/>
      <c r="H18" s="358"/>
      <c r="P18" s="158"/>
      <c r="S18" s="1411"/>
      <c r="T18" s="1407"/>
      <c r="U18" s="669">
        <v>1</v>
      </c>
      <c r="V18" s="669"/>
      <c r="W18" s="665" t="s">
        <v>378</v>
      </c>
      <c r="X18" s="1408"/>
      <c r="Y18" s="358"/>
      <c r="AB18" s="1409" t="s">
        <v>410</v>
      </c>
      <c r="AF18" s="1338"/>
      <c r="AG18" s="96"/>
      <c r="AH18" s="96"/>
      <c r="AI18" s="96"/>
      <c r="AJ18" s="96"/>
    </row>
    <row r="19" spans="2:36" ht="15" customHeight="1" thickBot="1">
      <c r="B19" s="158"/>
      <c r="C19" s="1349"/>
      <c r="E19" s="158"/>
      <c r="H19" s="358"/>
      <c r="S19" s="1412">
        <v>1</v>
      </c>
      <c r="T19" s="1408"/>
      <c r="W19" s="664"/>
      <c r="X19" s="1408"/>
      <c r="Y19" s="669" t="s">
        <v>378</v>
      </c>
      <c r="Z19" s="668"/>
      <c r="AA19" s="701">
        <v>1</v>
      </c>
      <c r="AB19" s="1351"/>
      <c r="AF19" s="96"/>
      <c r="AG19" s="96"/>
      <c r="AH19" s="96"/>
      <c r="AI19" s="96"/>
      <c r="AJ19" s="96"/>
    </row>
    <row r="20" spans="2:36" ht="15" customHeight="1" thickBot="1">
      <c r="B20" s="158"/>
      <c r="C20" s="1349"/>
      <c r="E20" s="951"/>
      <c r="H20" s="358"/>
      <c r="S20" s="664"/>
      <c r="T20" s="1352"/>
      <c r="X20" s="1352"/>
      <c r="Y20" s="358"/>
      <c r="AB20" s="1351"/>
      <c r="AF20" s="358"/>
      <c r="AG20" s="158"/>
      <c r="AJ20" s="158"/>
    </row>
    <row r="21" spans="2:36" ht="15" customHeight="1">
      <c r="B21" s="1434" t="s">
        <v>1248</v>
      </c>
      <c r="C21" s="1349"/>
      <c r="E21" s="951"/>
      <c r="H21" s="358"/>
      <c r="W21" s="664"/>
      <c r="Y21" s="358"/>
      <c r="AB21" s="1351"/>
      <c r="AF21" s="1078"/>
      <c r="AJ21" s="1078"/>
    </row>
    <row r="22" spans="2:36" ht="15" customHeight="1" thickBot="1">
      <c r="B22" s="1438" t="s">
        <v>1902</v>
      </c>
      <c r="C22" s="1349"/>
      <c r="E22" s="369"/>
      <c r="H22" s="358"/>
      <c r="AB22" s="1352"/>
      <c r="AF22" s="951"/>
      <c r="AJ22" s="951"/>
    </row>
    <row r="23" spans="2:36" ht="15" customHeight="1" thickBot="1">
      <c r="B23" s="1436" t="str">
        <f>B10</f>
        <v>Client ID</v>
      </c>
      <c r="C23" s="1350" t="s">
        <v>378</v>
      </c>
      <c r="E23" s="1337"/>
      <c r="H23" s="358"/>
      <c r="AB23" s="158"/>
      <c r="AJ23" s="158"/>
    </row>
    <row r="24" spans="2:36" ht="15" customHeight="1">
      <c r="B24" s="1427" t="s">
        <v>403</v>
      </c>
      <c r="E24" s="369"/>
      <c r="H24" s="358"/>
      <c r="AB24" s="158"/>
      <c r="AF24" s="1337"/>
      <c r="AJ24" s="158"/>
    </row>
    <row r="25" spans="2:36" ht="15" customHeight="1" thickBot="1">
      <c r="B25" s="1439"/>
      <c r="E25" s="369"/>
      <c r="H25" s="358"/>
      <c r="T25" s="1771"/>
      <c r="U25" s="1772"/>
      <c r="V25" s="1772"/>
      <c r="W25" s="1772"/>
      <c r="X25" s="1772"/>
      <c r="Y25" s="1773"/>
      <c r="Z25" s="1773"/>
      <c r="AA25" s="1773"/>
      <c r="AB25" s="1773"/>
      <c r="AJ25" s="158"/>
    </row>
    <row r="26" spans="2:36" ht="15" customHeight="1">
      <c r="B26" s="1428" t="s">
        <v>422</v>
      </c>
      <c r="H26" s="358"/>
      <c r="T26" s="1772"/>
      <c r="U26" s="1772"/>
      <c r="V26" s="1772"/>
      <c r="W26" s="1772"/>
      <c r="X26" s="1772"/>
      <c r="Y26" s="1773"/>
      <c r="Z26" s="1773"/>
      <c r="AA26" s="1773"/>
      <c r="AB26" s="1773"/>
    </row>
    <row r="27" spans="2:36" ht="15" customHeight="1" thickBot="1">
      <c r="B27" s="1427" t="s">
        <v>468</v>
      </c>
      <c r="E27" s="951"/>
      <c r="H27" s="358"/>
      <c r="L27" s="951"/>
      <c r="Q27" s="358"/>
      <c r="R27" s="358"/>
      <c r="S27" s="358"/>
      <c r="T27" s="158"/>
      <c r="W27" s="664"/>
    </row>
    <row r="28" spans="2:36" ht="15" customHeight="1">
      <c r="B28" s="1427" t="s">
        <v>469</v>
      </c>
      <c r="E28" s="951"/>
      <c r="H28" s="358"/>
      <c r="L28" s="951"/>
      <c r="Q28" s="358"/>
      <c r="R28" s="358"/>
      <c r="S28" s="358"/>
      <c r="T28" s="1319" t="s">
        <v>1975</v>
      </c>
      <c r="W28" s="664"/>
      <c r="X28" s="1319" t="s">
        <v>1718</v>
      </c>
      <c r="AB28" s="1345" t="s">
        <v>1976</v>
      </c>
      <c r="AF28" s="951"/>
      <c r="AJ28" s="158"/>
    </row>
    <row r="29" spans="2:36" ht="15" customHeight="1" thickBot="1">
      <c r="B29" s="1430"/>
      <c r="E29" s="369"/>
      <c r="H29" s="358"/>
      <c r="L29" s="951"/>
      <c r="Q29" s="358"/>
      <c r="R29" s="358"/>
      <c r="S29" s="358"/>
      <c r="T29" s="1233"/>
      <c r="W29" s="664"/>
      <c r="X29" s="1230"/>
      <c r="AB29" s="1343"/>
      <c r="AJ29" s="158"/>
    </row>
    <row r="30" spans="2:36" ht="15" customHeight="1" thickBot="1">
      <c r="E30" s="369"/>
      <c r="H30" s="358"/>
      <c r="Q30" s="358"/>
      <c r="R30" s="358"/>
      <c r="S30" s="358"/>
      <c r="T30" s="1234"/>
      <c r="W30" s="664"/>
      <c r="X30" s="1225"/>
      <c r="AB30" s="358"/>
      <c r="AF30" s="1337"/>
      <c r="AJ30" s="158"/>
    </row>
    <row r="31" spans="2:36" ht="15" customHeight="1">
      <c r="B31" s="158"/>
      <c r="E31" s="1337"/>
      <c r="H31" s="358"/>
      <c r="Q31" s="358"/>
      <c r="R31" s="358"/>
      <c r="S31" s="358"/>
      <c r="T31" s="358"/>
      <c r="W31" s="664"/>
      <c r="AB31" s="358"/>
      <c r="AJ31" s="158"/>
    </row>
    <row r="32" spans="2:36" ht="15" customHeight="1">
      <c r="B32" s="158"/>
      <c r="E32" s="369"/>
      <c r="Q32" s="369"/>
      <c r="R32" s="369"/>
      <c r="S32" s="369"/>
      <c r="U32" s="369"/>
      <c r="V32" s="369"/>
      <c r="W32" s="369"/>
      <c r="Y32" s="369"/>
      <c r="Z32" s="369"/>
      <c r="AA32" s="358"/>
      <c r="AB32" s="358"/>
      <c r="AC32" s="369"/>
      <c r="AD32" s="369"/>
      <c r="AE32" s="369"/>
      <c r="AJ32" s="158"/>
    </row>
    <row r="33" spans="2:36" ht="15" customHeight="1">
      <c r="B33" s="158"/>
      <c r="D33" s="158"/>
      <c r="E33" s="369"/>
      <c r="Q33" s="369"/>
      <c r="R33" s="369"/>
      <c r="S33" s="369"/>
      <c r="U33" s="369"/>
      <c r="V33" s="369"/>
      <c r="W33" s="369"/>
      <c r="Y33" s="369"/>
      <c r="Z33" s="369"/>
      <c r="AA33" s="369"/>
      <c r="AC33" s="369"/>
      <c r="AD33" s="369"/>
      <c r="AE33" s="369"/>
    </row>
    <row r="34" spans="2:36" ht="15" customHeight="1">
      <c r="B34" s="158"/>
      <c r="C34" s="158"/>
      <c r="E34" s="158"/>
      <c r="Q34" s="369"/>
      <c r="R34" s="369"/>
      <c r="S34" s="369"/>
      <c r="U34" s="369"/>
      <c r="V34" s="369"/>
      <c r="W34" s="369"/>
      <c r="Y34" s="369"/>
      <c r="Z34" s="369"/>
      <c r="AA34" s="369"/>
      <c r="AC34" s="369"/>
      <c r="AD34" s="369"/>
      <c r="AE34" s="369"/>
      <c r="AF34" s="158"/>
      <c r="AJ34" s="158"/>
    </row>
    <row r="35" spans="2:36" ht="15" customHeight="1">
      <c r="B35" s="158"/>
      <c r="E35" s="158"/>
      <c r="Q35" s="369"/>
      <c r="R35" s="369"/>
      <c r="S35" s="369"/>
      <c r="U35" s="369"/>
      <c r="V35" s="369"/>
      <c r="W35" s="369"/>
      <c r="Y35" s="369"/>
      <c r="Z35" s="369"/>
      <c r="AA35" s="369"/>
      <c r="AC35" s="369"/>
      <c r="AD35" s="369"/>
      <c r="AE35" s="369"/>
      <c r="AF35" s="158"/>
      <c r="AJ35" s="158"/>
    </row>
    <row r="36" spans="2:36" ht="15" customHeight="1">
      <c r="B36" s="158"/>
      <c r="E36" s="158"/>
      <c r="Q36" s="369"/>
      <c r="R36" s="369"/>
      <c r="S36" s="369"/>
      <c r="U36" s="369"/>
      <c r="V36" s="369"/>
      <c r="W36" s="369"/>
      <c r="Y36" s="369"/>
      <c r="Z36" s="369"/>
      <c r="AA36" s="369"/>
      <c r="AC36" s="369"/>
      <c r="AD36" s="369"/>
      <c r="AE36" s="369"/>
      <c r="AF36" s="158"/>
      <c r="AJ36" s="158"/>
    </row>
    <row r="37" spans="2:36" ht="15" customHeight="1">
      <c r="B37" s="158"/>
      <c r="E37" s="158"/>
      <c r="Q37" s="369"/>
      <c r="R37" s="369"/>
      <c r="S37" s="369"/>
      <c r="U37" s="369"/>
      <c r="V37" s="369"/>
      <c r="W37" s="369"/>
      <c r="Y37" s="369"/>
      <c r="Z37" s="369"/>
      <c r="AA37" s="369"/>
      <c r="AC37" s="369"/>
      <c r="AD37" s="369"/>
      <c r="AE37" s="369"/>
      <c r="AF37" s="158"/>
    </row>
    <row r="38" spans="2:36" ht="15" customHeight="1">
      <c r="B38" s="158"/>
      <c r="E38" s="158"/>
      <c r="Q38" s="369"/>
      <c r="R38" s="369"/>
      <c r="S38" s="369"/>
      <c r="U38" s="369"/>
      <c r="V38" s="369"/>
      <c r="W38" s="369"/>
      <c r="Y38" s="369"/>
      <c r="Z38" s="369"/>
      <c r="AA38" s="369"/>
      <c r="AC38" s="369"/>
      <c r="AD38" s="369"/>
      <c r="AE38" s="369"/>
      <c r="AF38" s="158"/>
    </row>
    <row r="39" spans="2:36" ht="15" customHeight="1">
      <c r="B39" s="158"/>
      <c r="E39" s="158"/>
      <c r="Y39" s="158"/>
      <c r="AF39" s="158"/>
    </row>
    <row r="40" spans="2:36" ht="15" customHeight="1">
      <c r="B40" s="158"/>
      <c r="E40" s="158"/>
      <c r="Y40" s="158"/>
    </row>
    <row r="41" spans="2:36" ht="15" customHeight="1">
      <c r="B41" s="158"/>
      <c r="Y41" s="158"/>
    </row>
    <row r="42" spans="2:36" ht="15" customHeight="1">
      <c r="B42" s="158"/>
      <c r="D42" s="158"/>
      <c r="Y42" s="158"/>
    </row>
    <row r="43" spans="2:36" ht="15" customHeight="1">
      <c r="B43" s="158"/>
      <c r="C43" s="158"/>
      <c r="D43" s="158"/>
      <c r="Y43" s="158"/>
    </row>
    <row r="44" spans="2:36" ht="15" customHeight="1">
      <c r="B44" s="158"/>
      <c r="C44" s="158"/>
      <c r="D44" s="158"/>
      <c r="Y44" s="158"/>
    </row>
    <row r="45" spans="2:36" ht="15" customHeight="1">
      <c r="B45" s="158"/>
      <c r="C45" s="158"/>
      <c r="D45" s="158"/>
      <c r="Y45" s="158"/>
    </row>
    <row r="46" spans="2:36" ht="15" customHeight="1">
      <c r="B46" s="158"/>
      <c r="C46" s="158"/>
      <c r="D46" s="158"/>
      <c r="V46" s="369"/>
      <c r="X46" s="158"/>
      <c r="Y46" s="158"/>
    </row>
    <row r="47" spans="2:36" ht="15" customHeight="1">
      <c r="B47" s="158"/>
      <c r="C47" s="158"/>
      <c r="D47" s="158"/>
    </row>
    <row r="48" spans="2:36" ht="15" customHeight="1">
      <c r="B48" s="158"/>
      <c r="C48" s="158"/>
    </row>
    <row r="49" spans="2:2" ht="15" customHeight="1">
      <c r="B49" s="158"/>
    </row>
    <row r="50" spans="2:2" ht="15" customHeight="1">
      <c r="B50" s="158"/>
    </row>
    <row r="51" spans="2:2" ht="15" customHeight="1">
      <c r="B51" s="158"/>
    </row>
    <row r="52" spans="2:2" ht="15" customHeight="1">
      <c r="B52" s="158"/>
    </row>
    <row r="53" spans="2:2" ht="15" customHeight="1">
      <c r="B53" s="158"/>
    </row>
    <row r="54" spans="2:2" ht="15" customHeight="1">
      <c r="B54" s="158"/>
    </row>
    <row r="55" spans="2:2" ht="15" customHeight="1">
      <c r="B55" s="158"/>
    </row>
    <row r="56" spans="2:2" ht="15" customHeight="1">
      <c r="B56" s="158"/>
    </row>
    <row r="57" spans="2:2" ht="15" customHeight="1">
      <c r="B57" s="158"/>
    </row>
    <row r="58" spans="2:2" ht="15" customHeight="1">
      <c r="B58" s="158"/>
    </row>
    <row r="59" spans="2:2" ht="15" customHeight="1">
      <c r="B59" s="158"/>
    </row>
    <row r="60" spans="2:2" ht="15" customHeight="1">
      <c r="B60" s="158"/>
    </row>
    <row r="61" spans="2:2" ht="15" customHeight="1">
      <c r="B61" s="158"/>
    </row>
    <row r="62" spans="2:2" ht="15" customHeight="1">
      <c r="B62" s="158"/>
    </row>
    <row r="63" spans="2:2" ht="15" customHeight="1">
      <c r="B63" s="158"/>
    </row>
    <row r="64" spans="2:2" ht="15" customHeight="1">
      <c r="B64" s="158"/>
    </row>
    <row r="65" spans="2:2">
      <c r="B65" s="158"/>
    </row>
    <row r="66" spans="2:2">
      <c r="B66" s="158"/>
    </row>
    <row r="67" spans="2:2">
      <c r="B67" s="158"/>
    </row>
    <row r="68" spans="2:2">
      <c r="B68" s="158"/>
    </row>
    <row r="69" spans="2:2">
      <c r="B69" s="158"/>
    </row>
  </sheetData>
  <mergeCells count="4">
    <mergeCell ref="E2:P2"/>
    <mergeCell ref="T2:AB2"/>
    <mergeCell ref="T25:AB26"/>
    <mergeCell ref="T13:AB14"/>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DC878-C799-466C-B2A3-7EF8FAE45250}">
  <dimension ref="B1:AJ69"/>
  <sheetViews>
    <sheetView showGridLines="0" zoomScale="80" zoomScaleNormal="80" workbookViewId="0">
      <selection activeCell="P36" sqref="P36"/>
    </sheetView>
  </sheetViews>
  <sheetFormatPr defaultColWidth="9.109375" defaultRowHeight="13.2"/>
  <cols>
    <col min="1" max="1" width="7" style="158" customWidth="1"/>
    <col min="2" max="2" width="17.77734375" style="369" bestFit="1" customWidth="1"/>
    <col min="3" max="4" width="4.88671875" style="358" customWidth="1"/>
    <col min="5" max="5" width="16.109375" style="358" bestFit="1" customWidth="1"/>
    <col min="6" max="6" width="5.109375" style="158" customWidth="1"/>
    <col min="7" max="9" width="1.5546875" style="158" customWidth="1"/>
    <col min="10" max="10" width="1.6640625" style="158" customWidth="1"/>
    <col min="11" max="11" width="4.77734375" style="158" customWidth="1"/>
    <col min="12" max="12" width="18.109375" style="369" bestFit="1" customWidth="1"/>
    <col min="13" max="13" width="3.6640625" style="158" customWidth="1"/>
    <col min="14" max="14" width="2" style="664" customWidth="1"/>
    <col min="15" max="15" width="2.109375" style="664" customWidth="1"/>
    <col min="16" max="16" width="18.77734375" style="369" bestFit="1" customWidth="1"/>
    <col min="17" max="17" width="2.6640625" style="158" customWidth="1"/>
    <col min="18" max="18" width="4.109375" style="158" customWidth="1"/>
    <col min="19" max="19" width="4.21875" style="158" customWidth="1"/>
    <col min="20" max="20" width="17.88671875" style="369" bestFit="1" customWidth="1"/>
    <col min="21" max="21" width="3.88671875" style="358" customWidth="1"/>
    <col min="22" max="22" width="1.88671875" style="358" customWidth="1"/>
    <col min="23" max="23" width="4.77734375" style="158" customWidth="1"/>
    <col min="24" max="24" width="17.21875" style="369" bestFit="1" customWidth="1"/>
    <col min="25" max="25" width="2.5546875" style="98" customWidth="1"/>
    <col min="26" max="26" width="2.88671875" style="98" customWidth="1"/>
    <col min="27" max="27" width="3.77734375" style="664" customWidth="1"/>
    <col min="28" max="28" width="17.21875" style="369" bestFit="1" customWidth="1"/>
    <col min="29" max="29" width="5.21875" style="358" customWidth="1"/>
    <col min="30" max="30" width="3.5546875" style="158" hidden="1" customWidth="1"/>
    <col min="31" max="31" width="5.88671875" style="158" customWidth="1"/>
    <col min="32" max="32" width="16.88671875" style="369" bestFit="1" customWidth="1"/>
    <col min="33" max="33" width="5.6640625" style="358" customWidth="1"/>
    <col min="34" max="34" width="0.6640625" style="158" customWidth="1"/>
    <col min="35" max="35" width="6.109375" style="158" customWidth="1"/>
    <col min="36" max="36" width="15.6640625" style="369" bestFit="1" customWidth="1"/>
    <col min="37" max="37" width="4.6640625" style="158" customWidth="1"/>
    <col min="38" max="38" width="14.21875" style="158" bestFit="1" customWidth="1"/>
    <col min="39" max="16384" width="9.109375" style="158"/>
  </cols>
  <sheetData>
    <row r="1" spans="2:36">
      <c r="AF1" s="358"/>
      <c r="AH1" s="358"/>
      <c r="AI1" s="664"/>
      <c r="AJ1" s="358"/>
    </row>
    <row r="2" spans="2:36" s="95" customFormat="1" ht="30" customHeight="1">
      <c r="B2" s="369"/>
      <c r="C2" s="358"/>
      <c r="D2" s="358"/>
      <c r="E2" s="1767" t="s">
        <v>1903</v>
      </c>
      <c r="F2" s="1770"/>
      <c r="G2" s="1770"/>
      <c r="H2" s="1770"/>
      <c r="I2" s="1770"/>
      <c r="J2" s="1770"/>
      <c r="K2" s="1770"/>
      <c r="L2" s="1770"/>
      <c r="M2" s="1770"/>
      <c r="N2" s="1770"/>
      <c r="O2" s="1770"/>
      <c r="P2" s="1770"/>
      <c r="Q2" s="158"/>
      <c r="R2" s="158"/>
      <c r="S2" s="158"/>
      <c r="T2" s="1767" t="s">
        <v>1913</v>
      </c>
      <c r="U2" s="1770"/>
      <c r="V2" s="1770"/>
      <c r="W2" s="1770"/>
      <c r="X2" s="1770"/>
      <c r="Y2" s="1770"/>
      <c r="Z2" s="1770"/>
      <c r="AA2" s="1770"/>
      <c r="AB2" s="1770"/>
      <c r="AC2" s="98"/>
      <c r="AF2" s="1338"/>
      <c r="AG2" s="1338"/>
      <c r="AH2" s="1338"/>
      <c r="AI2" s="1338"/>
      <c r="AJ2" s="1338"/>
    </row>
    <row r="3" spans="2:36" ht="25.05" customHeight="1" thickBot="1">
      <c r="E3" s="158"/>
      <c r="AF3" s="158"/>
      <c r="AG3" s="158"/>
      <c r="AJ3" s="158"/>
    </row>
    <row r="4" spans="2:36" ht="17.399999999999999" customHeight="1" thickBot="1">
      <c r="AB4" s="1387" t="s">
        <v>1176</v>
      </c>
      <c r="AF4" s="158"/>
      <c r="AG4" s="158"/>
      <c r="AI4" s="664"/>
      <c r="AJ4" s="1342"/>
    </row>
    <row r="5" spans="2:36" ht="15" customHeight="1" thickBot="1">
      <c r="X5" s="1387" t="s">
        <v>373</v>
      </c>
      <c r="AB5" s="1388"/>
      <c r="AF5" s="1342"/>
      <c r="AH5" s="358"/>
      <c r="AI5" s="706"/>
      <c r="AJ5" s="1340"/>
    </row>
    <row r="6" spans="2:36" ht="15" customHeight="1" thickBot="1">
      <c r="T6" s="1387" t="s">
        <v>375</v>
      </c>
      <c r="X6" s="1385"/>
      <c r="Y6" s="98">
        <v>1</v>
      </c>
      <c r="AA6" s="664" t="s">
        <v>378</v>
      </c>
      <c r="AB6" s="1385"/>
      <c r="AF6" s="1343"/>
      <c r="AH6" s="358"/>
      <c r="AI6" s="706"/>
      <c r="AJ6" s="1339"/>
    </row>
    <row r="7" spans="2:36" ht="15" customHeight="1" thickBot="1">
      <c r="P7" s="1380" t="s">
        <v>1198</v>
      </c>
      <c r="T7" s="1385"/>
      <c r="U7" s="358">
        <v>1</v>
      </c>
      <c r="W7" s="664" t="s">
        <v>378</v>
      </c>
      <c r="X7" s="1385"/>
      <c r="Y7" s="1376"/>
      <c r="Z7" s="1376"/>
      <c r="AA7" s="1393"/>
      <c r="AB7" s="1386"/>
      <c r="AF7" s="98"/>
      <c r="AH7" s="358"/>
      <c r="AI7" s="706"/>
      <c r="AJ7" s="358"/>
    </row>
    <row r="8" spans="2:36" ht="15" customHeight="1" thickBot="1">
      <c r="B8" s="158"/>
      <c r="C8" s="158"/>
      <c r="D8" s="158"/>
      <c r="E8" s="1395" t="s">
        <v>380</v>
      </c>
      <c r="P8" s="1384"/>
      <c r="Q8" s="158">
        <v>1</v>
      </c>
      <c r="S8" s="664" t="s">
        <v>378</v>
      </c>
      <c r="T8" s="1385"/>
      <c r="U8" s="1371"/>
      <c r="V8" s="1371"/>
      <c r="W8" s="1394"/>
      <c r="X8" s="1386"/>
      <c r="AF8" s="358"/>
      <c r="AH8" s="358"/>
      <c r="AI8" s="706"/>
      <c r="AJ8" s="358"/>
    </row>
    <row r="9" spans="2:36" ht="15" customHeight="1" thickBot="1">
      <c r="B9" s="1366" t="s">
        <v>387</v>
      </c>
      <c r="E9" s="1353" t="s">
        <v>445</v>
      </c>
      <c r="F9" s="1253">
        <v>1</v>
      </c>
      <c r="G9" s="1249"/>
      <c r="H9" s="1249"/>
      <c r="I9" s="1249"/>
      <c r="M9" s="369"/>
      <c r="N9" s="369"/>
      <c r="O9" s="664" t="s">
        <v>378</v>
      </c>
      <c r="P9" s="1384"/>
      <c r="Q9" s="1405"/>
      <c r="R9" s="1413"/>
      <c r="S9" s="1410"/>
      <c r="T9" s="1386"/>
      <c r="AF9" s="358"/>
      <c r="AH9" s="358"/>
      <c r="AI9" s="706"/>
      <c r="AJ9" s="1078"/>
    </row>
    <row r="10" spans="2:36" ht="15" customHeight="1" thickBot="1">
      <c r="B10" s="1362"/>
      <c r="C10" s="358">
        <v>1</v>
      </c>
      <c r="D10" s="664" t="s">
        <v>378</v>
      </c>
      <c r="E10" s="1351"/>
      <c r="F10" s="1323"/>
      <c r="I10" s="1320"/>
      <c r="J10" s="1391"/>
      <c r="K10" s="1369"/>
      <c r="L10" s="1392"/>
      <c r="M10" s="1370"/>
      <c r="N10" s="1372"/>
      <c r="O10" s="1393"/>
      <c r="P10" s="1384"/>
      <c r="S10" s="1411"/>
      <c r="AF10" s="1078"/>
      <c r="AH10" s="358"/>
      <c r="AI10" s="706"/>
      <c r="AJ10" s="1340"/>
    </row>
    <row r="11" spans="2:36" ht="15" customHeight="1">
      <c r="B11" s="1362"/>
      <c r="C11" s="1354"/>
      <c r="D11" s="1371"/>
      <c r="E11" s="1351"/>
      <c r="F11" s="1324"/>
      <c r="I11" s="1322"/>
      <c r="J11" s="1322"/>
      <c r="K11" s="1389"/>
      <c r="L11" s="1380" t="s">
        <v>1574</v>
      </c>
      <c r="O11" s="158"/>
      <c r="P11" s="1384"/>
      <c r="S11" s="1411"/>
      <c r="AF11" s="1339"/>
      <c r="AH11" s="358"/>
      <c r="AI11" s="706"/>
      <c r="AJ11" s="1344"/>
    </row>
    <row r="12" spans="2:36" ht="15" customHeight="1">
      <c r="B12" s="1362"/>
      <c r="C12" s="1355"/>
      <c r="E12" s="1351"/>
      <c r="F12" s="1324"/>
      <c r="I12" s="1322"/>
      <c r="J12" s="1322"/>
      <c r="K12" s="1389"/>
      <c r="L12" s="1381"/>
      <c r="P12" s="1384"/>
      <c r="S12" s="1411"/>
      <c r="AF12" s="1339"/>
      <c r="AH12" s="358"/>
      <c r="AI12" s="706"/>
      <c r="AJ12" s="158"/>
    </row>
    <row r="13" spans="2:36" ht="15" customHeight="1" thickBot="1">
      <c r="B13" s="1362"/>
      <c r="C13" s="1355"/>
      <c r="E13" s="1351"/>
      <c r="F13" s="1324"/>
      <c r="I13" s="1322"/>
      <c r="J13" s="1322"/>
      <c r="K13" s="1390"/>
      <c r="L13" s="1382"/>
      <c r="P13" s="1384"/>
      <c r="S13" s="1411"/>
      <c r="T13" s="1767" t="s">
        <v>1912</v>
      </c>
      <c r="U13" s="1769"/>
      <c r="V13" s="1769"/>
      <c r="W13" s="1769"/>
      <c r="X13" s="1769"/>
      <c r="Y13" s="1769"/>
      <c r="Z13" s="1769"/>
      <c r="AA13" s="1769"/>
      <c r="AB13" s="1769"/>
      <c r="AF13" s="1339"/>
      <c r="AH13" s="358"/>
      <c r="AI13" s="706"/>
      <c r="AJ13" s="158"/>
    </row>
    <row r="14" spans="2:36" ht="15" customHeight="1" thickBot="1">
      <c r="B14" s="1362"/>
      <c r="C14" s="1355"/>
      <c r="E14" s="1351"/>
      <c r="F14" s="1324"/>
      <c r="I14" s="1322"/>
      <c r="J14" s="1322"/>
      <c r="L14" s="1383"/>
      <c r="P14" s="1385"/>
      <c r="S14" s="1411"/>
      <c r="T14" s="1769"/>
      <c r="U14" s="1769"/>
      <c r="V14" s="1769"/>
      <c r="W14" s="1769"/>
      <c r="X14" s="1769"/>
      <c r="Y14" s="1769"/>
      <c r="Z14" s="1769"/>
      <c r="AA14" s="1769"/>
      <c r="AB14" s="1769"/>
      <c r="AF14" s="1339"/>
      <c r="AH14" s="358"/>
      <c r="AI14" s="706"/>
      <c r="AJ14" s="158"/>
    </row>
    <row r="15" spans="2:36" ht="15" customHeight="1" thickBot="1">
      <c r="B15" s="1362"/>
      <c r="C15" s="1355"/>
      <c r="E15" s="1351"/>
      <c r="F15" s="1324"/>
      <c r="I15" s="1322"/>
      <c r="J15" s="1322"/>
      <c r="P15" s="1385"/>
      <c r="S15" s="1411"/>
      <c r="AF15" s="358"/>
      <c r="AH15" s="358"/>
      <c r="AI15" s="706"/>
      <c r="AJ15" s="358"/>
    </row>
    <row r="16" spans="2:36" ht="15" customHeight="1" thickBot="1">
      <c r="B16" s="1362"/>
      <c r="C16" s="1355"/>
      <c r="E16" s="1351"/>
      <c r="F16" s="1324"/>
      <c r="I16" s="1322"/>
      <c r="J16" s="1322"/>
      <c r="P16" s="1386"/>
      <c r="S16" s="1411"/>
      <c r="T16" s="158"/>
      <c r="W16" s="664"/>
      <c r="X16" s="1406" t="s">
        <v>1339</v>
      </c>
      <c r="AB16" s="158"/>
      <c r="AF16" s="358"/>
      <c r="AH16" s="358"/>
      <c r="AI16" s="706"/>
      <c r="AJ16" s="358"/>
    </row>
    <row r="17" spans="2:36" ht="15" customHeight="1" thickBot="1">
      <c r="B17" s="1362"/>
      <c r="C17" s="1355"/>
      <c r="E17" s="1351"/>
      <c r="F17" s="1324"/>
      <c r="I17" s="1322"/>
      <c r="J17" s="1322"/>
      <c r="L17" s="1424" t="s">
        <v>400</v>
      </c>
      <c r="S17" s="1411"/>
      <c r="T17" s="1406" t="s">
        <v>1321</v>
      </c>
      <c r="W17" s="664"/>
      <c r="X17" s="1408"/>
      <c r="AB17" s="158"/>
      <c r="AF17" s="358"/>
      <c r="AH17" s="358"/>
      <c r="AI17" s="706"/>
      <c r="AJ17" s="358"/>
    </row>
    <row r="18" spans="2:36" ht="15" customHeight="1" thickBot="1">
      <c r="B18" s="1352"/>
      <c r="C18" s="1356"/>
      <c r="E18" s="1352"/>
      <c r="F18" s="1324"/>
      <c r="I18" s="1322"/>
      <c r="J18" s="1322"/>
      <c r="L18" s="1431" t="s">
        <v>404</v>
      </c>
      <c r="P18" s="158"/>
      <c r="S18" s="1411"/>
      <c r="T18" s="1407"/>
      <c r="U18" s="669">
        <v>1</v>
      </c>
      <c r="V18" s="669"/>
      <c r="W18" s="665" t="s">
        <v>378</v>
      </c>
      <c r="X18" s="1408"/>
      <c r="Y18" s="358"/>
      <c r="AB18" s="1409" t="s">
        <v>410</v>
      </c>
      <c r="AF18" s="1338"/>
      <c r="AG18" s="96"/>
      <c r="AH18" s="96"/>
      <c r="AI18" s="96"/>
      <c r="AJ18" s="96"/>
    </row>
    <row r="19" spans="2:36" ht="15" customHeight="1" thickBot="1">
      <c r="B19" s="158"/>
      <c r="C19" s="1355"/>
      <c r="E19" s="158"/>
      <c r="F19" s="1324"/>
      <c r="I19" s="1347"/>
      <c r="J19" s="1252"/>
      <c r="K19" s="1249"/>
      <c r="L19" s="1426" t="s">
        <v>445</v>
      </c>
      <c r="S19" s="1412">
        <v>1</v>
      </c>
      <c r="T19" s="1408"/>
      <c r="W19" s="664"/>
      <c r="X19" s="1408"/>
      <c r="Y19" s="669" t="s">
        <v>378</v>
      </c>
      <c r="Z19" s="668"/>
      <c r="AA19" s="701">
        <v>1</v>
      </c>
      <c r="AB19" s="1351"/>
      <c r="AF19" s="96"/>
      <c r="AG19" s="96"/>
      <c r="AH19" s="96"/>
      <c r="AI19" s="96"/>
      <c r="AJ19" s="96"/>
    </row>
    <row r="20" spans="2:36" ht="15" customHeight="1" thickBot="1">
      <c r="B20" s="158"/>
      <c r="C20" s="1355"/>
      <c r="E20" s="1434" t="s">
        <v>449</v>
      </c>
      <c r="F20" s="1324"/>
      <c r="I20" s="1322"/>
      <c r="L20" s="1427" t="s">
        <v>409</v>
      </c>
      <c r="S20" s="664"/>
      <c r="T20" s="1352"/>
      <c r="X20" s="1352"/>
      <c r="Y20" s="358"/>
      <c r="AB20" s="1351"/>
      <c r="AF20" s="358"/>
      <c r="AG20" s="158"/>
      <c r="AJ20" s="158"/>
    </row>
    <row r="21" spans="2:36" ht="15" customHeight="1">
      <c r="B21" s="1366" t="s">
        <v>1248</v>
      </c>
      <c r="C21" s="1355"/>
      <c r="E21" s="1438" t="s">
        <v>452</v>
      </c>
      <c r="F21" s="1324"/>
      <c r="I21" s="1322"/>
      <c r="J21" s="358"/>
      <c r="L21" s="1427"/>
      <c r="W21" s="664"/>
      <c r="Y21" s="358"/>
      <c r="AB21" s="1351"/>
      <c r="AF21" s="1078"/>
      <c r="AJ21" s="1078"/>
    </row>
    <row r="22" spans="2:36" ht="15" customHeight="1" thickBot="1">
      <c r="B22" s="1351"/>
      <c r="C22" s="1355"/>
      <c r="E22" s="1426" t="s">
        <v>445</v>
      </c>
      <c r="F22" s="1346" t="s">
        <v>378</v>
      </c>
      <c r="I22" s="1322"/>
      <c r="J22" s="358"/>
      <c r="L22" s="1428" t="s">
        <v>422</v>
      </c>
      <c r="AB22" s="1352"/>
      <c r="AF22" s="951"/>
      <c r="AJ22" s="951"/>
    </row>
    <row r="23" spans="2:36" ht="15" customHeight="1" thickBot="1">
      <c r="B23" s="1351"/>
      <c r="C23" s="1357" t="s">
        <v>378</v>
      </c>
      <c r="E23" s="1428" t="s">
        <v>422</v>
      </c>
      <c r="F23" s="358"/>
      <c r="I23" s="1322"/>
      <c r="J23" s="358"/>
      <c r="L23" s="1427" t="s">
        <v>442</v>
      </c>
      <c r="AB23" s="158"/>
      <c r="AJ23" s="158"/>
    </row>
    <row r="24" spans="2:36" ht="15" customHeight="1">
      <c r="B24" s="1351"/>
      <c r="E24" s="1427" t="s">
        <v>459</v>
      </c>
      <c r="F24" s="358"/>
      <c r="I24" s="1322"/>
      <c r="J24" s="358"/>
      <c r="L24" s="1427" t="s">
        <v>444</v>
      </c>
      <c r="AB24" s="158"/>
      <c r="AF24" s="1337"/>
      <c r="AJ24" s="158"/>
    </row>
    <row r="25" spans="2:36" ht="15" customHeight="1" thickBot="1">
      <c r="B25" s="1351"/>
      <c r="E25" s="1430" t="s">
        <v>460</v>
      </c>
      <c r="F25" s="358"/>
      <c r="I25" s="1322"/>
      <c r="J25" s="358"/>
      <c r="L25" s="1430" t="s">
        <v>446</v>
      </c>
      <c r="T25" s="1771"/>
      <c r="U25" s="1772"/>
      <c r="V25" s="1772"/>
      <c r="W25" s="1772"/>
      <c r="X25" s="1772"/>
      <c r="Y25" s="1773"/>
      <c r="Z25" s="1773"/>
      <c r="AA25" s="1773"/>
      <c r="AB25" s="1773"/>
      <c r="AJ25" s="158"/>
    </row>
    <row r="26" spans="2:36" ht="15" customHeight="1" thickBot="1">
      <c r="B26" s="1351"/>
      <c r="E26" s="369"/>
      <c r="I26" s="1322"/>
      <c r="J26" s="358"/>
      <c r="K26" s="358"/>
      <c r="T26" s="1772"/>
      <c r="U26" s="1772"/>
      <c r="V26" s="1772"/>
      <c r="W26" s="1772"/>
      <c r="X26" s="1772"/>
      <c r="Y26" s="1773"/>
      <c r="Z26" s="1773"/>
      <c r="AA26" s="1773"/>
      <c r="AB26" s="1773"/>
    </row>
    <row r="27" spans="2:36" ht="15" customHeight="1" thickBot="1">
      <c r="B27" s="1351"/>
      <c r="E27" s="369"/>
      <c r="I27" s="1322"/>
      <c r="J27" s="358"/>
      <c r="K27" s="358"/>
      <c r="L27" s="1424" t="s">
        <v>428</v>
      </c>
      <c r="Q27" s="358"/>
      <c r="R27" s="358"/>
      <c r="S27" s="358"/>
      <c r="T27" s="158"/>
      <c r="W27" s="664"/>
    </row>
    <row r="28" spans="2:36" ht="15" customHeight="1">
      <c r="B28" s="1351"/>
      <c r="E28" s="369"/>
      <c r="I28" s="1322"/>
      <c r="J28" s="358"/>
      <c r="K28" s="358"/>
      <c r="L28" s="1431" t="s">
        <v>430</v>
      </c>
      <c r="Q28" s="358"/>
      <c r="R28" s="358"/>
      <c r="S28" s="358"/>
      <c r="T28" s="1319" t="s">
        <v>1975</v>
      </c>
      <c r="W28" s="664"/>
      <c r="X28" s="1319" t="s">
        <v>1718</v>
      </c>
      <c r="AB28" s="1345" t="s">
        <v>1976</v>
      </c>
      <c r="AF28" s="951"/>
      <c r="AJ28" s="158"/>
    </row>
    <row r="29" spans="2:36" ht="15" customHeight="1" thickBot="1">
      <c r="B29" s="1352"/>
      <c r="E29" s="369"/>
      <c r="H29" s="358"/>
      <c r="I29" s="1252"/>
      <c r="J29" s="1253"/>
      <c r="K29" s="1253"/>
      <c r="L29" s="1431" t="s">
        <v>445</v>
      </c>
      <c r="Q29" s="358"/>
      <c r="R29" s="358"/>
      <c r="S29" s="358"/>
      <c r="T29" s="1233"/>
      <c r="W29" s="664"/>
      <c r="X29" s="1230"/>
      <c r="AB29" s="1343"/>
      <c r="AJ29" s="158"/>
    </row>
    <row r="30" spans="2:36" ht="15" customHeight="1" thickBot="1">
      <c r="E30" s="369"/>
      <c r="H30" s="358"/>
      <c r="L30" s="1430"/>
      <c r="Q30" s="358"/>
      <c r="R30" s="358"/>
      <c r="S30" s="358"/>
      <c r="T30" s="1234"/>
      <c r="W30" s="664"/>
      <c r="X30" s="1225"/>
      <c r="AB30" s="358"/>
      <c r="AF30" s="1337"/>
      <c r="AJ30" s="158"/>
    </row>
    <row r="31" spans="2:36" ht="15" customHeight="1">
      <c r="B31" s="158"/>
      <c r="E31" s="369"/>
      <c r="H31" s="358"/>
      <c r="Q31" s="358"/>
      <c r="R31" s="358"/>
      <c r="S31" s="358"/>
      <c r="T31" s="358"/>
      <c r="W31" s="664"/>
      <c r="AB31" s="358"/>
      <c r="AJ31" s="158"/>
    </row>
    <row r="32" spans="2:36" ht="15" customHeight="1">
      <c r="B32" s="158"/>
      <c r="E32" s="369"/>
      <c r="Q32" s="369"/>
      <c r="R32" s="369"/>
      <c r="S32" s="369"/>
      <c r="U32" s="369"/>
      <c r="V32" s="369"/>
      <c r="W32" s="369"/>
      <c r="Y32" s="369"/>
      <c r="Z32" s="369"/>
      <c r="AA32" s="358"/>
      <c r="AB32" s="358"/>
      <c r="AC32" s="369"/>
      <c r="AD32" s="369"/>
      <c r="AE32" s="369"/>
      <c r="AJ32" s="158"/>
    </row>
    <row r="33" spans="2:36" ht="15" customHeight="1">
      <c r="B33" s="158"/>
      <c r="D33" s="158"/>
      <c r="E33" s="369"/>
      <c r="Q33" s="369"/>
      <c r="R33" s="369"/>
      <c r="S33" s="369"/>
      <c r="U33" s="369"/>
      <c r="V33" s="369"/>
      <c r="W33" s="369"/>
      <c r="Y33" s="369"/>
      <c r="Z33" s="369"/>
      <c r="AA33" s="369"/>
      <c r="AC33" s="369"/>
      <c r="AD33" s="369"/>
      <c r="AE33" s="369"/>
    </row>
    <row r="34" spans="2:36" ht="15" customHeight="1">
      <c r="B34" s="158"/>
      <c r="C34" s="158"/>
      <c r="E34" s="158"/>
      <c r="Q34" s="369"/>
      <c r="R34" s="369"/>
      <c r="S34" s="369"/>
      <c r="U34" s="369"/>
      <c r="V34" s="369"/>
      <c r="W34" s="369"/>
      <c r="Y34" s="369"/>
      <c r="Z34" s="369"/>
      <c r="AA34" s="369"/>
      <c r="AC34" s="369"/>
      <c r="AD34" s="369"/>
      <c r="AE34" s="369"/>
      <c r="AF34" s="158"/>
      <c r="AJ34" s="158"/>
    </row>
    <row r="35" spans="2:36" ht="15" customHeight="1">
      <c r="B35" s="158"/>
      <c r="E35" s="158"/>
      <c r="Q35" s="369"/>
      <c r="R35" s="369"/>
      <c r="S35" s="369"/>
      <c r="U35" s="369"/>
      <c r="V35" s="369"/>
      <c r="W35" s="369"/>
      <c r="Y35" s="369"/>
      <c r="Z35" s="369"/>
      <c r="AA35" s="369"/>
      <c r="AC35" s="369"/>
      <c r="AD35" s="369"/>
      <c r="AE35" s="369"/>
      <c r="AF35" s="158"/>
      <c r="AJ35" s="158"/>
    </row>
    <row r="36" spans="2:36" ht="15" customHeight="1">
      <c r="B36" s="158"/>
      <c r="E36" s="158"/>
      <c r="Q36" s="369"/>
      <c r="R36" s="369"/>
      <c r="S36" s="369"/>
      <c r="U36" s="369"/>
      <c r="V36" s="369"/>
      <c r="W36" s="369"/>
      <c r="Y36" s="369"/>
      <c r="Z36" s="369"/>
      <c r="AA36" s="369"/>
      <c r="AC36" s="369"/>
      <c r="AD36" s="369"/>
      <c r="AE36" s="369"/>
      <c r="AF36" s="158"/>
      <c r="AJ36" s="158"/>
    </row>
    <row r="37" spans="2:36" ht="15" customHeight="1">
      <c r="B37" s="158"/>
      <c r="E37" s="158"/>
      <c r="Q37" s="369"/>
      <c r="R37" s="369"/>
      <c r="S37" s="369"/>
      <c r="U37" s="369"/>
      <c r="V37" s="369"/>
      <c r="W37" s="369"/>
      <c r="Y37" s="369"/>
      <c r="Z37" s="369"/>
      <c r="AA37" s="369"/>
      <c r="AC37" s="369"/>
      <c r="AD37" s="369"/>
      <c r="AE37" s="369"/>
      <c r="AF37" s="158"/>
    </row>
    <row r="38" spans="2:36" ht="15" customHeight="1">
      <c r="B38" s="158"/>
      <c r="E38" s="158"/>
      <c r="Q38" s="369"/>
      <c r="R38" s="369"/>
      <c r="S38" s="369"/>
      <c r="U38" s="369"/>
      <c r="V38" s="369"/>
      <c r="W38" s="369"/>
      <c r="Y38" s="369"/>
      <c r="Z38" s="369"/>
      <c r="AA38" s="369"/>
      <c r="AC38" s="369"/>
      <c r="AD38" s="369"/>
      <c r="AE38" s="369"/>
      <c r="AF38" s="158"/>
    </row>
    <row r="39" spans="2:36" ht="15" customHeight="1">
      <c r="B39" s="158"/>
      <c r="E39" s="158"/>
      <c r="Y39" s="158"/>
      <c r="AF39" s="158"/>
    </row>
    <row r="40" spans="2:36" ht="15" customHeight="1">
      <c r="B40" s="158"/>
      <c r="E40" s="158"/>
      <c r="Y40" s="158"/>
    </row>
    <row r="41" spans="2:36" ht="15" customHeight="1">
      <c r="B41" s="158"/>
      <c r="Y41" s="158"/>
    </row>
    <row r="42" spans="2:36" ht="15" customHeight="1">
      <c r="B42" s="158"/>
      <c r="D42" s="158"/>
      <c r="Y42" s="158"/>
    </row>
    <row r="43" spans="2:36" ht="15" customHeight="1">
      <c r="B43" s="158"/>
      <c r="C43" s="158"/>
      <c r="D43" s="158"/>
      <c r="Y43" s="158"/>
    </row>
    <row r="44" spans="2:36" ht="15" customHeight="1">
      <c r="B44" s="158"/>
      <c r="C44" s="158"/>
      <c r="D44" s="158"/>
      <c r="Y44" s="158"/>
    </row>
    <row r="45" spans="2:36" ht="15" customHeight="1">
      <c r="B45" s="158"/>
      <c r="C45" s="158"/>
      <c r="D45" s="158"/>
      <c r="Y45" s="158"/>
    </row>
    <row r="46" spans="2:36" ht="15" customHeight="1">
      <c r="B46" s="158"/>
      <c r="C46" s="158"/>
      <c r="D46" s="158"/>
      <c r="V46" s="369"/>
      <c r="X46" s="158"/>
      <c r="Y46" s="158"/>
    </row>
    <row r="47" spans="2:36" ht="15" customHeight="1">
      <c r="B47" s="158"/>
      <c r="C47" s="158"/>
      <c r="D47" s="158"/>
    </row>
    <row r="48" spans="2:36" ht="15" customHeight="1">
      <c r="B48" s="158"/>
      <c r="C48" s="158"/>
    </row>
    <row r="49" spans="2:2" ht="15" customHeight="1">
      <c r="B49" s="158"/>
    </row>
    <row r="50" spans="2:2" ht="15" customHeight="1">
      <c r="B50" s="158"/>
    </row>
    <row r="51" spans="2:2" ht="15" customHeight="1">
      <c r="B51" s="158"/>
    </row>
    <row r="52" spans="2:2" ht="15" customHeight="1">
      <c r="B52" s="158"/>
    </row>
    <row r="53" spans="2:2" ht="15" customHeight="1">
      <c r="B53" s="158"/>
    </row>
    <row r="54" spans="2:2" ht="15" customHeight="1">
      <c r="B54" s="158"/>
    </row>
    <row r="55" spans="2:2" ht="15" customHeight="1">
      <c r="B55" s="158"/>
    </row>
    <row r="56" spans="2:2" ht="15" customHeight="1">
      <c r="B56" s="158"/>
    </row>
    <row r="57" spans="2:2" ht="15" customHeight="1">
      <c r="B57" s="158"/>
    </row>
    <row r="58" spans="2:2" ht="15" customHeight="1">
      <c r="B58" s="158"/>
    </row>
    <row r="59" spans="2:2" ht="15" customHeight="1">
      <c r="B59" s="158"/>
    </row>
    <row r="60" spans="2:2" ht="15" customHeight="1">
      <c r="B60" s="158"/>
    </row>
    <row r="61" spans="2:2" ht="15" customHeight="1">
      <c r="B61" s="158"/>
    </row>
    <row r="62" spans="2:2" ht="15" customHeight="1">
      <c r="B62" s="158"/>
    </row>
    <row r="63" spans="2:2" ht="15" customHeight="1">
      <c r="B63" s="158"/>
    </row>
    <row r="64" spans="2:2" ht="15" customHeight="1">
      <c r="B64" s="158"/>
    </row>
    <row r="65" spans="2:2">
      <c r="B65" s="158"/>
    </row>
    <row r="66" spans="2:2">
      <c r="B66" s="158"/>
    </row>
    <row r="67" spans="2:2">
      <c r="B67" s="158"/>
    </row>
    <row r="68" spans="2:2">
      <c r="B68" s="158"/>
    </row>
    <row r="69" spans="2:2">
      <c r="B69" s="158"/>
    </row>
  </sheetData>
  <mergeCells count="4">
    <mergeCell ref="E2:P2"/>
    <mergeCell ref="T2:AB2"/>
    <mergeCell ref="T25:AB26"/>
    <mergeCell ref="T13:AB14"/>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C985F-39F3-4B35-90E2-8CE10E9908B8}">
  <dimension ref="B1:AK69"/>
  <sheetViews>
    <sheetView showGridLines="0" zoomScale="80" zoomScaleNormal="80" workbookViewId="0">
      <selection activeCell="AJ32" sqref="AJ32"/>
    </sheetView>
  </sheetViews>
  <sheetFormatPr defaultColWidth="9.109375" defaultRowHeight="13.2"/>
  <cols>
    <col min="1" max="1" width="7" style="158" customWidth="1"/>
    <col min="2" max="2" width="17.77734375" style="369" bestFit="1" customWidth="1"/>
    <col min="3" max="4" width="4.88671875" style="358" customWidth="1"/>
    <col min="5" max="5" width="16.109375" style="358" bestFit="1" customWidth="1"/>
    <col min="6" max="6" width="5.109375" style="158" customWidth="1"/>
    <col min="7" max="9" width="1.5546875" style="158" customWidth="1"/>
    <col min="10" max="10" width="1.6640625" style="158" customWidth="1"/>
    <col min="11" max="11" width="4.77734375" style="158" customWidth="1"/>
    <col min="12" max="12" width="18.109375" style="369" bestFit="1" customWidth="1"/>
    <col min="13" max="13" width="3.6640625" style="158" customWidth="1"/>
    <col min="14" max="14" width="2" style="664" customWidth="1"/>
    <col min="15" max="15" width="2.109375" style="664" customWidth="1"/>
    <col min="16" max="16" width="18.77734375" style="369" bestFit="1" customWidth="1"/>
    <col min="17" max="17" width="2.6640625" style="158" customWidth="1"/>
    <col min="18" max="18" width="4.109375" style="158" customWidth="1"/>
    <col min="19" max="19" width="4.21875" style="158" customWidth="1"/>
    <col min="20" max="20" width="17.88671875" style="369" bestFit="1" customWidth="1"/>
    <col min="21" max="21" width="3.88671875" style="358" customWidth="1"/>
    <col min="22" max="22" width="1.88671875" style="358" customWidth="1"/>
    <col min="23" max="23" width="4.77734375" style="158" customWidth="1"/>
    <col min="24" max="24" width="17.21875" style="369" bestFit="1" customWidth="1"/>
    <col min="25" max="25" width="2.5546875" style="98" customWidth="1"/>
    <col min="26" max="26" width="2.88671875" style="98" customWidth="1"/>
    <col min="27" max="27" width="3.77734375" style="664" customWidth="1"/>
    <col min="28" max="28" width="17.21875" style="369" bestFit="1" customWidth="1"/>
    <col min="29" max="29" width="5.21875" style="358" customWidth="1"/>
    <col min="30" max="30" width="3.5546875" style="158" hidden="1" customWidth="1"/>
    <col min="31" max="31" width="5.88671875" style="158" customWidth="1"/>
    <col min="32" max="32" width="16.88671875" style="369" bestFit="1" customWidth="1"/>
    <col min="33" max="33" width="5.6640625" style="358" customWidth="1"/>
    <col min="34" max="34" width="0.6640625" style="158" customWidth="1"/>
    <col min="35" max="35" width="6.109375" style="158" customWidth="1"/>
    <col min="36" max="36" width="15.6640625" style="369" bestFit="1" customWidth="1"/>
    <col min="37" max="37" width="4.6640625" style="158" customWidth="1"/>
    <col min="38" max="38" width="14.21875" style="158" bestFit="1" customWidth="1"/>
    <col min="39" max="16384" width="9.109375" style="158"/>
  </cols>
  <sheetData>
    <row r="1" spans="2:37">
      <c r="AF1" s="358"/>
      <c r="AH1" s="358"/>
      <c r="AI1" s="664"/>
      <c r="AJ1" s="358"/>
    </row>
    <row r="2" spans="2:37" s="95" customFormat="1" ht="30" customHeight="1">
      <c r="B2" s="369"/>
      <c r="C2" s="358"/>
      <c r="D2" s="358"/>
      <c r="E2" s="1767" t="s">
        <v>1903</v>
      </c>
      <c r="F2" s="1770"/>
      <c r="G2" s="1770"/>
      <c r="H2" s="1770"/>
      <c r="I2" s="1770"/>
      <c r="J2" s="1770"/>
      <c r="K2" s="1770"/>
      <c r="L2" s="1770"/>
      <c r="M2" s="1770"/>
      <c r="N2" s="1770"/>
      <c r="O2" s="1770"/>
      <c r="P2" s="1770"/>
      <c r="Q2" s="158"/>
      <c r="R2" s="158"/>
      <c r="S2" s="158"/>
      <c r="T2" s="1767" t="s">
        <v>1913</v>
      </c>
      <c r="U2" s="1770"/>
      <c r="V2" s="1770"/>
      <c r="W2" s="1770"/>
      <c r="X2" s="1770"/>
      <c r="Y2" s="1770"/>
      <c r="Z2" s="1770"/>
      <c r="AA2" s="1770"/>
      <c r="AB2" s="1770"/>
      <c r="AC2" s="98"/>
      <c r="AF2" s="1767" t="s">
        <v>1991</v>
      </c>
      <c r="AG2" s="1767"/>
      <c r="AH2" s="1767"/>
      <c r="AI2" s="1767"/>
      <c r="AJ2" s="1767"/>
    </row>
    <row r="3" spans="2:37" ht="25.05" customHeight="1" thickBot="1">
      <c r="E3" s="158"/>
      <c r="AF3" s="158"/>
      <c r="AG3" s="158"/>
      <c r="AJ3" s="158"/>
    </row>
    <row r="4" spans="2:37" ht="17.399999999999999" customHeight="1" thickBot="1">
      <c r="AB4" s="1387" t="s">
        <v>1176</v>
      </c>
      <c r="AF4" s="158"/>
      <c r="AG4" s="158"/>
      <c r="AI4" s="664"/>
      <c r="AJ4" s="1424" t="s">
        <v>1901</v>
      </c>
    </row>
    <row r="5" spans="2:37" ht="15" customHeight="1" thickBot="1">
      <c r="X5" s="1387" t="s">
        <v>373</v>
      </c>
      <c r="AB5" s="1388"/>
      <c r="AF5" s="1424" t="s">
        <v>386</v>
      </c>
      <c r="AH5" s="358"/>
      <c r="AI5" s="664"/>
      <c r="AJ5" s="1435" t="s">
        <v>1456</v>
      </c>
      <c r="AK5" s="847">
        <v>1</v>
      </c>
    </row>
    <row r="6" spans="2:37" ht="15" customHeight="1" thickBot="1">
      <c r="T6" s="1387" t="s">
        <v>375</v>
      </c>
      <c r="X6" s="1385"/>
      <c r="Y6" s="98">
        <v>1</v>
      </c>
      <c r="AA6" s="664" t="s">
        <v>378</v>
      </c>
      <c r="AB6" s="1385"/>
      <c r="AF6" s="1425" t="s">
        <v>447</v>
      </c>
      <c r="AG6" s="358">
        <v>1</v>
      </c>
      <c r="AH6" s="358"/>
      <c r="AI6" s="1414" t="s">
        <v>378</v>
      </c>
      <c r="AJ6" s="1436" t="str">
        <f>AF6</f>
        <v>ContactID</v>
      </c>
      <c r="AK6" s="1323"/>
    </row>
    <row r="7" spans="2:37" ht="15" customHeight="1" thickBot="1">
      <c r="P7" s="1380" t="s">
        <v>1198</v>
      </c>
      <c r="T7" s="1385"/>
      <c r="U7" s="358">
        <v>1</v>
      </c>
      <c r="W7" s="664" t="s">
        <v>378</v>
      </c>
      <c r="X7" s="1385"/>
      <c r="Y7" s="1376"/>
      <c r="Z7" s="1376"/>
      <c r="AA7" s="1393"/>
      <c r="AB7" s="1386"/>
      <c r="AF7" s="1441"/>
      <c r="AG7" s="1348"/>
      <c r="AH7" s="1358"/>
      <c r="AI7" s="1415"/>
      <c r="AJ7" s="1430"/>
      <c r="AK7" s="1324"/>
    </row>
    <row r="8" spans="2:37" ht="15" customHeight="1" thickBot="1">
      <c r="B8" s="158"/>
      <c r="C8" s="158"/>
      <c r="D8" s="158"/>
      <c r="E8" s="1359" t="s">
        <v>380</v>
      </c>
      <c r="P8" s="1384"/>
      <c r="Q8" s="158">
        <v>1</v>
      </c>
      <c r="S8" s="664" t="s">
        <v>378</v>
      </c>
      <c r="T8" s="1385"/>
      <c r="U8" s="1371"/>
      <c r="V8" s="1371"/>
      <c r="W8" s="1394"/>
      <c r="X8" s="1386"/>
      <c r="AG8" s="1349"/>
      <c r="AH8" s="358"/>
      <c r="AI8" s="664"/>
      <c r="AK8" s="1324"/>
    </row>
    <row r="9" spans="2:37" ht="15" customHeight="1" thickBot="1">
      <c r="B9" s="1366" t="s">
        <v>387</v>
      </c>
      <c r="E9" s="1360"/>
      <c r="F9" s="358">
        <v>1</v>
      </c>
      <c r="M9" s="369"/>
      <c r="N9" s="369"/>
      <c r="O9" s="664" t="s">
        <v>378</v>
      </c>
      <c r="P9" s="1384"/>
      <c r="Q9" s="1405"/>
      <c r="R9" s="1413"/>
      <c r="S9" s="1410"/>
      <c r="T9" s="1386"/>
      <c r="AG9" s="1349"/>
      <c r="AH9" s="358"/>
      <c r="AI9" s="664"/>
      <c r="AJ9" s="1434" t="s">
        <v>1547</v>
      </c>
      <c r="AK9" s="1324"/>
    </row>
    <row r="10" spans="2:37" ht="15" customHeight="1" thickBot="1">
      <c r="B10" s="1362"/>
      <c r="C10" s="358">
        <v>1</v>
      </c>
      <c r="D10" s="664" t="s">
        <v>378</v>
      </c>
      <c r="E10" s="1362"/>
      <c r="F10" s="1442"/>
      <c r="G10" s="1323"/>
      <c r="H10" s="1370"/>
      <c r="I10" s="1369"/>
      <c r="J10" s="1369"/>
      <c r="K10" s="1369"/>
      <c r="L10" s="1392"/>
      <c r="M10" s="1370"/>
      <c r="N10" s="1372"/>
      <c r="O10" s="1393"/>
      <c r="P10" s="1384"/>
      <c r="S10" s="1411"/>
      <c r="AF10" s="1434" t="s">
        <v>1157</v>
      </c>
      <c r="AG10" s="1349"/>
      <c r="AH10" s="358"/>
      <c r="AI10" s="664"/>
      <c r="AJ10" s="1438" t="s">
        <v>1548</v>
      </c>
      <c r="AK10" s="1324"/>
    </row>
    <row r="11" spans="2:37" ht="15" customHeight="1" thickBot="1">
      <c r="B11" s="1362"/>
      <c r="C11" s="1354"/>
      <c r="D11" s="1371"/>
      <c r="E11" s="1362"/>
      <c r="F11" s="1356"/>
      <c r="G11" s="1324"/>
      <c r="I11" s="1389"/>
      <c r="J11" s="1389"/>
      <c r="K11" s="1389"/>
      <c r="L11" s="1380" t="s">
        <v>1574</v>
      </c>
      <c r="O11" s="158"/>
      <c r="P11" s="1384"/>
      <c r="S11" s="1411"/>
      <c r="AF11" s="1436" t="s">
        <v>1158</v>
      </c>
      <c r="AG11" s="1349"/>
      <c r="AH11" s="358"/>
      <c r="AI11" s="664"/>
      <c r="AJ11" s="1426" t="str">
        <f>AJ5</f>
        <v>PRID</v>
      </c>
      <c r="AK11" s="1350">
        <v>1</v>
      </c>
    </row>
    <row r="12" spans="2:37" ht="15" customHeight="1" thickBot="1">
      <c r="B12" s="1362"/>
      <c r="C12" s="1355"/>
      <c r="E12" s="1362"/>
      <c r="F12" s="1356"/>
      <c r="G12" s="1324"/>
      <c r="I12" s="1389"/>
      <c r="J12" s="1389"/>
      <c r="K12" s="1389"/>
      <c r="L12" s="1381"/>
      <c r="P12" s="1384"/>
      <c r="S12" s="1411"/>
      <c r="AF12" s="1436" t="str">
        <f>AF6</f>
        <v>ContactID</v>
      </c>
      <c r="AG12" s="1350" t="s">
        <v>378</v>
      </c>
      <c r="AH12" s="358"/>
      <c r="AI12" s="664"/>
      <c r="AJ12" s="1441"/>
    </row>
    <row r="13" spans="2:37" ht="15" customHeight="1" thickBot="1">
      <c r="B13" s="1362"/>
      <c r="C13" s="1355"/>
      <c r="E13" s="1362"/>
      <c r="F13" s="1356"/>
      <c r="G13" s="1324"/>
      <c r="I13" s="1389"/>
      <c r="J13" s="1389"/>
      <c r="K13" s="1390"/>
      <c r="L13" s="1382"/>
      <c r="P13" s="1384"/>
      <c r="S13" s="1411"/>
      <c r="T13" s="1767" t="s">
        <v>1912</v>
      </c>
      <c r="U13" s="1769"/>
      <c r="V13" s="1769"/>
      <c r="W13" s="1769"/>
      <c r="X13" s="1769"/>
      <c r="Y13" s="1769"/>
      <c r="Z13" s="1769"/>
      <c r="AA13" s="1769"/>
      <c r="AB13" s="1769"/>
      <c r="AF13" s="1436">
        <f>B10</f>
        <v>0</v>
      </c>
      <c r="AH13" s="358"/>
      <c r="AI13" s="706"/>
      <c r="AJ13" s="158"/>
    </row>
    <row r="14" spans="2:37" ht="15" customHeight="1" thickBot="1">
      <c r="B14" s="1362"/>
      <c r="C14" s="1355"/>
      <c r="E14" s="1362"/>
      <c r="F14" s="1356"/>
      <c r="G14" s="1324"/>
      <c r="I14" s="1389"/>
      <c r="J14" s="1389"/>
      <c r="L14" s="1383"/>
      <c r="P14" s="1385"/>
      <c r="S14" s="1411"/>
      <c r="T14" s="1769"/>
      <c r="U14" s="1769"/>
      <c r="V14" s="1769"/>
      <c r="W14" s="1769"/>
      <c r="X14" s="1769"/>
      <c r="Y14" s="1769"/>
      <c r="Z14" s="1769"/>
      <c r="AA14" s="1769"/>
      <c r="AB14" s="1769"/>
      <c r="AF14" s="1436" t="str">
        <f>AJ5</f>
        <v>PRID</v>
      </c>
      <c r="AH14" s="358"/>
      <c r="AI14" s="706"/>
      <c r="AJ14" s="158"/>
    </row>
    <row r="15" spans="2:37" ht="15" customHeight="1" thickBot="1">
      <c r="B15" s="1362"/>
      <c r="C15" s="1355"/>
      <c r="E15" s="1362"/>
      <c r="F15" s="1356"/>
      <c r="G15" s="1324"/>
      <c r="I15" s="1389"/>
      <c r="J15" s="1389"/>
      <c r="P15" s="1385"/>
      <c r="S15" s="1411"/>
      <c r="AF15" s="1430"/>
      <c r="AH15" s="358"/>
      <c r="AI15" s="706"/>
      <c r="AJ15" s="158"/>
    </row>
    <row r="16" spans="2:37" ht="15" customHeight="1" thickBot="1">
      <c r="B16" s="1362"/>
      <c r="C16" s="1355"/>
      <c r="E16" s="1362"/>
      <c r="F16" s="1356"/>
      <c r="G16" s="1324"/>
      <c r="I16" s="1389"/>
      <c r="J16" s="1389"/>
      <c r="P16" s="1386"/>
      <c r="S16" s="1411"/>
      <c r="T16" s="158"/>
      <c r="W16" s="664"/>
      <c r="X16" s="1406" t="s">
        <v>1339</v>
      </c>
      <c r="AB16" s="158"/>
      <c r="AF16" s="358"/>
      <c r="AH16" s="358"/>
      <c r="AI16" s="706"/>
      <c r="AJ16" s="358"/>
    </row>
    <row r="17" spans="2:36" ht="15" customHeight="1" thickBot="1">
      <c r="B17" s="1362"/>
      <c r="C17" s="1355"/>
      <c r="E17" s="1362"/>
      <c r="F17" s="1356"/>
      <c r="G17" s="1324"/>
      <c r="I17" s="1389"/>
      <c r="J17" s="1389"/>
      <c r="L17" s="1359" t="s">
        <v>400</v>
      </c>
      <c r="S17" s="1411"/>
      <c r="T17" s="1406" t="s">
        <v>1321</v>
      </c>
      <c r="W17" s="664"/>
      <c r="X17" s="1408"/>
      <c r="AB17" s="158"/>
      <c r="AF17" s="358"/>
      <c r="AH17" s="358"/>
      <c r="AI17" s="706"/>
      <c r="AJ17" s="358"/>
    </row>
    <row r="18" spans="2:36" ht="15" customHeight="1" thickBot="1">
      <c r="B18" s="1352"/>
      <c r="C18" s="1356"/>
      <c r="E18" s="1363"/>
      <c r="F18" s="1356"/>
      <c r="G18" s="1324"/>
      <c r="I18" s="1389"/>
      <c r="J18" s="1389"/>
      <c r="L18" s="1364"/>
      <c r="P18" s="158"/>
      <c r="S18" s="1411"/>
      <c r="T18" s="1407"/>
      <c r="U18" s="669">
        <v>1</v>
      </c>
      <c r="V18" s="669"/>
      <c r="W18" s="665" t="s">
        <v>378</v>
      </c>
      <c r="X18" s="1408"/>
      <c r="Y18" s="358"/>
      <c r="AB18" s="1409" t="s">
        <v>410</v>
      </c>
      <c r="AF18" s="1338"/>
      <c r="AG18" s="96"/>
      <c r="AH18" s="96"/>
      <c r="AI18" s="96"/>
      <c r="AJ18" s="96"/>
    </row>
    <row r="19" spans="2:36" ht="15" customHeight="1" thickBot="1">
      <c r="B19" s="158"/>
      <c r="C19" s="1355"/>
      <c r="E19" s="158"/>
      <c r="F19" s="1356"/>
      <c r="G19" s="1324"/>
      <c r="I19" s="1397"/>
      <c r="J19" s="1390"/>
      <c r="K19" s="1399"/>
      <c r="L19" s="1361"/>
      <c r="S19" s="1412">
        <v>1</v>
      </c>
      <c r="T19" s="1408"/>
      <c r="W19" s="664"/>
      <c r="X19" s="1408"/>
      <c r="Y19" s="669" t="s">
        <v>378</v>
      </c>
      <c r="Z19" s="668"/>
      <c r="AA19" s="701">
        <v>1</v>
      </c>
      <c r="AB19" s="1351"/>
      <c r="AF19" s="96"/>
      <c r="AG19" s="96"/>
      <c r="AH19" s="96"/>
      <c r="AI19" s="96"/>
      <c r="AJ19" s="96"/>
    </row>
    <row r="20" spans="2:36" ht="15" customHeight="1" thickBot="1">
      <c r="B20" s="158"/>
      <c r="C20" s="1355"/>
      <c r="E20" s="1366" t="s">
        <v>449</v>
      </c>
      <c r="F20" s="1356"/>
      <c r="G20" s="1324"/>
      <c r="I20" s="1389"/>
      <c r="L20" s="1361"/>
      <c r="S20" s="664"/>
      <c r="T20" s="1352"/>
      <c r="X20" s="1352"/>
      <c r="Y20" s="358"/>
      <c r="AB20" s="1351"/>
      <c r="AF20" s="358"/>
      <c r="AG20" s="158"/>
      <c r="AJ20" s="158"/>
    </row>
    <row r="21" spans="2:36" ht="15" customHeight="1">
      <c r="B21" s="1366" t="s">
        <v>1248</v>
      </c>
      <c r="C21" s="1355"/>
      <c r="E21" s="1351"/>
      <c r="F21" s="1356"/>
      <c r="G21" s="1324"/>
      <c r="I21" s="1389"/>
      <c r="J21" s="358"/>
      <c r="L21" s="1361"/>
      <c r="W21" s="664"/>
      <c r="Y21" s="358"/>
      <c r="AB21" s="1351"/>
      <c r="AF21" s="1078"/>
      <c r="AJ21" s="1078"/>
    </row>
    <row r="22" spans="2:36" ht="15" customHeight="1" thickBot="1">
      <c r="B22" s="1351"/>
      <c r="C22" s="1355"/>
      <c r="E22" s="1351"/>
      <c r="F22" s="1396" t="s">
        <v>378</v>
      </c>
      <c r="G22" s="1324"/>
      <c r="I22" s="1389"/>
      <c r="J22" s="358"/>
      <c r="L22" s="1361"/>
      <c r="AB22" s="1352"/>
      <c r="AF22" s="951"/>
      <c r="AJ22" s="951"/>
    </row>
    <row r="23" spans="2:36" ht="15" customHeight="1" thickBot="1">
      <c r="B23" s="1351"/>
      <c r="C23" s="1357" t="s">
        <v>378</v>
      </c>
      <c r="E23" s="1351"/>
      <c r="F23" s="358"/>
      <c r="G23" s="1324"/>
      <c r="I23" s="1389"/>
      <c r="J23" s="358"/>
      <c r="L23" s="1361"/>
      <c r="AB23" s="158"/>
      <c r="AJ23" s="158"/>
    </row>
    <row r="24" spans="2:36" ht="15" customHeight="1">
      <c r="B24" s="1351"/>
      <c r="E24" s="1351"/>
      <c r="F24" s="358"/>
      <c r="G24" s="1324"/>
      <c r="I24" s="1389"/>
      <c r="J24" s="358"/>
      <c r="L24" s="1362"/>
      <c r="AB24" s="158"/>
      <c r="AF24" s="1337"/>
      <c r="AJ24" s="158"/>
    </row>
    <row r="25" spans="2:36" ht="15" customHeight="1" thickBot="1">
      <c r="B25" s="1351"/>
      <c r="E25" s="1352"/>
      <c r="F25" s="358"/>
      <c r="G25" s="1324"/>
      <c r="I25" s="1389"/>
      <c r="J25" s="358"/>
      <c r="L25" s="1363"/>
      <c r="T25" s="1771"/>
      <c r="U25" s="1772"/>
      <c r="V25" s="1772"/>
      <c r="W25" s="1772"/>
      <c r="X25" s="1772"/>
      <c r="Y25" s="1773"/>
      <c r="Z25" s="1773"/>
      <c r="AA25" s="1773"/>
      <c r="AB25" s="1773"/>
      <c r="AJ25" s="158"/>
    </row>
    <row r="26" spans="2:36" ht="15" customHeight="1" thickBot="1">
      <c r="B26" s="1351"/>
      <c r="E26" s="369"/>
      <c r="G26" s="1324"/>
      <c r="I26" s="1389"/>
      <c r="J26" s="358"/>
      <c r="K26" s="358"/>
      <c r="T26" s="1772"/>
      <c r="U26" s="1772"/>
      <c r="V26" s="1772"/>
      <c r="W26" s="1772"/>
      <c r="X26" s="1772"/>
      <c r="Y26" s="1773"/>
      <c r="Z26" s="1773"/>
      <c r="AA26" s="1773"/>
      <c r="AB26" s="1773"/>
    </row>
    <row r="27" spans="2:36" ht="15" customHeight="1" thickBot="1">
      <c r="B27" s="1351"/>
      <c r="E27" s="1434" t="s">
        <v>450</v>
      </c>
      <c r="F27" s="358"/>
      <c r="G27" s="1349"/>
      <c r="I27" s="1389"/>
      <c r="J27" s="358"/>
      <c r="K27" s="358"/>
      <c r="L27" s="1359" t="s">
        <v>428</v>
      </c>
      <c r="Q27" s="358"/>
      <c r="R27" s="358"/>
      <c r="S27" s="358"/>
      <c r="T27" s="158"/>
      <c r="W27" s="664"/>
    </row>
    <row r="28" spans="2:36" ht="15" customHeight="1">
      <c r="B28" s="1351"/>
      <c r="E28" s="1438" t="s">
        <v>453</v>
      </c>
      <c r="F28" s="358"/>
      <c r="G28" s="1349"/>
      <c r="I28" s="1389"/>
      <c r="J28" s="358"/>
      <c r="K28" s="358"/>
      <c r="L28" s="1364"/>
      <c r="Q28" s="358"/>
      <c r="R28" s="358"/>
      <c r="S28" s="358"/>
      <c r="T28" s="1319" t="s">
        <v>1975</v>
      </c>
      <c r="W28" s="664"/>
      <c r="X28" s="1319" t="s">
        <v>1718</v>
      </c>
      <c r="AB28" s="1345" t="s">
        <v>1976</v>
      </c>
      <c r="AF28" s="951"/>
      <c r="AJ28" s="158"/>
    </row>
    <row r="29" spans="2:36" ht="15" customHeight="1" thickBot="1">
      <c r="B29" s="1352"/>
      <c r="E29" s="1426">
        <f>E9</f>
        <v>0</v>
      </c>
      <c r="F29" s="1249" t="s">
        <v>378</v>
      </c>
      <c r="G29" s="1346"/>
      <c r="H29" s="358"/>
      <c r="I29" s="1390"/>
      <c r="J29" s="1398"/>
      <c r="K29" s="1398"/>
      <c r="L29" s="1364"/>
      <c r="Q29" s="358"/>
      <c r="R29" s="358"/>
      <c r="S29" s="358"/>
      <c r="T29" s="1233"/>
      <c r="W29" s="664"/>
      <c r="X29" s="1230"/>
      <c r="AB29" s="1343"/>
      <c r="AJ29" s="158"/>
    </row>
    <row r="30" spans="2:36" ht="15" customHeight="1" thickBot="1">
      <c r="E30" s="1427" t="s">
        <v>403</v>
      </c>
      <c r="H30" s="358"/>
      <c r="L30" s="1363"/>
      <c r="Q30" s="358"/>
      <c r="R30" s="358"/>
      <c r="S30" s="358"/>
      <c r="T30" s="1234"/>
      <c r="W30" s="664"/>
      <c r="X30" s="1225"/>
      <c r="AB30" s="358"/>
      <c r="AF30" s="1337"/>
      <c r="AJ30" s="158"/>
    </row>
    <row r="31" spans="2:36" ht="15" customHeight="1">
      <c r="B31" s="158"/>
      <c r="E31" s="1428" t="s">
        <v>422</v>
      </c>
      <c r="H31" s="358"/>
      <c r="Q31" s="358"/>
      <c r="R31" s="358"/>
      <c r="S31" s="358"/>
      <c r="T31" s="358"/>
      <c r="W31" s="664"/>
      <c r="AB31" s="358"/>
      <c r="AJ31" s="158"/>
    </row>
    <row r="32" spans="2:36" ht="15" customHeight="1">
      <c r="B32" s="158"/>
      <c r="E32" s="1427" t="s">
        <v>462</v>
      </c>
      <c r="Q32" s="369"/>
      <c r="R32" s="369"/>
      <c r="S32" s="369"/>
      <c r="U32" s="369"/>
      <c r="V32" s="369"/>
      <c r="W32" s="369"/>
      <c r="Y32" s="369"/>
      <c r="Z32" s="369"/>
      <c r="AA32" s="358"/>
      <c r="AB32" s="358"/>
      <c r="AC32" s="369"/>
      <c r="AD32" s="369"/>
      <c r="AE32" s="369"/>
      <c r="AJ32" s="158"/>
    </row>
    <row r="33" spans="2:36" ht="15" customHeight="1" thickBot="1">
      <c r="B33" s="158"/>
      <c r="D33" s="158"/>
      <c r="E33" s="1430"/>
      <c r="Q33" s="369"/>
      <c r="R33" s="369"/>
      <c r="S33" s="369"/>
      <c r="U33" s="369"/>
      <c r="V33" s="369"/>
      <c r="W33" s="369"/>
      <c r="Y33" s="369"/>
      <c r="Z33" s="369"/>
      <c r="AA33" s="369"/>
      <c r="AC33" s="369"/>
      <c r="AD33" s="369"/>
      <c r="AE33" s="369"/>
    </row>
    <row r="34" spans="2:36" ht="15" customHeight="1">
      <c r="B34" s="158"/>
      <c r="C34" s="158"/>
      <c r="E34" s="158"/>
      <c r="Q34" s="369"/>
      <c r="R34" s="369"/>
      <c r="S34" s="369"/>
      <c r="U34" s="369"/>
      <c r="V34" s="369"/>
      <c r="W34" s="369"/>
      <c r="Y34" s="369"/>
      <c r="Z34" s="369"/>
      <c r="AA34" s="369"/>
      <c r="AC34" s="369"/>
      <c r="AD34" s="369"/>
      <c r="AE34" s="369"/>
      <c r="AF34" s="158"/>
      <c r="AJ34" s="158"/>
    </row>
    <row r="35" spans="2:36" ht="15" customHeight="1">
      <c r="B35" s="158"/>
      <c r="E35" s="158"/>
      <c r="Q35" s="369"/>
      <c r="R35" s="369"/>
      <c r="S35" s="369"/>
      <c r="U35" s="369"/>
      <c r="V35" s="369"/>
      <c r="W35" s="369"/>
      <c r="Y35" s="369"/>
      <c r="Z35" s="369"/>
      <c r="AA35" s="369"/>
      <c r="AC35" s="369"/>
      <c r="AD35" s="369"/>
      <c r="AE35" s="369"/>
      <c r="AF35" s="158"/>
      <c r="AJ35" s="158"/>
    </row>
    <row r="36" spans="2:36" ht="15" customHeight="1">
      <c r="B36" s="158"/>
      <c r="E36" s="158"/>
      <c r="Q36" s="369"/>
      <c r="R36" s="369"/>
      <c r="S36" s="369"/>
      <c r="U36" s="369"/>
      <c r="V36" s="369"/>
      <c r="W36" s="369"/>
      <c r="Y36" s="369"/>
      <c r="Z36" s="369"/>
      <c r="AA36" s="369"/>
      <c r="AC36" s="369"/>
      <c r="AD36" s="369"/>
      <c r="AE36" s="369"/>
      <c r="AF36" s="158"/>
      <c r="AJ36" s="158"/>
    </row>
    <row r="37" spans="2:36" ht="15" customHeight="1">
      <c r="B37" s="158"/>
      <c r="E37" s="158"/>
      <c r="Q37" s="369"/>
      <c r="R37" s="369"/>
      <c r="S37" s="369"/>
      <c r="U37" s="369"/>
      <c r="V37" s="369"/>
      <c r="W37" s="369"/>
      <c r="Y37" s="369"/>
      <c r="Z37" s="369"/>
      <c r="AA37" s="369"/>
      <c r="AC37" s="369"/>
      <c r="AD37" s="369"/>
      <c r="AE37" s="369"/>
      <c r="AF37" s="158"/>
    </row>
    <row r="38" spans="2:36" ht="15" customHeight="1">
      <c r="B38" s="158"/>
      <c r="E38" s="158"/>
      <c r="Q38" s="369"/>
      <c r="R38" s="369"/>
      <c r="S38" s="369"/>
      <c r="U38" s="369"/>
      <c r="V38" s="369"/>
      <c r="W38" s="369"/>
      <c r="Y38" s="369"/>
      <c r="Z38" s="369"/>
      <c r="AA38" s="369"/>
      <c r="AC38" s="369"/>
      <c r="AD38" s="369"/>
      <c r="AE38" s="369"/>
      <c r="AF38" s="158"/>
    </row>
    <row r="39" spans="2:36" ht="15" customHeight="1">
      <c r="B39" s="158"/>
      <c r="E39" s="158"/>
      <c r="Y39" s="158"/>
      <c r="AF39" s="158"/>
    </row>
    <row r="40" spans="2:36" ht="15" customHeight="1">
      <c r="B40" s="158"/>
      <c r="E40" s="158"/>
      <c r="Y40" s="158"/>
    </row>
    <row r="41" spans="2:36" ht="15" customHeight="1">
      <c r="B41" s="158"/>
      <c r="Y41" s="158"/>
    </row>
    <row r="42" spans="2:36" ht="15" customHeight="1">
      <c r="B42" s="158"/>
      <c r="D42" s="158"/>
      <c r="Y42" s="158"/>
    </row>
    <row r="43" spans="2:36" ht="15" customHeight="1">
      <c r="B43" s="158"/>
      <c r="C43" s="158"/>
      <c r="D43" s="158"/>
      <c r="Y43" s="158"/>
    </row>
    <row r="44" spans="2:36" ht="15" customHeight="1">
      <c r="B44" s="158"/>
      <c r="C44" s="158"/>
      <c r="D44" s="158"/>
      <c r="Y44" s="158"/>
    </row>
    <row r="45" spans="2:36" ht="15" customHeight="1">
      <c r="B45" s="158"/>
      <c r="C45" s="158"/>
      <c r="D45" s="158"/>
      <c r="Y45" s="158"/>
    </row>
    <row r="46" spans="2:36" ht="15" customHeight="1">
      <c r="B46" s="158"/>
      <c r="C46" s="158"/>
      <c r="D46" s="158"/>
      <c r="V46" s="369"/>
      <c r="X46" s="158"/>
      <c r="Y46" s="158"/>
    </row>
    <row r="47" spans="2:36" ht="15" customHeight="1">
      <c r="B47" s="158"/>
      <c r="C47" s="158"/>
      <c r="D47" s="158"/>
    </row>
    <row r="48" spans="2:36" ht="15" customHeight="1">
      <c r="B48" s="158"/>
      <c r="C48" s="158"/>
    </row>
    <row r="49" spans="2:2" ht="15" customHeight="1">
      <c r="B49" s="158"/>
    </row>
    <row r="50" spans="2:2" ht="15" customHeight="1">
      <c r="B50" s="158"/>
    </row>
    <row r="51" spans="2:2" ht="15" customHeight="1">
      <c r="B51" s="158"/>
    </row>
    <row r="52" spans="2:2" ht="15" customHeight="1">
      <c r="B52" s="158"/>
    </row>
    <row r="53" spans="2:2" ht="15" customHeight="1">
      <c r="B53" s="158"/>
    </row>
    <row r="54" spans="2:2" ht="15" customHeight="1">
      <c r="B54" s="158"/>
    </row>
    <row r="55" spans="2:2" ht="15" customHeight="1">
      <c r="B55" s="158"/>
    </row>
    <row r="56" spans="2:2" ht="15" customHeight="1">
      <c r="B56" s="158"/>
    </row>
    <row r="57" spans="2:2" ht="15" customHeight="1">
      <c r="B57" s="158"/>
    </row>
    <row r="58" spans="2:2" ht="15" customHeight="1">
      <c r="B58" s="158"/>
    </row>
    <row r="59" spans="2:2" ht="15" customHeight="1">
      <c r="B59" s="158"/>
    </row>
    <row r="60" spans="2:2" ht="15" customHeight="1">
      <c r="B60" s="158"/>
    </row>
    <row r="61" spans="2:2" ht="15" customHeight="1">
      <c r="B61" s="158"/>
    </row>
    <row r="62" spans="2:2" ht="15" customHeight="1">
      <c r="B62" s="158"/>
    </row>
    <row r="63" spans="2:2" ht="15" customHeight="1">
      <c r="B63" s="158"/>
    </row>
    <row r="64" spans="2:2" ht="15" customHeight="1">
      <c r="B64" s="158"/>
    </row>
    <row r="65" spans="2:2">
      <c r="B65" s="158"/>
    </row>
    <row r="66" spans="2:2">
      <c r="B66" s="158"/>
    </row>
    <row r="67" spans="2:2">
      <c r="B67" s="158"/>
    </row>
    <row r="68" spans="2:2">
      <c r="B68" s="158"/>
    </row>
    <row r="69" spans="2:2">
      <c r="B69" s="158"/>
    </row>
  </sheetData>
  <mergeCells count="5">
    <mergeCell ref="E2:P2"/>
    <mergeCell ref="T2:AB2"/>
    <mergeCell ref="T13:AB14"/>
    <mergeCell ref="T25:AB26"/>
    <mergeCell ref="AF2:AJ2"/>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F825-BEE1-4BB6-88BA-E0C9BB1F1909}">
  <dimension ref="B1:AK69"/>
  <sheetViews>
    <sheetView showGridLines="0" zoomScale="80" zoomScaleNormal="80" workbookViewId="0">
      <selection activeCell="AI32" sqref="AB32:AI35"/>
    </sheetView>
  </sheetViews>
  <sheetFormatPr defaultColWidth="9.109375" defaultRowHeight="13.2"/>
  <cols>
    <col min="1" max="1" width="7" style="158" customWidth="1"/>
    <col min="2" max="2" width="17.77734375" style="369" bestFit="1" customWidth="1"/>
    <col min="3" max="4" width="4.88671875" style="358" customWidth="1"/>
    <col min="5" max="5" width="16.109375" style="358" bestFit="1" customWidth="1"/>
    <col min="6" max="6" width="5.109375" style="158" customWidth="1"/>
    <col min="7" max="9" width="1.5546875" style="158" customWidth="1"/>
    <col min="10" max="10" width="1.6640625" style="158" customWidth="1"/>
    <col min="11" max="11" width="4.77734375" style="158" customWidth="1"/>
    <col min="12" max="12" width="18.109375" style="369" bestFit="1" customWidth="1"/>
    <col min="13" max="13" width="3.6640625" style="158" customWidth="1"/>
    <col min="14" max="14" width="2" style="664" customWidth="1"/>
    <col min="15" max="15" width="2.109375" style="664" customWidth="1"/>
    <col min="16" max="16" width="18.77734375" style="369" bestFit="1" customWidth="1"/>
    <col min="17" max="17" width="2.6640625" style="158" customWidth="1"/>
    <col min="18" max="18" width="4.109375" style="158" customWidth="1"/>
    <col min="19" max="19" width="4.21875" style="158" customWidth="1"/>
    <col min="20" max="20" width="17.88671875" style="369" bestFit="1" customWidth="1"/>
    <col min="21" max="21" width="3.88671875" style="358" customWidth="1"/>
    <col min="22" max="22" width="1.88671875" style="358" customWidth="1"/>
    <col min="23" max="23" width="4.77734375" style="158" customWidth="1"/>
    <col min="24" max="24" width="17.21875" style="369" bestFit="1" customWidth="1"/>
    <col min="25" max="25" width="2.5546875" style="98" customWidth="1"/>
    <col min="26" max="26" width="2.88671875" style="98" customWidth="1"/>
    <col min="27" max="27" width="3.77734375" style="664" customWidth="1"/>
    <col min="28" max="28" width="17.21875" style="369" bestFit="1" customWidth="1"/>
    <col min="29" max="29" width="5.21875" style="358" customWidth="1"/>
    <col min="30" max="30" width="3.5546875" style="158" hidden="1" customWidth="1"/>
    <col min="31" max="31" width="5.88671875" style="158" customWidth="1"/>
    <col min="32" max="32" width="16.88671875" style="369" bestFit="1" customWidth="1"/>
    <col min="33" max="33" width="5.6640625" style="358" customWidth="1"/>
    <col min="34" max="34" width="0.6640625" style="158" customWidth="1"/>
    <col min="35" max="35" width="6.109375" style="158" customWidth="1"/>
    <col min="36" max="36" width="15.6640625" style="369" bestFit="1" customWidth="1"/>
    <col min="37" max="37" width="4.6640625" style="158" customWidth="1"/>
    <col min="38" max="38" width="14.21875" style="158" bestFit="1" customWidth="1"/>
    <col min="39" max="16384" width="9.109375" style="158"/>
  </cols>
  <sheetData>
    <row r="1" spans="2:37">
      <c r="AF1" s="358"/>
      <c r="AH1" s="358"/>
      <c r="AI1" s="664"/>
      <c r="AJ1" s="358"/>
    </row>
    <row r="2" spans="2:37" s="95" customFormat="1" ht="30" customHeight="1">
      <c r="B2" s="369"/>
      <c r="C2" s="358"/>
      <c r="D2" s="358"/>
      <c r="E2" s="1767" t="s">
        <v>1903</v>
      </c>
      <c r="F2" s="1770"/>
      <c r="G2" s="1770"/>
      <c r="H2" s="1770"/>
      <c r="I2" s="1770"/>
      <c r="J2" s="1770"/>
      <c r="K2" s="1770"/>
      <c r="L2" s="1770"/>
      <c r="M2" s="1770"/>
      <c r="N2" s="1770"/>
      <c r="O2" s="1770"/>
      <c r="P2" s="1770"/>
      <c r="Q2" s="158"/>
      <c r="R2" s="158"/>
      <c r="S2" s="158"/>
      <c r="T2" s="1767" t="s">
        <v>1913</v>
      </c>
      <c r="U2" s="1770"/>
      <c r="V2" s="1770"/>
      <c r="W2" s="1770"/>
      <c r="X2" s="1770"/>
      <c r="Y2" s="1770"/>
      <c r="Z2" s="1770"/>
      <c r="AA2" s="1770"/>
      <c r="AB2" s="1770"/>
      <c r="AC2" s="98"/>
      <c r="AF2" s="1767" t="s">
        <v>1991</v>
      </c>
      <c r="AG2" s="1767"/>
      <c r="AH2" s="1767"/>
      <c r="AI2" s="1767"/>
      <c r="AJ2" s="1767"/>
    </row>
    <row r="3" spans="2:37" ht="25.05" customHeight="1" thickBot="1">
      <c r="E3" s="158"/>
      <c r="AF3" s="158"/>
      <c r="AG3" s="158"/>
      <c r="AJ3" s="158"/>
    </row>
    <row r="4" spans="2:37" ht="17.399999999999999" customHeight="1" thickBot="1">
      <c r="AB4" s="1387" t="s">
        <v>1176</v>
      </c>
      <c r="AF4" s="158"/>
      <c r="AG4" s="158"/>
      <c r="AI4" s="664"/>
      <c r="AJ4" s="1416" t="s">
        <v>1901</v>
      </c>
    </row>
    <row r="5" spans="2:37" ht="15" customHeight="1" thickBot="1">
      <c r="X5" s="1387" t="s">
        <v>373</v>
      </c>
      <c r="AB5" s="1388"/>
      <c r="AF5" s="1416" t="s">
        <v>386</v>
      </c>
      <c r="AH5" s="358"/>
      <c r="AI5" s="664"/>
      <c r="AJ5" s="1421"/>
      <c r="AK5" s="847">
        <v>1</v>
      </c>
    </row>
    <row r="6" spans="2:37" ht="15" customHeight="1" thickBot="1">
      <c r="T6" s="1387" t="s">
        <v>375</v>
      </c>
      <c r="X6" s="1385"/>
      <c r="Y6" s="98">
        <v>1</v>
      </c>
      <c r="AA6" s="664" t="s">
        <v>378</v>
      </c>
      <c r="AB6" s="1385"/>
      <c r="AF6" s="1417"/>
      <c r="AG6" s="358">
        <v>1</v>
      </c>
      <c r="AH6" s="358"/>
      <c r="AI6" s="664" t="s">
        <v>378</v>
      </c>
      <c r="AJ6" s="1408"/>
      <c r="AK6" s="1374"/>
    </row>
    <row r="7" spans="2:37" ht="15" customHeight="1" thickBot="1">
      <c r="P7" s="1380" t="s">
        <v>1198</v>
      </c>
      <c r="T7" s="1385"/>
      <c r="U7" s="358">
        <v>1</v>
      </c>
      <c r="W7" s="664" t="s">
        <v>378</v>
      </c>
      <c r="X7" s="1385"/>
      <c r="Y7" s="1376"/>
      <c r="Z7" s="1376"/>
      <c r="AA7" s="1393"/>
      <c r="AB7" s="1386"/>
      <c r="AF7" s="1418"/>
      <c r="AG7" s="1422"/>
      <c r="AH7" s="1375"/>
      <c r="AI7" s="1373"/>
      <c r="AJ7" s="1352"/>
      <c r="AK7" s="1356"/>
    </row>
    <row r="8" spans="2:37" ht="15" customHeight="1" thickBot="1">
      <c r="B8" s="158"/>
      <c r="C8" s="158"/>
      <c r="D8" s="158"/>
      <c r="E8" s="1359" t="s">
        <v>380</v>
      </c>
      <c r="P8" s="1384"/>
      <c r="Q8" s="158">
        <v>1</v>
      </c>
      <c r="S8" s="664" t="s">
        <v>378</v>
      </c>
      <c r="T8" s="1385"/>
      <c r="U8" s="1371"/>
      <c r="V8" s="1371"/>
      <c r="W8" s="1394"/>
      <c r="X8" s="1386"/>
      <c r="AG8" s="1355"/>
      <c r="AH8" s="358"/>
      <c r="AI8" s="664"/>
      <c r="AK8" s="1356"/>
    </row>
    <row r="9" spans="2:37" ht="15" customHeight="1" thickBot="1">
      <c r="B9" s="1366" t="s">
        <v>387</v>
      </c>
      <c r="E9" s="1360"/>
      <c r="F9" s="358">
        <v>1</v>
      </c>
      <c r="M9" s="369"/>
      <c r="N9" s="369"/>
      <c r="O9" s="664" t="s">
        <v>378</v>
      </c>
      <c r="P9" s="1384"/>
      <c r="Q9" s="1405"/>
      <c r="R9" s="1413"/>
      <c r="S9" s="1410"/>
      <c r="T9" s="1386"/>
      <c r="AG9" s="1355"/>
      <c r="AH9" s="358"/>
      <c r="AI9" s="664"/>
      <c r="AJ9" s="1406" t="s">
        <v>1547</v>
      </c>
      <c r="AK9" s="1356"/>
    </row>
    <row r="10" spans="2:37" ht="15" customHeight="1" thickBot="1">
      <c r="B10" s="1362"/>
      <c r="C10" s="358">
        <v>1</v>
      </c>
      <c r="D10" s="664" t="s">
        <v>378</v>
      </c>
      <c r="E10" s="1362"/>
      <c r="F10" s="1400"/>
      <c r="G10" s="1370"/>
      <c r="H10" s="1370"/>
      <c r="I10" s="1369"/>
      <c r="J10" s="1369"/>
      <c r="K10" s="1369"/>
      <c r="L10" s="1392"/>
      <c r="M10" s="1370"/>
      <c r="N10" s="1372"/>
      <c r="O10" s="1393"/>
      <c r="P10" s="1384"/>
      <c r="S10" s="1411"/>
      <c r="AF10" s="1406" t="s">
        <v>1157</v>
      </c>
      <c r="AG10" s="1355"/>
      <c r="AH10" s="358"/>
      <c r="AI10" s="664"/>
      <c r="AJ10" s="1407"/>
      <c r="AK10" s="1356"/>
    </row>
    <row r="11" spans="2:37" ht="15" customHeight="1" thickBot="1">
      <c r="B11" s="1362"/>
      <c r="C11" s="1354"/>
      <c r="D11" s="1371"/>
      <c r="E11" s="1362"/>
      <c r="F11" s="1356"/>
      <c r="I11" s="1389"/>
      <c r="J11" s="1389"/>
      <c r="K11" s="1389"/>
      <c r="L11" s="1380" t="s">
        <v>1574</v>
      </c>
      <c r="O11" s="158"/>
      <c r="P11" s="1384"/>
      <c r="S11" s="1411"/>
      <c r="AF11" s="1408"/>
      <c r="AG11" s="1355"/>
      <c r="AH11" s="358"/>
      <c r="AI11" s="664"/>
      <c r="AJ11" s="1419"/>
      <c r="AK11" s="1357">
        <v>1</v>
      </c>
    </row>
    <row r="12" spans="2:37" ht="15" customHeight="1" thickBot="1">
      <c r="B12" s="1362"/>
      <c r="C12" s="1355"/>
      <c r="E12" s="1362"/>
      <c r="F12" s="1356"/>
      <c r="I12" s="1389"/>
      <c r="J12" s="1389"/>
      <c r="K12" s="1389"/>
      <c r="L12" s="1381"/>
      <c r="P12" s="1384"/>
      <c r="S12" s="1411"/>
      <c r="AF12" s="1408"/>
      <c r="AG12" s="1357" t="s">
        <v>378</v>
      </c>
      <c r="AH12" s="358"/>
      <c r="AI12" s="664"/>
      <c r="AJ12" s="1420"/>
    </row>
    <row r="13" spans="2:37" ht="15" customHeight="1" thickBot="1">
      <c r="B13" s="1362"/>
      <c r="C13" s="1355"/>
      <c r="E13" s="1362"/>
      <c r="F13" s="1356"/>
      <c r="I13" s="1389"/>
      <c r="J13" s="1389"/>
      <c r="K13" s="1390"/>
      <c r="L13" s="1382"/>
      <c r="P13" s="1384"/>
      <c r="S13" s="1411"/>
      <c r="T13" s="1767" t="s">
        <v>1912</v>
      </c>
      <c r="U13" s="1768"/>
      <c r="V13" s="1768"/>
      <c r="W13" s="1768"/>
      <c r="X13" s="1768"/>
      <c r="Y13" s="1769"/>
      <c r="Z13" s="1769"/>
      <c r="AA13" s="1769"/>
      <c r="AB13" s="1769"/>
      <c r="AF13" s="1408"/>
      <c r="AH13" s="358"/>
      <c r="AI13" s="706"/>
      <c r="AJ13" s="158"/>
    </row>
    <row r="14" spans="2:37" ht="15" customHeight="1" thickBot="1">
      <c r="B14" s="1362"/>
      <c r="C14" s="1355"/>
      <c r="E14" s="1362"/>
      <c r="F14" s="1356"/>
      <c r="I14" s="1389"/>
      <c r="J14" s="1389"/>
      <c r="L14" s="1383"/>
      <c r="P14" s="1385"/>
      <c r="S14" s="1411"/>
      <c r="T14" s="1768"/>
      <c r="U14" s="1768"/>
      <c r="V14" s="1768"/>
      <c r="W14" s="1768"/>
      <c r="X14" s="1768"/>
      <c r="Y14" s="1769"/>
      <c r="Z14" s="1769"/>
      <c r="AA14" s="1769"/>
      <c r="AB14" s="1769"/>
      <c r="AF14" s="1408"/>
      <c r="AH14" s="358"/>
      <c r="AI14" s="706"/>
      <c r="AJ14" s="158"/>
    </row>
    <row r="15" spans="2:37" ht="15" customHeight="1" thickBot="1">
      <c r="B15" s="1362"/>
      <c r="C15" s="1355"/>
      <c r="E15" s="1362"/>
      <c r="F15" s="1356"/>
      <c r="I15" s="1389"/>
      <c r="J15" s="1389"/>
      <c r="P15" s="1385"/>
      <c r="S15" s="1411"/>
      <c r="AF15" s="1352"/>
      <c r="AH15" s="358"/>
      <c r="AI15" s="706"/>
      <c r="AJ15" s="158"/>
    </row>
    <row r="16" spans="2:37" ht="15" customHeight="1" thickBot="1">
      <c r="B16" s="1362"/>
      <c r="C16" s="1355"/>
      <c r="E16" s="1362"/>
      <c r="F16" s="1356"/>
      <c r="I16" s="1389"/>
      <c r="J16" s="1389"/>
      <c r="P16" s="1386"/>
      <c r="S16" s="1411"/>
      <c r="T16" s="158"/>
      <c r="W16" s="664"/>
      <c r="X16" s="1406" t="s">
        <v>1339</v>
      </c>
      <c r="AB16" s="158"/>
      <c r="AF16" s="358"/>
      <c r="AH16" s="358"/>
      <c r="AI16" s="706"/>
      <c r="AJ16" s="358"/>
    </row>
    <row r="17" spans="2:36" ht="15" customHeight="1" thickBot="1">
      <c r="B17" s="1362"/>
      <c r="C17" s="1355"/>
      <c r="E17" s="1362"/>
      <c r="F17" s="1356"/>
      <c r="I17" s="1389"/>
      <c r="J17" s="1389"/>
      <c r="L17" s="1359" t="s">
        <v>400</v>
      </c>
      <c r="S17" s="1411"/>
      <c r="T17" s="1406" t="s">
        <v>1321</v>
      </c>
      <c r="W17" s="664"/>
      <c r="X17" s="1408"/>
      <c r="AB17" s="158"/>
      <c r="AF17" s="358"/>
      <c r="AH17" s="358"/>
      <c r="AI17" s="706"/>
      <c r="AJ17" s="358"/>
    </row>
    <row r="18" spans="2:36" ht="15" customHeight="1" thickBot="1">
      <c r="B18" s="1352"/>
      <c r="C18" s="1356"/>
      <c r="E18" s="1363"/>
      <c r="F18" s="1356"/>
      <c r="I18" s="1389"/>
      <c r="J18" s="1389"/>
      <c r="L18" s="1364"/>
      <c r="P18" s="158"/>
      <c r="S18" s="1411"/>
      <c r="T18" s="1407"/>
      <c r="U18" s="669">
        <v>1</v>
      </c>
      <c r="V18" s="669"/>
      <c r="W18" s="665" t="s">
        <v>378</v>
      </c>
      <c r="X18" s="1408"/>
      <c r="Y18" s="358"/>
      <c r="AB18" s="1409" t="s">
        <v>410</v>
      </c>
      <c r="AF18" s="1338"/>
      <c r="AG18" s="96"/>
      <c r="AH18" s="96"/>
      <c r="AI18" s="96"/>
      <c r="AJ18" s="96"/>
    </row>
    <row r="19" spans="2:36" ht="15" customHeight="1" thickBot="1">
      <c r="B19" s="158"/>
      <c r="C19" s="1355"/>
      <c r="E19" s="158"/>
      <c r="F19" s="1356"/>
      <c r="I19" s="1397"/>
      <c r="J19" s="1390"/>
      <c r="K19" s="1399"/>
      <c r="L19" s="1361"/>
      <c r="S19" s="1412">
        <v>1</v>
      </c>
      <c r="T19" s="1408"/>
      <c r="W19" s="664"/>
      <c r="X19" s="1408"/>
      <c r="Y19" s="669" t="s">
        <v>378</v>
      </c>
      <c r="Z19" s="668"/>
      <c r="AA19" s="701">
        <v>1</v>
      </c>
      <c r="AB19" s="1351"/>
      <c r="AD19" s="690"/>
      <c r="AF19" s="96"/>
      <c r="AG19" s="96"/>
      <c r="AH19" s="96"/>
      <c r="AI19" s="96"/>
      <c r="AJ19" s="96"/>
    </row>
    <row r="20" spans="2:36" ht="15" customHeight="1" thickBot="1">
      <c r="B20" s="158"/>
      <c r="C20" s="1355"/>
      <c r="E20" s="1366" t="s">
        <v>449</v>
      </c>
      <c r="F20" s="1356"/>
      <c r="I20" s="1389"/>
      <c r="L20" s="1362"/>
      <c r="S20" s="664"/>
      <c r="T20" s="1352"/>
      <c r="X20" s="1352"/>
      <c r="Y20" s="358"/>
      <c r="AB20" s="1351"/>
      <c r="AF20" s="358"/>
      <c r="AG20" s="158"/>
      <c r="AJ20" s="158"/>
    </row>
    <row r="21" spans="2:36" ht="15" customHeight="1">
      <c r="B21" s="1366" t="s">
        <v>1248</v>
      </c>
      <c r="C21" s="1355"/>
      <c r="E21" s="1351"/>
      <c r="F21" s="1356"/>
      <c r="I21" s="1389"/>
      <c r="J21" s="358"/>
      <c r="L21" s="1362"/>
      <c r="W21" s="664"/>
      <c r="Y21" s="358"/>
      <c r="AB21" s="1351"/>
      <c r="AF21" s="1078"/>
      <c r="AJ21" s="1078"/>
    </row>
    <row r="22" spans="2:36" ht="15" customHeight="1" thickBot="1">
      <c r="B22" s="1351"/>
      <c r="C22" s="1355"/>
      <c r="E22" s="1351"/>
      <c r="F22" s="1396" t="s">
        <v>378</v>
      </c>
      <c r="I22" s="1389"/>
      <c r="J22" s="358"/>
      <c r="L22" s="1362"/>
      <c r="AB22" s="1352"/>
      <c r="AF22" s="1340"/>
      <c r="AJ22" s="1343"/>
    </row>
    <row r="23" spans="2:36" ht="15" customHeight="1" thickBot="1">
      <c r="B23" s="1351"/>
      <c r="C23" s="1357" t="s">
        <v>378</v>
      </c>
      <c r="E23" s="1351"/>
      <c r="F23" s="358"/>
      <c r="I23" s="1389"/>
      <c r="J23" s="358"/>
      <c r="L23" s="1362"/>
      <c r="AB23" s="158"/>
      <c r="AF23" s="358"/>
      <c r="AJ23" s="358"/>
    </row>
    <row r="24" spans="2:36" ht="15" customHeight="1">
      <c r="B24" s="1351"/>
      <c r="E24" s="1351"/>
      <c r="F24" s="358"/>
      <c r="I24" s="1389"/>
      <c r="J24" s="358"/>
      <c r="L24" s="1362"/>
      <c r="AB24" s="158"/>
      <c r="AF24" s="358"/>
      <c r="AJ24" s="358"/>
    </row>
    <row r="25" spans="2:36" ht="15" customHeight="1" thickBot="1">
      <c r="B25" s="1351"/>
      <c r="E25" s="1352"/>
      <c r="F25" s="358"/>
      <c r="I25" s="1389"/>
      <c r="J25" s="358"/>
      <c r="L25" s="1363"/>
      <c r="T25" s="1338"/>
      <c r="U25" s="96"/>
      <c r="V25" s="96"/>
      <c r="W25" s="96"/>
      <c r="X25" s="96"/>
      <c r="Y25"/>
      <c r="Z25"/>
      <c r="AA25"/>
      <c r="AB25"/>
      <c r="AF25" s="358"/>
      <c r="AJ25" s="158"/>
    </row>
    <row r="26" spans="2:36" ht="15" customHeight="1" thickBot="1">
      <c r="B26" s="1351"/>
      <c r="E26" s="369"/>
      <c r="I26" s="1389"/>
      <c r="J26" s="358"/>
      <c r="K26" s="358"/>
      <c r="T26" s="96"/>
      <c r="U26" s="96"/>
      <c r="V26" s="96"/>
      <c r="W26" s="96"/>
      <c r="X26" s="96"/>
      <c r="Y26"/>
      <c r="Z26"/>
      <c r="AA26"/>
      <c r="AB26"/>
      <c r="AF26" s="358"/>
      <c r="AJ26" s="158"/>
    </row>
    <row r="27" spans="2:36" ht="15" customHeight="1" thickBot="1">
      <c r="B27" s="1351"/>
      <c r="E27" s="369"/>
      <c r="I27" s="1389"/>
      <c r="J27" s="358"/>
      <c r="K27" s="358"/>
      <c r="L27" s="1359" t="s">
        <v>428</v>
      </c>
      <c r="Q27" s="358"/>
      <c r="R27" s="358"/>
      <c r="S27" s="358"/>
      <c r="T27" s="158"/>
      <c r="W27" s="664"/>
      <c r="AF27" s="358"/>
      <c r="AJ27" s="158"/>
    </row>
    <row r="28" spans="2:36" ht="15" customHeight="1">
      <c r="B28" s="1351"/>
      <c r="E28" s="369"/>
      <c r="I28" s="1389"/>
      <c r="J28" s="358"/>
      <c r="K28" s="358"/>
      <c r="L28" s="1364"/>
      <c r="Q28" s="358"/>
      <c r="R28" s="358"/>
      <c r="S28" s="358"/>
      <c r="T28" s="1319" t="s">
        <v>1975</v>
      </c>
      <c r="W28" s="664"/>
      <c r="X28" s="1406" t="s">
        <v>1718</v>
      </c>
      <c r="AB28" s="1434" t="s">
        <v>1976</v>
      </c>
      <c r="AF28" s="1078"/>
      <c r="AJ28" s="158"/>
    </row>
    <row r="29" spans="2:36" ht="15" customHeight="1" thickBot="1">
      <c r="B29" s="1352"/>
      <c r="E29" s="369"/>
      <c r="H29" s="358"/>
      <c r="I29" s="1390"/>
      <c r="J29" s="1398"/>
      <c r="K29" s="1398"/>
      <c r="L29" s="1364"/>
      <c r="Q29" s="358"/>
      <c r="R29" s="358"/>
      <c r="S29" s="358"/>
      <c r="T29" s="1233"/>
      <c r="W29" s="664"/>
      <c r="X29" s="1417"/>
      <c r="AB29" s="1443"/>
      <c r="AF29" s="358"/>
      <c r="AJ29" s="158"/>
    </row>
    <row r="30" spans="2:36" ht="15" customHeight="1" thickBot="1">
      <c r="E30" s="369"/>
      <c r="H30" s="358"/>
      <c r="L30" s="1363"/>
      <c r="Q30" s="358"/>
      <c r="R30" s="358"/>
      <c r="S30" s="358"/>
      <c r="T30" s="1234"/>
      <c r="W30" s="664"/>
      <c r="X30" s="1352"/>
      <c r="AB30" s="1430"/>
      <c r="AF30" s="358"/>
      <c r="AJ30" s="158"/>
    </row>
    <row r="31" spans="2:36" ht="15" customHeight="1" thickBot="1">
      <c r="B31" s="158"/>
      <c r="E31" s="369"/>
      <c r="H31" s="358"/>
      <c r="Q31" s="358"/>
      <c r="R31" s="358"/>
      <c r="S31" s="358"/>
      <c r="T31" s="358"/>
      <c r="W31" s="664"/>
      <c r="AF31" s="358"/>
      <c r="AJ31" s="158"/>
    </row>
    <row r="32" spans="2:36" ht="15" customHeight="1">
      <c r="B32" s="158"/>
      <c r="E32" s="369"/>
      <c r="Q32" s="369"/>
      <c r="R32" s="369"/>
      <c r="S32" s="369"/>
      <c r="U32" s="369"/>
      <c r="V32" s="369"/>
      <c r="W32" s="369"/>
      <c r="AB32" s="1434" t="s">
        <v>440</v>
      </c>
      <c r="AF32" s="358"/>
      <c r="AJ32" s="158"/>
    </row>
    <row r="33" spans="2:36" ht="15" customHeight="1">
      <c r="B33" s="158"/>
      <c r="D33" s="158"/>
      <c r="E33" s="369"/>
      <c r="Q33" s="369"/>
      <c r="R33" s="369"/>
      <c r="S33" s="369"/>
      <c r="U33" s="369"/>
      <c r="V33" s="369"/>
      <c r="W33" s="369"/>
      <c r="AB33" s="1443"/>
      <c r="AF33" s="358"/>
      <c r="AJ33" s="358"/>
    </row>
    <row r="34" spans="2:36" ht="15" customHeight="1" thickBot="1">
      <c r="B34" s="158"/>
      <c r="C34" s="158"/>
      <c r="E34" s="158"/>
      <c r="Q34" s="369"/>
      <c r="R34" s="369"/>
      <c r="S34" s="369"/>
      <c r="U34" s="369"/>
      <c r="V34" s="369"/>
      <c r="W34" s="369"/>
      <c r="Y34" s="158"/>
      <c r="AB34" s="1430"/>
      <c r="AF34" s="158"/>
      <c r="AJ34" s="158"/>
    </row>
    <row r="35" spans="2:36" ht="15" customHeight="1">
      <c r="B35" s="158"/>
      <c r="E35" s="158"/>
      <c r="Q35" s="369"/>
      <c r="R35" s="369"/>
      <c r="S35" s="369"/>
      <c r="U35" s="369"/>
      <c r="V35" s="369"/>
      <c r="W35" s="369"/>
      <c r="Y35" s="369"/>
      <c r="Z35" s="369"/>
      <c r="AA35" s="369"/>
      <c r="AF35" s="158"/>
      <c r="AJ35" s="158"/>
    </row>
    <row r="36" spans="2:36" ht="15" customHeight="1">
      <c r="B36" s="158"/>
      <c r="E36" s="158"/>
      <c r="Q36" s="369"/>
      <c r="R36" s="369"/>
      <c r="S36" s="369"/>
      <c r="U36" s="369"/>
      <c r="V36" s="369"/>
      <c r="W36" s="369"/>
      <c r="Y36" s="369"/>
      <c r="Z36" s="369"/>
      <c r="AA36" s="369"/>
      <c r="AC36" s="369"/>
      <c r="AD36" s="369"/>
      <c r="AE36" s="358"/>
      <c r="AF36" s="158"/>
      <c r="AJ36" s="158"/>
    </row>
    <row r="37" spans="2:36" ht="15" customHeight="1">
      <c r="B37" s="158"/>
      <c r="E37" s="158"/>
      <c r="Q37" s="369"/>
      <c r="R37" s="369"/>
      <c r="S37" s="369"/>
      <c r="U37" s="369"/>
      <c r="V37" s="369"/>
      <c r="W37" s="369"/>
      <c r="Y37" s="369"/>
      <c r="Z37" s="369"/>
      <c r="AA37" s="369"/>
      <c r="AC37" s="369"/>
      <c r="AD37" s="369"/>
      <c r="AE37" s="369"/>
      <c r="AF37" s="158"/>
    </row>
    <row r="38" spans="2:36" ht="15" customHeight="1">
      <c r="B38" s="158"/>
      <c r="E38" s="158"/>
      <c r="Q38" s="369"/>
      <c r="R38" s="369"/>
      <c r="S38" s="369"/>
      <c r="U38" s="369"/>
      <c r="V38" s="369"/>
      <c r="W38" s="369"/>
      <c r="Y38" s="369"/>
      <c r="Z38" s="369"/>
      <c r="AA38" s="369"/>
      <c r="AC38" s="369"/>
      <c r="AD38" s="369"/>
      <c r="AE38" s="369"/>
      <c r="AF38" s="158"/>
    </row>
    <row r="39" spans="2:36" ht="15" customHeight="1">
      <c r="B39" s="158"/>
      <c r="E39" s="158"/>
      <c r="Y39" s="158"/>
      <c r="AF39" s="158"/>
    </row>
    <row r="40" spans="2:36" ht="15" customHeight="1">
      <c r="B40" s="158"/>
      <c r="E40" s="158"/>
      <c r="Y40" s="158"/>
    </row>
    <row r="41" spans="2:36" ht="15" customHeight="1">
      <c r="B41" s="158"/>
      <c r="Y41" s="158"/>
    </row>
    <row r="42" spans="2:36" ht="15" customHeight="1">
      <c r="B42" s="158"/>
      <c r="D42" s="158"/>
      <c r="Y42" s="158"/>
    </row>
    <row r="43" spans="2:36" ht="15" customHeight="1">
      <c r="B43" s="158"/>
      <c r="C43" s="158"/>
      <c r="D43" s="158"/>
      <c r="Y43" s="158"/>
    </row>
    <row r="44" spans="2:36" ht="15" customHeight="1">
      <c r="B44" s="158"/>
      <c r="C44" s="158"/>
      <c r="D44" s="158"/>
      <c r="Y44" s="158"/>
    </row>
    <row r="45" spans="2:36" ht="15" customHeight="1">
      <c r="B45" s="158"/>
      <c r="C45" s="158"/>
      <c r="D45" s="158"/>
      <c r="Y45" s="158"/>
    </row>
    <row r="46" spans="2:36" ht="15" customHeight="1">
      <c r="B46" s="158"/>
      <c r="C46" s="158"/>
      <c r="D46" s="158"/>
      <c r="V46" s="369"/>
      <c r="X46" s="158"/>
      <c r="Y46" s="158"/>
    </row>
    <row r="47" spans="2:36" ht="15" customHeight="1">
      <c r="B47" s="158"/>
      <c r="C47" s="158"/>
      <c r="D47" s="158"/>
    </row>
    <row r="48" spans="2:36" ht="15" customHeight="1">
      <c r="B48" s="158"/>
      <c r="C48" s="158"/>
    </row>
    <row r="49" spans="2:2" ht="15" customHeight="1">
      <c r="B49" s="158"/>
    </row>
    <row r="50" spans="2:2" ht="15" customHeight="1">
      <c r="B50" s="158"/>
    </row>
    <row r="51" spans="2:2" ht="15" customHeight="1">
      <c r="B51" s="158"/>
    </row>
    <row r="52" spans="2:2" ht="15" customHeight="1">
      <c r="B52" s="158"/>
    </row>
    <row r="53" spans="2:2" ht="15" customHeight="1">
      <c r="B53" s="158"/>
    </row>
    <row r="54" spans="2:2" ht="15" customHeight="1">
      <c r="B54" s="158"/>
    </row>
    <row r="55" spans="2:2" ht="15" customHeight="1">
      <c r="B55" s="158"/>
    </row>
    <row r="56" spans="2:2" ht="15" customHeight="1">
      <c r="B56" s="158"/>
    </row>
    <row r="57" spans="2:2" ht="15" customHeight="1">
      <c r="B57" s="158"/>
    </row>
    <row r="58" spans="2:2" ht="15" customHeight="1">
      <c r="B58" s="158"/>
    </row>
    <row r="59" spans="2:2" ht="15" customHeight="1">
      <c r="B59" s="158"/>
    </row>
    <row r="60" spans="2:2" ht="15" customHeight="1">
      <c r="B60" s="158"/>
    </row>
    <row r="61" spans="2:2" ht="15" customHeight="1">
      <c r="B61" s="158"/>
    </row>
    <row r="62" spans="2:2" ht="15" customHeight="1">
      <c r="B62" s="158"/>
    </row>
    <row r="63" spans="2:2" ht="15" customHeight="1">
      <c r="B63" s="158"/>
    </row>
    <row r="64" spans="2:2" ht="15" customHeight="1">
      <c r="B64" s="158"/>
    </row>
    <row r="65" spans="2:2">
      <c r="B65" s="158"/>
    </row>
    <row r="66" spans="2:2">
      <c r="B66" s="158"/>
    </row>
    <row r="67" spans="2:2">
      <c r="B67" s="158"/>
    </row>
    <row r="68" spans="2:2">
      <c r="B68" s="158"/>
    </row>
    <row r="69" spans="2:2">
      <c r="B69" s="158"/>
    </row>
  </sheetData>
  <mergeCells count="4">
    <mergeCell ref="E2:P2"/>
    <mergeCell ref="T2:AB2"/>
    <mergeCell ref="AF2:AJ2"/>
    <mergeCell ref="T13:AB14"/>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06878-242A-43C3-84A6-176AD8808BC7}">
  <dimension ref="B1:AK69"/>
  <sheetViews>
    <sheetView showGridLines="0" zoomScale="80" zoomScaleNormal="80" workbookViewId="0">
      <selection activeCell="AF2" sqref="AF2:AJ2"/>
    </sheetView>
  </sheetViews>
  <sheetFormatPr defaultColWidth="9.109375" defaultRowHeight="13.2"/>
  <cols>
    <col min="1" max="1" width="7" style="158" customWidth="1"/>
    <col min="2" max="2" width="17.77734375" style="369" bestFit="1" customWidth="1"/>
    <col min="3" max="4" width="4.88671875" style="358" customWidth="1"/>
    <col min="5" max="5" width="16.109375" style="358" bestFit="1" customWidth="1"/>
    <col min="6" max="6" width="5.109375" style="158" customWidth="1"/>
    <col min="7" max="9" width="1.5546875" style="158" customWidth="1"/>
    <col min="10" max="10" width="1.6640625" style="158" customWidth="1"/>
    <col min="11" max="11" width="4.77734375" style="158" customWidth="1"/>
    <col min="12" max="12" width="18.109375" style="369" bestFit="1" customWidth="1"/>
    <col min="13" max="13" width="3.6640625" style="158" customWidth="1"/>
    <col min="14" max="14" width="2" style="664" customWidth="1"/>
    <col min="15" max="15" width="2.109375" style="664" customWidth="1"/>
    <col min="16" max="16" width="18.77734375" style="369" bestFit="1" customWidth="1"/>
    <col min="17" max="17" width="2.6640625" style="158" customWidth="1"/>
    <col min="18" max="18" width="4.109375" style="158" customWidth="1"/>
    <col min="19" max="19" width="4.21875" style="158" customWidth="1"/>
    <col min="20" max="20" width="17.88671875" style="369" bestFit="1" customWidth="1"/>
    <col min="21" max="21" width="3.88671875" style="358" customWidth="1"/>
    <col min="22" max="22" width="1.88671875" style="358" customWidth="1"/>
    <col min="23" max="23" width="4.77734375" style="158" customWidth="1"/>
    <col min="24" max="24" width="17.21875" style="369" bestFit="1" customWidth="1"/>
    <col min="25" max="25" width="2.5546875" style="98" customWidth="1"/>
    <col min="26" max="26" width="2.88671875" style="98" customWidth="1"/>
    <col min="27" max="27" width="3.77734375" style="664" customWidth="1"/>
    <col min="28" max="28" width="17.21875" style="369" bestFit="1" customWidth="1"/>
    <col min="29" max="29" width="5.21875" style="358" customWidth="1"/>
    <col min="30" max="30" width="3.5546875" style="158" hidden="1" customWidth="1"/>
    <col min="31" max="31" width="5.88671875" style="158" customWidth="1"/>
    <col min="32" max="32" width="16.88671875" style="369" bestFit="1" customWidth="1"/>
    <col min="33" max="33" width="5.6640625" style="358" customWidth="1"/>
    <col min="34" max="34" width="0.6640625" style="158" customWidth="1"/>
    <col min="35" max="35" width="6.109375" style="158" customWidth="1"/>
    <col min="36" max="36" width="15.6640625" style="369" bestFit="1" customWidth="1"/>
    <col min="37" max="37" width="4.6640625" style="158" customWidth="1"/>
    <col min="38" max="38" width="14.21875" style="158" bestFit="1" customWidth="1"/>
    <col min="39" max="16384" width="9.109375" style="158"/>
  </cols>
  <sheetData>
    <row r="1" spans="2:37">
      <c r="AF1" s="358"/>
      <c r="AH1" s="358"/>
      <c r="AI1" s="664"/>
      <c r="AJ1" s="358"/>
    </row>
    <row r="2" spans="2:37" s="95" customFormat="1" ht="30" customHeight="1">
      <c r="B2" s="369"/>
      <c r="C2" s="358"/>
      <c r="D2" s="358"/>
      <c r="E2" s="1767" t="s">
        <v>1903</v>
      </c>
      <c r="F2" s="1770"/>
      <c r="G2" s="1770"/>
      <c r="H2" s="1770"/>
      <c r="I2" s="1770"/>
      <c r="J2" s="1770"/>
      <c r="K2" s="1770"/>
      <c r="L2" s="1770"/>
      <c r="M2" s="1770"/>
      <c r="N2" s="1770"/>
      <c r="O2" s="1770"/>
      <c r="P2" s="1770"/>
      <c r="Q2" s="158"/>
      <c r="R2" s="158"/>
      <c r="S2" s="158"/>
      <c r="T2" s="1767" t="s">
        <v>1913</v>
      </c>
      <c r="U2" s="1770"/>
      <c r="V2" s="1770"/>
      <c r="W2" s="1770"/>
      <c r="X2" s="1770"/>
      <c r="Y2" s="1770"/>
      <c r="Z2" s="1770"/>
      <c r="AA2" s="1770"/>
      <c r="AB2" s="1770"/>
      <c r="AC2" s="98"/>
      <c r="AF2" s="1767" t="s">
        <v>1991</v>
      </c>
      <c r="AG2" s="1767"/>
      <c r="AH2" s="1767"/>
      <c r="AI2" s="1767"/>
      <c r="AJ2" s="1767"/>
    </row>
    <row r="3" spans="2:37" ht="25.05" customHeight="1" thickBot="1">
      <c r="E3" s="158"/>
      <c r="AF3" s="158"/>
      <c r="AG3" s="158"/>
      <c r="AJ3" s="158"/>
    </row>
    <row r="4" spans="2:37" ht="17.399999999999999" customHeight="1" thickBot="1">
      <c r="AB4" s="1387" t="s">
        <v>1176</v>
      </c>
      <c r="AF4" s="158"/>
      <c r="AG4" s="158"/>
      <c r="AI4" s="664"/>
      <c r="AJ4" s="1416" t="s">
        <v>1901</v>
      </c>
    </row>
    <row r="5" spans="2:37" ht="15" customHeight="1" thickBot="1">
      <c r="X5" s="1387" t="s">
        <v>373</v>
      </c>
      <c r="AB5" s="1388"/>
      <c r="AF5" s="1416" t="s">
        <v>386</v>
      </c>
      <c r="AH5" s="358"/>
      <c r="AI5" s="664"/>
      <c r="AJ5" s="1421"/>
      <c r="AK5" s="847">
        <v>1</v>
      </c>
    </row>
    <row r="6" spans="2:37" ht="15" customHeight="1" thickBot="1">
      <c r="T6" s="1387" t="s">
        <v>375</v>
      </c>
      <c r="X6" s="1385"/>
      <c r="Y6" s="98">
        <v>1</v>
      </c>
      <c r="AA6" s="664" t="s">
        <v>378</v>
      </c>
      <c r="AB6" s="1385"/>
      <c r="AF6" s="1417"/>
      <c r="AG6" s="358">
        <v>1</v>
      </c>
      <c r="AH6" s="358"/>
      <c r="AI6" s="664" t="s">
        <v>378</v>
      </c>
      <c r="AJ6" s="1408"/>
      <c r="AK6" s="1374"/>
    </row>
    <row r="7" spans="2:37" ht="15" customHeight="1" thickBot="1">
      <c r="P7" s="1380" t="s">
        <v>1198</v>
      </c>
      <c r="T7" s="1385"/>
      <c r="U7" s="358">
        <v>1</v>
      </c>
      <c r="W7" s="664" t="s">
        <v>378</v>
      </c>
      <c r="X7" s="1385"/>
      <c r="Y7" s="1376"/>
      <c r="Z7" s="1376"/>
      <c r="AA7" s="1393"/>
      <c r="AB7" s="1386"/>
      <c r="AF7" s="1418"/>
      <c r="AG7" s="1422"/>
      <c r="AH7" s="1375"/>
      <c r="AI7" s="1373"/>
      <c r="AJ7" s="1352"/>
      <c r="AK7" s="1356"/>
    </row>
    <row r="8" spans="2:37" ht="15" customHeight="1" thickBot="1">
      <c r="B8" s="158"/>
      <c r="C8" s="158"/>
      <c r="D8" s="158"/>
      <c r="E8" s="1359" t="s">
        <v>380</v>
      </c>
      <c r="P8" s="1384"/>
      <c r="Q8" s="158">
        <v>1</v>
      </c>
      <c r="S8" s="664" t="s">
        <v>378</v>
      </c>
      <c r="T8" s="1385"/>
      <c r="U8" s="1371"/>
      <c r="V8" s="1371"/>
      <c r="W8" s="1394"/>
      <c r="X8" s="1386"/>
      <c r="AG8" s="1355"/>
      <c r="AH8" s="358"/>
      <c r="AI8" s="664"/>
      <c r="AK8" s="1356"/>
    </row>
    <row r="9" spans="2:37" ht="15" customHeight="1" thickBot="1">
      <c r="B9" s="1366" t="s">
        <v>387</v>
      </c>
      <c r="E9" s="1360"/>
      <c r="F9" s="358">
        <v>1</v>
      </c>
      <c r="M9" s="369"/>
      <c r="N9" s="369"/>
      <c r="O9" s="664" t="s">
        <v>378</v>
      </c>
      <c r="P9" s="1384"/>
      <c r="Q9" s="1405"/>
      <c r="R9" s="1413"/>
      <c r="S9" s="1410"/>
      <c r="T9" s="1386"/>
      <c r="AG9" s="1355"/>
      <c r="AH9" s="358"/>
      <c r="AI9" s="664"/>
      <c r="AJ9" s="1406" t="s">
        <v>1547</v>
      </c>
      <c r="AK9" s="1356"/>
    </row>
    <row r="10" spans="2:37" ht="15" customHeight="1" thickBot="1">
      <c r="B10" s="1362"/>
      <c r="C10" s="358">
        <v>1</v>
      </c>
      <c r="D10" s="664" t="s">
        <v>378</v>
      </c>
      <c r="E10" s="1362"/>
      <c r="F10" s="1400"/>
      <c r="G10" s="1370"/>
      <c r="H10" s="1370"/>
      <c r="I10" s="1369"/>
      <c r="J10" s="1369"/>
      <c r="K10" s="1369"/>
      <c r="L10" s="1392"/>
      <c r="M10" s="1370"/>
      <c r="N10" s="1372"/>
      <c r="O10" s="1393"/>
      <c r="P10" s="1384"/>
      <c r="S10" s="1411"/>
      <c r="AF10" s="1406" t="s">
        <v>1157</v>
      </c>
      <c r="AG10" s="1355"/>
      <c r="AH10" s="358"/>
      <c r="AI10" s="664"/>
      <c r="AJ10" s="1407"/>
      <c r="AK10" s="1356"/>
    </row>
    <row r="11" spans="2:37" ht="15" customHeight="1" thickBot="1">
      <c r="B11" s="1362"/>
      <c r="C11" s="1354"/>
      <c r="D11" s="1371"/>
      <c r="E11" s="1362"/>
      <c r="F11" s="1356"/>
      <c r="I11" s="1389"/>
      <c r="J11" s="1389"/>
      <c r="K11" s="1389"/>
      <c r="L11" s="1380" t="s">
        <v>1574</v>
      </c>
      <c r="O11" s="158"/>
      <c r="P11" s="1384"/>
      <c r="S11" s="1411"/>
      <c r="AF11" s="1408"/>
      <c r="AG11" s="1355"/>
      <c r="AH11" s="358"/>
      <c r="AI11" s="664"/>
      <c r="AJ11" s="1419"/>
      <c r="AK11" s="1357">
        <v>1</v>
      </c>
    </row>
    <row r="12" spans="2:37" ht="15" customHeight="1" thickBot="1">
      <c r="B12" s="1362"/>
      <c r="C12" s="1355"/>
      <c r="E12" s="1362"/>
      <c r="F12" s="1356"/>
      <c r="I12" s="1389"/>
      <c r="J12" s="1389"/>
      <c r="K12" s="1389"/>
      <c r="L12" s="1381"/>
      <c r="P12" s="1384"/>
      <c r="S12" s="1411"/>
      <c r="AF12" s="1408"/>
      <c r="AG12" s="1357" t="s">
        <v>378</v>
      </c>
      <c r="AH12" s="358"/>
      <c r="AI12" s="664"/>
      <c r="AJ12" s="1420"/>
    </row>
    <row r="13" spans="2:37" ht="15" customHeight="1" thickBot="1">
      <c r="B13" s="1362"/>
      <c r="C13" s="1355"/>
      <c r="E13" s="1362"/>
      <c r="F13" s="1356"/>
      <c r="I13" s="1389"/>
      <c r="J13" s="1389"/>
      <c r="K13" s="1390"/>
      <c r="L13" s="1382"/>
      <c r="P13" s="1384"/>
      <c r="S13" s="1411"/>
      <c r="T13" s="1767" t="s">
        <v>1912</v>
      </c>
      <c r="U13" s="1768"/>
      <c r="V13" s="1768"/>
      <c r="W13" s="1768"/>
      <c r="X13" s="1768"/>
      <c r="Y13" s="1769"/>
      <c r="Z13" s="1769"/>
      <c r="AA13" s="1769"/>
      <c r="AB13" s="1769"/>
      <c r="AF13" s="1408"/>
      <c r="AH13" s="358"/>
      <c r="AI13" s="706"/>
      <c r="AJ13" s="158"/>
    </row>
    <row r="14" spans="2:37" ht="15" customHeight="1" thickBot="1">
      <c r="B14" s="1362"/>
      <c r="C14" s="1355"/>
      <c r="E14" s="1362"/>
      <c r="F14" s="1356"/>
      <c r="I14" s="1389"/>
      <c r="J14" s="1389"/>
      <c r="L14" s="1383"/>
      <c r="P14" s="1385"/>
      <c r="S14" s="1411"/>
      <c r="T14" s="1768"/>
      <c r="U14" s="1768"/>
      <c r="V14" s="1768"/>
      <c r="W14" s="1768"/>
      <c r="X14" s="1768"/>
      <c r="Y14" s="1769"/>
      <c r="Z14" s="1769"/>
      <c r="AA14" s="1769"/>
      <c r="AB14" s="1769"/>
      <c r="AF14" s="1408"/>
      <c r="AH14" s="358"/>
      <c r="AI14" s="706"/>
      <c r="AJ14" s="158"/>
    </row>
    <row r="15" spans="2:37" ht="15" customHeight="1" thickBot="1">
      <c r="B15" s="1362"/>
      <c r="C15" s="1355"/>
      <c r="E15" s="1362"/>
      <c r="F15" s="1356"/>
      <c r="I15" s="1389"/>
      <c r="J15" s="1389"/>
      <c r="P15" s="1385"/>
      <c r="S15" s="1411"/>
      <c r="AF15" s="1352"/>
      <c r="AH15" s="358"/>
      <c r="AI15" s="706"/>
      <c r="AJ15" s="158"/>
    </row>
    <row r="16" spans="2:37" ht="15" customHeight="1" thickBot="1">
      <c r="B16" s="1362"/>
      <c r="C16" s="1355"/>
      <c r="E16" s="1362"/>
      <c r="F16" s="1356"/>
      <c r="I16" s="1389"/>
      <c r="J16" s="1389"/>
      <c r="P16" s="1386"/>
      <c r="S16" s="1411"/>
      <c r="T16" s="158"/>
      <c r="W16" s="664"/>
      <c r="X16" s="1406" t="s">
        <v>1339</v>
      </c>
      <c r="AB16" s="158"/>
      <c r="AF16" s="358"/>
      <c r="AH16" s="358"/>
      <c r="AI16" s="706"/>
      <c r="AJ16" s="358"/>
    </row>
    <row r="17" spans="2:36" ht="15" customHeight="1" thickBot="1">
      <c r="B17" s="1362"/>
      <c r="C17" s="1355"/>
      <c r="E17" s="1362"/>
      <c r="F17" s="1356"/>
      <c r="I17" s="1389"/>
      <c r="J17" s="1389"/>
      <c r="L17" s="1359" t="s">
        <v>400</v>
      </c>
      <c r="S17" s="1411"/>
      <c r="T17" s="1406" t="s">
        <v>1321</v>
      </c>
      <c r="W17" s="664"/>
      <c r="X17" s="1408"/>
      <c r="AB17" s="158"/>
      <c r="AF17" s="358"/>
      <c r="AH17" s="358"/>
      <c r="AI17" s="706"/>
      <c r="AJ17" s="358"/>
    </row>
    <row r="18" spans="2:36" ht="15" customHeight="1" thickBot="1">
      <c r="B18" s="1352"/>
      <c r="C18" s="1356"/>
      <c r="E18" s="1363"/>
      <c r="F18" s="1356"/>
      <c r="I18" s="1389"/>
      <c r="J18" s="1389"/>
      <c r="L18" s="1364"/>
      <c r="P18" s="158"/>
      <c r="S18" s="1411"/>
      <c r="T18" s="1407"/>
      <c r="U18" s="669">
        <v>1</v>
      </c>
      <c r="V18" s="669"/>
      <c r="W18" s="665" t="s">
        <v>378</v>
      </c>
      <c r="X18" s="1408"/>
      <c r="Y18" s="358"/>
      <c r="AB18" s="1409" t="s">
        <v>410</v>
      </c>
      <c r="AF18" s="1338"/>
      <c r="AG18" s="96"/>
      <c r="AH18" s="96"/>
      <c r="AI18" s="96"/>
      <c r="AJ18" s="96"/>
    </row>
    <row r="19" spans="2:36" ht="15" customHeight="1" thickBot="1">
      <c r="B19" s="158"/>
      <c r="C19" s="1355"/>
      <c r="E19" s="158"/>
      <c r="F19" s="1356"/>
      <c r="I19" s="1397"/>
      <c r="J19" s="1390"/>
      <c r="K19" s="1399"/>
      <c r="L19" s="1361"/>
      <c r="S19" s="1412">
        <v>1</v>
      </c>
      <c r="T19" s="1408"/>
      <c r="W19" s="664"/>
      <c r="X19" s="1408"/>
      <c r="Y19" s="669" t="s">
        <v>378</v>
      </c>
      <c r="Z19" s="668"/>
      <c r="AA19" s="701">
        <v>1</v>
      </c>
      <c r="AB19" s="1351"/>
      <c r="AD19" s="690"/>
      <c r="AF19" s="96"/>
      <c r="AG19" s="96"/>
      <c r="AH19" s="96"/>
      <c r="AI19" s="96"/>
      <c r="AJ19" s="96"/>
    </row>
    <row r="20" spans="2:36" ht="15" customHeight="1" thickBot="1">
      <c r="B20" s="158"/>
      <c r="C20" s="1355"/>
      <c r="E20" s="1366" t="s">
        <v>449</v>
      </c>
      <c r="F20" s="1356"/>
      <c r="I20" s="1389"/>
      <c r="L20" s="1362"/>
      <c r="S20" s="664"/>
      <c r="T20" s="1352"/>
      <c r="X20" s="1352"/>
      <c r="Y20" s="358"/>
      <c r="AB20" s="1351"/>
      <c r="AF20" s="358"/>
      <c r="AG20" s="158"/>
      <c r="AJ20" s="158"/>
    </row>
    <row r="21" spans="2:36" ht="15" customHeight="1">
      <c r="B21" s="1366" t="s">
        <v>1248</v>
      </c>
      <c r="C21" s="1355"/>
      <c r="E21" s="1351"/>
      <c r="F21" s="1356"/>
      <c r="I21" s="1389"/>
      <c r="J21" s="358"/>
      <c r="L21" s="1362"/>
      <c r="W21" s="664"/>
      <c r="Y21" s="358"/>
      <c r="AB21" s="1351"/>
      <c r="AF21" s="1078"/>
      <c r="AJ21" s="1078"/>
    </row>
    <row r="22" spans="2:36" ht="15" customHeight="1" thickBot="1">
      <c r="B22" s="1351"/>
      <c r="C22" s="1355"/>
      <c r="E22" s="1351"/>
      <c r="F22" s="1396" t="s">
        <v>378</v>
      </c>
      <c r="I22" s="1389"/>
      <c r="J22" s="358"/>
      <c r="L22" s="1362"/>
      <c r="AB22" s="1352"/>
      <c r="AF22" s="1340"/>
      <c r="AJ22" s="1343"/>
    </row>
    <row r="23" spans="2:36" ht="15" customHeight="1" thickBot="1">
      <c r="B23" s="1351"/>
      <c r="C23" s="1357" t="s">
        <v>378</v>
      </c>
      <c r="E23" s="1351"/>
      <c r="F23" s="358"/>
      <c r="I23" s="1389"/>
      <c r="J23" s="358"/>
      <c r="L23" s="1362"/>
      <c r="AB23" s="158"/>
      <c r="AF23" s="358"/>
      <c r="AJ23" s="358"/>
    </row>
    <row r="24" spans="2:36" ht="15" customHeight="1">
      <c r="B24" s="1351"/>
      <c r="E24" s="1351"/>
      <c r="F24" s="358"/>
      <c r="I24" s="1389"/>
      <c r="J24" s="358"/>
      <c r="L24" s="1362"/>
      <c r="AB24" s="158"/>
      <c r="AF24" s="358"/>
      <c r="AJ24" s="358"/>
    </row>
    <row r="25" spans="2:36" ht="15" customHeight="1" thickBot="1">
      <c r="B25" s="1351"/>
      <c r="E25" s="1352"/>
      <c r="F25" s="358"/>
      <c r="I25" s="1389"/>
      <c r="J25" s="358"/>
      <c r="L25" s="1363"/>
      <c r="T25" s="1338"/>
      <c r="U25" s="96"/>
      <c r="V25" s="96"/>
      <c r="W25" s="96"/>
      <c r="X25" s="96"/>
      <c r="Y25"/>
      <c r="Z25"/>
      <c r="AA25"/>
      <c r="AB25"/>
      <c r="AF25" s="358"/>
      <c r="AJ25" s="158"/>
    </row>
    <row r="26" spans="2:36" ht="15" customHeight="1" thickBot="1">
      <c r="B26" s="1351"/>
      <c r="E26" s="369"/>
      <c r="I26" s="1389"/>
      <c r="J26" s="358"/>
      <c r="K26" s="358"/>
      <c r="T26" s="96"/>
      <c r="U26" s="96"/>
      <c r="V26" s="96"/>
      <c r="W26" s="96"/>
      <c r="X26" s="96"/>
      <c r="Y26"/>
      <c r="Z26"/>
      <c r="AA26"/>
      <c r="AB26"/>
      <c r="AF26" s="358"/>
      <c r="AJ26" s="158"/>
    </row>
    <row r="27" spans="2:36" ht="15" customHeight="1" thickBot="1">
      <c r="B27" s="1351"/>
      <c r="E27" s="369"/>
      <c r="I27" s="1389"/>
      <c r="J27" s="358"/>
      <c r="K27" s="358"/>
      <c r="L27" s="1359" t="s">
        <v>428</v>
      </c>
      <c r="Q27" s="358"/>
      <c r="R27" s="358"/>
      <c r="S27" s="358"/>
      <c r="T27" s="158"/>
      <c r="W27" s="664"/>
      <c r="AF27" s="358"/>
      <c r="AJ27" s="158"/>
    </row>
    <row r="28" spans="2:36" ht="15" customHeight="1">
      <c r="B28" s="1351"/>
      <c r="E28" s="369"/>
      <c r="I28" s="1389"/>
      <c r="J28" s="358"/>
      <c r="K28" s="358"/>
      <c r="L28" s="1364"/>
      <c r="Q28" s="358"/>
      <c r="R28" s="358"/>
      <c r="S28" s="358"/>
      <c r="T28" s="1319" t="s">
        <v>1975</v>
      </c>
      <c r="W28" s="664"/>
      <c r="X28" s="1406" t="s">
        <v>1718</v>
      </c>
      <c r="AB28" s="1406" t="s">
        <v>1976</v>
      </c>
      <c r="AF28" s="1078"/>
      <c r="AJ28" s="158"/>
    </row>
    <row r="29" spans="2:36" ht="15" customHeight="1" thickBot="1">
      <c r="B29" s="1352"/>
      <c r="E29" s="369"/>
      <c r="H29" s="358"/>
      <c r="I29" s="1390"/>
      <c r="J29" s="1398"/>
      <c r="K29" s="1398"/>
      <c r="L29" s="1364"/>
      <c r="Q29" s="358"/>
      <c r="R29" s="358"/>
      <c r="S29" s="358"/>
      <c r="T29" s="1233"/>
      <c r="W29" s="664"/>
      <c r="X29" s="1417"/>
      <c r="AB29" s="1417"/>
      <c r="AF29" s="1344"/>
      <c r="AJ29" s="158"/>
    </row>
    <row r="30" spans="2:36" ht="15" customHeight="1" thickBot="1">
      <c r="E30" s="369"/>
      <c r="H30" s="358"/>
      <c r="L30" s="1363"/>
      <c r="Q30" s="358"/>
      <c r="R30" s="358"/>
      <c r="S30" s="358"/>
      <c r="T30" s="1234"/>
      <c r="W30" s="664"/>
      <c r="X30" s="1352"/>
      <c r="AB30" s="1352"/>
      <c r="AF30" s="1341"/>
      <c r="AJ30" s="158"/>
    </row>
    <row r="31" spans="2:36" ht="15" customHeight="1" thickBot="1">
      <c r="B31" s="158"/>
      <c r="E31" s="369"/>
      <c r="H31" s="358"/>
      <c r="Q31" s="358"/>
      <c r="R31" s="358"/>
      <c r="S31" s="358"/>
      <c r="T31" s="358"/>
      <c r="W31" s="664"/>
      <c r="AF31" s="358"/>
      <c r="AJ31" s="158"/>
    </row>
    <row r="32" spans="2:36" ht="15" customHeight="1">
      <c r="B32" s="158"/>
      <c r="E32" s="369"/>
      <c r="Q32" s="369"/>
      <c r="R32" s="369"/>
      <c r="S32" s="369"/>
      <c r="U32" s="369"/>
      <c r="V32" s="369"/>
      <c r="W32" s="369"/>
      <c r="X32" s="1434" t="s">
        <v>1974</v>
      </c>
      <c r="AB32" s="1406" t="s">
        <v>440</v>
      </c>
      <c r="AF32" s="358"/>
      <c r="AJ32" s="158"/>
    </row>
    <row r="33" spans="2:36" ht="15" customHeight="1">
      <c r="B33" s="158"/>
      <c r="D33" s="158"/>
      <c r="E33" s="369"/>
      <c r="Q33" s="369"/>
      <c r="R33" s="369"/>
      <c r="S33" s="369"/>
      <c r="U33" s="369"/>
      <c r="V33" s="369"/>
      <c r="W33" s="369"/>
      <c r="X33" s="1443"/>
      <c r="AB33" s="1417"/>
      <c r="AF33" s="358"/>
      <c r="AJ33" s="358"/>
    </row>
    <row r="34" spans="2:36" ht="15" customHeight="1" thickBot="1">
      <c r="B34" s="158"/>
      <c r="C34" s="158"/>
      <c r="E34" s="158"/>
      <c r="Q34" s="369"/>
      <c r="R34" s="369"/>
      <c r="S34" s="369"/>
      <c r="U34" s="369"/>
      <c r="V34" s="369"/>
      <c r="W34" s="369"/>
      <c r="X34" s="1430"/>
      <c r="Y34" s="158"/>
      <c r="AB34" s="1352"/>
      <c r="AF34" s="158"/>
      <c r="AJ34" s="158"/>
    </row>
    <row r="35" spans="2:36" ht="15" customHeight="1">
      <c r="B35" s="158"/>
      <c r="E35" s="158"/>
      <c r="Q35" s="369"/>
      <c r="R35" s="369"/>
      <c r="S35" s="369"/>
      <c r="U35" s="369"/>
      <c r="V35" s="369"/>
      <c r="W35" s="369"/>
      <c r="Y35" s="369"/>
      <c r="Z35" s="369"/>
      <c r="AA35" s="369"/>
      <c r="AF35" s="158"/>
      <c r="AJ35" s="158"/>
    </row>
    <row r="36" spans="2:36" ht="15" customHeight="1">
      <c r="B36" s="158"/>
      <c r="E36" s="158"/>
      <c r="Q36" s="369"/>
      <c r="R36" s="369"/>
      <c r="S36" s="369"/>
      <c r="U36" s="369"/>
      <c r="V36" s="369"/>
      <c r="W36" s="369"/>
      <c r="Y36" s="369"/>
      <c r="Z36" s="369"/>
      <c r="AA36" s="369"/>
      <c r="AC36" s="369"/>
      <c r="AD36" s="369"/>
      <c r="AE36" s="358"/>
      <c r="AF36" s="158"/>
      <c r="AJ36" s="158"/>
    </row>
    <row r="37" spans="2:36" ht="15" customHeight="1">
      <c r="B37" s="158"/>
      <c r="E37" s="158"/>
      <c r="Q37" s="369"/>
      <c r="R37" s="369"/>
      <c r="S37" s="369"/>
      <c r="U37" s="369"/>
      <c r="V37" s="369"/>
      <c r="W37" s="369"/>
      <c r="Y37" s="369"/>
      <c r="Z37" s="369"/>
      <c r="AA37" s="369"/>
      <c r="AC37" s="369"/>
      <c r="AD37" s="369"/>
      <c r="AE37" s="358"/>
      <c r="AF37" s="158"/>
      <c r="AJ37" s="358"/>
    </row>
    <row r="38" spans="2:36" ht="15" customHeight="1">
      <c r="B38" s="158"/>
      <c r="E38" s="158"/>
      <c r="Q38" s="369"/>
      <c r="R38" s="369"/>
      <c r="S38" s="369"/>
      <c r="U38" s="369"/>
      <c r="V38" s="369"/>
      <c r="W38" s="369"/>
      <c r="Y38" s="369"/>
      <c r="Z38" s="369"/>
      <c r="AA38" s="369"/>
      <c r="AC38" s="369"/>
      <c r="AD38" s="369"/>
      <c r="AE38" s="358"/>
      <c r="AF38" s="158"/>
      <c r="AJ38" s="358"/>
    </row>
    <row r="39" spans="2:36" ht="15" customHeight="1">
      <c r="B39" s="158"/>
      <c r="E39" s="158"/>
      <c r="Y39" s="158"/>
      <c r="AF39" s="158"/>
      <c r="AJ39" s="358"/>
    </row>
    <row r="40" spans="2:36" ht="15" customHeight="1">
      <c r="B40" s="158"/>
      <c r="E40" s="158"/>
      <c r="Y40" s="158"/>
    </row>
    <row r="41" spans="2:36" ht="15" customHeight="1">
      <c r="B41" s="158"/>
      <c r="Y41" s="158"/>
    </row>
    <row r="42" spans="2:36" ht="15" customHeight="1">
      <c r="B42" s="158"/>
      <c r="D42" s="158"/>
      <c r="Y42" s="158"/>
    </row>
    <row r="43" spans="2:36" ht="15" customHeight="1">
      <c r="B43" s="158"/>
      <c r="C43" s="158"/>
      <c r="D43" s="158"/>
      <c r="Y43" s="158"/>
    </row>
    <row r="44" spans="2:36" ht="15" customHeight="1">
      <c r="B44" s="158"/>
      <c r="C44" s="158"/>
      <c r="D44" s="158"/>
      <c r="Y44" s="158"/>
    </row>
    <row r="45" spans="2:36" ht="15" customHeight="1">
      <c r="B45" s="158"/>
      <c r="C45" s="158"/>
      <c r="D45" s="158"/>
      <c r="Y45" s="158"/>
    </row>
    <row r="46" spans="2:36" ht="15" customHeight="1">
      <c r="B46" s="158"/>
      <c r="C46" s="158"/>
      <c r="D46" s="158"/>
      <c r="V46" s="369"/>
      <c r="X46" s="158"/>
      <c r="Y46" s="158"/>
    </row>
    <row r="47" spans="2:36" ht="15" customHeight="1">
      <c r="B47" s="158"/>
      <c r="C47" s="158"/>
      <c r="D47" s="158"/>
    </row>
    <row r="48" spans="2:36" ht="15" customHeight="1">
      <c r="B48" s="158"/>
      <c r="C48" s="158"/>
    </row>
    <row r="49" spans="2:2" ht="15" customHeight="1">
      <c r="B49" s="158"/>
    </row>
    <row r="50" spans="2:2" ht="15" customHeight="1">
      <c r="B50" s="158"/>
    </row>
    <row r="51" spans="2:2" ht="15" customHeight="1">
      <c r="B51" s="158"/>
    </row>
    <row r="52" spans="2:2" ht="15" customHeight="1">
      <c r="B52" s="158"/>
    </row>
    <row r="53" spans="2:2" ht="15" customHeight="1">
      <c r="B53" s="158"/>
    </row>
    <row r="54" spans="2:2" ht="15" customHeight="1">
      <c r="B54" s="158"/>
    </row>
    <row r="55" spans="2:2" ht="15" customHeight="1">
      <c r="B55" s="158"/>
    </row>
    <row r="56" spans="2:2" ht="15" customHeight="1">
      <c r="B56" s="158"/>
    </row>
    <row r="57" spans="2:2" ht="15" customHeight="1">
      <c r="B57" s="158"/>
    </row>
    <row r="58" spans="2:2" ht="15" customHeight="1">
      <c r="B58" s="158"/>
    </row>
    <row r="59" spans="2:2" ht="15" customHeight="1">
      <c r="B59" s="158"/>
    </row>
    <row r="60" spans="2:2" ht="15" customHeight="1">
      <c r="B60" s="158"/>
    </row>
    <row r="61" spans="2:2" ht="15" customHeight="1">
      <c r="B61" s="158"/>
    </row>
    <row r="62" spans="2:2" ht="15" customHeight="1">
      <c r="B62" s="158"/>
    </row>
    <row r="63" spans="2:2" ht="15" customHeight="1">
      <c r="B63" s="158"/>
    </row>
    <row r="64" spans="2:2" ht="15" customHeight="1">
      <c r="B64" s="158"/>
    </row>
    <row r="65" spans="2:2">
      <c r="B65" s="158"/>
    </row>
    <row r="66" spans="2:2">
      <c r="B66" s="158"/>
    </row>
    <row r="67" spans="2:2">
      <c r="B67" s="158"/>
    </row>
    <row r="68" spans="2:2">
      <c r="B68" s="158"/>
    </row>
    <row r="69" spans="2:2">
      <c r="B69" s="158"/>
    </row>
  </sheetData>
  <mergeCells count="4">
    <mergeCell ref="E2:P2"/>
    <mergeCell ref="T2:AB2"/>
    <mergeCell ref="AF2:AJ2"/>
    <mergeCell ref="T13:AB14"/>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0FB6D-45FA-411D-B85B-47B61053EAC1}">
  <dimension ref="B1:AK69"/>
  <sheetViews>
    <sheetView showGridLines="0" zoomScale="80" zoomScaleNormal="80" workbookViewId="0">
      <selection activeCell="AF2" sqref="AF2:AJ2"/>
    </sheetView>
  </sheetViews>
  <sheetFormatPr defaultColWidth="9.109375" defaultRowHeight="13.2"/>
  <cols>
    <col min="1" max="1" width="7" style="158" customWidth="1"/>
    <col min="2" max="2" width="17.77734375" style="369" bestFit="1" customWidth="1"/>
    <col min="3" max="4" width="4.88671875" style="358" customWidth="1"/>
    <col min="5" max="5" width="16.109375" style="358" bestFit="1" customWidth="1"/>
    <col min="6" max="6" width="5.109375" style="158" customWidth="1"/>
    <col min="7" max="9" width="1.5546875" style="158" customWidth="1"/>
    <col min="10" max="10" width="1.6640625" style="158" customWidth="1"/>
    <col min="11" max="11" width="4.77734375" style="158" customWidth="1"/>
    <col min="12" max="12" width="18.109375" style="369" bestFit="1" customWidth="1"/>
    <col min="13" max="13" width="3.6640625" style="158" customWidth="1"/>
    <col min="14" max="14" width="2" style="664" customWidth="1"/>
    <col min="15" max="15" width="2.109375" style="664" customWidth="1"/>
    <col min="16" max="16" width="18.77734375" style="369" bestFit="1" customWidth="1"/>
    <col min="17" max="17" width="2.6640625" style="158" customWidth="1"/>
    <col min="18" max="18" width="4.109375" style="158" customWidth="1"/>
    <col min="19" max="19" width="4.21875" style="158" customWidth="1"/>
    <col min="20" max="20" width="17.88671875" style="369" bestFit="1" customWidth="1"/>
    <col min="21" max="21" width="3.88671875" style="358" customWidth="1"/>
    <col min="22" max="22" width="1.88671875" style="358" customWidth="1"/>
    <col min="23" max="23" width="4.77734375" style="158" customWidth="1"/>
    <col min="24" max="24" width="17.21875" style="369" bestFit="1" customWidth="1"/>
    <col min="25" max="25" width="2.5546875" style="98" customWidth="1"/>
    <col min="26" max="26" width="2.88671875" style="98" customWidth="1"/>
    <col min="27" max="27" width="3.77734375" style="664" customWidth="1"/>
    <col min="28" max="28" width="17.21875" style="369" bestFit="1" customWidth="1"/>
    <col min="29" max="29" width="5.21875" style="358" customWidth="1"/>
    <col min="30" max="30" width="3.5546875" style="158" hidden="1" customWidth="1"/>
    <col min="31" max="31" width="5.88671875" style="158" customWidth="1"/>
    <col min="32" max="32" width="16.88671875" style="369" bestFit="1" customWidth="1"/>
    <col min="33" max="33" width="5.6640625" style="358" customWidth="1"/>
    <col min="34" max="34" width="0.6640625" style="158" customWidth="1"/>
    <col min="35" max="35" width="6.109375" style="158" customWidth="1"/>
    <col min="36" max="36" width="15.6640625" style="369" bestFit="1" customWidth="1"/>
    <col min="37" max="37" width="4.6640625" style="158" customWidth="1"/>
    <col min="38" max="38" width="14.21875" style="158" bestFit="1" customWidth="1"/>
    <col min="39" max="16384" width="9.109375" style="158"/>
  </cols>
  <sheetData>
    <row r="1" spans="2:37">
      <c r="AF1" s="358"/>
      <c r="AH1" s="358"/>
      <c r="AI1" s="664"/>
      <c r="AJ1" s="358"/>
    </row>
    <row r="2" spans="2:37" s="95" customFormat="1" ht="30" customHeight="1">
      <c r="B2" s="369"/>
      <c r="C2" s="358"/>
      <c r="D2" s="358"/>
      <c r="E2" s="1767" t="s">
        <v>1903</v>
      </c>
      <c r="F2" s="1770"/>
      <c r="G2" s="1770"/>
      <c r="H2" s="1770"/>
      <c r="I2" s="1770"/>
      <c r="J2" s="1770"/>
      <c r="K2" s="1770"/>
      <c r="L2" s="1770"/>
      <c r="M2" s="1770"/>
      <c r="N2" s="1770"/>
      <c r="O2" s="1770"/>
      <c r="P2" s="1770"/>
      <c r="Q2" s="158"/>
      <c r="R2" s="158"/>
      <c r="S2" s="158"/>
      <c r="T2" s="1767" t="s">
        <v>1913</v>
      </c>
      <c r="U2" s="1770"/>
      <c r="V2" s="1770"/>
      <c r="W2" s="1770"/>
      <c r="X2" s="1770"/>
      <c r="Y2" s="1770"/>
      <c r="Z2" s="1770"/>
      <c r="AA2" s="1770"/>
      <c r="AB2" s="1770"/>
      <c r="AC2" s="98"/>
      <c r="AF2" s="1767" t="s">
        <v>1991</v>
      </c>
      <c r="AG2" s="1767"/>
      <c r="AH2" s="1767"/>
      <c r="AI2" s="1767"/>
      <c r="AJ2" s="1767"/>
    </row>
    <row r="3" spans="2:37" ht="25.05" customHeight="1" thickBot="1">
      <c r="E3" s="158"/>
      <c r="AF3" s="158"/>
      <c r="AG3" s="158"/>
      <c r="AJ3" s="158"/>
    </row>
    <row r="4" spans="2:37" ht="17.399999999999999" customHeight="1" thickBot="1">
      <c r="AB4" s="1387" t="s">
        <v>1176</v>
      </c>
      <c r="AF4" s="158"/>
      <c r="AG4" s="158"/>
      <c r="AI4" s="664"/>
      <c r="AJ4" s="1416" t="s">
        <v>1901</v>
      </c>
    </row>
    <row r="5" spans="2:37" ht="15" customHeight="1" thickBot="1">
      <c r="X5" s="1387" t="s">
        <v>373</v>
      </c>
      <c r="AB5" s="1388"/>
      <c r="AF5" s="1416" t="s">
        <v>386</v>
      </c>
      <c r="AH5" s="358"/>
      <c r="AI5" s="664"/>
      <c r="AJ5" s="1421"/>
      <c r="AK5" s="847">
        <v>1</v>
      </c>
    </row>
    <row r="6" spans="2:37" ht="15" customHeight="1" thickBot="1">
      <c r="T6" s="1387" t="s">
        <v>375</v>
      </c>
      <c r="X6" s="1385"/>
      <c r="Y6" s="98">
        <v>1</v>
      </c>
      <c r="AA6" s="664" t="s">
        <v>378</v>
      </c>
      <c r="AB6" s="1385"/>
      <c r="AF6" s="1417"/>
      <c r="AG6" s="358">
        <v>1</v>
      </c>
      <c r="AH6" s="358"/>
      <c r="AI6" s="664" t="s">
        <v>378</v>
      </c>
      <c r="AJ6" s="1408"/>
      <c r="AK6" s="1374"/>
    </row>
    <row r="7" spans="2:37" ht="15" customHeight="1" thickBot="1">
      <c r="P7" s="1380" t="s">
        <v>1198</v>
      </c>
      <c r="T7" s="1385"/>
      <c r="U7" s="358">
        <v>1</v>
      </c>
      <c r="W7" s="664" t="s">
        <v>378</v>
      </c>
      <c r="X7" s="1385"/>
      <c r="Y7" s="1376"/>
      <c r="Z7" s="1376"/>
      <c r="AA7" s="1393"/>
      <c r="AB7" s="1386"/>
      <c r="AF7" s="1418"/>
      <c r="AG7" s="1422"/>
      <c r="AH7" s="1375"/>
      <c r="AI7" s="1373"/>
      <c r="AJ7" s="1352"/>
      <c r="AK7" s="1356"/>
    </row>
    <row r="8" spans="2:37" ht="15" customHeight="1" thickBot="1">
      <c r="B8" s="158"/>
      <c r="C8" s="158"/>
      <c r="D8" s="158"/>
      <c r="E8" s="1359" t="s">
        <v>380</v>
      </c>
      <c r="P8" s="1384"/>
      <c r="Q8" s="158">
        <v>1</v>
      </c>
      <c r="S8" s="664" t="s">
        <v>378</v>
      </c>
      <c r="T8" s="1385"/>
      <c r="U8" s="1371"/>
      <c r="V8" s="1371"/>
      <c r="W8" s="1394"/>
      <c r="X8" s="1386"/>
      <c r="AG8" s="1355"/>
      <c r="AH8" s="358"/>
      <c r="AI8" s="664"/>
      <c r="AK8" s="1356"/>
    </row>
    <row r="9" spans="2:37" ht="15" customHeight="1" thickBot="1">
      <c r="B9" s="1366" t="s">
        <v>387</v>
      </c>
      <c r="E9" s="1360"/>
      <c r="F9" s="358">
        <v>1</v>
      </c>
      <c r="M9" s="369"/>
      <c r="N9" s="369"/>
      <c r="O9" s="664" t="s">
        <v>378</v>
      </c>
      <c r="P9" s="1384"/>
      <c r="Q9" s="1405"/>
      <c r="R9" s="1413"/>
      <c r="S9" s="1410"/>
      <c r="T9" s="1386"/>
      <c r="AG9" s="1355"/>
      <c r="AH9" s="358"/>
      <c r="AI9" s="664"/>
      <c r="AJ9" s="1406" t="s">
        <v>1547</v>
      </c>
      <c r="AK9" s="1356"/>
    </row>
    <row r="10" spans="2:37" ht="15" customHeight="1" thickBot="1">
      <c r="B10" s="1362"/>
      <c r="C10" s="358">
        <v>1</v>
      </c>
      <c r="D10" s="664" t="s">
        <v>378</v>
      </c>
      <c r="E10" s="1362"/>
      <c r="F10" s="1400"/>
      <c r="G10" s="1370"/>
      <c r="H10" s="1370"/>
      <c r="I10" s="1369"/>
      <c r="J10" s="1369"/>
      <c r="K10" s="1369"/>
      <c r="L10" s="1392"/>
      <c r="M10" s="1370"/>
      <c r="N10" s="1372"/>
      <c r="O10" s="1393"/>
      <c r="P10" s="1384"/>
      <c r="S10" s="1411"/>
      <c r="AF10" s="1406" t="s">
        <v>1157</v>
      </c>
      <c r="AG10" s="1355"/>
      <c r="AH10" s="358"/>
      <c r="AI10" s="664"/>
      <c r="AJ10" s="1407"/>
      <c r="AK10" s="1356"/>
    </row>
    <row r="11" spans="2:37" ht="15" customHeight="1" thickBot="1">
      <c r="B11" s="1362"/>
      <c r="C11" s="1354"/>
      <c r="D11" s="1371"/>
      <c r="E11" s="1362"/>
      <c r="F11" s="1356"/>
      <c r="I11" s="1389"/>
      <c r="J11" s="1389"/>
      <c r="K11" s="1389"/>
      <c r="L11" s="1380" t="s">
        <v>1574</v>
      </c>
      <c r="O11" s="158"/>
      <c r="P11" s="1384"/>
      <c r="S11" s="1411"/>
      <c r="AF11" s="1408"/>
      <c r="AG11" s="1355"/>
      <c r="AH11" s="358"/>
      <c r="AI11" s="664"/>
      <c r="AJ11" s="1419"/>
      <c r="AK11" s="1357">
        <v>1</v>
      </c>
    </row>
    <row r="12" spans="2:37" ht="15" customHeight="1" thickBot="1">
      <c r="B12" s="1362"/>
      <c r="C12" s="1355"/>
      <c r="E12" s="1362"/>
      <c r="F12" s="1356"/>
      <c r="I12" s="1389"/>
      <c r="J12" s="1389"/>
      <c r="K12" s="1389"/>
      <c r="L12" s="1381"/>
      <c r="P12" s="1384"/>
      <c r="S12" s="1411"/>
      <c r="AF12" s="1408"/>
      <c r="AG12" s="1357" t="s">
        <v>378</v>
      </c>
      <c r="AH12" s="358"/>
      <c r="AI12" s="664"/>
      <c r="AJ12" s="1420"/>
    </row>
    <row r="13" spans="2:37" ht="15" customHeight="1" thickBot="1">
      <c r="B13" s="1362"/>
      <c r="C13" s="1355"/>
      <c r="E13" s="1362"/>
      <c r="F13" s="1356"/>
      <c r="I13" s="1389"/>
      <c r="J13" s="1389"/>
      <c r="K13" s="1390"/>
      <c r="L13" s="1382"/>
      <c r="P13" s="1384"/>
      <c r="S13" s="1411"/>
      <c r="T13" s="1767" t="s">
        <v>1912</v>
      </c>
      <c r="U13" s="1768"/>
      <c r="V13" s="1768"/>
      <c r="W13" s="1768"/>
      <c r="X13" s="1768"/>
      <c r="Y13" s="1769"/>
      <c r="Z13" s="1769"/>
      <c r="AA13" s="1769"/>
      <c r="AB13" s="1769"/>
      <c r="AF13" s="1408"/>
      <c r="AH13" s="358"/>
      <c r="AI13" s="706"/>
      <c r="AJ13" s="158"/>
    </row>
    <row r="14" spans="2:37" ht="15" customHeight="1" thickBot="1">
      <c r="B14" s="1362"/>
      <c r="C14" s="1355"/>
      <c r="E14" s="1362"/>
      <c r="F14" s="1356"/>
      <c r="I14" s="1389"/>
      <c r="J14" s="1389"/>
      <c r="L14" s="1383"/>
      <c r="P14" s="1385"/>
      <c r="S14" s="1411"/>
      <c r="T14" s="1768"/>
      <c r="U14" s="1768"/>
      <c r="V14" s="1768"/>
      <c r="W14" s="1768"/>
      <c r="X14" s="1768"/>
      <c r="Y14" s="1769"/>
      <c r="Z14" s="1769"/>
      <c r="AA14" s="1769"/>
      <c r="AB14" s="1769"/>
      <c r="AF14" s="1408"/>
      <c r="AH14" s="358"/>
      <c r="AI14" s="706"/>
      <c r="AJ14" s="158"/>
    </row>
    <row r="15" spans="2:37" ht="15" customHeight="1" thickBot="1">
      <c r="B15" s="1362"/>
      <c r="C15" s="1355"/>
      <c r="E15" s="1362"/>
      <c r="F15" s="1356"/>
      <c r="I15" s="1389"/>
      <c r="J15" s="1389"/>
      <c r="P15" s="1385"/>
      <c r="S15" s="1411"/>
      <c r="AF15" s="1352"/>
      <c r="AH15" s="358"/>
      <c r="AI15" s="706"/>
      <c r="AJ15" s="158"/>
    </row>
    <row r="16" spans="2:37" ht="15" customHeight="1" thickBot="1">
      <c r="B16" s="1362"/>
      <c r="C16" s="1355"/>
      <c r="E16" s="1362"/>
      <c r="F16" s="1356"/>
      <c r="I16" s="1389"/>
      <c r="J16" s="1389"/>
      <c r="P16" s="1386"/>
      <c r="S16" s="1411"/>
      <c r="T16" s="158"/>
      <c r="W16" s="664"/>
      <c r="X16" s="1406" t="s">
        <v>1339</v>
      </c>
      <c r="AB16" s="158"/>
      <c r="AF16" s="358"/>
      <c r="AH16" s="358"/>
      <c r="AI16" s="706"/>
      <c r="AJ16" s="358"/>
    </row>
    <row r="17" spans="2:36" ht="15" customHeight="1" thickBot="1">
      <c r="B17" s="1362"/>
      <c r="C17" s="1355"/>
      <c r="E17" s="1362"/>
      <c r="F17" s="1356"/>
      <c r="I17" s="1389"/>
      <c r="J17" s="1389"/>
      <c r="L17" s="1359" t="s">
        <v>400</v>
      </c>
      <c r="S17" s="1411"/>
      <c r="T17" s="1406" t="s">
        <v>1321</v>
      </c>
      <c r="W17" s="664"/>
      <c r="X17" s="1408"/>
      <c r="AB17" s="158"/>
      <c r="AF17" s="358"/>
      <c r="AH17" s="358"/>
      <c r="AI17" s="706"/>
      <c r="AJ17" s="358"/>
    </row>
    <row r="18" spans="2:36" ht="15" customHeight="1" thickBot="1">
      <c r="B18" s="1352"/>
      <c r="C18" s="1356"/>
      <c r="E18" s="1363"/>
      <c r="F18" s="1356"/>
      <c r="I18" s="1389"/>
      <c r="J18" s="1389"/>
      <c r="L18" s="1364"/>
      <c r="P18" s="158"/>
      <c r="S18" s="1411"/>
      <c r="T18" s="1407"/>
      <c r="U18" s="669">
        <v>1</v>
      </c>
      <c r="V18" s="669"/>
      <c r="W18" s="665" t="s">
        <v>378</v>
      </c>
      <c r="X18" s="1408"/>
      <c r="Y18" s="358"/>
      <c r="AB18" s="1409" t="s">
        <v>410</v>
      </c>
      <c r="AF18" s="1338"/>
      <c r="AG18" s="96"/>
      <c r="AH18" s="96"/>
      <c r="AI18" s="96"/>
      <c r="AJ18" s="96"/>
    </row>
    <row r="19" spans="2:36" ht="15" customHeight="1" thickBot="1">
      <c r="B19" s="158"/>
      <c r="C19" s="1355"/>
      <c r="E19" s="158"/>
      <c r="F19" s="1356"/>
      <c r="I19" s="1397"/>
      <c r="J19" s="1390"/>
      <c r="K19" s="1399"/>
      <c r="L19" s="1361"/>
      <c r="S19" s="1412">
        <v>1</v>
      </c>
      <c r="T19" s="1408"/>
      <c r="W19" s="664"/>
      <c r="X19" s="1408"/>
      <c r="Y19" s="669" t="s">
        <v>378</v>
      </c>
      <c r="Z19" s="668"/>
      <c r="AA19" s="701">
        <v>1</v>
      </c>
      <c r="AB19" s="1351"/>
      <c r="AF19" s="96"/>
      <c r="AG19" s="96"/>
      <c r="AH19" s="96"/>
      <c r="AI19" s="96"/>
      <c r="AJ19" s="96"/>
    </row>
    <row r="20" spans="2:36" ht="15" customHeight="1" thickBot="1">
      <c r="B20" s="158"/>
      <c r="C20" s="1355"/>
      <c r="E20" s="1366" t="s">
        <v>449</v>
      </c>
      <c r="F20" s="1356"/>
      <c r="I20" s="1389"/>
      <c r="L20" s="1362"/>
      <c r="S20" s="664"/>
      <c r="T20" s="1352"/>
      <c r="X20" s="1352"/>
      <c r="Y20" s="358"/>
      <c r="AB20" s="1351"/>
      <c r="AF20" s="358"/>
      <c r="AG20" s="158"/>
      <c r="AJ20" s="158"/>
    </row>
    <row r="21" spans="2:36" ht="15" customHeight="1">
      <c r="B21" s="1366" t="s">
        <v>1248</v>
      </c>
      <c r="C21" s="1355"/>
      <c r="E21" s="1351"/>
      <c r="F21" s="1356"/>
      <c r="I21" s="1389"/>
      <c r="J21" s="358"/>
      <c r="L21" s="1362"/>
      <c r="W21" s="664"/>
      <c r="Y21" s="358"/>
      <c r="AB21" s="1351"/>
      <c r="AF21" s="1078"/>
      <c r="AJ21" s="1078"/>
    </row>
    <row r="22" spans="2:36" ht="15" customHeight="1" thickBot="1">
      <c r="B22" s="1351"/>
      <c r="C22" s="1355"/>
      <c r="E22" s="1351"/>
      <c r="F22" s="1396" t="s">
        <v>378</v>
      </c>
      <c r="I22" s="1389"/>
      <c r="J22" s="358"/>
      <c r="L22" s="1362"/>
      <c r="AB22" s="1352"/>
      <c r="AF22" s="1340"/>
      <c r="AJ22" s="1343"/>
    </row>
    <row r="23" spans="2:36" ht="15" customHeight="1" thickBot="1">
      <c r="B23" s="1351"/>
      <c r="C23" s="1357" t="s">
        <v>378</v>
      </c>
      <c r="E23" s="1351"/>
      <c r="F23" s="358"/>
      <c r="I23" s="1389"/>
      <c r="J23" s="358"/>
      <c r="L23" s="1362"/>
      <c r="AB23" s="158"/>
      <c r="AF23" s="358"/>
      <c r="AJ23" s="358"/>
    </row>
    <row r="24" spans="2:36" ht="15" customHeight="1">
      <c r="B24" s="1351"/>
      <c r="E24" s="1351"/>
      <c r="F24" s="358"/>
      <c r="I24" s="1389"/>
      <c r="J24" s="358"/>
      <c r="L24" s="1362"/>
      <c r="AB24" s="158"/>
      <c r="AF24" s="358"/>
      <c r="AJ24" s="358"/>
    </row>
    <row r="25" spans="2:36" ht="15" customHeight="1" thickBot="1">
      <c r="B25" s="1351"/>
      <c r="E25" s="1352"/>
      <c r="F25" s="358"/>
      <c r="I25" s="1389"/>
      <c r="J25" s="358"/>
      <c r="L25" s="1362"/>
      <c r="T25" s="1338"/>
      <c r="U25" s="96"/>
      <c r="V25" s="96"/>
      <c r="W25" s="96"/>
      <c r="X25" s="96"/>
      <c r="Y25"/>
      <c r="Z25"/>
      <c r="AA25"/>
      <c r="AB25"/>
      <c r="AF25" s="358"/>
      <c r="AJ25" s="158"/>
    </row>
    <row r="26" spans="2:36" ht="15" customHeight="1" thickBot="1">
      <c r="B26" s="1351"/>
      <c r="E26" s="369"/>
      <c r="I26" s="1389"/>
      <c r="J26" s="358"/>
      <c r="K26" s="358"/>
      <c r="T26" s="96"/>
      <c r="U26" s="96"/>
      <c r="V26" s="96"/>
      <c r="W26" s="96"/>
      <c r="X26" s="96"/>
      <c r="Y26"/>
      <c r="Z26"/>
      <c r="AA26"/>
      <c r="AB26"/>
      <c r="AF26" s="358"/>
      <c r="AJ26" s="158"/>
    </row>
    <row r="27" spans="2:36" ht="15" customHeight="1" thickBot="1">
      <c r="B27" s="1351"/>
      <c r="E27" s="369"/>
      <c r="I27" s="1389"/>
      <c r="J27" s="358"/>
      <c r="K27" s="358"/>
      <c r="L27" s="1359" t="s">
        <v>428</v>
      </c>
      <c r="Q27" s="358"/>
      <c r="R27" s="358"/>
      <c r="S27" s="358"/>
      <c r="T27" s="158"/>
      <c r="W27" s="664"/>
      <c r="AF27" s="358"/>
      <c r="AJ27" s="158"/>
    </row>
    <row r="28" spans="2:36" ht="15" customHeight="1">
      <c r="B28" s="1351"/>
      <c r="E28" s="369"/>
      <c r="I28" s="1389"/>
      <c r="J28" s="358"/>
      <c r="K28" s="358"/>
      <c r="L28" s="1364"/>
      <c r="Q28" s="358"/>
      <c r="R28" s="358"/>
      <c r="S28" s="358"/>
      <c r="T28" s="1319" t="s">
        <v>1975</v>
      </c>
      <c r="W28" s="664"/>
      <c r="X28" s="1406" t="s">
        <v>1718</v>
      </c>
      <c r="AB28" s="1406" t="s">
        <v>1976</v>
      </c>
      <c r="AF28" s="1078"/>
      <c r="AJ28" s="158"/>
    </row>
    <row r="29" spans="2:36" ht="15" customHeight="1" thickBot="1">
      <c r="B29" s="1352"/>
      <c r="E29" s="369"/>
      <c r="H29" s="358"/>
      <c r="I29" s="1390"/>
      <c r="J29" s="1398"/>
      <c r="K29" s="1398"/>
      <c r="L29" s="1364"/>
      <c r="Q29" s="358"/>
      <c r="R29" s="358"/>
      <c r="S29" s="358"/>
      <c r="T29" s="1233"/>
      <c r="W29" s="664"/>
      <c r="X29" s="1417"/>
      <c r="AB29" s="1417"/>
      <c r="AF29" s="1344"/>
      <c r="AJ29" s="158"/>
    </row>
    <row r="30" spans="2:36" ht="15" customHeight="1" thickBot="1">
      <c r="E30" s="369"/>
      <c r="H30" s="358"/>
      <c r="L30" s="1363"/>
      <c r="Q30" s="358"/>
      <c r="R30" s="358"/>
      <c r="S30" s="358"/>
      <c r="T30" s="1234"/>
      <c r="W30" s="664"/>
      <c r="X30" s="1352"/>
      <c r="AB30" s="1352"/>
      <c r="AF30" s="1341"/>
      <c r="AJ30" s="158"/>
    </row>
    <row r="31" spans="2:36" ht="15" customHeight="1" thickBot="1">
      <c r="B31" s="158"/>
      <c r="E31" s="369"/>
      <c r="H31" s="358"/>
      <c r="Q31" s="358"/>
      <c r="R31" s="358"/>
      <c r="S31" s="358"/>
      <c r="T31" s="358"/>
      <c r="W31" s="664"/>
      <c r="AF31" s="358"/>
      <c r="AJ31" s="158"/>
    </row>
    <row r="32" spans="2:36" ht="15" customHeight="1">
      <c r="B32" s="158"/>
      <c r="E32" s="369"/>
      <c r="Q32" s="369"/>
      <c r="R32" s="369"/>
      <c r="S32" s="369"/>
      <c r="T32" s="1434" t="s">
        <v>1914</v>
      </c>
      <c r="U32" s="369"/>
      <c r="V32" s="369"/>
      <c r="W32" s="369"/>
      <c r="X32" s="1406" t="s">
        <v>1974</v>
      </c>
      <c r="AB32" s="1406" t="s">
        <v>440</v>
      </c>
      <c r="AF32" s="358"/>
      <c r="AJ32" s="158"/>
    </row>
    <row r="33" spans="2:36" ht="15" customHeight="1">
      <c r="B33" s="158"/>
      <c r="D33" s="158"/>
      <c r="E33" s="369"/>
      <c r="Q33" s="369"/>
      <c r="R33" s="369"/>
      <c r="S33" s="369"/>
      <c r="T33" s="1443"/>
      <c r="U33" s="369"/>
      <c r="V33" s="369"/>
      <c r="W33" s="369"/>
      <c r="X33" s="1417"/>
      <c r="AB33" s="1417"/>
      <c r="AF33" s="358"/>
      <c r="AJ33" s="358"/>
    </row>
    <row r="34" spans="2:36" ht="15" customHeight="1" thickBot="1">
      <c r="B34" s="158"/>
      <c r="C34" s="158"/>
      <c r="E34" s="158"/>
      <c r="Q34" s="369"/>
      <c r="R34" s="369"/>
      <c r="S34" s="369"/>
      <c r="T34" s="1430"/>
      <c r="U34" s="369"/>
      <c r="V34" s="369"/>
      <c r="W34" s="369"/>
      <c r="X34" s="1352"/>
      <c r="Y34" s="158"/>
      <c r="AB34" s="1352"/>
      <c r="AF34" s="158"/>
      <c r="AJ34" s="158"/>
    </row>
    <row r="35" spans="2:36" ht="15" customHeight="1">
      <c r="B35" s="158"/>
      <c r="E35" s="158"/>
      <c r="Q35" s="369"/>
      <c r="R35" s="369"/>
      <c r="S35" s="369"/>
      <c r="U35" s="369"/>
      <c r="V35" s="369"/>
      <c r="W35" s="369"/>
      <c r="Y35" s="369"/>
      <c r="Z35" s="369"/>
      <c r="AA35" s="369"/>
      <c r="AF35" s="158"/>
      <c r="AJ35" s="158"/>
    </row>
    <row r="36" spans="2:36" ht="15" customHeight="1">
      <c r="B36" s="158"/>
      <c r="E36" s="158"/>
      <c r="Q36" s="369"/>
      <c r="R36" s="369"/>
      <c r="S36" s="369"/>
      <c r="U36" s="369"/>
      <c r="V36" s="369"/>
      <c r="W36" s="369"/>
      <c r="Y36" s="369"/>
      <c r="Z36" s="369"/>
      <c r="AA36" s="369"/>
      <c r="AD36" s="358"/>
      <c r="AE36" s="358"/>
      <c r="AF36" s="158"/>
      <c r="AJ36" s="158"/>
    </row>
    <row r="37" spans="2:36" ht="15" customHeight="1">
      <c r="B37" s="158"/>
      <c r="E37" s="158"/>
      <c r="Q37" s="369"/>
      <c r="R37" s="369"/>
      <c r="S37" s="369"/>
      <c r="U37" s="369"/>
      <c r="V37" s="369"/>
      <c r="W37" s="369"/>
      <c r="Y37" s="369"/>
      <c r="Z37" s="369"/>
      <c r="AA37" s="369"/>
      <c r="AD37" s="358"/>
      <c r="AE37" s="358"/>
      <c r="AF37" s="158"/>
      <c r="AJ37" s="358"/>
    </row>
    <row r="38" spans="2:36" ht="15" customHeight="1">
      <c r="B38" s="158"/>
      <c r="E38" s="158"/>
      <c r="Q38" s="369"/>
      <c r="R38" s="369"/>
      <c r="S38" s="369"/>
      <c r="U38" s="369"/>
      <c r="V38" s="369"/>
      <c r="W38" s="369"/>
      <c r="Y38" s="369"/>
      <c r="Z38" s="369"/>
      <c r="AA38" s="369"/>
      <c r="AD38" s="358"/>
      <c r="AE38" s="358"/>
      <c r="AF38" s="158"/>
      <c r="AJ38" s="358"/>
    </row>
    <row r="39" spans="2:36" ht="15" customHeight="1">
      <c r="B39" s="158"/>
      <c r="E39" s="158"/>
      <c r="Y39" s="158"/>
      <c r="AF39" s="158"/>
    </row>
    <row r="40" spans="2:36" ht="15" customHeight="1">
      <c r="B40" s="158"/>
      <c r="E40" s="158"/>
      <c r="Y40" s="158"/>
    </row>
    <row r="41" spans="2:36" ht="15" customHeight="1">
      <c r="B41" s="158"/>
      <c r="Y41" s="158"/>
    </row>
    <row r="42" spans="2:36" ht="15" customHeight="1">
      <c r="B42" s="158"/>
      <c r="D42" s="158"/>
      <c r="Y42" s="158"/>
    </row>
    <row r="43" spans="2:36" ht="15" customHeight="1">
      <c r="B43" s="158"/>
      <c r="C43" s="158"/>
      <c r="D43" s="158"/>
      <c r="Y43" s="158"/>
    </row>
    <row r="44" spans="2:36" ht="15" customHeight="1">
      <c r="B44" s="158"/>
      <c r="C44" s="158"/>
      <c r="D44" s="158"/>
      <c r="Y44" s="158"/>
    </row>
    <row r="45" spans="2:36" ht="15" customHeight="1">
      <c r="B45" s="158"/>
      <c r="C45" s="158"/>
      <c r="D45" s="158"/>
      <c r="Y45" s="158"/>
    </row>
    <row r="46" spans="2:36" ht="15" customHeight="1">
      <c r="B46" s="158"/>
      <c r="C46" s="158"/>
      <c r="D46" s="158"/>
      <c r="V46" s="369"/>
      <c r="X46" s="158"/>
      <c r="Y46" s="158"/>
    </row>
    <row r="47" spans="2:36" ht="15" customHeight="1">
      <c r="B47" s="158"/>
      <c r="C47" s="158"/>
      <c r="D47" s="158"/>
    </row>
    <row r="48" spans="2:36" ht="15" customHeight="1">
      <c r="B48" s="158"/>
      <c r="C48" s="158"/>
    </row>
    <row r="49" spans="2:2" ht="15" customHeight="1">
      <c r="B49" s="158"/>
    </row>
    <row r="50" spans="2:2" ht="15" customHeight="1">
      <c r="B50" s="158"/>
    </row>
    <row r="51" spans="2:2" ht="15" customHeight="1">
      <c r="B51" s="158"/>
    </row>
    <row r="52" spans="2:2" ht="15" customHeight="1">
      <c r="B52" s="158"/>
    </row>
    <row r="53" spans="2:2" ht="15" customHeight="1">
      <c r="B53" s="158"/>
    </row>
    <row r="54" spans="2:2" ht="15" customHeight="1">
      <c r="B54" s="158"/>
    </row>
    <row r="55" spans="2:2" ht="15" customHeight="1">
      <c r="B55" s="158"/>
    </row>
    <row r="56" spans="2:2" ht="15" customHeight="1">
      <c r="B56" s="158"/>
    </row>
    <row r="57" spans="2:2" ht="15" customHeight="1">
      <c r="B57" s="158"/>
    </row>
    <row r="58" spans="2:2" ht="15" customHeight="1">
      <c r="B58" s="158"/>
    </row>
    <row r="59" spans="2:2" ht="15" customHeight="1">
      <c r="B59" s="158"/>
    </row>
    <row r="60" spans="2:2" ht="15" customHeight="1">
      <c r="B60" s="158"/>
    </row>
    <row r="61" spans="2:2" ht="15" customHeight="1">
      <c r="B61" s="158"/>
    </row>
    <row r="62" spans="2:2" ht="15" customHeight="1">
      <c r="B62" s="158"/>
    </row>
    <row r="63" spans="2:2" ht="15" customHeight="1">
      <c r="B63" s="158"/>
    </row>
    <row r="64" spans="2:2" ht="15" customHeight="1">
      <c r="B64" s="158"/>
    </row>
    <row r="65" spans="2:2">
      <c r="B65" s="158"/>
    </row>
    <row r="66" spans="2:2">
      <c r="B66" s="158"/>
    </row>
    <row r="67" spans="2:2">
      <c r="B67" s="158"/>
    </row>
    <row r="68" spans="2:2">
      <c r="B68" s="158"/>
    </row>
    <row r="69" spans="2:2">
      <c r="B69" s="158"/>
    </row>
  </sheetData>
  <mergeCells count="4">
    <mergeCell ref="E2:P2"/>
    <mergeCell ref="T2:AB2"/>
    <mergeCell ref="AF2:AJ2"/>
    <mergeCell ref="T13:AB14"/>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C6268-8207-4AC8-8AEE-981E4AF3A7AC}">
  <dimension ref="B1:AK69"/>
  <sheetViews>
    <sheetView showGridLines="0" zoomScale="80" zoomScaleNormal="80" workbookViewId="0">
      <selection activeCell="E37" sqref="E37"/>
    </sheetView>
  </sheetViews>
  <sheetFormatPr defaultColWidth="9.109375" defaultRowHeight="13.2"/>
  <cols>
    <col min="1" max="1" width="7" style="158" customWidth="1"/>
    <col min="2" max="2" width="17.77734375" style="369" bestFit="1" customWidth="1"/>
    <col min="3" max="4" width="4.88671875" style="358" customWidth="1"/>
    <col min="5" max="5" width="16.109375" style="358" bestFit="1" customWidth="1"/>
    <col min="6" max="6" width="5.109375" style="158" customWidth="1"/>
    <col min="7" max="9" width="1.5546875" style="158" customWidth="1"/>
    <col min="10" max="10" width="1.6640625" style="158" customWidth="1"/>
    <col min="11" max="11" width="4.77734375" style="158" customWidth="1"/>
    <col min="12" max="12" width="18.109375" style="369" bestFit="1" customWidth="1"/>
    <col min="13" max="13" width="3.6640625" style="158" customWidth="1"/>
    <col min="14" max="14" width="2" style="664" customWidth="1"/>
    <col min="15" max="15" width="2.109375" style="664" customWidth="1"/>
    <col min="16" max="16" width="18.77734375" style="369" bestFit="1" customWidth="1"/>
    <col min="17" max="17" width="2.6640625" style="158" customWidth="1"/>
    <col min="18" max="18" width="4.109375" style="158" customWidth="1"/>
    <col min="19" max="19" width="4.21875" style="158" customWidth="1"/>
    <col min="20" max="20" width="17.88671875" style="369" bestFit="1" customWidth="1"/>
    <col min="21" max="21" width="3.88671875" style="358" customWidth="1"/>
    <col min="22" max="22" width="1.88671875" style="358" customWidth="1"/>
    <col min="23" max="23" width="4.77734375" style="158" customWidth="1"/>
    <col min="24" max="24" width="17.21875" style="369" bestFit="1" customWidth="1"/>
    <col min="25" max="25" width="2.5546875" style="98" customWidth="1"/>
    <col min="26" max="26" width="2.88671875" style="98" customWidth="1"/>
    <col min="27" max="27" width="3.77734375" style="664" customWidth="1"/>
    <col min="28" max="28" width="17.21875" style="369" bestFit="1" customWidth="1"/>
    <col min="29" max="29" width="5.21875" style="358" customWidth="1"/>
    <col min="30" max="30" width="3.5546875" style="158" hidden="1" customWidth="1"/>
    <col min="31" max="31" width="5.88671875" style="158" customWidth="1"/>
    <col min="32" max="32" width="16.88671875" style="369" bestFit="1" customWidth="1"/>
    <col min="33" max="33" width="5.6640625" style="358" customWidth="1"/>
    <col min="34" max="34" width="0.6640625" style="158" customWidth="1"/>
    <col min="35" max="35" width="6.109375" style="158" customWidth="1"/>
    <col min="36" max="36" width="15.6640625" style="369" bestFit="1" customWidth="1"/>
    <col min="37" max="37" width="4.6640625" style="158" customWidth="1"/>
    <col min="38" max="38" width="14.21875" style="158" bestFit="1" customWidth="1"/>
    <col min="39" max="16384" width="9.109375" style="158"/>
  </cols>
  <sheetData>
    <row r="1" spans="2:37">
      <c r="AF1" s="358"/>
      <c r="AH1" s="358"/>
      <c r="AI1" s="664"/>
      <c r="AJ1" s="358"/>
    </row>
    <row r="2" spans="2:37" s="95" customFormat="1" ht="30" customHeight="1">
      <c r="B2" s="369"/>
      <c r="C2" s="358"/>
      <c r="D2" s="358"/>
      <c r="E2" s="1767" t="s">
        <v>1903</v>
      </c>
      <c r="F2" s="1770"/>
      <c r="G2" s="1770"/>
      <c r="H2" s="1770"/>
      <c r="I2" s="1770"/>
      <c r="J2" s="1770"/>
      <c r="K2" s="1770"/>
      <c r="L2" s="1770"/>
      <c r="M2" s="1770"/>
      <c r="N2" s="1770"/>
      <c r="O2" s="1770"/>
      <c r="P2" s="1770"/>
      <c r="Q2" s="158"/>
      <c r="R2" s="158"/>
      <c r="S2" s="158"/>
      <c r="T2" s="1767" t="s">
        <v>1913</v>
      </c>
      <c r="U2" s="1770"/>
      <c r="V2" s="1770"/>
      <c r="W2" s="1770"/>
      <c r="X2" s="1770"/>
      <c r="Y2" s="1770"/>
      <c r="Z2" s="1770"/>
      <c r="AA2" s="1770"/>
      <c r="AB2" s="1770"/>
      <c r="AC2" s="98"/>
      <c r="AF2" s="1767" t="s">
        <v>1991</v>
      </c>
      <c r="AG2" s="1767"/>
      <c r="AH2" s="1767"/>
      <c r="AI2" s="1767"/>
      <c r="AJ2" s="1767"/>
    </row>
    <row r="3" spans="2:37" ht="25.05" customHeight="1" thickBot="1">
      <c r="E3" s="158"/>
      <c r="AF3" s="158"/>
      <c r="AG3" s="158"/>
      <c r="AJ3" s="158"/>
    </row>
    <row r="4" spans="2:37" ht="17.399999999999999" customHeight="1" thickBot="1">
      <c r="AB4" s="1387" t="s">
        <v>1176</v>
      </c>
      <c r="AF4" s="158"/>
      <c r="AG4" s="158"/>
      <c r="AI4" s="664"/>
      <c r="AJ4" s="1416" t="s">
        <v>1901</v>
      </c>
    </row>
    <row r="5" spans="2:37" ht="15" customHeight="1" thickBot="1">
      <c r="X5" s="1387" t="s">
        <v>373</v>
      </c>
      <c r="AB5" s="1388"/>
      <c r="AF5" s="1416" t="s">
        <v>386</v>
      </c>
      <c r="AH5" s="358"/>
      <c r="AI5" s="664"/>
      <c r="AJ5" s="1421"/>
      <c r="AK5" s="847">
        <v>1</v>
      </c>
    </row>
    <row r="6" spans="2:37" ht="15" customHeight="1" thickBot="1">
      <c r="T6" s="1387" t="s">
        <v>375</v>
      </c>
      <c r="X6" s="1385"/>
      <c r="Y6" s="98">
        <v>1</v>
      </c>
      <c r="AA6" s="664" t="s">
        <v>378</v>
      </c>
      <c r="AB6" s="1385"/>
      <c r="AF6" s="1417"/>
      <c r="AG6" s="358">
        <v>1</v>
      </c>
      <c r="AH6" s="358"/>
      <c r="AI6" s="664" t="s">
        <v>378</v>
      </c>
      <c r="AJ6" s="1408"/>
      <c r="AK6" s="1374"/>
    </row>
    <row r="7" spans="2:37" ht="15" customHeight="1" thickBot="1">
      <c r="P7" s="1380" t="s">
        <v>1198</v>
      </c>
      <c r="T7" s="1385"/>
      <c r="U7" s="358">
        <v>1</v>
      </c>
      <c r="W7" s="664" t="s">
        <v>378</v>
      </c>
      <c r="X7" s="1385"/>
      <c r="Y7" s="1376"/>
      <c r="Z7" s="1376"/>
      <c r="AA7" s="1393"/>
      <c r="AB7" s="1386"/>
      <c r="AF7" s="1418"/>
      <c r="AG7" s="1422"/>
      <c r="AH7" s="1375"/>
      <c r="AI7" s="1373"/>
      <c r="AJ7" s="1352"/>
      <c r="AK7" s="1356"/>
    </row>
    <row r="8" spans="2:37" ht="15" customHeight="1" thickBot="1">
      <c r="B8" s="158"/>
      <c r="C8" s="158"/>
      <c r="D8" s="158"/>
      <c r="E8" s="1359" t="s">
        <v>380</v>
      </c>
      <c r="P8" s="1384"/>
      <c r="Q8" s="158">
        <v>1</v>
      </c>
      <c r="S8" s="664" t="s">
        <v>378</v>
      </c>
      <c r="T8" s="1385"/>
      <c r="U8" s="1371"/>
      <c r="V8" s="1371"/>
      <c r="W8" s="1394"/>
      <c r="X8" s="1386"/>
      <c r="AG8" s="1355"/>
      <c r="AH8" s="358"/>
      <c r="AI8" s="664"/>
      <c r="AK8" s="1356"/>
    </row>
    <row r="9" spans="2:37" ht="15" customHeight="1" thickBot="1">
      <c r="B9" s="1366" t="s">
        <v>387</v>
      </c>
      <c r="E9" s="1360"/>
      <c r="F9" s="358">
        <v>1</v>
      </c>
      <c r="M9" s="369"/>
      <c r="N9" s="369"/>
      <c r="O9" s="664" t="s">
        <v>378</v>
      </c>
      <c r="P9" s="1384"/>
      <c r="Q9" s="1405"/>
      <c r="R9" s="1413"/>
      <c r="S9" s="1410"/>
      <c r="T9" s="1386"/>
      <c r="AG9" s="1355"/>
      <c r="AH9" s="358"/>
      <c r="AI9" s="664"/>
      <c r="AJ9" s="1406" t="s">
        <v>1547</v>
      </c>
      <c r="AK9" s="1356"/>
    </row>
    <row r="10" spans="2:37" ht="15" customHeight="1" thickBot="1">
      <c r="B10" s="1362"/>
      <c r="C10" s="358">
        <v>1</v>
      </c>
      <c r="D10" s="664" t="s">
        <v>378</v>
      </c>
      <c r="E10" s="1362"/>
      <c r="F10" s="1400"/>
      <c r="G10" s="1370"/>
      <c r="H10" s="1370"/>
      <c r="I10" s="1369"/>
      <c r="J10" s="1369"/>
      <c r="K10" s="1369"/>
      <c r="L10" s="1392"/>
      <c r="M10" s="1370"/>
      <c r="N10" s="1372"/>
      <c r="O10" s="1393"/>
      <c r="P10" s="1384"/>
      <c r="S10" s="1411"/>
      <c r="AF10" s="1406" t="s">
        <v>1157</v>
      </c>
      <c r="AG10" s="1355"/>
      <c r="AH10" s="358"/>
      <c r="AI10" s="664"/>
      <c r="AJ10" s="1407"/>
      <c r="AK10" s="1356"/>
    </row>
    <row r="11" spans="2:37" ht="15" customHeight="1" thickBot="1">
      <c r="B11" s="1362"/>
      <c r="C11" s="1354"/>
      <c r="D11" s="1371"/>
      <c r="E11" s="1362"/>
      <c r="F11" s="1356"/>
      <c r="I11" s="1389"/>
      <c r="J11" s="1389"/>
      <c r="K11" s="1389"/>
      <c r="L11" s="1380" t="s">
        <v>1574</v>
      </c>
      <c r="O11" s="158"/>
      <c r="P11" s="1384"/>
      <c r="S11" s="1411"/>
      <c r="AF11" s="1408"/>
      <c r="AG11" s="1355"/>
      <c r="AH11" s="358"/>
      <c r="AI11" s="664"/>
      <c r="AJ11" s="1419"/>
      <c r="AK11" s="1357">
        <v>1</v>
      </c>
    </row>
    <row r="12" spans="2:37" ht="15" customHeight="1" thickBot="1">
      <c r="B12" s="1362"/>
      <c r="C12" s="1355"/>
      <c r="E12" s="1362"/>
      <c r="F12" s="1356"/>
      <c r="I12" s="1389"/>
      <c r="J12" s="1389"/>
      <c r="K12" s="1389"/>
      <c r="L12" s="1381"/>
      <c r="P12" s="1384"/>
      <c r="S12" s="1411"/>
      <c r="AF12" s="1408"/>
      <c r="AG12" s="1357" t="s">
        <v>378</v>
      </c>
      <c r="AH12" s="358"/>
      <c r="AI12" s="664"/>
      <c r="AJ12" s="1420"/>
    </row>
    <row r="13" spans="2:37" ht="15" customHeight="1" thickBot="1">
      <c r="B13" s="1362"/>
      <c r="C13" s="1355"/>
      <c r="E13" s="1362"/>
      <c r="F13" s="1356"/>
      <c r="I13" s="1389"/>
      <c r="J13" s="1389"/>
      <c r="K13" s="1390"/>
      <c r="L13" s="1382"/>
      <c r="P13" s="1384"/>
      <c r="S13" s="1411"/>
      <c r="T13" s="1767" t="s">
        <v>1912</v>
      </c>
      <c r="U13" s="1768"/>
      <c r="V13" s="1768"/>
      <c r="W13" s="1768"/>
      <c r="X13" s="1768"/>
      <c r="Y13" s="1769"/>
      <c r="Z13" s="1769"/>
      <c r="AA13" s="1769"/>
      <c r="AB13" s="1769"/>
      <c r="AF13" s="1408"/>
      <c r="AH13" s="358"/>
      <c r="AI13" s="706"/>
      <c r="AJ13" s="158"/>
    </row>
    <row r="14" spans="2:37" ht="15" customHeight="1" thickBot="1">
      <c r="B14" s="1362"/>
      <c r="C14" s="1355"/>
      <c r="E14" s="1362"/>
      <c r="F14" s="1356"/>
      <c r="I14" s="1389"/>
      <c r="J14" s="1389"/>
      <c r="L14" s="1383"/>
      <c r="P14" s="1385"/>
      <c r="S14" s="1411"/>
      <c r="T14" s="1768"/>
      <c r="U14" s="1768"/>
      <c r="V14" s="1768"/>
      <c r="W14" s="1768"/>
      <c r="X14" s="1768"/>
      <c r="Y14" s="1769"/>
      <c r="Z14" s="1769"/>
      <c r="AA14" s="1769"/>
      <c r="AB14" s="1769"/>
      <c r="AF14" s="1408"/>
      <c r="AH14" s="358"/>
      <c r="AI14" s="706"/>
      <c r="AJ14" s="158"/>
    </row>
    <row r="15" spans="2:37" ht="15" customHeight="1" thickBot="1">
      <c r="B15" s="1362"/>
      <c r="C15" s="1355"/>
      <c r="E15" s="1362"/>
      <c r="F15" s="1356"/>
      <c r="I15" s="1389"/>
      <c r="J15" s="1389"/>
      <c r="P15" s="1385"/>
      <c r="S15" s="1411"/>
      <c r="AF15" s="1352"/>
      <c r="AH15" s="358"/>
      <c r="AI15" s="706"/>
      <c r="AJ15" s="158"/>
    </row>
    <row r="16" spans="2:37" ht="15" customHeight="1" thickBot="1">
      <c r="B16" s="1362"/>
      <c r="C16" s="1355"/>
      <c r="E16" s="1362"/>
      <c r="F16" s="1356"/>
      <c r="I16" s="1389"/>
      <c r="J16" s="1389"/>
      <c r="P16" s="1386"/>
      <c r="S16" s="1411"/>
      <c r="T16" s="158"/>
      <c r="W16" s="664"/>
      <c r="X16" s="1406" t="s">
        <v>1339</v>
      </c>
      <c r="AB16" s="158"/>
      <c r="AF16" s="358"/>
      <c r="AH16" s="358"/>
      <c r="AI16" s="706"/>
      <c r="AJ16" s="358"/>
    </row>
    <row r="17" spans="2:36" ht="15" customHeight="1" thickBot="1">
      <c r="B17" s="1362"/>
      <c r="C17" s="1355"/>
      <c r="E17" s="1362"/>
      <c r="F17" s="1356"/>
      <c r="I17" s="1389"/>
      <c r="J17" s="1389"/>
      <c r="L17" s="1359" t="s">
        <v>400</v>
      </c>
      <c r="S17" s="1411"/>
      <c r="T17" s="1406" t="s">
        <v>1321</v>
      </c>
      <c r="W17" s="664"/>
      <c r="X17" s="1408"/>
      <c r="AB17" s="158"/>
      <c r="AF17" s="358"/>
      <c r="AH17" s="358"/>
      <c r="AI17" s="706"/>
      <c r="AJ17" s="358"/>
    </row>
    <row r="18" spans="2:36" ht="15" customHeight="1" thickBot="1">
      <c r="B18" s="1352"/>
      <c r="C18" s="1356"/>
      <c r="E18" s="1363"/>
      <c r="F18" s="1356"/>
      <c r="I18" s="1389"/>
      <c r="J18" s="1389"/>
      <c r="L18" s="1364"/>
      <c r="P18" s="158"/>
      <c r="S18" s="1411"/>
      <c r="T18" s="1407"/>
      <c r="U18" s="669">
        <v>1</v>
      </c>
      <c r="V18" s="669"/>
      <c r="W18" s="665" t="s">
        <v>378</v>
      </c>
      <c r="X18" s="1408"/>
      <c r="Y18" s="358"/>
      <c r="AB18" s="1409" t="s">
        <v>410</v>
      </c>
      <c r="AF18" s="1767" t="s">
        <v>1887</v>
      </c>
      <c r="AG18" s="1768"/>
      <c r="AH18" s="1768"/>
      <c r="AI18" s="1768"/>
      <c r="AJ18" s="1768"/>
    </row>
    <row r="19" spans="2:36" ht="15" customHeight="1" thickBot="1">
      <c r="B19" s="158"/>
      <c r="C19" s="1355"/>
      <c r="E19" s="158"/>
      <c r="F19" s="1356"/>
      <c r="I19" s="1397"/>
      <c r="J19" s="1390"/>
      <c r="K19" s="1399"/>
      <c r="L19" s="1361"/>
      <c r="S19" s="1412">
        <v>1</v>
      </c>
      <c r="T19" s="1408"/>
      <c r="W19" s="664"/>
      <c r="X19" s="1408"/>
      <c r="Y19" s="669" t="s">
        <v>378</v>
      </c>
      <c r="Z19" s="668"/>
      <c r="AA19" s="701">
        <v>1</v>
      </c>
      <c r="AB19" s="1351"/>
      <c r="AC19" s="358">
        <v>1</v>
      </c>
      <c r="AD19" s="690"/>
      <c r="AF19" s="1768"/>
      <c r="AG19" s="1768"/>
      <c r="AH19" s="1768"/>
      <c r="AI19" s="1768"/>
      <c r="AJ19" s="1768"/>
    </row>
    <row r="20" spans="2:36" ht="15" customHeight="1" thickBot="1">
      <c r="B20" s="158"/>
      <c r="C20" s="1355"/>
      <c r="E20" s="1366" t="s">
        <v>449</v>
      </c>
      <c r="F20" s="1356"/>
      <c r="I20" s="1389"/>
      <c r="L20" s="1362"/>
      <c r="S20" s="664"/>
      <c r="T20" s="1352"/>
      <c r="X20" s="1352"/>
      <c r="Y20" s="358"/>
      <c r="AB20" s="1351"/>
      <c r="AC20" s="1423"/>
      <c r="AE20" s="1322"/>
      <c r="AG20" s="158"/>
      <c r="AJ20" s="158"/>
    </row>
    <row r="21" spans="2:36" ht="15" customHeight="1">
      <c r="B21" s="1366" t="s">
        <v>1248</v>
      </c>
      <c r="C21" s="1355"/>
      <c r="E21" s="1351"/>
      <c r="F21" s="1356"/>
      <c r="I21" s="1389"/>
      <c r="J21" s="358"/>
      <c r="L21" s="1362"/>
      <c r="W21" s="664"/>
      <c r="Y21" s="358"/>
      <c r="AB21" s="1351"/>
      <c r="AE21" s="1322"/>
      <c r="AF21" s="1434" t="s">
        <v>407</v>
      </c>
      <c r="AJ21" s="1434" t="s">
        <v>419</v>
      </c>
    </row>
    <row r="22" spans="2:36" ht="15" customHeight="1" thickBot="1">
      <c r="B22" s="1351"/>
      <c r="C22" s="1355"/>
      <c r="E22" s="1351"/>
      <c r="F22" s="1396" t="s">
        <v>378</v>
      </c>
      <c r="I22" s="1389"/>
      <c r="J22" s="358"/>
      <c r="L22" s="1362"/>
      <c r="AB22" s="1352"/>
      <c r="AE22" s="1322"/>
      <c r="AF22" s="1443" t="s">
        <v>752</v>
      </c>
      <c r="AJ22" s="1443" t="s">
        <v>421</v>
      </c>
    </row>
    <row r="23" spans="2:36" ht="15" customHeight="1" thickBot="1">
      <c r="B23" s="1351"/>
      <c r="C23" s="1357" t="s">
        <v>378</v>
      </c>
      <c r="E23" s="1351"/>
      <c r="F23" s="358"/>
      <c r="I23" s="1389"/>
      <c r="J23" s="358"/>
      <c r="L23" s="1362"/>
      <c r="AB23" s="158"/>
      <c r="AE23" s="1252">
        <v>1</v>
      </c>
      <c r="AF23" s="1427" t="s">
        <v>1175</v>
      </c>
      <c r="AJ23" s="1430"/>
    </row>
    <row r="24" spans="2:36" ht="15" customHeight="1">
      <c r="B24" s="1351"/>
      <c r="E24" s="1351"/>
      <c r="F24" s="358"/>
      <c r="I24" s="1389"/>
      <c r="J24" s="358"/>
      <c r="L24" s="1362"/>
      <c r="AB24" s="158"/>
      <c r="AF24" s="1445" t="s">
        <v>422</v>
      </c>
    </row>
    <row r="25" spans="2:36" ht="15" customHeight="1" thickBot="1">
      <c r="B25" s="1351"/>
      <c r="E25" s="1352"/>
      <c r="F25" s="358"/>
      <c r="I25" s="1389"/>
      <c r="J25" s="358"/>
      <c r="L25" s="1363"/>
      <c r="T25" s="1338"/>
      <c r="U25" s="96"/>
      <c r="V25" s="96"/>
      <c r="W25" s="96"/>
      <c r="X25" s="96"/>
      <c r="Y25"/>
      <c r="Z25"/>
      <c r="AA25"/>
      <c r="AB25"/>
      <c r="AF25" s="1427" t="s">
        <v>1416</v>
      </c>
      <c r="AJ25" s="158"/>
    </row>
    <row r="26" spans="2:36" ht="15" customHeight="1" thickBot="1">
      <c r="B26" s="1351"/>
      <c r="E26" s="369"/>
      <c r="I26" s="1389"/>
      <c r="J26" s="358"/>
      <c r="K26" s="358"/>
      <c r="T26" s="96"/>
      <c r="U26" s="96"/>
      <c r="V26" s="96"/>
      <c r="W26" s="96"/>
      <c r="X26" s="96"/>
      <c r="Y26"/>
      <c r="Z26"/>
      <c r="AA26"/>
      <c r="AB26"/>
      <c r="AF26" s="1430"/>
      <c r="AJ26" s="158"/>
    </row>
    <row r="27" spans="2:36" ht="15" customHeight="1" thickBot="1">
      <c r="B27" s="1351"/>
      <c r="E27" s="369"/>
      <c r="I27" s="1389"/>
      <c r="J27" s="358"/>
      <c r="K27" s="358"/>
      <c r="L27" s="1359" t="s">
        <v>428</v>
      </c>
      <c r="Q27" s="358"/>
      <c r="R27" s="358"/>
      <c r="S27" s="358"/>
      <c r="T27" s="158"/>
      <c r="W27" s="664"/>
      <c r="AJ27" s="158"/>
    </row>
    <row r="28" spans="2:36" ht="15" customHeight="1">
      <c r="B28" s="1351"/>
      <c r="E28" s="369"/>
      <c r="I28" s="1389"/>
      <c r="J28" s="358"/>
      <c r="K28" s="358"/>
      <c r="L28" s="1364"/>
      <c r="Q28" s="358"/>
      <c r="R28" s="358"/>
      <c r="S28" s="358"/>
      <c r="T28" s="1319" t="s">
        <v>1975</v>
      </c>
      <c r="W28" s="664"/>
      <c r="X28" s="1406" t="s">
        <v>1718</v>
      </c>
      <c r="AB28" s="1406" t="s">
        <v>1976</v>
      </c>
      <c r="AF28" s="1434" t="s">
        <v>429</v>
      </c>
      <c r="AJ28" s="158"/>
    </row>
    <row r="29" spans="2:36" ht="15" customHeight="1" thickBot="1">
      <c r="B29" s="1352"/>
      <c r="E29" s="369"/>
      <c r="H29" s="358"/>
      <c r="I29" s="1390"/>
      <c r="J29" s="1398"/>
      <c r="K29" s="1398"/>
      <c r="L29" s="1364"/>
      <c r="Q29" s="358"/>
      <c r="R29" s="358"/>
      <c r="S29" s="358"/>
      <c r="T29" s="1233"/>
      <c r="W29" s="664"/>
      <c r="X29" s="1417"/>
      <c r="AB29" s="1417"/>
      <c r="AF29" s="1444" t="s">
        <v>432</v>
      </c>
      <c r="AJ29" s="158"/>
    </row>
    <row r="30" spans="2:36" ht="15" customHeight="1" thickBot="1">
      <c r="E30" s="369"/>
      <c r="H30" s="358"/>
      <c r="L30" s="1363"/>
      <c r="Q30" s="358"/>
      <c r="R30" s="358"/>
      <c r="S30" s="358"/>
      <c r="T30" s="1234"/>
      <c r="W30" s="664"/>
      <c r="X30" s="1352"/>
      <c r="AB30" s="1352"/>
      <c r="AF30" s="1445" t="s">
        <v>422</v>
      </c>
      <c r="AJ30" s="158"/>
    </row>
    <row r="31" spans="2:36" ht="15" customHeight="1" thickBot="1">
      <c r="B31" s="158"/>
      <c r="E31" s="369"/>
      <c r="H31" s="358"/>
      <c r="Q31" s="358"/>
      <c r="R31" s="358"/>
      <c r="S31" s="358"/>
      <c r="T31" s="358"/>
      <c r="W31" s="664"/>
      <c r="AF31" s="1427" t="s">
        <v>1417</v>
      </c>
      <c r="AJ31" s="158"/>
    </row>
    <row r="32" spans="2:36" ht="15" customHeight="1" thickBot="1">
      <c r="B32" s="158"/>
      <c r="E32" s="369"/>
      <c r="Q32" s="369"/>
      <c r="R32" s="369"/>
      <c r="S32" s="369"/>
      <c r="T32" s="1406" t="s">
        <v>1914</v>
      </c>
      <c r="U32" s="369"/>
      <c r="V32" s="369"/>
      <c r="W32" s="369"/>
      <c r="X32" s="1406" t="s">
        <v>1974</v>
      </c>
      <c r="AB32" s="1406" t="s">
        <v>440</v>
      </c>
      <c r="AF32" s="1430"/>
      <c r="AJ32" s="158"/>
    </row>
    <row r="33" spans="2:36" ht="15" customHeight="1">
      <c r="B33" s="158"/>
      <c r="D33" s="158"/>
      <c r="E33" s="369"/>
      <c r="Q33" s="369"/>
      <c r="R33" s="369"/>
      <c r="S33" s="369"/>
      <c r="T33" s="1417"/>
      <c r="U33" s="369"/>
      <c r="V33" s="369"/>
      <c r="W33" s="369"/>
      <c r="X33" s="1417"/>
      <c r="AB33" s="1417"/>
    </row>
    <row r="34" spans="2:36" ht="15" customHeight="1" thickBot="1">
      <c r="B34" s="158"/>
      <c r="C34" s="158"/>
      <c r="E34" s="158"/>
      <c r="Q34" s="369"/>
      <c r="R34" s="369"/>
      <c r="S34" s="369"/>
      <c r="T34" s="1352"/>
      <c r="U34" s="369"/>
      <c r="V34" s="369"/>
      <c r="W34" s="369"/>
      <c r="X34" s="1352"/>
      <c r="Y34" s="158"/>
      <c r="AB34" s="1352"/>
      <c r="AF34" s="158"/>
      <c r="AJ34" s="158"/>
    </row>
    <row r="35" spans="2:36" ht="15" customHeight="1">
      <c r="B35" s="158"/>
      <c r="E35" s="158"/>
      <c r="Q35" s="369"/>
      <c r="R35" s="369"/>
      <c r="S35" s="369"/>
      <c r="U35" s="369"/>
      <c r="V35" s="369"/>
      <c r="W35" s="369"/>
      <c r="Y35" s="369"/>
      <c r="Z35" s="369"/>
      <c r="AA35" s="369"/>
      <c r="AF35" s="158"/>
      <c r="AJ35" s="158"/>
    </row>
    <row r="36" spans="2:36" ht="15" customHeight="1">
      <c r="B36" s="158"/>
      <c r="E36" s="158"/>
      <c r="Q36" s="369"/>
      <c r="R36" s="369"/>
      <c r="S36" s="369"/>
      <c r="U36" s="369"/>
      <c r="V36" s="369"/>
      <c r="W36" s="369"/>
      <c r="Y36" s="369"/>
      <c r="Z36" s="369"/>
      <c r="AA36" s="369"/>
      <c r="AC36" s="369"/>
      <c r="AD36" s="369"/>
      <c r="AE36" s="369"/>
      <c r="AF36" s="158"/>
      <c r="AJ36" s="158"/>
    </row>
    <row r="37" spans="2:36" ht="15" customHeight="1">
      <c r="B37" s="158"/>
      <c r="E37" s="158"/>
      <c r="Q37" s="369"/>
      <c r="R37" s="369"/>
      <c r="S37" s="369"/>
      <c r="U37" s="369"/>
      <c r="V37" s="369"/>
      <c r="W37" s="369"/>
      <c r="Y37" s="369"/>
      <c r="Z37" s="369"/>
      <c r="AA37" s="369"/>
      <c r="AC37" s="369"/>
      <c r="AD37" s="369"/>
      <c r="AE37" s="369"/>
      <c r="AF37" s="158"/>
    </row>
    <row r="38" spans="2:36" ht="15" customHeight="1">
      <c r="B38" s="158"/>
      <c r="E38" s="158"/>
      <c r="Q38" s="369"/>
      <c r="R38" s="369"/>
      <c r="S38" s="369"/>
      <c r="U38" s="369"/>
      <c r="V38" s="369"/>
      <c r="W38" s="369"/>
      <c r="Y38" s="369"/>
      <c r="Z38" s="369"/>
      <c r="AA38" s="369"/>
      <c r="AC38" s="369"/>
      <c r="AD38" s="369"/>
      <c r="AE38" s="369"/>
      <c r="AF38" s="158"/>
    </row>
    <row r="39" spans="2:36" ht="15" customHeight="1">
      <c r="B39" s="158"/>
      <c r="E39" s="158"/>
      <c r="Y39" s="158"/>
      <c r="AF39" s="158"/>
    </row>
    <row r="40" spans="2:36" ht="15" customHeight="1">
      <c r="B40" s="158"/>
      <c r="E40" s="158"/>
      <c r="Y40" s="158"/>
    </row>
    <row r="41" spans="2:36" ht="15" customHeight="1">
      <c r="B41" s="158"/>
      <c r="Y41" s="158"/>
    </row>
    <row r="42" spans="2:36" ht="15" customHeight="1">
      <c r="B42" s="158"/>
      <c r="D42" s="158"/>
      <c r="Y42" s="158"/>
    </row>
    <row r="43" spans="2:36" ht="15" customHeight="1">
      <c r="B43" s="158"/>
      <c r="C43" s="158"/>
      <c r="D43" s="158"/>
      <c r="Y43" s="158"/>
    </row>
    <row r="44" spans="2:36" ht="15" customHeight="1">
      <c r="B44" s="158"/>
      <c r="C44" s="158"/>
      <c r="D44" s="158"/>
      <c r="Y44" s="158"/>
    </row>
    <row r="45" spans="2:36" ht="15" customHeight="1">
      <c r="B45" s="158"/>
      <c r="C45" s="158"/>
      <c r="D45" s="158"/>
      <c r="Y45" s="158"/>
    </row>
    <row r="46" spans="2:36" ht="15" customHeight="1">
      <c r="B46" s="158"/>
      <c r="C46" s="158"/>
      <c r="D46" s="158"/>
      <c r="V46" s="369"/>
      <c r="X46" s="158"/>
      <c r="Y46" s="158"/>
    </row>
    <row r="47" spans="2:36" ht="15" customHeight="1">
      <c r="B47" s="158"/>
      <c r="C47" s="158"/>
      <c r="D47" s="158"/>
    </row>
    <row r="48" spans="2:36" ht="15" customHeight="1">
      <c r="B48" s="158"/>
      <c r="C48" s="158"/>
    </row>
    <row r="49" spans="2:2" ht="15" customHeight="1">
      <c r="B49" s="158"/>
    </row>
    <row r="50" spans="2:2" ht="15" customHeight="1">
      <c r="B50" s="158"/>
    </row>
    <row r="51" spans="2:2" ht="15" customHeight="1">
      <c r="B51" s="158"/>
    </row>
    <row r="52" spans="2:2" ht="15" customHeight="1">
      <c r="B52" s="158"/>
    </row>
    <row r="53" spans="2:2" ht="15" customHeight="1">
      <c r="B53" s="158"/>
    </row>
    <row r="54" spans="2:2" ht="15" customHeight="1">
      <c r="B54" s="158"/>
    </row>
    <row r="55" spans="2:2" ht="15" customHeight="1">
      <c r="B55" s="158"/>
    </row>
    <row r="56" spans="2:2" ht="15" customHeight="1">
      <c r="B56" s="158"/>
    </row>
    <row r="57" spans="2:2" ht="15" customHeight="1">
      <c r="B57" s="158"/>
    </row>
    <row r="58" spans="2:2" ht="15" customHeight="1">
      <c r="B58" s="158"/>
    </row>
    <row r="59" spans="2:2" ht="15" customHeight="1">
      <c r="B59" s="158"/>
    </row>
    <row r="60" spans="2:2" ht="15" customHeight="1">
      <c r="B60" s="158"/>
    </row>
    <row r="61" spans="2:2" ht="15" customHeight="1">
      <c r="B61" s="158"/>
    </row>
    <row r="62" spans="2:2" ht="15" customHeight="1">
      <c r="B62" s="158"/>
    </row>
    <row r="63" spans="2:2" ht="15" customHeight="1">
      <c r="B63" s="158"/>
    </row>
    <row r="64" spans="2:2" ht="15" customHeight="1">
      <c r="B64" s="158"/>
    </row>
    <row r="65" spans="2:2">
      <c r="B65" s="158"/>
    </row>
    <row r="66" spans="2:2">
      <c r="B66" s="158"/>
    </row>
    <row r="67" spans="2:2">
      <c r="B67" s="158"/>
    </row>
    <row r="68" spans="2:2">
      <c r="B68" s="158"/>
    </row>
    <row r="69" spans="2:2">
      <c r="B69" s="158"/>
    </row>
  </sheetData>
  <mergeCells count="5">
    <mergeCell ref="E2:P2"/>
    <mergeCell ref="T2:AB2"/>
    <mergeCell ref="AF2:AJ2"/>
    <mergeCell ref="T13:AB14"/>
    <mergeCell ref="AF18:AJ19"/>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15E1-EE60-4F0E-8BF3-119C7C2B6E38}">
  <dimension ref="A1:AH68"/>
  <sheetViews>
    <sheetView topLeftCell="B1" zoomScale="70" zoomScaleNormal="70" workbookViewId="0">
      <selection activeCell="AG27" sqref="AG27"/>
    </sheetView>
  </sheetViews>
  <sheetFormatPr defaultRowHeight="14.4"/>
  <cols>
    <col min="1" max="1" width="5.21875" customWidth="1"/>
    <col min="2" max="2" width="19.77734375" customWidth="1"/>
    <col min="3" max="3" width="6.88671875" customWidth="1"/>
    <col min="4" max="4" width="3.6640625" customWidth="1"/>
    <col min="5" max="5" width="5" bestFit="1" customWidth="1"/>
    <col min="6" max="6" width="18.6640625" bestFit="1" customWidth="1"/>
    <col min="7" max="7" width="6.88671875" bestFit="1" customWidth="1"/>
    <col min="8" max="8" width="2.77734375" customWidth="1"/>
    <col min="9" max="9" width="5" customWidth="1"/>
    <col min="10" max="10" width="16.109375" customWidth="1"/>
    <col min="11" max="11" width="6.88671875" customWidth="1"/>
    <col min="12" max="12" width="2.77734375" customWidth="1"/>
    <col min="13" max="13" width="5" customWidth="1"/>
    <col min="14" max="14" width="17.5546875" bestFit="1" customWidth="1"/>
    <col min="15" max="15" width="6.88671875" customWidth="1"/>
    <col min="16" max="16" width="2.77734375" customWidth="1"/>
    <col min="17" max="17" width="5.109375" customWidth="1"/>
    <col min="18" max="18" width="18.5546875" bestFit="1" customWidth="1"/>
    <col min="19" max="19" width="6.88671875" bestFit="1" customWidth="1"/>
    <col min="20" max="20" width="2.77734375" customWidth="1"/>
    <col min="21" max="21" width="5.109375" customWidth="1"/>
    <col min="22" max="22" width="18.5546875" bestFit="1" customWidth="1"/>
    <col min="23" max="23" width="6.88671875" bestFit="1" customWidth="1"/>
    <col min="24" max="24" width="2.77734375" customWidth="1"/>
    <col min="25" max="25" width="5.77734375" customWidth="1"/>
    <col min="26" max="26" width="17.77734375" bestFit="1" customWidth="1"/>
    <col min="27" max="27" width="6.88671875" bestFit="1" customWidth="1"/>
    <col min="28" max="28" width="2.77734375" customWidth="1"/>
    <col min="29" max="29" width="8.88671875" style="56"/>
    <col min="30" max="30" width="12.109375" customWidth="1"/>
    <col min="31" max="31" width="20.77734375" bestFit="1" customWidth="1"/>
    <col min="32" max="32" width="10" bestFit="1" customWidth="1"/>
    <col min="33" max="33" width="11.5546875" bestFit="1" customWidth="1"/>
    <col min="34" max="34" width="9.77734375" bestFit="1" customWidth="1"/>
  </cols>
  <sheetData>
    <row r="1" spans="1:34" s="885" customFormat="1">
      <c r="AC1" s="226"/>
    </row>
    <row r="2" spans="1:34" s="885" customFormat="1">
      <c r="A2" s="747" t="s">
        <v>531</v>
      </c>
      <c r="B2" s="748"/>
      <c r="C2" s="749"/>
      <c r="E2" s="1783" t="s">
        <v>174</v>
      </c>
      <c r="F2" s="1784"/>
      <c r="G2" s="1785"/>
      <c r="I2" s="1786" t="s">
        <v>5</v>
      </c>
      <c r="J2" s="1787"/>
      <c r="K2" s="1788"/>
      <c r="M2" s="1777" t="s">
        <v>62</v>
      </c>
      <c r="N2" s="1778"/>
      <c r="O2" s="1779"/>
      <c r="Q2" s="1789" t="s">
        <v>104</v>
      </c>
      <c r="R2" s="1775"/>
      <c r="S2" s="1776"/>
      <c r="U2" s="756" t="s">
        <v>1401</v>
      </c>
      <c r="V2" s="757"/>
      <c r="W2" s="758"/>
      <c r="Y2" s="759" t="s">
        <v>1393</v>
      </c>
      <c r="Z2" s="760"/>
      <c r="AA2" s="761"/>
      <c r="AC2" s="1774" t="s">
        <v>2056</v>
      </c>
      <c r="AD2" s="1775"/>
      <c r="AE2" s="1776"/>
    </row>
    <row r="3" spans="1:34" s="885" customFormat="1">
      <c r="A3" s="762" t="s">
        <v>1357</v>
      </c>
      <c r="B3" t="s">
        <v>403</v>
      </c>
      <c r="C3" s="763" t="s">
        <v>187</v>
      </c>
      <c r="E3" s="721" t="s">
        <v>1357</v>
      </c>
      <c r="F3" s="56" t="s">
        <v>403</v>
      </c>
      <c r="G3" s="722" t="s">
        <v>187</v>
      </c>
      <c r="I3" s="721" t="s">
        <v>1357</v>
      </c>
      <c r="J3" s="56" t="s">
        <v>403</v>
      </c>
      <c r="K3" s="722" t="s">
        <v>187</v>
      </c>
      <c r="M3" s="721" t="s">
        <v>1357</v>
      </c>
      <c r="N3" s="56" t="s">
        <v>403</v>
      </c>
      <c r="O3" s="722" t="s">
        <v>187</v>
      </c>
      <c r="Q3" s="721" t="s">
        <v>1357</v>
      </c>
      <c r="R3" s="56" t="s">
        <v>403</v>
      </c>
      <c r="S3" s="722" t="s">
        <v>187</v>
      </c>
      <c r="U3" s="721" t="s">
        <v>1357</v>
      </c>
      <c r="V3" s="56" t="s">
        <v>403</v>
      </c>
      <c r="W3" s="722" t="s">
        <v>187</v>
      </c>
      <c r="Y3" s="721" t="s">
        <v>1357</v>
      </c>
      <c r="Z3" s="56" t="s">
        <v>403</v>
      </c>
      <c r="AA3" s="722" t="s">
        <v>187</v>
      </c>
      <c r="AC3" s="721" t="s">
        <v>1357</v>
      </c>
      <c r="AD3" s="93" t="s">
        <v>67</v>
      </c>
      <c r="AE3" s="763" t="s">
        <v>461</v>
      </c>
    </row>
    <row r="4" spans="1:34" s="885" customFormat="1">
      <c r="A4" s="762">
        <v>1</v>
      </c>
      <c r="B4" t="s">
        <v>374</v>
      </c>
      <c r="C4" s="763" t="s">
        <v>588</v>
      </c>
      <c r="E4" s="721">
        <v>1</v>
      </c>
      <c r="F4" s="56" t="s">
        <v>181</v>
      </c>
      <c r="G4" s="722" t="s">
        <v>588</v>
      </c>
      <c r="I4" s="721">
        <v>1</v>
      </c>
      <c r="J4" s="56" t="s">
        <v>16</v>
      </c>
      <c r="K4" s="722" t="s">
        <v>588</v>
      </c>
      <c r="M4" s="721">
        <v>1</v>
      </c>
      <c r="N4" s="56" t="s">
        <v>142</v>
      </c>
      <c r="O4" s="722" t="s">
        <v>588</v>
      </c>
      <c r="Q4" s="731">
        <v>1</v>
      </c>
      <c r="R4" s="784" t="s">
        <v>94</v>
      </c>
      <c r="S4" s="733" t="s">
        <v>588</v>
      </c>
      <c r="U4" s="721">
        <v>1</v>
      </c>
      <c r="V4" s="56" t="s">
        <v>1414</v>
      </c>
      <c r="W4" s="722"/>
      <c r="Y4" s="721">
        <v>1</v>
      </c>
      <c r="Z4" s="56" t="s">
        <v>903</v>
      </c>
      <c r="AA4" s="722" t="s">
        <v>588</v>
      </c>
      <c r="AC4" s="729">
        <v>1</v>
      </c>
      <c r="AD4" s="1113" t="s">
        <v>68</v>
      </c>
      <c r="AE4" s="763" t="s">
        <v>2051</v>
      </c>
    </row>
    <row r="5" spans="1:34" s="885" customFormat="1">
      <c r="A5" s="762">
        <v>2</v>
      </c>
      <c r="B5" s="785" t="s">
        <v>1419</v>
      </c>
      <c r="C5" s="763" t="s">
        <v>588</v>
      </c>
      <c r="E5" s="721">
        <v>2</v>
      </c>
      <c r="F5" s="56" t="s">
        <v>201</v>
      </c>
      <c r="G5" s="722" t="s">
        <v>588</v>
      </c>
      <c r="I5" s="721">
        <v>2</v>
      </c>
      <c r="J5" s="56" t="s">
        <v>557</v>
      </c>
      <c r="K5" s="722" t="s">
        <v>588</v>
      </c>
      <c r="M5" s="721">
        <v>2</v>
      </c>
      <c r="N5" s="56" t="s">
        <v>706</v>
      </c>
      <c r="O5" s="722" t="s">
        <v>588</v>
      </c>
      <c r="Q5" s="731">
        <v>2</v>
      </c>
      <c r="R5" s="226" t="s">
        <v>2103</v>
      </c>
      <c r="S5" s="733" t="s">
        <v>588</v>
      </c>
      <c r="U5" s="721">
        <v>2</v>
      </c>
      <c r="V5" s="56" t="s">
        <v>1415</v>
      </c>
      <c r="W5" s="722"/>
      <c r="Y5" s="721">
        <v>2</v>
      </c>
      <c r="Z5" s="56" t="s">
        <v>933</v>
      </c>
      <c r="AA5" s="722" t="s">
        <v>588</v>
      </c>
      <c r="AC5" s="729">
        <v>2</v>
      </c>
      <c r="AD5" s="1113" t="s">
        <v>2057</v>
      </c>
      <c r="AE5" s="763" t="s">
        <v>2058</v>
      </c>
    </row>
    <row r="6" spans="1:34" s="885" customFormat="1">
      <c r="A6" s="762">
        <v>3</v>
      </c>
      <c r="B6" t="s">
        <v>372</v>
      </c>
      <c r="C6" s="763" t="s">
        <v>588</v>
      </c>
      <c r="E6" s="721">
        <v>3</v>
      </c>
      <c r="F6" s="56" t="s">
        <v>211</v>
      </c>
      <c r="G6" s="722" t="s">
        <v>588</v>
      </c>
      <c r="I6" s="721">
        <v>3</v>
      </c>
      <c r="J6" s="56" t="s">
        <v>26</v>
      </c>
      <c r="K6" s="722" t="s">
        <v>588</v>
      </c>
      <c r="M6" s="723">
        <v>4</v>
      </c>
      <c r="N6" s="724" t="s">
        <v>1374</v>
      </c>
      <c r="O6" s="725" t="s">
        <v>588</v>
      </c>
      <c r="Q6" s="721">
        <v>3</v>
      </c>
      <c r="R6" s="56" t="s">
        <v>84</v>
      </c>
      <c r="S6" s="722" t="s">
        <v>588</v>
      </c>
      <c r="U6" s="723"/>
      <c r="V6" s="724"/>
      <c r="W6" s="725"/>
      <c r="Y6" s="721">
        <v>3</v>
      </c>
      <c r="Z6" s="56" t="s">
        <v>272</v>
      </c>
      <c r="AA6" s="722" t="s">
        <v>588</v>
      </c>
      <c r="AC6" s="729">
        <v>3</v>
      </c>
      <c r="AD6" s="1113" t="s">
        <v>2055</v>
      </c>
      <c r="AE6" s="763" t="s">
        <v>2050</v>
      </c>
    </row>
    <row r="7" spans="1:34" s="885" customFormat="1">
      <c r="A7" s="762">
        <v>4</v>
      </c>
      <c r="B7" t="s">
        <v>1421</v>
      </c>
      <c r="C7" s="763" t="s">
        <v>588</v>
      </c>
      <c r="E7" s="723">
        <v>4</v>
      </c>
      <c r="F7" s="724" t="s">
        <v>1347</v>
      </c>
      <c r="G7" s="725" t="s">
        <v>588</v>
      </c>
      <c r="I7" s="723">
        <v>4</v>
      </c>
      <c r="J7" s="724" t="s">
        <v>1369</v>
      </c>
      <c r="K7" s="725" t="s">
        <v>593</v>
      </c>
      <c r="M7" s="227"/>
      <c r="N7" s="227"/>
      <c r="O7" s="227"/>
      <c r="Q7" s="723">
        <v>4</v>
      </c>
      <c r="R7" s="724" t="s">
        <v>1554</v>
      </c>
      <c r="S7" s="725" t="s">
        <v>588</v>
      </c>
      <c r="U7" s="644"/>
      <c r="V7"/>
      <c r="W7"/>
      <c r="Y7" s="721">
        <v>4</v>
      </c>
      <c r="Z7" s="56" t="s">
        <v>352</v>
      </c>
      <c r="AA7" s="722" t="s">
        <v>588</v>
      </c>
      <c r="AC7" s="721">
        <v>4</v>
      </c>
      <c r="AD7" s="1113" t="s">
        <v>2055</v>
      </c>
      <c r="AE7" s="888" t="s">
        <v>2066</v>
      </c>
    </row>
    <row r="8" spans="1:34" s="885" customFormat="1">
      <c r="A8" s="762">
        <v>5</v>
      </c>
      <c r="B8" t="s">
        <v>2067</v>
      </c>
      <c r="C8" s="763" t="s">
        <v>588</v>
      </c>
      <c r="U8" s="756" t="s">
        <v>457</v>
      </c>
      <c r="V8" s="757"/>
      <c r="W8" s="758"/>
      <c r="Y8" s="721">
        <v>5</v>
      </c>
      <c r="Z8" s="56" t="s">
        <v>1394</v>
      </c>
      <c r="AA8" s="745" t="s">
        <v>588</v>
      </c>
      <c r="AC8" s="721">
        <v>5</v>
      </c>
      <c r="AD8" s="1113" t="s">
        <v>2055</v>
      </c>
      <c r="AE8" s="763" t="s">
        <v>2059</v>
      </c>
    </row>
    <row r="9" spans="1:34" s="885" customFormat="1">
      <c r="A9" s="764"/>
      <c r="B9" s="765"/>
      <c r="C9" s="766"/>
      <c r="E9" s="1777" t="s">
        <v>1892</v>
      </c>
      <c r="F9" s="1778"/>
      <c r="G9" s="1779"/>
      <c r="I9" s="1786" t="s">
        <v>398</v>
      </c>
      <c r="J9" s="1787"/>
      <c r="K9" s="1788"/>
      <c r="M9" s="726" t="s">
        <v>1423</v>
      </c>
      <c r="N9" s="727"/>
      <c r="O9" s="728"/>
      <c r="Q9" s="740" t="s">
        <v>2064</v>
      </c>
      <c r="R9" s="741"/>
      <c r="S9" s="742"/>
      <c r="U9" s="721" t="s">
        <v>1357</v>
      </c>
      <c r="V9" s="56" t="s">
        <v>403</v>
      </c>
      <c r="W9" s="722" t="s">
        <v>187</v>
      </c>
      <c r="Y9" s="721">
        <v>6</v>
      </c>
      <c r="Z9" s="56" t="s">
        <v>1395</v>
      </c>
      <c r="AA9" s="722" t="s">
        <v>588</v>
      </c>
      <c r="AC9" s="721">
        <v>6</v>
      </c>
      <c r="AD9" s="1113" t="s">
        <v>2055</v>
      </c>
      <c r="AE9" s="763" t="s">
        <v>2060</v>
      </c>
      <c r="AF9" s="227"/>
      <c r="AG9" s="227"/>
      <c r="AH9" s="227"/>
    </row>
    <row r="10" spans="1:34" s="885" customFormat="1">
      <c r="A10" s="1241"/>
      <c r="B10" s="56"/>
      <c r="C10" s="56"/>
      <c r="E10" s="721" t="s">
        <v>1357</v>
      </c>
      <c r="F10" s="56" t="s">
        <v>403</v>
      </c>
      <c r="G10" s="722" t="s">
        <v>187</v>
      </c>
      <c r="I10" s="721" t="s">
        <v>1357</v>
      </c>
      <c r="J10" s="56" t="s">
        <v>403</v>
      </c>
      <c r="K10" s="722" t="s">
        <v>187</v>
      </c>
      <c r="M10" s="721" t="s">
        <v>1357</v>
      </c>
      <c r="N10" s="56" t="s">
        <v>403</v>
      </c>
      <c r="O10" s="722" t="s">
        <v>187</v>
      </c>
      <c r="Q10" s="721" t="s">
        <v>1357</v>
      </c>
      <c r="R10" s="56" t="s">
        <v>403</v>
      </c>
      <c r="S10" s="722" t="s">
        <v>187</v>
      </c>
      <c r="U10" s="721">
        <v>1</v>
      </c>
      <c r="V10" s="56" t="s">
        <v>855</v>
      </c>
      <c r="W10" s="722" t="s">
        <v>588</v>
      </c>
      <c r="Y10" s="721">
        <v>7</v>
      </c>
      <c r="Z10" s="56" t="s">
        <v>1396</v>
      </c>
      <c r="AA10" s="722" t="s">
        <v>588</v>
      </c>
      <c r="AC10" s="721">
        <v>7</v>
      </c>
      <c r="AD10" s="1113" t="s">
        <v>2055</v>
      </c>
      <c r="AE10" s="763" t="s">
        <v>2061</v>
      </c>
      <c r="AF10" s="227"/>
      <c r="AG10" s="227"/>
      <c r="AH10" s="227"/>
    </row>
    <row r="11" spans="1:34" s="885" customFormat="1">
      <c r="A11" s="1242" t="s">
        <v>1904</v>
      </c>
      <c r="B11" s="1243"/>
      <c r="C11" s="1244"/>
      <c r="E11" s="721">
        <v>1</v>
      </c>
      <c r="F11" s="56" t="s">
        <v>366</v>
      </c>
      <c r="G11" s="722" t="s">
        <v>588</v>
      </c>
      <c r="I11" s="721">
        <v>1</v>
      </c>
      <c r="J11" s="56" t="s">
        <v>14</v>
      </c>
      <c r="K11" s="722" t="s">
        <v>588</v>
      </c>
      <c r="M11" s="721">
        <v>1</v>
      </c>
      <c r="N11" s="56" t="s">
        <v>256</v>
      </c>
      <c r="O11" s="722" t="s">
        <v>588</v>
      </c>
      <c r="Q11" s="721">
        <v>1</v>
      </c>
      <c r="R11" s="56" t="s">
        <v>70</v>
      </c>
      <c r="S11" s="722" t="s">
        <v>588</v>
      </c>
      <c r="U11" s="721">
        <v>2</v>
      </c>
      <c r="V11" s="56" t="s">
        <v>859</v>
      </c>
      <c r="W11" s="722" t="s">
        <v>588</v>
      </c>
      <c r="Y11" s="721">
        <v>8</v>
      </c>
      <c r="Z11" s="56" t="s">
        <v>908</v>
      </c>
      <c r="AA11" s="722" t="s">
        <v>588</v>
      </c>
      <c r="AC11" s="721">
        <v>8</v>
      </c>
      <c r="AD11" s="1113" t="s">
        <v>2055</v>
      </c>
      <c r="AE11" s="763" t="s">
        <v>2062</v>
      </c>
      <c r="AF11" s="227"/>
      <c r="AG11" s="227"/>
      <c r="AH11" s="227"/>
    </row>
    <row r="12" spans="1:34" s="885" customFormat="1">
      <c r="A12" s="721" t="s">
        <v>1357</v>
      </c>
      <c r="B12" s="56" t="s">
        <v>403</v>
      </c>
      <c r="C12" s="722" t="s">
        <v>187</v>
      </c>
      <c r="E12" s="721">
        <v>2</v>
      </c>
      <c r="F12" s="56" t="s">
        <v>1911</v>
      </c>
      <c r="G12" s="722" t="s">
        <v>588</v>
      </c>
      <c r="I12" s="721">
        <v>2</v>
      </c>
      <c r="J12" s="56" t="s">
        <v>51</v>
      </c>
      <c r="K12" s="722" t="s">
        <v>588</v>
      </c>
      <c r="M12" s="721">
        <v>2</v>
      </c>
      <c r="N12" s="56" t="s">
        <v>257</v>
      </c>
      <c r="O12" s="722" t="s">
        <v>588</v>
      </c>
      <c r="Q12" s="721">
        <v>2</v>
      </c>
      <c r="R12" s="56" t="s">
        <v>305</v>
      </c>
      <c r="S12" s="722" t="s">
        <v>588</v>
      </c>
      <c r="U12" s="721">
        <v>3</v>
      </c>
      <c r="V12" s="56" t="s">
        <v>707</v>
      </c>
      <c r="W12" s="722" t="s">
        <v>588</v>
      </c>
      <c r="Y12" s="721">
        <v>9</v>
      </c>
      <c r="Z12" s="56" t="s">
        <v>928</v>
      </c>
      <c r="AA12" s="722" t="s">
        <v>588</v>
      </c>
      <c r="AC12" s="723"/>
      <c r="AD12" s="765"/>
      <c r="AE12" s="766"/>
      <c r="AF12" s="227"/>
      <c r="AG12" s="227"/>
      <c r="AH12" s="227"/>
    </row>
    <row r="13" spans="1:34" s="885" customFormat="1">
      <c r="A13" s="721">
        <v>1</v>
      </c>
      <c r="B13" s="56" t="s">
        <v>598</v>
      </c>
      <c r="C13" s="722" t="s">
        <v>588</v>
      </c>
      <c r="E13" s="721">
        <v>3</v>
      </c>
      <c r="F13" s="56" t="s">
        <v>1701</v>
      </c>
      <c r="G13" s="722" t="s">
        <v>588</v>
      </c>
      <c r="I13" s="729">
        <v>3</v>
      </c>
      <c r="J13" s="226" t="s">
        <v>77</v>
      </c>
      <c r="K13" s="730" t="s">
        <v>588</v>
      </c>
      <c r="M13" s="721">
        <v>3</v>
      </c>
      <c r="N13" s="56" t="s">
        <v>258</v>
      </c>
      <c r="O13" s="722" t="s">
        <v>588</v>
      </c>
      <c r="Q13" s="721">
        <v>3</v>
      </c>
      <c r="R13" s="56" t="s">
        <v>362</v>
      </c>
      <c r="S13" s="722" t="s">
        <v>588</v>
      </c>
      <c r="U13" s="723"/>
      <c r="V13" s="724"/>
      <c r="W13" s="725"/>
      <c r="Y13" s="721">
        <v>10</v>
      </c>
      <c r="Z13" s="56" t="s">
        <v>1397</v>
      </c>
      <c r="AA13" s="722" t="s">
        <v>588</v>
      </c>
      <c r="AC13" s="226"/>
      <c r="AF13" s="227"/>
      <c r="AG13" s="227"/>
      <c r="AH13" s="227"/>
    </row>
    <row r="14" spans="1:34" s="885" customFormat="1">
      <c r="A14" s="721">
        <v>2</v>
      </c>
      <c r="B14" s="56" t="s">
        <v>984</v>
      </c>
      <c r="C14" s="722" t="s">
        <v>588</v>
      </c>
      <c r="E14" s="723">
        <v>4</v>
      </c>
      <c r="F14" s="724"/>
      <c r="G14" s="725"/>
      <c r="I14" s="721">
        <v>4</v>
      </c>
      <c r="J14" s="56" t="s">
        <v>1370</v>
      </c>
      <c r="K14" s="722" t="s">
        <v>588</v>
      </c>
      <c r="M14" s="721">
        <v>4</v>
      </c>
      <c r="N14" s="56" t="s">
        <v>1349</v>
      </c>
      <c r="O14" s="722" t="s">
        <v>588</v>
      </c>
      <c r="Q14" s="721">
        <v>4</v>
      </c>
      <c r="R14" s="56" t="s">
        <v>1380</v>
      </c>
      <c r="S14" s="722" t="s">
        <v>588</v>
      </c>
      <c r="Y14" s="721">
        <v>11</v>
      </c>
      <c r="Z14" s="56" t="s">
        <v>1398</v>
      </c>
      <c r="AA14" s="722" t="s">
        <v>588</v>
      </c>
      <c r="AC14" s="1774" t="s">
        <v>1222</v>
      </c>
      <c r="AD14" s="1775"/>
      <c r="AE14" s="1776"/>
      <c r="AF14" s="227"/>
      <c r="AG14" s="227"/>
      <c r="AH14" s="227"/>
    </row>
    <row r="15" spans="1:34" s="885" customFormat="1">
      <c r="A15" s="721">
        <v>3</v>
      </c>
      <c r="B15" s="56" t="s">
        <v>610</v>
      </c>
      <c r="C15" s="722" t="s">
        <v>588</v>
      </c>
      <c r="I15" s="721">
        <v>5</v>
      </c>
      <c r="J15" s="56" t="s">
        <v>65</v>
      </c>
      <c r="K15" s="722" t="s">
        <v>588</v>
      </c>
      <c r="M15" s="721">
        <v>5</v>
      </c>
      <c r="N15" s="56" t="s">
        <v>1351</v>
      </c>
      <c r="O15" s="722" t="s">
        <v>588</v>
      </c>
      <c r="Q15" s="721">
        <v>5</v>
      </c>
      <c r="R15" s="56" t="s">
        <v>1378</v>
      </c>
      <c r="S15" s="722" t="s">
        <v>588</v>
      </c>
      <c r="U15" s="767" t="s">
        <v>1866</v>
      </c>
      <c r="V15" s="768"/>
      <c r="W15" s="769"/>
      <c r="Y15" s="721">
        <v>12</v>
      </c>
      <c r="Z15" s="56" t="s">
        <v>1399</v>
      </c>
      <c r="AA15" s="722" t="s">
        <v>588</v>
      </c>
      <c r="AC15" s="721" t="s">
        <v>1357</v>
      </c>
      <c r="AD15" s="93" t="s">
        <v>110</v>
      </c>
      <c r="AE15" s="763" t="s">
        <v>403</v>
      </c>
      <c r="AF15" s="227"/>
      <c r="AG15" s="227"/>
      <c r="AH15" s="227"/>
    </row>
    <row r="16" spans="1:34" s="227" customFormat="1" ht="14.55" customHeight="1">
      <c r="A16" s="723">
        <v>4</v>
      </c>
      <c r="B16" s="724" t="s">
        <v>277</v>
      </c>
      <c r="C16" s="725" t="s">
        <v>588</v>
      </c>
      <c r="D16" s="641"/>
      <c r="E16" s="737" t="s">
        <v>327</v>
      </c>
      <c r="F16" s="738"/>
      <c r="G16" s="739"/>
      <c r="I16" s="721">
        <v>6</v>
      </c>
      <c r="J16" s="56" t="s">
        <v>1371</v>
      </c>
      <c r="K16" s="722" t="s">
        <v>588</v>
      </c>
      <c r="M16" s="721">
        <v>6</v>
      </c>
      <c r="N16" s="56" t="s">
        <v>1350</v>
      </c>
      <c r="O16" s="722" t="s">
        <v>588</v>
      </c>
      <c r="Q16" s="721">
        <v>6</v>
      </c>
      <c r="R16" s="56" t="s">
        <v>1379</v>
      </c>
      <c r="S16" s="722" t="s">
        <v>588</v>
      </c>
      <c r="U16" s="721" t="s">
        <v>1357</v>
      </c>
      <c r="V16" s="56" t="s">
        <v>403</v>
      </c>
      <c r="W16" s="722" t="s">
        <v>187</v>
      </c>
      <c r="Y16" s="721">
        <v>13</v>
      </c>
      <c r="Z16" s="56" t="s">
        <v>354</v>
      </c>
      <c r="AA16" s="722" t="s">
        <v>588</v>
      </c>
      <c r="AB16" s="885"/>
      <c r="AC16" s="729">
        <v>1</v>
      </c>
      <c r="AD16" s="1113" t="s">
        <v>186</v>
      </c>
      <c r="AE16" s="763"/>
    </row>
    <row r="17" spans="1:32" s="227" customFormat="1" ht="14.55" customHeight="1">
      <c r="D17" s="641"/>
      <c r="E17" s="721" t="s">
        <v>1357</v>
      </c>
      <c r="F17" s="56" t="s">
        <v>403</v>
      </c>
      <c r="G17" s="722" t="s">
        <v>187</v>
      </c>
      <c r="I17" s="723">
        <v>7</v>
      </c>
      <c r="J17" s="724" t="s">
        <v>1372</v>
      </c>
      <c r="K17" s="725" t="s">
        <v>593</v>
      </c>
      <c r="M17" s="721">
        <v>7</v>
      </c>
      <c r="N17" s="56" t="s">
        <v>259</v>
      </c>
      <c r="O17" s="722" t="s">
        <v>588</v>
      </c>
      <c r="Q17" s="721">
        <v>7</v>
      </c>
      <c r="R17" s="56" t="s">
        <v>2063</v>
      </c>
      <c r="S17" s="722" t="s">
        <v>588</v>
      </c>
      <c r="U17" s="721">
        <v>1</v>
      </c>
      <c r="V17" s="56" t="s">
        <v>102</v>
      </c>
      <c r="W17" s="722" t="s">
        <v>588</v>
      </c>
      <c r="Y17" s="721">
        <v>10</v>
      </c>
      <c r="Z17" s="56" t="s">
        <v>944</v>
      </c>
      <c r="AA17" s="722" t="s">
        <v>588</v>
      </c>
      <c r="AB17" s="885"/>
      <c r="AC17" s="729">
        <v>2</v>
      </c>
      <c r="AD17" s="1113" t="s">
        <v>1380</v>
      </c>
      <c r="AE17" s="763"/>
    </row>
    <row r="18" spans="1:32" s="227" customFormat="1" ht="14.55" customHeight="1">
      <c r="A18" s="753" t="s">
        <v>1403</v>
      </c>
      <c r="B18" s="754"/>
      <c r="C18" s="755"/>
      <c r="D18" s="641"/>
      <c r="E18" s="721">
        <v>1</v>
      </c>
      <c r="F18" s="56" t="s">
        <v>1368</v>
      </c>
      <c r="G18" s="722" t="s">
        <v>588</v>
      </c>
      <c r="M18" s="723">
        <v>8</v>
      </c>
      <c r="N18" s="724"/>
      <c r="O18" s="725" t="s">
        <v>588</v>
      </c>
      <c r="Q18" s="723"/>
      <c r="R18" s="724"/>
      <c r="S18" s="725"/>
      <c r="U18" s="721">
        <v>2</v>
      </c>
      <c r="V18" s="56" t="s">
        <v>764</v>
      </c>
      <c r="W18" s="722" t="s">
        <v>588</v>
      </c>
      <c r="Y18" s="721">
        <v>11</v>
      </c>
      <c r="Z18" s="56" t="s">
        <v>1400</v>
      </c>
      <c r="AA18" s="722" t="s">
        <v>588</v>
      </c>
      <c r="AB18" s="885"/>
      <c r="AC18" s="729">
        <v>3</v>
      </c>
      <c r="AD18" s="1113" t="s">
        <v>712</v>
      </c>
      <c r="AE18" s="763" t="s">
        <v>1226</v>
      </c>
    </row>
    <row r="19" spans="1:32" s="227" customFormat="1" ht="14.55" customHeight="1">
      <c r="A19" s="721" t="s">
        <v>1357</v>
      </c>
      <c r="B19" s="56" t="s">
        <v>403</v>
      </c>
      <c r="C19" s="722" t="s">
        <v>187</v>
      </c>
      <c r="D19" s="641"/>
      <c r="E19" s="721">
        <v>2</v>
      </c>
      <c r="F19" s="56" t="s">
        <v>1363</v>
      </c>
      <c r="G19" s="722" t="s">
        <v>588</v>
      </c>
      <c r="I19" s="734" t="s">
        <v>302</v>
      </c>
      <c r="J19" s="735"/>
      <c r="K19" s="736"/>
      <c r="U19" s="721">
        <v>3</v>
      </c>
      <c r="V19" s="56" t="s">
        <v>1405</v>
      </c>
      <c r="W19" s="722" t="s">
        <v>588</v>
      </c>
      <c r="Y19" s="723"/>
      <c r="Z19" s="724"/>
      <c r="AA19" s="725"/>
      <c r="AB19" s="885"/>
      <c r="AC19" s="729">
        <v>4</v>
      </c>
      <c r="AD19" s="1113"/>
      <c r="AE19" s="763" t="s">
        <v>1227</v>
      </c>
    </row>
    <row r="20" spans="1:32" s="227" customFormat="1" ht="14.55" customHeight="1">
      <c r="A20" s="721">
        <v>1</v>
      </c>
      <c r="B20" s="56" t="s">
        <v>585</v>
      </c>
      <c r="C20" s="722" t="s">
        <v>588</v>
      </c>
      <c r="D20" s="641"/>
      <c r="E20" s="721">
        <v>3</v>
      </c>
      <c r="F20" s="56" t="s">
        <v>1364</v>
      </c>
      <c r="G20" s="722" t="s">
        <v>588</v>
      </c>
      <c r="I20" s="721" t="s">
        <v>1357</v>
      </c>
      <c r="J20" s="56" t="s">
        <v>403</v>
      </c>
      <c r="K20" s="722" t="s">
        <v>187</v>
      </c>
      <c r="M20" s="737" t="s">
        <v>280</v>
      </c>
      <c r="N20" s="738"/>
      <c r="O20" s="739"/>
      <c r="Q20" s="1656" t="s">
        <v>2065</v>
      </c>
      <c r="R20" s="751"/>
      <c r="S20" s="752"/>
      <c r="U20" s="721">
        <v>4</v>
      </c>
      <c r="V20" s="56" t="s">
        <v>369</v>
      </c>
      <c r="W20" s="722" t="s">
        <v>588</v>
      </c>
      <c r="Y20"/>
      <c r="Z20"/>
      <c r="AA20"/>
      <c r="AB20" s="885"/>
      <c r="AC20" s="729">
        <v>5</v>
      </c>
      <c r="AD20" s="1113"/>
      <c r="AE20" s="763" t="s">
        <v>796</v>
      </c>
    </row>
    <row r="21" spans="1:32" s="227" customFormat="1" ht="14.55" customHeight="1">
      <c r="A21" s="721">
        <v>2</v>
      </c>
      <c r="B21" s="56" t="s">
        <v>984</v>
      </c>
      <c r="C21" s="722" t="s">
        <v>588</v>
      </c>
      <c r="D21" s="641"/>
      <c r="E21" s="721">
        <v>4</v>
      </c>
      <c r="F21" s="56" t="s">
        <v>1365</v>
      </c>
      <c r="G21" s="722" t="s">
        <v>588</v>
      </c>
      <c r="I21" s="721">
        <v>1</v>
      </c>
      <c r="J21" s="56" t="s">
        <v>186</v>
      </c>
      <c r="K21" s="722" t="s">
        <v>588</v>
      </c>
      <c r="M21" s="721" t="s">
        <v>1357</v>
      </c>
      <c r="N21" s="56" t="s">
        <v>403</v>
      </c>
      <c r="O21" s="722" t="s">
        <v>187</v>
      </c>
      <c r="Q21" s="721" t="s">
        <v>1357</v>
      </c>
      <c r="R21" s="56" t="s">
        <v>403</v>
      </c>
      <c r="S21" s="722" t="s">
        <v>187</v>
      </c>
      <c r="U21" s="723"/>
      <c r="V21" s="724"/>
      <c r="W21" s="725"/>
      <c r="Y21" s="759" t="s">
        <v>147</v>
      </c>
      <c r="Z21" s="743"/>
      <c r="AA21" s="744"/>
      <c r="AB21" s="885"/>
      <c r="AC21" s="729">
        <v>6</v>
      </c>
      <c r="AD21" s="1113"/>
      <c r="AE21" s="763" t="s">
        <v>1942</v>
      </c>
    </row>
    <row r="22" spans="1:32" s="227" customFormat="1" ht="14.55" customHeight="1">
      <c r="A22" s="721">
        <v>3</v>
      </c>
      <c r="B22" s="56" t="s">
        <v>1404</v>
      </c>
      <c r="C22" s="722" t="s">
        <v>588</v>
      </c>
      <c r="D22" s="641"/>
      <c r="E22" s="721">
        <v>5</v>
      </c>
      <c r="F22" s="56" t="s">
        <v>1366</v>
      </c>
      <c r="G22" s="722" t="s">
        <v>588</v>
      </c>
      <c r="I22" s="721">
        <v>2</v>
      </c>
      <c r="J22" s="56" t="s">
        <v>70</v>
      </c>
      <c r="K22" s="722" t="s">
        <v>588</v>
      </c>
      <c r="M22" s="721">
        <v>1</v>
      </c>
      <c r="N22" s="56" t="s">
        <v>281</v>
      </c>
      <c r="O22" s="722" t="s">
        <v>588</v>
      </c>
      <c r="Q22" s="770">
        <v>1</v>
      </c>
      <c r="R22" s="56" t="s">
        <v>362</v>
      </c>
      <c r="S22" s="722" t="s">
        <v>588</v>
      </c>
      <c r="U22" s="885"/>
      <c r="V22" s="885"/>
      <c r="W22" s="885"/>
      <c r="Y22" s="721" t="s">
        <v>1357</v>
      </c>
      <c r="Z22" s="56" t="s">
        <v>403</v>
      </c>
      <c r="AA22" s="722" t="s">
        <v>187</v>
      </c>
      <c r="AB22" s="885"/>
      <c r="AC22" s="729">
        <v>7</v>
      </c>
      <c r="AD22" s="1113"/>
      <c r="AE22" s="763" t="s">
        <v>1943</v>
      </c>
    </row>
    <row r="23" spans="1:32" s="227" customFormat="1" ht="14.55" customHeight="1">
      <c r="A23" s="721">
        <v>4</v>
      </c>
      <c r="B23" s="56" t="s">
        <v>1420</v>
      </c>
      <c r="C23" s="722" t="s">
        <v>588</v>
      </c>
      <c r="D23" s="641"/>
      <c r="E23" s="721">
        <v>6</v>
      </c>
      <c r="F23" s="56" t="s">
        <v>1367</v>
      </c>
      <c r="G23" s="722" t="s">
        <v>588</v>
      </c>
      <c r="I23" s="723">
        <v>3</v>
      </c>
      <c r="J23" s="724" t="s">
        <v>68</v>
      </c>
      <c r="K23" s="725" t="s">
        <v>588</v>
      </c>
      <c r="M23" s="721">
        <v>2</v>
      </c>
      <c r="N23" s="56" t="s">
        <v>1353</v>
      </c>
      <c r="O23" s="722" t="s">
        <v>588</v>
      </c>
      <c r="Q23" s="770">
        <v>2</v>
      </c>
      <c r="R23" s="56" t="s">
        <v>806</v>
      </c>
      <c r="S23" s="722" t="s">
        <v>588</v>
      </c>
      <c r="U23" s="750" t="s">
        <v>1867</v>
      </c>
      <c r="V23" s="751"/>
      <c r="W23" s="752"/>
      <c r="Y23" s="721">
        <v>1</v>
      </c>
      <c r="Z23" s="56" t="s">
        <v>148</v>
      </c>
      <c r="AA23" s="722" t="s">
        <v>588</v>
      </c>
      <c r="AB23" s="885"/>
      <c r="AC23" s="729">
        <v>8</v>
      </c>
      <c r="AD23" s="1113"/>
      <c r="AE23" s="763" t="s">
        <v>1944</v>
      </c>
    </row>
    <row r="24" spans="1:32" s="227" customFormat="1" ht="14.55" customHeight="1">
      <c r="A24" s="721">
        <v>5</v>
      </c>
      <c r="B24" s="56" t="s">
        <v>534</v>
      </c>
      <c r="C24" s="722" t="s">
        <v>588</v>
      </c>
      <c r="D24" s="641"/>
      <c r="E24" s="723"/>
      <c r="F24" s="724"/>
      <c r="G24" s="725"/>
      <c r="M24" s="721">
        <v>3</v>
      </c>
      <c r="N24" s="56" t="s">
        <v>320</v>
      </c>
      <c r="O24" s="722" t="s">
        <v>588</v>
      </c>
      <c r="Q24" s="770">
        <v>3</v>
      </c>
      <c r="R24" s="56" t="s">
        <v>70</v>
      </c>
      <c r="S24" s="722" t="s">
        <v>588</v>
      </c>
      <c r="U24" s="721" t="s">
        <v>1357</v>
      </c>
      <c r="V24" s="56" t="s">
        <v>403</v>
      </c>
      <c r="W24" s="722" t="s">
        <v>187</v>
      </c>
      <c r="Y24" s="721">
        <v>2</v>
      </c>
      <c r="Z24" s="56" t="s">
        <v>1418</v>
      </c>
      <c r="AA24" s="722" t="s">
        <v>588</v>
      </c>
      <c r="AB24" s="885"/>
      <c r="AC24" s="729">
        <v>9</v>
      </c>
      <c r="AD24" s="1113"/>
      <c r="AE24" s="763" t="s">
        <v>1945</v>
      </c>
    </row>
    <row r="25" spans="1:32" s="227" customFormat="1" ht="14.55" customHeight="1">
      <c r="A25" s="723"/>
      <c r="B25" s="724"/>
      <c r="C25" s="725"/>
      <c r="D25" s="641"/>
      <c r="E25"/>
      <c r="F25"/>
      <c r="G25"/>
      <c r="I25" s="734" t="s">
        <v>1382</v>
      </c>
      <c r="J25" s="735"/>
      <c r="K25" s="736"/>
      <c r="M25" s="721">
        <v>4</v>
      </c>
      <c r="N25" s="56" t="s">
        <v>1354</v>
      </c>
      <c r="O25" s="722" t="s">
        <v>588</v>
      </c>
      <c r="Q25" s="771">
        <v>4</v>
      </c>
      <c r="R25" s="724" t="s">
        <v>305</v>
      </c>
      <c r="S25" s="725" t="s">
        <v>588</v>
      </c>
      <c r="U25" s="770">
        <v>1</v>
      </c>
      <c r="V25" s="56" t="s">
        <v>1406</v>
      </c>
      <c r="W25" s="722" t="s">
        <v>588</v>
      </c>
      <c r="Y25" s="721">
        <v>3</v>
      </c>
      <c r="Z25" s="56" t="s">
        <v>155</v>
      </c>
      <c r="AA25" s="722" t="s">
        <v>588</v>
      </c>
      <c r="AB25" s="885"/>
      <c r="AC25" s="729">
        <v>10</v>
      </c>
      <c r="AD25" s="1113"/>
      <c r="AE25" s="763" t="s">
        <v>1946</v>
      </c>
    </row>
    <row r="26" spans="1:32" s="227" customFormat="1" ht="14.55" customHeight="1">
      <c r="D26" s="641"/>
      <c r="E26" s="737" t="s">
        <v>233</v>
      </c>
      <c r="F26" s="738"/>
      <c r="G26" s="739"/>
      <c r="I26" s="721" t="s">
        <v>1357</v>
      </c>
      <c r="J26" s="56" t="s">
        <v>403</v>
      </c>
      <c r="K26" s="722" t="s">
        <v>187</v>
      </c>
      <c r="M26" s="721">
        <v>5</v>
      </c>
      <c r="N26" s="56" t="s">
        <v>1355</v>
      </c>
      <c r="O26" s="722" t="s">
        <v>588</v>
      </c>
      <c r="U26" s="770">
        <v>2</v>
      </c>
      <c r="V26" s="56" t="s">
        <v>795</v>
      </c>
      <c r="W26" s="722" t="s">
        <v>588</v>
      </c>
      <c r="Y26" s="721">
        <v>4</v>
      </c>
      <c r="Z26" s="56" t="s">
        <v>1391</v>
      </c>
      <c r="AA26" s="722" t="s">
        <v>588</v>
      </c>
      <c r="AB26" s="885"/>
      <c r="AC26" s="729">
        <v>11</v>
      </c>
      <c r="AD26" s="1113" t="s">
        <v>251</v>
      </c>
      <c r="AE26" s="763" t="s">
        <v>195</v>
      </c>
    </row>
    <row r="27" spans="1:32" s="227" customFormat="1" ht="14.55" customHeight="1">
      <c r="A27" s="726" t="s">
        <v>408</v>
      </c>
      <c r="B27" s="727"/>
      <c r="C27" s="728"/>
      <c r="D27" s="641"/>
      <c r="E27" s="831" t="s">
        <v>1357</v>
      </c>
      <c r="F27" s="832" t="s">
        <v>403</v>
      </c>
      <c r="G27" s="833" t="s">
        <v>187</v>
      </c>
      <c r="I27" s="721">
        <v>1</v>
      </c>
      <c r="J27" s="56" t="s">
        <v>18</v>
      </c>
      <c r="K27" s="722" t="s">
        <v>588</v>
      </c>
      <c r="M27" s="721">
        <v>6</v>
      </c>
      <c r="N27" s="56" t="s">
        <v>1356</v>
      </c>
      <c r="O27" s="722" t="s">
        <v>588</v>
      </c>
      <c r="U27" s="770">
        <v>3</v>
      </c>
      <c r="V27" s="56" t="s">
        <v>1412</v>
      </c>
      <c r="W27" s="722" t="s">
        <v>588</v>
      </c>
      <c r="Y27" s="721">
        <v>5</v>
      </c>
      <c r="Z27" s="56" t="s">
        <v>1392</v>
      </c>
      <c r="AA27" s="722" t="s">
        <v>588</v>
      </c>
      <c r="AC27" s="729">
        <v>12</v>
      </c>
      <c r="AD27"/>
      <c r="AE27" s="763" t="s">
        <v>190</v>
      </c>
    </row>
    <row r="28" spans="1:32" s="227" customFormat="1" ht="14.55" customHeight="1">
      <c r="A28" s="721" t="s">
        <v>1357</v>
      </c>
      <c r="B28" s="56" t="s">
        <v>403</v>
      </c>
      <c r="C28" s="722" t="s">
        <v>187</v>
      </c>
      <c r="D28" s="641"/>
      <c r="E28" s="721">
        <v>1</v>
      </c>
      <c r="F28" s="56" t="s">
        <v>288</v>
      </c>
      <c r="G28" s="722" t="s">
        <v>588</v>
      </c>
      <c r="I28" s="721">
        <v>2</v>
      </c>
      <c r="J28" s="732" t="s">
        <v>33</v>
      </c>
      <c r="K28" s="722" t="s">
        <v>588</v>
      </c>
      <c r="M28" s="723"/>
      <c r="N28" s="724"/>
      <c r="O28" s="725"/>
      <c r="Q28" s="1780" t="s">
        <v>1189</v>
      </c>
      <c r="R28" s="1781"/>
      <c r="S28" s="1782"/>
      <c r="U28" s="770">
        <v>4</v>
      </c>
      <c r="V28" s="56" t="s">
        <v>1407</v>
      </c>
      <c r="W28" s="722" t="s">
        <v>588</v>
      </c>
      <c r="Y28" s="723"/>
      <c r="Z28" s="724"/>
      <c r="AA28" s="746"/>
      <c r="AC28" s="729">
        <v>13</v>
      </c>
      <c r="AD28"/>
      <c r="AE28" s="763" t="s">
        <v>1947</v>
      </c>
    </row>
    <row r="29" spans="1:32" s="227" customFormat="1" ht="14.55" customHeight="1">
      <c r="A29" s="721">
        <v>1</v>
      </c>
      <c r="B29" s="56" t="s">
        <v>585</v>
      </c>
      <c r="C29" s="722" t="s">
        <v>588</v>
      </c>
      <c r="D29" s="641"/>
      <c r="E29" s="721">
        <v>2</v>
      </c>
      <c r="F29" s="56" t="s">
        <v>1358</v>
      </c>
      <c r="G29" s="722" t="s">
        <v>588</v>
      </c>
      <c r="I29" s="723">
        <v>3</v>
      </c>
      <c r="J29" s="724" t="s">
        <v>41</v>
      </c>
      <c r="K29" s="725" t="s">
        <v>588</v>
      </c>
      <c r="Q29" s="721" t="s">
        <v>1357</v>
      </c>
      <c r="R29" s="56" t="s">
        <v>403</v>
      </c>
      <c r="S29" s="722" t="s">
        <v>187</v>
      </c>
      <c r="U29" s="770">
        <v>5</v>
      </c>
      <c r="V29" s="56" t="s">
        <v>1409</v>
      </c>
      <c r="W29" s="722" t="s">
        <v>588</v>
      </c>
      <c r="Y29"/>
      <c r="Z29"/>
      <c r="AA29"/>
      <c r="AC29" s="729">
        <v>14</v>
      </c>
      <c r="AD29"/>
      <c r="AE29" s="763" t="s">
        <v>1948</v>
      </c>
    </row>
    <row r="30" spans="1:32" s="227" customFormat="1" ht="14.55" customHeight="1">
      <c r="A30" s="721">
        <v>2</v>
      </c>
      <c r="B30" s="56" t="s">
        <v>1666</v>
      </c>
      <c r="C30" s="722" t="s">
        <v>588</v>
      </c>
      <c r="D30" s="641"/>
      <c r="E30" s="721">
        <v>3</v>
      </c>
      <c r="F30" s="56" t="s">
        <v>201</v>
      </c>
      <c r="G30" s="722" t="s">
        <v>588</v>
      </c>
      <c r="I30" s="831"/>
      <c r="J30" s="56" t="s">
        <v>1676</v>
      </c>
      <c r="K30" s="848"/>
      <c r="M30" s="734" t="s">
        <v>169</v>
      </c>
      <c r="N30" s="735"/>
      <c r="O30" s="736"/>
      <c r="Q30" s="721">
        <v>1</v>
      </c>
      <c r="R30" s="56" t="s">
        <v>83</v>
      </c>
      <c r="S30" s="722" t="s">
        <v>588</v>
      </c>
      <c r="U30" s="770">
        <v>6</v>
      </c>
      <c r="V30" s="56" t="s">
        <v>65</v>
      </c>
      <c r="W30" s="722" t="s">
        <v>588</v>
      </c>
      <c r="Y30" s="759" t="s">
        <v>1383</v>
      </c>
      <c r="Z30" s="760"/>
      <c r="AA30" s="761"/>
      <c r="AC30" s="729">
        <v>15</v>
      </c>
      <c r="AD30"/>
      <c r="AE30" s="763" t="s">
        <v>1949</v>
      </c>
      <c r="AF30"/>
    </row>
    <row r="31" spans="1:32" s="227" customFormat="1" ht="14.55" customHeight="1">
      <c r="A31" s="721">
        <v>3</v>
      </c>
      <c r="B31" s="56" t="s">
        <v>1458</v>
      </c>
      <c r="C31" s="722" t="s">
        <v>588</v>
      </c>
      <c r="D31" s="641"/>
      <c r="E31" s="721">
        <v>4</v>
      </c>
      <c r="F31" s="56" t="s">
        <v>1359</v>
      </c>
      <c r="G31" s="722" t="s">
        <v>588</v>
      </c>
      <c r="I31" s="721"/>
      <c r="J31" s="56" t="s">
        <v>1909</v>
      </c>
      <c r="K31" s="722"/>
      <c r="M31" s="721" t="s">
        <v>1357</v>
      </c>
      <c r="N31" s="56" t="s">
        <v>403</v>
      </c>
      <c r="O31" s="722" t="s">
        <v>187</v>
      </c>
      <c r="Q31" s="721">
        <v>2</v>
      </c>
      <c r="R31" s="56" t="s">
        <v>128</v>
      </c>
      <c r="S31" s="722" t="s">
        <v>588</v>
      </c>
      <c r="U31" s="770">
        <v>7</v>
      </c>
      <c r="V31" s="56" t="s">
        <v>1410</v>
      </c>
      <c r="W31" s="722" t="s">
        <v>588</v>
      </c>
      <c r="Y31" s="721" t="s">
        <v>1357</v>
      </c>
      <c r="Z31" s="56" t="s">
        <v>403</v>
      </c>
      <c r="AA31" s="722" t="s">
        <v>187</v>
      </c>
      <c r="AC31" s="729">
        <v>16</v>
      </c>
      <c r="AD31"/>
      <c r="AE31" s="763" t="s">
        <v>1950</v>
      </c>
      <c r="AF31"/>
    </row>
    <row r="32" spans="1:32" s="227" customFormat="1" ht="14.55" customHeight="1">
      <c r="A32" s="721">
        <v>4</v>
      </c>
      <c r="B32" s="56" t="s">
        <v>591</v>
      </c>
      <c r="C32" s="722" t="s">
        <v>588</v>
      </c>
      <c r="D32" s="641"/>
      <c r="E32" s="721">
        <v>5</v>
      </c>
      <c r="F32" s="56" t="s">
        <v>1360</v>
      </c>
      <c r="G32" s="722" t="s">
        <v>588</v>
      </c>
      <c r="I32" s="721"/>
      <c r="J32" s="56" t="s">
        <v>1905</v>
      </c>
      <c r="K32" s="722"/>
      <c r="M32" s="721">
        <v>1</v>
      </c>
      <c r="N32" s="56" t="s">
        <v>262</v>
      </c>
      <c r="O32" s="722" t="s">
        <v>588</v>
      </c>
      <c r="Q32" s="723">
        <v>3</v>
      </c>
      <c r="R32" s="724" t="s">
        <v>1381</v>
      </c>
      <c r="S32" s="725" t="s">
        <v>588</v>
      </c>
      <c r="U32" s="770">
        <v>8</v>
      </c>
      <c r="V32" s="56" t="s">
        <v>1360</v>
      </c>
      <c r="W32" s="722" t="s">
        <v>588</v>
      </c>
      <c r="Y32" s="721">
        <v>1</v>
      </c>
      <c r="Z32" s="56" t="s">
        <v>144</v>
      </c>
      <c r="AA32" s="722" t="s">
        <v>588</v>
      </c>
      <c r="AC32" s="729">
        <v>17</v>
      </c>
      <c r="AD32"/>
      <c r="AE32" s="763" t="s">
        <v>645</v>
      </c>
    </row>
    <row r="33" spans="1:34" s="227" customFormat="1" ht="14.55" customHeight="1">
      <c r="A33" s="721">
        <v>5</v>
      </c>
      <c r="B33" s="56" t="s">
        <v>1667</v>
      </c>
      <c r="C33" s="722" t="s">
        <v>588</v>
      </c>
      <c r="D33" s="641"/>
      <c r="E33" s="721">
        <v>6</v>
      </c>
      <c r="F33" s="56" t="s">
        <v>1361</v>
      </c>
      <c r="G33" s="722" t="s">
        <v>588</v>
      </c>
      <c r="H33"/>
      <c r="I33" s="721"/>
      <c r="J33" s="56" t="s">
        <v>1906</v>
      </c>
      <c r="K33" s="722"/>
      <c r="M33" s="723">
        <v>2</v>
      </c>
      <c r="N33" s="724" t="s">
        <v>1352</v>
      </c>
      <c r="O33" s="725" t="s">
        <v>588</v>
      </c>
      <c r="Q33"/>
      <c r="R33"/>
      <c r="S33"/>
      <c r="U33" s="770">
        <v>9</v>
      </c>
      <c r="V33" s="56" t="s">
        <v>467</v>
      </c>
      <c r="W33" s="722" t="s">
        <v>588</v>
      </c>
      <c r="Y33" s="721">
        <v>2</v>
      </c>
      <c r="Z33" s="56" t="s">
        <v>919</v>
      </c>
      <c r="AA33" s="722" t="s">
        <v>588</v>
      </c>
      <c r="AC33" s="729">
        <v>18</v>
      </c>
      <c r="AD33"/>
      <c r="AE33" s="763" t="s">
        <v>1951</v>
      </c>
    </row>
    <row r="34" spans="1:34" s="227" customFormat="1" ht="14.55" customHeight="1">
      <c r="A34" s="723"/>
      <c r="B34" s="724"/>
      <c r="C34" s="725"/>
      <c r="D34" s="641"/>
      <c r="E34" s="721">
        <v>7</v>
      </c>
      <c r="F34" s="56" t="s">
        <v>1362</v>
      </c>
      <c r="G34" s="722" t="s">
        <v>588</v>
      </c>
      <c r="I34" s="721"/>
      <c r="J34" s="56" t="s">
        <v>1907</v>
      </c>
      <c r="K34" s="722"/>
      <c r="M34"/>
      <c r="N34"/>
      <c r="O34"/>
      <c r="Q34" s="740" t="s">
        <v>1865</v>
      </c>
      <c r="R34" s="741"/>
      <c r="S34" s="742"/>
      <c r="U34" s="770">
        <v>10</v>
      </c>
      <c r="V34" s="56" t="s">
        <v>822</v>
      </c>
      <c r="W34" s="722" t="s">
        <v>588</v>
      </c>
      <c r="Y34" s="721">
        <v>3</v>
      </c>
      <c r="Z34" s="56" t="s">
        <v>275</v>
      </c>
      <c r="AA34" s="722" t="s">
        <v>588</v>
      </c>
      <c r="AC34" s="729">
        <v>19</v>
      </c>
      <c r="AD34"/>
      <c r="AE34" s="763" t="s">
        <v>1952</v>
      </c>
    </row>
    <row r="35" spans="1:34" ht="14.55" customHeight="1">
      <c r="A35" s="227"/>
      <c r="B35" s="227"/>
      <c r="C35" s="227"/>
      <c r="D35" s="644"/>
      <c r="E35" s="723">
        <v>8</v>
      </c>
      <c r="F35" s="724" t="s">
        <v>369</v>
      </c>
      <c r="G35" s="725" t="s">
        <v>588</v>
      </c>
      <c r="I35" s="721"/>
      <c r="J35" s="56" t="s">
        <v>1908</v>
      </c>
      <c r="K35" s="722"/>
      <c r="M35" s="734" t="s">
        <v>109</v>
      </c>
      <c r="N35" s="735"/>
      <c r="O35" s="736"/>
      <c r="P35" s="227"/>
      <c r="Q35" s="721" t="s">
        <v>1357</v>
      </c>
      <c r="R35" s="56" t="s">
        <v>403</v>
      </c>
      <c r="S35" s="722" t="s">
        <v>187</v>
      </c>
      <c r="U35" s="770">
        <v>11</v>
      </c>
      <c r="V35" s="56" t="s">
        <v>1408</v>
      </c>
      <c r="W35" s="722" t="s">
        <v>588</v>
      </c>
      <c r="Y35" s="721">
        <v>4</v>
      </c>
      <c r="Z35" s="56" t="s">
        <v>1384</v>
      </c>
      <c r="AA35" s="722" t="s">
        <v>588</v>
      </c>
      <c r="AB35" s="227"/>
      <c r="AC35" s="729">
        <v>20</v>
      </c>
      <c r="AE35" s="763" t="s">
        <v>1953</v>
      </c>
    </row>
    <row r="36" spans="1:34" ht="14.55" customHeight="1">
      <c r="A36" s="803" t="s">
        <v>1967</v>
      </c>
      <c r="B36" s="804"/>
      <c r="C36" s="805"/>
      <c r="D36" s="644"/>
      <c r="I36" s="723"/>
      <c r="J36" s="724" t="s">
        <v>1682</v>
      </c>
      <c r="K36" s="766"/>
      <c r="M36" s="721" t="s">
        <v>1357</v>
      </c>
      <c r="N36" s="56" t="s">
        <v>403</v>
      </c>
      <c r="O36" s="722" t="s">
        <v>187</v>
      </c>
      <c r="P36" s="227"/>
      <c r="Q36" s="721">
        <v>1</v>
      </c>
      <c r="R36" s="732" t="s">
        <v>120</v>
      </c>
      <c r="S36" s="722" t="s">
        <v>588</v>
      </c>
      <c r="U36" s="770">
        <v>12</v>
      </c>
      <c r="V36" s="56" t="s">
        <v>437</v>
      </c>
      <c r="W36" s="722" t="s">
        <v>588</v>
      </c>
      <c r="Y36" s="721">
        <v>5</v>
      </c>
      <c r="Z36" s="56" t="s">
        <v>1385</v>
      </c>
      <c r="AA36" s="745" t="s">
        <v>588</v>
      </c>
      <c r="AB36" s="227"/>
      <c r="AC36" s="729">
        <v>21</v>
      </c>
      <c r="AE36" s="763" t="s">
        <v>1954</v>
      </c>
    </row>
    <row r="37" spans="1:34" ht="14.55" customHeight="1">
      <c r="A37" s="721" t="s">
        <v>1357</v>
      </c>
      <c r="B37" s="56" t="s">
        <v>403</v>
      </c>
      <c r="C37" s="722" t="s">
        <v>187</v>
      </c>
      <c r="D37" s="644"/>
      <c r="M37" s="721">
        <v>1</v>
      </c>
      <c r="N37" s="56" t="s">
        <v>263</v>
      </c>
      <c r="O37" s="722" t="s">
        <v>588</v>
      </c>
      <c r="P37" s="227"/>
      <c r="Q37" s="721">
        <v>2</v>
      </c>
      <c r="R37" s="732" t="s">
        <v>1377</v>
      </c>
      <c r="S37" s="722" t="s">
        <v>588</v>
      </c>
      <c r="U37" s="770">
        <v>13</v>
      </c>
      <c r="V37" s="56" t="s">
        <v>1413</v>
      </c>
      <c r="W37" s="722" t="s">
        <v>588</v>
      </c>
      <c r="Y37" s="721">
        <v>6</v>
      </c>
      <c r="Z37" s="56" t="s">
        <v>1386</v>
      </c>
      <c r="AA37" s="722" t="s">
        <v>588</v>
      </c>
      <c r="AB37" s="227"/>
      <c r="AC37" s="729">
        <v>22</v>
      </c>
      <c r="AD37" s="227"/>
      <c r="AE37" s="763" t="s">
        <v>1955</v>
      </c>
    </row>
    <row r="38" spans="1:34" ht="14.55" customHeight="1">
      <c r="A38" s="721">
        <v>1</v>
      </c>
      <c r="B38" s="56" t="s">
        <v>705</v>
      </c>
      <c r="C38" s="722" t="s">
        <v>588</v>
      </c>
      <c r="D38" s="644"/>
      <c r="E38" s="726" t="s">
        <v>463</v>
      </c>
      <c r="F38" s="727"/>
      <c r="G38" s="728"/>
      <c r="I38" s="726" t="s">
        <v>1476</v>
      </c>
      <c r="J38" s="727"/>
      <c r="K38" s="728"/>
      <c r="M38" s="723">
        <v>2</v>
      </c>
      <c r="N38" s="724" t="s">
        <v>116</v>
      </c>
      <c r="O38" s="725" t="s">
        <v>588</v>
      </c>
      <c r="P38" s="227"/>
      <c r="Q38" s="723">
        <v>3</v>
      </c>
      <c r="R38" s="783" t="s">
        <v>121</v>
      </c>
      <c r="S38" s="725" t="s">
        <v>588</v>
      </c>
      <c r="U38" s="770">
        <v>14</v>
      </c>
      <c r="V38" s="56" t="s">
        <v>1411</v>
      </c>
      <c r="W38" s="722" t="s">
        <v>588</v>
      </c>
      <c r="Y38" s="721">
        <v>7</v>
      </c>
      <c r="Z38" s="56" t="s">
        <v>1387</v>
      </c>
      <c r="AA38" s="722" t="s">
        <v>588</v>
      </c>
      <c r="AB38" s="227"/>
      <c r="AC38" s="729">
        <v>23</v>
      </c>
      <c r="AD38" s="227"/>
      <c r="AE38" s="763" t="s">
        <v>1956</v>
      </c>
    </row>
    <row r="39" spans="1:34" ht="14.55" customHeight="1">
      <c r="A39" s="721">
        <v>2</v>
      </c>
      <c r="B39" s="56" t="s">
        <v>1721</v>
      </c>
      <c r="C39" s="722" t="s">
        <v>588</v>
      </c>
      <c r="D39" s="644"/>
      <c r="E39" s="721" t="s">
        <v>1357</v>
      </c>
      <c r="F39" s="56" t="s">
        <v>403</v>
      </c>
      <c r="G39" s="722" t="s">
        <v>187</v>
      </c>
      <c r="I39" s="721" t="s">
        <v>1357</v>
      </c>
      <c r="J39" s="56" t="s">
        <v>403</v>
      </c>
      <c r="K39" s="722" t="s">
        <v>187</v>
      </c>
      <c r="P39" s="227"/>
      <c r="Q39" s="56"/>
      <c r="R39" s="56"/>
      <c r="S39" s="56"/>
      <c r="U39" s="771"/>
      <c r="V39" s="724"/>
      <c r="W39" s="725"/>
      <c r="Y39" s="721">
        <v>8</v>
      </c>
      <c r="Z39" s="56" t="s">
        <v>1389</v>
      </c>
      <c r="AA39" s="722" t="s">
        <v>588</v>
      </c>
      <c r="AB39" s="227"/>
      <c r="AC39" s="729">
        <v>24</v>
      </c>
      <c r="AD39" s="227"/>
      <c r="AE39" s="763" t="s">
        <v>1957</v>
      </c>
    </row>
    <row r="40" spans="1:34" ht="14.55" customHeight="1">
      <c r="A40" s="721">
        <v>3</v>
      </c>
      <c r="B40" s="56" t="s">
        <v>1402</v>
      </c>
      <c r="C40" s="722" t="s">
        <v>588</v>
      </c>
      <c r="D40" s="644"/>
      <c r="E40" s="721">
        <v>1</v>
      </c>
      <c r="F40" s="56" t="s">
        <v>1668</v>
      </c>
      <c r="G40" s="722" t="s">
        <v>588</v>
      </c>
      <c r="I40" s="721">
        <v>1</v>
      </c>
      <c r="J40" s="732" t="s">
        <v>187</v>
      </c>
      <c r="K40" s="722" t="s">
        <v>588</v>
      </c>
      <c r="M40" s="756" t="s">
        <v>1207</v>
      </c>
      <c r="N40" s="757"/>
      <c r="O40" s="758"/>
      <c r="P40" s="227"/>
      <c r="Q40" s="740" t="s">
        <v>108</v>
      </c>
      <c r="R40" s="741"/>
      <c r="S40" s="742"/>
      <c r="Y40" s="721">
        <v>9</v>
      </c>
      <c r="Z40" s="56" t="s">
        <v>1390</v>
      </c>
      <c r="AA40" s="722" t="s">
        <v>588</v>
      </c>
      <c r="AB40" s="227"/>
      <c r="AC40" s="729">
        <v>25</v>
      </c>
      <c r="AD40" s="227"/>
      <c r="AE40" s="763" t="s">
        <v>206</v>
      </c>
    </row>
    <row r="41" spans="1:34" ht="14.55" customHeight="1">
      <c r="A41" s="721">
        <v>4</v>
      </c>
      <c r="B41" s="56" t="s">
        <v>707</v>
      </c>
      <c r="C41" s="722" t="s">
        <v>588</v>
      </c>
      <c r="D41" s="644"/>
      <c r="E41" s="721">
        <v>2</v>
      </c>
      <c r="F41" s="56" t="s">
        <v>1670</v>
      </c>
      <c r="G41" s="722" t="s">
        <v>588</v>
      </c>
      <c r="I41" s="723">
        <v>2</v>
      </c>
      <c r="J41" s="783" t="s">
        <v>207</v>
      </c>
      <c r="K41" s="725" t="s">
        <v>588</v>
      </c>
      <c r="M41" s="721" t="s">
        <v>1357</v>
      </c>
      <c r="N41" s="56" t="s">
        <v>403</v>
      </c>
      <c r="O41" s="722" t="s">
        <v>1868</v>
      </c>
      <c r="P41" s="227"/>
      <c r="Q41" s="721" t="s">
        <v>1357</v>
      </c>
      <c r="R41" s="56" t="s">
        <v>403</v>
      </c>
      <c r="S41" s="722" t="s">
        <v>187</v>
      </c>
      <c r="U41" s="759" t="s">
        <v>146</v>
      </c>
      <c r="V41" s="760"/>
      <c r="W41" s="761"/>
      <c r="Y41" s="723">
        <v>10</v>
      </c>
      <c r="Z41" s="724"/>
      <c r="AA41" s="725" t="s">
        <v>588</v>
      </c>
      <c r="AB41" s="227"/>
      <c r="AC41" s="723"/>
      <c r="AD41" s="765"/>
      <c r="AE41" s="766"/>
    </row>
    <row r="42" spans="1:34" ht="14.55" customHeight="1">
      <c r="A42" s="721">
        <v>5</v>
      </c>
      <c r="B42" s="56" t="s">
        <v>1571</v>
      </c>
      <c r="C42" s="722" t="s">
        <v>588</v>
      </c>
      <c r="D42" s="644"/>
      <c r="E42" s="721">
        <v>3</v>
      </c>
      <c r="F42" s="56" t="s">
        <v>1221</v>
      </c>
      <c r="G42" s="722" t="s">
        <v>588</v>
      </c>
      <c r="M42" s="721">
        <v>1</v>
      </c>
      <c r="N42" s="56" t="s">
        <v>255</v>
      </c>
      <c r="O42" s="722" t="s">
        <v>331</v>
      </c>
      <c r="P42" s="227"/>
      <c r="Q42" s="729">
        <v>1</v>
      </c>
      <c r="R42" s="226" t="s">
        <v>336</v>
      </c>
      <c r="S42" s="730" t="s">
        <v>588</v>
      </c>
      <c r="U42" s="721" t="s">
        <v>1357</v>
      </c>
      <c r="V42" s="56" t="s">
        <v>403</v>
      </c>
      <c r="W42" s="722" t="s">
        <v>187</v>
      </c>
    </row>
    <row r="43" spans="1:34" ht="14.55" customHeight="1">
      <c r="A43" s="723"/>
      <c r="B43" s="724"/>
      <c r="C43" s="725"/>
      <c r="D43" s="644"/>
      <c r="E43" s="723">
        <v>4</v>
      </c>
      <c r="F43" s="724" t="s">
        <v>1669</v>
      </c>
      <c r="G43" s="725" t="s">
        <v>588</v>
      </c>
      <c r="M43" s="721">
        <v>2</v>
      </c>
      <c r="N43" s="56" t="s">
        <v>1869</v>
      </c>
      <c r="O43" s="722" t="s">
        <v>1870</v>
      </c>
      <c r="P43" s="227"/>
      <c r="Q43" s="729">
        <v>2</v>
      </c>
      <c r="R43" s="226" t="s">
        <v>1910</v>
      </c>
      <c r="S43" s="730" t="s">
        <v>588</v>
      </c>
      <c r="U43" s="721">
        <v>1</v>
      </c>
      <c r="V43" s="56" t="s">
        <v>143</v>
      </c>
      <c r="W43" s="722" t="s">
        <v>588</v>
      </c>
    </row>
    <row r="44" spans="1:34" ht="14.55" customHeight="1">
      <c r="M44" s="721">
        <v>3</v>
      </c>
      <c r="N44" s="56" t="s">
        <v>1871</v>
      </c>
      <c r="O44" s="722" t="s">
        <v>1872</v>
      </c>
      <c r="P44" s="227"/>
      <c r="Q44" s="729">
        <v>3</v>
      </c>
      <c r="R44" s="226" t="s">
        <v>87</v>
      </c>
      <c r="S44" s="730" t="s">
        <v>588</v>
      </c>
      <c r="U44" s="721">
        <v>2</v>
      </c>
      <c r="V44" s="56" t="s">
        <v>154</v>
      </c>
      <c r="W44" s="722" t="s">
        <v>588</v>
      </c>
      <c r="AB44" s="227"/>
      <c r="AC44" s="2151" t="s">
        <v>2106</v>
      </c>
      <c r="AD44" s="2152"/>
      <c r="AE44" s="2152"/>
      <c r="AF44" s="2153"/>
      <c r="AG44" s="2153"/>
      <c r="AH44" s="2153"/>
    </row>
    <row r="45" spans="1:34" ht="14.55" customHeight="1">
      <c r="M45" s="721">
        <v>4</v>
      </c>
      <c r="N45" s="56" t="s">
        <v>1873</v>
      </c>
      <c r="O45" s="722" t="s">
        <v>1874</v>
      </c>
      <c r="P45" s="227"/>
      <c r="Q45" s="729">
        <v>4</v>
      </c>
      <c r="R45" s="226" t="s">
        <v>1376</v>
      </c>
      <c r="S45" s="730" t="s">
        <v>588</v>
      </c>
      <c r="U45" s="721">
        <v>3</v>
      </c>
      <c r="V45" s="56" t="s">
        <v>1388</v>
      </c>
      <c r="W45" s="722" t="s">
        <v>588</v>
      </c>
      <c r="AB45" s="227"/>
      <c r="AC45" s="2154" t="s">
        <v>2107</v>
      </c>
      <c r="AD45" s="2154" t="s">
        <v>753</v>
      </c>
      <c r="AE45" s="2154" t="s">
        <v>5</v>
      </c>
      <c r="AF45" s="2154" t="s">
        <v>8</v>
      </c>
      <c r="AG45" s="2154" t="s">
        <v>2105</v>
      </c>
      <c r="AH45" s="2154" t="s">
        <v>420</v>
      </c>
    </row>
    <row r="46" spans="1:34" ht="14.55" customHeight="1">
      <c r="M46" s="721">
        <v>5</v>
      </c>
      <c r="N46" s="56" t="s">
        <v>1875</v>
      </c>
      <c r="O46" s="722" t="s">
        <v>1876</v>
      </c>
      <c r="Q46" s="1245">
        <v>5</v>
      </c>
      <c r="R46" s="1246" t="s">
        <v>1375</v>
      </c>
      <c r="S46" s="1247" t="s">
        <v>588</v>
      </c>
      <c r="U46" s="723">
        <v>4</v>
      </c>
      <c r="V46" s="724" t="s">
        <v>925</v>
      </c>
      <c r="W46" s="725" t="s">
        <v>588</v>
      </c>
      <c r="AC46" s="2154">
        <v>1</v>
      </c>
      <c r="AD46" s="2155" t="s">
        <v>14</v>
      </c>
      <c r="AE46" s="2155" t="s">
        <v>26</v>
      </c>
      <c r="AF46" s="2156">
        <v>43831</v>
      </c>
      <c r="AG46" s="2157">
        <v>44926</v>
      </c>
      <c r="AH46" s="2158">
        <v>0.1</v>
      </c>
    </row>
    <row r="47" spans="1:34" ht="14.55" customHeight="1">
      <c r="D47" s="644"/>
      <c r="M47" s="721">
        <v>6</v>
      </c>
      <c r="N47" s="56" t="s">
        <v>1877</v>
      </c>
      <c r="O47" s="722" t="s">
        <v>1878</v>
      </c>
      <c r="AC47" s="2155">
        <v>2</v>
      </c>
      <c r="AD47" s="2155"/>
      <c r="AE47" s="2155" t="s">
        <v>26</v>
      </c>
      <c r="AF47" s="2159">
        <v>44927</v>
      </c>
      <c r="AG47" s="2160"/>
      <c r="AH47" s="2158">
        <v>0.11</v>
      </c>
    </row>
    <row r="48" spans="1:34" ht="14.55" customHeight="1">
      <c r="D48" s="644"/>
      <c r="M48" s="721">
        <v>7</v>
      </c>
      <c r="N48" s="56" t="s">
        <v>1879</v>
      </c>
      <c r="O48" s="722" t="s">
        <v>1880</v>
      </c>
      <c r="AC48" s="2155">
        <v>3</v>
      </c>
      <c r="AD48" s="2155"/>
      <c r="AE48" s="2155" t="s">
        <v>16</v>
      </c>
      <c r="AF48" s="2159">
        <v>43831</v>
      </c>
      <c r="AG48" s="2160"/>
      <c r="AH48" s="2158">
        <v>0.1</v>
      </c>
    </row>
    <row r="49" spans="1:34" ht="14.55" customHeight="1">
      <c r="D49" s="644"/>
      <c r="M49" s="721">
        <v>8</v>
      </c>
      <c r="N49" s="56" t="s">
        <v>1883</v>
      </c>
      <c r="O49" s="722" t="s">
        <v>1881</v>
      </c>
      <c r="AC49" s="2155">
        <v>4</v>
      </c>
      <c r="AD49" s="2155"/>
      <c r="AE49" s="2155" t="s">
        <v>557</v>
      </c>
      <c r="AF49" s="2159">
        <v>43831</v>
      </c>
      <c r="AG49" s="2160"/>
      <c r="AH49" s="2158">
        <v>0.1</v>
      </c>
    </row>
    <row r="50" spans="1:34" ht="14.55" customHeight="1">
      <c r="D50" s="644"/>
      <c r="M50" s="721">
        <v>9</v>
      </c>
      <c r="N50" s="56" t="s">
        <v>1882</v>
      </c>
      <c r="O50" s="722" t="s">
        <v>1884</v>
      </c>
      <c r="AC50" s="2155">
        <v>5</v>
      </c>
      <c r="AD50" s="2155" t="s">
        <v>51</v>
      </c>
      <c r="AE50" s="2155" t="s">
        <v>26</v>
      </c>
      <c r="AF50" s="2159">
        <v>43831</v>
      </c>
      <c r="AG50" s="2160"/>
      <c r="AH50" s="2158">
        <v>0.15</v>
      </c>
    </row>
    <row r="51" spans="1:34" ht="14.55" customHeight="1">
      <c r="D51" s="644"/>
      <c r="M51" s="721">
        <v>10</v>
      </c>
      <c r="N51" s="56" t="s">
        <v>1885</v>
      </c>
      <c r="O51" s="722" t="s">
        <v>1886</v>
      </c>
      <c r="AC51" s="2155">
        <v>6</v>
      </c>
      <c r="AD51" s="2155"/>
      <c r="AE51" s="2155" t="s">
        <v>16</v>
      </c>
      <c r="AF51" s="2159">
        <v>43831</v>
      </c>
      <c r="AG51" s="2160"/>
      <c r="AH51" s="2158">
        <v>0.15</v>
      </c>
    </row>
    <row r="52" spans="1:34" ht="14.55" customHeight="1">
      <c r="D52" s="644"/>
      <c r="M52" s="723"/>
      <c r="N52" s="724"/>
      <c r="O52" s="725"/>
      <c r="AC52" s="2155">
        <v>7</v>
      </c>
      <c r="AD52" s="2155"/>
      <c r="AE52" s="2155" t="s">
        <v>16</v>
      </c>
      <c r="AF52" s="2159">
        <v>43831</v>
      </c>
      <c r="AG52" s="2159">
        <v>45657</v>
      </c>
      <c r="AH52" s="2158">
        <v>0.15</v>
      </c>
    </row>
    <row r="53" spans="1:34" ht="14.55" customHeight="1">
      <c r="D53" s="644"/>
      <c r="AC53" s="2155">
        <v>8</v>
      </c>
      <c r="AD53" s="2155"/>
      <c r="AE53" s="2155" t="s">
        <v>557</v>
      </c>
      <c r="AF53" s="2159">
        <v>45658</v>
      </c>
      <c r="AG53" s="2160"/>
      <c r="AH53" s="2158">
        <v>0.17</v>
      </c>
    </row>
    <row r="54" spans="1:34" ht="14.55" customHeight="1">
      <c r="A54" s="644"/>
      <c r="B54" s="644"/>
      <c r="C54" s="644"/>
      <c r="D54" s="644"/>
      <c r="AC54" s="2155">
        <v>9</v>
      </c>
      <c r="AD54" s="2155" t="s">
        <v>1370</v>
      </c>
      <c r="AE54" s="2160" t="s">
        <v>26</v>
      </c>
      <c r="AF54" s="2159">
        <v>43831</v>
      </c>
      <c r="AG54" s="2160"/>
      <c r="AH54" s="2158">
        <v>0.15</v>
      </c>
    </row>
    <row r="55" spans="1:34" ht="14.55" customHeight="1">
      <c r="A55" s="644"/>
      <c r="B55" s="644"/>
      <c r="C55" s="644"/>
      <c r="D55" s="644"/>
      <c r="AC55" s="2155">
        <v>10</v>
      </c>
      <c r="AD55" s="2155"/>
      <c r="AE55" s="2160" t="s">
        <v>16</v>
      </c>
      <c r="AF55" s="2159">
        <v>43831</v>
      </c>
      <c r="AG55" s="2160"/>
      <c r="AH55" s="2158">
        <v>0.15</v>
      </c>
    </row>
    <row r="56" spans="1:34" ht="14.55" customHeight="1">
      <c r="A56" s="644"/>
      <c r="B56" s="644"/>
      <c r="C56" s="644"/>
      <c r="D56" s="644"/>
      <c r="AC56" s="2155">
        <v>11</v>
      </c>
      <c r="AD56" s="2155"/>
      <c r="AE56" s="2160" t="s">
        <v>557</v>
      </c>
      <c r="AF56" s="2159">
        <v>43831</v>
      </c>
      <c r="AG56" s="2160"/>
      <c r="AH56" s="2158">
        <v>0.15</v>
      </c>
    </row>
    <row r="57" spans="1:34" ht="14.55" customHeight="1">
      <c r="A57" s="644"/>
      <c r="B57" s="644"/>
      <c r="C57" s="644"/>
      <c r="D57" s="644"/>
      <c r="AC57" s="2155">
        <v>12</v>
      </c>
      <c r="AD57" s="2160" t="s">
        <v>65</v>
      </c>
      <c r="AE57" s="2160" t="s">
        <v>16</v>
      </c>
      <c r="AF57" s="2159">
        <v>43831</v>
      </c>
      <c r="AG57" s="2160"/>
      <c r="AH57" s="2158">
        <v>0.05</v>
      </c>
    </row>
    <row r="58" spans="1:34" ht="14.55" customHeight="1">
      <c r="A58" s="644"/>
      <c r="B58" s="644"/>
      <c r="C58" s="644"/>
      <c r="D58" s="644"/>
      <c r="AC58" s="2155">
        <v>13</v>
      </c>
      <c r="AD58" s="2160"/>
      <c r="AE58" s="2160" t="s">
        <v>557</v>
      </c>
      <c r="AF58" s="2159">
        <v>43831</v>
      </c>
      <c r="AG58" s="2160"/>
      <c r="AH58" s="2158">
        <v>0.15</v>
      </c>
    </row>
    <row r="59" spans="1:34" ht="14.55" customHeight="1">
      <c r="A59" s="644"/>
      <c r="B59" s="644"/>
      <c r="C59" s="644"/>
      <c r="D59" s="644"/>
      <c r="AC59" s="2155">
        <v>14</v>
      </c>
      <c r="AD59" s="2160" t="s">
        <v>1371</v>
      </c>
      <c r="AE59" s="2160" t="s">
        <v>26</v>
      </c>
      <c r="AF59" s="2159">
        <v>43831</v>
      </c>
      <c r="AG59" s="2160"/>
      <c r="AH59" s="2158">
        <v>0.15</v>
      </c>
    </row>
    <row r="60" spans="1:34" ht="14.55" customHeight="1">
      <c r="A60" s="644"/>
      <c r="B60" s="644"/>
      <c r="C60" s="644"/>
      <c r="D60" s="644"/>
      <c r="AC60" s="2155">
        <v>15</v>
      </c>
      <c r="AD60" s="2160"/>
      <c r="AE60" s="2160" t="s">
        <v>16</v>
      </c>
      <c r="AF60" s="2159">
        <v>43831</v>
      </c>
      <c r="AG60" s="2160"/>
      <c r="AH60" s="2158">
        <v>0.15</v>
      </c>
    </row>
    <row r="61" spans="1:34" ht="14.55" customHeight="1">
      <c r="A61" s="644"/>
      <c r="B61" s="644"/>
      <c r="C61" s="644"/>
      <c r="D61" s="644"/>
      <c r="AC61" s="2155">
        <v>16</v>
      </c>
      <c r="AD61" s="2160"/>
      <c r="AE61" s="2160" t="s">
        <v>557</v>
      </c>
      <c r="AF61" s="2159">
        <v>43831</v>
      </c>
      <c r="AG61" s="2160"/>
      <c r="AH61" s="2158">
        <v>0.15</v>
      </c>
    </row>
    <row r="62" spans="1:34" ht="14.55" customHeight="1">
      <c r="A62" s="644"/>
      <c r="B62" s="644"/>
      <c r="C62" s="644"/>
      <c r="D62" s="644"/>
      <c r="E62" s="644"/>
      <c r="AC62" s="2155">
        <v>17</v>
      </c>
      <c r="AD62" s="2160" t="s">
        <v>1372</v>
      </c>
      <c r="AE62" s="2160" t="s">
        <v>26</v>
      </c>
      <c r="AF62" s="2159">
        <v>43831</v>
      </c>
      <c r="AG62" s="2160"/>
      <c r="AH62" s="2158">
        <v>0.15</v>
      </c>
    </row>
    <row r="63" spans="1:34" ht="14.55" customHeight="1">
      <c r="A63" s="644"/>
      <c r="B63" s="644"/>
      <c r="C63" s="644"/>
      <c r="D63" s="644"/>
      <c r="AC63" s="2155">
        <v>18</v>
      </c>
      <c r="AD63" s="2160"/>
      <c r="AE63" s="2160" t="s">
        <v>16</v>
      </c>
      <c r="AF63" s="2159">
        <v>43831</v>
      </c>
      <c r="AG63" s="2160"/>
      <c r="AH63" s="2158">
        <v>0.15</v>
      </c>
    </row>
    <row r="64" spans="1:34" ht="14.55" customHeight="1">
      <c r="A64" s="644"/>
      <c r="B64" s="644"/>
      <c r="C64" s="644"/>
      <c r="D64" s="644"/>
      <c r="AC64" s="2155">
        <v>19</v>
      </c>
      <c r="AD64" s="2160"/>
      <c r="AE64" s="2160" t="s">
        <v>557</v>
      </c>
      <c r="AF64" s="2159">
        <v>43831</v>
      </c>
      <c r="AG64" s="2160"/>
      <c r="AH64" s="2158">
        <v>0.15</v>
      </c>
    </row>
    <row r="65" spans="1:34" ht="14.55" customHeight="1">
      <c r="A65" s="644"/>
      <c r="B65" s="644"/>
      <c r="C65" s="644"/>
      <c r="D65" s="644"/>
      <c r="AF65" s="2149"/>
      <c r="AH65" s="2150"/>
    </row>
    <row r="66" spans="1:34" ht="14.55" customHeight="1">
      <c r="A66" s="644"/>
      <c r="B66" s="644"/>
      <c r="C66" s="644"/>
      <c r="D66" s="644"/>
    </row>
    <row r="67" spans="1:34" ht="14.55" customHeight="1">
      <c r="A67" s="644"/>
      <c r="B67" s="644"/>
      <c r="C67" s="644"/>
      <c r="D67" s="644"/>
    </row>
    <row r="68" spans="1:34" ht="14.55" customHeight="1">
      <c r="A68" s="644"/>
      <c r="B68" s="644"/>
      <c r="C68" s="644"/>
      <c r="D68" s="644"/>
    </row>
  </sheetData>
  <mergeCells count="10">
    <mergeCell ref="AC44:AH44"/>
    <mergeCell ref="AC14:AE14"/>
    <mergeCell ref="E9:G9"/>
    <mergeCell ref="Q28:S28"/>
    <mergeCell ref="AC2:AE2"/>
    <mergeCell ref="E2:G2"/>
    <mergeCell ref="I9:K9"/>
    <mergeCell ref="M2:O2"/>
    <mergeCell ref="Q2:S2"/>
    <mergeCell ref="I2:K2"/>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15F81-0597-4313-9674-1E23F9CE17FE}">
  <sheetPr codeName="Sheet4">
    <tabColor theme="8" tint="0.79998168889431442"/>
  </sheetPr>
  <dimension ref="A1:K24"/>
  <sheetViews>
    <sheetView workbookViewId="0">
      <selection activeCell="N20" sqref="N20"/>
    </sheetView>
  </sheetViews>
  <sheetFormatPr defaultRowHeight="14.4"/>
  <cols>
    <col min="1" max="1" width="7.88671875" style="56" customWidth="1"/>
    <col min="2" max="2" width="14.21875" style="56" hidden="1" customWidth="1"/>
    <col min="3" max="3" width="12.77734375" style="56" hidden="1" customWidth="1"/>
    <col min="4" max="4" width="0" style="56" hidden="1" customWidth="1"/>
    <col min="5" max="5" width="13.33203125" style="56" hidden="1" customWidth="1"/>
    <col min="6" max="6" width="10.109375" hidden="1" customWidth="1"/>
    <col min="8" max="8" width="12.6640625" style="56" bestFit="1" customWidth="1"/>
    <col min="9" max="9" width="19.88671875" style="56" bestFit="1" customWidth="1"/>
    <col min="11" max="11" width="18.44140625" style="56" customWidth="1"/>
  </cols>
  <sheetData>
    <row r="1" spans="1:11">
      <c r="A1" s="369"/>
      <c r="K1" s="369"/>
    </row>
    <row r="2" spans="1:11" s="889" customFormat="1" ht="13.2">
      <c r="A2" s="369"/>
      <c r="B2" s="952" t="s">
        <v>380</v>
      </c>
      <c r="C2" s="952"/>
      <c r="D2" s="951"/>
      <c r="E2" s="952" t="s">
        <v>387</v>
      </c>
      <c r="F2" s="952"/>
      <c r="H2" s="952" t="s">
        <v>386</v>
      </c>
      <c r="I2" s="952"/>
      <c r="K2" s="952" t="s">
        <v>1672</v>
      </c>
    </row>
    <row r="3" spans="1:11" s="889" customFormat="1" ht="13.2">
      <c r="B3" s="951" t="s">
        <v>51</v>
      </c>
      <c r="C3" s="951" t="s">
        <v>77</v>
      </c>
      <c r="D3" s="951"/>
      <c r="E3" s="951"/>
      <c r="H3" s="951"/>
      <c r="I3" s="951"/>
      <c r="K3" s="369"/>
    </row>
    <row r="4" spans="1:11" s="889" customFormat="1" ht="13.2">
      <c r="B4" s="951" t="s">
        <v>11</v>
      </c>
      <c r="C4" s="951" t="s">
        <v>11</v>
      </c>
      <c r="D4" s="951"/>
      <c r="E4" s="951" t="s">
        <v>67</v>
      </c>
      <c r="F4" s="951" t="s">
        <v>11</v>
      </c>
      <c r="H4" s="951" t="s">
        <v>67</v>
      </c>
      <c r="I4" s="951" t="s">
        <v>11</v>
      </c>
      <c r="K4" s="951" t="s">
        <v>11</v>
      </c>
    </row>
    <row r="5" spans="1:11">
      <c r="F5" s="56"/>
      <c r="H5" s="831" t="s">
        <v>374</v>
      </c>
      <c r="I5" s="953" t="s">
        <v>598</v>
      </c>
      <c r="K5" s="1278" t="s">
        <v>591</v>
      </c>
    </row>
    <row r="6" spans="1:11">
      <c r="F6" s="56"/>
      <c r="H6" s="721"/>
      <c r="I6" s="954" t="s">
        <v>1771</v>
      </c>
      <c r="K6" s="673" t="s">
        <v>1673</v>
      </c>
    </row>
    <row r="7" spans="1:11">
      <c r="F7" s="56"/>
      <c r="H7" s="723"/>
      <c r="I7" s="955" t="s">
        <v>534</v>
      </c>
      <c r="K7" s="673" t="s">
        <v>1674</v>
      </c>
    </row>
    <row r="8" spans="1:11">
      <c r="F8" s="56"/>
      <c r="H8" s="831" t="s">
        <v>1419</v>
      </c>
      <c r="I8" s="953" t="s">
        <v>1458</v>
      </c>
      <c r="K8" s="673" t="s">
        <v>1675</v>
      </c>
    </row>
    <row r="9" spans="1:11">
      <c r="F9" s="56"/>
      <c r="H9" s="721"/>
      <c r="I9" s="954" t="s">
        <v>591</v>
      </c>
      <c r="K9" s="1279" t="s">
        <v>701</v>
      </c>
    </row>
    <row r="10" spans="1:11">
      <c r="F10" s="56"/>
      <c r="H10" s="721"/>
      <c r="I10" s="954" t="s">
        <v>534</v>
      </c>
      <c r="K10" s="1279" t="s">
        <v>705</v>
      </c>
    </row>
    <row r="11" spans="1:11">
      <c r="F11" s="56"/>
      <c r="H11" s="723"/>
      <c r="I11" s="725" t="s">
        <v>610</v>
      </c>
      <c r="K11" s="1279" t="s">
        <v>1721</v>
      </c>
    </row>
    <row r="12" spans="1:11">
      <c r="F12" s="56"/>
      <c r="H12" s="831" t="s">
        <v>372</v>
      </c>
      <c r="I12" s="833" t="s">
        <v>187</v>
      </c>
      <c r="K12" s="1279" t="s">
        <v>707</v>
      </c>
    </row>
    <row r="13" spans="1:11">
      <c r="F13" s="56"/>
      <c r="H13" s="723"/>
      <c r="I13" s="955" t="s">
        <v>534</v>
      </c>
      <c r="K13" s="1279" t="s">
        <v>1571</v>
      </c>
    </row>
    <row r="14" spans="1:11">
      <c r="F14" s="56"/>
      <c r="K14" s="1280" t="s">
        <v>1402</v>
      </c>
    </row>
    <row r="15" spans="1:11">
      <c r="F15" s="56"/>
      <c r="K15"/>
    </row>
    <row r="16" spans="1:11">
      <c r="B16" s="369" t="s">
        <v>18</v>
      </c>
      <c r="C16" s="369" t="s">
        <v>18</v>
      </c>
      <c r="E16" s="56" t="s">
        <v>181</v>
      </c>
      <c r="F16" s="369" t="s">
        <v>187</v>
      </c>
    </row>
    <row r="17" spans="2:11">
      <c r="B17" s="369" t="s">
        <v>41</v>
      </c>
      <c r="C17" s="56" t="s">
        <v>1676</v>
      </c>
      <c r="E17" s="56" t="s">
        <v>201</v>
      </c>
      <c r="F17" s="56"/>
      <c r="I17" s="369"/>
    </row>
    <row r="18" spans="2:11">
      <c r="B18" s="369" t="s">
        <v>33</v>
      </c>
      <c r="C18" s="56" t="s">
        <v>1677</v>
      </c>
      <c r="E18" s="56" t="s">
        <v>211</v>
      </c>
      <c r="F18" s="56"/>
      <c r="I18" s="369"/>
    </row>
    <row r="19" spans="2:11">
      <c r="B19" s="369" t="s">
        <v>534</v>
      </c>
      <c r="C19" s="56" t="s">
        <v>41</v>
      </c>
      <c r="E19" s="56" t="s">
        <v>1678</v>
      </c>
      <c r="F19" s="56"/>
      <c r="K19" s="369"/>
    </row>
    <row r="20" spans="2:11">
      <c r="C20" s="56" t="s">
        <v>1679</v>
      </c>
      <c r="E20" s="56" t="s">
        <v>181</v>
      </c>
      <c r="F20" s="369" t="s">
        <v>207</v>
      </c>
      <c r="I20" s="369"/>
    </row>
    <row r="21" spans="2:11">
      <c r="C21" s="56" t="s">
        <v>1680</v>
      </c>
      <c r="E21" s="56" t="s">
        <v>201</v>
      </c>
      <c r="F21" s="56"/>
    </row>
    <row r="22" spans="2:11">
      <c r="C22" s="56" t="s">
        <v>1681</v>
      </c>
      <c r="E22" s="56" t="s">
        <v>211</v>
      </c>
      <c r="F22" s="56"/>
    </row>
    <row r="23" spans="2:11">
      <c r="C23" s="56" t="s">
        <v>1682</v>
      </c>
      <c r="E23" s="56" t="s">
        <v>1678</v>
      </c>
      <c r="F23" s="56"/>
    </row>
    <row r="24" spans="2:11">
      <c r="F24" s="56"/>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99902-87A3-4DC8-BDF9-475B1C4872E8}">
  <sheetPr codeName="Sheet5">
    <tabColor rgb="FFFC9E04"/>
  </sheetPr>
  <dimension ref="A1:AL50"/>
  <sheetViews>
    <sheetView showGridLines="0" zoomScaleNormal="100" workbookViewId="0"/>
  </sheetViews>
  <sheetFormatPr defaultColWidth="9.109375" defaultRowHeight="14.4"/>
  <cols>
    <col min="1" max="1" width="6.6640625" style="36" customWidth="1"/>
    <col min="2" max="2" width="14.77734375" style="2" customWidth="1"/>
    <col min="3" max="3" width="1.77734375" style="2" customWidth="1"/>
    <col min="4" max="4" width="3.21875" style="37" customWidth="1"/>
    <col min="5" max="5" width="7" style="5" customWidth="1"/>
    <col min="6" max="6" width="16.77734375" style="5" customWidth="1"/>
    <col min="7" max="7" width="3.33203125" style="5" customWidth="1"/>
    <col min="8" max="8" width="5.109375" style="37" customWidth="1"/>
    <col min="9" max="9" width="17.21875" style="5" customWidth="1"/>
    <col min="10" max="10" width="5.21875" style="493" customWidth="1"/>
    <col min="11" max="11" width="3.33203125" style="5" customWidth="1"/>
    <col min="12" max="12" width="3.33203125" style="37" customWidth="1"/>
    <col min="13" max="13" width="20.77734375" style="5" customWidth="1"/>
    <col min="14" max="14" width="3.33203125" style="492" customWidth="1"/>
    <col min="15" max="15" width="3.33203125" style="38" customWidth="1"/>
    <col min="16" max="16" width="3.33203125" style="37" customWidth="1"/>
    <col min="17" max="17" width="20.77734375" style="37" customWidth="1"/>
    <col min="18" max="18" width="3.33203125" style="493" customWidth="1"/>
    <col min="19" max="19" width="3.33203125" style="38" customWidth="1"/>
    <col min="20" max="20" width="3.33203125" style="37" customWidth="1"/>
    <col min="21" max="21" width="20.77734375" style="38" customWidth="1"/>
    <col min="22" max="22" width="3.33203125" style="493" customWidth="1"/>
    <col min="23" max="24" width="3.33203125" style="5" customWidth="1"/>
    <col min="25" max="25" width="20.77734375" style="5" customWidth="1"/>
    <col min="26" max="26" width="3.33203125" style="493" customWidth="1"/>
    <col min="27" max="27" width="2.77734375" style="5" customWidth="1"/>
    <col min="28" max="28" width="9.109375" style="2"/>
    <col min="29" max="16384" width="9.109375" style="5"/>
  </cols>
  <sheetData>
    <row r="1" spans="1:30" s="2" customFormat="1" ht="14.4" customHeight="1">
      <c r="A1" s="36"/>
      <c r="D1" s="3"/>
      <c r="H1" s="3"/>
      <c r="J1" s="492"/>
      <c r="L1" s="3"/>
      <c r="N1" s="492"/>
      <c r="O1" s="4"/>
      <c r="P1" s="3"/>
      <c r="Q1" s="3"/>
      <c r="R1" s="492"/>
      <c r="S1" s="4"/>
      <c r="Z1" s="492"/>
    </row>
    <row r="2" spans="1:30" customFormat="1" ht="35.25" customHeight="1">
      <c r="A2" s="1790"/>
      <c r="B2" s="1791"/>
      <c r="C2" s="452"/>
      <c r="D2" s="37"/>
      <c r="E2" s="468" t="s">
        <v>1025</v>
      </c>
      <c r="F2" s="468"/>
      <c r="G2" s="5"/>
      <c r="H2" s="37"/>
      <c r="I2" s="5"/>
      <c r="J2" s="493"/>
      <c r="K2" s="5"/>
      <c r="L2" s="37"/>
      <c r="M2" s="5"/>
      <c r="N2" s="493"/>
      <c r="O2" s="5"/>
      <c r="P2" s="37"/>
      <c r="Q2" s="5"/>
      <c r="R2" s="493"/>
      <c r="S2" s="5"/>
      <c r="T2" s="37"/>
      <c r="U2" s="38"/>
      <c r="V2" s="493"/>
      <c r="W2" s="5"/>
      <c r="X2" s="5"/>
      <c r="Y2" s="5"/>
      <c r="Z2" s="5"/>
      <c r="AA2" s="5"/>
      <c r="AB2" s="5"/>
      <c r="AC2" s="5"/>
      <c r="AD2" s="5"/>
    </row>
    <row r="3" spans="1:30" s="11" customFormat="1" ht="10.050000000000001" customHeight="1">
      <c r="A3" s="348"/>
      <c r="D3" s="429"/>
      <c r="E3" s="157"/>
      <c r="F3" s="157"/>
      <c r="G3" s="157"/>
      <c r="H3" s="429"/>
      <c r="I3" s="157"/>
      <c r="J3" s="494"/>
      <c r="K3" s="157"/>
      <c r="L3" s="429"/>
      <c r="M3" s="157"/>
      <c r="N3" s="492"/>
      <c r="O3" s="157"/>
      <c r="P3" s="429"/>
      <c r="Q3" s="429"/>
      <c r="R3" s="494"/>
      <c r="S3" s="157"/>
      <c r="Z3" s="501"/>
    </row>
    <row r="4" spans="1:30" s="15" customFormat="1" ht="18">
      <c r="A4" s="349"/>
      <c r="D4" s="956"/>
      <c r="E4" s="956"/>
      <c r="F4" s="956"/>
      <c r="G4" s="429"/>
      <c r="H4" s="429"/>
      <c r="I4" s="7"/>
      <c r="J4" s="502"/>
      <c r="K4" s="7"/>
      <c r="L4" s="430"/>
      <c r="M4" s="430"/>
      <c r="N4" s="492"/>
      <c r="O4" s="430"/>
      <c r="P4" s="430"/>
      <c r="Q4" s="430"/>
      <c r="R4" s="503"/>
      <c r="S4" s="430"/>
      <c r="Z4" s="502"/>
    </row>
    <row r="5" spans="1:30" s="15" customFormat="1" ht="15" customHeight="1">
      <c r="A5" s="349"/>
      <c r="D5" s="957"/>
      <c r="E5" s="512"/>
      <c r="F5" s="958"/>
      <c r="G5" s="959"/>
      <c r="H5" s="957"/>
      <c r="I5" s="512"/>
      <c r="J5" s="960"/>
      <c r="K5" s="959"/>
      <c r="L5" s="957"/>
      <c r="M5" s="512"/>
      <c r="N5" s="960"/>
      <c r="O5" s="959"/>
      <c r="P5" s="957"/>
      <c r="Q5" s="512"/>
      <c r="R5" s="509"/>
      <c r="S5" s="959"/>
      <c r="T5" s="1792"/>
      <c r="U5" s="1768"/>
      <c r="V5" s="1794"/>
      <c r="W5" s="2"/>
      <c r="X5" s="515"/>
      <c r="Y5" s="504"/>
      <c r="Z5" s="509"/>
    </row>
    <row r="6" spans="1:30" s="962" customFormat="1" ht="23.4">
      <c r="A6" s="961"/>
      <c r="D6" s="963"/>
      <c r="E6" s="513"/>
      <c r="F6" s="983">
        <v>1</v>
      </c>
      <c r="H6" s="963"/>
      <c r="I6" s="964">
        <v>1</v>
      </c>
      <c r="J6" s="965"/>
      <c r="L6" s="963"/>
      <c r="M6" s="982">
        <v>1</v>
      </c>
      <c r="N6" s="965"/>
      <c r="P6" s="963"/>
      <c r="Q6" s="982">
        <v>1</v>
      </c>
      <c r="R6" s="965"/>
      <c r="T6" s="968"/>
      <c r="U6" s="982">
        <v>121</v>
      </c>
      <c r="V6" s="965"/>
      <c r="W6" s="966"/>
      <c r="X6" s="963"/>
      <c r="Y6" s="964">
        <v>3265.23</v>
      </c>
      <c r="Z6" s="965"/>
    </row>
    <row r="7" spans="1:30" s="469" customFormat="1" ht="18">
      <c r="A7" s="967"/>
      <c r="D7" s="1792" t="s">
        <v>1780</v>
      </c>
      <c r="E7" s="1768"/>
      <c r="F7" s="1793"/>
      <c r="H7" s="1792" t="s">
        <v>1026</v>
      </c>
      <c r="I7" s="1768"/>
      <c r="J7" s="1794"/>
      <c r="L7" s="1792" t="s">
        <v>1979</v>
      </c>
      <c r="M7" s="1768"/>
      <c r="N7" s="1794"/>
      <c r="P7" s="1792" t="s">
        <v>1847</v>
      </c>
      <c r="Q7" s="1768"/>
      <c r="R7" s="1794"/>
      <c r="T7" s="1792" t="s">
        <v>1776</v>
      </c>
      <c r="U7" s="1768"/>
      <c r="V7" s="1794"/>
      <c r="W7" s="4"/>
      <c r="X7" s="1792" t="s">
        <v>1848</v>
      </c>
      <c r="Y7" s="1768"/>
      <c r="Z7" s="1794"/>
    </row>
    <row r="8" spans="1:30" s="2" customFormat="1" ht="9" customHeight="1" thickBot="1">
      <c r="A8" s="36"/>
      <c r="D8" s="507"/>
      <c r="E8" s="508"/>
      <c r="F8" s="969"/>
      <c r="H8" s="507"/>
      <c r="I8" s="508"/>
      <c r="J8" s="510"/>
      <c r="L8" s="507"/>
      <c r="M8" s="511"/>
      <c r="N8" s="510"/>
      <c r="O8" s="4"/>
      <c r="P8" s="507"/>
      <c r="Q8" s="514"/>
      <c r="R8" s="510"/>
      <c r="S8" s="4"/>
      <c r="T8" s="507"/>
      <c r="U8" s="514"/>
      <c r="V8" s="510"/>
      <c r="X8" s="516"/>
      <c r="Y8" s="508"/>
      <c r="Z8" s="510"/>
    </row>
    <row r="9" spans="1:30" s="2" customFormat="1">
      <c r="A9" s="36"/>
      <c r="D9" s="3"/>
      <c r="H9" s="3"/>
      <c r="J9" s="492"/>
      <c r="L9" s="3"/>
      <c r="N9" s="492"/>
      <c r="O9" s="4"/>
      <c r="P9" s="3"/>
      <c r="Q9" s="3"/>
      <c r="R9" s="492"/>
      <c r="S9" s="4"/>
      <c r="T9" s="3"/>
      <c r="U9" s="4"/>
      <c r="V9" s="492"/>
      <c r="Z9" s="492"/>
    </row>
    <row r="10" spans="1:30" s="15" customFormat="1" ht="15" customHeight="1">
      <c r="A10" s="349"/>
      <c r="D10" s="957"/>
      <c r="E10" s="512"/>
      <c r="F10" s="958"/>
      <c r="G10" s="959"/>
      <c r="H10" s="957"/>
      <c r="I10" s="512"/>
      <c r="J10" s="958"/>
      <c r="L10" s="957"/>
      <c r="M10" s="512"/>
      <c r="N10" s="960"/>
      <c r="O10" s="959"/>
      <c r="P10" s="957"/>
      <c r="Q10" s="512"/>
      <c r="R10" s="960"/>
      <c r="S10" s="959"/>
      <c r="T10" s="957"/>
      <c r="U10" s="512"/>
      <c r="V10" s="960"/>
      <c r="W10" s="2"/>
      <c r="X10" s="515"/>
      <c r="Y10" s="504"/>
      <c r="Z10" s="509"/>
    </row>
    <row r="11" spans="1:30" s="962" customFormat="1" ht="23.4">
      <c r="A11" s="961"/>
      <c r="D11" s="963"/>
      <c r="E11" s="513"/>
      <c r="F11" s="983">
        <v>7</v>
      </c>
      <c r="H11" s="963"/>
      <c r="I11" s="964">
        <v>7</v>
      </c>
      <c r="J11" s="1008"/>
      <c r="L11" s="963"/>
      <c r="M11" s="964">
        <v>11</v>
      </c>
      <c r="N11" s="965"/>
      <c r="P11" s="963"/>
      <c r="Q11" s="964">
        <v>7</v>
      </c>
      <c r="R11" s="965"/>
      <c r="T11" s="963"/>
      <c r="U11" s="982">
        <v>239</v>
      </c>
      <c r="V11" s="965"/>
      <c r="W11" s="966"/>
      <c r="X11" s="963"/>
      <c r="Y11" s="982">
        <v>1</v>
      </c>
      <c r="Z11" s="965"/>
    </row>
    <row r="12" spans="1:30" s="469" customFormat="1" ht="18">
      <c r="A12" s="967"/>
      <c r="D12" s="1792" t="s">
        <v>1061</v>
      </c>
      <c r="E12" s="1768"/>
      <c r="F12" s="1793"/>
      <c r="H12" s="1792" t="s">
        <v>1779</v>
      </c>
      <c r="I12" s="1768"/>
      <c r="J12" s="1793"/>
      <c r="L12" s="1792" t="s">
        <v>1778</v>
      </c>
      <c r="M12" s="1768"/>
      <c r="N12" s="1794"/>
      <c r="P12" s="968"/>
      <c r="Q12" s="968" t="s">
        <v>1860</v>
      </c>
      <c r="R12" s="965"/>
      <c r="T12" s="968"/>
      <c r="U12" s="968" t="s">
        <v>1777</v>
      </c>
      <c r="V12" s="965"/>
      <c r="W12" s="4"/>
      <c r="X12" s="1792" t="s">
        <v>1772</v>
      </c>
      <c r="Y12" s="1768"/>
      <c r="Z12" s="1794"/>
    </row>
    <row r="13" spans="1:30" s="2" customFormat="1" ht="9" customHeight="1" thickBot="1">
      <c r="A13" s="36"/>
      <c r="D13" s="507"/>
      <c r="E13" s="508"/>
      <c r="F13" s="969"/>
      <c r="H13" s="507"/>
      <c r="I13" s="508"/>
      <c r="J13" s="969"/>
      <c r="L13" s="507"/>
      <c r="M13" s="508"/>
      <c r="N13" s="510"/>
      <c r="P13" s="507"/>
      <c r="Q13" s="508"/>
      <c r="R13" s="510"/>
      <c r="S13" s="4"/>
      <c r="T13" s="507"/>
      <c r="U13" s="511"/>
      <c r="V13" s="510"/>
      <c r="X13" s="516"/>
      <c r="Y13" s="508"/>
      <c r="Z13" s="510"/>
    </row>
    <row r="14" spans="1:30" s="2" customFormat="1" ht="49.2" customHeight="1">
      <c r="A14" s="36"/>
      <c r="D14" s="3"/>
      <c r="H14" s="3"/>
      <c r="J14" s="492"/>
      <c r="L14" s="3"/>
      <c r="N14" s="492"/>
      <c r="O14" s="4"/>
      <c r="P14" s="3"/>
      <c r="Q14" s="3"/>
      <c r="R14" s="492"/>
      <c r="S14" s="4"/>
      <c r="T14" s="3"/>
      <c r="U14" s="4"/>
      <c r="V14" s="492"/>
      <c r="Z14" s="492"/>
    </row>
    <row r="15" spans="1:30" s="15" customFormat="1" ht="10.199999999999999" customHeight="1">
      <c r="A15" s="349"/>
      <c r="D15" s="957"/>
      <c r="E15" s="970"/>
      <c r="F15" s="512"/>
      <c r="G15" s="512"/>
      <c r="H15" s="512"/>
      <c r="I15" s="971"/>
      <c r="J15" s="960"/>
      <c r="K15" s="959"/>
      <c r="L15" s="957"/>
      <c r="M15" s="970"/>
      <c r="N15" s="512"/>
      <c r="O15" s="512"/>
      <c r="P15" s="512"/>
      <c r="Q15" s="971"/>
      <c r="R15" s="960"/>
      <c r="S15" s="959"/>
      <c r="T15" s="957"/>
      <c r="U15" s="505"/>
      <c r="V15" s="456"/>
      <c r="W15"/>
      <c r="X15"/>
      <c r="Y15" s="972"/>
      <c r="Z15" s="973"/>
    </row>
    <row r="16" spans="1:30" s="15" customFormat="1" ht="19.2" customHeight="1">
      <c r="A16" s="349"/>
      <c r="D16" s="974"/>
      <c r="E16" s="505" t="s">
        <v>1773</v>
      </c>
      <c r="F16" s="96"/>
      <c r="G16" s="96"/>
      <c r="H16" s="96"/>
      <c r="I16" s="989">
        <v>2024</v>
      </c>
      <c r="J16" s="965"/>
      <c r="K16" s="959"/>
      <c r="L16" s="96"/>
      <c r="M16" s="597" t="s">
        <v>751</v>
      </c>
      <c r="N16" s="96"/>
      <c r="O16" s="96"/>
      <c r="P16" s="96"/>
      <c r="Q16" s="972">
        <f>I16</f>
        <v>2024</v>
      </c>
      <c r="R16" s="965"/>
      <c r="S16" s="959"/>
      <c r="T16" s="974"/>
      <c r="U16" s="505" t="s">
        <v>787</v>
      </c>
      <c r="V16" s="456"/>
      <c r="W16"/>
      <c r="X16"/>
      <c r="Y16" s="972">
        <f>I16</f>
        <v>2024</v>
      </c>
      <c r="Z16" s="976"/>
    </row>
    <row r="17" spans="1:26" s="15" customFormat="1" ht="11.4" customHeight="1" thickBot="1">
      <c r="A17" s="349"/>
      <c r="D17" s="974"/>
      <c r="E17" s="505"/>
      <c r="F17" s="96"/>
      <c r="G17" s="96"/>
      <c r="H17" s="96"/>
      <c r="I17" s="96"/>
      <c r="J17" s="965"/>
      <c r="K17" s="959"/>
      <c r="L17" s="96"/>
      <c r="M17" s="597"/>
      <c r="N17" s="96"/>
      <c r="O17" s="96"/>
      <c r="P17" s="96"/>
      <c r="Q17" s="975"/>
      <c r="R17" s="965"/>
      <c r="S17" s="959"/>
      <c r="T17" s="974"/>
      <c r="U17" s="505"/>
      <c r="V17" s="456"/>
      <c r="W17"/>
      <c r="X17"/>
      <c r="Y17" s="975"/>
      <c r="Z17" s="976"/>
    </row>
    <row r="18" spans="1:26" s="962" customFormat="1" ht="18.600000000000001" customHeight="1" thickBot="1">
      <c r="A18" s="961"/>
      <c r="D18" s="963"/>
      <c r="E18" s="984" t="s">
        <v>1774</v>
      </c>
      <c r="F18" s="1076">
        <v>45292</v>
      </c>
      <c r="G18" s="984"/>
      <c r="H18" s="985" t="s">
        <v>1775</v>
      </c>
      <c r="I18" s="1076">
        <v>45657</v>
      </c>
      <c r="J18" s="965"/>
      <c r="L18" s="93"/>
      <c r="M18"/>
      <c r="N18" s="456"/>
      <c r="O18" s="96"/>
      <c r="P18" s="93"/>
      <c r="Q18" s="93"/>
      <c r="R18" s="977"/>
      <c r="T18" s="963"/>
      <c r="U18" s="505"/>
      <c r="V18" s="456"/>
      <c r="W18"/>
      <c r="X18"/>
      <c r="Y18"/>
      <c r="Z18" s="965"/>
    </row>
    <row r="19" spans="1:26" s="962" customFormat="1" ht="18.600000000000001" customHeight="1" thickBot="1">
      <c r="A19" s="961"/>
      <c r="D19" s="963"/>
      <c r="E19" s="986"/>
      <c r="F19" s="987">
        <v>253000</v>
      </c>
      <c r="G19" s="988"/>
      <c r="H19" s="988"/>
      <c r="I19" s="987">
        <v>225023</v>
      </c>
      <c r="J19" s="965"/>
      <c r="L19" s="93"/>
      <c r="M19"/>
      <c r="N19" s="456"/>
      <c r="O19" s="96"/>
      <c r="P19" s="93"/>
      <c r="Q19" s="93"/>
      <c r="R19" s="977"/>
      <c r="T19" s="93"/>
      <c r="U19" s="505"/>
      <c r="V19" s="456"/>
      <c r="W19"/>
      <c r="X19"/>
      <c r="Y19"/>
      <c r="Z19" s="977"/>
    </row>
    <row r="20" spans="1:26" s="469" customFormat="1" ht="23.4">
      <c r="A20" s="967"/>
      <c r="D20" s="93"/>
      <c r="E20"/>
      <c r="F20"/>
      <c r="G20" s="506"/>
      <c r="H20" s="93"/>
      <c r="I20"/>
      <c r="J20" s="715"/>
      <c r="L20" s="93"/>
      <c r="M20"/>
      <c r="N20" s="456"/>
      <c r="O20" s="96"/>
      <c r="P20" s="93"/>
      <c r="Q20" s="93"/>
      <c r="R20" s="977"/>
      <c r="T20" s="93"/>
      <c r="U20" s="505"/>
      <c r="V20" s="456"/>
      <c r="W20"/>
      <c r="X20"/>
      <c r="Y20"/>
      <c r="Z20" s="977"/>
    </row>
    <row r="21" spans="1:26" s="2" customFormat="1" ht="23.4">
      <c r="A21" s="36"/>
      <c r="D21" s="93"/>
      <c r="E21"/>
      <c r="F21"/>
      <c r="G21" s="506"/>
      <c r="H21" s="93"/>
      <c r="I21"/>
      <c r="J21" s="715"/>
      <c r="L21" s="93"/>
      <c r="M21"/>
      <c r="N21" s="456"/>
      <c r="O21" s="96"/>
      <c r="P21" s="93"/>
      <c r="Q21" s="93"/>
      <c r="R21" s="977"/>
      <c r="S21" s="4"/>
      <c r="T21" s="93"/>
      <c r="U21" s="505"/>
      <c r="V21" s="456"/>
      <c r="W21"/>
      <c r="X21"/>
      <c r="Y21"/>
      <c r="Z21" s="977"/>
    </row>
    <row r="22" spans="1:26" s="2" customFormat="1" ht="23.4">
      <c r="A22" s="36"/>
      <c r="D22" s="93"/>
      <c r="E22"/>
      <c r="F22"/>
      <c r="G22" s="506"/>
      <c r="H22" s="93"/>
      <c r="I22"/>
      <c r="J22" s="715"/>
      <c r="L22" s="93"/>
      <c r="M22"/>
      <c r="N22" s="456"/>
      <c r="O22" s="96"/>
      <c r="P22" s="93"/>
      <c r="Q22" s="93"/>
      <c r="R22" s="977"/>
      <c r="S22" s="4"/>
      <c r="T22" s="93"/>
      <c r="U22" s="505"/>
      <c r="V22" s="456"/>
      <c r="W22"/>
      <c r="X22"/>
      <c r="Y22"/>
      <c r="Z22" s="977"/>
    </row>
    <row r="23" spans="1:26" s="2" customFormat="1" ht="23.4">
      <c r="A23" s="36"/>
      <c r="D23" s="93"/>
      <c r="E23"/>
      <c r="F23"/>
      <c r="G23" s="506"/>
      <c r="H23" s="93"/>
      <c r="I23"/>
      <c r="J23" s="715"/>
      <c r="L23" s="93"/>
      <c r="M23"/>
      <c r="N23" s="456"/>
      <c r="O23" s="96"/>
      <c r="P23" s="93"/>
      <c r="Q23" s="93"/>
      <c r="R23" s="977"/>
      <c r="S23" s="4"/>
      <c r="T23" s="93"/>
      <c r="U23" s="505"/>
      <c r="V23" s="456"/>
      <c r="W23"/>
      <c r="X23"/>
      <c r="Y23"/>
      <c r="Z23" s="977"/>
    </row>
    <row r="24" spans="1:26" s="2" customFormat="1" ht="23.4">
      <c r="A24" s="36"/>
      <c r="D24" s="93"/>
      <c r="E24"/>
      <c r="F24"/>
      <c r="G24" s="506"/>
      <c r="H24" s="93"/>
      <c r="I24"/>
      <c r="J24" s="715"/>
      <c r="L24" s="93"/>
      <c r="M24"/>
      <c r="N24" s="456"/>
      <c r="O24" s="96"/>
      <c r="P24" s="93"/>
      <c r="Q24" s="93"/>
      <c r="R24" s="977"/>
      <c r="S24" s="4"/>
      <c r="T24" s="93"/>
      <c r="U24" s="505"/>
      <c r="V24" s="456"/>
      <c r="W24"/>
      <c r="X24"/>
      <c r="Y24"/>
      <c r="Z24" s="977"/>
    </row>
    <row r="25" spans="1:26" s="2" customFormat="1" ht="23.4">
      <c r="A25" s="36"/>
      <c r="D25" s="93"/>
      <c r="E25"/>
      <c r="F25"/>
      <c r="G25" s="506"/>
      <c r="H25" s="93"/>
      <c r="I25"/>
      <c r="J25" s="715"/>
      <c r="L25" s="93"/>
      <c r="M25"/>
      <c r="N25" s="456"/>
      <c r="O25" s="96"/>
      <c r="P25" s="93"/>
      <c r="Q25" s="93"/>
      <c r="R25" s="977"/>
      <c r="S25" s="4"/>
      <c r="T25" s="93"/>
      <c r="U25" s="505"/>
      <c r="V25" s="456"/>
      <c r="W25"/>
      <c r="X25"/>
      <c r="Y25"/>
      <c r="Z25" s="977"/>
    </row>
    <row r="26" spans="1:26" s="2" customFormat="1" ht="15" thickBot="1">
      <c r="A26" s="36"/>
      <c r="D26" s="716"/>
      <c r="E26" s="978"/>
      <c r="F26" s="979"/>
      <c r="G26" s="717"/>
      <c r="H26" s="717"/>
      <c r="I26" s="717"/>
      <c r="J26" s="718"/>
      <c r="L26" s="716"/>
      <c r="M26" s="978"/>
      <c r="N26" s="979"/>
      <c r="O26" s="717"/>
      <c r="P26" s="717"/>
      <c r="Q26" s="717"/>
      <c r="R26" s="718"/>
      <c r="T26" s="716"/>
      <c r="U26" s="978"/>
      <c r="V26" s="979"/>
      <c r="W26" s="717"/>
      <c r="X26" s="717"/>
      <c r="Y26" s="717"/>
      <c r="Z26" s="718"/>
    </row>
    <row r="27" spans="1:26" s="981" customFormat="1" ht="15.6">
      <c r="A27" s="980"/>
      <c r="D27" s="3"/>
      <c r="E27" s="4"/>
      <c r="F27" s="492"/>
      <c r="G27" s="2"/>
      <c r="H27" s="2"/>
      <c r="I27" s="2"/>
      <c r="J27" s="492"/>
      <c r="K27" s="2"/>
      <c r="L27" s="3"/>
      <c r="M27" s="4"/>
      <c r="N27" s="492"/>
      <c r="O27" s="2"/>
      <c r="P27" s="2"/>
      <c r="Q27" s="2"/>
      <c r="R27" s="492"/>
      <c r="S27" s="2"/>
      <c r="T27" s="3"/>
      <c r="U27" s="4"/>
      <c r="V27" s="492"/>
      <c r="W27" s="2"/>
      <c r="X27" s="2"/>
      <c r="Y27" s="2"/>
      <c r="Z27" s="492"/>
    </row>
    <row r="28" spans="1:26" s="2" customFormat="1" ht="17.399999999999999" customHeight="1">
      <c r="A28" s="36"/>
      <c r="D28" s="3"/>
      <c r="H28" s="3"/>
      <c r="J28" s="492"/>
      <c r="L28" s="3"/>
      <c r="N28" s="492"/>
      <c r="O28" s="4"/>
      <c r="P28" s="3"/>
      <c r="Q28" s="3"/>
      <c r="R28" s="492"/>
      <c r="S28" s="4"/>
      <c r="T28" s="3"/>
      <c r="U28" s="4"/>
      <c r="V28" s="492"/>
      <c r="Z28" s="492"/>
    </row>
    <row r="29" spans="1:26" s="2" customFormat="1">
      <c r="A29" s="36"/>
      <c r="D29" s="3"/>
      <c r="H29" s="3"/>
      <c r="J29" s="492"/>
      <c r="L29" s="3"/>
      <c r="N29" s="492"/>
      <c r="O29" s="4"/>
      <c r="P29" s="3"/>
      <c r="Q29" s="3"/>
      <c r="R29" s="492"/>
      <c r="S29" s="4"/>
      <c r="T29" s="3"/>
      <c r="U29" s="4"/>
      <c r="V29" s="492"/>
      <c r="Z29" s="492"/>
    </row>
    <row r="30" spans="1:26" s="2" customFormat="1">
      <c r="A30" s="36"/>
      <c r="D30" s="3"/>
      <c r="H30" s="3"/>
      <c r="J30" s="492"/>
      <c r="L30" s="3"/>
      <c r="N30" s="492"/>
      <c r="O30" s="4"/>
      <c r="P30" s="3"/>
      <c r="Q30" s="3"/>
      <c r="R30" s="492"/>
      <c r="S30" s="4"/>
      <c r="T30" s="3"/>
      <c r="U30" s="4"/>
      <c r="V30" s="492"/>
      <c r="Z30" s="492"/>
    </row>
    <row r="31" spans="1:26" s="2" customFormat="1">
      <c r="A31" s="36"/>
      <c r="D31" s="3"/>
      <c r="H31" s="3"/>
      <c r="J31" s="492"/>
      <c r="L31" s="3"/>
      <c r="N31" s="492"/>
      <c r="O31" s="4"/>
      <c r="P31" s="3"/>
      <c r="Q31" s="3"/>
      <c r="R31" s="492"/>
      <c r="S31" s="4"/>
      <c r="T31" s="3"/>
      <c r="U31" s="4"/>
      <c r="V31" s="492"/>
      <c r="Z31" s="492"/>
    </row>
    <row r="32" spans="1:26" s="2" customFormat="1">
      <c r="A32" s="36"/>
      <c r="D32" s="3"/>
      <c r="H32" s="3"/>
      <c r="J32" s="492"/>
      <c r="L32" s="3"/>
      <c r="N32" s="492"/>
      <c r="O32" s="4"/>
      <c r="P32" s="3"/>
      <c r="Q32" s="3"/>
      <c r="R32" s="492"/>
      <c r="S32" s="4"/>
      <c r="T32" s="3"/>
      <c r="U32" s="4"/>
      <c r="V32" s="492"/>
      <c r="Z32" s="492"/>
    </row>
    <row r="33" spans="1:38" s="2" customFormat="1">
      <c r="A33" s="36"/>
      <c r="D33" s="3"/>
      <c r="H33" s="3"/>
      <c r="J33" s="492"/>
      <c r="L33" s="3"/>
      <c r="N33" s="492"/>
      <c r="O33" s="4"/>
      <c r="P33" s="3"/>
      <c r="Q33" s="3"/>
      <c r="R33" s="492"/>
      <c r="S33" s="4"/>
      <c r="T33" s="3"/>
      <c r="U33" s="4"/>
      <c r="V33" s="492"/>
      <c r="Z33" s="492"/>
    </row>
    <row r="34" spans="1:38" s="2" customFormat="1" ht="20.399999999999999" customHeight="1">
      <c r="A34" s="36"/>
      <c r="D34" s="3"/>
      <c r="H34" s="3"/>
      <c r="J34" s="492"/>
      <c r="L34" s="3"/>
      <c r="N34" s="492"/>
      <c r="O34" s="4"/>
      <c r="P34" s="3"/>
      <c r="Q34" s="3"/>
      <c r="R34" s="492"/>
      <c r="S34" s="4"/>
      <c r="T34" s="3"/>
      <c r="U34" s="4"/>
      <c r="V34" s="492"/>
      <c r="Z34" s="492"/>
    </row>
    <row r="35" spans="1:38" s="2" customFormat="1">
      <c r="A35" s="36"/>
      <c r="D35" s="3"/>
      <c r="H35" s="3"/>
      <c r="J35" s="492"/>
      <c r="L35" s="3"/>
      <c r="N35" s="492"/>
      <c r="O35" s="4"/>
      <c r="P35" s="3"/>
      <c r="Q35" s="3"/>
      <c r="R35" s="492"/>
      <c r="S35" s="4"/>
      <c r="T35" s="3"/>
      <c r="U35" s="4"/>
      <c r="V35" s="492"/>
      <c r="Z35" s="492"/>
    </row>
    <row r="36" spans="1:38" s="2" customFormat="1">
      <c r="A36" s="36"/>
      <c r="D36" s="3"/>
      <c r="H36" s="3"/>
      <c r="J36" s="492"/>
      <c r="L36" s="3"/>
      <c r="N36" s="492"/>
      <c r="O36" s="4"/>
      <c r="P36" s="3"/>
      <c r="Q36" s="3"/>
      <c r="R36" s="492"/>
      <c r="S36" s="4"/>
      <c r="T36" s="3"/>
      <c r="U36" s="4"/>
      <c r="V36" s="492"/>
      <c r="Z36" s="492"/>
    </row>
    <row r="37" spans="1:38" s="2" customFormat="1">
      <c r="A37" s="36"/>
      <c r="D37" s="3"/>
      <c r="H37" s="3"/>
      <c r="J37" s="492"/>
      <c r="L37" s="3"/>
      <c r="N37" s="492"/>
      <c r="O37" s="4"/>
      <c r="P37" s="3"/>
      <c r="Q37" s="3"/>
      <c r="R37" s="492"/>
      <c r="S37" s="4"/>
      <c r="T37" s="3"/>
      <c r="U37" s="4"/>
      <c r="V37" s="492"/>
      <c r="Z37" s="492"/>
    </row>
    <row r="38" spans="1:38" s="2" customFormat="1">
      <c r="A38" s="36"/>
      <c r="D38" s="3"/>
      <c r="H38" s="3"/>
      <c r="J38" s="492"/>
      <c r="L38" s="3"/>
      <c r="N38" s="492"/>
      <c r="O38" s="4"/>
      <c r="P38" s="3"/>
      <c r="Q38" s="3"/>
      <c r="R38" s="492"/>
      <c r="S38" s="4"/>
      <c r="T38" s="3"/>
      <c r="U38" s="4"/>
      <c r="V38" s="492"/>
      <c r="Z38" s="492"/>
    </row>
    <row r="39" spans="1:38" s="2" customFormat="1">
      <c r="A39" s="36"/>
      <c r="D39" s="3"/>
      <c r="H39" s="3"/>
      <c r="J39" s="492"/>
      <c r="L39" s="3"/>
      <c r="N39" s="492"/>
      <c r="O39" s="4"/>
      <c r="P39" s="3"/>
      <c r="Q39" s="3"/>
      <c r="R39" s="492"/>
      <c r="S39" s="4"/>
      <c r="T39" s="3"/>
      <c r="U39" s="4"/>
      <c r="V39" s="492"/>
      <c r="Z39" s="492"/>
    </row>
    <row r="40" spans="1:38">
      <c r="D40" s="3"/>
      <c r="E40" s="2"/>
      <c r="F40" s="2"/>
      <c r="G40" s="2"/>
      <c r="H40" s="3"/>
      <c r="I40" s="2"/>
      <c r="J40" s="492"/>
      <c r="K40" s="2"/>
      <c r="L40" s="3"/>
      <c r="M40" s="2"/>
      <c r="O40" s="4"/>
      <c r="P40" s="3"/>
      <c r="Q40" s="3"/>
      <c r="R40" s="492"/>
      <c r="S40" s="4"/>
      <c r="T40" s="3"/>
      <c r="U40" s="4"/>
      <c r="V40" s="492"/>
      <c r="W40" s="2"/>
      <c r="X40" s="2"/>
      <c r="Y40" s="2"/>
      <c r="Z40" s="492"/>
      <c r="AA40" s="2"/>
      <c r="AC40" s="2"/>
      <c r="AD40" s="2"/>
      <c r="AE40" s="2"/>
      <c r="AF40" s="2"/>
      <c r="AG40" s="2"/>
      <c r="AH40" s="2"/>
      <c r="AI40" s="2"/>
      <c r="AJ40" s="2"/>
      <c r="AK40" s="2"/>
      <c r="AL40" s="2"/>
    </row>
    <row r="41" spans="1:38" ht="9" customHeight="1">
      <c r="D41" s="3"/>
      <c r="E41" s="2"/>
      <c r="F41" s="2"/>
      <c r="G41" s="2"/>
      <c r="H41" s="3"/>
      <c r="I41" s="2"/>
      <c r="J41" s="492"/>
      <c r="K41" s="2"/>
      <c r="L41" s="3"/>
      <c r="M41" s="2"/>
      <c r="O41" s="4"/>
      <c r="P41" s="3"/>
      <c r="Q41" s="3"/>
      <c r="R41" s="492"/>
      <c r="S41" s="4"/>
      <c r="T41" s="3"/>
      <c r="U41" s="4"/>
      <c r="V41" s="492"/>
      <c r="W41" s="2"/>
      <c r="X41" s="2"/>
      <c r="Y41" s="2"/>
      <c r="Z41" s="492"/>
      <c r="AA41" s="2"/>
      <c r="AC41" s="2"/>
      <c r="AD41" s="2"/>
      <c r="AE41" s="2"/>
      <c r="AF41" s="2"/>
      <c r="AG41" s="2"/>
      <c r="AH41" s="2"/>
      <c r="AI41" s="2"/>
      <c r="AJ41" s="2"/>
      <c r="AK41" s="2"/>
      <c r="AL41" s="2"/>
    </row>
    <row r="42" spans="1:38">
      <c r="D42" s="3"/>
      <c r="E42" s="2"/>
      <c r="F42" s="2"/>
      <c r="G42" s="2"/>
      <c r="H42" s="3"/>
      <c r="I42" s="2"/>
      <c r="J42" s="492"/>
      <c r="K42" s="2"/>
      <c r="L42" s="3"/>
      <c r="M42" s="2"/>
      <c r="O42" s="4"/>
      <c r="P42" s="3"/>
      <c r="Q42" s="3"/>
      <c r="R42" s="492"/>
      <c r="S42" s="4"/>
      <c r="T42" s="3"/>
      <c r="U42" s="4"/>
      <c r="V42" s="492"/>
      <c r="W42" s="2"/>
      <c r="X42" s="2"/>
      <c r="Y42" s="2"/>
      <c r="Z42" s="492"/>
      <c r="AA42" s="2"/>
      <c r="AC42" s="2"/>
      <c r="AD42" s="2"/>
      <c r="AE42" s="2"/>
      <c r="AF42" s="2"/>
      <c r="AG42" s="2"/>
      <c r="AH42" s="2"/>
      <c r="AI42" s="2"/>
      <c r="AJ42" s="2"/>
      <c r="AK42" s="2"/>
      <c r="AL42" s="2"/>
    </row>
    <row r="43" spans="1:38" ht="22.2" customHeight="1">
      <c r="D43" s="3"/>
      <c r="E43" s="2"/>
      <c r="F43" s="2"/>
      <c r="G43" s="2"/>
      <c r="H43" s="3"/>
      <c r="I43" s="2"/>
      <c r="J43" s="492"/>
      <c r="K43" s="2"/>
      <c r="L43" s="3"/>
      <c r="M43" s="2"/>
      <c r="O43" s="4"/>
      <c r="P43" s="3"/>
      <c r="Q43" s="3"/>
      <c r="R43" s="492"/>
      <c r="S43" s="4"/>
      <c r="T43" s="3"/>
      <c r="U43" s="4"/>
      <c r="V43" s="492"/>
      <c r="W43" s="2"/>
      <c r="X43" s="2"/>
      <c r="Y43" s="2"/>
      <c r="Z43" s="492"/>
      <c r="AA43" s="2"/>
      <c r="AC43" s="2"/>
      <c r="AD43" s="2"/>
      <c r="AE43" s="2"/>
      <c r="AF43" s="2"/>
      <c r="AG43" s="2"/>
      <c r="AH43" s="2"/>
      <c r="AI43" s="2"/>
      <c r="AJ43" s="2"/>
      <c r="AK43" s="2"/>
      <c r="AL43" s="2"/>
    </row>
    <row r="44" spans="1:38">
      <c r="D44" s="3"/>
      <c r="E44" s="2"/>
      <c r="F44" s="2"/>
      <c r="G44" s="2"/>
      <c r="H44" s="3"/>
      <c r="I44" s="2"/>
      <c r="J44" s="492"/>
      <c r="K44" s="2"/>
      <c r="L44" s="3"/>
      <c r="M44" s="2"/>
      <c r="O44" s="4"/>
      <c r="P44" s="3"/>
      <c r="Q44" s="3"/>
      <c r="R44" s="492"/>
      <c r="S44" s="4"/>
      <c r="T44" s="3"/>
      <c r="U44" s="4"/>
      <c r="V44" s="492"/>
      <c r="W44" s="2"/>
      <c r="X44" s="2"/>
      <c r="Y44" s="2"/>
      <c r="Z44" s="492"/>
      <c r="AA44" s="2"/>
      <c r="AC44" s="2"/>
      <c r="AD44" s="2"/>
      <c r="AE44" s="2"/>
      <c r="AF44" s="2"/>
      <c r="AG44" s="2"/>
      <c r="AH44" s="2"/>
      <c r="AI44" s="2"/>
      <c r="AJ44" s="2"/>
      <c r="AK44" s="2"/>
      <c r="AL44" s="2"/>
    </row>
    <row r="45" spans="1:38" ht="22.2" customHeight="1">
      <c r="D45" s="3"/>
      <c r="E45" s="2"/>
      <c r="F45" s="2"/>
      <c r="G45" s="2"/>
      <c r="H45" s="3"/>
      <c r="I45" s="2"/>
      <c r="J45" s="492"/>
      <c r="K45" s="2"/>
      <c r="L45" s="3"/>
      <c r="M45" s="2"/>
      <c r="O45" s="4"/>
      <c r="P45" s="3"/>
      <c r="Q45" s="3"/>
      <c r="R45" s="492"/>
      <c r="S45" s="4"/>
      <c r="T45" s="3"/>
      <c r="U45" s="4"/>
      <c r="V45" s="492"/>
      <c r="W45" s="2"/>
      <c r="X45" s="2"/>
      <c r="Y45" s="2"/>
      <c r="Z45" s="492"/>
      <c r="AA45" s="2"/>
      <c r="AC45" s="2"/>
      <c r="AD45" s="2"/>
      <c r="AE45" s="2"/>
      <c r="AF45" s="2"/>
      <c r="AG45" s="2"/>
      <c r="AH45" s="2"/>
      <c r="AI45" s="2"/>
      <c r="AJ45" s="2"/>
      <c r="AK45" s="2"/>
      <c r="AL45" s="2"/>
    </row>
    <row r="46" spans="1:38" ht="18" customHeight="1">
      <c r="D46" s="3"/>
      <c r="E46" s="2"/>
      <c r="F46" s="2"/>
      <c r="G46" s="2"/>
      <c r="H46" s="3"/>
      <c r="I46" s="2"/>
      <c r="J46" s="492"/>
      <c r="K46" s="2"/>
      <c r="L46" s="3"/>
      <c r="M46" s="2"/>
      <c r="O46" s="4"/>
      <c r="P46" s="3"/>
      <c r="Q46" s="3"/>
      <c r="R46" s="492"/>
      <c r="S46" s="4"/>
      <c r="T46" s="3"/>
      <c r="U46" s="4"/>
      <c r="V46" s="492"/>
      <c r="W46" s="2"/>
      <c r="X46" s="2"/>
      <c r="Y46" s="2"/>
      <c r="Z46" s="492"/>
      <c r="AA46" s="2"/>
      <c r="AC46" s="2"/>
      <c r="AD46" s="2"/>
      <c r="AE46" s="2"/>
      <c r="AF46" s="2"/>
      <c r="AG46" s="2"/>
      <c r="AH46" s="2"/>
      <c r="AI46" s="2"/>
      <c r="AJ46" s="2"/>
      <c r="AK46" s="2"/>
      <c r="AL46" s="2"/>
    </row>
    <row r="47" spans="1:38" s="2" customFormat="1" ht="18" customHeight="1">
      <c r="A47" s="36"/>
      <c r="D47" s="3"/>
      <c r="H47" s="3"/>
      <c r="J47" s="492"/>
      <c r="L47" s="3"/>
      <c r="N47" s="492"/>
      <c r="O47" s="4"/>
      <c r="P47" s="3"/>
      <c r="Q47" s="3"/>
      <c r="R47" s="492"/>
      <c r="S47" s="4"/>
      <c r="T47" s="3"/>
      <c r="U47" s="4"/>
      <c r="V47" s="492"/>
      <c r="Z47" s="492"/>
    </row>
    <row r="48" spans="1:38" s="2" customFormat="1" ht="18" customHeight="1">
      <c r="A48" s="36"/>
      <c r="D48" s="3"/>
      <c r="H48" s="3"/>
      <c r="J48" s="492"/>
      <c r="L48" s="3"/>
      <c r="N48" s="492"/>
      <c r="O48" s="4"/>
      <c r="P48" s="3"/>
      <c r="Q48" s="3"/>
      <c r="R48" s="492"/>
      <c r="S48" s="4"/>
      <c r="T48" s="3"/>
      <c r="U48" s="4"/>
      <c r="V48" s="492"/>
      <c r="Z48" s="492"/>
    </row>
    <row r="49" spans="1:26" s="2" customFormat="1" ht="18" customHeight="1">
      <c r="A49" s="36"/>
      <c r="D49" s="3"/>
      <c r="H49" s="3"/>
      <c r="J49" s="492"/>
      <c r="L49" s="3"/>
      <c r="N49" s="492"/>
      <c r="O49" s="4"/>
      <c r="P49" s="3"/>
      <c r="Q49" s="3"/>
      <c r="R49" s="492"/>
      <c r="S49" s="4"/>
      <c r="T49" s="3"/>
      <c r="U49" s="4"/>
      <c r="V49" s="492"/>
      <c r="Z49" s="492"/>
    </row>
    <row r="50" spans="1:26" s="2" customFormat="1" ht="18" customHeight="1">
      <c r="A50" s="36"/>
      <c r="D50" s="3"/>
      <c r="H50" s="3"/>
      <c r="J50" s="492"/>
      <c r="L50" s="3"/>
      <c r="N50" s="492"/>
      <c r="O50" s="4"/>
      <c r="P50" s="3"/>
      <c r="Q50" s="3"/>
      <c r="R50" s="492"/>
      <c r="S50" s="4"/>
      <c r="T50" s="3"/>
      <c r="U50" s="4"/>
      <c r="V50" s="492"/>
      <c r="Z50" s="492"/>
    </row>
  </sheetData>
  <mergeCells count="12">
    <mergeCell ref="A2:B2"/>
    <mergeCell ref="D7:F7"/>
    <mergeCell ref="H7:J7"/>
    <mergeCell ref="L7:N7"/>
    <mergeCell ref="X12:Z12"/>
    <mergeCell ref="T5:V5"/>
    <mergeCell ref="T7:V7"/>
    <mergeCell ref="X7:Z7"/>
    <mergeCell ref="D12:F12"/>
    <mergeCell ref="L12:N12"/>
    <mergeCell ref="P7:R7"/>
    <mergeCell ref="H12:J12"/>
  </mergeCell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EC94-8ED7-4AA8-AD79-729F2FAE4484}">
  <sheetPr codeName="Sheet8">
    <tabColor rgb="FFEA7C32"/>
  </sheetPr>
  <dimension ref="A1:AI31"/>
  <sheetViews>
    <sheetView showGridLines="0" topLeftCell="A2" workbookViewId="0">
      <selection activeCell="I21" sqref="I21"/>
    </sheetView>
  </sheetViews>
  <sheetFormatPr defaultColWidth="9.109375" defaultRowHeight="14.4"/>
  <cols>
    <col min="1" max="1" width="6.6640625" style="36" customWidth="1"/>
    <col min="2" max="2" width="14.77734375" style="2" customWidth="1"/>
    <col min="3" max="3" width="1.77734375" style="2" customWidth="1"/>
    <col min="4" max="4" width="1.77734375" style="5" customWidth="1"/>
    <col min="5" max="5" width="5.33203125" style="5" customWidth="1"/>
    <col min="6" max="6" width="7.33203125" style="5" customWidth="1"/>
    <col min="7" max="7" width="17.77734375" style="40" customWidth="1"/>
    <col min="8" max="8" width="10.6640625" style="40" customWidth="1"/>
    <col min="9" max="9" width="12.77734375" style="40" customWidth="1"/>
    <col min="10" max="10" width="11.5546875" style="40" customWidth="1"/>
    <col min="11" max="11" width="7" style="40" bestFit="1" customWidth="1"/>
    <col min="12" max="13" width="10.6640625" style="40" customWidth="1"/>
    <col min="14" max="14" width="15.88671875" style="40" customWidth="1"/>
    <col min="15" max="15" width="10.88671875" style="40" bestFit="1" customWidth="1"/>
    <col min="16" max="16" width="28" style="40" customWidth="1"/>
    <col min="17" max="17" width="11.88671875" style="40" customWidth="1"/>
    <col min="18" max="18" width="8.109375" style="40" customWidth="1"/>
    <col min="19" max="19" width="11.77734375" style="40" customWidth="1"/>
    <col min="20" max="20" width="1.109375" style="40" hidden="1" customWidth="1"/>
    <col min="21" max="21" width="1.77734375" style="5" customWidth="1"/>
    <col min="22" max="22" width="1.77734375" style="2" customWidth="1"/>
    <col min="23" max="23" width="11.21875" style="40" customWidth="1"/>
    <col min="24" max="24" width="13.77734375" style="40" customWidth="1"/>
    <col min="25" max="25" width="16.88671875" style="40" customWidth="1"/>
    <col min="26" max="26" width="18.77734375" style="40" customWidth="1"/>
    <col min="27" max="27" width="12.88671875" style="40" customWidth="1"/>
    <col min="28" max="28" width="15.88671875" style="5" bestFit="1" customWidth="1"/>
    <col min="29" max="30" width="9.109375" style="5"/>
    <col min="31" max="31" width="15.88671875" style="5" bestFit="1" customWidth="1"/>
    <col min="32" max="32" width="11" style="5" bestFit="1" customWidth="1"/>
    <col min="33" max="33" width="9.109375" style="5"/>
    <col min="34" max="34" width="10" style="5" bestFit="1" customWidth="1"/>
    <col min="35" max="16384" width="9.109375" style="5"/>
  </cols>
  <sheetData>
    <row r="1" spans="1:35" s="2" customFormat="1" ht="14.4" customHeight="1">
      <c r="A1" s="36"/>
      <c r="G1" s="8"/>
      <c r="H1" s="8"/>
      <c r="I1" s="8"/>
      <c r="J1" s="8"/>
      <c r="K1" s="8"/>
      <c r="L1" s="8"/>
      <c r="M1" s="8"/>
      <c r="N1" s="8"/>
      <c r="O1" s="8"/>
      <c r="P1" s="8"/>
      <c r="Q1" s="8"/>
      <c r="R1" s="8"/>
      <c r="S1" s="8"/>
      <c r="T1" s="8"/>
      <c r="W1" s="8"/>
      <c r="X1" s="8"/>
      <c r="Y1" s="8"/>
      <c r="Z1" s="8"/>
      <c r="AA1" s="8"/>
    </row>
    <row r="2" spans="1:35" s="24" customFormat="1" ht="35.4" customHeight="1">
      <c r="A2" s="1795"/>
      <c r="B2" s="1796"/>
      <c r="C2" s="157"/>
      <c r="D2" s="146"/>
      <c r="E2" s="1797" t="s">
        <v>2004</v>
      </c>
      <c r="F2" s="1769"/>
      <c r="G2" s="1769"/>
      <c r="H2" s="1769"/>
      <c r="I2"/>
      <c r="J2"/>
      <c r="K2"/>
      <c r="L2"/>
      <c r="M2"/>
      <c r="N2" s="147"/>
      <c r="O2" s="147"/>
      <c r="P2" s="147"/>
      <c r="Q2" s="147"/>
      <c r="R2" s="147"/>
      <c r="S2" s="147"/>
      <c r="T2" s="147"/>
      <c r="U2" s="17"/>
      <c r="V2" s="7"/>
      <c r="W2" s="41"/>
      <c r="X2" s="41"/>
      <c r="Y2" s="41"/>
      <c r="Z2" s="41"/>
      <c r="AA2" s="41"/>
    </row>
    <row r="3" spans="1:35" s="2" customFormat="1" ht="14.4" customHeight="1">
      <c r="A3" s="36"/>
      <c r="G3" s="8"/>
      <c r="H3" s="8"/>
      <c r="I3" s="8"/>
      <c r="J3" s="8"/>
      <c r="K3" s="8"/>
      <c r="L3" s="8"/>
      <c r="M3" s="8"/>
      <c r="N3" s="8"/>
      <c r="O3" s="8"/>
      <c r="P3" s="8"/>
      <c r="Q3" s="8"/>
      <c r="R3" s="8"/>
      <c r="S3" s="8"/>
      <c r="T3" s="8"/>
      <c r="U3" s="7"/>
      <c r="V3" s="7"/>
      <c r="W3" s="8"/>
      <c r="X3" s="8"/>
      <c r="Y3" s="8"/>
      <c r="Z3" s="8"/>
      <c r="AA3" s="8"/>
    </row>
    <row r="4" spans="1:35" s="16" customFormat="1" ht="34.950000000000003" customHeight="1">
      <c r="A4" s="349"/>
      <c r="B4" s="15"/>
      <c r="C4" s="15"/>
      <c r="E4" s="1798" t="s">
        <v>1430</v>
      </c>
      <c r="F4" s="1799"/>
      <c r="G4" s="1799"/>
      <c r="H4" s="367"/>
      <c r="I4" s="367"/>
      <c r="J4" s="367"/>
      <c r="K4" s="367"/>
      <c r="L4" s="367"/>
      <c r="M4" s="367"/>
      <c r="N4" s="26"/>
      <c r="O4" s="26"/>
      <c r="P4" s="26"/>
      <c r="Q4" s="26"/>
      <c r="R4" s="26"/>
      <c r="T4" s="26"/>
      <c r="U4" s="17"/>
      <c r="V4" s="7"/>
    </row>
    <row r="5" spans="1:35" s="16" customFormat="1" ht="10.050000000000001" customHeight="1">
      <c r="A5" s="349"/>
      <c r="B5" s="15"/>
      <c r="C5" s="15"/>
      <c r="E5" s="17"/>
      <c r="F5" s="17"/>
      <c r="G5" s="14"/>
      <c r="H5" s="14"/>
      <c r="I5" s="14"/>
      <c r="J5" s="14"/>
      <c r="K5" s="14"/>
      <c r="L5" s="14"/>
      <c r="M5" s="14"/>
      <c r="N5" s="14"/>
      <c r="O5" s="14"/>
      <c r="P5" s="14"/>
      <c r="Q5" s="14"/>
      <c r="R5" s="14"/>
      <c r="S5" s="14"/>
      <c r="T5" s="14"/>
      <c r="U5" s="17"/>
      <c r="V5" s="7"/>
    </row>
    <row r="6" spans="1:35" s="167" customFormat="1" ht="25.95" customHeight="1">
      <c r="A6" s="362"/>
      <c r="B6" s="362"/>
      <c r="C6" s="362"/>
      <c r="E6" s="361"/>
      <c r="F6" s="528" t="s">
        <v>48</v>
      </c>
      <c r="G6" s="528" t="s">
        <v>578</v>
      </c>
      <c r="H6" s="528" t="s">
        <v>753</v>
      </c>
      <c r="I6" s="528" t="s">
        <v>311</v>
      </c>
      <c r="J6" s="528" t="s">
        <v>703</v>
      </c>
      <c r="K6" s="528" t="s">
        <v>2001</v>
      </c>
      <c r="L6" s="528" t="s">
        <v>67</v>
      </c>
      <c r="M6" s="528" t="s">
        <v>2002</v>
      </c>
      <c r="N6" s="528" t="s">
        <v>11</v>
      </c>
      <c r="O6" s="528" t="s">
        <v>103</v>
      </c>
      <c r="P6" s="528" t="s">
        <v>2003</v>
      </c>
      <c r="Q6" s="528" t="s">
        <v>581</v>
      </c>
      <c r="R6" s="528" t="s">
        <v>617</v>
      </c>
      <c r="S6" s="528" t="s">
        <v>583</v>
      </c>
      <c r="T6" s="528"/>
      <c r="U6" s="486"/>
      <c r="V6" s="467"/>
      <c r="W6" s="487" t="s">
        <v>11</v>
      </c>
      <c r="X6" s="487" t="s">
        <v>169</v>
      </c>
      <c r="Y6" s="487" t="s">
        <v>178</v>
      </c>
      <c r="Z6" s="487" t="s">
        <v>179</v>
      </c>
      <c r="AA6" s="487" t="s">
        <v>669</v>
      </c>
      <c r="AB6" s="487" t="s">
        <v>332</v>
      </c>
      <c r="AC6" s="487" t="s">
        <v>232</v>
      </c>
      <c r="AD6" s="487" t="s">
        <v>325</v>
      </c>
      <c r="AE6" s="487" t="s">
        <v>503</v>
      </c>
      <c r="AF6" s="487" t="s">
        <v>467</v>
      </c>
      <c r="AG6" s="487" t="s">
        <v>466</v>
      </c>
      <c r="AH6" s="487" t="s">
        <v>201</v>
      </c>
      <c r="AI6" s="487" t="s">
        <v>369</v>
      </c>
    </row>
    <row r="7" spans="1:35" s="54" customFormat="1" ht="25.95" customHeight="1">
      <c r="A7" s="362"/>
      <c r="B7" s="60"/>
      <c r="C7" s="60"/>
      <c r="E7" s="95"/>
      <c r="F7" s="95"/>
      <c r="G7" s="99" t="s">
        <v>681</v>
      </c>
      <c r="H7" s="99" t="s">
        <v>1419</v>
      </c>
      <c r="I7" s="33">
        <v>4423212</v>
      </c>
      <c r="J7" s="1528">
        <f t="shared" ref="J7:J10" ca="1" si="0">TODAY()</f>
        <v>45952</v>
      </c>
      <c r="K7" s="99">
        <v>1000</v>
      </c>
      <c r="L7" s="99" t="s">
        <v>1425</v>
      </c>
      <c r="M7" s="99" t="s">
        <v>263</v>
      </c>
      <c r="N7" s="25" t="s">
        <v>628</v>
      </c>
      <c r="O7" s="99"/>
      <c r="P7" s="99"/>
      <c r="Q7" s="30">
        <f ca="1">TODAY()-7</f>
        <v>45945</v>
      </c>
      <c r="R7" s="30" t="s">
        <v>533</v>
      </c>
      <c r="S7" s="30"/>
      <c r="T7" s="353"/>
      <c r="U7" s="363"/>
      <c r="V7" s="103"/>
      <c r="W7" s="375" t="s">
        <v>187</v>
      </c>
      <c r="X7" s="29" t="s">
        <v>262</v>
      </c>
      <c r="Y7" s="25" t="s">
        <v>183</v>
      </c>
      <c r="Z7" s="29" t="s">
        <v>586</v>
      </c>
      <c r="AA7" s="375" t="s">
        <v>670</v>
      </c>
      <c r="AB7" s="375"/>
      <c r="AC7" s="375"/>
      <c r="AD7" s="375"/>
      <c r="AE7" s="375"/>
      <c r="AF7" s="375"/>
      <c r="AG7" s="375"/>
      <c r="AH7" s="375"/>
      <c r="AI7" s="375"/>
    </row>
    <row r="8" spans="1:35" s="54" customFormat="1" ht="25.95" customHeight="1">
      <c r="A8" s="362"/>
      <c r="B8" s="60"/>
      <c r="C8" s="60"/>
      <c r="E8" s="60"/>
      <c r="F8" s="60"/>
      <c r="G8" s="47" t="s">
        <v>584</v>
      </c>
      <c r="H8" s="42" t="s">
        <v>374</v>
      </c>
      <c r="I8" s="46">
        <v>2511611</v>
      </c>
      <c r="J8" s="42">
        <f t="shared" ca="1" si="0"/>
        <v>45952</v>
      </c>
      <c r="K8" s="380">
        <v>1000</v>
      </c>
      <c r="L8" s="42" t="s">
        <v>633</v>
      </c>
      <c r="M8" s="42" t="s">
        <v>263</v>
      </c>
      <c r="N8" s="47" t="s">
        <v>628</v>
      </c>
      <c r="O8" s="42"/>
      <c r="P8" s="42"/>
      <c r="Q8" s="43">
        <f ca="1">TODAY()-9</f>
        <v>45943</v>
      </c>
      <c r="R8" s="43" t="s">
        <v>532</v>
      </c>
      <c r="S8" s="43"/>
      <c r="T8" s="356"/>
      <c r="U8" s="363"/>
      <c r="V8" s="103"/>
      <c r="W8" s="46" t="s">
        <v>187</v>
      </c>
      <c r="X8" s="42" t="s">
        <v>262</v>
      </c>
      <c r="Y8" s="47" t="s">
        <v>188</v>
      </c>
      <c r="Z8" s="42" t="s">
        <v>190</v>
      </c>
      <c r="AA8" s="46" t="s">
        <v>671</v>
      </c>
      <c r="AB8" s="46"/>
      <c r="AC8" s="46"/>
      <c r="AD8" s="46"/>
      <c r="AE8" s="46"/>
      <c r="AF8" s="46"/>
      <c r="AG8" s="46"/>
      <c r="AH8" s="46"/>
      <c r="AI8" s="46"/>
    </row>
    <row r="9" spans="1:35" s="54" customFormat="1" ht="25.95" customHeight="1">
      <c r="A9" s="362"/>
      <c r="B9" s="60"/>
      <c r="C9" s="60"/>
      <c r="E9" s="95"/>
      <c r="F9" s="95"/>
      <c r="G9" s="29" t="s">
        <v>589</v>
      </c>
      <c r="H9" s="29" t="s">
        <v>374</v>
      </c>
      <c r="I9" s="33">
        <v>2765432</v>
      </c>
      <c r="J9" s="1528">
        <f t="shared" ca="1" si="0"/>
        <v>45952</v>
      </c>
      <c r="K9" s="99">
        <v>1000</v>
      </c>
      <c r="L9" s="29" t="s">
        <v>633</v>
      </c>
      <c r="M9" s="29" t="s">
        <v>263</v>
      </c>
      <c r="N9" s="25" t="s">
        <v>628</v>
      </c>
      <c r="O9" s="29"/>
      <c r="P9" s="29"/>
      <c r="Q9" s="30">
        <f ca="1">TODAY()-45</f>
        <v>45907</v>
      </c>
      <c r="R9" s="30" t="s">
        <v>533</v>
      </c>
      <c r="S9" s="30"/>
      <c r="T9" s="356"/>
      <c r="U9" s="363"/>
      <c r="V9" s="103"/>
      <c r="W9" s="375" t="s">
        <v>187</v>
      </c>
      <c r="X9" s="29" t="s">
        <v>262</v>
      </c>
      <c r="Y9" s="33" t="s">
        <v>183</v>
      </c>
      <c r="Z9" s="29" t="s">
        <v>195</v>
      </c>
      <c r="AA9" s="375" t="s">
        <v>672</v>
      </c>
      <c r="AB9" s="375"/>
      <c r="AC9" s="375"/>
      <c r="AD9" s="375"/>
      <c r="AE9" s="375"/>
      <c r="AF9" s="375"/>
      <c r="AG9" s="375"/>
      <c r="AH9" s="375"/>
      <c r="AI9" s="375"/>
    </row>
    <row r="10" spans="1:35" s="54" customFormat="1" ht="25.95" customHeight="1">
      <c r="A10" s="362"/>
      <c r="B10" s="60"/>
      <c r="C10" s="60"/>
      <c r="E10" s="60"/>
      <c r="F10" s="60"/>
      <c r="G10" s="47" t="s">
        <v>606</v>
      </c>
      <c r="H10" s="47" t="s">
        <v>374</v>
      </c>
      <c r="I10" s="46">
        <v>4373234</v>
      </c>
      <c r="J10" s="42">
        <f t="shared" ca="1" si="0"/>
        <v>45952</v>
      </c>
      <c r="K10" s="380">
        <v>1000</v>
      </c>
      <c r="L10" s="47" t="s">
        <v>633</v>
      </c>
      <c r="M10" s="47" t="s">
        <v>263</v>
      </c>
      <c r="N10" s="47" t="s">
        <v>628</v>
      </c>
      <c r="O10" s="47"/>
      <c r="P10" s="47"/>
      <c r="Q10" s="43">
        <f ca="1">TODAY()-30</f>
        <v>45922</v>
      </c>
      <c r="R10" s="43" t="s">
        <v>533</v>
      </c>
      <c r="S10" s="43"/>
      <c r="T10" s="356"/>
      <c r="U10" s="363"/>
      <c r="V10" s="103"/>
      <c r="W10" s="46" t="s">
        <v>187</v>
      </c>
      <c r="X10" s="42" t="s">
        <v>262</v>
      </c>
      <c r="Y10" s="46" t="s">
        <v>595</v>
      </c>
      <c r="Z10" s="42"/>
      <c r="AA10" s="46" t="s">
        <v>673</v>
      </c>
      <c r="AB10" s="46"/>
      <c r="AC10" s="46"/>
      <c r="AD10" s="46"/>
      <c r="AE10" s="46"/>
      <c r="AF10" s="46"/>
      <c r="AG10" s="46"/>
      <c r="AH10" s="46"/>
      <c r="AI10" s="46"/>
    </row>
    <row r="11" spans="1:35" s="54" customFormat="1" ht="25.95" customHeight="1">
      <c r="A11" s="362"/>
      <c r="B11" s="60"/>
      <c r="C11" s="60"/>
      <c r="E11" s="95"/>
      <c r="F11" s="95"/>
      <c r="G11" s="25" t="s">
        <v>608</v>
      </c>
      <c r="H11" s="25" t="s">
        <v>374</v>
      </c>
      <c r="I11" s="33">
        <v>4378645</v>
      </c>
      <c r="J11" s="1528">
        <f ca="1">TODAY()</f>
        <v>45952</v>
      </c>
      <c r="K11" s="99">
        <v>1000</v>
      </c>
      <c r="L11" s="25" t="s">
        <v>1161</v>
      </c>
      <c r="M11" s="25" t="s">
        <v>263</v>
      </c>
      <c r="N11" s="25" t="s">
        <v>628</v>
      </c>
      <c r="O11" s="25"/>
      <c r="P11" s="25"/>
      <c r="Q11" s="30">
        <f ca="1">TODAY()-30</f>
        <v>45922</v>
      </c>
      <c r="R11" s="30" t="s">
        <v>610</v>
      </c>
      <c r="S11" s="30"/>
      <c r="T11" s="357"/>
      <c r="U11" s="363"/>
      <c r="V11" s="103"/>
      <c r="W11" s="375" t="s">
        <v>600</v>
      </c>
      <c r="X11" s="29" t="s">
        <v>262</v>
      </c>
      <c r="Y11" s="33" t="s">
        <v>203</v>
      </c>
      <c r="Z11" s="29"/>
      <c r="AA11" s="375" t="s">
        <v>674</v>
      </c>
      <c r="AB11" s="375"/>
      <c r="AC11" s="375"/>
      <c r="AD11" s="375"/>
      <c r="AE11" s="375"/>
      <c r="AF11" s="375"/>
      <c r="AG11" s="375"/>
      <c r="AH11" s="375"/>
      <c r="AI11" s="375"/>
    </row>
    <row r="12" spans="1:35" s="54" customFormat="1" ht="25.95" customHeight="1">
      <c r="A12" s="362"/>
      <c r="B12" s="60"/>
      <c r="C12" s="60"/>
      <c r="E12" s="60"/>
      <c r="F12" s="60"/>
      <c r="G12" s="47" t="s">
        <v>978</v>
      </c>
      <c r="H12" s="47" t="s">
        <v>374</v>
      </c>
      <c r="I12" s="46">
        <v>2514231</v>
      </c>
      <c r="J12" s="42">
        <f ca="1">TODAY()</f>
        <v>45952</v>
      </c>
      <c r="K12" s="380">
        <v>1000</v>
      </c>
      <c r="L12" s="47" t="s">
        <v>633</v>
      </c>
      <c r="M12" s="47" t="s">
        <v>263</v>
      </c>
      <c r="N12" s="47" t="s">
        <v>628</v>
      </c>
      <c r="O12" s="47"/>
      <c r="P12" s="47"/>
      <c r="Q12" s="43">
        <f ca="1">TODAY()-25</f>
        <v>45927</v>
      </c>
      <c r="R12" s="43" t="s">
        <v>533</v>
      </c>
      <c r="S12" s="43"/>
      <c r="T12" s="356"/>
      <c r="U12" s="363"/>
      <c r="V12" s="103"/>
      <c r="W12" s="46" t="s">
        <v>187</v>
      </c>
      <c r="X12" s="42"/>
      <c r="Y12" s="46" t="s">
        <v>188</v>
      </c>
      <c r="Z12" s="42" t="s">
        <v>206</v>
      </c>
      <c r="AA12" s="46" t="s">
        <v>674</v>
      </c>
      <c r="AB12" s="46"/>
      <c r="AC12" s="46"/>
      <c r="AD12" s="46"/>
      <c r="AE12" s="46"/>
      <c r="AF12" s="46"/>
      <c r="AG12" s="46"/>
      <c r="AH12" s="46"/>
      <c r="AI12" s="46"/>
    </row>
    <row r="13" spans="1:35" s="54" customFormat="1" ht="25.95" customHeight="1">
      <c r="A13" s="362"/>
      <c r="B13" s="60"/>
      <c r="C13" s="60"/>
      <c r="E13" s="95"/>
      <c r="F13" s="95"/>
      <c r="G13" s="25" t="s">
        <v>979</v>
      </c>
      <c r="H13" s="25" t="s">
        <v>374</v>
      </c>
      <c r="I13" s="33">
        <v>2765887</v>
      </c>
      <c r="J13" s="1528">
        <f ca="1">TODAY()</f>
        <v>45952</v>
      </c>
      <c r="K13" s="99">
        <v>1000</v>
      </c>
      <c r="L13" s="25" t="s">
        <v>633</v>
      </c>
      <c r="M13" s="25" t="s">
        <v>263</v>
      </c>
      <c r="N13" s="25" t="s">
        <v>628</v>
      </c>
      <c r="O13" s="25"/>
      <c r="P13" s="25"/>
      <c r="Q13" s="30">
        <v>45439</v>
      </c>
      <c r="R13" s="30" t="s">
        <v>533</v>
      </c>
      <c r="S13" s="30"/>
      <c r="T13" s="356"/>
      <c r="U13" s="363"/>
      <c r="V13" s="103"/>
      <c r="W13" s="375" t="s">
        <v>187</v>
      </c>
      <c r="X13" s="29" t="s">
        <v>262</v>
      </c>
      <c r="Y13" s="25" t="s">
        <v>183</v>
      </c>
      <c r="Z13" s="29" t="s">
        <v>210</v>
      </c>
      <c r="AA13" s="375" t="s">
        <v>675</v>
      </c>
      <c r="AB13" s="375"/>
      <c r="AC13" s="375"/>
      <c r="AD13" s="375"/>
      <c r="AE13" s="375"/>
      <c r="AF13" s="375"/>
      <c r="AG13" s="375"/>
      <c r="AH13" s="375"/>
      <c r="AI13" s="375"/>
    </row>
    <row r="14" spans="1:35" s="54" customFormat="1" ht="25.95" customHeight="1">
      <c r="A14" s="362"/>
      <c r="B14" s="60"/>
      <c r="C14" s="60"/>
      <c r="E14" s="60"/>
      <c r="F14" s="60"/>
      <c r="G14" s="47" t="s">
        <v>980</v>
      </c>
      <c r="H14" s="47" t="s">
        <v>374</v>
      </c>
      <c r="I14" s="46">
        <v>4373234</v>
      </c>
      <c r="J14" s="42">
        <f ca="1">TODAY()-1</f>
        <v>45951</v>
      </c>
      <c r="K14" s="380">
        <v>1000</v>
      </c>
      <c r="L14" s="47" t="s">
        <v>1425</v>
      </c>
      <c r="M14" s="47" t="s">
        <v>263</v>
      </c>
      <c r="N14" s="47" t="s">
        <v>628</v>
      </c>
      <c r="O14" s="47"/>
      <c r="P14" s="47"/>
      <c r="Q14" s="43">
        <v>45432</v>
      </c>
      <c r="R14" s="43" t="s">
        <v>533</v>
      </c>
      <c r="S14" s="43"/>
      <c r="T14" s="356"/>
      <c r="U14" s="363"/>
      <c r="V14" s="103"/>
      <c r="W14" s="46" t="s">
        <v>187</v>
      </c>
      <c r="X14" s="42" t="s">
        <v>262</v>
      </c>
      <c r="Y14" s="47" t="s">
        <v>213</v>
      </c>
      <c r="Z14" s="42"/>
      <c r="AA14" s="46" t="s">
        <v>676</v>
      </c>
      <c r="AB14" s="46"/>
      <c r="AC14" s="46"/>
      <c r="AD14" s="46"/>
      <c r="AE14" s="46"/>
      <c r="AF14" s="46"/>
      <c r="AG14" s="46"/>
      <c r="AH14" s="46"/>
      <c r="AI14" s="46"/>
    </row>
    <row r="15" spans="1:35" s="54" customFormat="1" ht="25.95" customHeight="1">
      <c r="A15" s="362"/>
      <c r="B15" s="60"/>
      <c r="C15" s="60"/>
      <c r="E15" s="95"/>
      <c r="F15" s="95"/>
      <c r="G15" s="25" t="s">
        <v>612</v>
      </c>
      <c r="H15" s="25" t="s">
        <v>374</v>
      </c>
      <c r="I15" s="33">
        <v>2787653</v>
      </c>
      <c r="J15" s="1528">
        <f ca="1">TODAY()-1</f>
        <v>45951</v>
      </c>
      <c r="K15" s="99">
        <v>1000</v>
      </c>
      <c r="L15" s="25" t="s">
        <v>1425</v>
      </c>
      <c r="M15" s="25" t="s">
        <v>263</v>
      </c>
      <c r="N15" s="25" t="s">
        <v>628</v>
      </c>
      <c r="O15" s="25"/>
      <c r="P15" s="25"/>
      <c r="Q15" s="30">
        <v>30602</v>
      </c>
      <c r="R15" s="30" t="s">
        <v>533</v>
      </c>
      <c r="S15" s="30"/>
      <c r="T15" s="357"/>
      <c r="U15" s="363"/>
      <c r="V15" s="103"/>
      <c r="W15" s="375" t="s">
        <v>187</v>
      </c>
      <c r="X15" s="29" t="s">
        <v>262</v>
      </c>
      <c r="Y15" s="25" t="s">
        <v>217</v>
      </c>
      <c r="Z15" s="29"/>
      <c r="AA15" s="375" t="s">
        <v>677</v>
      </c>
      <c r="AB15" s="375"/>
      <c r="AC15" s="375"/>
      <c r="AD15" s="375"/>
      <c r="AE15" s="375"/>
      <c r="AF15" s="375"/>
      <c r="AG15" s="375"/>
      <c r="AH15" s="375"/>
      <c r="AI15" s="375"/>
    </row>
    <row r="16" spans="1:35" s="54" customFormat="1" ht="25.95" customHeight="1">
      <c r="A16" s="362"/>
      <c r="B16" s="60"/>
      <c r="C16" s="60"/>
      <c r="E16" s="60"/>
      <c r="F16" s="60"/>
      <c r="G16" s="47" t="s">
        <v>982</v>
      </c>
      <c r="H16" s="47" t="s">
        <v>374</v>
      </c>
      <c r="I16" s="46">
        <v>4378645</v>
      </c>
      <c r="J16" s="42">
        <f ca="1">TODAY()-2</f>
        <v>45950</v>
      </c>
      <c r="K16" s="380">
        <v>1000</v>
      </c>
      <c r="L16" s="47" t="s">
        <v>633</v>
      </c>
      <c r="M16" s="47" t="s">
        <v>263</v>
      </c>
      <c r="N16" s="47" t="s">
        <v>628</v>
      </c>
      <c r="O16" s="47"/>
      <c r="P16" s="47"/>
      <c r="Q16" s="43">
        <v>45387</v>
      </c>
      <c r="R16" s="43" t="s">
        <v>610</v>
      </c>
      <c r="S16" s="43"/>
      <c r="T16" s="356"/>
      <c r="U16" s="363"/>
      <c r="V16" s="103"/>
      <c r="W16" s="46" t="s">
        <v>187</v>
      </c>
      <c r="X16" s="42"/>
      <c r="Y16" s="46" t="s">
        <v>188</v>
      </c>
      <c r="Z16" s="42" t="s">
        <v>206</v>
      </c>
      <c r="AA16" s="46" t="s">
        <v>674</v>
      </c>
      <c r="AB16" s="46"/>
      <c r="AC16" s="46"/>
      <c r="AD16" s="46"/>
      <c r="AE16" s="46"/>
      <c r="AF16" s="46"/>
      <c r="AG16" s="46"/>
      <c r="AH16" s="46"/>
      <c r="AI16" s="46"/>
    </row>
    <row r="17" spans="1:35" s="54" customFormat="1" ht="25.95" customHeight="1">
      <c r="A17" s="362"/>
      <c r="B17" s="60"/>
      <c r="C17" s="60"/>
      <c r="E17" s="95"/>
      <c r="F17" s="95"/>
      <c r="G17" s="25" t="s">
        <v>1065</v>
      </c>
      <c r="H17" s="25" t="s">
        <v>374</v>
      </c>
      <c r="I17" s="33">
        <v>4378677</v>
      </c>
      <c r="J17" s="1528">
        <f ca="1">TODAY()-3</f>
        <v>45949</v>
      </c>
      <c r="K17" s="99">
        <v>1000</v>
      </c>
      <c r="L17" s="25" t="s">
        <v>633</v>
      </c>
      <c r="M17" s="25" t="s">
        <v>263</v>
      </c>
      <c r="N17" s="25" t="s">
        <v>628</v>
      </c>
      <c r="O17" s="25"/>
      <c r="P17" s="25"/>
      <c r="Q17" s="30">
        <v>45387</v>
      </c>
      <c r="R17" s="30" t="s">
        <v>533</v>
      </c>
      <c r="S17" s="30"/>
      <c r="T17" s="357"/>
      <c r="U17" s="363"/>
      <c r="V17" s="103"/>
      <c r="W17" s="375" t="s">
        <v>187</v>
      </c>
      <c r="X17" s="29" t="s">
        <v>262</v>
      </c>
      <c r="Y17" s="25" t="s">
        <v>183</v>
      </c>
      <c r="Z17" s="29" t="s">
        <v>210</v>
      </c>
      <c r="AA17" s="375" t="s">
        <v>675</v>
      </c>
      <c r="AB17" s="375"/>
      <c r="AC17" s="375"/>
      <c r="AD17" s="375"/>
      <c r="AE17" s="375"/>
      <c r="AF17" s="375"/>
      <c r="AG17" s="375"/>
      <c r="AH17" s="375"/>
      <c r="AI17" s="375"/>
    </row>
    <row r="18" spans="1:35" s="54" customFormat="1" ht="25.95" customHeight="1">
      <c r="A18" s="362"/>
      <c r="B18" s="60"/>
      <c r="C18" s="60"/>
      <c r="E18" s="60"/>
      <c r="F18" s="60"/>
      <c r="G18" s="60"/>
      <c r="H18" s="60"/>
      <c r="I18" s="261"/>
      <c r="J18" s="1529"/>
      <c r="K18" s="380"/>
      <c r="L18" s="60"/>
      <c r="M18" s="60"/>
      <c r="N18" s="60"/>
      <c r="O18" s="60"/>
      <c r="P18" s="60"/>
      <c r="Q18" s="60"/>
      <c r="R18" s="60"/>
      <c r="S18" s="60"/>
      <c r="T18" s="60"/>
      <c r="U18" s="363"/>
      <c r="V18" s="103"/>
      <c r="W18" s="46" t="s">
        <v>187</v>
      </c>
      <c r="X18" s="42" t="s">
        <v>262</v>
      </c>
      <c r="Y18" s="47" t="s">
        <v>213</v>
      </c>
      <c r="Z18" s="42"/>
      <c r="AA18" s="46" t="s">
        <v>676</v>
      </c>
      <c r="AB18" s="46"/>
      <c r="AC18" s="46"/>
      <c r="AD18" s="46"/>
      <c r="AE18" s="46"/>
      <c r="AF18" s="46"/>
      <c r="AG18" s="46"/>
      <c r="AH18" s="46"/>
      <c r="AI18" s="46"/>
    </row>
    <row r="19" spans="1:35" s="54" customFormat="1" ht="25.95" customHeight="1">
      <c r="A19" s="362"/>
      <c r="B19" s="60"/>
      <c r="C19" s="60"/>
      <c r="E19" s="95"/>
      <c r="F19" s="95"/>
      <c r="G19" s="25"/>
      <c r="H19" s="25"/>
      <c r="I19" s="359"/>
      <c r="J19" s="29"/>
      <c r="K19" s="99"/>
      <c r="L19" s="25"/>
      <c r="M19" s="25"/>
      <c r="N19" s="25"/>
      <c r="O19" s="25"/>
      <c r="P19" s="25"/>
      <c r="Q19" s="30"/>
      <c r="R19" s="30"/>
      <c r="S19" s="30"/>
      <c r="T19" s="33"/>
      <c r="U19" s="363"/>
      <c r="V19" s="103"/>
      <c r="W19" s="375" t="s">
        <v>187</v>
      </c>
      <c r="X19" s="29" t="s">
        <v>262</v>
      </c>
      <c r="Y19" s="25" t="s">
        <v>217</v>
      </c>
      <c r="Z19" s="29"/>
      <c r="AA19" s="375" t="s">
        <v>677</v>
      </c>
      <c r="AB19" s="375"/>
      <c r="AC19" s="375"/>
      <c r="AD19" s="375"/>
      <c r="AE19" s="375"/>
      <c r="AF19" s="375"/>
      <c r="AG19" s="375"/>
      <c r="AH19" s="375"/>
      <c r="AI19" s="375"/>
    </row>
    <row r="20" spans="1:35" s="54" customFormat="1" ht="25.95" customHeight="1">
      <c r="A20" s="362"/>
      <c r="B20" s="60"/>
      <c r="C20" s="60"/>
      <c r="E20" s="60"/>
      <c r="F20" s="60"/>
      <c r="G20" s="47"/>
      <c r="H20" s="47"/>
      <c r="I20" s="261"/>
      <c r="J20" s="42"/>
      <c r="K20" s="380"/>
      <c r="L20" s="47"/>
      <c r="M20" s="47"/>
      <c r="N20" s="47"/>
      <c r="O20" s="47"/>
      <c r="P20" s="47"/>
      <c r="Q20" s="43"/>
      <c r="R20" s="43"/>
      <c r="S20" s="43"/>
      <c r="T20" s="46"/>
      <c r="U20" s="363"/>
      <c r="V20" s="103"/>
      <c r="W20" s="46" t="s">
        <v>187</v>
      </c>
      <c r="X20" s="42" t="s">
        <v>262</v>
      </c>
      <c r="Y20" s="47" t="s">
        <v>221</v>
      </c>
      <c r="Z20" s="42" t="s">
        <v>223</v>
      </c>
      <c r="AA20" s="46" t="s">
        <v>678</v>
      </c>
      <c r="AB20" s="46"/>
      <c r="AC20" s="46"/>
      <c r="AD20" s="46"/>
      <c r="AE20" s="46"/>
      <c r="AF20" s="46"/>
      <c r="AG20" s="46"/>
      <c r="AH20" s="46"/>
      <c r="AI20" s="46"/>
    </row>
    <row r="21" spans="1:35" s="54" customFormat="1" ht="31.95" customHeight="1">
      <c r="A21" s="362"/>
      <c r="B21" s="60"/>
      <c r="C21" s="60"/>
      <c r="E21" s="95"/>
      <c r="F21" s="95"/>
      <c r="G21" s="25"/>
      <c r="H21" s="25"/>
      <c r="I21" s="25"/>
      <c r="J21" s="25"/>
      <c r="K21" s="99"/>
      <c r="L21" s="25"/>
      <c r="M21" s="25"/>
      <c r="N21" s="25"/>
      <c r="O21" s="25"/>
      <c r="P21" s="25"/>
      <c r="Q21" s="30"/>
      <c r="R21" s="30"/>
      <c r="S21" s="30"/>
      <c r="T21" s="33"/>
      <c r="U21" s="363"/>
      <c r="V21" s="103"/>
      <c r="W21" s="375" t="s">
        <v>187</v>
      </c>
      <c r="X21" s="29" t="s">
        <v>262</v>
      </c>
      <c r="Y21" s="25" t="s">
        <v>217</v>
      </c>
      <c r="Z21" s="29"/>
      <c r="AA21" s="375" t="s">
        <v>677</v>
      </c>
      <c r="AB21" s="375"/>
      <c r="AC21" s="375"/>
      <c r="AD21" s="375"/>
      <c r="AE21" s="375"/>
      <c r="AF21" s="375"/>
      <c r="AG21" s="375"/>
      <c r="AH21" s="375"/>
      <c r="AI21" s="375"/>
    </row>
    <row r="22" spans="1:35" s="19" customFormat="1" ht="14.4" customHeight="1">
      <c r="A22" s="352"/>
      <c r="B22" s="35"/>
      <c r="C22" s="35"/>
      <c r="E22" s="28"/>
      <c r="F22" s="28"/>
      <c r="G22" s="25"/>
      <c r="H22" s="25"/>
      <c r="I22" s="25"/>
      <c r="J22" s="25"/>
      <c r="K22" s="25"/>
      <c r="L22" s="25"/>
      <c r="M22" s="25"/>
      <c r="N22" s="30"/>
      <c r="O22" s="30"/>
      <c r="P22" s="30"/>
      <c r="Q22" s="30"/>
      <c r="R22" s="30"/>
      <c r="S22" s="30"/>
      <c r="T22" s="33"/>
      <c r="U22" s="17"/>
      <c r="V22" s="7"/>
      <c r="W22" s="12"/>
      <c r="X22" s="12"/>
      <c r="Y22" s="12"/>
      <c r="Z22" s="12"/>
      <c r="AA22" s="12"/>
    </row>
    <row r="23" spans="1:35" s="35" customFormat="1" ht="40.049999999999997" customHeight="1">
      <c r="A23" s="352"/>
      <c r="G23" s="11"/>
      <c r="H23" s="11"/>
      <c r="I23" s="11"/>
      <c r="J23" s="11"/>
      <c r="K23" s="11"/>
      <c r="L23" s="11"/>
      <c r="M23" s="11"/>
      <c r="N23" s="11"/>
      <c r="O23" s="11"/>
      <c r="P23" s="11"/>
      <c r="Q23" s="11"/>
      <c r="R23" s="11"/>
      <c r="S23" s="11"/>
      <c r="T23" s="11"/>
      <c r="W23" s="11"/>
      <c r="X23" s="11"/>
      <c r="Y23" s="11"/>
      <c r="Z23" s="11"/>
      <c r="AA23" s="11"/>
    </row>
    <row r="24" spans="1:35" s="2" customFormat="1" ht="11.4" customHeight="1">
      <c r="A24" s="36"/>
      <c r="C24" s="35"/>
      <c r="G24" s="8"/>
      <c r="H24" s="8"/>
      <c r="I24" s="8"/>
      <c r="J24" s="8"/>
      <c r="K24" s="8"/>
      <c r="L24" s="8"/>
      <c r="M24" s="8"/>
      <c r="N24" s="8"/>
      <c r="O24" s="8"/>
      <c r="P24" s="8"/>
      <c r="Q24" s="8"/>
      <c r="R24" s="8"/>
      <c r="S24" s="8"/>
      <c r="T24" s="8"/>
      <c r="W24" s="8"/>
      <c r="X24" s="8"/>
      <c r="Y24" s="8"/>
      <c r="Z24" s="8"/>
      <c r="AA24" s="8"/>
    </row>
    <row r="25" spans="1:35" s="2" customFormat="1" ht="11.4" customHeight="1">
      <c r="A25" s="36"/>
      <c r="C25" s="35"/>
      <c r="G25" s="8"/>
      <c r="H25" s="8"/>
      <c r="I25" s="8"/>
      <c r="J25" s="8"/>
      <c r="K25" s="8"/>
      <c r="L25" s="8"/>
      <c r="M25" s="8"/>
      <c r="N25" s="8"/>
      <c r="O25" s="8"/>
      <c r="P25" s="8"/>
      <c r="Q25" s="8"/>
      <c r="R25" s="8"/>
      <c r="S25" s="8"/>
      <c r="T25" s="8"/>
      <c r="W25" s="8"/>
      <c r="X25" s="8"/>
      <c r="Y25" s="8"/>
      <c r="Z25" s="8"/>
      <c r="AA25" s="8"/>
    </row>
    <row r="26" spans="1:35" s="2" customFormat="1">
      <c r="A26" s="36"/>
      <c r="C26" s="35"/>
      <c r="G26" s="8"/>
      <c r="H26" s="8"/>
      <c r="I26" s="8"/>
      <c r="J26" s="8"/>
      <c r="K26" s="8"/>
      <c r="L26" s="8"/>
      <c r="M26" s="8"/>
      <c r="N26" s="8"/>
      <c r="O26" s="8"/>
      <c r="P26" s="8"/>
      <c r="Q26" s="8"/>
      <c r="R26" s="8"/>
      <c r="S26" s="8"/>
      <c r="T26" s="8"/>
      <c r="V26" s="7"/>
      <c r="W26" s="8"/>
      <c r="X26" s="8"/>
      <c r="Y26" s="8"/>
      <c r="Z26" s="8"/>
      <c r="AA26" s="8"/>
    </row>
    <row r="27" spans="1:35" s="2" customFormat="1">
      <c r="A27" s="36"/>
      <c r="C27" s="35"/>
      <c r="G27" s="8"/>
      <c r="H27" s="8"/>
      <c r="I27" s="8"/>
      <c r="J27" s="8"/>
      <c r="K27" s="8"/>
      <c r="L27" s="8"/>
      <c r="M27" s="8"/>
      <c r="N27" s="8"/>
      <c r="O27" s="8"/>
      <c r="P27" s="8"/>
      <c r="Q27" s="8"/>
      <c r="R27" s="8"/>
      <c r="S27" s="8"/>
      <c r="T27" s="8"/>
      <c r="W27" s="8"/>
      <c r="X27" s="8"/>
      <c r="Y27" s="8"/>
      <c r="Z27" s="8"/>
      <c r="AA27" s="8"/>
    </row>
    <row r="28" spans="1:35" s="2" customFormat="1">
      <c r="A28" s="36"/>
      <c r="G28" s="8"/>
      <c r="H28" s="8"/>
      <c r="I28" s="8"/>
      <c r="J28" s="8"/>
      <c r="K28" s="8"/>
      <c r="L28" s="8"/>
      <c r="M28" s="8"/>
      <c r="N28" s="8"/>
      <c r="O28" s="8"/>
      <c r="P28" s="8"/>
      <c r="Q28" s="8"/>
      <c r="R28" s="8"/>
      <c r="S28" s="8"/>
      <c r="T28" s="8"/>
      <c r="W28" s="8"/>
      <c r="X28" s="8"/>
      <c r="Y28" s="8"/>
      <c r="Z28" s="8"/>
      <c r="AA28" s="8"/>
    </row>
    <row r="29" spans="1:35" s="2" customFormat="1">
      <c r="A29" s="36"/>
      <c r="G29" s="8"/>
      <c r="H29" s="8"/>
      <c r="I29" s="8"/>
      <c r="J29" s="8"/>
      <c r="K29" s="8"/>
      <c r="L29" s="8"/>
      <c r="M29" s="8"/>
      <c r="N29" s="8"/>
      <c r="O29" s="8"/>
      <c r="P29" s="8"/>
      <c r="Q29" s="8"/>
      <c r="R29" s="8"/>
      <c r="S29" s="8"/>
      <c r="T29" s="8"/>
      <c r="W29" s="8"/>
      <c r="X29" s="8"/>
      <c r="Y29" s="8"/>
      <c r="Z29" s="8"/>
      <c r="AA29" s="8"/>
    </row>
    <row r="30" spans="1:35" s="2" customFormat="1">
      <c r="A30" s="36"/>
      <c r="G30" s="8"/>
      <c r="H30" s="8"/>
      <c r="I30" s="8"/>
      <c r="J30" s="8"/>
      <c r="K30" s="8"/>
      <c r="L30" s="8"/>
      <c r="M30" s="8"/>
      <c r="N30" s="8"/>
      <c r="O30" s="8"/>
      <c r="P30" s="8"/>
      <c r="Q30" s="8"/>
      <c r="R30" s="8"/>
      <c r="S30" s="8"/>
      <c r="T30" s="8"/>
      <c r="W30" s="8"/>
      <c r="X30" s="8"/>
      <c r="Y30" s="8"/>
      <c r="Z30" s="8"/>
      <c r="AA30" s="8"/>
    </row>
    <row r="31" spans="1:35" s="2" customFormat="1">
      <c r="A31" s="36"/>
      <c r="G31" s="8"/>
      <c r="H31" s="8"/>
      <c r="I31" s="8"/>
      <c r="J31" s="8"/>
      <c r="K31" s="8"/>
      <c r="L31" s="8"/>
      <c r="M31" s="8"/>
      <c r="N31" s="8"/>
      <c r="O31" s="8"/>
      <c r="P31" s="8"/>
      <c r="Q31" s="8"/>
      <c r="R31" s="8"/>
      <c r="S31" s="8"/>
      <c r="T31" s="8"/>
      <c r="W31" s="8"/>
      <c r="X31" s="8"/>
      <c r="Y31" s="8"/>
      <c r="Z31" s="8"/>
      <c r="AA31" s="8"/>
    </row>
  </sheetData>
  <mergeCells count="3">
    <mergeCell ref="A2:B2"/>
    <mergeCell ref="E2:H2"/>
    <mergeCell ref="E4:G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76C87-B68A-48B0-AA54-F66E4035138C}">
  <sheetPr codeName="Sheet9">
    <tabColor rgb="FFEA7C32"/>
  </sheetPr>
  <dimension ref="A1:V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8.33203125" style="40" hidden="1" customWidth="1"/>
    <col min="9" max="9" width="24.33203125" style="5" customWidth="1"/>
    <col min="10" max="10" width="25.33203125" style="5" customWidth="1"/>
    <col min="11" max="11" width="12" style="5" bestFit="1" customWidth="1"/>
    <col min="12" max="12" width="22.109375" style="37" customWidth="1"/>
    <col min="13" max="13" width="13.5546875" style="37" customWidth="1"/>
    <col min="14" max="14" width="13.77734375" style="37" customWidth="1"/>
    <col min="15" max="15" width="11.33203125" style="37" customWidth="1"/>
    <col min="16" max="17" width="12.77734375" style="73" customWidth="1"/>
    <col min="18" max="18" width="9.6640625" style="37" customWidth="1"/>
    <col min="19" max="19" width="10" style="38" bestFit="1" customWidth="1"/>
    <col min="20" max="20" width="1.21875" style="38" customWidth="1"/>
    <col min="21" max="21" width="1.77734375" style="38" customWidth="1"/>
    <col min="22" max="22" width="1.88671875" style="2" customWidth="1"/>
    <col min="23" max="16384" width="9.109375" style="5"/>
  </cols>
  <sheetData>
    <row r="1" spans="1:22" s="2" customFormat="1" ht="14.4" customHeight="1">
      <c r="A1" s="1"/>
      <c r="B1"/>
      <c r="G1" s="8"/>
      <c r="H1" s="8"/>
      <c r="L1" s="3"/>
      <c r="M1" s="3"/>
      <c r="N1" s="3"/>
      <c r="O1" s="3"/>
      <c r="P1" s="67"/>
      <c r="Q1" s="67"/>
      <c r="R1" s="3"/>
      <c r="S1" s="4"/>
      <c r="T1" s="4"/>
      <c r="U1" s="4"/>
    </row>
    <row r="2" spans="1:22" customFormat="1" ht="35.4" customHeight="1">
      <c r="A2" s="1800"/>
      <c r="B2" s="1769"/>
      <c r="C2" s="2"/>
      <c r="D2" s="5"/>
      <c r="E2" s="6" t="s">
        <v>1058</v>
      </c>
      <c r="F2" s="5"/>
      <c r="G2" s="40"/>
      <c r="H2" s="40"/>
      <c r="I2" s="5"/>
      <c r="J2" s="5"/>
      <c r="K2" s="5"/>
      <c r="L2" s="5"/>
      <c r="M2" s="5"/>
      <c r="N2" s="5"/>
      <c r="O2" s="5"/>
      <c r="P2" s="73"/>
      <c r="Q2" s="73"/>
      <c r="R2" s="5"/>
      <c r="S2" s="5"/>
      <c r="T2" s="5"/>
      <c r="U2" s="5"/>
      <c r="V2" s="7"/>
    </row>
    <row r="3" spans="1:22" customFormat="1" ht="14.4" customHeight="1">
      <c r="A3" s="1"/>
      <c r="C3" s="2"/>
      <c r="D3" s="8"/>
      <c r="E3" s="8"/>
      <c r="F3" s="2"/>
      <c r="G3" s="8"/>
      <c r="H3" s="8"/>
      <c r="I3" s="9"/>
      <c r="J3" s="2"/>
      <c r="K3" s="2"/>
      <c r="L3" s="2"/>
      <c r="M3" s="2"/>
      <c r="N3" s="2"/>
      <c r="O3" s="2"/>
      <c r="P3" s="67"/>
      <c r="Q3" s="67"/>
      <c r="R3" s="2"/>
      <c r="S3" s="2"/>
      <c r="T3" s="2"/>
      <c r="U3" s="2"/>
      <c r="V3" s="7"/>
    </row>
    <row r="4" spans="1:22" s="16" customFormat="1" ht="34.950000000000003" customHeight="1">
      <c r="A4" s="13"/>
      <c r="B4" s="14"/>
      <c r="C4" s="15"/>
      <c r="E4" s="1798" t="s">
        <v>501</v>
      </c>
      <c r="F4" s="1799"/>
      <c r="G4" s="1799"/>
      <c r="H4" s="1799"/>
      <c r="I4" s="1799"/>
      <c r="J4" s="41"/>
      <c r="L4" s="24"/>
      <c r="N4" s="346"/>
      <c r="O4" s="18"/>
      <c r="P4" s="451"/>
      <c r="Q4" s="451"/>
      <c r="R4" s="18"/>
      <c r="S4" s="18"/>
      <c r="T4" s="18"/>
      <c r="U4" s="18"/>
      <c r="V4" s="7"/>
    </row>
    <row r="5" spans="1:22" s="16" customFormat="1" ht="10.050000000000001" customHeight="1">
      <c r="A5" s="13"/>
      <c r="B5" s="14"/>
      <c r="C5" s="15"/>
      <c r="E5" s="104"/>
      <c r="F5" s="41"/>
      <c r="G5" s="41"/>
      <c r="H5" s="41"/>
      <c r="I5" s="41"/>
      <c r="J5" s="41"/>
      <c r="L5" s="24"/>
      <c r="N5" s="75"/>
      <c r="O5" s="18"/>
      <c r="P5" s="451"/>
      <c r="Q5" s="451"/>
      <c r="R5" s="18"/>
      <c r="S5" s="18"/>
      <c r="T5" s="18"/>
      <c r="U5" s="18"/>
      <c r="V5" s="7"/>
    </row>
    <row r="6" spans="1:22" s="19" customFormat="1" ht="25.95" customHeight="1">
      <c r="A6" s="27"/>
      <c r="B6" s="28"/>
      <c r="C6" s="35"/>
      <c r="E6" s="49"/>
      <c r="F6" s="903" t="s">
        <v>48</v>
      </c>
      <c r="G6" s="463" t="s">
        <v>1</v>
      </c>
      <c r="H6" s="463" t="s">
        <v>1</v>
      </c>
      <c r="I6" s="463" t="s">
        <v>1</v>
      </c>
      <c r="J6" s="496" t="s">
        <v>2</v>
      </c>
      <c r="K6" s="496" t="s">
        <v>3</v>
      </c>
      <c r="L6" s="496" t="s">
        <v>4</v>
      </c>
      <c r="M6" s="496" t="s">
        <v>5</v>
      </c>
      <c r="N6" s="228" t="s">
        <v>6</v>
      </c>
      <c r="O6" s="496" t="s">
        <v>7</v>
      </c>
      <c r="P6" s="497" t="s">
        <v>8</v>
      </c>
      <c r="Q6" s="497" t="s">
        <v>9</v>
      </c>
      <c r="R6" s="496" t="s">
        <v>10</v>
      </c>
      <c r="S6" s="463" t="s">
        <v>11</v>
      </c>
      <c r="T6" s="498"/>
      <c r="V6" s="430"/>
    </row>
    <row r="7" spans="1:22" s="19" customFormat="1" ht="25.95" customHeight="1">
      <c r="A7" s="27"/>
      <c r="B7" s="28"/>
      <c r="C7" s="20"/>
      <c r="D7" s="21"/>
      <c r="E7" s="28"/>
      <c r="F7" s="28"/>
      <c r="G7" s="25">
        <v>1</v>
      </c>
      <c r="H7" s="10"/>
      <c r="I7" s="26" t="s">
        <v>12</v>
      </c>
      <c r="J7" s="99" t="s">
        <v>13</v>
      </c>
      <c r="K7" s="25" t="s">
        <v>14</v>
      </c>
      <c r="L7" s="29" t="s">
        <v>15</v>
      </c>
      <c r="M7" s="30" t="s">
        <v>16</v>
      </c>
      <c r="N7" s="32">
        <v>390000</v>
      </c>
      <c r="O7" s="32">
        <v>11455.8932</v>
      </c>
      <c r="P7" s="333">
        <f ca="1">Q7-365</f>
        <v>45592</v>
      </c>
      <c r="Q7" s="333">
        <f ca="1">TODAY()+5</f>
        <v>45957</v>
      </c>
      <c r="R7" s="29" t="s">
        <v>17</v>
      </c>
      <c r="S7" s="33" t="s">
        <v>27</v>
      </c>
      <c r="T7" s="33"/>
      <c r="U7" s="54"/>
      <c r="V7" s="103"/>
    </row>
    <row r="8" spans="1:22" s="19" customFormat="1" ht="25.95" customHeight="1">
      <c r="A8" s="27"/>
      <c r="B8" s="28"/>
      <c r="C8" s="35"/>
      <c r="E8" s="35"/>
      <c r="F8" s="35"/>
      <c r="G8" s="47">
        <v>2</v>
      </c>
      <c r="H8" s="11"/>
      <c r="I8" s="42" t="s">
        <v>19</v>
      </c>
      <c r="J8" s="42" t="s">
        <v>20</v>
      </c>
      <c r="K8" s="42" t="s">
        <v>51</v>
      </c>
      <c r="L8" s="42" t="s">
        <v>21</v>
      </c>
      <c r="M8" s="43" t="s">
        <v>22</v>
      </c>
      <c r="N8" s="44">
        <v>2500000</v>
      </c>
      <c r="O8" s="45">
        <f>X8*1.16</f>
        <v>0</v>
      </c>
      <c r="P8" s="233">
        <v>45234</v>
      </c>
      <c r="Q8" s="233">
        <v>45615</v>
      </c>
      <c r="R8" s="42"/>
      <c r="S8" s="46" t="s">
        <v>27</v>
      </c>
      <c r="T8" s="46"/>
      <c r="U8" s="54"/>
      <c r="V8" s="103"/>
    </row>
    <row r="9" spans="1:22" s="19" customFormat="1" ht="25.95" customHeight="1">
      <c r="A9" s="27"/>
      <c r="B9" s="28"/>
      <c r="C9" s="35"/>
      <c r="E9" s="28"/>
      <c r="F9" s="28"/>
      <c r="G9" s="25">
        <v>3</v>
      </c>
      <c r="H9" s="10"/>
      <c r="I9" s="29" t="s">
        <v>23</v>
      </c>
      <c r="J9" s="29" t="s">
        <v>24</v>
      </c>
      <c r="K9" s="29" t="s">
        <v>51</v>
      </c>
      <c r="L9" s="29" t="s">
        <v>25</v>
      </c>
      <c r="M9" s="30" t="s">
        <v>26</v>
      </c>
      <c r="N9" s="31">
        <v>2000000</v>
      </c>
      <c r="O9" s="32">
        <f>X9*1.16</f>
        <v>0</v>
      </c>
      <c r="P9" s="232">
        <v>45245</v>
      </c>
      <c r="Q9" s="232">
        <f ca="1">TODAY()+9</f>
        <v>45961</v>
      </c>
      <c r="R9" s="29"/>
      <c r="S9" s="33" t="s">
        <v>27</v>
      </c>
      <c r="T9" s="33"/>
      <c r="U9" s="54"/>
      <c r="V9" s="59"/>
    </row>
    <row r="10" spans="1:22" s="19" customFormat="1" ht="25.95" customHeight="1">
      <c r="A10" s="27"/>
      <c r="B10" s="28"/>
      <c r="C10" s="35"/>
      <c r="E10" s="35"/>
      <c r="F10" s="35"/>
      <c r="G10" s="47">
        <v>4</v>
      </c>
      <c r="H10" s="11"/>
      <c r="I10" s="42" t="s">
        <v>28</v>
      </c>
      <c r="J10" s="42" t="s">
        <v>24</v>
      </c>
      <c r="K10" s="42" t="s">
        <v>51</v>
      </c>
      <c r="L10" s="42" t="s">
        <v>29</v>
      </c>
      <c r="M10" s="43" t="s">
        <v>26</v>
      </c>
      <c r="N10" s="44">
        <v>1000000</v>
      </c>
      <c r="O10" s="45">
        <v>2900</v>
      </c>
      <c r="P10" s="233">
        <v>45247</v>
      </c>
      <c r="Q10" s="233">
        <f ca="1">TODAY()+9</f>
        <v>45961</v>
      </c>
      <c r="R10" s="42"/>
      <c r="S10" s="46" t="s">
        <v>27</v>
      </c>
      <c r="T10" s="33"/>
      <c r="U10" s="54"/>
      <c r="V10" s="59"/>
    </row>
    <row r="11" spans="1:22" s="19" customFormat="1" ht="25.95" customHeight="1">
      <c r="A11" s="27"/>
      <c r="B11" s="28"/>
      <c r="C11" s="35"/>
      <c r="E11" s="28"/>
      <c r="F11" s="28"/>
      <c r="G11" s="25"/>
      <c r="H11" s="10"/>
      <c r="I11" s="25"/>
      <c r="J11" s="25"/>
      <c r="K11" s="29"/>
      <c r="L11" s="29"/>
      <c r="M11" s="30"/>
      <c r="N11" s="32"/>
      <c r="O11" s="32"/>
      <c r="P11" s="333"/>
      <c r="Q11" s="333"/>
      <c r="R11" s="29"/>
      <c r="S11" s="33"/>
      <c r="T11" s="33"/>
      <c r="U11" s="54"/>
      <c r="V11" s="59"/>
    </row>
    <row r="12" spans="1:22" s="19" customFormat="1" ht="25.95" customHeight="1">
      <c r="A12" s="27"/>
      <c r="B12" s="28"/>
      <c r="C12" s="35"/>
      <c r="E12" s="35"/>
      <c r="F12" s="35"/>
      <c r="G12" s="47"/>
      <c r="H12" s="11"/>
      <c r="I12" s="47"/>
      <c r="J12" s="47"/>
      <c r="K12" s="47"/>
      <c r="L12" s="42"/>
      <c r="M12" s="43"/>
      <c r="N12" s="45"/>
      <c r="O12" s="45"/>
      <c r="P12" s="334"/>
      <c r="Q12" s="334"/>
      <c r="R12" s="42"/>
      <c r="S12" s="46"/>
      <c r="T12" s="33"/>
      <c r="U12" s="54"/>
      <c r="V12" s="59"/>
    </row>
    <row r="13" spans="1:22" s="19" customFormat="1" ht="25.95" customHeight="1">
      <c r="A13" s="27"/>
      <c r="B13" s="28"/>
      <c r="C13" s="35"/>
      <c r="E13" s="28"/>
      <c r="F13" s="28"/>
      <c r="G13" s="25"/>
      <c r="H13" s="10"/>
      <c r="I13" s="25"/>
      <c r="J13" s="25"/>
      <c r="K13" s="25"/>
      <c r="L13" s="29"/>
      <c r="M13" s="30"/>
      <c r="N13" s="32"/>
      <c r="O13" s="32"/>
      <c r="P13" s="333"/>
      <c r="Q13" s="333"/>
      <c r="R13" s="29"/>
      <c r="S13" s="33"/>
      <c r="T13" s="33"/>
      <c r="U13" s="54"/>
      <c r="V13" s="59"/>
    </row>
    <row r="14" spans="1:22" s="19" customFormat="1" ht="25.95" customHeight="1">
      <c r="A14" s="27"/>
      <c r="B14" s="28"/>
      <c r="C14" s="35"/>
      <c r="E14" s="35"/>
      <c r="F14" s="35"/>
      <c r="G14" s="47"/>
      <c r="H14" s="11"/>
      <c r="I14" s="47"/>
      <c r="J14" s="47"/>
      <c r="K14" s="47"/>
      <c r="L14" s="42"/>
      <c r="M14" s="43"/>
      <c r="N14" s="45"/>
      <c r="O14" s="45"/>
      <c r="P14" s="334"/>
      <c r="Q14" s="334"/>
      <c r="R14" s="42"/>
      <c r="S14" s="46"/>
      <c r="T14" s="33"/>
      <c r="U14" s="54"/>
      <c r="V14" s="59"/>
    </row>
    <row r="15" spans="1:22" s="19" customFormat="1" ht="25.95" customHeight="1">
      <c r="A15" s="27"/>
      <c r="B15" s="28"/>
      <c r="C15" s="35"/>
      <c r="E15" s="28"/>
      <c r="F15" s="28"/>
      <c r="G15" s="25"/>
      <c r="H15" s="10"/>
      <c r="I15" s="25"/>
      <c r="J15" s="25"/>
      <c r="K15" s="25"/>
      <c r="L15" s="29"/>
      <c r="M15" s="30"/>
      <c r="N15" s="32"/>
      <c r="O15" s="32"/>
      <c r="P15" s="333"/>
      <c r="Q15" s="333"/>
      <c r="R15" s="29"/>
      <c r="S15" s="33"/>
      <c r="T15" s="33"/>
      <c r="U15" s="54"/>
      <c r="V15" s="59"/>
    </row>
    <row r="16" spans="1:22" s="19" customFormat="1" ht="25.95" customHeight="1">
      <c r="A16" s="27"/>
      <c r="B16" s="28"/>
      <c r="C16" s="35"/>
      <c r="E16" s="35"/>
      <c r="F16" s="35"/>
      <c r="G16" s="47"/>
      <c r="H16" s="11"/>
      <c r="I16" s="47"/>
      <c r="J16" s="47"/>
      <c r="K16" s="47"/>
      <c r="L16" s="42"/>
      <c r="M16" s="43"/>
      <c r="N16" s="45"/>
      <c r="O16" s="45"/>
      <c r="P16" s="334"/>
      <c r="Q16" s="334"/>
      <c r="R16" s="42"/>
      <c r="S16" s="46"/>
      <c r="T16" s="33"/>
      <c r="U16" s="54"/>
      <c r="V16" s="59"/>
    </row>
    <row r="17" spans="1:22" s="19" customFormat="1" ht="25.95" customHeight="1">
      <c r="A17" s="27"/>
      <c r="B17" s="28"/>
      <c r="C17" s="35"/>
      <c r="E17" s="28"/>
      <c r="F17" s="28"/>
      <c r="G17" s="25"/>
      <c r="H17" s="10"/>
      <c r="I17" s="25"/>
      <c r="J17" s="25"/>
      <c r="K17" s="25"/>
      <c r="L17" s="29"/>
      <c r="M17" s="30"/>
      <c r="N17" s="32"/>
      <c r="O17" s="32"/>
      <c r="P17" s="333"/>
      <c r="Q17" s="333"/>
      <c r="R17" s="29"/>
      <c r="S17" s="33"/>
      <c r="T17" s="33"/>
      <c r="U17" s="54"/>
      <c r="V17" s="59"/>
    </row>
    <row r="18" spans="1:22" s="19" customFormat="1" ht="25.95" customHeight="1">
      <c r="A18" s="27"/>
      <c r="B18" s="28"/>
      <c r="C18" s="35"/>
      <c r="E18" s="35"/>
      <c r="F18" s="35"/>
      <c r="G18" s="47"/>
      <c r="H18" s="11"/>
      <c r="I18" s="47"/>
      <c r="J18" s="47"/>
      <c r="K18" s="47"/>
      <c r="L18" s="42"/>
      <c r="M18" s="43"/>
      <c r="N18" s="45"/>
      <c r="O18" s="45"/>
      <c r="P18" s="334"/>
      <c r="Q18" s="334"/>
      <c r="R18" s="42"/>
      <c r="S18" s="46"/>
      <c r="T18" s="33"/>
      <c r="U18" s="54"/>
      <c r="V18" s="59"/>
    </row>
    <row r="19" spans="1:22" s="19" customFormat="1" ht="25.95" customHeight="1">
      <c r="A19" s="27"/>
      <c r="B19" s="28"/>
      <c r="C19" s="35"/>
      <c r="E19" s="28"/>
      <c r="F19" s="28"/>
      <c r="G19" s="25"/>
      <c r="H19" s="10"/>
      <c r="I19" s="25"/>
      <c r="J19" s="25"/>
      <c r="K19" s="25"/>
      <c r="L19" s="29"/>
      <c r="M19" s="30"/>
      <c r="N19" s="32"/>
      <c r="O19" s="32"/>
      <c r="P19" s="333"/>
      <c r="Q19" s="333"/>
      <c r="R19" s="29"/>
      <c r="S19" s="33"/>
      <c r="T19" s="33"/>
      <c r="U19" s="54"/>
      <c r="V19" s="59"/>
    </row>
    <row r="20" spans="1:22" s="19" customFormat="1" ht="25.95" customHeight="1">
      <c r="A20" s="27"/>
      <c r="B20" s="28"/>
      <c r="C20" s="35"/>
      <c r="E20" s="35"/>
      <c r="F20" s="35"/>
      <c r="G20" s="47"/>
      <c r="H20" s="11"/>
      <c r="I20" s="47"/>
      <c r="J20" s="47"/>
      <c r="K20" s="47"/>
      <c r="L20" s="42"/>
      <c r="M20" s="43"/>
      <c r="N20" s="45"/>
      <c r="O20" s="45"/>
      <c r="P20" s="334"/>
      <c r="Q20" s="334"/>
      <c r="R20" s="42"/>
      <c r="S20" s="46"/>
      <c r="T20" s="33"/>
      <c r="U20" s="54"/>
      <c r="V20" s="59"/>
    </row>
    <row r="21" spans="1:22" s="19" customFormat="1" ht="25.95" customHeight="1">
      <c r="A21" s="27"/>
      <c r="B21" s="28"/>
      <c r="C21" s="35"/>
      <c r="E21" s="28"/>
      <c r="F21" s="28"/>
      <c r="G21" s="25"/>
      <c r="H21" s="10"/>
      <c r="I21" s="25"/>
      <c r="J21" s="25"/>
      <c r="K21" s="25"/>
      <c r="L21" s="29"/>
      <c r="M21" s="30"/>
      <c r="N21" s="32"/>
      <c r="O21" s="32"/>
      <c r="P21" s="32"/>
      <c r="Q21" s="232"/>
      <c r="R21" s="29"/>
      <c r="S21" s="33"/>
      <c r="T21" s="34"/>
      <c r="V21" s="7"/>
    </row>
    <row r="22" spans="1:22" s="19" customFormat="1" ht="10.050000000000001" customHeight="1">
      <c r="A22" s="27"/>
      <c r="B22" s="28"/>
      <c r="C22" s="35"/>
      <c r="E22" s="28"/>
      <c r="F22" s="28"/>
      <c r="G22" s="10"/>
      <c r="H22" s="10"/>
      <c r="I22" s="25"/>
      <c r="J22" s="25"/>
      <c r="K22" s="25"/>
      <c r="L22" s="29"/>
      <c r="M22" s="30"/>
      <c r="N22" s="32"/>
      <c r="O22" s="32"/>
      <c r="P22" s="32"/>
      <c r="Q22" s="232"/>
      <c r="R22" s="29"/>
      <c r="S22" s="33"/>
      <c r="T22" s="34"/>
      <c r="V22" s="7"/>
    </row>
    <row r="23" spans="1:22" s="2" customFormat="1" ht="19.95" customHeight="1">
      <c r="A23" s="36"/>
      <c r="C23" s="35"/>
      <c r="G23" s="8"/>
      <c r="H23" s="8"/>
      <c r="L23" s="3"/>
      <c r="M23" s="3"/>
      <c r="N23" s="3"/>
      <c r="O23" s="3"/>
      <c r="P23" s="67"/>
      <c r="Q23" s="67"/>
      <c r="R23" s="3"/>
      <c r="S23" s="4"/>
      <c r="T23" s="4"/>
      <c r="U23" s="4"/>
    </row>
    <row r="24" spans="1:22" s="2" customFormat="1" ht="19.8" customHeight="1">
      <c r="A24" s="36"/>
      <c r="C24" s="35"/>
      <c r="G24" s="8"/>
      <c r="H24" s="8"/>
      <c r="L24" s="3"/>
      <c r="M24" s="3"/>
      <c r="N24" s="3"/>
      <c r="O24" s="3"/>
      <c r="P24" s="67"/>
      <c r="Q24" s="67"/>
      <c r="R24" s="3"/>
      <c r="S24" s="4"/>
      <c r="T24" s="4"/>
      <c r="U24" s="4"/>
    </row>
    <row r="25" spans="1:22" ht="19.95" customHeight="1"/>
    <row r="26" spans="1:22" ht="19.95" customHeight="1"/>
    <row r="27" spans="1:22" ht="19.95" customHeight="1"/>
    <row r="28" spans="1:22" ht="19.95" customHeight="1"/>
  </sheetData>
  <mergeCells count="2">
    <mergeCell ref="A2:B2"/>
    <mergeCell ref="E4:I4"/>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02346-2D08-483F-B5D0-1CBF3D7E9F9D}">
  <sheetPr codeName="Sheet10">
    <tabColor rgb="FFEA7C32"/>
  </sheetPr>
  <dimension ref="A1:V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8.33203125" style="40" hidden="1" customWidth="1"/>
    <col min="9" max="9" width="11.88671875" style="5" customWidth="1"/>
    <col min="10" max="10" width="12.77734375" style="5" customWidth="1"/>
    <col min="11" max="11" width="14.88671875" style="5" customWidth="1"/>
    <col min="12" max="12" width="12.77734375" style="5" customWidth="1"/>
    <col min="13" max="13" width="14.5546875" style="5" customWidth="1"/>
    <col min="14" max="14" width="12.77734375" style="37" customWidth="1"/>
    <col min="15" max="15" width="13.77734375" style="37" bestFit="1" customWidth="1"/>
    <col min="16" max="16" width="13.77734375" style="37" customWidth="1"/>
    <col min="17" max="17" width="10.77734375" style="37" customWidth="1"/>
    <col min="18" max="18" width="13.109375" style="37" customWidth="1"/>
    <col min="19" max="19" width="28.5546875" style="37" customWidth="1"/>
    <col min="20" max="20" width="9.109375" style="38"/>
    <col min="21" max="21" width="1.77734375" style="38" customWidth="1"/>
    <col min="22" max="22" width="1.88671875" style="2" customWidth="1"/>
    <col min="23" max="23" width="12.44140625" style="5" bestFit="1" customWidth="1"/>
    <col min="24" max="24" width="11.21875" style="5" bestFit="1" customWidth="1"/>
    <col min="25" max="25" width="14.44140625" style="5" bestFit="1" customWidth="1"/>
    <col min="26" max="26" width="5.21875" style="5" bestFit="1" customWidth="1"/>
    <col min="27" max="28" width="9.109375" style="5"/>
    <col min="29" max="29" width="13.6640625" style="5" bestFit="1" customWidth="1"/>
    <col min="30" max="30" width="12.77734375" style="5" bestFit="1" customWidth="1"/>
    <col min="31" max="31" width="11.44140625" style="5" bestFit="1" customWidth="1"/>
    <col min="32" max="16384" width="9.109375" style="5"/>
  </cols>
  <sheetData>
    <row r="1" spans="1:22" s="2" customFormat="1" ht="14.4" customHeight="1">
      <c r="A1" s="1"/>
      <c r="B1"/>
      <c r="G1" s="8"/>
      <c r="H1" s="8"/>
      <c r="N1" s="3"/>
      <c r="O1" s="3"/>
      <c r="P1" s="3"/>
      <c r="Q1" s="3"/>
      <c r="R1" s="3"/>
      <c r="S1" s="3"/>
      <c r="T1" s="4"/>
      <c r="U1" s="4"/>
    </row>
    <row r="2" spans="1:22" customFormat="1" ht="35.4" customHeight="1">
      <c r="A2" s="1800"/>
      <c r="B2" s="1769"/>
      <c r="C2" s="2"/>
      <c r="D2" s="5"/>
      <c r="E2" s="1797" t="s">
        <v>1059</v>
      </c>
      <c r="F2" s="1769"/>
      <c r="G2" s="1769"/>
      <c r="H2" s="1769"/>
      <c r="I2" s="1769"/>
      <c r="J2" s="1769"/>
      <c r="K2" s="1769"/>
      <c r="L2" s="1769"/>
      <c r="M2" s="1797"/>
      <c r="N2" s="1769"/>
      <c r="O2" s="1769"/>
      <c r="P2" s="1769"/>
      <c r="Q2" s="1769"/>
      <c r="R2" s="1769"/>
      <c r="S2" s="5"/>
      <c r="T2" s="5"/>
      <c r="U2" s="5"/>
      <c r="V2" s="7"/>
    </row>
    <row r="3" spans="1:22" customFormat="1" ht="14.4" customHeight="1">
      <c r="A3" s="1"/>
      <c r="C3" s="2"/>
      <c r="D3" s="8"/>
      <c r="E3" s="8"/>
      <c r="F3" s="2"/>
      <c r="G3" s="8"/>
      <c r="H3" s="8"/>
      <c r="I3" s="9"/>
      <c r="J3" s="9"/>
      <c r="K3" s="2"/>
      <c r="L3" s="2"/>
      <c r="M3" s="2"/>
      <c r="N3" s="2"/>
      <c r="O3" s="2"/>
      <c r="P3" s="2"/>
      <c r="Q3" s="2"/>
      <c r="R3" s="2"/>
      <c r="S3" s="2"/>
      <c r="T3" s="2"/>
      <c r="U3" s="2"/>
      <c r="V3" s="7"/>
    </row>
    <row r="4" spans="1:22" s="16" customFormat="1" ht="34.950000000000003" customHeight="1">
      <c r="A4" s="13"/>
      <c r="B4" s="14"/>
      <c r="C4" s="15"/>
      <c r="E4" s="1798" t="s">
        <v>1999</v>
      </c>
      <c r="F4" s="1799"/>
      <c r="G4" s="1799"/>
      <c r="H4" s="1799"/>
      <c r="I4" s="1799"/>
      <c r="J4" s="1799"/>
      <c r="K4" s="41"/>
      <c r="L4" s="41"/>
      <c r="N4" s="112"/>
      <c r="O4" s="112"/>
      <c r="P4" s="74"/>
      <c r="Q4" s="75"/>
      <c r="S4" s="18"/>
      <c r="T4" s="18"/>
      <c r="U4" s="18"/>
      <c r="V4" s="7"/>
    </row>
    <row r="5" spans="1:22" s="16" customFormat="1" ht="10.050000000000001" customHeight="1">
      <c r="A5" s="13"/>
      <c r="B5" s="14"/>
      <c r="C5" s="15"/>
      <c r="E5" s="104"/>
      <c r="F5" s="104"/>
      <c r="G5" s="104"/>
      <c r="H5" s="41"/>
      <c r="I5" s="41"/>
      <c r="J5" s="41"/>
      <c r="K5" s="41"/>
      <c r="L5" s="41"/>
      <c r="N5" s="112"/>
      <c r="O5" s="112"/>
      <c r="Q5" s="75"/>
      <c r="S5" s="18"/>
      <c r="T5" s="18"/>
      <c r="U5" s="18"/>
      <c r="V5" s="7"/>
    </row>
    <row r="6" spans="1:22" s="183" customFormat="1" ht="25.95" customHeight="1">
      <c r="A6" s="27"/>
      <c r="B6" s="27"/>
      <c r="C6" s="352"/>
      <c r="E6" s="133"/>
      <c r="F6" s="134" t="s">
        <v>48</v>
      </c>
      <c r="G6" s="134" t="s">
        <v>134</v>
      </c>
      <c r="H6" s="134" t="s">
        <v>134</v>
      </c>
      <c r="I6" s="134" t="s">
        <v>134</v>
      </c>
      <c r="J6" s="134" t="s">
        <v>127</v>
      </c>
      <c r="K6" s="134" t="s">
        <v>117</v>
      </c>
      <c r="L6" s="135" t="s">
        <v>11</v>
      </c>
      <c r="M6" s="500" t="s">
        <v>292</v>
      </c>
      <c r="N6" s="139"/>
      <c r="O6" s="138" t="s">
        <v>2</v>
      </c>
      <c r="P6" s="139"/>
      <c r="Q6" s="139"/>
      <c r="R6" s="137"/>
      <c r="S6" s="138"/>
      <c r="T6" s="140"/>
      <c r="U6" s="167"/>
      <c r="V6" s="467"/>
    </row>
    <row r="7" spans="1:22" s="19" customFormat="1" ht="25.95" customHeight="1">
      <c r="A7" s="27"/>
      <c r="B7" s="28"/>
      <c r="C7" s="35"/>
      <c r="E7" s="28"/>
      <c r="F7" s="28"/>
      <c r="G7" s="259">
        <v>1</v>
      </c>
      <c r="H7" s="10"/>
      <c r="I7" s="25" t="s">
        <v>473</v>
      </c>
      <c r="J7" s="232">
        <f ca="1">TODAY()-1</f>
        <v>45951</v>
      </c>
      <c r="K7" s="32">
        <v>5727.9466000000002</v>
      </c>
      <c r="L7" s="25" t="s">
        <v>121</v>
      </c>
      <c r="M7" s="106" t="s">
        <v>1060</v>
      </c>
      <c r="N7" s="114"/>
      <c r="O7" s="29" t="s">
        <v>13</v>
      </c>
      <c r="Q7" s="12"/>
      <c r="R7" s="106"/>
      <c r="T7" s="33"/>
      <c r="U7" s="54"/>
      <c r="V7" s="59"/>
    </row>
    <row r="8" spans="1:22" s="19" customFormat="1" ht="25.95" customHeight="1">
      <c r="A8" s="27"/>
      <c r="B8" s="28"/>
      <c r="C8" s="35"/>
      <c r="E8" s="35"/>
      <c r="F8" s="35"/>
      <c r="G8" s="260"/>
      <c r="H8" s="11"/>
      <c r="I8" s="47"/>
      <c r="J8" s="233"/>
      <c r="K8" s="45"/>
      <c r="L8" s="47"/>
      <c r="M8" s="235"/>
      <c r="N8" s="224"/>
      <c r="O8" s="42"/>
      <c r="P8" s="225"/>
      <c r="Q8" s="105"/>
      <c r="R8" s="105"/>
      <c r="S8" s="105"/>
      <c r="T8" s="46"/>
      <c r="U8" s="54"/>
      <c r="V8" s="59"/>
    </row>
    <row r="9" spans="1:22" s="19" customFormat="1" ht="25.95" customHeight="1">
      <c r="A9" s="27"/>
      <c r="B9" s="28"/>
      <c r="C9" s="35"/>
      <c r="E9" s="28"/>
      <c r="F9" s="28"/>
      <c r="G9" s="259"/>
      <c r="H9" s="10"/>
      <c r="I9" s="25"/>
      <c r="J9" s="232"/>
      <c r="K9" s="32"/>
      <c r="L9" s="25"/>
      <c r="M9" s="470"/>
      <c r="N9" s="114"/>
      <c r="O9" s="29"/>
      <c r="P9" s="115"/>
      <c r="Q9" s="106"/>
      <c r="R9" s="106"/>
      <c r="S9" s="106"/>
      <c r="T9" s="33"/>
      <c r="U9" s="54"/>
      <c r="V9" s="59"/>
    </row>
    <row r="10" spans="1:22" s="19" customFormat="1" ht="25.95" customHeight="1">
      <c r="A10" s="27"/>
      <c r="B10" s="28"/>
      <c r="C10" s="35"/>
      <c r="E10" s="35"/>
      <c r="F10" s="35"/>
      <c r="G10" s="260"/>
      <c r="H10" s="11"/>
      <c r="I10" s="47"/>
      <c r="J10" s="233"/>
      <c r="K10" s="45"/>
      <c r="L10" s="47"/>
      <c r="M10" s="235"/>
      <c r="N10" s="224"/>
      <c r="O10" s="42"/>
      <c r="P10" s="225"/>
      <c r="Q10" s="105"/>
      <c r="R10" s="105"/>
      <c r="S10" s="105"/>
      <c r="T10" s="46"/>
      <c r="U10" s="54"/>
      <c r="V10" s="59"/>
    </row>
    <row r="11" spans="1:22" s="19" customFormat="1" ht="25.95" customHeight="1">
      <c r="A11" s="27"/>
      <c r="B11" s="28"/>
      <c r="C11" s="35"/>
      <c r="E11" s="28"/>
      <c r="F11" s="28"/>
      <c r="G11" s="259"/>
      <c r="H11" s="10"/>
      <c r="I11" s="25"/>
      <c r="J11" s="232"/>
      <c r="K11" s="32"/>
      <c r="L11" s="25"/>
      <c r="M11" s="470"/>
      <c r="N11" s="114"/>
      <c r="O11" s="29"/>
      <c r="P11" s="115"/>
      <c r="Q11" s="106"/>
      <c r="R11" s="106"/>
      <c r="S11" s="106"/>
      <c r="T11" s="33"/>
      <c r="U11" s="54"/>
      <c r="V11" s="59"/>
    </row>
    <row r="12" spans="1:22" s="19" customFormat="1" ht="25.95" customHeight="1">
      <c r="A12" s="27"/>
      <c r="B12" s="28"/>
      <c r="C12" s="35"/>
      <c r="E12" s="35"/>
      <c r="F12" s="35"/>
      <c r="G12" s="260"/>
      <c r="H12" s="11"/>
      <c r="I12" s="47"/>
      <c r="J12" s="233"/>
      <c r="K12" s="45"/>
      <c r="L12" s="47"/>
      <c r="M12" s="235"/>
      <c r="N12" s="224"/>
      <c r="O12" s="42"/>
      <c r="P12" s="225"/>
      <c r="Q12" s="105"/>
      <c r="R12" s="105"/>
      <c r="S12" s="105"/>
      <c r="T12" s="46"/>
      <c r="U12" s="54"/>
      <c r="V12" s="59"/>
    </row>
    <row r="13" spans="1:22" s="19" customFormat="1" ht="25.95" customHeight="1">
      <c r="A13" s="27"/>
      <c r="B13" s="28"/>
      <c r="C13" s="35"/>
      <c r="E13" s="28"/>
      <c r="F13" s="28"/>
      <c r="G13" s="259"/>
      <c r="H13" s="10"/>
      <c r="I13" s="25"/>
      <c r="J13" s="232"/>
      <c r="K13" s="32"/>
      <c r="L13" s="25"/>
      <c r="M13" s="470"/>
      <c r="N13" s="114"/>
      <c r="O13" s="29"/>
      <c r="P13" s="115"/>
      <c r="Q13" s="106"/>
      <c r="R13" s="106"/>
      <c r="S13" s="106"/>
      <c r="T13" s="33"/>
      <c r="U13" s="54"/>
      <c r="V13" s="59"/>
    </row>
    <row r="14" spans="1:22" s="19" customFormat="1" ht="25.95" customHeight="1">
      <c r="A14" s="27"/>
      <c r="B14" s="28"/>
      <c r="C14" s="35"/>
      <c r="E14" s="35"/>
      <c r="F14" s="35"/>
      <c r="G14" s="260"/>
      <c r="H14" s="11"/>
      <c r="I14" s="47"/>
      <c r="J14" s="233"/>
      <c r="K14" s="45"/>
      <c r="L14" s="47"/>
      <c r="M14" s="235"/>
      <c r="N14" s="224"/>
      <c r="O14" s="42"/>
      <c r="P14" s="225"/>
      <c r="Q14" s="105"/>
      <c r="R14" s="105"/>
      <c r="S14" s="105"/>
      <c r="T14" s="46"/>
      <c r="U14" s="54"/>
      <c r="V14" s="59"/>
    </row>
    <row r="15" spans="1:22" s="19" customFormat="1" ht="25.95" customHeight="1">
      <c r="A15" s="27"/>
      <c r="B15" s="28"/>
      <c r="C15" s="35"/>
      <c r="E15" s="28"/>
      <c r="F15" s="28"/>
      <c r="G15" s="259"/>
      <c r="H15" s="10"/>
      <c r="I15" s="25"/>
      <c r="J15" s="232"/>
      <c r="K15" s="32"/>
      <c r="L15" s="25"/>
      <c r="M15" s="470"/>
      <c r="N15" s="114"/>
      <c r="O15" s="29"/>
      <c r="P15" s="115"/>
      <c r="Q15" s="106"/>
      <c r="R15" s="106"/>
      <c r="S15" s="106"/>
      <c r="T15" s="33"/>
      <c r="U15" s="54"/>
      <c r="V15" s="59"/>
    </row>
    <row r="16" spans="1:22" s="19" customFormat="1" ht="25.95" customHeight="1">
      <c r="A16" s="27"/>
      <c r="B16" s="28"/>
      <c r="C16" s="35"/>
      <c r="E16" s="35"/>
      <c r="F16" s="35"/>
      <c r="G16" s="260"/>
      <c r="H16" s="11"/>
      <c r="I16" s="47"/>
      <c r="J16" s="233"/>
      <c r="K16" s="45"/>
      <c r="L16" s="47"/>
      <c r="M16" s="235"/>
      <c r="N16" s="224"/>
      <c r="O16" s="42"/>
      <c r="P16" s="225"/>
      <c r="Q16" s="105"/>
      <c r="R16" s="105"/>
      <c r="S16" s="105"/>
      <c r="T16" s="46"/>
      <c r="U16" s="54"/>
      <c r="V16" s="59"/>
    </row>
    <row r="17" spans="1:22" s="19" customFormat="1" ht="25.95" customHeight="1">
      <c r="A17" s="27"/>
      <c r="B17" s="28"/>
      <c r="C17" s="35"/>
      <c r="E17" s="28"/>
      <c r="F17" s="28"/>
      <c r="G17" s="259"/>
      <c r="H17" s="10"/>
      <c r="I17" s="25"/>
      <c r="J17" s="232"/>
      <c r="K17" s="32"/>
      <c r="L17" s="25"/>
      <c r="M17" s="470"/>
      <c r="N17" s="114"/>
      <c r="O17" s="29"/>
      <c r="P17" s="115"/>
      <c r="Q17" s="106"/>
      <c r="R17" s="106"/>
      <c r="S17" s="106"/>
      <c r="T17" s="33"/>
      <c r="U17" s="54"/>
      <c r="V17" s="59"/>
    </row>
    <row r="18" spans="1:22" s="19" customFormat="1" ht="25.95" customHeight="1">
      <c r="A18" s="27"/>
      <c r="B18" s="28"/>
      <c r="C18" s="35"/>
      <c r="E18" s="35"/>
      <c r="F18" s="35"/>
      <c r="G18" s="260"/>
      <c r="H18" s="11"/>
      <c r="I18" s="47"/>
      <c r="J18" s="233"/>
      <c r="K18" s="45"/>
      <c r="L18" s="47"/>
      <c r="M18" s="235"/>
      <c r="N18" s="224"/>
      <c r="O18" s="42"/>
      <c r="P18" s="225"/>
      <c r="Q18" s="105"/>
      <c r="R18" s="105"/>
      <c r="S18" s="105"/>
      <c r="T18" s="46"/>
      <c r="U18" s="54"/>
      <c r="V18" s="59"/>
    </row>
    <row r="19" spans="1:22" s="19" customFormat="1" ht="25.95" customHeight="1">
      <c r="A19" s="27"/>
      <c r="B19" s="28"/>
      <c r="C19" s="35"/>
      <c r="E19" s="28"/>
      <c r="F19" s="28"/>
      <c r="G19" s="259"/>
      <c r="H19" s="10"/>
      <c r="I19" s="25"/>
      <c r="J19" s="232"/>
      <c r="K19" s="32"/>
      <c r="L19" s="25"/>
      <c r="M19" s="470"/>
      <c r="N19" s="114"/>
      <c r="O19" s="29"/>
      <c r="P19" s="115"/>
      <c r="Q19" s="106"/>
      <c r="R19" s="106"/>
      <c r="S19" s="106"/>
      <c r="T19" s="33"/>
      <c r="U19" s="54"/>
      <c r="V19" s="59"/>
    </row>
    <row r="20" spans="1:22" s="19" customFormat="1" ht="25.95" customHeight="1">
      <c r="A20" s="27"/>
      <c r="B20" s="28"/>
      <c r="C20" s="35"/>
      <c r="E20" s="35"/>
      <c r="F20" s="35"/>
      <c r="G20" s="260"/>
      <c r="H20" s="11"/>
      <c r="I20" s="47"/>
      <c r="J20" s="233"/>
      <c r="K20" s="45"/>
      <c r="L20" s="47"/>
      <c r="M20" s="235"/>
      <c r="N20" s="224"/>
      <c r="O20" s="42"/>
      <c r="P20" s="225"/>
      <c r="Q20" s="105"/>
      <c r="R20" s="105"/>
      <c r="S20" s="105"/>
      <c r="T20" s="46"/>
      <c r="U20" s="54"/>
      <c r="V20" s="59"/>
    </row>
    <row r="21" spans="1:22" s="19" customFormat="1" ht="25.95" customHeight="1">
      <c r="A21" s="27"/>
      <c r="B21" s="28"/>
      <c r="C21" s="35"/>
      <c r="E21" s="28"/>
      <c r="F21" s="28"/>
      <c r="G21" s="259"/>
      <c r="H21" s="10"/>
      <c r="I21" s="25"/>
      <c r="J21" s="141"/>
      <c r="K21" s="25"/>
      <c r="L21" s="25"/>
      <c r="M21" s="32"/>
      <c r="N21" s="29"/>
      <c r="O21" s="29"/>
      <c r="P21" s="30"/>
      <c r="Q21" s="106"/>
      <c r="R21" s="32"/>
      <c r="S21" s="29"/>
      <c r="T21" s="33"/>
      <c r="V21" s="7"/>
    </row>
    <row r="22" spans="1:22" s="19" customFormat="1" ht="10.050000000000001" customHeight="1">
      <c r="A22" s="27"/>
      <c r="B22" s="28"/>
      <c r="C22" s="35"/>
      <c r="E22" s="28"/>
      <c r="F22" s="28"/>
      <c r="G22" s="10"/>
      <c r="H22" s="10"/>
      <c r="I22" s="25"/>
      <c r="J22" s="25"/>
      <c r="K22" s="25"/>
      <c r="L22" s="25"/>
      <c r="M22" s="25"/>
      <c r="N22" s="29"/>
      <c r="O22" s="29"/>
      <c r="P22" s="30"/>
      <c r="Q22" s="32"/>
      <c r="R22" s="32"/>
      <c r="S22" s="29"/>
      <c r="T22" s="33"/>
      <c r="V22" s="7"/>
    </row>
    <row r="23" spans="1:22" s="2" customFormat="1" ht="19.95" customHeight="1">
      <c r="A23" s="36"/>
      <c r="C23" s="35"/>
      <c r="G23" s="8"/>
      <c r="H23" s="8"/>
      <c r="N23" s="3"/>
      <c r="O23" s="3"/>
      <c r="P23" s="3"/>
      <c r="Q23" s="3"/>
      <c r="R23" s="3"/>
      <c r="S23" s="3"/>
      <c r="T23" s="4"/>
      <c r="U23" s="4"/>
    </row>
    <row r="24" spans="1:22" s="2" customFormat="1" ht="19.8" customHeight="1">
      <c r="A24" s="36"/>
      <c r="C24" s="35"/>
      <c r="G24" s="8"/>
      <c r="H24" s="8"/>
      <c r="N24" s="3"/>
      <c r="O24" s="3"/>
      <c r="P24" s="3"/>
      <c r="Q24" s="3"/>
      <c r="R24" s="3"/>
      <c r="S24" s="3"/>
      <c r="T24" s="4"/>
      <c r="U24" s="4"/>
    </row>
    <row r="25" spans="1:22" ht="19.95" customHeight="1"/>
    <row r="26" spans="1:22" ht="19.95" customHeight="1"/>
    <row r="27" spans="1:22" ht="19.95" customHeight="1"/>
    <row r="28" spans="1:22" ht="19.95" customHeight="1"/>
  </sheetData>
  <mergeCells count="4">
    <mergeCell ref="A2:B2"/>
    <mergeCell ref="E2:L2"/>
    <mergeCell ref="M2:R2"/>
    <mergeCell ref="E4:J4"/>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1A5B-8572-4010-9573-5A48ADBB6D7B}">
  <sheetPr codeName="Sheet11">
    <tabColor rgb="FFEA7C32"/>
  </sheetPr>
  <dimension ref="A1:T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6.77734375" style="40" hidden="1" customWidth="1"/>
    <col min="8" max="8" width="8.33203125" style="40" hidden="1" customWidth="1"/>
    <col min="9" max="9" width="24.77734375" style="40" customWidth="1"/>
    <col min="10" max="10" width="30.88671875" style="5" customWidth="1"/>
    <col min="11" max="11" width="14.44140625" style="5" customWidth="1"/>
    <col min="12" max="12" width="15.109375" style="37" customWidth="1"/>
    <col min="13" max="13" width="29.88671875" style="40" customWidth="1"/>
    <col min="14" max="14" width="9.88671875" style="37" customWidth="1"/>
    <col min="15" max="15" width="13.21875" style="37" bestFit="1" customWidth="1"/>
    <col min="16" max="16" width="11.77734375" style="73" customWidth="1"/>
    <col min="17" max="17" width="11.109375" style="38" customWidth="1"/>
    <col min="18" max="18" width="7.33203125" style="38" customWidth="1"/>
    <col min="19" max="19" width="1.77734375" style="38" customWidth="1"/>
    <col min="20" max="20" width="1.88671875" style="2" customWidth="1"/>
    <col min="21" max="16384" width="9.109375" style="5"/>
  </cols>
  <sheetData>
    <row r="1" spans="1:20" s="2" customFormat="1" ht="14.4" customHeight="1">
      <c r="A1" s="1"/>
      <c r="B1"/>
      <c r="G1" s="8"/>
      <c r="H1" s="8"/>
      <c r="I1" s="8"/>
      <c r="L1" s="3"/>
      <c r="M1" s="8"/>
      <c r="N1" s="3"/>
      <c r="O1" s="3"/>
      <c r="P1" s="67"/>
      <c r="Q1" s="4"/>
      <c r="R1" s="4"/>
      <c r="S1" s="4"/>
    </row>
    <row r="2" spans="1:20" customFormat="1" ht="35.4" customHeight="1">
      <c r="A2" s="1800"/>
      <c r="B2" s="1769"/>
      <c r="C2" s="2"/>
      <c r="D2" s="5"/>
      <c r="E2" s="1797" t="s">
        <v>1026</v>
      </c>
      <c r="F2" s="1769"/>
      <c r="G2" s="1769"/>
      <c r="H2" s="1769"/>
      <c r="I2" s="1769"/>
      <c r="J2" s="5"/>
      <c r="K2" s="5"/>
      <c r="L2" s="5"/>
      <c r="M2" s="56"/>
      <c r="N2" s="5"/>
      <c r="O2" s="5"/>
      <c r="P2" s="73"/>
      <c r="Q2" s="5"/>
      <c r="R2" s="5"/>
      <c r="S2" s="5"/>
      <c r="T2" s="7"/>
    </row>
    <row r="3" spans="1:20" customFormat="1" ht="14.4" customHeight="1">
      <c r="A3" s="1"/>
      <c r="C3" s="2"/>
      <c r="D3" s="8"/>
      <c r="E3" s="8"/>
      <c r="F3" s="2"/>
      <c r="G3" s="8"/>
      <c r="H3" s="8"/>
      <c r="I3" s="332"/>
      <c r="J3" s="2"/>
      <c r="K3" s="2"/>
      <c r="L3" s="2"/>
      <c r="M3" s="2"/>
      <c r="N3" s="2"/>
      <c r="O3" s="2"/>
      <c r="P3" s="67"/>
      <c r="Q3" s="2"/>
      <c r="R3" s="2"/>
      <c r="S3" s="2"/>
      <c r="T3" s="7"/>
    </row>
    <row r="4" spans="1:20" s="16" customFormat="1" ht="34.950000000000003" customHeight="1">
      <c r="A4" s="13"/>
      <c r="B4" s="14"/>
      <c r="C4" s="15"/>
      <c r="E4" s="1798" t="s">
        <v>1998</v>
      </c>
      <c r="F4" s="1799"/>
      <c r="G4" s="1799"/>
      <c r="H4" s="1799"/>
      <c r="I4" s="1799"/>
      <c r="J4" s="41"/>
      <c r="N4" s="18"/>
      <c r="P4" s="451" t="s">
        <v>267</v>
      </c>
      <c r="Q4" s="18"/>
      <c r="R4" s="18"/>
      <c r="S4" s="18"/>
      <c r="T4" s="7"/>
    </row>
    <row r="5" spans="1:20" s="16" customFormat="1" ht="10.050000000000001" customHeight="1">
      <c r="A5" s="13"/>
      <c r="B5" s="14"/>
      <c r="C5" s="15"/>
      <c r="E5" s="104"/>
      <c r="F5" s="41"/>
      <c r="G5" s="41"/>
      <c r="H5" s="41"/>
      <c r="I5" s="26"/>
      <c r="J5" s="41"/>
      <c r="N5" s="18"/>
      <c r="P5" s="451"/>
      <c r="Q5" s="18"/>
      <c r="R5" s="18"/>
      <c r="S5" s="18"/>
      <c r="T5" s="7"/>
    </row>
    <row r="6" spans="1:20" s="183" customFormat="1" ht="25.95" customHeight="1">
      <c r="A6" s="27"/>
      <c r="B6" s="27"/>
      <c r="C6" s="352"/>
      <c r="E6" s="471"/>
      <c r="F6" s="473" t="s">
        <v>48</v>
      </c>
      <c r="G6" s="473" t="s">
        <v>1</v>
      </c>
      <c r="H6" s="473" t="s">
        <v>1</v>
      </c>
      <c r="I6" s="473" t="s">
        <v>1</v>
      </c>
      <c r="J6" s="474" t="s">
        <v>2</v>
      </c>
      <c r="K6" s="474" t="s">
        <v>3</v>
      </c>
      <c r="L6" s="474" t="s">
        <v>5</v>
      </c>
      <c r="M6" s="480" t="s">
        <v>53</v>
      </c>
      <c r="N6" s="474" t="s">
        <v>10</v>
      </c>
      <c r="O6" s="474" t="s">
        <v>1996</v>
      </c>
      <c r="P6" s="477" t="s">
        <v>9</v>
      </c>
      <c r="Q6" s="474" t="s">
        <v>11</v>
      </c>
      <c r="R6" s="535" t="s">
        <v>706</v>
      </c>
      <c r="T6" s="479"/>
    </row>
    <row r="7" spans="1:20" s="19" customFormat="1" ht="25.95" customHeight="1">
      <c r="A7" s="27"/>
      <c r="B7" s="28"/>
      <c r="C7" s="20"/>
      <c r="D7" s="21"/>
      <c r="E7" s="28"/>
      <c r="F7" s="28"/>
      <c r="G7" s="25">
        <v>1</v>
      </c>
      <c r="H7" s="10"/>
      <c r="I7" s="26" t="s">
        <v>1997</v>
      </c>
      <c r="J7" s="29" t="s">
        <v>1995</v>
      </c>
      <c r="K7" s="25" t="s">
        <v>51</v>
      </c>
      <c r="L7" s="30" t="s">
        <v>22</v>
      </c>
      <c r="M7" s="57" t="s">
        <v>61</v>
      </c>
      <c r="N7" s="29"/>
      <c r="O7" s="32">
        <v>5043</v>
      </c>
      <c r="P7" s="333">
        <f ca="1">TODAY()</f>
        <v>45952</v>
      </c>
      <c r="Q7" s="33" t="str">
        <f ca="1">IF(P7&lt;TODAY(),"Expired","")</f>
        <v/>
      </c>
      <c r="R7" s="108">
        <f ca="1">P7-TODAY()</f>
        <v>0</v>
      </c>
      <c r="S7" s="54"/>
      <c r="T7" s="59"/>
    </row>
    <row r="8" spans="1:20" s="19" customFormat="1" ht="25.95" customHeight="1">
      <c r="A8" s="27"/>
      <c r="B8" s="28"/>
      <c r="C8" s="35"/>
      <c r="E8" s="35"/>
      <c r="F8" s="35"/>
      <c r="G8" s="47"/>
      <c r="H8" s="11"/>
      <c r="I8" s="42"/>
      <c r="J8" s="42"/>
      <c r="K8" s="42"/>
      <c r="L8" s="43"/>
      <c r="M8" s="58"/>
      <c r="N8" s="42"/>
      <c r="O8" s="45"/>
      <c r="P8" s="233"/>
      <c r="Q8" s="46"/>
      <c r="R8" s="355"/>
      <c r="S8" s="54"/>
      <c r="T8" s="59"/>
    </row>
    <row r="9" spans="1:20" s="19" customFormat="1" ht="25.95" customHeight="1">
      <c r="A9" s="27"/>
      <c r="B9" s="28"/>
      <c r="C9" s="35"/>
      <c r="E9" s="28"/>
      <c r="F9" s="28"/>
      <c r="G9" s="25"/>
      <c r="H9" s="10"/>
      <c r="I9" s="29"/>
      <c r="J9" s="29"/>
      <c r="K9" s="29"/>
      <c r="L9" s="30"/>
      <c r="M9" s="57"/>
      <c r="N9" s="29"/>
      <c r="O9" s="32"/>
      <c r="P9" s="232"/>
      <c r="Q9" s="33"/>
      <c r="R9" s="33"/>
      <c r="S9" s="54"/>
      <c r="T9" s="59"/>
    </row>
    <row r="10" spans="1:20" s="19" customFormat="1" ht="25.95" customHeight="1">
      <c r="A10" s="27"/>
      <c r="B10" s="28"/>
      <c r="C10" s="35"/>
      <c r="E10" s="35"/>
      <c r="F10" s="35"/>
      <c r="G10" s="47"/>
      <c r="H10" s="11"/>
      <c r="I10" s="42"/>
      <c r="J10" s="42"/>
      <c r="K10" s="42"/>
      <c r="L10" s="43"/>
      <c r="M10" s="58"/>
      <c r="N10" s="42"/>
      <c r="O10" s="45"/>
      <c r="P10" s="233"/>
      <c r="Q10" s="46"/>
      <c r="R10" s="46"/>
      <c r="S10" s="54"/>
      <c r="T10" s="59"/>
    </row>
    <row r="11" spans="1:20" s="19" customFormat="1" ht="25.95" customHeight="1">
      <c r="A11" s="27"/>
      <c r="B11" s="28"/>
      <c r="C11" s="35"/>
      <c r="E11" s="28"/>
      <c r="F11" s="28"/>
      <c r="G11" s="25"/>
      <c r="H11" s="10"/>
      <c r="I11" s="29"/>
      <c r="J11" s="29"/>
      <c r="K11" s="29"/>
      <c r="L11" s="30"/>
      <c r="M11" s="57"/>
      <c r="N11" s="29"/>
      <c r="O11" s="32"/>
      <c r="P11" s="232"/>
      <c r="Q11" s="33"/>
      <c r="R11" s="33"/>
      <c r="S11" s="54"/>
      <c r="T11" s="59"/>
    </row>
    <row r="12" spans="1:20" s="19" customFormat="1" ht="25.95" customHeight="1">
      <c r="A12" s="27"/>
      <c r="B12" s="28"/>
      <c r="C12" s="35"/>
      <c r="E12" s="35"/>
      <c r="F12" s="35"/>
      <c r="G12" s="47"/>
      <c r="H12" s="11"/>
      <c r="I12" s="42"/>
      <c r="J12" s="42"/>
      <c r="K12" s="42"/>
      <c r="L12" s="43"/>
      <c r="M12" s="58"/>
      <c r="N12" s="42"/>
      <c r="O12" s="45"/>
      <c r="P12" s="233"/>
      <c r="Q12" s="46"/>
      <c r="R12" s="46"/>
      <c r="S12" s="54"/>
      <c r="T12" s="59"/>
    </row>
    <row r="13" spans="1:20" s="19" customFormat="1" ht="25.95" customHeight="1">
      <c r="A13" s="27"/>
      <c r="B13" s="28"/>
      <c r="C13" s="35"/>
      <c r="E13" s="28"/>
      <c r="F13" s="28"/>
      <c r="G13" s="25"/>
      <c r="H13" s="10"/>
      <c r="I13" s="29"/>
      <c r="J13" s="29"/>
      <c r="K13" s="29"/>
      <c r="L13" s="30"/>
      <c r="M13" s="57"/>
      <c r="N13" s="29"/>
      <c r="O13" s="32"/>
      <c r="P13" s="232"/>
      <c r="Q13" s="33"/>
      <c r="R13" s="33"/>
      <c r="S13" s="54"/>
      <c r="T13" s="59"/>
    </row>
    <row r="14" spans="1:20" s="19" customFormat="1" ht="25.95" customHeight="1">
      <c r="A14" s="27"/>
      <c r="B14" s="28"/>
      <c r="C14" s="35"/>
      <c r="E14" s="35"/>
      <c r="F14" s="35"/>
      <c r="G14" s="47"/>
      <c r="H14" s="11"/>
      <c r="I14" s="42"/>
      <c r="J14" s="42"/>
      <c r="K14" s="42"/>
      <c r="L14" s="43"/>
      <c r="M14" s="58"/>
      <c r="N14" s="42"/>
      <c r="O14" s="45"/>
      <c r="P14" s="233"/>
      <c r="Q14" s="46"/>
      <c r="R14" s="46"/>
      <c r="S14" s="54"/>
      <c r="T14" s="59"/>
    </row>
    <row r="15" spans="1:20" s="19" customFormat="1" ht="25.95" customHeight="1">
      <c r="A15" s="27"/>
      <c r="B15" s="28"/>
      <c r="C15" s="35"/>
      <c r="E15" s="28"/>
      <c r="F15" s="28"/>
      <c r="G15" s="25"/>
      <c r="H15" s="10"/>
      <c r="I15" s="29"/>
      <c r="J15" s="29"/>
      <c r="K15" s="29"/>
      <c r="L15" s="30"/>
      <c r="N15" s="29"/>
      <c r="O15" s="32"/>
      <c r="P15" s="232"/>
      <c r="Q15" s="33"/>
      <c r="R15" s="33"/>
      <c r="S15" s="54"/>
      <c r="T15" s="59"/>
    </row>
    <row r="16" spans="1:20" s="19" customFormat="1" ht="25.95" customHeight="1">
      <c r="A16" s="27"/>
      <c r="B16" s="28"/>
      <c r="C16" s="35"/>
      <c r="E16" s="35"/>
      <c r="F16" s="35"/>
      <c r="G16" s="47"/>
      <c r="H16" s="11"/>
      <c r="I16" s="42"/>
      <c r="J16" s="42"/>
      <c r="K16" s="42"/>
      <c r="L16" s="43"/>
      <c r="M16" s="58"/>
      <c r="N16" s="42"/>
      <c r="O16" s="45"/>
      <c r="P16" s="233"/>
      <c r="Q16" s="46"/>
      <c r="R16" s="46"/>
      <c r="S16" s="54"/>
      <c r="T16" s="59"/>
    </row>
    <row r="17" spans="1:20" s="19" customFormat="1" ht="25.95" customHeight="1">
      <c r="A17" s="27"/>
      <c r="B17" s="28"/>
      <c r="C17" s="35"/>
      <c r="E17" s="28"/>
      <c r="F17" s="28"/>
      <c r="G17" s="25"/>
      <c r="H17" s="10"/>
      <c r="I17" s="29"/>
      <c r="J17" s="29"/>
      <c r="K17" s="29"/>
      <c r="L17" s="30"/>
      <c r="M17" s="57"/>
      <c r="N17" s="29"/>
      <c r="O17" s="32"/>
      <c r="P17" s="232"/>
      <c r="Q17" s="33"/>
      <c r="R17" s="33"/>
      <c r="S17" s="54"/>
      <c r="T17" s="59"/>
    </row>
    <row r="18" spans="1:20" s="19" customFormat="1" ht="25.95" customHeight="1">
      <c r="A18" s="27"/>
      <c r="B18" s="28"/>
      <c r="C18" s="35"/>
      <c r="E18" s="35"/>
      <c r="F18" s="35"/>
      <c r="G18" s="47"/>
      <c r="H18" s="11"/>
      <c r="I18" s="42"/>
      <c r="J18" s="42"/>
      <c r="K18" s="42"/>
      <c r="L18" s="43"/>
      <c r="M18" s="47"/>
      <c r="N18" s="42"/>
      <c r="O18" s="45"/>
      <c r="P18" s="233"/>
      <c r="Q18" s="46"/>
      <c r="R18" s="46"/>
      <c r="S18" s="54"/>
      <c r="T18" s="59"/>
    </row>
    <row r="19" spans="1:20" s="19" customFormat="1" ht="25.95" customHeight="1">
      <c r="A19" s="27"/>
      <c r="B19" s="28"/>
      <c r="C19" s="35"/>
      <c r="E19" s="28"/>
      <c r="F19" s="28"/>
      <c r="G19" s="25"/>
      <c r="H19" s="10"/>
      <c r="I19" s="29"/>
      <c r="J19" s="29"/>
      <c r="K19" s="29"/>
      <c r="L19" s="30"/>
      <c r="M19" s="61"/>
      <c r="N19" s="29"/>
      <c r="O19" s="32"/>
      <c r="P19" s="232"/>
      <c r="Q19" s="33"/>
      <c r="R19" s="33"/>
      <c r="S19" s="54"/>
      <c r="T19" s="59"/>
    </row>
    <row r="20" spans="1:20" s="19" customFormat="1" ht="25.95" customHeight="1">
      <c r="A20" s="27"/>
      <c r="B20" s="28"/>
      <c r="C20" s="35"/>
      <c r="E20" s="35"/>
      <c r="F20" s="35"/>
      <c r="G20" s="47"/>
      <c r="H20" s="11"/>
      <c r="I20" s="42"/>
      <c r="J20" s="42"/>
      <c r="K20" s="42"/>
      <c r="L20" s="43"/>
      <c r="M20" s="47"/>
      <c r="N20" s="42"/>
      <c r="O20" s="45"/>
      <c r="P20" s="233"/>
      <c r="Q20" s="46"/>
      <c r="R20" s="46"/>
      <c r="S20" s="54"/>
      <c r="T20" s="59"/>
    </row>
    <row r="21" spans="1:20" s="19" customFormat="1" ht="25.95" customHeight="1">
      <c r="A21" s="27"/>
      <c r="B21" s="28"/>
      <c r="C21" s="35"/>
      <c r="E21" s="28"/>
      <c r="F21" s="28"/>
      <c r="G21" s="25"/>
      <c r="H21" s="10"/>
      <c r="I21" s="25"/>
      <c r="J21" s="25"/>
      <c r="K21" s="25"/>
      <c r="L21" s="30"/>
      <c r="M21" s="61"/>
      <c r="N21" s="29"/>
      <c r="O21" s="32"/>
      <c r="P21" s="232"/>
      <c r="Q21" s="33"/>
      <c r="R21" s="33"/>
      <c r="T21" s="7"/>
    </row>
    <row r="22" spans="1:20" s="19" customFormat="1" ht="10.050000000000001" customHeight="1">
      <c r="A22" s="27"/>
      <c r="B22" s="28"/>
      <c r="C22" s="35"/>
      <c r="E22" s="28"/>
      <c r="F22" s="28"/>
      <c r="G22" s="10"/>
      <c r="H22" s="10"/>
      <c r="I22" s="25"/>
      <c r="J22" s="25"/>
      <c r="K22" s="25"/>
      <c r="L22" s="30"/>
      <c r="M22" s="12"/>
      <c r="N22" s="29"/>
      <c r="O22" s="32"/>
      <c r="P22" s="232"/>
      <c r="Q22" s="33"/>
      <c r="R22" s="33"/>
      <c r="T22" s="7"/>
    </row>
    <row r="23" spans="1:20" s="2" customFormat="1" ht="19.95" customHeight="1">
      <c r="A23" s="36"/>
      <c r="C23" s="35"/>
      <c r="G23" s="8"/>
      <c r="H23" s="8"/>
      <c r="I23" s="8"/>
      <c r="L23" s="3"/>
      <c r="M23" s="8"/>
      <c r="N23" s="3"/>
      <c r="O23" s="3"/>
      <c r="P23" s="67"/>
      <c r="Q23" s="4"/>
      <c r="R23" s="4"/>
      <c r="S23" s="4"/>
    </row>
    <row r="24" spans="1:20" s="2" customFormat="1" ht="19.8" customHeight="1">
      <c r="A24" s="36"/>
      <c r="C24" s="35"/>
      <c r="G24" s="8"/>
      <c r="H24" s="8"/>
      <c r="I24" s="8"/>
      <c r="L24" s="3"/>
      <c r="M24" s="8"/>
      <c r="N24" s="3"/>
      <c r="O24" s="3"/>
      <c r="P24" s="67"/>
      <c r="Q24" s="4"/>
      <c r="R24" s="4"/>
      <c r="S24" s="4"/>
    </row>
    <row r="25" spans="1:20" ht="19.95" customHeight="1"/>
    <row r="26" spans="1:20" ht="19.95" customHeight="1"/>
    <row r="27" spans="1:20" ht="19.95" customHeight="1"/>
    <row r="28" spans="1:20" ht="19.95" customHeight="1"/>
  </sheetData>
  <mergeCells count="3">
    <mergeCell ref="A2:B2"/>
    <mergeCell ref="E2:I2"/>
    <mergeCell ref="E4:I4"/>
  </mergeCells>
  <conditionalFormatting sqref="Q7:R20">
    <cfRule type="cellIs" dxfId="15" priority="1" operator="equal">
      <formula>"Expired"</formula>
    </cfRule>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296C3-7434-4A42-AD46-FD1C4F311400}">
  <sheetPr codeName="Sheet12">
    <tabColor rgb="FFEA7C32"/>
  </sheetPr>
  <dimension ref="A1:AJ31"/>
  <sheetViews>
    <sheetView showGridLines="0" workbookViewId="0"/>
  </sheetViews>
  <sheetFormatPr defaultColWidth="9.109375" defaultRowHeight="14.4"/>
  <cols>
    <col min="1" max="1" width="6.6640625" style="36" customWidth="1"/>
    <col min="2" max="2" width="14.77734375" style="2" customWidth="1"/>
    <col min="3" max="3" width="1.77734375" style="2" customWidth="1"/>
    <col min="4" max="4" width="1.77734375" style="5" customWidth="1"/>
    <col min="5" max="5" width="5.33203125" style="5" customWidth="1"/>
    <col min="6" max="6" width="7.33203125" style="5" customWidth="1"/>
    <col min="7" max="7" width="17.77734375" style="40" customWidth="1"/>
    <col min="8" max="8" width="10.6640625" style="5" customWidth="1"/>
    <col min="9" max="9" width="12.88671875" style="40" customWidth="1"/>
    <col min="10" max="10" width="17.44140625" style="40" customWidth="1"/>
    <col min="11" max="11" width="12.33203125" style="40" customWidth="1"/>
    <col min="12" max="12" width="7" style="73" bestFit="1" customWidth="1"/>
    <col min="13" max="13" width="11.88671875" style="40" customWidth="1"/>
    <col min="14" max="14" width="13.21875" style="40" customWidth="1"/>
    <col min="15" max="15" width="13.5546875" style="40" bestFit="1" customWidth="1"/>
    <col min="16" max="16" width="9.88671875" style="40" bestFit="1" customWidth="1"/>
    <col min="17" max="17" width="5.44140625" style="40" bestFit="1" customWidth="1"/>
    <col min="18" max="18" width="1.109375" style="40" hidden="1" customWidth="1"/>
    <col min="19" max="19" width="12.6640625" style="38" customWidth="1"/>
    <col min="20" max="20" width="12" style="40" customWidth="1"/>
    <col min="21" max="21" width="11.44140625" style="40" customWidth="1"/>
    <col min="22" max="22" width="1.77734375" style="5" customWidth="1"/>
    <col min="23" max="23" width="1.77734375" style="2" customWidth="1"/>
    <col min="24" max="24" width="11.21875" style="40" customWidth="1"/>
    <col min="25" max="25" width="13.77734375" style="40" customWidth="1"/>
    <col min="26" max="26" width="16.88671875" style="40" customWidth="1"/>
    <col min="27" max="27" width="18.77734375" style="40" customWidth="1"/>
    <col min="28" max="28" width="12.88671875" style="40" customWidth="1"/>
    <col min="29" max="29" width="15.88671875" style="5" bestFit="1" customWidth="1"/>
    <col min="30" max="31" width="9.109375" style="5"/>
    <col min="32" max="32" width="15.88671875" style="5" bestFit="1" customWidth="1"/>
    <col min="33" max="33" width="11" style="5" bestFit="1" customWidth="1"/>
    <col min="34" max="34" width="9.109375" style="5"/>
    <col min="35" max="35" width="10" style="5" bestFit="1" customWidth="1"/>
    <col min="36" max="16384" width="9.109375" style="5"/>
  </cols>
  <sheetData>
    <row r="1" spans="1:36" s="2" customFormat="1" ht="14.4" customHeight="1">
      <c r="A1" s="36"/>
      <c r="G1" s="8"/>
      <c r="I1" s="8"/>
      <c r="J1" s="8"/>
      <c r="K1" s="8"/>
      <c r="L1" s="67"/>
      <c r="M1" s="8"/>
      <c r="N1" s="8"/>
      <c r="O1" s="8"/>
      <c r="P1" s="8"/>
      <c r="Q1" s="8"/>
      <c r="R1" s="8"/>
      <c r="S1" s="4"/>
      <c r="T1" s="8"/>
      <c r="U1" s="8"/>
      <c r="X1" s="8"/>
      <c r="Y1" s="8"/>
      <c r="Z1" s="8"/>
      <c r="AA1" s="8"/>
      <c r="AB1" s="8"/>
    </row>
    <row r="2" spans="1:36" customFormat="1" ht="35.4" customHeight="1">
      <c r="A2" s="1790"/>
      <c r="B2" s="1791"/>
      <c r="C2" s="2"/>
      <c r="D2" s="5"/>
      <c r="E2" s="1797" t="s">
        <v>1061</v>
      </c>
      <c r="F2" s="1769"/>
      <c r="G2" s="1769"/>
      <c r="H2" s="5"/>
      <c r="I2" s="40"/>
      <c r="J2" s="40"/>
      <c r="K2" s="40"/>
      <c r="L2" s="73"/>
      <c r="M2" s="40"/>
      <c r="N2" s="40"/>
      <c r="O2" s="40"/>
      <c r="P2" s="40"/>
      <c r="Q2" s="40"/>
      <c r="R2" s="40"/>
      <c r="S2" s="38"/>
      <c r="T2" s="40"/>
      <c r="U2" s="40"/>
      <c r="V2" s="17"/>
      <c r="W2" s="7"/>
      <c r="X2" s="56"/>
      <c r="Y2" s="56"/>
      <c r="Z2" s="56"/>
      <c r="AA2" s="56"/>
      <c r="AB2" s="56"/>
    </row>
    <row r="3" spans="1:36" s="2" customFormat="1" ht="14.4" customHeight="1">
      <c r="A3" s="36"/>
      <c r="G3" s="8"/>
      <c r="I3" s="8"/>
      <c r="J3" s="8"/>
      <c r="K3" s="8"/>
      <c r="L3" s="67"/>
      <c r="M3" s="8"/>
      <c r="N3" s="8"/>
      <c r="O3" s="8"/>
      <c r="P3" s="8"/>
      <c r="Q3" s="8"/>
      <c r="R3" s="8"/>
      <c r="S3" s="4"/>
      <c r="T3" s="8"/>
      <c r="U3" s="8"/>
      <c r="V3" s="7"/>
      <c r="W3" s="7"/>
      <c r="X3" s="8"/>
      <c r="Y3" s="8"/>
      <c r="Z3" s="8"/>
      <c r="AA3" s="8"/>
      <c r="AB3" s="8"/>
    </row>
    <row r="4" spans="1:36" s="16" customFormat="1" ht="34.950000000000003" customHeight="1">
      <c r="A4" s="349"/>
      <c r="B4" s="15"/>
      <c r="C4" s="15"/>
      <c r="E4" s="1798" t="s">
        <v>1782</v>
      </c>
      <c r="F4" s="1799"/>
      <c r="G4" s="1799"/>
      <c r="H4" s="350"/>
      <c r="I4" s="367"/>
      <c r="J4" s="367"/>
      <c r="K4" s="26"/>
      <c r="L4" s="364"/>
      <c r="M4" s="26"/>
      <c r="N4" s="26"/>
      <c r="O4" s="26"/>
      <c r="P4" s="26"/>
      <c r="R4" s="26"/>
      <c r="S4" s="209"/>
      <c r="T4" s="122"/>
      <c r="U4" s="122"/>
      <c r="V4" s="17"/>
      <c r="W4" s="7"/>
    </row>
    <row r="5" spans="1:36" s="16" customFormat="1" ht="10.050000000000001" customHeight="1">
      <c r="A5" s="349"/>
      <c r="B5" s="15"/>
      <c r="C5" s="15"/>
      <c r="E5" s="17"/>
      <c r="F5" s="17"/>
      <c r="G5" s="14"/>
      <c r="H5" s="17"/>
      <c r="I5" s="14"/>
      <c r="J5" s="14"/>
      <c r="K5" s="14"/>
      <c r="L5" s="365"/>
      <c r="M5" s="14"/>
      <c r="N5" s="14"/>
      <c r="O5" s="14"/>
      <c r="P5" s="14"/>
      <c r="Q5" s="14"/>
      <c r="R5" s="14"/>
      <c r="S5" s="148"/>
      <c r="T5" s="14"/>
      <c r="U5" s="14"/>
      <c r="V5" s="17"/>
      <c r="W5" s="7"/>
    </row>
    <row r="6" spans="1:36" s="167" customFormat="1" ht="25.95" customHeight="1">
      <c r="A6" s="362"/>
      <c r="B6" s="362"/>
      <c r="C6" s="362"/>
      <c r="E6" s="481"/>
      <c r="F6" s="473" t="s">
        <v>48</v>
      </c>
      <c r="G6" s="482" t="s">
        <v>578</v>
      </c>
      <c r="H6" s="482" t="s">
        <v>67</v>
      </c>
      <c r="I6" s="482" t="s">
        <v>110</v>
      </c>
      <c r="J6" s="482" t="s">
        <v>180</v>
      </c>
      <c r="K6" s="482" t="s">
        <v>579</v>
      </c>
      <c r="L6" s="485" t="s">
        <v>580</v>
      </c>
      <c r="M6" s="482" t="s">
        <v>311</v>
      </c>
      <c r="N6" s="483" t="s">
        <v>321</v>
      </c>
      <c r="O6" s="484"/>
      <c r="P6" s="482" t="s">
        <v>581</v>
      </c>
      <c r="Q6" s="482" t="s">
        <v>582</v>
      </c>
      <c r="R6" s="482" t="s">
        <v>583</v>
      </c>
      <c r="S6" s="488" t="s">
        <v>583</v>
      </c>
      <c r="T6" s="482" t="s">
        <v>463</v>
      </c>
      <c r="U6" s="482" t="s">
        <v>11</v>
      </c>
      <c r="V6" s="486"/>
      <c r="W6" s="467"/>
      <c r="X6" s="487" t="s">
        <v>11</v>
      </c>
      <c r="Y6" s="487" t="s">
        <v>169</v>
      </c>
      <c r="Z6" s="487" t="s">
        <v>178</v>
      </c>
      <c r="AA6" s="487" t="s">
        <v>179</v>
      </c>
      <c r="AB6" s="487" t="s">
        <v>669</v>
      </c>
      <c r="AC6" s="487" t="s">
        <v>332</v>
      </c>
      <c r="AD6" s="487" t="s">
        <v>232</v>
      </c>
      <c r="AE6" s="487" t="s">
        <v>325</v>
      </c>
      <c r="AF6" s="487" t="s">
        <v>503</v>
      </c>
      <c r="AG6" s="487" t="s">
        <v>467</v>
      </c>
      <c r="AH6" s="487" t="s">
        <v>466</v>
      </c>
      <c r="AI6" s="487" t="s">
        <v>201</v>
      </c>
      <c r="AJ6" s="487" t="s">
        <v>369</v>
      </c>
    </row>
    <row r="7" spans="1:36" s="54" customFormat="1" ht="25.95" customHeight="1">
      <c r="A7" s="362"/>
      <c r="B7" s="60"/>
      <c r="C7" s="60"/>
      <c r="E7" s="95"/>
      <c r="F7" s="95"/>
      <c r="G7" s="99" t="s">
        <v>1030</v>
      </c>
      <c r="H7" s="94" t="s">
        <v>374</v>
      </c>
      <c r="I7" s="33" t="s">
        <v>186</v>
      </c>
      <c r="J7" s="33"/>
      <c r="K7" s="169">
        <f ca="1">TODAY()</f>
        <v>45952</v>
      </c>
      <c r="L7" s="108">
        <f t="shared" ref="L7:L13" ca="1" si="0">TODAY()-K7</f>
        <v>0</v>
      </c>
      <c r="M7" s="33">
        <v>2511611</v>
      </c>
      <c r="N7" s="29" t="s">
        <v>184</v>
      </c>
      <c r="O7" s="99"/>
      <c r="P7" s="30"/>
      <c r="Q7" s="30"/>
      <c r="R7" s="353"/>
      <c r="S7" s="377"/>
      <c r="T7" s="61" t="s">
        <v>532</v>
      </c>
      <c r="U7" s="29" t="s">
        <v>598</v>
      </c>
      <c r="V7" s="363"/>
      <c r="W7" s="103"/>
      <c r="X7" s="375" t="s">
        <v>187</v>
      </c>
      <c r="Y7" s="29" t="s">
        <v>262</v>
      </c>
      <c r="Z7" s="25" t="s">
        <v>183</v>
      </c>
      <c r="AA7" s="29" t="s">
        <v>586</v>
      </c>
      <c r="AB7" s="375" t="s">
        <v>670</v>
      </c>
      <c r="AC7" s="375"/>
      <c r="AD7" s="375"/>
      <c r="AE7" s="375"/>
      <c r="AF7" s="375"/>
      <c r="AG7" s="375"/>
      <c r="AH7" s="375"/>
      <c r="AI7" s="375"/>
      <c r="AJ7" s="375"/>
    </row>
    <row r="8" spans="1:36" s="54" customFormat="1" ht="25.95" customHeight="1">
      <c r="A8" s="362"/>
      <c r="B8" s="60"/>
      <c r="C8" s="60"/>
      <c r="E8" s="60"/>
      <c r="F8" s="60"/>
      <c r="G8" s="46" t="s">
        <v>1031</v>
      </c>
      <c r="H8" s="261" t="s">
        <v>374</v>
      </c>
      <c r="I8" s="46" t="s">
        <v>112</v>
      </c>
      <c r="J8" s="46" t="s">
        <v>1029</v>
      </c>
      <c r="K8" s="42">
        <f ca="1">TODAY()</f>
        <v>45952</v>
      </c>
      <c r="L8" s="355">
        <f t="shared" ca="1" si="0"/>
        <v>0</v>
      </c>
      <c r="M8" s="46">
        <v>4423212</v>
      </c>
      <c r="N8" s="42" t="s">
        <v>189</v>
      </c>
      <c r="O8" s="42"/>
      <c r="P8" s="43"/>
      <c r="Q8" s="43"/>
      <c r="R8" s="43"/>
      <c r="S8" s="224"/>
      <c r="T8" s="43" t="s">
        <v>532</v>
      </c>
      <c r="U8" s="42" t="s">
        <v>598</v>
      </c>
      <c r="V8" s="363"/>
      <c r="W8" s="103"/>
      <c r="X8" s="46" t="s">
        <v>187</v>
      </c>
      <c r="Y8" s="42" t="s">
        <v>262</v>
      </c>
      <c r="Z8" s="47" t="s">
        <v>188</v>
      </c>
      <c r="AA8" s="42" t="s">
        <v>190</v>
      </c>
      <c r="AB8" s="46" t="s">
        <v>671</v>
      </c>
      <c r="AC8" s="46"/>
      <c r="AD8" s="46"/>
      <c r="AE8" s="46"/>
      <c r="AF8" s="46"/>
      <c r="AG8" s="46"/>
      <c r="AH8" s="46"/>
      <c r="AI8" s="46"/>
      <c r="AJ8" s="46"/>
    </row>
    <row r="9" spans="1:36" s="54" customFormat="1" ht="25.95" customHeight="1">
      <c r="A9" s="362"/>
      <c r="B9" s="60"/>
      <c r="C9" s="60"/>
      <c r="E9" s="95"/>
      <c r="F9" s="95"/>
      <c r="G9" s="29" t="s">
        <v>1032</v>
      </c>
      <c r="H9" s="359" t="s">
        <v>374</v>
      </c>
      <c r="I9" s="33" t="s">
        <v>112</v>
      </c>
      <c r="J9" s="33" t="s">
        <v>1029</v>
      </c>
      <c r="K9" s="169">
        <f ca="1">TODAY()-4</f>
        <v>45948</v>
      </c>
      <c r="L9" s="108">
        <f t="shared" ca="1" si="0"/>
        <v>4</v>
      </c>
      <c r="M9" s="33">
        <v>2765432</v>
      </c>
      <c r="N9" s="25" t="s">
        <v>194</v>
      </c>
      <c r="O9" s="29"/>
      <c r="P9" s="30"/>
      <c r="Q9" s="30"/>
      <c r="R9" s="356"/>
      <c r="S9" s="489"/>
      <c r="T9" s="61"/>
      <c r="U9" s="25" t="s">
        <v>598</v>
      </c>
      <c r="V9" s="363"/>
      <c r="W9" s="103"/>
      <c r="X9" s="375" t="s">
        <v>187</v>
      </c>
      <c r="Y9" s="29" t="s">
        <v>262</v>
      </c>
      <c r="Z9" s="33" t="s">
        <v>183</v>
      </c>
      <c r="AA9" s="29" t="s">
        <v>195</v>
      </c>
      <c r="AB9" s="375" t="s">
        <v>672</v>
      </c>
      <c r="AC9" s="375"/>
      <c r="AD9" s="375"/>
      <c r="AE9" s="375"/>
      <c r="AF9" s="375"/>
      <c r="AG9" s="375"/>
      <c r="AH9" s="375"/>
      <c r="AI9" s="375"/>
      <c r="AJ9" s="375"/>
    </row>
    <row r="10" spans="1:36" s="54" customFormat="1" ht="25.95" customHeight="1">
      <c r="A10" s="362"/>
      <c r="B10" s="60"/>
      <c r="C10" s="60"/>
      <c r="E10" s="60"/>
      <c r="F10" s="60"/>
      <c r="G10" s="46" t="s">
        <v>1033</v>
      </c>
      <c r="H10" s="261" t="s">
        <v>374</v>
      </c>
      <c r="I10" s="46" t="s">
        <v>112</v>
      </c>
      <c r="J10" s="46" t="s">
        <v>1035</v>
      </c>
      <c r="K10" s="42">
        <f ca="1">TODAY()-4</f>
        <v>45948</v>
      </c>
      <c r="L10" s="355">
        <f t="shared" ca="1" si="0"/>
        <v>4</v>
      </c>
      <c r="M10" s="46">
        <v>2876565</v>
      </c>
      <c r="N10" s="42" t="s">
        <v>189</v>
      </c>
      <c r="O10" s="42"/>
      <c r="P10" s="43"/>
      <c r="Q10" s="43"/>
      <c r="R10" s="43"/>
      <c r="S10" s="224"/>
      <c r="T10" s="43" t="s">
        <v>533</v>
      </c>
      <c r="U10" s="42" t="s">
        <v>598</v>
      </c>
      <c r="V10" s="363"/>
      <c r="W10" s="103"/>
      <c r="X10" s="46" t="s">
        <v>187</v>
      </c>
      <c r="Y10" s="42" t="s">
        <v>262</v>
      </c>
      <c r="Z10" s="46" t="s">
        <v>595</v>
      </c>
      <c r="AA10" s="42"/>
      <c r="AB10" s="46" t="s">
        <v>673</v>
      </c>
      <c r="AC10" s="46"/>
      <c r="AD10" s="46"/>
      <c r="AE10" s="46"/>
      <c r="AF10" s="46"/>
      <c r="AG10" s="46"/>
      <c r="AH10" s="46"/>
      <c r="AI10" s="46"/>
      <c r="AJ10" s="46"/>
    </row>
    <row r="11" spans="1:36" s="54" customFormat="1" ht="25.95" customHeight="1">
      <c r="A11" s="362"/>
      <c r="B11" s="60"/>
      <c r="C11" s="60"/>
      <c r="E11" s="95"/>
      <c r="F11" s="95"/>
      <c r="G11" s="29" t="s">
        <v>1034</v>
      </c>
      <c r="H11" s="359" t="s">
        <v>374</v>
      </c>
      <c r="I11" s="33" t="s">
        <v>112</v>
      </c>
      <c r="J11" s="33" t="s">
        <v>1036</v>
      </c>
      <c r="K11" s="169">
        <f ca="1">TODAY()-6</f>
        <v>45946</v>
      </c>
      <c r="L11" s="108">
        <f t="shared" ca="1" si="0"/>
        <v>6</v>
      </c>
      <c r="M11" s="33">
        <v>6212143</v>
      </c>
      <c r="N11" s="25" t="s">
        <v>1039</v>
      </c>
      <c r="O11" s="29"/>
      <c r="P11" s="30"/>
      <c r="Q11" s="30"/>
      <c r="R11" s="356"/>
      <c r="S11" s="489"/>
      <c r="T11" s="61" t="s">
        <v>533</v>
      </c>
      <c r="U11" s="25" t="s">
        <v>598</v>
      </c>
      <c r="V11" s="363"/>
      <c r="W11" s="103"/>
      <c r="X11" s="375" t="s">
        <v>600</v>
      </c>
      <c r="Y11" s="29" t="s">
        <v>262</v>
      </c>
      <c r="Z11" s="33" t="s">
        <v>203</v>
      </c>
      <c r="AA11" s="29"/>
      <c r="AB11" s="375" t="s">
        <v>674</v>
      </c>
      <c r="AC11" s="375"/>
      <c r="AD11" s="375"/>
      <c r="AE11" s="375"/>
      <c r="AF11" s="375"/>
      <c r="AG11" s="375"/>
      <c r="AH11" s="375"/>
      <c r="AI11" s="375"/>
      <c r="AJ11" s="375"/>
    </row>
    <row r="12" spans="1:36" s="54" customFormat="1" ht="25.95" customHeight="1">
      <c r="A12" s="362"/>
      <c r="B12" s="60"/>
      <c r="C12" s="60"/>
      <c r="E12" s="60"/>
      <c r="F12" s="60"/>
      <c r="G12" s="46" t="s">
        <v>1037</v>
      </c>
      <c r="H12" s="261" t="s">
        <v>374</v>
      </c>
      <c r="I12" s="46" t="s">
        <v>186</v>
      </c>
      <c r="J12" s="46"/>
      <c r="K12" s="42">
        <f ca="1">TODAY()-4</f>
        <v>45948</v>
      </c>
      <c r="L12" s="355">
        <f t="shared" ca="1" si="0"/>
        <v>4</v>
      </c>
      <c r="M12" s="46">
        <v>4323232</v>
      </c>
      <c r="N12" s="42" t="s">
        <v>1040</v>
      </c>
      <c r="O12" s="42"/>
      <c r="P12" s="43"/>
      <c r="Q12" s="43"/>
      <c r="R12" s="43"/>
      <c r="S12" s="224"/>
      <c r="T12" s="43"/>
      <c r="U12" s="42" t="s">
        <v>598</v>
      </c>
      <c r="V12" s="363"/>
      <c r="W12" s="103"/>
      <c r="X12" s="46" t="s">
        <v>187</v>
      </c>
      <c r="Y12" s="42"/>
      <c r="Z12" s="46" t="s">
        <v>188</v>
      </c>
      <c r="AA12" s="42" t="s">
        <v>206</v>
      </c>
      <c r="AB12" s="46" t="s">
        <v>674</v>
      </c>
      <c r="AC12" s="46"/>
      <c r="AD12" s="46"/>
      <c r="AE12" s="46"/>
      <c r="AF12" s="46"/>
      <c r="AG12" s="46"/>
      <c r="AH12" s="46"/>
      <c r="AI12" s="46"/>
      <c r="AJ12" s="46"/>
    </row>
    <row r="13" spans="1:36" s="54" customFormat="1" ht="25.95" customHeight="1">
      <c r="A13" s="362"/>
      <c r="B13" s="60"/>
      <c r="C13" s="60"/>
      <c r="E13" s="95"/>
      <c r="F13" s="95"/>
      <c r="G13" s="29" t="s">
        <v>1038</v>
      </c>
      <c r="H13" s="359" t="s">
        <v>374</v>
      </c>
      <c r="I13" s="33" t="s">
        <v>186</v>
      </c>
      <c r="J13" s="33"/>
      <c r="K13" s="169">
        <f ca="1">TODAY()-6</f>
        <v>45946</v>
      </c>
      <c r="L13" s="108">
        <f t="shared" ca="1" si="0"/>
        <v>6</v>
      </c>
      <c r="M13" s="33">
        <v>2786543</v>
      </c>
      <c r="N13" s="25" t="s">
        <v>1041</v>
      </c>
      <c r="O13" s="29"/>
      <c r="P13" s="30"/>
      <c r="Q13" s="30"/>
      <c r="R13" s="356"/>
      <c r="S13" s="489"/>
      <c r="T13" s="61"/>
      <c r="U13" s="25" t="s">
        <v>598</v>
      </c>
      <c r="V13" s="363"/>
      <c r="W13" s="103"/>
      <c r="X13" s="375" t="s">
        <v>187</v>
      </c>
      <c r="Y13" s="29" t="s">
        <v>262</v>
      </c>
      <c r="Z13" s="25" t="s">
        <v>183</v>
      </c>
      <c r="AA13" s="29" t="s">
        <v>210</v>
      </c>
      <c r="AB13" s="375" t="s">
        <v>675</v>
      </c>
      <c r="AC13" s="375"/>
      <c r="AD13" s="375"/>
      <c r="AE13" s="375"/>
      <c r="AF13" s="375"/>
      <c r="AG13" s="375"/>
      <c r="AH13" s="375"/>
      <c r="AI13" s="375"/>
      <c r="AJ13" s="375"/>
    </row>
    <row r="14" spans="1:36" s="54" customFormat="1" ht="25.95" customHeight="1">
      <c r="A14" s="362"/>
      <c r="B14" s="60"/>
      <c r="C14" s="60"/>
      <c r="E14" s="60"/>
      <c r="F14" s="60"/>
      <c r="G14" s="47"/>
      <c r="H14" s="290"/>
      <c r="I14" s="46"/>
      <c r="J14" s="46"/>
      <c r="K14" s="42"/>
      <c r="L14" s="355"/>
      <c r="M14" s="43"/>
      <c r="N14" s="43"/>
      <c r="O14" s="47"/>
      <c r="P14" s="43"/>
      <c r="Q14" s="43"/>
      <c r="R14" s="46"/>
      <c r="S14" s="376"/>
      <c r="T14" s="42"/>
      <c r="U14" s="42"/>
      <c r="V14" s="363"/>
      <c r="W14" s="103"/>
      <c r="X14" s="46" t="s">
        <v>187</v>
      </c>
      <c r="Y14" s="42" t="s">
        <v>262</v>
      </c>
      <c r="Z14" s="47" t="s">
        <v>213</v>
      </c>
      <c r="AA14" s="42"/>
      <c r="AB14" s="46" t="s">
        <v>676</v>
      </c>
      <c r="AC14" s="46"/>
      <c r="AD14" s="46"/>
      <c r="AE14" s="46"/>
      <c r="AF14" s="46"/>
      <c r="AG14" s="46"/>
      <c r="AH14" s="46"/>
      <c r="AI14" s="46"/>
      <c r="AJ14" s="46"/>
    </row>
    <row r="15" spans="1:36" s="54" customFormat="1" ht="25.95" customHeight="1">
      <c r="A15" s="362"/>
      <c r="B15" s="60"/>
      <c r="C15" s="60"/>
      <c r="E15" s="95"/>
      <c r="F15" s="95"/>
      <c r="G15" s="25"/>
      <c r="H15" s="98"/>
      <c r="I15" s="33"/>
      <c r="J15" s="33"/>
      <c r="K15" s="29"/>
      <c r="L15" s="108"/>
      <c r="M15" s="30"/>
      <c r="N15" s="30"/>
      <c r="O15" s="25"/>
      <c r="P15" s="30"/>
      <c r="Q15" s="30"/>
      <c r="R15" s="33"/>
      <c r="S15" s="374"/>
      <c r="T15" s="29"/>
      <c r="U15" s="29"/>
      <c r="V15" s="363"/>
      <c r="W15" s="103"/>
      <c r="X15" s="375" t="s">
        <v>187</v>
      </c>
      <c r="Y15" s="29" t="s">
        <v>262</v>
      </c>
      <c r="Z15" s="25" t="s">
        <v>217</v>
      </c>
      <c r="AA15" s="29"/>
      <c r="AB15" s="375" t="s">
        <v>677</v>
      </c>
      <c r="AC15" s="375"/>
      <c r="AD15" s="375"/>
      <c r="AE15" s="375"/>
      <c r="AF15" s="375"/>
      <c r="AG15" s="375"/>
      <c r="AH15" s="375"/>
      <c r="AI15" s="375"/>
      <c r="AJ15" s="375"/>
    </row>
    <row r="16" spans="1:36" s="54" customFormat="1" ht="25.95" customHeight="1">
      <c r="A16" s="362"/>
      <c r="B16" s="60"/>
      <c r="C16" s="60"/>
      <c r="E16" s="60"/>
      <c r="F16" s="60"/>
      <c r="G16" s="47"/>
      <c r="H16" s="290"/>
      <c r="I16" s="46"/>
      <c r="J16" s="46"/>
      <c r="K16" s="42"/>
      <c r="L16" s="355"/>
      <c r="M16" s="43"/>
      <c r="N16" s="43"/>
      <c r="O16" s="47"/>
      <c r="P16" s="43"/>
      <c r="Q16" s="43"/>
      <c r="R16" s="46"/>
      <c r="S16" s="376"/>
      <c r="T16" s="42"/>
      <c r="U16" s="42"/>
      <c r="V16" s="363"/>
      <c r="W16" s="103"/>
      <c r="X16" s="46" t="s">
        <v>187</v>
      </c>
      <c r="Y16" s="42"/>
      <c r="Z16" s="46" t="s">
        <v>188</v>
      </c>
      <c r="AA16" s="42" t="s">
        <v>206</v>
      </c>
      <c r="AB16" s="46" t="s">
        <v>674</v>
      </c>
      <c r="AC16" s="46"/>
      <c r="AD16" s="46"/>
      <c r="AE16" s="46"/>
      <c r="AF16" s="46"/>
      <c r="AG16" s="46"/>
      <c r="AH16" s="46"/>
      <c r="AI16" s="46"/>
      <c r="AJ16" s="46"/>
    </row>
    <row r="17" spans="1:36" s="54" customFormat="1" ht="25.95" customHeight="1">
      <c r="A17" s="362"/>
      <c r="B17" s="60"/>
      <c r="C17" s="60"/>
      <c r="E17" s="95"/>
      <c r="F17" s="95"/>
      <c r="G17" s="25"/>
      <c r="H17" s="98"/>
      <c r="I17" s="33"/>
      <c r="J17" s="33"/>
      <c r="K17" s="29"/>
      <c r="L17" s="108"/>
      <c r="M17" s="30"/>
      <c r="N17" s="30"/>
      <c r="O17" s="25"/>
      <c r="P17" s="30"/>
      <c r="Q17" s="30"/>
      <c r="R17" s="33"/>
      <c r="S17" s="374"/>
      <c r="T17" s="29"/>
      <c r="U17" s="29"/>
      <c r="V17" s="363"/>
      <c r="W17" s="103"/>
      <c r="X17" s="375" t="s">
        <v>187</v>
      </c>
      <c r="Y17" s="29" t="s">
        <v>262</v>
      </c>
      <c r="Z17" s="25" t="s">
        <v>183</v>
      </c>
      <c r="AA17" s="29" t="s">
        <v>210</v>
      </c>
      <c r="AB17" s="375" t="s">
        <v>675</v>
      </c>
      <c r="AC17" s="375"/>
      <c r="AD17" s="375"/>
      <c r="AE17" s="375"/>
      <c r="AF17" s="375"/>
      <c r="AG17" s="375"/>
      <c r="AH17" s="375"/>
      <c r="AI17" s="375"/>
      <c r="AJ17" s="375"/>
    </row>
    <row r="18" spans="1:36" s="54" customFormat="1" ht="25.95" customHeight="1">
      <c r="A18" s="362"/>
      <c r="B18" s="60"/>
      <c r="C18" s="60"/>
      <c r="E18" s="60"/>
      <c r="F18" s="60"/>
      <c r="G18" s="47"/>
      <c r="H18" s="290"/>
      <c r="I18" s="46"/>
      <c r="J18" s="46"/>
      <c r="K18" s="42"/>
      <c r="L18" s="355"/>
      <c r="M18" s="43"/>
      <c r="N18" s="43"/>
      <c r="O18" s="47"/>
      <c r="P18" s="43"/>
      <c r="Q18" s="43"/>
      <c r="R18" s="46"/>
      <c r="S18" s="376"/>
      <c r="T18" s="42"/>
      <c r="U18" s="42"/>
      <c r="V18" s="363"/>
      <c r="W18" s="103"/>
      <c r="X18" s="46" t="s">
        <v>187</v>
      </c>
      <c r="Y18" s="42" t="s">
        <v>262</v>
      </c>
      <c r="Z18" s="47" t="s">
        <v>213</v>
      </c>
      <c r="AA18" s="42"/>
      <c r="AB18" s="46" t="s">
        <v>676</v>
      </c>
      <c r="AC18" s="46"/>
      <c r="AD18" s="46"/>
      <c r="AE18" s="46"/>
      <c r="AF18" s="46"/>
      <c r="AG18" s="46"/>
      <c r="AH18" s="46"/>
      <c r="AI18" s="46"/>
      <c r="AJ18" s="46"/>
    </row>
    <row r="19" spans="1:36" s="54" customFormat="1" ht="25.95" customHeight="1">
      <c r="A19" s="362"/>
      <c r="B19" s="60"/>
      <c r="C19" s="60"/>
      <c r="E19" s="95"/>
      <c r="F19" s="95"/>
      <c r="G19" s="25"/>
      <c r="H19" s="98"/>
      <c r="I19" s="33"/>
      <c r="J19" s="33"/>
      <c r="K19" s="29"/>
      <c r="L19" s="108"/>
      <c r="M19" s="30"/>
      <c r="N19" s="30"/>
      <c r="O19" s="25"/>
      <c r="P19" s="30"/>
      <c r="Q19" s="30"/>
      <c r="R19" s="33"/>
      <c r="S19" s="374"/>
      <c r="T19" s="29"/>
      <c r="U19" s="29"/>
      <c r="V19" s="363"/>
      <c r="W19" s="103"/>
      <c r="X19" s="375" t="s">
        <v>187</v>
      </c>
      <c r="Y19" s="29" t="s">
        <v>262</v>
      </c>
      <c r="Z19" s="25" t="s">
        <v>217</v>
      </c>
      <c r="AA19" s="29"/>
      <c r="AB19" s="375" t="s">
        <v>677</v>
      </c>
      <c r="AC19" s="375"/>
      <c r="AD19" s="375"/>
      <c r="AE19" s="375"/>
      <c r="AF19" s="375"/>
      <c r="AG19" s="375"/>
      <c r="AH19" s="375"/>
      <c r="AI19" s="375"/>
      <c r="AJ19" s="375"/>
    </row>
    <row r="20" spans="1:36" s="54" customFormat="1" ht="25.95" customHeight="1">
      <c r="A20" s="362"/>
      <c r="B20" s="60"/>
      <c r="C20" s="60"/>
      <c r="E20" s="60"/>
      <c r="F20" s="60"/>
      <c r="G20" s="47"/>
      <c r="H20" s="290"/>
      <c r="I20" s="46"/>
      <c r="J20" s="46"/>
      <c r="K20" s="42"/>
      <c r="L20" s="355"/>
      <c r="M20" s="43"/>
      <c r="N20" s="43"/>
      <c r="O20" s="47"/>
      <c r="P20" s="43"/>
      <c r="Q20" s="43"/>
      <c r="R20" s="46"/>
      <c r="S20" s="376"/>
      <c r="T20" s="42"/>
      <c r="U20" s="42"/>
      <c r="V20" s="363"/>
      <c r="W20" s="103"/>
      <c r="X20" s="46" t="s">
        <v>187</v>
      </c>
      <c r="Y20" s="42" t="s">
        <v>262</v>
      </c>
      <c r="Z20" s="47" t="s">
        <v>221</v>
      </c>
      <c r="AA20" s="42" t="s">
        <v>223</v>
      </c>
      <c r="AB20" s="46" t="s">
        <v>678</v>
      </c>
      <c r="AC20" s="46"/>
      <c r="AD20" s="46"/>
      <c r="AE20" s="46"/>
      <c r="AF20" s="46"/>
      <c r="AG20" s="46"/>
      <c r="AH20" s="46"/>
      <c r="AI20" s="46"/>
      <c r="AJ20" s="46"/>
    </row>
    <row r="21" spans="1:36" s="54" customFormat="1" ht="25.95" customHeight="1">
      <c r="A21" s="362"/>
      <c r="B21" s="60"/>
      <c r="C21" s="60"/>
      <c r="E21" s="95"/>
      <c r="F21" s="95"/>
      <c r="G21" s="25"/>
      <c r="H21" s="98"/>
      <c r="I21" s="33"/>
      <c r="J21" s="33"/>
      <c r="K21" s="29"/>
      <c r="L21" s="108"/>
      <c r="M21" s="30"/>
      <c r="N21" s="30"/>
      <c r="O21" s="25"/>
      <c r="P21" s="30"/>
      <c r="Q21" s="30"/>
      <c r="R21" s="33"/>
      <c r="S21" s="374"/>
      <c r="T21" s="29"/>
      <c r="U21" s="29"/>
      <c r="V21" s="363"/>
      <c r="W21" s="103"/>
      <c r="X21" s="375" t="s">
        <v>187</v>
      </c>
      <c r="Y21" s="29" t="s">
        <v>262</v>
      </c>
      <c r="Z21" s="25" t="s">
        <v>217</v>
      </c>
      <c r="AA21" s="29"/>
      <c r="AB21" s="375" t="s">
        <v>677</v>
      </c>
      <c r="AC21" s="375"/>
      <c r="AD21" s="375"/>
      <c r="AE21" s="375"/>
      <c r="AF21" s="375"/>
      <c r="AG21" s="375"/>
      <c r="AH21" s="375"/>
      <c r="AI21" s="375"/>
      <c r="AJ21" s="375"/>
    </row>
    <row r="22" spans="1:36" s="19" customFormat="1" ht="14.4" customHeight="1">
      <c r="A22" s="352"/>
      <c r="B22" s="35"/>
      <c r="C22" s="35"/>
      <c r="E22" s="28"/>
      <c r="F22" s="28"/>
      <c r="G22" s="25"/>
      <c r="H22" s="25"/>
      <c r="I22" s="33"/>
      <c r="J22" s="33"/>
      <c r="K22" s="30"/>
      <c r="L22" s="108"/>
      <c r="M22" s="30"/>
      <c r="N22" s="30"/>
      <c r="O22" s="30"/>
      <c r="P22" s="30"/>
      <c r="Q22" s="30"/>
      <c r="R22" s="33"/>
      <c r="S22" s="374"/>
      <c r="T22" s="29"/>
      <c r="U22" s="29"/>
      <c r="V22" s="17"/>
      <c r="W22" s="7"/>
      <c r="X22" s="12"/>
      <c r="Y22" s="12"/>
      <c r="Z22" s="12"/>
      <c r="AA22" s="12"/>
      <c r="AB22" s="12"/>
    </row>
    <row r="23" spans="1:36" s="35" customFormat="1" ht="40.049999999999997" customHeight="1">
      <c r="A23" s="352"/>
      <c r="G23" s="11"/>
      <c r="H23" s="11"/>
      <c r="I23" s="11"/>
      <c r="J23" s="11"/>
      <c r="K23" s="11"/>
      <c r="L23" s="366"/>
      <c r="M23" s="11"/>
      <c r="N23" s="11"/>
      <c r="O23" s="11"/>
      <c r="P23" s="11"/>
      <c r="Q23" s="11"/>
      <c r="R23" s="11"/>
      <c r="S23" s="490"/>
      <c r="T23" s="11"/>
      <c r="U23" s="11"/>
      <c r="X23" s="11"/>
      <c r="Y23" s="11"/>
      <c r="Z23" s="11"/>
      <c r="AA23" s="11"/>
      <c r="AB23" s="11"/>
    </row>
    <row r="24" spans="1:36" s="2" customFormat="1" ht="11.4" customHeight="1">
      <c r="A24" s="36"/>
      <c r="C24" s="35"/>
      <c r="G24" s="8"/>
      <c r="I24" s="8"/>
      <c r="J24" s="8"/>
      <c r="K24" s="8"/>
      <c r="L24" s="67"/>
      <c r="M24" s="8"/>
      <c r="N24" s="8"/>
      <c r="O24" s="8"/>
      <c r="P24" s="8"/>
      <c r="Q24" s="8"/>
      <c r="R24" s="8"/>
      <c r="S24" s="4"/>
      <c r="T24" s="8"/>
      <c r="U24" s="8"/>
      <c r="X24" s="8"/>
      <c r="Y24" s="8"/>
      <c r="Z24" s="8"/>
      <c r="AA24" s="8"/>
      <c r="AB24" s="8"/>
    </row>
    <row r="25" spans="1:36" s="2" customFormat="1" ht="11.4" customHeight="1">
      <c r="A25" s="36"/>
      <c r="C25" s="35"/>
      <c r="G25" s="8"/>
      <c r="I25" s="8"/>
      <c r="J25" s="8"/>
      <c r="K25" s="8"/>
      <c r="L25" s="67"/>
      <c r="M25" s="8"/>
      <c r="N25" s="8"/>
      <c r="O25" s="8"/>
      <c r="P25" s="8"/>
      <c r="Q25" s="8"/>
      <c r="R25" s="8"/>
      <c r="S25" s="4"/>
      <c r="T25" s="8"/>
      <c r="U25" s="8"/>
      <c r="X25" s="8"/>
      <c r="Y25" s="8"/>
      <c r="Z25" s="8"/>
      <c r="AA25" s="8"/>
      <c r="AB25" s="8"/>
    </row>
    <row r="26" spans="1:36" s="2" customFormat="1">
      <c r="A26" s="36"/>
      <c r="C26" s="35"/>
      <c r="G26" s="8"/>
      <c r="I26" s="8"/>
      <c r="J26" s="8"/>
      <c r="K26" s="8"/>
      <c r="L26" s="67"/>
      <c r="M26" s="8"/>
      <c r="N26" s="8"/>
      <c r="O26" s="8"/>
      <c r="P26" s="8"/>
      <c r="Q26" s="8"/>
      <c r="R26" s="8"/>
      <c r="S26" s="4"/>
      <c r="T26" s="8"/>
      <c r="U26" s="8"/>
      <c r="W26" s="7"/>
      <c r="X26" s="8"/>
      <c r="Y26" s="8"/>
      <c r="Z26" s="8"/>
      <c r="AA26" s="8"/>
      <c r="AB26" s="8"/>
    </row>
    <row r="27" spans="1:36" s="2" customFormat="1">
      <c r="A27" s="36"/>
      <c r="C27" s="35"/>
      <c r="G27" s="8"/>
      <c r="I27" s="8"/>
      <c r="J27" s="8"/>
      <c r="K27" s="8"/>
      <c r="L27" s="67"/>
      <c r="M27" s="8"/>
      <c r="N27" s="8"/>
      <c r="O27" s="8"/>
      <c r="P27" s="8"/>
      <c r="Q27" s="8"/>
      <c r="R27" s="8"/>
      <c r="S27" s="4"/>
      <c r="T27" s="8"/>
      <c r="U27" s="8"/>
      <c r="X27" s="8"/>
      <c r="Y27" s="8"/>
      <c r="Z27" s="8"/>
      <c r="AA27" s="8"/>
      <c r="AB27" s="8"/>
    </row>
    <row r="28" spans="1:36" s="2" customFormat="1">
      <c r="A28" s="36"/>
      <c r="G28" s="8"/>
      <c r="I28" s="8"/>
      <c r="J28" s="8"/>
      <c r="K28" s="8"/>
      <c r="L28" s="67"/>
      <c r="M28" s="8"/>
      <c r="N28" s="8"/>
      <c r="O28" s="8"/>
      <c r="P28" s="8"/>
      <c r="Q28" s="8"/>
      <c r="R28" s="8"/>
      <c r="S28" s="4"/>
      <c r="T28" s="8"/>
      <c r="U28" s="8"/>
      <c r="X28" s="8"/>
      <c r="Y28" s="8"/>
      <c r="Z28" s="8"/>
      <c r="AA28" s="8"/>
      <c r="AB28" s="8"/>
    </row>
    <row r="29" spans="1:36" s="2" customFormat="1">
      <c r="A29" s="36"/>
      <c r="G29" s="8"/>
      <c r="I29" s="8"/>
      <c r="J29" s="8"/>
      <c r="K29" s="8"/>
      <c r="L29" s="67"/>
      <c r="M29" s="8"/>
      <c r="N29" s="8"/>
      <c r="O29" s="8"/>
      <c r="P29" s="8"/>
      <c r="Q29" s="8"/>
      <c r="R29" s="8"/>
      <c r="S29" s="4"/>
      <c r="T29" s="8"/>
      <c r="U29" s="8"/>
      <c r="X29" s="8"/>
      <c r="Y29" s="8"/>
      <c r="Z29" s="8"/>
      <c r="AA29" s="8"/>
      <c r="AB29" s="8"/>
    </row>
    <row r="30" spans="1:36" s="2" customFormat="1">
      <c r="A30" s="36"/>
      <c r="G30" s="8"/>
      <c r="I30" s="8"/>
      <c r="J30" s="8"/>
      <c r="K30" s="8"/>
      <c r="L30" s="67"/>
      <c r="M30" s="8"/>
      <c r="N30" s="8"/>
      <c r="O30" s="8"/>
      <c r="P30" s="8"/>
      <c r="Q30" s="8"/>
      <c r="R30" s="8"/>
      <c r="S30" s="4"/>
      <c r="T30" s="8"/>
      <c r="U30" s="8"/>
      <c r="X30" s="8"/>
      <c r="Y30" s="8"/>
      <c r="Z30" s="8"/>
      <c r="AA30" s="8"/>
      <c r="AB30" s="8"/>
    </row>
    <row r="31" spans="1:36" s="2" customFormat="1">
      <c r="A31" s="36"/>
      <c r="G31" s="8"/>
      <c r="I31" s="8"/>
      <c r="J31" s="8"/>
      <c r="K31" s="8"/>
      <c r="L31" s="67"/>
      <c r="M31" s="8"/>
      <c r="N31" s="8"/>
      <c r="O31" s="8"/>
      <c r="P31" s="8"/>
      <c r="Q31" s="8"/>
      <c r="R31" s="8"/>
      <c r="S31" s="4"/>
      <c r="T31" s="8"/>
      <c r="U31" s="8"/>
      <c r="X31" s="8"/>
      <c r="Y31" s="8"/>
      <c r="Z31" s="8"/>
      <c r="AA31" s="8"/>
      <c r="AB31" s="8"/>
    </row>
  </sheetData>
  <mergeCells count="3">
    <mergeCell ref="A2:B2"/>
    <mergeCell ref="E2:G2"/>
    <mergeCell ref="E4:G4"/>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BE95E-B7B7-44A1-89E4-F18F43A8AC2D}">
  <sheetPr codeName="Sheet14">
    <tabColor rgb="FFC00000"/>
  </sheetPr>
  <dimension ref="A1:AC101"/>
  <sheetViews>
    <sheetView workbookViewId="0"/>
  </sheetViews>
  <sheetFormatPr defaultColWidth="9.109375" defaultRowHeight="14.4"/>
  <cols>
    <col min="1" max="1" width="6.6640625" style="36" customWidth="1"/>
    <col min="2" max="2" width="14.77734375" style="2" customWidth="1"/>
    <col min="3" max="3" width="1.77734375" style="2" customWidth="1"/>
    <col min="4" max="4" width="1.109375" style="5" customWidth="1"/>
    <col min="5" max="11" width="25.77734375" style="5" customWidth="1"/>
    <col min="12" max="14" width="7.77734375" style="5" customWidth="1"/>
    <col min="15" max="15" width="8.33203125" style="5" customWidth="1"/>
    <col min="16" max="16" width="7.77734375" style="37" customWidth="1"/>
    <col min="17" max="17" width="22.33203125" style="38" customWidth="1"/>
    <col min="18" max="18" width="2" style="4" customWidth="1"/>
    <col min="19" max="19" width="1" style="38" customWidth="1"/>
    <col min="20" max="20" width="5.77734375" style="37" customWidth="1"/>
    <col min="21" max="21" width="8.33203125" style="37" customWidth="1"/>
    <col min="22" max="22" width="7.77734375" style="37" customWidth="1"/>
    <col min="23" max="26" width="7.77734375" style="38" customWidth="1"/>
    <col min="27" max="27" width="7.88671875" style="5" customWidth="1"/>
    <col min="28" max="28" width="1.109375" style="5" customWidth="1"/>
    <col min="29" max="29" width="9.109375" style="2"/>
    <col min="30" max="16384" width="9.109375" style="5"/>
  </cols>
  <sheetData>
    <row r="1" spans="1:29" s="2" customFormat="1" ht="14.4" customHeight="1">
      <c r="A1" s="36"/>
      <c r="P1" s="3"/>
      <c r="Q1" s="4"/>
      <c r="R1" s="4"/>
      <c r="S1" s="4"/>
      <c r="T1" s="3"/>
      <c r="U1" s="3"/>
      <c r="V1" s="3"/>
      <c r="W1" s="4"/>
      <c r="X1" s="4"/>
      <c r="Y1" s="4"/>
      <c r="Z1" s="4"/>
    </row>
    <row r="2" spans="1:29" customFormat="1" ht="34.950000000000003" customHeight="1">
      <c r="A2" s="1790"/>
      <c r="B2" s="1791"/>
      <c r="C2" s="452"/>
      <c r="D2" s="453"/>
      <c r="E2" s="6" t="s">
        <v>1027</v>
      </c>
      <c r="F2" s="453"/>
      <c r="G2" s="453"/>
      <c r="H2" s="5"/>
      <c r="I2" s="5"/>
      <c r="J2" s="5"/>
      <c r="K2" s="5"/>
      <c r="L2" s="5"/>
      <c r="M2" s="5"/>
      <c r="N2" s="5"/>
      <c r="O2" s="5"/>
      <c r="P2" s="5"/>
      <c r="Q2" s="147"/>
      <c r="R2" s="5"/>
      <c r="S2" s="5"/>
      <c r="T2" s="5"/>
      <c r="U2" s="5"/>
      <c r="V2" s="5"/>
      <c r="W2" s="5"/>
      <c r="X2" s="5"/>
      <c r="Y2" s="5"/>
      <c r="Z2" s="5"/>
      <c r="AA2" s="5"/>
      <c r="AC2" s="2"/>
    </row>
    <row r="3" spans="1:29" s="2" customFormat="1" ht="14.4" customHeight="1">
      <c r="A3" s="36"/>
      <c r="E3" s="1791"/>
      <c r="F3" s="1791"/>
      <c r="G3" s="1791"/>
      <c r="H3" s="1791"/>
      <c r="I3" s="1791"/>
      <c r="J3" s="1791"/>
      <c r="K3" s="1791"/>
      <c r="L3" s="1791"/>
      <c r="M3" s="1791"/>
      <c r="N3" s="1791"/>
      <c r="O3" s="1791"/>
      <c r="P3" s="1791"/>
      <c r="Q3" s="1791"/>
      <c r="R3" s="1791"/>
      <c r="S3" s="1791"/>
      <c r="T3" s="1791"/>
      <c r="U3" s="1791"/>
      <c r="V3" s="1791"/>
      <c r="W3" s="1791"/>
      <c r="X3" s="1791"/>
      <c r="Y3" s="1791"/>
      <c r="Z3" s="1791"/>
      <c r="AA3" s="1791"/>
    </row>
    <row r="4" spans="1:29" s="12" customFormat="1" ht="7.8" customHeight="1">
      <c r="A4" s="348"/>
      <c r="B4" s="11"/>
      <c r="C4" s="11"/>
      <c r="E4" s="5"/>
      <c r="F4" s="146"/>
      <c r="G4" s="146"/>
      <c r="H4" s="146"/>
      <c r="I4" s="146"/>
      <c r="J4" s="146"/>
      <c r="K4" s="146"/>
      <c r="L4" s="146"/>
      <c r="M4" s="146"/>
      <c r="N4" s="146"/>
      <c r="O4" s="146"/>
      <c r="P4" s="147"/>
      <c r="Q4" s="146"/>
      <c r="R4" s="157"/>
      <c r="S4" s="146"/>
      <c r="T4" s="147"/>
      <c r="U4" s="147"/>
      <c r="V4" s="147"/>
      <c r="W4" s="146"/>
      <c r="X4" s="146"/>
      <c r="Y4" s="146"/>
      <c r="Z4" s="146"/>
      <c r="AC4" s="11"/>
    </row>
    <row r="5" spans="1:29" s="16" customFormat="1" ht="28.2" customHeight="1">
      <c r="A5" s="349"/>
      <c r="B5" s="15"/>
      <c r="C5" s="15"/>
      <c r="E5" s="931">
        <v>2025</v>
      </c>
      <c r="F5" s="932" t="s">
        <v>1747</v>
      </c>
      <c r="K5" s="17"/>
      <c r="L5" s="17"/>
      <c r="M5" s="17"/>
      <c r="N5" s="17"/>
      <c r="O5" s="18"/>
      <c r="P5" s="18"/>
      <c r="Q5" s="18"/>
      <c r="R5" s="430"/>
      <c r="S5" s="18"/>
      <c r="T5" s="18"/>
      <c r="U5" s="18"/>
      <c r="V5" s="18"/>
      <c r="W5" s="18"/>
      <c r="X5" s="18"/>
      <c r="Y5" s="18"/>
      <c r="Z5" s="18"/>
      <c r="AC5" s="15"/>
    </row>
    <row r="6" spans="1:29" s="16" customFormat="1" ht="7.2" customHeight="1">
      <c r="A6" s="349"/>
      <c r="B6" s="15"/>
      <c r="C6" s="15"/>
      <c r="E6" s="5"/>
      <c r="F6" s="17"/>
      <c r="H6" s="17"/>
      <c r="I6" s="17"/>
      <c r="J6" s="17"/>
      <c r="K6" s="17"/>
      <c r="L6" s="17"/>
      <c r="M6" s="17"/>
      <c r="N6" s="17"/>
      <c r="O6" s="17"/>
      <c r="P6" s="17"/>
      <c r="Q6" s="17"/>
      <c r="R6" s="7"/>
      <c r="S6" s="17"/>
      <c r="T6" s="17"/>
      <c r="U6" s="17"/>
      <c r="V6" s="17"/>
      <c r="W6" s="17"/>
      <c r="X6" s="17"/>
      <c r="Y6" s="17"/>
      <c r="Z6" s="17"/>
      <c r="AC6" s="15"/>
    </row>
    <row r="7" spans="1:29" s="935" customFormat="1" ht="19.95" customHeight="1">
      <c r="A7" s="933"/>
      <c r="B7" s="934"/>
      <c r="C7" s="934"/>
      <c r="E7" s="936" t="s">
        <v>1748</v>
      </c>
      <c r="F7" s="936" t="s">
        <v>1749</v>
      </c>
      <c r="G7" s="936" t="s">
        <v>1750</v>
      </c>
      <c r="H7" s="936" t="s">
        <v>1751</v>
      </c>
      <c r="I7" s="936" t="s">
        <v>1752</v>
      </c>
      <c r="J7" s="936" t="s">
        <v>1753</v>
      </c>
      <c r="K7" s="936" t="s">
        <v>1754</v>
      </c>
      <c r="R7" s="934"/>
      <c r="AC7" s="934"/>
    </row>
    <row r="8" spans="1:29" s="546" customFormat="1" ht="15.6">
      <c r="A8" s="937"/>
      <c r="B8" s="938"/>
      <c r="C8" s="938"/>
      <c r="E8" s="939">
        <v>26</v>
      </c>
      <c r="F8" s="939">
        <v>27</v>
      </c>
      <c r="G8" s="939">
        <v>28</v>
      </c>
      <c r="H8" s="939">
        <v>29</v>
      </c>
      <c r="I8" s="939">
        <v>30</v>
      </c>
      <c r="J8" s="939">
        <v>31</v>
      </c>
      <c r="K8" s="940">
        <v>1</v>
      </c>
      <c r="P8" s="941"/>
      <c r="Q8" s="942"/>
      <c r="R8" s="943"/>
      <c r="S8" s="942"/>
      <c r="T8" s="941"/>
      <c r="U8" s="941"/>
      <c r="V8" s="941"/>
      <c r="W8" s="942"/>
      <c r="X8" s="942"/>
      <c r="Y8" s="942"/>
      <c r="Z8" s="942"/>
      <c r="AC8" s="938"/>
    </row>
    <row r="9" spans="1:29" s="546" customFormat="1" ht="15.6">
      <c r="A9" s="937"/>
      <c r="B9" s="938"/>
      <c r="C9" s="938"/>
      <c r="E9" s="944"/>
      <c r="F9" s="945" t="s">
        <v>835</v>
      </c>
      <c r="G9" s="944"/>
      <c r="H9" s="944"/>
      <c r="J9" s="944"/>
      <c r="K9" s="944"/>
      <c r="P9" s="941"/>
      <c r="Q9" s="942"/>
      <c r="R9" s="943"/>
      <c r="S9" s="942"/>
      <c r="T9" s="941"/>
      <c r="U9" s="941"/>
      <c r="V9" s="941"/>
      <c r="W9" s="942"/>
      <c r="X9" s="942"/>
      <c r="Y9" s="942"/>
      <c r="Z9" s="942"/>
      <c r="AC9" s="938"/>
    </row>
    <row r="10" spans="1:29" s="546" customFormat="1" ht="15.6">
      <c r="A10" s="937"/>
      <c r="B10" s="938"/>
      <c r="C10" s="938"/>
      <c r="E10" s="944"/>
      <c r="F10" s="944"/>
      <c r="G10" s="944"/>
      <c r="H10" s="944"/>
      <c r="I10" s="944"/>
      <c r="J10" s="944"/>
      <c r="K10" s="944"/>
      <c r="P10" s="941"/>
      <c r="Q10" s="942"/>
      <c r="R10" s="943"/>
      <c r="S10" s="942"/>
      <c r="T10" s="941"/>
      <c r="U10" s="941"/>
      <c r="V10" s="941"/>
      <c r="W10" s="942"/>
      <c r="X10" s="942"/>
      <c r="Y10" s="942"/>
      <c r="Z10" s="942"/>
      <c r="AC10" s="938"/>
    </row>
    <row r="11" spans="1:29" s="546" customFormat="1" ht="15.6">
      <c r="A11" s="937"/>
      <c r="B11" s="938"/>
      <c r="C11" s="938"/>
      <c r="E11" s="946"/>
      <c r="F11" s="946"/>
      <c r="G11" s="946"/>
      <c r="H11" s="946"/>
      <c r="I11" s="946"/>
      <c r="J11" s="946"/>
      <c r="K11" s="946"/>
      <c r="P11" s="941"/>
      <c r="Q11" s="942"/>
      <c r="R11" s="943"/>
      <c r="S11" s="942"/>
      <c r="T11" s="941"/>
      <c r="U11" s="941"/>
      <c r="V11" s="941"/>
      <c r="W11" s="942"/>
      <c r="X11" s="942"/>
      <c r="Y11" s="942"/>
      <c r="Z11" s="942"/>
      <c r="AC11" s="938"/>
    </row>
    <row r="12" spans="1:29" s="546" customFormat="1" ht="15.6">
      <c r="A12" s="937"/>
      <c r="B12" s="938"/>
      <c r="C12" s="938"/>
      <c r="E12" s="940">
        <v>2</v>
      </c>
      <c r="F12" s="940">
        <v>3</v>
      </c>
      <c r="G12" s="940">
        <v>4</v>
      </c>
      <c r="H12" s="940">
        <v>5</v>
      </c>
      <c r="I12" s="940">
        <v>6</v>
      </c>
      <c r="J12" s="940">
        <v>7</v>
      </c>
      <c r="K12" s="940">
        <v>8</v>
      </c>
      <c r="P12" s="941"/>
      <c r="Q12" s="942"/>
      <c r="R12" s="943"/>
      <c r="S12" s="942"/>
      <c r="T12" s="941"/>
      <c r="U12" s="941"/>
      <c r="V12" s="941"/>
      <c r="W12" s="942"/>
      <c r="X12" s="942"/>
      <c r="Y12" s="942"/>
      <c r="Z12" s="942"/>
      <c r="AC12" s="938"/>
    </row>
    <row r="13" spans="1:29" s="546" customFormat="1" ht="15.6">
      <c r="A13" s="937"/>
      <c r="B13" s="938"/>
      <c r="C13" s="938"/>
      <c r="E13" s="944"/>
      <c r="F13" s="947" t="s">
        <v>1755</v>
      </c>
      <c r="G13" s="948" t="s">
        <v>1756</v>
      </c>
      <c r="H13" s="947" t="s">
        <v>1757</v>
      </c>
      <c r="I13" s="948" t="s">
        <v>1758</v>
      </c>
      <c r="J13" s="944"/>
      <c r="K13" s="944"/>
      <c r="P13" s="941"/>
      <c r="Q13" s="942"/>
      <c r="R13" s="943"/>
      <c r="S13" s="942"/>
      <c r="T13" s="941"/>
      <c r="U13" s="941"/>
      <c r="V13" s="941"/>
      <c r="W13" s="942"/>
      <c r="X13" s="942"/>
      <c r="Y13" s="942"/>
      <c r="Z13" s="942"/>
      <c r="AC13" s="938"/>
    </row>
    <row r="14" spans="1:29" s="546" customFormat="1" ht="15.6">
      <c r="A14" s="937"/>
      <c r="B14" s="938"/>
      <c r="C14" s="938"/>
      <c r="E14" s="944"/>
      <c r="F14" s="944"/>
      <c r="G14" s="944"/>
      <c r="H14" s="944"/>
      <c r="I14" s="944"/>
      <c r="J14" s="944"/>
      <c r="K14" s="944"/>
      <c r="P14" s="941"/>
      <c r="Q14" s="942"/>
      <c r="R14" s="943"/>
      <c r="S14" s="942"/>
      <c r="T14" s="941"/>
      <c r="U14" s="941"/>
      <c r="V14" s="941"/>
      <c r="W14" s="942"/>
      <c r="X14" s="942"/>
      <c r="Y14" s="942"/>
      <c r="Z14" s="942"/>
      <c r="AC14" s="938"/>
    </row>
    <row r="15" spans="1:29" s="546" customFormat="1" ht="15.6">
      <c r="A15" s="937"/>
      <c r="B15" s="938"/>
      <c r="C15" s="938"/>
      <c r="E15" s="946"/>
      <c r="F15" s="946"/>
      <c r="G15" s="946"/>
      <c r="H15" s="946"/>
      <c r="I15" s="946"/>
      <c r="J15" s="946"/>
      <c r="K15" s="946"/>
      <c r="P15" s="941"/>
      <c r="Q15" s="942"/>
      <c r="R15" s="943"/>
      <c r="S15" s="942"/>
      <c r="T15" s="941"/>
      <c r="U15" s="941"/>
      <c r="V15" s="941"/>
      <c r="W15" s="942"/>
      <c r="X15" s="942"/>
      <c r="Y15" s="942"/>
      <c r="Z15" s="942"/>
      <c r="AC15" s="938"/>
    </row>
    <row r="16" spans="1:29" s="546" customFormat="1" ht="15.6">
      <c r="A16" s="937"/>
      <c r="B16" s="938"/>
      <c r="C16" s="938"/>
      <c r="E16" s="940">
        <v>9</v>
      </c>
      <c r="F16" s="940">
        <v>10</v>
      </c>
      <c r="G16" s="940">
        <v>11</v>
      </c>
      <c r="H16" s="940">
        <v>12</v>
      </c>
      <c r="I16" s="940">
        <v>13</v>
      </c>
      <c r="J16" s="940">
        <v>14</v>
      </c>
      <c r="K16" s="940">
        <v>15</v>
      </c>
      <c r="P16" s="941"/>
      <c r="Q16" s="942"/>
      <c r="R16" s="943"/>
      <c r="S16" s="942"/>
      <c r="T16" s="941"/>
      <c r="U16" s="941"/>
      <c r="V16" s="941"/>
      <c r="W16" s="942"/>
      <c r="X16" s="942"/>
      <c r="Y16" s="942"/>
      <c r="Z16" s="942"/>
      <c r="AC16" s="938"/>
    </row>
    <row r="17" spans="1:29" s="546" customFormat="1" ht="15.6">
      <c r="A17" s="937"/>
      <c r="B17" s="938"/>
      <c r="C17" s="938"/>
      <c r="E17" s="944"/>
      <c r="F17" s="948" t="s">
        <v>1759</v>
      </c>
      <c r="G17" s="944"/>
      <c r="H17" s="948" t="s">
        <v>1653</v>
      </c>
      <c r="I17" s="944"/>
      <c r="J17" s="944"/>
      <c r="K17" s="993" t="s">
        <v>1761</v>
      </c>
      <c r="P17" s="941"/>
      <c r="Q17" s="942"/>
      <c r="R17" s="943"/>
      <c r="S17" s="942"/>
      <c r="T17" s="941"/>
      <c r="U17" s="941"/>
      <c r="V17" s="941"/>
      <c r="W17" s="942"/>
      <c r="X17" s="942"/>
      <c r="Y17" s="942"/>
      <c r="Z17" s="942"/>
      <c r="AC17" s="938"/>
    </row>
    <row r="18" spans="1:29" s="546" customFormat="1" ht="15.6">
      <c r="A18" s="937"/>
      <c r="B18" s="938"/>
      <c r="C18" s="938"/>
      <c r="E18" s="944"/>
      <c r="F18" s="948" t="s">
        <v>1652</v>
      </c>
      <c r="G18" s="944"/>
      <c r="H18" s="947" t="s">
        <v>1760</v>
      </c>
      <c r="I18" s="944"/>
      <c r="J18" s="944"/>
      <c r="K18" s="944"/>
      <c r="P18" s="941"/>
      <c r="Q18" s="942"/>
      <c r="R18" s="943"/>
      <c r="S18" s="942"/>
      <c r="T18" s="941"/>
      <c r="U18" s="941"/>
      <c r="V18" s="941"/>
      <c r="W18" s="942"/>
      <c r="X18" s="942"/>
      <c r="Y18" s="942"/>
      <c r="Z18" s="942"/>
      <c r="AC18" s="938"/>
    </row>
    <row r="19" spans="1:29" s="546" customFormat="1" ht="15.6">
      <c r="A19" s="937"/>
      <c r="B19" s="938"/>
      <c r="C19" s="938"/>
      <c r="E19" s="946"/>
      <c r="F19" s="946"/>
      <c r="G19" s="946"/>
      <c r="H19" s="946"/>
      <c r="I19" s="946"/>
      <c r="J19" s="946"/>
      <c r="K19" s="946"/>
      <c r="P19" s="941"/>
      <c r="Q19" s="942"/>
      <c r="R19" s="943"/>
      <c r="S19" s="942"/>
      <c r="T19" s="941"/>
      <c r="U19" s="941"/>
      <c r="V19" s="941"/>
      <c r="W19" s="942"/>
      <c r="X19" s="942"/>
      <c r="Y19" s="942"/>
      <c r="Z19" s="942"/>
      <c r="AC19" s="938"/>
    </row>
    <row r="20" spans="1:29" s="546" customFormat="1" ht="15.6">
      <c r="A20" s="937"/>
      <c r="B20" s="938"/>
      <c r="C20" s="938"/>
      <c r="E20" s="940">
        <v>16</v>
      </c>
      <c r="F20" s="940">
        <v>17</v>
      </c>
      <c r="G20" s="940">
        <v>18</v>
      </c>
      <c r="H20" s="940"/>
      <c r="I20" s="940">
        <v>20</v>
      </c>
      <c r="J20" s="940">
        <v>21</v>
      </c>
      <c r="K20" s="940">
        <v>22</v>
      </c>
      <c r="P20" s="941"/>
      <c r="Q20" s="942"/>
      <c r="R20" s="943"/>
      <c r="S20" s="942"/>
      <c r="T20" s="941"/>
      <c r="U20" s="941"/>
      <c r="V20" s="941"/>
      <c r="W20" s="942"/>
      <c r="X20" s="942"/>
      <c r="Y20" s="942"/>
      <c r="Z20" s="942"/>
      <c r="AC20" s="938"/>
    </row>
    <row r="21" spans="1:29" s="546" customFormat="1" ht="15.6">
      <c r="A21" s="937"/>
      <c r="B21" s="938"/>
      <c r="C21" s="938"/>
      <c r="E21" s="944"/>
      <c r="F21" s="944"/>
      <c r="G21" s="944"/>
      <c r="H21" s="993" t="s">
        <v>1761</v>
      </c>
      <c r="I21" s="944"/>
      <c r="J21" s="944"/>
      <c r="K21" s="944"/>
      <c r="P21" s="941"/>
      <c r="Q21" s="942"/>
      <c r="R21" s="943"/>
      <c r="S21" s="942"/>
      <c r="T21" s="941"/>
      <c r="U21" s="941"/>
      <c r="V21" s="941"/>
      <c r="W21" s="942"/>
      <c r="X21" s="942"/>
      <c r="Y21" s="942"/>
      <c r="Z21" s="942"/>
      <c r="AC21" s="938"/>
    </row>
    <row r="22" spans="1:29" s="546" customFormat="1" ht="15.6">
      <c r="A22" s="937"/>
      <c r="B22" s="938"/>
      <c r="C22" s="938"/>
      <c r="E22" s="944"/>
      <c r="F22" s="944"/>
      <c r="G22" s="944"/>
      <c r="H22" s="947" t="s">
        <v>1762</v>
      </c>
      <c r="I22" s="944"/>
      <c r="J22" s="944"/>
      <c r="K22" s="944"/>
      <c r="P22" s="941"/>
      <c r="Q22" s="942"/>
      <c r="R22" s="943"/>
      <c r="S22" s="942"/>
      <c r="T22" s="941"/>
      <c r="U22" s="941"/>
      <c r="V22" s="941"/>
      <c r="W22" s="942"/>
      <c r="X22" s="942"/>
      <c r="Y22" s="942"/>
      <c r="Z22" s="942"/>
      <c r="AC22" s="938"/>
    </row>
    <row r="23" spans="1:29" s="546" customFormat="1" ht="15.6">
      <c r="A23" s="937"/>
      <c r="B23" s="938"/>
      <c r="C23" s="938"/>
      <c r="E23" s="946"/>
      <c r="F23" s="946"/>
      <c r="G23" s="946"/>
      <c r="H23" s="946"/>
      <c r="I23" s="946"/>
      <c r="J23" s="946"/>
      <c r="K23" s="946"/>
      <c r="P23" s="941"/>
      <c r="Q23" s="942"/>
      <c r="R23" s="943"/>
      <c r="S23" s="942"/>
      <c r="T23" s="941"/>
      <c r="U23" s="941"/>
      <c r="V23" s="941"/>
      <c r="W23" s="942"/>
      <c r="X23" s="942"/>
      <c r="Y23" s="942"/>
      <c r="Z23" s="942"/>
      <c r="AC23" s="938"/>
    </row>
    <row r="24" spans="1:29" s="546" customFormat="1" ht="15.6">
      <c r="A24" s="937"/>
      <c r="B24" s="938"/>
      <c r="C24" s="938"/>
      <c r="E24" s="940">
        <v>23</v>
      </c>
      <c r="F24" s="940">
        <v>24</v>
      </c>
      <c r="G24" s="940">
        <v>25</v>
      </c>
      <c r="H24" s="940">
        <v>26</v>
      </c>
      <c r="I24" s="940">
        <v>27</v>
      </c>
      <c r="J24" s="940">
        <v>28</v>
      </c>
      <c r="K24" s="940">
        <v>29</v>
      </c>
      <c r="P24" s="941"/>
      <c r="Q24" s="942"/>
      <c r="R24" s="943"/>
      <c r="S24" s="942"/>
      <c r="T24" s="941"/>
      <c r="U24" s="941"/>
      <c r="V24" s="941"/>
      <c r="W24" s="942"/>
      <c r="X24" s="942"/>
      <c r="Y24" s="942"/>
      <c r="Z24" s="942"/>
      <c r="AC24" s="938"/>
    </row>
    <row r="25" spans="1:29" s="546" customFormat="1" ht="15.6">
      <c r="A25" s="937"/>
      <c r="B25" s="938"/>
      <c r="C25" s="938"/>
      <c r="E25" s="993" t="s">
        <v>1763</v>
      </c>
      <c r="F25" s="947" t="s">
        <v>1657</v>
      </c>
      <c r="G25" s="947" t="s">
        <v>1764</v>
      </c>
      <c r="H25" s="944"/>
      <c r="I25" s="944"/>
      <c r="J25" s="944"/>
      <c r="K25" s="944"/>
      <c r="P25" s="941"/>
      <c r="Q25" s="942"/>
      <c r="R25" s="943"/>
      <c r="S25" s="942"/>
      <c r="T25" s="941"/>
      <c r="U25" s="941"/>
      <c r="V25" s="941"/>
      <c r="W25" s="942"/>
      <c r="X25" s="942"/>
      <c r="Y25" s="942"/>
      <c r="Z25" s="942"/>
      <c r="AC25" s="938"/>
    </row>
    <row r="26" spans="1:29" s="546" customFormat="1" ht="15.6">
      <c r="A26" s="937"/>
      <c r="B26" s="938"/>
      <c r="C26" s="938"/>
      <c r="E26" s="947" t="s">
        <v>1765</v>
      </c>
      <c r="F26" s="944"/>
      <c r="G26" s="944"/>
      <c r="H26" s="944"/>
      <c r="I26" s="944"/>
      <c r="J26" s="944"/>
      <c r="K26" s="944"/>
      <c r="P26" s="941"/>
      <c r="Q26" s="942"/>
      <c r="R26" s="943"/>
      <c r="S26" s="942"/>
      <c r="T26" s="941"/>
      <c r="U26" s="941"/>
      <c r="V26" s="941"/>
      <c r="W26" s="942"/>
      <c r="X26" s="942"/>
      <c r="Y26" s="942"/>
      <c r="Z26" s="942"/>
      <c r="AC26" s="938"/>
    </row>
    <row r="27" spans="1:29" s="546" customFormat="1" ht="15.6">
      <c r="A27" s="937"/>
      <c r="B27" s="938"/>
      <c r="C27" s="938"/>
      <c r="E27" s="946"/>
      <c r="F27" s="946"/>
      <c r="G27" s="946"/>
      <c r="H27" s="946"/>
      <c r="I27" s="946"/>
      <c r="J27" s="946"/>
      <c r="K27" s="946"/>
      <c r="P27" s="941"/>
      <c r="Q27" s="942"/>
      <c r="R27" s="943"/>
      <c r="S27" s="942"/>
      <c r="T27" s="941"/>
      <c r="U27" s="941"/>
      <c r="V27" s="941"/>
      <c r="W27" s="942"/>
      <c r="X27" s="942"/>
      <c r="Y27" s="942"/>
      <c r="Z27" s="942"/>
      <c r="AC27" s="938"/>
    </row>
    <row r="28" spans="1:29" s="546" customFormat="1" ht="15.6">
      <c r="A28" s="937"/>
      <c r="B28" s="938"/>
      <c r="C28" s="938"/>
      <c r="E28" s="940">
        <v>30</v>
      </c>
      <c r="F28" s="939">
        <v>1</v>
      </c>
      <c r="G28" s="939">
        <v>2</v>
      </c>
      <c r="H28" s="939">
        <v>3</v>
      </c>
      <c r="I28" s="939">
        <v>4</v>
      </c>
      <c r="J28" s="939">
        <v>5</v>
      </c>
      <c r="K28" s="939">
        <v>6</v>
      </c>
      <c r="P28" s="941"/>
      <c r="Q28" s="942"/>
      <c r="R28" s="943"/>
      <c r="S28" s="942"/>
      <c r="T28" s="941"/>
      <c r="U28" s="941"/>
      <c r="V28" s="941"/>
      <c r="W28" s="942"/>
      <c r="X28" s="942"/>
      <c r="Y28" s="942"/>
      <c r="Z28" s="942"/>
      <c r="AC28" s="938"/>
    </row>
    <row r="29" spans="1:29" s="546" customFormat="1" ht="15.6">
      <c r="A29" s="937"/>
      <c r="B29" s="938"/>
      <c r="C29" s="938"/>
      <c r="E29" s="944"/>
      <c r="F29" s="944"/>
      <c r="G29" s="944"/>
      <c r="H29" s="945" t="s">
        <v>1162</v>
      </c>
      <c r="I29" s="944"/>
      <c r="J29" s="944"/>
      <c r="K29" s="944"/>
      <c r="P29" s="941"/>
      <c r="Q29" s="942"/>
      <c r="R29" s="943"/>
      <c r="S29" s="942"/>
      <c r="T29" s="941"/>
      <c r="U29" s="941"/>
      <c r="V29" s="941"/>
      <c r="W29" s="942"/>
      <c r="X29" s="942"/>
      <c r="Y29" s="942"/>
      <c r="Z29" s="942"/>
      <c r="AC29" s="938"/>
    </row>
    <row r="30" spans="1:29" s="546" customFormat="1" ht="15.6">
      <c r="A30" s="937"/>
      <c r="B30" s="938"/>
      <c r="C30" s="938"/>
      <c r="E30" s="944"/>
      <c r="F30" s="944"/>
      <c r="G30" s="944"/>
      <c r="H30" s="947" t="s">
        <v>1766</v>
      </c>
      <c r="I30" s="944"/>
      <c r="J30" s="944"/>
      <c r="K30" s="944"/>
      <c r="P30" s="941"/>
      <c r="Q30" s="942"/>
      <c r="R30" s="943"/>
      <c r="S30" s="942"/>
      <c r="T30" s="941"/>
      <c r="U30" s="941"/>
      <c r="V30" s="941"/>
      <c r="W30" s="942"/>
      <c r="X30" s="942"/>
      <c r="Y30" s="942"/>
      <c r="Z30" s="942"/>
      <c r="AC30" s="938"/>
    </row>
    <row r="31" spans="1:29" s="546" customFormat="1" ht="15.6">
      <c r="A31" s="937"/>
      <c r="B31" s="938"/>
      <c r="C31" s="938"/>
      <c r="E31" s="946"/>
      <c r="F31" s="946"/>
      <c r="G31" s="946"/>
      <c r="H31" s="946"/>
      <c r="I31" s="946"/>
      <c r="J31" s="946"/>
      <c r="K31" s="946"/>
      <c r="P31" s="941"/>
      <c r="Q31" s="942"/>
      <c r="R31" s="943"/>
      <c r="S31" s="942"/>
      <c r="T31" s="941"/>
      <c r="U31" s="941"/>
      <c r="V31" s="941"/>
      <c r="W31" s="942"/>
      <c r="X31" s="942"/>
      <c r="Y31" s="942"/>
      <c r="Z31" s="942"/>
      <c r="AC31" s="938"/>
    </row>
    <row r="38" spans="1:29" ht="22.2" customHeight="1"/>
    <row r="39" spans="1:29" ht="18" customHeight="1">
      <c r="AC39" s="5"/>
    </row>
    <row r="40" spans="1:29" s="2" customFormat="1" ht="18" customHeight="1">
      <c r="A40" s="36"/>
      <c r="P40" s="3"/>
      <c r="Q40" s="4"/>
      <c r="R40" s="4"/>
      <c r="S40" s="4"/>
      <c r="T40" s="3"/>
      <c r="U40" s="3"/>
      <c r="V40" s="3"/>
      <c r="W40" s="4"/>
      <c r="X40" s="4"/>
      <c r="Y40" s="4"/>
      <c r="Z40" s="4"/>
    </row>
    <row r="41" spans="1:29" s="2" customFormat="1" ht="18" customHeight="1">
      <c r="A41" s="36"/>
      <c r="P41" s="3"/>
      <c r="Q41" s="4"/>
      <c r="R41" s="4"/>
      <c r="S41" s="4"/>
      <c r="T41" s="3"/>
      <c r="U41" s="3"/>
      <c r="V41" s="3"/>
      <c r="W41" s="4"/>
      <c r="X41" s="4"/>
      <c r="Y41" s="4"/>
      <c r="Z41" s="4"/>
    </row>
    <row r="42" spans="1:29" s="2" customFormat="1" ht="18" customHeight="1">
      <c r="A42" s="36"/>
      <c r="P42" s="3"/>
      <c r="Q42" s="4"/>
      <c r="R42" s="4"/>
      <c r="S42" s="4"/>
      <c r="T42" s="3"/>
      <c r="U42" s="3"/>
      <c r="V42" s="3"/>
      <c r="W42" s="4"/>
      <c r="X42" s="4"/>
      <c r="Y42" s="4"/>
      <c r="Z42" s="4"/>
    </row>
    <row r="43" spans="1:29" s="2" customFormat="1" ht="18" customHeight="1">
      <c r="A43" s="36"/>
      <c r="P43" s="3"/>
      <c r="Q43" s="4"/>
      <c r="R43" s="4"/>
      <c r="S43" s="4"/>
      <c r="T43" s="3"/>
      <c r="U43" s="3"/>
      <c r="V43" s="3"/>
      <c r="W43" s="4"/>
      <c r="X43" s="4"/>
      <c r="Y43" s="4"/>
      <c r="Z43" s="4"/>
    </row>
    <row r="100" spans="10:11">
      <c r="J100" s="37"/>
      <c r="K100" s="38"/>
    </row>
    <row r="101" spans="10:11">
      <c r="J101" s="37"/>
      <c r="K101" s="38"/>
    </row>
  </sheetData>
  <mergeCells count="2">
    <mergeCell ref="A2:B2"/>
    <mergeCell ref="E3:AA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4649C-2B1B-4DB6-B595-95686301E4C9}">
  <sheetPr codeName="Sheet16">
    <tabColor rgb="FFC00000"/>
  </sheetPr>
  <dimension ref="A1:AC101"/>
  <sheetViews>
    <sheetView workbookViewId="0"/>
  </sheetViews>
  <sheetFormatPr defaultColWidth="9.109375" defaultRowHeight="14.4"/>
  <cols>
    <col min="1" max="1" width="6.6640625" style="36" customWidth="1"/>
    <col min="2" max="2" width="14.77734375" style="2" customWidth="1"/>
    <col min="3" max="3" width="1.77734375" style="2" customWidth="1"/>
    <col min="4" max="4" width="1.109375" style="5" customWidth="1"/>
    <col min="5" max="11" width="25.77734375" style="5" customWidth="1"/>
    <col min="12" max="14" width="7.77734375" style="5" customWidth="1"/>
    <col min="15" max="15" width="8.33203125" style="5" customWidth="1"/>
    <col min="16" max="16" width="7.77734375" style="37" customWidth="1"/>
    <col min="17" max="17" width="22.33203125" style="38" customWidth="1"/>
    <col min="18" max="18" width="2" style="4" customWidth="1"/>
    <col min="19" max="19" width="1" style="38" customWidth="1"/>
    <col min="20" max="20" width="5.77734375" style="37" customWidth="1"/>
    <col min="21" max="21" width="8.33203125" style="37" customWidth="1"/>
    <col min="22" max="22" width="7.77734375" style="37" customWidth="1"/>
    <col min="23" max="26" width="7.77734375" style="38" customWidth="1"/>
    <col min="27" max="27" width="7.88671875" style="5" customWidth="1"/>
    <col min="28" max="28" width="1.109375" style="5" customWidth="1"/>
    <col min="29" max="29" width="9.109375" style="2"/>
    <col min="30" max="16384" width="9.109375" style="5"/>
  </cols>
  <sheetData>
    <row r="1" spans="1:29" s="2" customFormat="1" ht="14.4" customHeight="1">
      <c r="A1" s="36"/>
      <c r="P1" s="3"/>
      <c r="Q1" s="4"/>
      <c r="R1" s="4"/>
      <c r="S1" s="4"/>
      <c r="T1" s="3"/>
      <c r="U1" s="3"/>
      <c r="V1" s="3"/>
      <c r="W1" s="4"/>
      <c r="X1" s="4"/>
      <c r="Y1" s="4"/>
      <c r="Z1" s="4"/>
    </row>
    <row r="2" spans="1:29" customFormat="1" ht="34.950000000000003" customHeight="1">
      <c r="A2" s="1790"/>
      <c r="B2" s="1791"/>
      <c r="C2" s="452"/>
      <c r="D2" s="453"/>
      <c r="E2" s="6" t="s">
        <v>1027</v>
      </c>
      <c r="F2" s="453"/>
      <c r="G2" s="453"/>
      <c r="H2" s="5"/>
      <c r="I2" s="5"/>
      <c r="J2" s="5"/>
      <c r="K2" s="5"/>
      <c r="L2" s="5"/>
      <c r="M2" s="5"/>
      <c r="N2" s="5"/>
      <c r="O2" s="5"/>
      <c r="P2" s="5"/>
      <c r="Q2" s="147"/>
      <c r="R2" s="5"/>
      <c r="S2" s="5"/>
      <c r="T2" s="5"/>
      <c r="U2" s="5"/>
      <c r="V2" s="5"/>
      <c r="W2" s="5"/>
      <c r="X2" s="5"/>
      <c r="Y2" s="5"/>
      <c r="Z2" s="5"/>
      <c r="AA2" s="5"/>
      <c r="AC2" s="2"/>
    </row>
    <row r="3" spans="1:29" s="2" customFormat="1" ht="14.4" customHeight="1">
      <c r="A3" s="36"/>
      <c r="E3" s="1791"/>
      <c r="F3" s="1791"/>
      <c r="G3" s="1791"/>
      <c r="H3" s="1791"/>
      <c r="I3" s="1791"/>
      <c r="J3" s="1791"/>
      <c r="K3" s="1791"/>
      <c r="L3" s="1791"/>
      <c r="M3" s="1791"/>
      <c r="N3" s="1791"/>
      <c r="O3" s="1791"/>
      <c r="P3" s="1791"/>
      <c r="Q3" s="1791"/>
      <c r="R3" s="1791"/>
      <c r="S3" s="1791"/>
      <c r="T3" s="1791"/>
      <c r="U3" s="1791"/>
      <c r="V3" s="1791"/>
      <c r="W3" s="1791"/>
      <c r="X3" s="1791"/>
      <c r="Y3" s="1791"/>
      <c r="Z3" s="1791"/>
      <c r="AA3" s="1791"/>
    </row>
    <row r="4" spans="1:29" s="12" customFormat="1" ht="7.8" customHeight="1">
      <c r="A4" s="348"/>
      <c r="B4" s="11"/>
      <c r="C4" s="11"/>
      <c r="E4" s="5"/>
      <c r="F4" s="146"/>
      <c r="G4" s="146"/>
      <c r="H4" s="146"/>
      <c r="I4" s="146"/>
      <c r="J4" s="146"/>
      <c r="K4" s="146"/>
      <c r="L4" s="146"/>
      <c r="M4" s="146"/>
      <c r="N4" s="146"/>
      <c r="O4" s="146"/>
      <c r="P4" s="147"/>
      <c r="Q4" s="146"/>
      <c r="R4" s="157"/>
      <c r="S4" s="146"/>
      <c r="T4" s="147"/>
      <c r="U4" s="147"/>
      <c r="V4" s="147"/>
      <c r="W4" s="146"/>
      <c r="X4" s="146"/>
      <c r="Y4" s="146"/>
      <c r="Z4" s="146"/>
      <c r="AC4" s="11"/>
    </row>
    <row r="5" spans="1:29" s="16" customFormat="1" ht="28.2" customHeight="1">
      <c r="A5" s="349"/>
      <c r="B5" s="15"/>
      <c r="C5" s="15"/>
      <c r="E5" s="931">
        <v>2025</v>
      </c>
      <c r="F5" s="932" t="s">
        <v>1747</v>
      </c>
      <c r="K5" s="17"/>
      <c r="L5" s="17"/>
      <c r="M5" s="17"/>
      <c r="N5" s="17"/>
      <c r="O5" s="18"/>
      <c r="P5" s="18"/>
      <c r="Q5" s="18"/>
      <c r="R5" s="430"/>
      <c r="S5" s="18"/>
      <c r="T5" s="18"/>
      <c r="U5" s="18"/>
      <c r="V5" s="18"/>
      <c r="W5" s="18"/>
      <c r="X5" s="18"/>
      <c r="Y5" s="18"/>
      <c r="Z5" s="18"/>
      <c r="AC5" s="15"/>
    </row>
    <row r="6" spans="1:29" s="16" customFormat="1" ht="7.2" customHeight="1">
      <c r="A6" s="349"/>
      <c r="B6" s="15"/>
      <c r="C6" s="15"/>
      <c r="E6" s="5"/>
      <c r="F6" s="17"/>
      <c r="H6" s="17"/>
      <c r="I6" s="17"/>
      <c r="J6" s="17"/>
      <c r="K6" s="17"/>
      <c r="L6" s="17"/>
      <c r="M6" s="17"/>
      <c r="N6" s="17"/>
      <c r="O6" s="17"/>
      <c r="P6" s="17"/>
      <c r="Q6" s="17"/>
      <c r="R6" s="7"/>
      <c r="S6" s="17"/>
      <c r="T6" s="17"/>
      <c r="U6" s="17"/>
      <c r="V6" s="17"/>
      <c r="W6" s="17"/>
      <c r="X6" s="17"/>
      <c r="Y6" s="17"/>
      <c r="Z6" s="17"/>
      <c r="AC6" s="15"/>
    </row>
    <row r="7" spans="1:29" s="935" customFormat="1" ht="19.95" customHeight="1">
      <c r="A7" s="933"/>
      <c r="B7" s="934"/>
      <c r="C7" s="934"/>
      <c r="E7" s="936" t="s">
        <v>1748</v>
      </c>
      <c r="F7" s="936" t="s">
        <v>1749</v>
      </c>
      <c r="G7" s="936" t="s">
        <v>1750</v>
      </c>
      <c r="H7" s="936" t="s">
        <v>1751</v>
      </c>
      <c r="I7" s="936" t="s">
        <v>1752</v>
      </c>
      <c r="J7" s="936" t="s">
        <v>1753</v>
      </c>
      <c r="K7" s="936" t="s">
        <v>1754</v>
      </c>
      <c r="R7" s="934"/>
      <c r="AC7" s="934"/>
    </row>
    <row r="8" spans="1:29" s="546" customFormat="1" ht="15.6">
      <c r="A8" s="937"/>
      <c r="B8" s="938"/>
      <c r="C8" s="938"/>
      <c r="E8" s="939">
        <v>26</v>
      </c>
      <c r="F8" s="939">
        <v>27</v>
      </c>
      <c r="G8" s="939">
        <v>28</v>
      </c>
      <c r="H8" s="939">
        <v>29</v>
      </c>
      <c r="I8" s="939">
        <v>30</v>
      </c>
      <c r="J8" s="939">
        <v>31</v>
      </c>
      <c r="K8" s="940">
        <v>1</v>
      </c>
      <c r="P8" s="941"/>
      <c r="Q8" s="942"/>
      <c r="R8" s="943"/>
      <c r="S8" s="942"/>
      <c r="T8" s="941"/>
      <c r="U8" s="941"/>
      <c r="V8" s="941"/>
      <c r="W8" s="942"/>
      <c r="X8" s="942"/>
      <c r="Y8" s="942"/>
      <c r="Z8" s="942"/>
      <c r="AC8" s="938"/>
    </row>
    <row r="9" spans="1:29" s="546" customFormat="1" ht="15.6">
      <c r="A9" s="937"/>
      <c r="B9" s="938"/>
      <c r="C9" s="938"/>
      <c r="E9" s="944"/>
      <c r="F9" s="945" t="s">
        <v>835</v>
      </c>
      <c r="G9" s="944"/>
      <c r="H9" s="944"/>
      <c r="I9" s="944"/>
      <c r="J9" s="944"/>
      <c r="K9" s="944"/>
      <c r="P9" s="941"/>
      <c r="Q9" s="942"/>
      <c r="R9" s="943"/>
      <c r="S9" s="942"/>
      <c r="T9" s="941"/>
      <c r="U9" s="941"/>
      <c r="V9" s="941"/>
      <c r="W9" s="942"/>
      <c r="X9" s="942"/>
      <c r="Y9" s="942"/>
      <c r="Z9" s="942"/>
      <c r="AC9" s="938"/>
    </row>
    <row r="10" spans="1:29" s="546" customFormat="1" ht="15.6">
      <c r="A10" s="937"/>
      <c r="B10" s="938"/>
      <c r="C10" s="938"/>
      <c r="E10" s="944"/>
      <c r="F10" s="944"/>
      <c r="G10" s="944"/>
      <c r="H10" s="944"/>
      <c r="I10" s="944"/>
      <c r="J10" s="944"/>
      <c r="K10" s="944"/>
      <c r="P10" s="941"/>
      <c r="Q10" s="942"/>
      <c r="R10" s="943"/>
      <c r="S10" s="942"/>
      <c r="T10" s="941"/>
      <c r="U10" s="941"/>
      <c r="V10" s="941"/>
      <c r="W10" s="942"/>
      <c r="X10" s="942"/>
      <c r="Y10" s="942"/>
      <c r="Z10" s="942"/>
      <c r="AC10" s="938"/>
    </row>
    <row r="11" spans="1:29" s="546" customFormat="1" ht="15.6">
      <c r="A11" s="937"/>
      <c r="B11" s="938"/>
      <c r="C11" s="938"/>
      <c r="E11" s="946"/>
      <c r="F11" s="946"/>
      <c r="G11" s="946"/>
      <c r="H11" s="946"/>
      <c r="I11" s="946"/>
      <c r="J11" s="946"/>
      <c r="K11" s="946"/>
      <c r="P11" s="941"/>
      <c r="Q11" s="942"/>
      <c r="R11" s="943"/>
      <c r="S11" s="942"/>
      <c r="T11" s="941"/>
      <c r="U11" s="941"/>
      <c r="V11" s="941"/>
      <c r="W11" s="942"/>
      <c r="X11" s="942"/>
      <c r="Y11" s="942"/>
      <c r="Z11" s="942"/>
      <c r="AC11" s="938"/>
    </row>
    <row r="12" spans="1:29" s="546" customFormat="1" ht="15.6">
      <c r="A12" s="937"/>
      <c r="B12" s="938"/>
      <c r="C12" s="938"/>
      <c r="E12" s="940">
        <v>2</v>
      </c>
      <c r="F12" s="940">
        <v>3</v>
      </c>
      <c r="G12" s="940">
        <v>4</v>
      </c>
      <c r="H12" s="940">
        <v>5</v>
      </c>
      <c r="I12" s="940">
        <v>6</v>
      </c>
      <c r="J12" s="940">
        <v>7</v>
      </c>
      <c r="K12" s="940">
        <v>8</v>
      </c>
      <c r="P12" s="941"/>
      <c r="Q12" s="942"/>
      <c r="R12" s="943"/>
      <c r="S12" s="942"/>
      <c r="T12" s="941"/>
      <c r="U12" s="941"/>
      <c r="V12" s="941"/>
      <c r="W12" s="942"/>
      <c r="X12" s="942"/>
      <c r="Y12" s="942"/>
      <c r="Z12" s="942"/>
      <c r="AC12" s="938"/>
    </row>
    <row r="13" spans="1:29" s="546" customFormat="1" ht="15.6">
      <c r="A13" s="937"/>
      <c r="B13" s="938"/>
      <c r="C13" s="938"/>
      <c r="E13" s="944"/>
      <c r="F13" s="944"/>
      <c r="G13" s="944"/>
      <c r="H13" s="944"/>
      <c r="I13" s="944"/>
      <c r="J13" s="944"/>
      <c r="K13" s="944"/>
      <c r="P13" s="941"/>
      <c r="Q13" s="942"/>
      <c r="R13" s="943"/>
      <c r="S13" s="942"/>
      <c r="T13" s="941"/>
      <c r="U13" s="941"/>
      <c r="V13" s="941"/>
      <c r="W13" s="942"/>
      <c r="X13" s="942"/>
      <c r="Y13" s="942"/>
      <c r="Z13" s="942"/>
      <c r="AC13" s="938"/>
    </row>
    <row r="14" spans="1:29" s="546" customFormat="1" ht="15.6">
      <c r="A14" s="937"/>
      <c r="B14" s="938"/>
      <c r="C14" s="938"/>
      <c r="E14" s="944"/>
      <c r="F14" s="944"/>
      <c r="G14" s="944"/>
      <c r="H14" s="944"/>
      <c r="I14" s="944"/>
      <c r="J14" s="944"/>
      <c r="K14" s="944"/>
      <c r="P14" s="941"/>
      <c r="Q14" s="942"/>
      <c r="R14" s="943"/>
      <c r="S14" s="942"/>
      <c r="T14" s="941"/>
      <c r="U14" s="941"/>
      <c r="V14" s="941"/>
      <c r="W14" s="942"/>
      <c r="X14" s="942"/>
      <c r="Y14" s="942"/>
      <c r="Z14" s="942"/>
      <c r="AC14" s="938"/>
    </row>
    <row r="15" spans="1:29" s="546" customFormat="1" ht="15.6">
      <c r="A15" s="937"/>
      <c r="B15" s="938"/>
      <c r="C15" s="938"/>
      <c r="E15" s="946"/>
      <c r="F15" s="946"/>
      <c r="G15" s="946"/>
      <c r="H15" s="946"/>
      <c r="I15" s="946"/>
      <c r="J15" s="946"/>
      <c r="K15" s="946"/>
      <c r="P15" s="941"/>
      <c r="Q15" s="942"/>
      <c r="R15" s="943"/>
      <c r="S15" s="942"/>
      <c r="T15" s="941"/>
      <c r="U15" s="941"/>
      <c r="V15" s="941"/>
      <c r="W15" s="942"/>
      <c r="X15" s="942"/>
      <c r="Y15" s="942"/>
      <c r="Z15" s="942"/>
      <c r="AC15" s="938"/>
    </row>
    <row r="16" spans="1:29" s="546" customFormat="1" ht="15.6">
      <c r="A16" s="937"/>
      <c r="B16" s="938"/>
      <c r="C16" s="938"/>
      <c r="E16" s="940">
        <v>9</v>
      </c>
      <c r="F16" s="940">
        <v>10</v>
      </c>
      <c r="G16" s="940">
        <v>11</v>
      </c>
      <c r="H16" s="940">
        <v>12</v>
      </c>
      <c r="I16" s="940">
        <v>13</v>
      </c>
      <c r="J16" s="940">
        <v>14</v>
      </c>
      <c r="K16" s="940">
        <v>15</v>
      </c>
      <c r="P16" s="941"/>
      <c r="Q16" s="942"/>
      <c r="R16" s="943"/>
      <c r="S16" s="942"/>
      <c r="T16" s="941"/>
      <c r="U16" s="941"/>
      <c r="V16" s="941"/>
      <c r="W16" s="942"/>
      <c r="X16" s="942"/>
      <c r="Y16" s="942"/>
      <c r="Z16" s="942"/>
      <c r="AC16" s="938"/>
    </row>
    <row r="17" spans="1:29" s="546" customFormat="1" ht="15.6">
      <c r="A17" s="937"/>
      <c r="B17" s="938"/>
      <c r="C17" s="938"/>
      <c r="E17" s="944"/>
      <c r="F17" s="944"/>
      <c r="G17" s="944"/>
      <c r="H17" s="944"/>
      <c r="I17" s="944"/>
      <c r="J17" s="944"/>
      <c r="K17" s="944"/>
      <c r="P17" s="941"/>
      <c r="Q17" s="942"/>
      <c r="R17" s="943"/>
      <c r="S17" s="942"/>
      <c r="T17" s="941"/>
      <c r="U17" s="941"/>
      <c r="V17" s="941"/>
      <c r="W17" s="942"/>
      <c r="X17" s="942"/>
      <c r="Y17" s="942"/>
      <c r="Z17" s="942"/>
      <c r="AC17" s="938"/>
    </row>
    <row r="18" spans="1:29" s="546" customFormat="1" ht="15.6">
      <c r="A18" s="937"/>
      <c r="B18" s="938"/>
      <c r="C18" s="938"/>
      <c r="E18" s="944"/>
      <c r="F18" s="944"/>
      <c r="G18" s="944"/>
      <c r="H18" s="944"/>
      <c r="I18" s="944"/>
      <c r="J18" s="944"/>
      <c r="K18" s="944"/>
      <c r="P18" s="941"/>
      <c r="Q18" s="942"/>
      <c r="R18" s="943"/>
      <c r="S18" s="942"/>
      <c r="T18" s="941"/>
      <c r="U18" s="941"/>
      <c r="V18" s="941"/>
      <c r="W18" s="942"/>
      <c r="X18" s="942"/>
      <c r="Y18" s="942"/>
      <c r="Z18" s="942"/>
      <c r="AC18" s="938"/>
    </row>
    <row r="19" spans="1:29" s="546" customFormat="1" ht="15.6">
      <c r="A19" s="937"/>
      <c r="B19" s="938"/>
      <c r="C19" s="938"/>
      <c r="E19" s="946"/>
      <c r="F19" s="946"/>
      <c r="G19" s="946"/>
      <c r="H19" s="946"/>
      <c r="I19" s="946"/>
      <c r="J19" s="946"/>
      <c r="K19" s="946"/>
      <c r="P19" s="941"/>
      <c r="Q19" s="942"/>
      <c r="R19" s="943"/>
      <c r="S19" s="942"/>
      <c r="T19" s="941"/>
      <c r="U19" s="941"/>
      <c r="V19" s="941"/>
      <c r="W19" s="942"/>
      <c r="X19" s="942"/>
      <c r="Y19" s="942"/>
      <c r="Z19" s="942"/>
      <c r="AC19" s="938"/>
    </row>
    <row r="20" spans="1:29" s="546" customFormat="1" ht="15.6">
      <c r="A20" s="937"/>
      <c r="B20" s="938"/>
      <c r="C20" s="938"/>
      <c r="E20" s="940">
        <v>16</v>
      </c>
      <c r="F20" s="940">
        <v>17</v>
      </c>
      <c r="G20" s="940">
        <v>18</v>
      </c>
      <c r="H20" s="940"/>
      <c r="I20" s="940">
        <v>20</v>
      </c>
      <c r="J20" s="940">
        <v>21</v>
      </c>
      <c r="K20" s="940">
        <v>22</v>
      </c>
      <c r="P20" s="941"/>
      <c r="Q20" s="942"/>
      <c r="R20" s="943"/>
      <c r="S20" s="942"/>
      <c r="T20" s="941"/>
      <c r="U20" s="941"/>
      <c r="V20" s="941"/>
      <c r="W20" s="942"/>
      <c r="X20" s="942"/>
      <c r="Y20" s="942"/>
      <c r="Z20" s="942"/>
      <c r="AC20" s="938"/>
    </row>
    <row r="21" spans="1:29" s="546" customFormat="1" ht="15.6">
      <c r="A21" s="937"/>
      <c r="B21" s="938"/>
      <c r="C21" s="938"/>
      <c r="E21" s="944"/>
      <c r="F21" s="944"/>
      <c r="G21" s="944"/>
      <c r="H21" s="944"/>
      <c r="I21" s="944"/>
      <c r="J21" s="944"/>
      <c r="K21" s="944"/>
      <c r="P21" s="941"/>
      <c r="Q21" s="942"/>
      <c r="R21" s="943"/>
      <c r="S21" s="942"/>
      <c r="T21" s="941"/>
      <c r="U21" s="941"/>
      <c r="V21" s="941"/>
      <c r="W21" s="942"/>
      <c r="X21" s="942"/>
      <c r="Y21" s="942"/>
      <c r="Z21" s="942"/>
      <c r="AC21" s="938"/>
    </row>
    <row r="22" spans="1:29" s="546" customFormat="1" ht="15.6">
      <c r="A22" s="937"/>
      <c r="B22" s="938"/>
      <c r="C22" s="938"/>
      <c r="E22" s="944"/>
      <c r="F22" s="944"/>
      <c r="G22" s="944"/>
      <c r="H22" s="944"/>
      <c r="I22" s="944"/>
      <c r="J22" s="944"/>
      <c r="K22" s="944"/>
      <c r="P22" s="941"/>
      <c r="Q22" s="942"/>
      <c r="R22" s="943"/>
      <c r="S22" s="942"/>
      <c r="T22" s="941"/>
      <c r="U22" s="941"/>
      <c r="V22" s="941"/>
      <c r="W22" s="942"/>
      <c r="X22" s="942"/>
      <c r="Y22" s="942"/>
      <c r="Z22" s="942"/>
      <c r="AC22" s="938"/>
    </row>
    <row r="23" spans="1:29" s="546" customFormat="1" ht="15.6">
      <c r="A23" s="937"/>
      <c r="B23" s="938"/>
      <c r="C23" s="938"/>
      <c r="E23" s="946"/>
      <c r="F23" s="946"/>
      <c r="G23" s="946"/>
      <c r="H23" s="946"/>
      <c r="I23" s="946"/>
      <c r="J23" s="946"/>
      <c r="K23" s="946"/>
      <c r="P23" s="941"/>
      <c r="Q23" s="942"/>
      <c r="R23" s="943"/>
      <c r="S23" s="942"/>
      <c r="T23" s="941"/>
      <c r="U23" s="941"/>
      <c r="V23" s="941"/>
      <c r="W23" s="942"/>
      <c r="X23" s="942"/>
      <c r="Y23" s="942"/>
      <c r="Z23" s="942"/>
      <c r="AC23" s="938"/>
    </row>
    <row r="24" spans="1:29" s="546" customFormat="1" ht="15.6">
      <c r="A24" s="937"/>
      <c r="B24" s="938"/>
      <c r="C24" s="938"/>
      <c r="E24" s="940">
        <v>23</v>
      </c>
      <c r="F24" s="940">
        <v>24</v>
      </c>
      <c r="G24" s="940">
        <v>25</v>
      </c>
      <c r="H24" s="940">
        <v>26</v>
      </c>
      <c r="I24" s="940">
        <v>27</v>
      </c>
      <c r="J24" s="940">
        <v>28</v>
      </c>
      <c r="K24" s="940">
        <v>29</v>
      </c>
      <c r="P24" s="941"/>
      <c r="Q24" s="942"/>
      <c r="R24" s="943"/>
      <c r="S24" s="942"/>
      <c r="T24" s="941"/>
      <c r="U24" s="941"/>
      <c r="V24" s="941"/>
      <c r="W24" s="942"/>
      <c r="X24" s="942"/>
      <c r="Y24" s="942"/>
      <c r="Z24" s="942"/>
      <c r="AC24" s="938"/>
    </row>
    <row r="25" spans="1:29" s="546" customFormat="1" ht="15.6">
      <c r="A25" s="937"/>
      <c r="B25" s="938"/>
      <c r="C25" s="938"/>
      <c r="E25" s="944"/>
      <c r="F25" s="944"/>
      <c r="G25" s="944"/>
      <c r="H25" s="944"/>
      <c r="I25" s="944"/>
      <c r="J25" s="944"/>
      <c r="K25" s="944"/>
      <c r="P25" s="941"/>
      <c r="Q25" s="942"/>
      <c r="R25" s="943"/>
      <c r="S25" s="942"/>
      <c r="T25" s="941"/>
      <c r="U25" s="941"/>
      <c r="V25" s="941"/>
      <c r="W25" s="942"/>
      <c r="X25" s="942"/>
      <c r="Y25" s="942"/>
      <c r="Z25" s="942"/>
      <c r="AC25" s="938"/>
    </row>
    <row r="26" spans="1:29" s="546" customFormat="1" ht="15.6">
      <c r="A26" s="937"/>
      <c r="B26" s="938"/>
      <c r="C26" s="938"/>
      <c r="E26" s="944"/>
      <c r="F26" s="944"/>
      <c r="G26" s="944"/>
      <c r="H26" s="944"/>
      <c r="I26" s="944"/>
      <c r="J26" s="944"/>
      <c r="K26" s="944"/>
      <c r="P26" s="941"/>
      <c r="Q26" s="942"/>
      <c r="R26" s="943"/>
      <c r="S26" s="942"/>
      <c r="T26" s="941"/>
      <c r="U26" s="941"/>
      <c r="V26" s="941"/>
      <c r="W26" s="942"/>
      <c r="X26" s="942"/>
      <c r="Y26" s="942"/>
      <c r="Z26" s="942"/>
      <c r="AC26" s="938"/>
    </row>
    <row r="27" spans="1:29" s="546" customFormat="1" ht="15.6">
      <c r="A27" s="937"/>
      <c r="B27" s="938"/>
      <c r="C27" s="938"/>
      <c r="E27" s="946"/>
      <c r="F27" s="946"/>
      <c r="G27" s="946"/>
      <c r="H27" s="946"/>
      <c r="I27" s="946"/>
      <c r="J27" s="946"/>
      <c r="K27" s="946"/>
      <c r="P27" s="941"/>
      <c r="Q27" s="942"/>
      <c r="R27" s="943"/>
      <c r="S27" s="942"/>
      <c r="T27" s="941"/>
      <c r="U27" s="941"/>
      <c r="V27" s="941"/>
      <c r="W27" s="942"/>
      <c r="X27" s="942"/>
      <c r="Y27" s="942"/>
      <c r="Z27" s="942"/>
      <c r="AC27" s="938"/>
    </row>
    <row r="28" spans="1:29" s="546" customFormat="1" ht="15.6">
      <c r="A28" s="937"/>
      <c r="B28" s="938"/>
      <c r="C28" s="938"/>
      <c r="E28" s="940">
        <v>30</v>
      </c>
      <c r="F28" s="939">
        <v>1</v>
      </c>
      <c r="G28" s="939">
        <v>2</v>
      </c>
      <c r="H28" s="939">
        <v>3</v>
      </c>
      <c r="I28" s="939">
        <v>4</v>
      </c>
      <c r="J28" s="939">
        <v>5</v>
      </c>
      <c r="K28" s="939">
        <v>6</v>
      </c>
      <c r="P28" s="941"/>
      <c r="Q28" s="942"/>
      <c r="R28" s="943"/>
      <c r="S28" s="942"/>
      <c r="T28" s="941"/>
      <c r="U28" s="941"/>
      <c r="V28" s="941"/>
      <c r="W28" s="942"/>
      <c r="X28" s="942"/>
      <c r="Y28" s="942"/>
      <c r="Z28" s="942"/>
      <c r="AC28" s="938"/>
    </row>
    <row r="29" spans="1:29" s="546" customFormat="1" ht="15.6">
      <c r="A29" s="937"/>
      <c r="B29" s="938"/>
      <c r="C29" s="938"/>
      <c r="E29" s="944"/>
      <c r="F29" s="944"/>
      <c r="G29" s="944"/>
      <c r="H29" s="945" t="s">
        <v>1162</v>
      </c>
      <c r="I29" s="944"/>
      <c r="J29" s="944"/>
      <c r="K29" s="944"/>
      <c r="P29" s="941"/>
      <c r="Q29" s="942"/>
      <c r="R29" s="943"/>
      <c r="S29" s="942"/>
      <c r="T29" s="941"/>
      <c r="U29" s="941"/>
      <c r="V29" s="941"/>
      <c r="W29" s="942"/>
      <c r="X29" s="942"/>
      <c r="Y29" s="942"/>
      <c r="Z29" s="942"/>
      <c r="AC29" s="938"/>
    </row>
    <row r="30" spans="1:29" s="546" customFormat="1" ht="15.6">
      <c r="A30" s="937"/>
      <c r="B30" s="938"/>
      <c r="C30" s="938"/>
      <c r="E30" s="944"/>
      <c r="F30" s="944"/>
      <c r="G30" s="944"/>
      <c r="H30" s="944"/>
      <c r="I30" s="944"/>
      <c r="J30" s="944"/>
      <c r="K30" s="944"/>
      <c r="P30" s="941"/>
      <c r="Q30" s="942"/>
      <c r="R30" s="943"/>
      <c r="S30" s="942"/>
      <c r="T30" s="941"/>
      <c r="U30" s="941"/>
      <c r="V30" s="941"/>
      <c r="W30" s="942"/>
      <c r="X30" s="942"/>
      <c r="Y30" s="942"/>
      <c r="Z30" s="942"/>
      <c r="AC30" s="938"/>
    </row>
    <row r="31" spans="1:29" s="546" customFormat="1" ht="15.6">
      <c r="A31" s="937"/>
      <c r="B31" s="938"/>
      <c r="C31" s="938"/>
      <c r="E31" s="946"/>
      <c r="F31" s="946"/>
      <c r="G31" s="946"/>
      <c r="H31" s="946"/>
      <c r="I31" s="946"/>
      <c r="J31" s="946"/>
      <c r="K31" s="946"/>
      <c r="P31" s="941"/>
      <c r="Q31" s="942"/>
      <c r="R31" s="943"/>
      <c r="S31" s="942"/>
      <c r="T31" s="941"/>
      <c r="U31" s="941"/>
      <c r="V31" s="941"/>
      <c r="W31" s="942"/>
      <c r="X31" s="942"/>
      <c r="Y31" s="942"/>
      <c r="Z31" s="942"/>
      <c r="AC31" s="938"/>
    </row>
    <row r="38" spans="1:29" ht="22.2" customHeight="1"/>
    <row r="39" spans="1:29" ht="18" customHeight="1">
      <c r="AC39" s="5"/>
    </row>
    <row r="40" spans="1:29" s="2" customFormat="1" ht="18" customHeight="1">
      <c r="A40" s="36"/>
      <c r="P40" s="3"/>
      <c r="Q40" s="4"/>
      <c r="R40" s="4"/>
      <c r="S40" s="4"/>
      <c r="T40" s="3"/>
      <c r="U40" s="3"/>
      <c r="V40" s="3"/>
      <c r="W40" s="4"/>
      <c r="X40" s="4"/>
      <c r="Y40" s="4"/>
      <c r="Z40" s="4"/>
    </row>
    <row r="41" spans="1:29" s="2" customFormat="1" ht="18" customHeight="1">
      <c r="A41" s="36"/>
      <c r="P41" s="3"/>
      <c r="Q41" s="4"/>
      <c r="R41" s="4"/>
      <c r="S41" s="4"/>
      <c r="T41" s="3"/>
      <c r="U41" s="3"/>
      <c r="V41" s="3"/>
      <c r="W41" s="4"/>
      <c r="X41" s="4"/>
      <c r="Y41" s="4"/>
      <c r="Z41" s="4"/>
    </row>
    <row r="42" spans="1:29" s="2" customFormat="1" ht="18" customHeight="1">
      <c r="A42" s="36"/>
      <c r="P42" s="3"/>
      <c r="Q42" s="4"/>
      <c r="R42" s="4"/>
      <c r="S42" s="4"/>
      <c r="T42" s="3"/>
      <c r="U42" s="3"/>
      <c r="V42" s="3"/>
      <c r="W42" s="4"/>
      <c r="X42" s="4"/>
      <c r="Y42" s="4"/>
      <c r="Z42" s="4"/>
    </row>
    <row r="43" spans="1:29" s="2" customFormat="1" ht="18" customHeight="1">
      <c r="A43" s="36"/>
      <c r="P43" s="3"/>
      <c r="Q43" s="4"/>
      <c r="R43" s="4"/>
      <c r="S43" s="4"/>
      <c r="T43" s="3"/>
      <c r="U43" s="3"/>
      <c r="V43" s="3"/>
      <c r="W43" s="4"/>
      <c r="X43" s="4"/>
      <c r="Y43" s="4"/>
      <c r="Z43" s="4"/>
    </row>
    <row r="100" spans="10:11">
      <c r="J100" s="37"/>
      <c r="K100" s="38"/>
    </row>
    <row r="101" spans="10:11">
      <c r="J101" s="37"/>
      <c r="K101" s="38"/>
    </row>
  </sheetData>
  <mergeCells count="2">
    <mergeCell ref="A2:B2"/>
    <mergeCell ref="E3:AA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77577-0984-4CD8-9F52-51BAD74EC7C0}">
  <sheetPr codeName="Sheet17">
    <tabColor rgb="FFC00000"/>
  </sheetPr>
  <dimension ref="A1:AC101"/>
  <sheetViews>
    <sheetView workbookViewId="0"/>
  </sheetViews>
  <sheetFormatPr defaultColWidth="9.109375" defaultRowHeight="14.4"/>
  <cols>
    <col min="1" max="1" width="6.6640625" style="36" customWidth="1"/>
    <col min="2" max="2" width="14.77734375" style="2" customWidth="1"/>
    <col min="3" max="3" width="1.77734375" style="2" customWidth="1"/>
    <col min="4" max="4" width="1.109375" style="5" customWidth="1"/>
    <col min="5" max="11" width="25.77734375" style="5" customWidth="1"/>
    <col min="12" max="14" width="7.77734375" style="5" customWidth="1"/>
    <col min="15" max="15" width="8.33203125" style="5" customWidth="1"/>
    <col min="16" max="16" width="7.77734375" style="37" customWidth="1"/>
    <col min="17" max="17" width="22.33203125" style="38" customWidth="1"/>
    <col min="18" max="18" width="2" style="4" customWidth="1"/>
    <col min="19" max="19" width="1" style="38" customWidth="1"/>
    <col min="20" max="20" width="5.77734375" style="37" customWidth="1"/>
    <col min="21" max="21" width="8.33203125" style="37" customWidth="1"/>
    <col min="22" max="22" width="7.77734375" style="37" customWidth="1"/>
    <col min="23" max="26" width="7.77734375" style="38" customWidth="1"/>
    <col min="27" max="27" width="7.88671875" style="5" customWidth="1"/>
    <col min="28" max="28" width="1.109375" style="5" customWidth="1"/>
    <col min="29" max="29" width="9.109375" style="2"/>
    <col min="30" max="16384" width="9.109375" style="5"/>
  </cols>
  <sheetData>
    <row r="1" spans="1:29" s="2" customFormat="1" ht="14.4" customHeight="1">
      <c r="A1" s="36"/>
      <c r="P1" s="3"/>
      <c r="Q1" s="4"/>
      <c r="R1" s="4"/>
      <c r="S1" s="4"/>
      <c r="T1" s="3"/>
      <c r="U1" s="3"/>
      <c r="V1" s="3"/>
      <c r="W1" s="4"/>
      <c r="X1" s="4"/>
      <c r="Y1" s="4"/>
      <c r="Z1" s="4"/>
    </row>
    <row r="2" spans="1:29" customFormat="1" ht="34.950000000000003" customHeight="1">
      <c r="A2" s="1790"/>
      <c r="B2" s="1791"/>
      <c r="C2" s="452"/>
      <c r="D2" s="453"/>
      <c r="E2" s="6" t="s">
        <v>1027</v>
      </c>
      <c r="F2" s="453"/>
      <c r="G2" s="453"/>
      <c r="H2" s="5"/>
      <c r="I2" s="5"/>
      <c r="J2" s="5"/>
      <c r="K2" s="5"/>
      <c r="L2" s="5"/>
      <c r="M2" s="5"/>
      <c r="N2" s="5"/>
      <c r="O2" s="5"/>
      <c r="P2" s="5"/>
      <c r="Q2" s="147"/>
      <c r="R2" s="5"/>
      <c r="S2" s="5"/>
      <c r="T2" s="5"/>
      <c r="U2" s="5"/>
      <c r="V2" s="5"/>
      <c r="W2" s="5"/>
      <c r="X2" s="5"/>
      <c r="Y2" s="5"/>
      <c r="Z2" s="5"/>
      <c r="AA2" s="5"/>
      <c r="AC2" s="2"/>
    </row>
    <row r="3" spans="1:29" s="2" customFormat="1" ht="14.4" customHeight="1">
      <c r="A3" s="36"/>
      <c r="E3" s="1791"/>
      <c r="F3" s="1791"/>
      <c r="G3" s="1791"/>
      <c r="H3" s="1791"/>
      <c r="I3" s="1791"/>
      <c r="J3" s="1791"/>
      <c r="K3" s="1791"/>
      <c r="L3" s="1791"/>
      <c r="M3" s="1791"/>
      <c r="N3" s="1791"/>
      <c r="O3" s="1791"/>
      <c r="P3" s="1791"/>
      <c r="Q3" s="1791"/>
      <c r="R3" s="1791"/>
      <c r="S3" s="1791"/>
      <c r="T3" s="1791"/>
      <c r="U3" s="1791"/>
      <c r="V3" s="1791"/>
      <c r="W3" s="1791"/>
      <c r="X3" s="1791"/>
      <c r="Y3" s="1791"/>
      <c r="Z3" s="1791"/>
      <c r="AA3" s="1791"/>
    </row>
    <row r="4" spans="1:29" s="12" customFormat="1" ht="7.8" customHeight="1">
      <c r="A4" s="348"/>
      <c r="B4" s="11"/>
      <c r="C4" s="11"/>
      <c r="E4" s="5"/>
      <c r="F4" s="146"/>
      <c r="G4" s="146"/>
      <c r="H4" s="146"/>
      <c r="I4" s="146"/>
      <c r="J4" s="146"/>
      <c r="K4" s="146"/>
      <c r="L4" s="146"/>
      <c r="M4" s="146"/>
      <c r="N4" s="146"/>
      <c r="O4" s="146"/>
      <c r="P4" s="147"/>
      <c r="Q4" s="146"/>
      <c r="R4" s="157"/>
      <c r="S4" s="146"/>
      <c r="T4" s="147"/>
      <c r="U4" s="147"/>
      <c r="V4" s="147"/>
      <c r="W4" s="146"/>
      <c r="X4" s="146"/>
      <c r="Y4" s="146"/>
      <c r="Z4" s="146"/>
      <c r="AC4" s="11"/>
    </row>
    <row r="5" spans="1:29" s="16" customFormat="1" ht="28.2" customHeight="1">
      <c r="A5" s="349"/>
      <c r="B5" s="15"/>
      <c r="C5" s="15"/>
      <c r="E5" s="931">
        <v>2025</v>
      </c>
      <c r="F5" s="932" t="s">
        <v>1747</v>
      </c>
      <c r="K5" s="17"/>
      <c r="L5" s="17"/>
      <c r="M5" s="17"/>
      <c r="N5" s="17"/>
      <c r="O5" s="18"/>
      <c r="P5" s="18"/>
      <c r="Q5" s="18"/>
      <c r="R5" s="430"/>
      <c r="S5" s="18"/>
      <c r="T5" s="18"/>
      <c r="U5" s="18"/>
      <c r="V5" s="18"/>
      <c r="W5" s="18"/>
      <c r="X5" s="18"/>
      <c r="Y5" s="18"/>
      <c r="Z5" s="18"/>
      <c r="AC5" s="15"/>
    </row>
    <row r="6" spans="1:29" s="16" customFormat="1" ht="7.2" customHeight="1">
      <c r="A6" s="349"/>
      <c r="B6" s="15"/>
      <c r="C6" s="15"/>
      <c r="E6" s="5"/>
      <c r="F6" s="17"/>
      <c r="H6" s="17"/>
      <c r="I6" s="17"/>
      <c r="J6" s="17"/>
      <c r="K6" s="17"/>
      <c r="L6" s="17"/>
      <c r="M6" s="17"/>
      <c r="N6" s="17"/>
      <c r="O6" s="17"/>
      <c r="P6" s="17"/>
      <c r="Q6" s="17"/>
      <c r="R6" s="7"/>
      <c r="S6" s="17"/>
      <c r="T6" s="17"/>
      <c r="U6" s="17"/>
      <c r="V6" s="17"/>
      <c r="W6" s="17"/>
      <c r="X6" s="17"/>
      <c r="Y6" s="17"/>
      <c r="Z6" s="17"/>
      <c r="AC6" s="15"/>
    </row>
    <row r="7" spans="1:29" s="935" customFormat="1" ht="19.95" customHeight="1">
      <c r="A7" s="933"/>
      <c r="B7" s="934"/>
      <c r="C7" s="934"/>
      <c r="E7" s="936" t="s">
        <v>1748</v>
      </c>
      <c r="F7" s="936" t="s">
        <v>1749</v>
      </c>
      <c r="G7" s="936" t="s">
        <v>1750</v>
      </c>
      <c r="H7" s="936" t="s">
        <v>1751</v>
      </c>
      <c r="I7" s="936" t="s">
        <v>1752</v>
      </c>
      <c r="J7" s="936" t="s">
        <v>1753</v>
      </c>
      <c r="K7" s="936" t="s">
        <v>1754</v>
      </c>
      <c r="R7" s="934"/>
      <c r="AC7" s="934"/>
    </row>
    <row r="8" spans="1:29" s="546" customFormat="1" ht="15.6">
      <c r="A8" s="937"/>
      <c r="B8" s="938"/>
      <c r="C8" s="938"/>
      <c r="E8" s="939">
        <v>26</v>
      </c>
      <c r="F8" s="939">
        <v>27</v>
      </c>
      <c r="G8" s="939">
        <v>28</v>
      </c>
      <c r="H8" s="939">
        <v>29</v>
      </c>
      <c r="I8" s="939">
        <v>30</v>
      </c>
      <c r="J8" s="939">
        <v>31</v>
      </c>
      <c r="K8" s="940">
        <v>1</v>
      </c>
      <c r="P8" s="941"/>
      <c r="Q8" s="942"/>
      <c r="R8" s="943"/>
      <c r="S8" s="942"/>
      <c r="T8" s="941"/>
      <c r="U8" s="941"/>
      <c r="V8" s="941"/>
      <c r="W8" s="942"/>
      <c r="X8" s="942"/>
      <c r="Y8" s="942"/>
      <c r="Z8" s="942"/>
      <c r="AC8" s="938"/>
    </row>
    <row r="9" spans="1:29" s="546" customFormat="1" ht="15.6">
      <c r="A9" s="937"/>
      <c r="B9" s="938"/>
      <c r="C9" s="938"/>
      <c r="E9" s="944"/>
      <c r="F9" s="944"/>
      <c r="G9" s="944"/>
      <c r="H9" s="944"/>
      <c r="I9" s="944" t="s">
        <v>1647</v>
      </c>
      <c r="J9" s="944"/>
      <c r="K9" s="944"/>
      <c r="P9" s="941"/>
      <c r="Q9" s="942"/>
      <c r="R9" s="943"/>
      <c r="S9" s="942"/>
      <c r="T9" s="941"/>
      <c r="U9" s="941"/>
      <c r="V9" s="941"/>
      <c r="W9" s="942"/>
      <c r="X9" s="942"/>
      <c r="Y9" s="942"/>
      <c r="Z9" s="942"/>
      <c r="AC9" s="938"/>
    </row>
    <row r="10" spans="1:29" s="546" customFormat="1" ht="15.6">
      <c r="A10" s="937"/>
      <c r="B10" s="938"/>
      <c r="C10" s="938"/>
      <c r="E10" s="944"/>
      <c r="F10" s="944"/>
      <c r="G10" s="944"/>
      <c r="H10" s="944"/>
      <c r="I10" s="944"/>
      <c r="J10" s="944"/>
      <c r="K10" s="944"/>
      <c r="P10" s="941"/>
      <c r="Q10" s="942"/>
      <c r="R10" s="943"/>
      <c r="S10" s="942"/>
      <c r="T10" s="941"/>
      <c r="U10" s="941"/>
      <c r="V10" s="941"/>
      <c r="W10" s="942"/>
      <c r="X10" s="942"/>
      <c r="Y10" s="942"/>
      <c r="Z10" s="942"/>
      <c r="AC10" s="938"/>
    </row>
    <row r="11" spans="1:29" s="546" customFormat="1" ht="15.6">
      <c r="A11" s="937"/>
      <c r="B11" s="938"/>
      <c r="C11" s="938"/>
      <c r="E11" s="946"/>
      <c r="F11" s="946"/>
      <c r="G11" s="946"/>
      <c r="H11" s="946"/>
      <c r="I11" s="946"/>
      <c r="J11" s="946"/>
      <c r="K11" s="946"/>
      <c r="P11" s="941"/>
      <c r="Q11" s="942"/>
      <c r="R11" s="943"/>
      <c r="S11" s="942"/>
      <c r="T11" s="941"/>
      <c r="U11" s="941"/>
      <c r="V11" s="941"/>
      <c r="W11" s="942"/>
      <c r="X11" s="942"/>
      <c r="Y11" s="942"/>
      <c r="Z11" s="942"/>
      <c r="AC11" s="938"/>
    </row>
    <row r="12" spans="1:29" s="546" customFormat="1" ht="15.6">
      <c r="A12" s="937"/>
      <c r="B12" s="938"/>
      <c r="C12" s="938"/>
      <c r="E12" s="940">
        <v>2</v>
      </c>
      <c r="F12" s="940">
        <v>3</v>
      </c>
      <c r="G12" s="940">
        <v>4</v>
      </c>
      <c r="H12" s="940">
        <v>5</v>
      </c>
      <c r="I12" s="940">
        <v>6</v>
      </c>
      <c r="J12" s="940">
        <v>7</v>
      </c>
      <c r="K12" s="940">
        <v>8</v>
      </c>
      <c r="P12" s="941"/>
      <c r="Q12" s="942"/>
      <c r="R12" s="943"/>
      <c r="S12" s="942"/>
      <c r="T12" s="941"/>
      <c r="U12" s="941"/>
      <c r="V12" s="941"/>
      <c r="W12" s="942"/>
      <c r="X12" s="942"/>
      <c r="Y12" s="942"/>
      <c r="Z12" s="942"/>
      <c r="AC12" s="938"/>
    </row>
    <row r="13" spans="1:29" s="546" customFormat="1" ht="15.6">
      <c r="A13" s="937"/>
      <c r="B13" s="938"/>
      <c r="C13" s="938"/>
      <c r="E13" s="944"/>
      <c r="F13" s="944"/>
      <c r="G13" s="948" t="s">
        <v>1756</v>
      </c>
      <c r="H13" s="944"/>
      <c r="I13" s="948" t="s">
        <v>1758</v>
      </c>
      <c r="J13" s="944"/>
      <c r="K13" s="944"/>
      <c r="P13" s="941"/>
      <c r="Q13" s="942"/>
      <c r="R13" s="943"/>
      <c r="S13" s="942"/>
      <c r="T13" s="941"/>
      <c r="U13" s="941"/>
      <c r="V13" s="941"/>
      <c r="W13" s="942"/>
      <c r="X13" s="942"/>
      <c r="Y13" s="942"/>
      <c r="Z13" s="942"/>
      <c r="AC13" s="938"/>
    </row>
    <row r="14" spans="1:29" s="546" customFormat="1" ht="15.6">
      <c r="A14" s="937"/>
      <c r="B14" s="938"/>
      <c r="C14" s="938"/>
      <c r="E14" s="944"/>
      <c r="F14" s="944"/>
      <c r="G14" s="944"/>
      <c r="H14" s="944"/>
      <c r="I14" s="944"/>
      <c r="J14" s="944"/>
      <c r="K14" s="944"/>
      <c r="P14" s="941"/>
      <c r="Q14" s="942"/>
      <c r="R14" s="943"/>
      <c r="S14" s="942"/>
      <c r="T14" s="941"/>
      <c r="U14" s="941"/>
      <c r="V14" s="941"/>
      <c r="W14" s="942"/>
      <c r="X14" s="942"/>
      <c r="Y14" s="942"/>
      <c r="Z14" s="942"/>
      <c r="AC14" s="938"/>
    </row>
    <row r="15" spans="1:29" s="546" customFormat="1" ht="15.6">
      <c r="A15" s="937"/>
      <c r="B15" s="938"/>
      <c r="C15" s="938"/>
      <c r="E15" s="946"/>
      <c r="F15" s="946"/>
      <c r="G15" s="946"/>
      <c r="H15" s="946"/>
      <c r="I15" s="946"/>
      <c r="J15" s="946"/>
      <c r="K15" s="946"/>
      <c r="P15" s="941"/>
      <c r="Q15" s="942"/>
      <c r="R15" s="943"/>
      <c r="S15" s="942"/>
      <c r="T15" s="941"/>
      <c r="U15" s="941"/>
      <c r="V15" s="941"/>
      <c r="W15" s="942"/>
      <c r="X15" s="942"/>
      <c r="Y15" s="942"/>
      <c r="Z15" s="942"/>
      <c r="AC15" s="938"/>
    </row>
    <row r="16" spans="1:29" s="546" customFormat="1" ht="15.6">
      <c r="A16" s="937"/>
      <c r="B16" s="938"/>
      <c r="C16" s="938"/>
      <c r="E16" s="940">
        <v>9</v>
      </c>
      <c r="F16" s="940">
        <v>10</v>
      </c>
      <c r="G16" s="940">
        <v>11</v>
      </c>
      <c r="H16" s="940">
        <v>12</v>
      </c>
      <c r="I16" s="940">
        <v>13</v>
      </c>
      <c r="J16" s="940">
        <v>14</v>
      </c>
      <c r="K16" s="940">
        <v>15</v>
      </c>
      <c r="P16" s="941"/>
      <c r="Q16" s="942"/>
      <c r="R16" s="943"/>
      <c r="S16" s="942"/>
      <c r="T16" s="941"/>
      <c r="U16" s="941"/>
      <c r="V16" s="941"/>
      <c r="W16" s="942"/>
      <c r="X16" s="942"/>
      <c r="Y16" s="942"/>
      <c r="Z16" s="942"/>
      <c r="AC16" s="938"/>
    </row>
    <row r="17" spans="1:29" s="546" customFormat="1" ht="15.6">
      <c r="A17" s="937"/>
      <c r="B17" s="938"/>
      <c r="C17" s="938"/>
      <c r="E17" s="944"/>
      <c r="F17" s="948" t="s">
        <v>1759</v>
      </c>
      <c r="G17" s="944"/>
      <c r="H17" s="948" t="s">
        <v>1653</v>
      </c>
      <c r="I17" s="944"/>
      <c r="J17" s="944"/>
      <c r="K17" s="944"/>
      <c r="P17" s="941"/>
      <c r="Q17" s="942"/>
      <c r="R17" s="943"/>
      <c r="S17" s="942"/>
      <c r="T17" s="941"/>
      <c r="U17" s="941"/>
      <c r="V17" s="941"/>
      <c r="W17" s="942"/>
      <c r="X17" s="942"/>
      <c r="Y17" s="942"/>
      <c r="Z17" s="942"/>
      <c r="AC17" s="938"/>
    </row>
    <row r="18" spans="1:29" s="546" customFormat="1" ht="15.6">
      <c r="A18" s="937"/>
      <c r="B18" s="938"/>
      <c r="C18" s="938"/>
      <c r="E18" s="944"/>
      <c r="F18" s="948" t="s">
        <v>1652</v>
      </c>
      <c r="G18" s="944"/>
      <c r="H18" s="944"/>
      <c r="I18" s="944"/>
      <c r="J18" s="944"/>
      <c r="K18" s="944"/>
      <c r="P18" s="941"/>
      <c r="Q18" s="942"/>
      <c r="R18" s="943"/>
      <c r="S18" s="942"/>
      <c r="T18" s="941"/>
      <c r="U18" s="941"/>
      <c r="V18" s="941"/>
      <c r="W18" s="942"/>
      <c r="X18" s="942"/>
      <c r="Y18" s="942"/>
      <c r="Z18" s="942"/>
      <c r="AC18" s="938"/>
    </row>
    <row r="19" spans="1:29" s="546" customFormat="1" ht="15.6">
      <c r="A19" s="937"/>
      <c r="B19" s="938"/>
      <c r="C19" s="938"/>
      <c r="E19" s="946"/>
      <c r="F19" s="946"/>
      <c r="G19" s="946"/>
      <c r="H19" s="946"/>
      <c r="I19" s="946"/>
      <c r="J19" s="946"/>
      <c r="K19" s="946"/>
      <c r="P19" s="941"/>
      <c r="Q19" s="942"/>
      <c r="R19" s="943"/>
      <c r="S19" s="942"/>
      <c r="T19" s="941"/>
      <c r="U19" s="941"/>
      <c r="V19" s="941"/>
      <c r="W19" s="942"/>
      <c r="X19" s="942"/>
      <c r="Y19" s="942"/>
      <c r="Z19" s="942"/>
      <c r="AC19" s="938"/>
    </row>
    <row r="20" spans="1:29" s="546" customFormat="1" ht="15.6">
      <c r="A20" s="937"/>
      <c r="B20" s="938"/>
      <c r="C20" s="938"/>
      <c r="E20" s="940">
        <v>16</v>
      </c>
      <c r="F20" s="940">
        <v>17</v>
      </c>
      <c r="G20" s="940">
        <v>18</v>
      </c>
      <c r="H20" s="940"/>
      <c r="I20" s="940">
        <v>20</v>
      </c>
      <c r="J20" s="940">
        <v>21</v>
      </c>
      <c r="K20" s="940">
        <v>22</v>
      </c>
      <c r="P20" s="941"/>
      <c r="Q20" s="942"/>
      <c r="R20" s="943"/>
      <c r="S20" s="942"/>
      <c r="T20" s="941"/>
      <c r="U20" s="941"/>
      <c r="V20" s="941"/>
      <c r="W20" s="942"/>
      <c r="X20" s="942"/>
      <c r="Y20" s="942"/>
      <c r="Z20" s="942"/>
      <c r="AC20" s="938"/>
    </row>
    <row r="21" spans="1:29" s="546" customFormat="1" ht="15.6">
      <c r="A21" s="937"/>
      <c r="B21" s="938"/>
      <c r="C21" s="938"/>
      <c r="E21" s="944"/>
      <c r="F21" s="944"/>
      <c r="G21" s="944"/>
      <c r="H21" s="944"/>
      <c r="I21" s="944"/>
      <c r="J21" s="944"/>
      <c r="K21" s="944"/>
      <c r="P21" s="941"/>
      <c r="Q21" s="942"/>
      <c r="R21" s="943"/>
      <c r="S21" s="942"/>
      <c r="T21" s="941"/>
      <c r="U21" s="941"/>
      <c r="V21" s="941"/>
      <c r="W21" s="942"/>
      <c r="X21" s="942"/>
      <c r="Y21" s="942"/>
      <c r="Z21" s="942"/>
      <c r="AC21" s="938"/>
    </row>
    <row r="22" spans="1:29" s="546" customFormat="1" ht="15.6">
      <c r="A22" s="937"/>
      <c r="B22" s="938"/>
      <c r="C22" s="938"/>
      <c r="E22" s="944"/>
      <c r="F22" s="944"/>
      <c r="G22" s="944"/>
      <c r="H22" s="944"/>
      <c r="I22" s="944"/>
      <c r="J22" s="944"/>
      <c r="K22" s="944"/>
      <c r="P22" s="941"/>
      <c r="Q22" s="942"/>
      <c r="R22" s="943"/>
      <c r="S22" s="942"/>
      <c r="T22" s="941"/>
      <c r="U22" s="941"/>
      <c r="V22" s="941"/>
      <c r="W22" s="942"/>
      <c r="X22" s="942"/>
      <c r="Y22" s="942"/>
      <c r="Z22" s="942"/>
      <c r="AC22" s="938"/>
    </row>
    <row r="23" spans="1:29" s="546" customFormat="1" ht="15.6">
      <c r="A23" s="937"/>
      <c r="B23" s="938"/>
      <c r="C23" s="938"/>
      <c r="E23" s="946"/>
      <c r="F23" s="946"/>
      <c r="G23" s="946"/>
      <c r="H23" s="946"/>
      <c r="I23" s="946"/>
      <c r="J23" s="946"/>
      <c r="K23" s="946"/>
      <c r="P23" s="941"/>
      <c r="Q23" s="942"/>
      <c r="R23" s="943"/>
      <c r="S23" s="942"/>
      <c r="T23" s="941"/>
      <c r="U23" s="941"/>
      <c r="V23" s="941"/>
      <c r="W23" s="942"/>
      <c r="X23" s="942"/>
      <c r="Y23" s="942"/>
      <c r="Z23" s="942"/>
      <c r="AC23" s="938"/>
    </row>
    <row r="24" spans="1:29" s="546" customFormat="1" ht="15.6">
      <c r="A24" s="937"/>
      <c r="B24" s="938"/>
      <c r="C24" s="938"/>
      <c r="E24" s="940">
        <v>23</v>
      </c>
      <c r="F24" s="940">
        <v>24</v>
      </c>
      <c r="G24" s="940">
        <v>25</v>
      </c>
      <c r="H24" s="940">
        <v>26</v>
      </c>
      <c r="I24" s="940">
        <v>27</v>
      </c>
      <c r="J24" s="940">
        <v>28</v>
      </c>
      <c r="K24" s="940">
        <v>29</v>
      </c>
      <c r="P24" s="941"/>
      <c r="Q24" s="942"/>
      <c r="R24" s="943"/>
      <c r="S24" s="942"/>
      <c r="T24" s="941"/>
      <c r="U24" s="941"/>
      <c r="V24" s="941"/>
      <c r="W24" s="942"/>
      <c r="X24" s="942"/>
      <c r="Y24" s="942"/>
      <c r="Z24" s="942"/>
      <c r="AC24" s="938"/>
    </row>
    <row r="25" spans="1:29" s="546" customFormat="1" ht="15.6">
      <c r="A25" s="937"/>
      <c r="B25" s="938"/>
      <c r="C25" s="938"/>
      <c r="E25" s="944"/>
      <c r="F25" s="944"/>
      <c r="G25" s="944"/>
      <c r="H25" s="944"/>
      <c r="I25" s="944"/>
      <c r="J25" s="944"/>
      <c r="K25" s="944"/>
      <c r="P25" s="941"/>
      <c r="Q25" s="942"/>
      <c r="R25" s="943"/>
      <c r="S25" s="942"/>
      <c r="T25" s="941"/>
      <c r="U25" s="941"/>
      <c r="V25" s="941"/>
      <c r="W25" s="942"/>
      <c r="X25" s="942"/>
      <c r="Y25" s="942"/>
      <c r="Z25" s="942"/>
      <c r="AC25" s="938"/>
    </row>
    <row r="26" spans="1:29" s="546" customFormat="1" ht="15.6">
      <c r="A26" s="937"/>
      <c r="B26" s="938"/>
      <c r="C26" s="938"/>
      <c r="E26" s="944"/>
      <c r="F26" s="944"/>
      <c r="G26" s="944"/>
      <c r="H26" s="944"/>
      <c r="I26" s="944"/>
      <c r="J26" s="944"/>
      <c r="K26" s="944"/>
      <c r="P26" s="941"/>
      <c r="Q26" s="942"/>
      <c r="R26" s="943"/>
      <c r="S26" s="942"/>
      <c r="T26" s="941"/>
      <c r="U26" s="941"/>
      <c r="V26" s="941"/>
      <c r="W26" s="942"/>
      <c r="X26" s="942"/>
      <c r="Y26" s="942"/>
      <c r="Z26" s="942"/>
      <c r="AC26" s="938"/>
    </row>
    <row r="27" spans="1:29" s="546" customFormat="1" ht="15.6">
      <c r="A27" s="937"/>
      <c r="B27" s="938"/>
      <c r="C27" s="938"/>
      <c r="E27" s="946"/>
      <c r="F27" s="946"/>
      <c r="G27" s="946"/>
      <c r="H27" s="946"/>
      <c r="I27" s="946"/>
      <c r="J27" s="946"/>
      <c r="K27" s="946"/>
      <c r="P27" s="941"/>
      <c r="Q27" s="942"/>
      <c r="R27" s="943"/>
      <c r="S27" s="942"/>
      <c r="T27" s="941"/>
      <c r="U27" s="941"/>
      <c r="V27" s="941"/>
      <c r="W27" s="942"/>
      <c r="X27" s="942"/>
      <c r="Y27" s="942"/>
      <c r="Z27" s="942"/>
      <c r="AC27" s="938"/>
    </row>
    <row r="28" spans="1:29" s="546" customFormat="1" ht="15.6">
      <c r="A28" s="937"/>
      <c r="B28" s="938"/>
      <c r="C28" s="938"/>
      <c r="E28" s="940">
        <v>30</v>
      </c>
      <c r="F28" s="939">
        <v>1</v>
      </c>
      <c r="G28" s="939">
        <v>2</v>
      </c>
      <c r="H28" s="939">
        <v>3</v>
      </c>
      <c r="I28" s="939">
        <v>4</v>
      </c>
      <c r="J28" s="939">
        <v>5</v>
      </c>
      <c r="K28" s="939">
        <v>6</v>
      </c>
      <c r="P28" s="941"/>
      <c r="Q28" s="942"/>
      <c r="R28" s="943"/>
      <c r="S28" s="942"/>
      <c r="T28" s="941"/>
      <c r="U28" s="941"/>
      <c r="V28" s="941"/>
      <c r="W28" s="942"/>
      <c r="X28" s="942"/>
      <c r="Y28" s="942"/>
      <c r="Z28" s="942"/>
      <c r="AC28" s="938"/>
    </row>
    <row r="29" spans="1:29" s="546" customFormat="1" ht="15.6">
      <c r="A29" s="937"/>
      <c r="B29" s="938"/>
      <c r="C29" s="938"/>
      <c r="E29" s="944"/>
      <c r="F29" s="944"/>
      <c r="G29" s="944"/>
      <c r="H29" s="944"/>
      <c r="I29" s="944"/>
      <c r="J29" s="944"/>
      <c r="K29" s="944"/>
      <c r="P29" s="941"/>
      <c r="Q29" s="942"/>
      <c r="R29" s="943"/>
      <c r="S29" s="942"/>
      <c r="T29" s="941"/>
      <c r="U29" s="941"/>
      <c r="V29" s="941"/>
      <c r="W29" s="942"/>
      <c r="X29" s="942"/>
      <c r="Y29" s="942"/>
      <c r="Z29" s="942"/>
      <c r="AC29" s="938"/>
    </row>
    <row r="30" spans="1:29" s="546" customFormat="1" ht="15.6">
      <c r="A30" s="937"/>
      <c r="B30" s="938"/>
      <c r="C30" s="938"/>
      <c r="E30" s="944"/>
      <c r="F30" s="944"/>
      <c r="G30" s="944"/>
      <c r="H30" s="944"/>
      <c r="I30" s="944"/>
      <c r="J30" s="944"/>
      <c r="K30" s="944"/>
      <c r="P30" s="941"/>
      <c r="Q30" s="942"/>
      <c r="R30" s="943"/>
      <c r="S30" s="942"/>
      <c r="T30" s="941"/>
      <c r="U30" s="941"/>
      <c r="V30" s="941"/>
      <c r="W30" s="942"/>
      <c r="X30" s="942"/>
      <c r="Y30" s="942"/>
      <c r="Z30" s="942"/>
      <c r="AC30" s="938"/>
    </row>
    <row r="31" spans="1:29" s="546" customFormat="1" ht="15.6">
      <c r="A31" s="937"/>
      <c r="B31" s="938"/>
      <c r="C31" s="938"/>
      <c r="E31" s="946"/>
      <c r="F31" s="946"/>
      <c r="G31" s="946"/>
      <c r="H31" s="946"/>
      <c r="I31" s="946"/>
      <c r="J31" s="946"/>
      <c r="K31" s="946"/>
      <c r="P31" s="941"/>
      <c r="Q31" s="942"/>
      <c r="R31" s="943"/>
      <c r="S31" s="942"/>
      <c r="T31" s="941"/>
      <c r="U31" s="941"/>
      <c r="V31" s="941"/>
      <c r="W31" s="942"/>
      <c r="X31" s="942"/>
      <c r="Y31" s="942"/>
      <c r="Z31" s="942"/>
      <c r="AC31" s="938"/>
    </row>
    <row r="38" spans="1:29" ht="22.2" customHeight="1"/>
    <row r="39" spans="1:29" ht="18" customHeight="1">
      <c r="AC39" s="5"/>
    </row>
    <row r="40" spans="1:29" s="2" customFormat="1" ht="18" customHeight="1">
      <c r="A40" s="36"/>
      <c r="P40" s="3"/>
      <c r="Q40" s="4"/>
      <c r="R40" s="4"/>
      <c r="S40" s="4"/>
      <c r="T40" s="3"/>
      <c r="U40" s="3"/>
      <c r="V40" s="3"/>
      <c r="W40" s="4"/>
      <c r="X40" s="4"/>
      <c r="Y40" s="4"/>
      <c r="Z40" s="4"/>
    </row>
    <row r="41" spans="1:29" s="2" customFormat="1" ht="18" customHeight="1">
      <c r="A41" s="36"/>
      <c r="P41" s="3"/>
      <c r="Q41" s="4"/>
      <c r="R41" s="4"/>
      <c r="S41" s="4"/>
      <c r="T41" s="3"/>
      <c r="U41" s="3"/>
      <c r="V41" s="3"/>
      <c r="W41" s="4"/>
      <c r="X41" s="4"/>
      <c r="Y41" s="4"/>
      <c r="Z41" s="4"/>
    </row>
    <row r="42" spans="1:29" s="2" customFormat="1" ht="18" customHeight="1">
      <c r="A42" s="36"/>
      <c r="P42" s="3"/>
      <c r="Q42" s="4"/>
      <c r="R42" s="4"/>
      <c r="S42" s="4"/>
      <c r="T42" s="3"/>
      <c r="U42" s="3"/>
      <c r="V42" s="3"/>
      <c r="W42" s="4"/>
      <c r="X42" s="4"/>
      <c r="Y42" s="4"/>
      <c r="Z42" s="4"/>
    </row>
    <row r="43" spans="1:29" s="2" customFormat="1" ht="18" customHeight="1">
      <c r="A43" s="36"/>
      <c r="P43" s="3"/>
      <c r="Q43" s="4"/>
      <c r="R43" s="4"/>
      <c r="S43" s="4"/>
      <c r="T43" s="3"/>
      <c r="U43" s="3"/>
      <c r="V43" s="3"/>
      <c r="W43" s="4"/>
      <c r="X43" s="4"/>
      <c r="Y43" s="4"/>
      <c r="Z43" s="4"/>
    </row>
    <row r="100" spans="10:11">
      <c r="J100" s="37"/>
      <c r="K100" s="38"/>
    </row>
    <row r="101" spans="10:11">
      <c r="J101" s="37"/>
      <c r="K101" s="38"/>
    </row>
  </sheetData>
  <mergeCells count="2">
    <mergeCell ref="A2:B2"/>
    <mergeCell ref="E3:AA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734C-FEE6-45FC-98AF-F0E670D2E176}">
  <sheetPr codeName="Sheet18">
    <tabColor rgb="FFC00000"/>
  </sheetPr>
  <dimension ref="A1:AC101"/>
  <sheetViews>
    <sheetView workbookViewId="0"/>
  </sheetViews>
  <sheetFormatPr defaultColWidth="9.109375" defaultRowHeight="14.4"/>
  <cols>
    <col min="1" max="1" width="6.6640625" style="36" customWidth="1"/>
    <col min="2" max="2" width="14.77734375" style="2" customWidth="1"/>
    <col min="3" max="3" width="1.77734375" style="2" customWidth="1"/>
    <col min="4" max="4" width="1.109375" style="5" customWidth="1"/>
    <col min="5" max="11" width="25.77734375" style="5" customWidth="1"/>
    <col min="12" max="14" width="7.77734375" style="5" customWidth="1"/>
    <col min="15" max="15" width="8.33203125" style="5" customWidth="1"/>
    <col min="16" max="16" width="7.77734375" style="37" customWidth="1"/>
    <col min="17" max="17" width="22.33203125" style="38" customWidth="1"/>
    <col min="18" max="18" width="2" style="4" customWidth="1"/>
    <col min="19" max="19" width="1" style="38" customWidth="1"/>
    <col min="20" max="20" width="5.77734375" style="37" customWidth="1"/>
    <col min="21" max="21" width="8.33203125" style="37" customWidth="1"/>
    <col min="22" max="22" width="7.77734375" style="37" customWidth="1"/>
    <col min="23" max="26" width="7.77734375" style="38" customWidth="1"/>
    <col min="27" max="27" width="7.88671875" style="5" customWidth="1"/>
    <col min="28" max="28" width="1.109375" style="5" customWidth="1"/>
    <col min="29" max="29" width="9.109375" style="2"/>
    <col min="30" max="16384" width="9.109375" style="5"/>
  </cols>
  <sheetData>
    <row r="1" spans="1:29" s="2" customFormat="1" ht="14.4" customHeight="1">
      <c r="A1" s="36"/>
      <c r="P1" s="3"/>
      <c r="Q1" s="4"/>
      <c r="R1" s="4"/>
      <c r="S1" s="4"/>
      <c r="T1" s="3"/>
      <c r="U1" s="3"/>
      <c r="V1" s="3"/>
      <c r="W1" s="4"/>
      <c r="X1" s="4"/>
      <c r="Y1" s="4"/>
      <c r="Z1" s="4"/>
    </row>
    <row r="2" spans="1:29" customFormat="1" ht="34.950000000000003" customHeight="1">
      <c r="A2" s="1790"/>
      <c r="B2" s="1791"/>
      <c r="C2" s="452"/>
      <c r="D2" s="453"/>
      <c r="E2" s="6" t="s">
        <v>1027</v>
      </c>
      <c r="F2" s="453"/>
      <c r="G2" s="453"/>
      <c r="H2" s="5"/>
      <c r="I2" s="5"/>
      <c r="J2" s="5"/>
      <c r="K2" s="5"/>
      <c r="L2" s="5"/>
      <c r="M2" s="5"/>
      <c r="N2" s="5"/>
      <c r="O2" s="5"/>
      <c r="P2" s="5"/>
      <c r="Q2" s="147"/>
      <c r="R2" s="5"/>
      <c r="S2" s="5"/>
      <c r="T2" s="5"/>
      <c r="U2" s="5"/>
      <c r="V2" s="5"/>
      <c r="W2" s="5"/>
      <c r="X2" s="5"/>
      <c r="Y2" s="5"/>
      <c r="Z2" s="5"/>
      <c r="AA2" s="5"/>
      <c r="AC2" s="2"/>
    </row>
    <row r="3" spans="1:29" s="2" customFormat="1" ht="14.4" customHeight="1">
      <c r="A3" s="36"/>
      <c r="E3" s="1791"/>
      <c r="F3" s="1791"/>
      <c r="G3" s="1791"/>
      <c r="H3" s="1791"/>
      <c r="I3" s="1791"/>
      <c r="J3" s="1791"/>
      <c r="K3" s="1791"/>
      <c r="L3" s="1791"/>
      <c r="M3" s="1791"/>
      <c r="N3" s="1791"/>
      <c r="O3" s="1791"/>
      <c r="P3" s="1791"/>
      <c r="Q3" s="1791"/>
      <c r="R3" s="1791"/>
      <c r="S3" s="1791"/>
      <c r="T3" s="1791"/>
      <c r="U3" s="1791"/>
      <c r="V3" s="1791"/>
      <c r="W3" s="1791"/>
      <c r="X3" s="1791"/>
      <c r="Y3" s="1791"/>
      <c r="Z3" s="1791"/>
      <c r="AA3" s="1791"/>
    </row>
    <row r="4" spans="1:29" s="12" customFormat="1" ht="7.8" customHeight="1">
      <c r="A4" s="348"/>
      <c r="B4" s="11"/>
      <c r="C4" s="11"/>
      <c r="E4" s="5"/>
      <c r="F4" s="146"/>
      <c r="G4" s="146"/>
      <c r="H4" s="146"/>
      <c r="I4" s="146"/>
      <c r="J4" s="146"/>
      <c r="K4" s="146"/>
      <c r="L4" s="146"/>
      <c r="M4" s="146"/>
      <c r="N4" s="146"/>
      <c r="O4" s="146"/>
      <c r="P4" s="147"/>
      <c r="Q4" s="146"/>
      <c r="R4" s="157"/>
      <c r="S4" s="146"/>
      <c r="T4" s="147"/>
      <c r="U4" s="147"/>
      <c r="V4" s="147"/>
      <c r="W4" s="146"/>
      <c r="X4" s="146"/>
      <c r="Y4" s="146"/>
      <c r="Z4" s="146"/>
      <c r="AC4" s="11"/>
    </row>
    <row r="5" spans="1:29" s="16" customFormat="1" ht="28.2" customHeight="1">
      <c r="A5" s="349"/>
      <c r="B5" s="15"/>
      <c r="C5" s="15"/>
      <c r="E5" s="931">
        <v>2025</v>
      </c>
      <c r="F5" s="932" t="s">
        <v>1747</v>
      </c>
      <c r="K5" s="17"/>
      <c r="L5" s="17"/>
      <c r="M5" s="17"/>
      <c r="N5" s="17"/>
      <c r="O5" s="18"/>
      <c r="P5" s="18"/>
      <c r="Q5" s="18"/>
      <c r="R5" s="430"/>
      <c r="S5" s="18"/>
      <c r="T5" s="18"/>
      <c r="U5" s="18"/>
      <c r="V5" s="18"/>
      <c r="W5" s="18"/>
      <c r="X5" s="18"/>
      <c r="Y5" s="18"/>
      <c r="Z5" s="18"/>
      <c r="AC5" s="15"/>
    </row>
    <row r="6" spans="1:29" s="16" customFormat="1" ht="7.2" customHeight="1">
      <c r="A6" s="349"/>
      <c r="B6" s="15"/>
      <c r="C6" s="15"/>
      <c r="E6" s="5"/>
      <c r="F6" s="17"/>
      <c r="H6" s="17"/>
      <c r="I6" s="17"/>
      <c r="J6" s="17"/>
      <c r="K6" s="17"/>
      <c r="L6" s="17"/>
      <c r="M6" s="17"/>
      <c r="N6" s="17"/>
      <c r="O6" s="17"/>
      <c r="P6" s="17"/>
      <c r="Q6" s="17"/>
      <c r="R6" s="7"/>
      <c r="S6" s="17"/>
      <c r="T6" s="17"/>
      <c r="U6" s="17"/>
      <c r="V6" s="17"/>
      <c r="W6" s="17"/>
      <c r="X6" s="17"/>
      <c r="Y6" s="17"/>
      <c r="Z6" s="17"/>
      <c r="AC6" s="15"/>
    </row>
    <row r="7" spans="1:29" s="935" customFormat="1" ht="19.95" customHeight="1">
      <c r="A7" s="933"/>
      <c r="B7" s="934"/>
      <c r="C7" s="934"/>
      <c r="E7" s="936" t="s">
        <v>1748</v>
      </c>
      <c r="F7" s="936" t="s">
        <v>1749</v>
      </c>
      <c r="G7" s="936" t="s">
        <v>1750</v>
      </c>
      <c r="H7" s="936" t="s">
        <v>1751</v>
      </c>
      <c r="I7" s="936" t="s">
        <v>1752</v>
      </c>
      <c r="J7" s="936" t="s">
        <v>1753</v>
      </c>
      <c r="K7" s="936" t="s">
        <v>1754</v>
      </c>
      <c r="R7" s="934"/>
      <c r="AC7" s="934"/>
    </row>
    <row r="8" spans="1:29" s="546" customFormat="1" ht="15.6">
      <c r="A8" s="937"/>
      <c r="B8" s="938"/>
      <c r="C8" s="938"/>
      <c r="E8" s="939">
        <v>26</v>
      </c>
      <c r="F8" s="939">
        <v>27</v>
      </c>
      <c r="G8" s="939">
        <v>28</v>
      </c>
      <c r="H8" s="939">
        <v>29</v>
      </c>
      <c r="I8" s="939">
        <v>30</v>
      </c>
      <c r="J8" s="939">
        <v>31</v>
      </c>
      <c r="K8" s="940">
        <v>1</v>
      </c>
      <c r="P8" s="941"/>
      <c r="Q8" s="942"/>
      <c r="R8" s="943"/>
      <c r="S8" s="942"/>
      <c r="T8" s="941"/>
      <c r="U8" s="941"/>
      <c r="V8" s="941"/>
      <c r="W8" s="942"/>
      <c r="X8" s="942"/>
      <c r="Y8" s="942"/>
      <c r="Z8" s="942"/>
      <c r="AC8" s="938"/>
    </row>
    <row r="9" spans="1:29" s="546" customFormat="1" ht="15.6">
      <c r="A9" s="937"/>
      <c r="B9" s="938"/>
      <c r="C9" s="938"/>
      <c r="E9" s="944"/>
      <c r="F9" s="944"/>
      <c r="G9" s="944"/>
      <c r="H9" s="944"/>
      <c r="I9" s="944" t="s">
        <v>1647</v>
      </c>
      <c r="J9" s="944"/>
      <c r="K9" s="944"/>
      <c r="P9" s="941"/>
      <c r="Q9" s="942"/>
      <c r="R9" s="943"/>
      <c r="S9" s="942"/>
      <c r="T9" s="941"/>
      <c r="U9" s="941"/>
      <c r="V9" s="941"/>
      <c r="W9" s="942"/>
      <c r="X9" s="942"/>
      <c r="Y9" s="942"/>
      <c r="Z9" s="942"/>
      <c r="AC9" s="938"/>
    </row>
    <row r="10" spans="1:29" s="546" customFormat="1" ht="15.6">
      <c r="A10" s="937"/>
      <c r="B10" s="938"/>
      <c r="C10" s="938"/>
      <c r="E10" s="944"/>
      <c r="F10" s="944"/>
      <c r="G10" s="944"/>
      <c r="H10" s="944"/>
      <c r="I10" s="944"/>
      <c r="J10" s="944"/>
      <c r="K10" s="944"/>
      <c r="P10" s="941"/>
      <c r="Q10" s="942"/>
      <c r="R10" s="943"/>
      <c r="S10" s="942"/>
      <c r="T10" s="941"/>
      <c r="U10" s="941"/>
      <c r="V10" s="941"/>
      <c r="W10" s="942"/>
      <c r="X10" s="942"/>
      <c r="Y10" s="942"/>
      <c r="Z10" s="942"/>
      <c r="AC10" s="938"/>
    </row>
    <row r="11" spans="1:29" s="546" customFormat="1" ht="15.6">
      <c r="A11" s="937"/>
      <c r="B11" s="938"/>
      <c r="C11" s="938"/>
      <c r="E11" s="946"/>
      <c r="F11" s="946"/>
      <c r="G11" s="946"/>
      <c r="H11" s="946"/>
      <c r="I11" s="946"/>
      <c r="J11" s="946"/>
      <c r="K11" s="946"/>
      <c r="P11" s="941"/>
      <c r="Q11" s="942"/>
      <c r="R11" s="943"/>
      <c r="S11" s="942"/>
      <c r="T11" s="941"/>
      <c r="U11" s="941"/>
      <c r="V11" s="941"/>
      <c r="W11" s="942"/>
      <c r="X11" s="942"/>
      <c r="Y11" s="942"/>
      <c r="Z11" s="942"/>
      <c r="AC11" s="938"/>
    </row>
    <row r="12" spans="1:29" s="546" customFormat="1" ht="15.6">
      <c r="A12" s="937"/>
      <c r="B12" s="938"/>
      <c r="C12" s="938"/>
      <c r="E12" s="940">
        <v>2</v>
      </c>
      <c r="F12" s="940">
        <v>3</v>
      </c>
      <c r="G12" s="940">
        <v>4</v>
      </c>
      <c r="H12" s="940">
        <v>5</v>
      </c>
      <c r="I12" s="940">
        <v>6</v>
      </c>
      <c r="J12" s="940">
        <v>7</v>
      </c>
      <c r="K12" s="940">
        <v>8</v>
      </c>
      <c r="P12" s="941"/>
      <c r="Q12" s="942"/>
      <c r="R12" s="943"/>
      <c r="S12" s="942"/>
      <c r="T12" s="941"/>
      <c r="U12" s="941"/>
      <c r="V12" s="941"/>
      <c r="W12" s="942"/>
      <c r="X12" s="942"/>
      <c r="Y12" s="942"/>
      <c r="Z12" s="942"/>
      <c r="AC12" s="938"/>
    </row>
    <row r="13" spans="1:29" s="546" customFormat="1" ht="15.6">
      <c r="A13" s="937"/>
      <c r="B13" s="938"/>
      <c r="C13" s="938"/>
      <c r="E13" s="944"/>
      <c r="F13" s="947" t="s">
        <v>1755</v>
      </c>
      <c r="G13" s="944"/>
      <c r="H13" s="947" t="s">
        <v>1757</v>
      </c>
      <c r="I13" s="944"/>
      <c r="J13" s="944"/>
      <c r="K13" s="944"/>
      <c r="P13" s="941"/>
      <c r="Q13" s="942"/>
      <c r="R13" s="943"/>
      <c r="S13" s="942"/>
      <c r="T13" s="941"/>
      <c r="U13" s="941"/>
      <c r="V13" s="941"/>
      <c r="W13" s="942"/>
      <c r="X13" s="942"/>
      <c r="Y13" s="942"/>
      <c r="Z13" s="942"/>
      <c r="AC13" s="938"/>
    </row>
    <row r="14" spans="1:29" s="546" customFormat="1" ht="15.6">
      <c r="A14" s="937"/>
      <c r="B14" s="938"/>
      <c r="C14" s="938"/>
      <c r="E14" s="944"/>
      <c r="F14" s="944"/>
      <c r="G14" s="944"/>
      <c r="H14" s="944"/>
      <c r="I14" s="944"/>
      <c r="J14" s="944"/>
      <c r="K14" s="944"/>
      <c r="P14" s="941"/>
      <c r="Q14" s="942"/>
      <c r="R14" s="943"/>
      <c r="S14" s="942"/>
      <c r="T14" s="941"/>
      <c r="U14" s="941"/>
      <c r="V14" s="941"/>
      <c r="W14" s="942"/>
      <c r="X14" s="942"/>
      <c r="Y14" s="942"/>
      <c r="Z14" s="942"/>
      <c r="AC14" s="938"/>
    </row>
    <row r="15" spans="1:29" s="546" customFormat="1" ht="15.6">
      <c r="A15" s="937"/>
      <c r="B15" s="938"/>
      <c r="C15" s="938"/>
      <c r="E15" s="946"/>
      <c r="F15" s="946"/>
      <c r="G15" s="946"/>
      <c r="H15" s="946"/>
      <c r="I15" s="946"/>
      <c r="J15" s="946"/>
      <c r="K15" s="946"/>
      <c r="P15" s="941"/>
      <c r="Q15" s="942"/>
      <c r="R15" s="943"/>
      <c r="S15" s="942"/>
      <c r="T15" s="941"/>
      <c r="U15" s="941"/>
      <c r="V15" s="941"/>
      <c r="W15" s="942"/>
      <c r="X15" s="942"/>
      <c r="Y15" s="942"/>
      <c r="Z15" s="942"/>
      <c r="AC15" s="938"/>
    </row>
    <row r="16" spans="1:29" s="546" customFormat="1" ht="15.6">
      <c r="A16" s="937"/>
      <c r="B16" s="938"/>
      <c r="C16" s="938"/>
      <c r="E16" s="940">
        <v>9</v>
      </c>
      <c r="F16" s="940">
        <v>10</v>
      </c>
      <c r="G16" s="940">
        <v>11</v>
      </c>
      <c r="H16" s="940">
        <v>12</v>
      </c>
      <c r="I16" s="940">
        <v>13</v>
      </c>
      <c r="J16" s="940">
        <v>14</v>
      </c>
      <c r="K16" s="940">
        <v>15</v>
      </c>
      <c r="P16" s="941"/>
      <c r="Q16" s="942"/>
      <c r="R16" s="943"/>
      <c r="S16" s="942"/>
      <c r="T16" s="941"/>
      <c r="U16" s="941"/>
      <c r="V16" s="941"/>
      <c r="W16" s="942"/>
      <c r="X16" s="942"/>
      <c r="Y16" s="942"/>
      <c r="Z16" s="942"/>
      <c r="AC16" s="938"/>
    </row>
    <row r="17" spans="1:29" s="546" customFormat="1" ht="15.6">
      <c r="A17" s="937"/>
      <c r="B17" s="938"/>
      <c r="C17" s="938"/>
      <c r="E17" s="944"/>
      <c r="F17" s="944"/>
      <c r="G17" s="944"/>
      <c r="H17" s="944"/>
      <c r="I17" s="944"/>
      <c r="J17" s="944"/>
      <c r="K17" s="944"/>
      <c r="P17" s="941"/>
      <c r="Q17" s="942"/>
      <c r="R17" s="943"/>
      <c r="S17" s="942"/>
      <c r="T17" s="941"/>
      <c r="U17" s="941"/>
      <c r="V17" s="941"/>
      <c r="W17" s="942"/>
      <c r="X17" s="942"/>
      <c r="Y17" s="942"/>
      <c r="Z17" s="942"/>
      <c r="AC17" s="938"/>
    </row>
    <row r="18" spans="1:29" s="546" customFormat="1" ht="15.6">
      <c r="A18" s="937"/>
      <c r="B18" s="938"/>
      <c r="C18" s="938"/>
      <c r="E18" s="944"/>
      <c r="F18" s="944"/>
      <c r="G18" s="944"/>
      <c r="H18" s="947" t="s">
        <v>1760</v>
      </c>
      <c r="I18" s="944"/>
      <c r="J18" s="944"/>
      <c r="K18" s="944"/>
      <c r="P18" s="941"/>
      <c r="Q18" s="942"/>
      <c r="R18" s="943"/>
      <c r="S18" s="942"/>
      <c r="T18" s="941"/>
      <c r="U18" s="941"/>
      <c r="V18" s="941"/>
      <c r="W18" s="942"/>
      <c r="X18" s="942"/>
      <c r="Y18" s="942"/>
      <c r="Z18" s="942"/>
      <c r="AC18" s="938"/>
    </row>
    <row r="19" spans="1:29" s="546" customFormat="1" ht="15.6">
      <c r="A19" s="937"/>
      <c r="B19" s="938"/>
      <c r="C19" s="938"/>
      <c r="E19" s="946"/>
      <c r="F19" s="946"/>
      <c r="G19" s="946"/>
      <c r="H19" s="946"/>
      <c r="I19" s="946"/>
      <c r="J19" s="946"/>
      <c r="K19" s="946"/>
      <c r="P19" s="941"/>
      <c r="Q19" s="942"/>
      <c r="R19" s="943"/>
      <c r="S19" s="942"/>
      <c r="T19" s="941"/>
      <c r="U19" s="941"/>
      <c r="V19" s="941"/>
      <c r="W19" s="942"/>
      <c r="X19" s="942"/>
      <c r="Y19" s="942"/>
      <c r="Z19" s="942"/>
      <c r="AC19" s="938"/>
    </row>
    <row r="20" spans="1:29" s="546" customFormat="1" ht="15.6">
      <c r="A20" s="937"/>
      <c r="B20" s="938"/>
      <c r="C20" s="938"/>
      <c r="E20" s="940">
        <v>16</v>
      </c>
      <c r="F20" s="940">
        <v>17</v>
      </c>
      <c r="G20" s="940">
        <v>18</v>
      </c>
      <c r="H20" s="940"/>
      <c r="I20" s="940">
        <v>20</v>
      </c>
      <c r="J20" s="940">
        <v>21</v>
      </c>
      <c r="K20" s="940">
        <v>22</v>
      </c>
      <c r="P20" s="941"/>
      <c r="Q20" s="942"/>
      <c r="R20" s="943"/>
      <c r="S20" s="942"/>
      <c r="T20" s="941"/>
      <c r="U20" s="941"/>
      <c r="V20" s="941"/>
      <c r="W20" s="942"/>
      <c r="X20" s="942"/>
      <c r="Y20" s="942"/>
      <c r="Z20" s="942"/>
      <c r="AC20" s="938"/>
    </row>
    <row r="21" spans="1:29" s="546" customFormat="1" ht="15.6">
      <c r="A21" s="937"/>
      <c r="B21" s="938"/>
      <c r="C21" s="938"/>
      <c r="E21" s="944"/>
      <c r="F21" s="944"/>
      <c r="G21" s="944"/>
      <c r="H21" s="947" t="s">
        <v>1762</v>
      </c>
      <c r="I21" s="944"/>
      <c r="J21" s="944"/>
      <c r="K21" s="944"/>
      <c r="P21" s="941"/>
      <c r="Q21" s="942"/>
      <c r="R21" s="943"/>
      <c r="S21" s="942"/>
      <c r="T21" s="941"/>
      <c r="U21" s="941"/>
      <c r="V21" s="941"/>
      <c r="W21" s="942"/>
      <c r="X21" s="942"/>
      <c r="Y21" s="942"/>
      <c r="Z21" s="942"/>
      <c r="AC21" s="938"/>
    </row>
    <row r="22" spans="1:29" s="546" customFormat="1" ht="15.6">
      <c r="A22" s="937"/>
      <c r="B22" s="938"/>
      <c r="C22" s="938"/>
      <c r="E22" s="944"/>
      <c r="F22" s="944"/>
      <c r="G22" s="944"/>
      <c r="I22" s="944"/>
      <c r="J22" s="944"/>
      <c r="K22" s="944"/>
      <c r="P22" s="941"/>
      <c r="Q22" s="942"/>
      <c r="R22" s="943"/>
      <c r="S22" s="942"/>
      <c r="T22" s="941"/>
      <c r="U22" s="941"/>
      <c r="V22" s="941"/>
      <c r="W22" s="942"/>
      <c r="X22" s="942"/>
      <c r="Y22" s="942"/>
      <c r="Z22" s="942"/>
      <c r="AC22" s="938"/>
    </row>
    <row r="23" spans="1:29" s="546" customFormat="1" ht="15.6">
      <c r="A23" s="937"/>
      <c r="B23" s="938"/>
      <c r="C23" s="938"/>
      <c r="E23" s="946"/>
      <c r="F23" s="946"/>
      <c r="G23" s="946"/>
      <c r="H23" s="946"/>
      <c r="I23" s="946"/>
      <c r="J23" s="946"/>
      <c r="K23" s="946"/>
      <c r="P23" s="941"/>
      <c r="Q23" s="942"/>
      <c r="R23" s="943"/>
      <c r="S23" s="942"/>
      <c r="T23" s="941"/>
      <c r="U23" s="941"/>
      <c r="V23" s="941"/>
      <c r="W23" s="942"/>
      <c r="X23" s="942"/>
      <c r="Y23" s="942"/>
      <c r="Z23" s="942"/>
      <c r="AC23" s="938"/>
    </row>
    <row r="24" spans="1:29" s="546" customFormat="1" ht="15.6">
      <c r="A24" s="937"/>
      <c r="B24" s="938"/>
      <c r="C24" s="938"/>
      <c r="E24" s="940">
        <v>23</v>
      </c>
      <c r="F24" s="940">
        <v>24</v>
      </c>
      <c r="G24" s="940">
        <v>25</v>
      </c>
      <c r="H24" s="940">
        <v>26</v>
      </c>
      <c r="I24" s="940">
        <v>27</v>
      </c>
      <c r="J24" s="940">
        <v>28</v>
      </c>
      <c r="K24" s="940">
        <v>29</v>
      </c>
      <c r="P24" s="941"/>
      <c r="Q24" s="942"/>
      <c r="R24" s="943"/>
      <c r="S24" s="942"/>
      <c r="T24" s="941"/>
      <c r="U24" s="941"/>
      <c r="V24" s="941"/>
      <c r="W24" s="942"/>
      <c r="X24" s="942"/>
      <c r="Y24" s="942"/>
      <c r="Z24" s="942"/>
      <c r="AC24" s="938"/>
    </row>
    <row r="25" spans="1:29" s="546" customFormat="1" ht="15.6">
      <c r="A25" s="937"/>
      <c r="B25" s="938"/>
      <c r="C25" s="938"/>
      <c r="E25" s="947" t="s">
        <v>1765</v>
      </c>
      <c r="F25" s="947" t="s">
        <v>1657</v>
      </c>
      <c r="G25" s="947" t="s">
        <v>1764</v>
      </c>
      <c r="H25" s="944"/>
      <c r="I25" s="944"/>
      <c r="J25" s="944"/>
      <c r="K25" s="944"/>
      <c r="P25" s="941"/>
      <c r="Q25" s="942"/>
      <c r="R25" s="943"/>
      <c r="S25" s="942"/>
      <c r="T25" s="941"/>
      <c r="U25" s="941"/>
      <c r="V25" s="941"/>
      <c r="W25" s="942"/>
      <c r="X25" s="942"/>
      <c r="Y25" s="942"/>
      <c r="Z25" s="942"/>
      <c r="AC25" s="938"/>
    </row>
    <row r="26" spans="1:29" s="546" customFormat="1" ht="15.6">
      <c r="A26" s="937"/>
      <c r="B26" s="938"/>
      <c r="C26" s="938"/>
      <c r="F26" s="944"/>
      <c r="G26" s="944"/>
      <c r="H26" s="944"/>
      <c r="I26" s="944"/>
      <c r="J26" s="944"/>
      <c r="K26" s="944"/>
      <c r="P26" s="941"/>
      <c r="Q26" s="942"/>
      <c r="R26" s="943"/>
      <c r="S26" s="942"/>
      <c r="T26" s="941"/>
      <c r="U26" s="941"/>
      <c r="V26" s="941"/>
      <c r="W26" s="942"/>
      <c r="X26" s="942"/>
      <c r="Y26" s="942"/>
      <c r="Z26" s="942"/>
      <c r="AC26" s="938"/>
    </row>
    <row r="27" spans="1:29" s="546" customFormat="1" ht="15.6">
      <c r="A27" s="937"/>
      <c r="B27" s="938"/>
      <c r="C27" s="938"/>
      <c r="E27" s="946"/>
      <c r="F27" s="946"/>
      <c r="G27" s="946"/>
      <c r="H27" s="946"/>
      <c r="I27" s="946"/>
      <c r="J27" s="946"/>
      <c r="K27" s="946"/>
      <c r="P27" s="941"/>
      <c r="Q27" s="942"/>
      <c r="R27" s="943"/>
      <c r="S27" s="942"/>
      <c r="T27" s="941"/>
      <c r="U27" s="941"/>
      <c r="V27" s="941"/>
      <c r="W27" s="942"/>
      <c r="X27" s="942"/>
      <c r="Y27" s="942"/>
      <c r="Z27" s="942"/>
      <c r="AC27" s="938"/>
    </row>
    <row r="28" spans="1:29" s="546" customFormat="1" ht="15.6">
      <c r="A28" s="937"/>
      <c r="B28" s="938"/>
      <c r="C28" s="938"/>
      <c r="E28" s="940">
        <v>30</v>
      </c>
      <c r="F28" s="939">
        <v>1</v>
      </c>
      <c r="G28" s="939">
        <v>2</v>
      </c>
      <c r="H28" s="939">
        <v>3</v>
      </c>
      <c r="I28" s="939">
        <v>4</v>
      </c>
      <c r="J28" s="939">
        <v>5</v>
      </c>
      <c r="K28" s="939">
        <v>6</v>
      </c>
      <c r="P28" s="941"/>
      <c r="Q28" s="942"/>
      <c r="R28" s="943"/>
      <c r="S28" s="942"/>
      <c r="T28" s="941"/>
      <c r="U28" s="941"/>
      <c r="V28" s="941"/>
      <c r="W28" s="942"/>
      <c r="X28" s="942"/>
      <c r="Y28" s="942"/>
      <c r="Z28" s="942"/>
      <c r="AC28" s="938"/>
    </row>
    <row r="29" spans="1:29" s="546" customFormat="1" ht="15.6">
      <c r="A29" s="937"/>
      <c r="B29" s="938"/>
      <c r="C29" s="938"/>
      <c r="E29" s="944"/>
      <c r="F29" s="944"/>
      <c r="G29" s="944"/>
      <c r="H29" s="947" t="s">
        <v>1766</v>
      </c>
      <c r="I29" s="944"/>
      <c r="J29" s="944"/>
      <c r="K29" s="944"/>
      <c r="P29" s="941"/>
      <c r="Q29" s="942"/>
      <c r="R29" s="943"/>
      <c r="S29" s="942"/>
      <c r="T29" s="941"/>
      <c r="U29" s="941"/>
      <c r="V29" s="941"/>
      <c r="W29" s="942"/>
      <c r="X29" s="942"/>
      <c r="Y29" s="942"/>
      <c r="Z29" s="942"/>
      <c r="AC29" s="938"/>
    </row>
    <row r="30" spans="1:29" s="546" customFormat="1" ht="15.6">
      <c r="A30" s="937"/>
      <c r="B30" s="938"/>
      <c r="C30" s="938"/>
      <c r="E30" s="944"/>
      <c r="F30" s="944"/>
      <c r="G30" s="944"/>
      <c r="I30" s="944"/>
      <c r="J30" s="944"/>
      <c r="K30" s="944"/>
      <c r="P30" s="941"/>
      <c r="Q30" s="942"/>
      <c r="R30" s="943"/>
      <c r="S30" s="942"/>
      <c r="T30" s="941"/>
      <c r="U30" s="941"/>
      <c r="V30" s="941"/>
      <c r="W30" s="942"/>
      <c r="X30" s="942"/>
      <c r="Y30" s="942"/>
      <c r="Z30" s="942"/>
      <c r="AC30" s="938"/>
    </row>
    <row r="31" spans="1:29" s="546" customFormat="1" ht="15.6">
      <c r="A31" s="937"/>
      <c r="B31" s="938"/>
      <c r="C31" s="938"/>
      <c r="E31" s="946"/>
      <c r="F31" s="946"/>
      <c r="G31" s="946"/>
      <c r="H31" s="946"/>
      <c r="I31" s="946"/>
      <c r="J31" s="946"/>
      <c r="K31" s="946"/>
      <c r="P31" s="941"/>
      <c r="Q31" s="942"/>
      <c r="R31" s="943"/>
      <c r="S31" s="942"/>
      <c r="T31" s="941"/>
      <c r="U31" s="941"/>
      <c r="V31" s="941"/>
      <c r="W31" s="942"/>
      <c r="X31" s="942"/>
      <c r="Y31" s="942"/>
      <c r="Z31" s="942"/>
      <c r="AC31" s="938"/>
    </row>
    <row r="38" spans="1:29" ht="22.2" customHeight="1"/>
    <row r="39" spans="1:29" ht="18" customHeight="1">
      <c r="AC39" s="5"/>
    </row>
    <row r="40" spans="1:29" s="2" customFormat="1" ht="18" customHeight="1">
      <c r="A40" s="36"/>
      <c r="P40" s="3"/>
      <c r="Q40" s="4"/>
      <c r="R40" s="4"/>
      <c r="S40" s="4"/>
      <c r="T40" s="3"/>
      <c r="U40" s="3"/>
      <c r="V40" s="3"/>
      <c r="W40" s="4"/>
      <c r="X40" s="4"/>
      <c r="Y40" s="4"/>
      <c r="Z40" s="4"/>
    </row>
    <row r="41" spans="1:29" s="2" customFormat="1" ht="18" customHeight="1">
      <c r="A41" s="36"/>
      <c r="P41" s="3"/>
      <c r="Q41" s="4"/>
      <c r="R41" s="4"/>
      <c r="S41" s="4"/>
      <c r="T41" s="3"/>
      <c r="U41" s="3"/>
      <c r="V41" s="3"/>
      <c r="W41" s="4"/>
      <c r="X41" s="4"/>
      <c r="Y41" s="4"/>
      <c r="Z41" s="4"/>
    </row>
    <row r="42" spans="1:29" s="2" customFormat="1" ht="18" customHeight="1">
      <c r="A42" s="36"/>
      <c r="P42" s="3"/>
      <c r="Q42" s="4"/>
      <c r="R42" s="4"/>
      <c r="S42" s="4"/>
      <c r="T42" s="3"/>
      <c r="U42" s="3"/>
      <c r="V42" s="3"/>
      <c r="W42" s="4"/>
      <c r="X42" s="4"/>
      <c r="Y42" s="4"/>
      <c r="Z42" s="4"/>
    </row>
    <row r="43" spans="1:29" s="2" customFormat="1" ht="18" customHeight="1">
      <c r="A43" s="36"/>
      <c r="P43" s="3"/>
      <c r="Q43" s="4"/>
      <c r="R43" s="4"/>
      <c r="S43" s="4"/>
      <c r="T43" s="3"/>
      <c r="U43" s="3"/>
      <c r="V43" s="3"/>
      <c r="W43" s="4"/>
      <c r="X43" s="4"/>
      <c r="Y43" s="4"/>
      <c r="Z43" s="4"/>
    </row>
    <row r="100" spans="10:11">
      <c r="J100" s="37"/>
      <c r="K100" s="38"/>
    </row>
    <row r="101" spans="10:11">
      <c r="J101" s="37"/>
      <c r="K101" s="38"/>
    </row>
  </sheetData>
  <mergeCells count="2">
    <mergeCell ref="A2:B2"/>
    <mergeCell ref="E3:AA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77CB5-6135-49B0-BFCA-E3194244C137}">
  <sheetPr codeName="Sheet15">
    <tabColor rgb="FFC00000"/>
  </sheetPr>
  <dimension ref="A1:AC101"/>
  <sheetViews>
    <sheetView workbookViewId="0"/>
  </sheetViews>
  <sheetFormatPr defaultColWidth="9.109375" defaultRowHeight="14.4"/>
  <cols>
    <col min="1" max="1" width="6.6640625" style="36" customWidth="1"/>
    <col min="2" max="2" width="14.77734375" style="2" customWidth="1"/>
    <col min="3" max="3" width="1.77734375" style="2" customWidth="1"/>
    <col min="4" max="4" width="1.109375" style="5" customWidth="1"/>
    <col min="5" max="11" width="25.77734375" style="5" customWidth="1"/>
    <col min="12" max="14" width="7.77734375" style="5" customWidth="1"/>
    <col min="15" max="15" width="8.33203125" style="5" customWidth="1"/>
    <col min="16" max="16" width="7.77734375" style="37" customWidth="1"/>
    <col min="17" max="17" width="22.33203125" style="38" customWidth="1"/>
    <col min="18" max="18" width="2" style="4" customWidth="1"/>
    <col min="19" max="19" width="1" style="38" customWidth="1"/>
    <col min="20" max="20" width="5.77734375" style="37" customWidth="1"/>
    <col min="21" max="21" width="8.33203125" style="37" customWidth="1"/>
    <col min="22" max="22" width="7.77734375" style="37" customWidth="1"/>
    <col min="23" max="26" width="7.77734375" style="38" customWidth="1"/>
    <col min="27" max="27" width="7.88671875" style="5" customWidth="1"/>
    <col min="28" max="28" width="1.109375" style="5" customWidth="1"/>
    <col min="29" max="29" width="9.109375" style="2"/>
    <col min="30" max="16384" width="9.109375" style="5"/>
  </cols>
  <sheetData>
    <row r="1" spans="1:29" s="2" customFormat="1" ht="14.4" customHeight="1">
      <c r="A1" s="36"/>
      <c r="P1" s="3"/>
      <c r="Q1" s="4"/>
      <c r="R1" s="4"/>
      <c r="S1" s="4"/>
      <c r="T1" s="3"/>
      <c r="U1" s="3"/>
      <c r="V1" s="3"/>
      <c r="W1" s="4"/>
      <c r="X1" s="4"/>
      <c r="Y1" s="4"/>
      <c r="Z1" s="4"/>
    </row>
    <row r="2" spans="1:29" customFormat="1" ht="34.950000000000003" customHeight="1">
      <c r="A2" s="1790"/>
      <c r="B2" s="1791"/>
      <c r="C2" s="452"/>
      <c r="D2" s="453"/>
      <c r="E2" s="6" t="s">
        <v>1027</v>
      </c>
      <c r="F2" s="453"/>
      <c r="G2" s="453"/>
      <c r="H2" s="5"/>
      <c r="I2" s="5"/>
      <c r="J2" s="5"/>
      <c r="K2" s="5"/>
      <c r="L2" s="5"/>
      <c r="M2" s="5"/>
      <c r="N2" s="5"/>
      <c r="O2" s="5"/>
      <c r="P2" s="5"/>
      <c r="Q2" s="147"/>
      <c r="R2" s="5"/>
      <c r="S2" s="5"/>
      <c r="T2" s="5"/>
      <c r="U2" s="5"/>
      <c r="V2" s="5"/>
      <c r="W2" s="5"/>
      <c r="X2" s="5"/>
      <c r="Y2" s="5"/>
      <c r="Z2" s="5"/>
      <c r="AA2" s="5"/>
      <c r="AC2" s="2"/>
    </row>
    <row r="3" spans="1:29" s="2" customFormat="1" ht="14.4" customHeight="1">
      <c r="A3" s="36"/>
      <c r="E3" s="1791"/>
      <c r="F3" s="1791"/>
      <c r="G3" s="1791"/>
      <c r="H3" s="1791"/>
      <c r="I3" s="1791"/>
      <c r="J3" s="1791"/>
      <c r="K3" s="1791"/>
      <c r="L3" s="1791"/>
      <c r="M3" s="1791"/>
      <c r="N3" s="1791"/>
      <c r="O3" s="1791"/>
      <c r="P3" s="1791"/>
      <c r="Q3" s="1791"/>
      <c r="R3" s="1791"/>
      <c r="S3" s="1791"/>
      <c r="T3" s="1791"/>
      <c r="U3" s="1791"/>
      <c r="V3" s="1791"/>
      <c r="W3" s="1791"/>
      <c r="X3" s="1791"/>
      <c r="Y3" s="1791"/>
      <c r="Z3" s="1791"/>
      <c r="AA3" s="1791"/>
    </row>
    <row r="4" spans="1:29" s="12" customFormat="1" ht="7.8" customHeight="1">
      <c r="A4" s="348"/>
      <c r="B4" s="11"/>
      <c r="C4" s="11"/>
      <c r="E4" s="5"/>
      <c r="F4" s="146"/>
      <c r="G4" s="146"/>
      <c r="H4" s="146"/>
      <c r="I4" s="146"/>
      <c r="J4" s="146"/>
      <c r="K4" s="146"/>
      <c r="L4" s="146"/>
      <c r="M4" s="146"/>
      <c r="N4" s="146"/>
      <c r="O4" s="146"/>
      <c r="P4" s="147"/>
      <c r="Q4" s="146"/>
      <c r="R4" s="157"/>
      <c r="S4" s="146"/>
      <c r="T4" s="147"/>
      <c r="U4" s="147"/>
      <c r="V4" s="147"/>
      <c r="W4" s="146"/>
      <c r="X4" s="146"/>
      <c r="Y4" s="146"/>
      <c r="Z4" s="146"/>
      <c r="AC4" s="11"/>
    </row>
    <row r="5" spans="1:29" s="16" customFormat="1" ht="28.2" customHeight="1">
      <c r="A5" s="349"/>
      <c r="B5" s="15"/>
      <c r="C5" s="15"/>
      <c r="E5" s="931">
        <v>2025</v>
      </c>
      <c r="F5" s="932" t="s">
        <v>1747</v>
      </c>
      <c r="K5" s="17"/>
      <c r="L5" s="17"/>
      <c r="M5" s="17"/>
      <c r="N5" s="17"/>
      <c r="O5" s="18"/>
      <c r="P5" s="18"/>
      <c r="Q5" s="18"/>
      <c r="R5" s="430"/>
      <c r="S5" s="18"/>
      <c r="T5" s="18"/>
      <c r="U5" s="18"/>
      <c r="V5" s="18"/>
      <c r="W5" s="18"/>
      <c r="X5" s="18"/>
      <c r="Y5" s="18"/>
      <c r="Z5" s="18"/>
      <c r="AC5" s="15"/>
    </row>
    <row r="6" spans="1:29" s="16" customFormat="1" ht="7.2" customHeight="1">
      <c r="A6" s="349"/>
      <c r="B6" s="15"/>
      <c r="C6" s="15"/>
      <c r="E6" s="5"/>
      <c r="F6" s="17"/>
      <c r="H6" s="17"/>
      <c r="I6" s="17"/>
      <c r="J6" s="17"/>
      <c r="K6" s="17"/>
      <c r="L6" s="17"/>
      <c r="M6" s="17"/>
      <c r="N6" s="17"/>
      <c r="O6" s="17"/>
      <c r="P6" s="17"/>
      <c r="Q6" s="17"/>
      <c r="R6" s="7"/>
      <c r="S6" s="17"/>
      <c r="T6" s="17"/>
      <c r="U6" s="17"/>
      <c r="V6" s="17"/>
      <c r="W6" s="17"/>
      <c r="X6" s="17"/>
      <c r="Y6" s="17"/>
      <c r="Z6" s="17"/>
      <c r="AC6" s="15"/>
    </row>
    <row r="7" spans="1:29" s="935" customFormat="1" ht="19.95" customHeight="1">
      <c r="A7" s="933"/>
      <c r="B7" s="934"/>
      <c r="C7" s="934"/>
      <c r="E7" s="936" t="s">
        <v>1748</v>
      </c>
      <c r="F7" s="936" t="s">
        <v>1749</v>
      </c>
      <c r="G7" s="936" t="s">
        <v>1750</v>
      </c>
      <c r="H7" s="936" t="s">
        <v>1751</v>
      </c>
      <c r="I7" s="936" t="s">
        <v>1752</v>
      </c>
      <c r="J7" s="936" t="s">
        <v>1753</v>
      </c>
      <c r="K7" s="936" t="s">
        <v>1754</v>
      </c>
      <c r="R7" s="934"/>
      <c r="AC7" s="934"/>
    </row>
    <row r="8" spans="1:29" s="546" customFormat="1" ht="15.6">
      <c r="A8" s="937"/>
      <c r="B8" s="938"/>
      <c r="C8" s="938"/>
      <c r="E8" s="939">
        <v>26</v>
      </c>
      <c r="F8" s="939">
        <v>27</v>
      </c>
      <c r="G8" s="939">
        <v>28</v>
      </c>
      <c r="H8" s="939">
        <v>29</v>
      </c>
      <c r="I8" s="939">
        <v>30</v>
      </c>
      <c r="J8" s="939">
        <v>31</v>
      </c>
      <c r="K8" s="940">
        <v>1</v>
      </c>
      <c r="P8" s="941"/>
      <c r="Q8" s="942"/>
      <c r="R8" s="943"/>
      <c r="S8" s="942"/>
      <c r="T8" s="941"/>
      <c r="U8" s="941"/>
      <c r="V8" s="941"/>
      <c r="W8" s="942"/>
      <c r="X8" s="942"/>
      <c r="Y8" s="942"/>
      <c r="Z8" s="942"/>
      <c r="AC8" s="938"/>
    </row>
    <row r="9" spans="1:29" s="546" customFormat="1" ht="15.6">
      <c r="A9" s="937"/>
      <c r="B9" s="938"/>
      <c r="C9" s="938"/>
      <c r="E9" s="944"/>
      <c r="F9" s="944"/>
      <c r="G9" s="944"/>
      <c r="H9" s="944"/>
      <c r="I9" s="944"/>
      <c r="J9" s="944"/>
      <c r="K9" s="944"/>
      <c r="P9" s="941"/>
      <c r="Q9" s="942"/>
      <c r="R9" s="943"/>
      <c r="S9" s="942"/>
      <c r="T9" s="941"/>
      <c r="U9" s="941"/>
      <c r="V9" s="941"/>
      <c r="W9" s="942"/>
      <c r="X9" s="942"/>
      <c r="Y9" s="942"/>
      <c r="Z9" s="942"/>
      <c r="AC9" s="938"/>
    </row>
    <row r="10" spans="1:29" s="546" customFormat="1" ht="15.6">
      <c r="A10" s="937"/>
      <c r="B10" s="938"/>
      <c r="C10" s="938"/>
      <c r="E10" s="944"/>
      <c r="F10" s="944"/>
      <c r="G10" s="944"/>
      <c r="H10" s="944"/>
      <c r="I10" s="944"/>
      <c r="J10" s="944"/>
      <c r="K10" s="944"/>
      <c r="P10" s="941"/>
      <c r="Q10" s="942"/>
      <c r="R10" s="943"/>
      <c r="S10" s="942"/>
      <c r="T10" s="941"/>
      <c r="U10" s="941"/>
      <c r="V10" s="941"/>
      <c r="W10" s="942"/>
      <c r="X10" s="942"/>
      <c r="Y10" s="942"/>
      <c r="Z10" s="942"/>
      <c r="AC10" s="938"/>
    </row>
    <row r="11" spans="1:29" s="546" customFormat="1" ht="15.6">
      <c r="A11" s="937"/>
      <c r="B11" s="938"/>
      <c r="C11" s="938"/>
      <c r="E11" s="946"/>
      <c r="F11" s="946"/>
      <c r="G11" s="946"/>
      <c r="H11" s="946"/>
      <c r="I11" s="946"/>
      <c r="J11" s="946"/>
      <c r="K11" s="946"/>
      <c r="P11" s="941"/>
      <c r="Q11" s="942"/>
      <c r="R11" s="943"/>
      <c r="S11" s="942"/>
      <c r="T11" s="941"/>
      <c r="U11" s="941"/>
      <c r="V11" s="941"/>
      <c r="W11" s="942"/>
      <c r="X11" s="942"/>
      <c r="Y11" s="942"/>
      <c r="Z11" s="942"/>
      <c r="AC11" s="938"/>
    </row>
    <row r="12" spans="1:29" s="546" customFormat="1" ht="15.6">
      <c r="A12" s="937"/>
      <c r="B12" s="938"/>
      <c r="C12" s="938"/>
      <c r="E12" s="940">
        <v>2</v>
      </c>
      <c r="F12" s="940">
        <v>3</v>
      </c>
      <c r="G12" s="940">
        <v>4</v>
      </c>
      <c r="H12" s="940">
        <v>5</v>
      </c>
      <c r="I12" s="940">
        <v>6</v>
      </c>
      <c r="J12" s="940">
        <v>7</v>
      </c>
      <c r="K12" s="940">
        <v>8</v>
      </c>
      <c r="P12" s="941"/>
      <c r="Q12" s="942"/>
      <c r="R12" s="943"/>
      <c r="S12" s="942"/>
      <c r="T12" s="941"/>
      <c r="U12" s="941"/>
      <c r="V12" s="941"/>
      <c r="W12" s="942"/>
      <c r="X12" s="942"/>
      <c r="Y12" s="942"/>
      <c r="Z12" s="942"/>
      <c r="AC12" s="938"/>
    </row>
    <row r="13" spans="1:29" s="546" customFormat="1" ht="15.6">
      <c r="A13" s="937"/>
      <c r="B13" s="938"/>
      <c r="C13" s="938"/>
      <c r="E13" s="944"/>
      <c r="F13" s="944"/>
      <c r="G13" s="944"/>
      <c r="H13" s="944"/>
      <c r="I13" s="944"/>
      <c r="J13" s="944"/>
      <c r="K13" s="944"/>
      <c r="P13" s="941"/>
      <c r="Q13" s="942"/>
      <c r="R13" s="943"/>
      <c r="S13" s="942"/>
      <c r="T13" s="941"/>
      <c r="U13" s="941"/>
      <c r="V13" s="941"/>
      <c r="W13" s="942"/>
      <c r="X13" s="942"/>
      <c r="Y13" s="942"/>
      <c r="Z13" s="942"/>
      <c r="AC13" s="938"/>
    </row>
    <row r="14" spans="1:29" s="546" customFormat="1" ht="15.6">
      <c r="A14" s="937"/>
      <c r="B14" s="938"/>
      <c r="C14" s="938"/>
      <c r="E14" s="944"/>
      <c r="F14" s="944"/>
      <c r="G14" s="944"/>
      <c r="H14" s="944"/>
      <c r="I14" s="944"/>
      <c r="J14" s="944"/>
      <c r="K14" s="944"/>
      <c r="P14" s="941"/>
      <c r="Q14" s="942"/>
      <c r="R14" s="943"/>
      <c r="S14" s="942"/>
      <c r="T14" s="941"/>
      <c r="U14" s="941"/>
      <c r="V14" s="941"/>
      <c r="W14" s="942"/>
      <c r="X14" s="942"/>
      <c r="Y14" s="942"/>
      <c r="Z14" s="942"/>
      <c r="AC14" s="938"/>
    </row>
    <row r="15" spans="1:29" s="546" customFormat="1" ht="15.6">
      <c r="A15" s="937"/>
      <c r="B15" s="938"/>
      <c r="C15" s="938"/>
      <c r="E15" s="946"/>
      <c r="F15" s="946"/>
      <c r="G15" s="946"/>
      <c r="H15" s="946"/>
      <c r="I15" s="946"/>
      <c r="J15" s="946"/>
      <c r="K15" s="946"/>
      <c r="P15" s="941"/>
      <c r="Q15" s="942"/>
      <c r="R15" s="943"/>
      <c r="S15" s="942"/>
      <c r="T15" s="941"/>
      <c r="U15" s="941"/>
      <c r="V15" s="941"/>
      <c r="W15" s="942"/>
      <c r="X15" s="942"/>
      <c r="Y15" s="942"/>
      <c r="Z15" s="942"/>
      <c r="AC15" s="938"/>
    </row>
    <row r="16" spans="1:29" s="546" customFormat="1" ht="15.6">
      <c r="A16" s="937"/>
      <c r="B16" s="938"/>
      <c r="C16" s="938"/>
      <c r="E16" s="940">
        <v>9</v>
      </c>
      <c r="F16" s="940">
        <v>10</v>
      </c>
      <c r="G16" s="940">
        <v>11</v>
      </c>
      <c r="H16" s="940">
        <v>12</v>
      </c>
      <c r="I16" s="940">
        <v>13</v>
      </c>
      <c r="J16" s="940">
        <v>14</v>
      </c>
      <c r="K16" s="940">
        <v>15</v>
      </c>
      <c r="P16" s="941"/>
      <c r="Q16" s="942"/>
      <c r="R16" s="943"/>
      <c r="S16" s="942"/>
      <c r="T16" s="941"/>
      <c r="U16" s="941"/>
      <c r="V16" s="941"/>
      <c r="W16" s="942"/>
      <c r="X16" s="942"/>
      <c r="Y16" s="942"/>
      <c r="Z16" s="942"/>
      <c r="AC16" s="938"/>
    </row>
    <row r="17" spans="1:29" s="546" customFormat="1" ht="15.6">
      <c r="A17" s="937"/>
      <c r="B17" s="938"/>
      <c r="C17" s="938"/>
      <c r="E17" s="944"/>
      <c r="F17" s="944"/>
      <c r="G17" s="944"/>
      <c r="H17" s="944"/>
      <c r="I17" s="944"/>
      <c r="J17" s="944"/>
      <c r="K17" s="993" t="s">
        <v>1761</v>
      </c>
      <c r="P17" s="941"/>
      <c r="Q17" s="942"/>
      <c r="R17" s="943"/>
      <c r="S17" s="942"/>
      <c r="T17" s="941"/>
      <c r="U17" s="941"/>
      <c r="V17" s="941"/>
      <c r="W17" s="942"/>
      <c r="X17" s="942"/>
      <c r="Y17" s="942"/>
      <c r="Z17" s="942"/>
      <c r="AC17" s="938"/>
    </row>
    <row r="18" spans="1:29" s="546" customFormat="1" ht="15.6">
      <c r="A18" s="937"/>
      <c r="B18" s="938"/>
      <c r="C18" s="938"/>
      <c r="E18" s="944"/>
      <c r="F18" s="944"/>
      <c r="G18" s="944"/>
      <c r="H18" s="944"/>
      <c r="I18" s="944"/>
      <c r="J18" s="944"/>
      <c r="K18" s="944"/>
      <c r="P18" s="941"/>
      <c r="Q18" s="942"/>
      <c r="R18" s="943"/>
      <c r="S18" s="942"/>
      <c r="T18" s="941"/>
      <c r="U18" s="941"/>
      <c r="V18" s="941"/>
      <c r="W18" s="942"/>
      <c r="X18" s="942"/>
      <c r="Y18" s="942"/>
      <c r="Z18" s="942"/>
      <c r="AC18" s="938"/>
    </row>
    <row r="19" spans="1:29" s="546" customFormat="1" ht="15.6">
      <c r="A19" s="937"/>
      <c r="B19" s="938"/>
      <c r="C19" s="938"/>
      <c r="E19" s="946"/>
      <c r="F19" s="946"/>
      <c r="G19" s="946"/>
      <c r="H19" s="946"/>
      <c r="I19" s="946"/>
      <c r="J19" s="946"/>
      <c r="K19" s="946"/>
      <c r="P19" s="941"/>
      <c r="Q19" s="942"/>
      <c r="R19" s="943"/>
      <c r="S19" s="942"/>
      <c r="T19" s="941"/>
      <c r="U19" s="941"/>
      <c r="V19" s="941"/>
      <c r="W19" s="942"/>
      <c r="X19" s="942"/>
      <c r="Y19" s="942"/>
      <c r="Z19" s="942"/>
      <c r="AC19" s="938"/>
    </row>
    <row r="20" spans="1:29" s="546" customFormat="1" ht="15.6">
      <c r="A20" s="937"/>
      <c r="B20" s="938"/>
      <c r="C20" s="938"/>
      <c r="E20" s="940">
        <v>16</v>
      </c>
      <c r="F20" s="940">
        <v>17</v>
      </c>
      <c r="G20" s="940">
        <v>18</v>
      </c>
      <c r="H20" s="940"/>
      <c r="I20" s="940">
        <v>20</v>
      </c>
      <c r="J20" s="940">
        <v>21</v>
      </c>
      <c r="K20" s="940">
        <v>22</v>
      </c>
      <c r="P20" s="941"/>
      <c r="Q20" s="942"/>
      <c r="R20" s="943"/>
      <c r="S20" s="942"/>
      <c r="T20" s="941"/>
      <c r="U20" s="941"/>
      <c r="V20" s="941"/>
      <c r="W20" s="942"/>
      <c r="X20" s="942"/>
      <c r="Y20" s="942"/>
      <c r="Z20" s="942"/>
      <c r="AC20" s="938"/>
    </row>
    <row r="21" spans="1:29" s="546" customFormat="1" ht="15.6">
      <c r="A21" s="937"/>
      <c r="B21" s="938"/>
      <c r="C21" s="938"/>
      <c r="E21" s="944"/>
      <c r="F21" s="944"/>
      <c r="G21" s="944"/>
      <c r="H21" s="993" t="s">
        <v>1761</v>
      </c>
      <c r="I21" s="944"/>
      <c r="J21" s="944"/>
      <c r="K21" s="944"/>
      <c r="P21" s="941"/>
      <c r="Q21" s="942"/>
      <c r="R21" s="943"/>
      <c r="S21" s="942"/>
      <c r="T21" s="941"/>
      <c r="U21" s="941"/>
      <c r="V21" s="941"/>
      <c r="W21" s="942"/>
      <c r="X21" s="942"/>
      <c r="Y21" s="942"/>
      <c r="Z21" s="942"/>
      <c r="AC21" s="938"/>
    </row>
    <row r="22" spans="1:29" s="546" customFormat="1" ht="15.6">
      <c r="A22" s="937"/>
      <c r="B22" s="938"/>
      <c r="C22" s="938"/>
      <c r="E22" s="944"/>
      <c r="F22" s="944"/>
      <c r="G22" s="944"/>
      <c r="H22" s="944"/>
      <c r="I22" s="944"/>
      <c r="J22" s="944"/>
      <c r="K22" s="944"/>
      <c r="P22" s="941"/>
      <c r="Q22" s="942"/>
      <c r="R22" s="943"/>
      <c r="S22" s="942"/>
      <c r="T22" s="941"/>
      <c r="U22" s="941"/>
      <c r="V22" s="941"/>
      <c r="W22" s="942"/>
      <c r="X22" s="942"/>
      <c r="Y22" s="942"/>
      <c r="Z22" s="942"/>
      <c r="AC22" s="938"/>
    </row>
    <row r="23" spans="1:29" s="546" customFormat="1" ht="15.6">
      <c r="A23" s="937"/>
      <c r="B23" s="938"/>
      <c r="C23" s="938"/>
      <c r="E23" s="946"/>
      <c r="F23" s="946"/>
      <c r="G23" s="946"/>
      <c r="H23" s="946"/>
      <c r="I23" s="946"/>
      <c r="J23" s="946"/>
      <c r="K23" s="946"/>
      <c r="P23" s="941"/>
      <c r="Q23" s="942"/>
      <c r="R23" s="943"/>
      <c r="S23" s="942"/>
      <c r="T23" s="941"/>
      <c r="U23" s="941"/>
      <c r="V23" s="941"/>
      <c r="W23" s="942"/>
      <c r="X23" s="942"/>
      <c r="Y23" s="942"/>
      <c r="Z23" s="942"/>
      <c r="AC23" s="938"/>
    </row>
    <row r="24" spans="1:29" s="546" customFormat="1" ht="15.6">
      <c r="A24" s="937"/>
      <c r="B24" s="938"/>
      <c r="C24" s="938"/>
      <c r="E24" s="940">
        <v>23</v>
      </c>
      <c r="F24" s="940">
        <v>24</v>
      </c>
      <c r="G24" s="940">
        <v>25</v>
      </c>
      <c r="H24" s="940">
        <v>26</v>
      </c>
      <c r="I24" s="940">
        <v>27</v>
      </c>
      <c r="J24" s="940">
        <v>28</v>
      </c>
      <c r="K24" s="940">
        <v>29</v>
      </c>
      <c r="P24" s="941"/>
      <c r="Q24" s="942"/>
      <c r="R24" s="943"/>
      <c r="S24" s="942"/>
      <c r="T24" s="941"/>
      <c r="U24" s="941"/>
      <c r="V24" s="941"/>
      <c r="W24" s="942"/>
      <c r="X24" s="942"/>
      <c r="Y24" s="942"/>
      <c r="Z24" s="942"/>
      <c r="AC24" s="938"/>
    </row>
    <row r="25" spans="1:29" s="546" customFormat="1" ht="15.6">
      <c r="A25" s="937"/>
      <c r="B25" s="938"/>
      <c r="C25" s="938"/>
      <c r="E25" s="993" t="s">
        <v>1763</v>
      </c>
      <c r="F25" s="944"/>
      <c r="G25" s="944"/>
      <c r="H25" s="944"/>
      <c r="I25" s="944"/>
      <c r="J25" s="944"/>
      <c r="K25" s="944"/>
      <c r="P25" s="941"/>
      <c r="Q25" s="942"/>
      <c r="R25" s="943"/>
      <c r="S25" s="942"/>
      <c r="T25" s="941"/>
      <c r="U25" s="941"/>
      <c r="V25" s="941"/>
      <c r="W25" s="942"/>
      <c r="X25" s="942"/>
      <c r="Y25" s="942"/>
      <c r="Z25" s="942"/>
      <c r="AC25" s="938"/>
    </row>
    <row r="26" spans="1:29" s="546" customFormat="1" ht="15.6">
      <c r="A26" s="937"/>
      <c r="B26" s="938"/>
      <c r="C26" s="938"/>
      <c r="E26" s="944"/>
      <c r="F26" s="944"/>
      <c r="G26" s="944"/>
      <c r="H26" s="944"/>
      <c r="I26" s="944"/>
      <c r="J26" s="944"/>
      <c r="K26" s="944"/>
      <c r="P26" s="941"/>
      <c r="Q26" s="942"/>
      <c r="R26" s="943"/>
      <c r="S26" s="942"/>
      <c r="T26" s="941"/>
      <c r="U26" s="941"/>
      <c r="V26" s="941"/>
      <c r="W26" s="942"/>
      <c r="X26" s="942"/>
      <c r="Y26" s="942"/>
      <c r="Z26" s="942"/>
      <c r="AC26" s="938"/>
    </row>
    <row r="27" spans="1:29" s="546" customFormat="1" ht="15.6">
      <c r="A27" s="937"/>
      <c r="B27" s="938"/>
      <c r="C27" s="938"/>
      <c r="E27" s="946"/>
      <c r="F27" s="946"/>
      <c r="G27" s="946"/>
      <c r="H27" s="946"/>
      <c r="I27" s="946"/>
      <c r="J27" s="946"/>
      <c r="K27" s="946"/>
      <c r="P27" s="941"/>
      <c r="Q27" s="942"/>
      <c r="R27" s="943"/>
      <c r="S27" s="942"/>
      <c r="T27" s="941"/>
      <c r="U27" s="941"/>
      <c r="V27" s="941"/>
      <c r="W27" s="942"/>
      <c r="X27" s="942"/>
      <c r="Y27" s="942"/>
      <c r="Z27" s="942"/>
      <c r="AC27" s="938"/>
    </row>
    <row r="28" spans="1:29" s="546" customFormat="1" ht="15.6">
      <c r="A28" s="937"/>
      <c r="B28" s="938"/>
      <c r="C28" s="938"/>
      <c r="E28" s="940">
        <v>30</v>
      </c>
      <c r="F28" s="939">
        <v>1</v>
      </c>
      <c r="G28" s="939">
        <v>2</v>
      </c>
      <c r="H28" s="939">
        <v>3</v>
      </c>
      <c r="I28" s="939">
        <v>4</v>
      </c>
      <c r="J28" s="939">
        <v>5</v>
      </c>
      <c r="K28" s="939">
        <v>6</v>
      </c>
      <c r="P28" s="941"/>
      <c r="Q28" s="942"/>
      <c r="R28" s="943"/>
      <c r="S28" s="942"/>
      <c r="T28" s="941"/>
      <c r="U28" s="941"/>
      <c r="V28" s="941"/>
      <c r="W28" s="942"/>
      <c r="X28" s="942"/>
      <c r="Y28" s="942"/>
      <c r="Z28" s="942"/>
      <c r="AC28" s="938"/>
    </row>
    <row r="29" spans="1:29" s="546" customFormat="1" ht="15.6">
      <c r="A29" s="937"/>
      <c r="B29" s="938"/>
      <c r="C29" s="938"/>
      <c r="E29" s="944"/>
      <c r="F29" s="944"/>
      <c r="G29" s="944"/>
      <c r="H29" s="944"/>
      <c r="I29" s="944"/>
      <c r="J29" s="944"/>
      <c r="K29" s="944"/>
      <c r="P29" s="941"/>
      <c r="Q29" s="942"/>
      <c r="R29" s="943"/>
      <c r="S29" s="942"/>
      <c r="T29" s="941"/>
      <c r="U29" s="941"/>
      <c r="V29" s="941"/>
      <c r="W29" s="942"/>
      <c r="X29" s="942"/>
      <c r="Y29" s="942"/>
      <c r="Z29" s="942"/>
      <c r="AC29" s="938"/>
    </row>
    <row r="30" spans="1:29" s="546" customFormat="1" ht="15.6">
      <c r="A30" s="937"/>
      <c r="B30" s="938"/>
      <c r="C30" s="938"/>
      <c r="E30" s="944"/>
      <c r="F30" s="944"/>
      <c r="G30" s="944"/>
      <c r="H30" s="944"/>
      <c r="I30" s="944"/>
      <c r="J30" s="944"/>
      <c r="K30" s="944"/>
      <c r="P30" s="941"/>
      <c r="Q30" s="942"/>
      <c r="R30" s="943"/>
      <c r="S30" s="942"/>
      <c r="T30" s="941"/>
      <c r="U30" s="941"/>
      <c r="V30" s="941"/>
      <c r="W30" s="942"/>
      <c r="X30" s="942"/>
      <c r="Y30" s="942"/>
      <c r="Z30" s="942"/>
      <c r="AC30" s="938"/>
    </row>
    <row r="31" spans="1:29" s="546" customFormat="1" ht="15.6">
      <c r="A31" s="937"/>
      <c r="B31" s="938"/>
      <c r="C31" s="938"/>
      <c r="E31" s="946"/>
      <c r="F31" s="946"/>
      <c r="G31" s="946"/>
      <c r="H31" s="946"/>
      <c r="I31" s="946"/>
      <c r="J31" s="946"/>
      <c r="K31" s="946"/>
      <c r="P31" s="941"/>
      <c r="Q31" s="942"/>
      <c r="R31" s="943"/>
      <c r="S31" s="942"/>
      <c r="T31" s="941"/>
      <c r="U31" s="941"/>
      <c r="V31" s="941"/>
      <c r="W31" s="942"/>
      <c r="X31" s="942"/>
      <c r="Y31" s="942"/>
      <c r="Z31" s="942"/>
      <c r="AC31" s="938"/>
    </row>
    <row r="38" spans="1:29" ht="22.2" customHeight="1"/>
    <row r="39" spans="1:29" ht="18" customHeight="1">
      <c r="AC39" s="5"/>
    </row>
    <row r="40" spans="1:29" s="2" customFormat="1" ht="18" customHeight="1">
      <c r="A40" s="36"/>
      <c r="P40" s="3"/>
      <c r="Q40" s="4"/>
      <c r="R40" s="4"/>
      <c r="S40" s="4"/>
      <c r="T40" s="3"/>
      <c r="U40" s="3"/>
      <c r="V40" s="3"/>
      <c r="W40" s="4"/>
      <c r="X40" s="4"/>
      <c r="Y40" s="4"/>
      <c r="Z40" s="4"/>
    </row>
    <row r="41" spans="1:29" s="2" customFormat="1" ht="18" customHeight="1">
      <c r="A41" s="36"/>
      <c r="P41" s="3"/>
      <c r="Q41" s="4"/>
      <c r="R41" s="4"/>
      <c r="S41" s="4"/>
      <c r="T41" s="3"/>
      <c r="U41" s="3"/>
      <c r="V41" s="3"/>
      <c r="W41" s="4"/>
      <c r="X41" s="4"/>
      <c r="Y41" s="4"/>
      <c r="Z41" s="4"/>
    </row>
    <row r="42" spans="1:29" s="2" customFormat="1" ht="18" customHeight="1">
      <c r="A42" s="36"/>
      <c r="P42" s="3"/>
      <c r="Q42" s="4"/>
      <c r="R42" s="4"/>
      <c r="S42" s="4"/>
      <c r="T42" s="3"/>
      <c r="U42" s="3"/>
      <c r="V42" s="3"/>
      <c r="W42" s="4"/>
      <c r="X42" s="4"/>
      <c r="Y42" s="4"/>
      <c r="Z42" s="4"/>
    </row>
    <row r="43" spans="1:29" s="2" customFormat="1" ht="18" customHeight="1">
      <c r="A43" s="36"/>
      <c r="P43" s="3"/>
      <c r="Q43" s="4"/>
      <c r="R43" s="4"/>
      <c r="S43" s="4"/>
      <c r="T43" s="3"/>
      <c r="U43" s="3"/>
      <c r="V43" s="3"/>
      <c r="W43" s="4"/>
      <c r="X43" s="4"/>
      <c r="Y43" s="4"/>
      <c r="Z43" s="4"/>
    </row>
    <row r="100" spans="10:11">
      <c r="J100" s="37"/>
      <c r="K100" s="38"/>
    </row>
    <row r="101" spans="10:11">
      <c r="J101" s="37"/>
      <c r="K101" s="38"/>
    </row>
  </sheetData>
  <mergeCells count="2">
    <mergeCell ref="A2:B2"/>
    <mergeCell ref="E3:AA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247B0-FECA-4DB7-84CE-24E498179905}">
  <sheetPr codeName="Sheet19">
    <tabColor rgb="FFFF0000"/>
  </sheetPr>
  <dimension ref="A1:AC101"/>
  <sheetViews>
    <sheetView workbookViewId="0"/>
  </sheetViews>
  <sheetFormatPr defaultColWidth="9.109375" defaultRowHeight="14.4"/>
  <cols>
    <col min="1" max="1" width="6.6640625" style="36" customWidth="1"/>
    <col min="2" max="2" width="14.77734375" style="2" customWidth="1"/>
    <col min="3" max="3" width="1.77734375" style="2" customWidth="1"/>
    <col min="4" max="4" width="1.109375" style="5" customWidth="1"/>
    <col min="5" max="11" width="25.77734375" style="5" customWidth="1"/>
    <col min="12" max="14" width="7.77734375" style="5" customWidth="1"/>
    <col min="15" max="15" width="8.33203125" style="5" customWidth="1"/>
    <col min="16" max="16" width="7.77734375" style="37" customWidth="1"/>
    <col min="17" max="17" width="22.33203125" style="38" customWidth="1"/>
    <col min="18" max="18" width="2" style="4" customWidth="1"/>
    <col min="19" max="19" width="1" style="38" customWidth="1"/>
    <col min="20" max="20" width="5.77734375" style="37" customWidth="1"/>
    <col min="21" max="21" width="8.33203125" style="37" customWidth="1"/>
    <col min="22" max="22" width="7.77734375" style="37" customWidth="1"/>
    <col min="23" max="26" width="7.77734375" style="38" customWidth="1"/>
    <col min="27" max="27" width="7.88671875" style="5" customWidth="1"/>
    <col min="28" max="28" width="1.109375" style="5" customWidth="1"/>
    <col min="29" max="29" width="9.109375" style="2"/>
    <col min="30" max="16384" width="9.109375" style="5"/>
  </cols>
  <sheetData>
    <row r="1" spans="1:29" s="2" customFormat="1" ht="14.4" customHeight="1">
      <c r="A1" s="36"/>
      <c r="P1" s="3"/>
      <c r="Q1" s="4"/>
      <c r="R1" s="4"/>
      <c r="S1" s="4"/>
      <c r="T1" s="3"/>
      <c r="U1" s="3"/>
      <c r="V1" s="3"/>
      <c r="W1" s="4"/>
      <c r="X1" s="4"/>
      <c r="Y1" s="4"/>
      <c r="Z1" s="4"/>
    </row>
    <row r="2" spans="1:29" customFormat="1" ht="34.950000000000003" customHeight="1">
      <c r="A2" s="1790"/>
      <c r="B2" s="1791"/>
      <c r="C2" s="452"/>
      <c r="D2" s="453"/>
      <c r="E2" s="6" t="s">
        <v>1027</v>
      </c>
      <c r="F2" s="453"/>
      <c r="G2" s="453"/>
      <c r="H2" s="5"/>
      <c r="I2" s="5"/>
      <c r="J2" s="5"/>
      <c r="K2" s="5"/>
      <c r="L2" s="5"/>
      <c r="M2" s="5"/>
      <c r="N2" s="5"/>
      <c r="O2" s="5"/>
      <c r="P2" s="5"/>
      <c r="Q2" s="147"/>
      <c r="R2" s="5"/>
      <c r="S2" s="5"/>
      <c r="T2" s="5"/>
      <c r="U2" s="5"/>
      <c r="V2" s="5"/>
      <c r="W2" s="5"/>
      <c r="X2" s="5"/>
      <c r="Y2" s="5"/>
      <c r="Z2" s="5"/>
      <c r="AA2" s="5"/>
      <c r="AC2" s="2"/>
    </row>
    <row r="3" spans="1:29" s="2" customFormat="1" ht="14.4" customHeight="1">
      <c r="A3" s="36"/>
      <c r="E3" s="1791"/>
      <c r="F3" s="1791"/>
      <c r="G3" s="1791"/>
      <c r="H3" s="1791"/>
      <c r="I3" s="1791"/>
      <c r="J3" s="1791"/>
      <c r="K3" s="1791"/>
      <c r="L3" s="1791"/>
      <c r="M3" s="1791"/>
      <c r="N3" s="1791"/>
      <c r="O3" s="1791"/>
      <c r="P3" s="1791"/>
      <c r="Q3" s="1791"/>
      <c r="R3" s="1791"/>
      <c r="S3" s="1791"/>
      <c r="T3" s="1791"/>
      <c r="U3" s="1791"/>
      <c r="V3" s="1791"/>
      <c r="W3" s="1791"/>
      <c r="X3" s="1791"/>
      <c r="Y3" s="1791"/>
      <c r="Z3" s="1791"/>
      <c r="AA3" s="1791"/>
    </row>
    <row r="4" spans="1:29" s="12" customFormat="1" ht="7.8" customHeight="1">
      <c r="A4" s="348"/>
      <c r="B4" s="11"/>
      <c r="C4" s="11"/>
      <c r="E4" s="5"/>
      <c r="F4" s="146"/>
      <c r="G4" s="146"/>
      <c r="H4" s="146"/>
      <c r="I4" s="146"/>
      <c r="J4" s="146"/>
      <c r="K4" s="146"/>
      <c r="L4" s="146"/>
      <c r="M4" s="146"/>
      <c r="N4" s="146"/>
      <c r="O4" s="146"/>
      <c r="P4" s="147"/>
      <c r="Q4" s="146"/>
      <c r="R4" s="157"/>
      <c r="S4" s="146"/>
      <c r="T4" s="147"/>
      <c r="U4" s="147"/>
      <c r="V4" s="147"/>
      <c r="W4" s="146"/>
      <c r="X4" s="146"/>
      <c r="Y4" s="146"/>
      <c r="Z4" s="146"/>
      <c r="AC4" s="11"/>
    </row>
    <row r="5" spans="1:29" s="16" customFormat="1" ht="28.2" customHeight="1">
      <c r="A5" s="349"/>
      <c r="B5" s="15"/>
      <c r="C5" s="15"/>
      <c r="E5" s="931">
        <v>2025</v>
      </c>
      <c r="F5" s="932" t="s">
        <v>1747</v>
      </c>
      <c r="K5" s="17"/>
      <c r="L5" s="17"/>
      <c r="M5" s="17"/>
      <c r="N5" s="17"/>
      <c r="O5" s="18"/>
      <c r="P5" s="18"/>
      <c r="Q5" s="18"/>
      <c r="R5" s="430"/>
      <c r="S5" s="18"/>
      <c r="T5" s="18"/>
      <c r="U5" s="18"/>
      <c r="V5" s="18"/>
      <c r="W5" s="18"/>
      <c r="X5" s="18"/>
      <c r="Y5" s="18"/>
      <c r="Z5" s="18"/>
      <c r="AC5" s="15"/>
    </row>
    <row r="6" spans="1:29" s="16" customFormat="1" ht="7.2" customHeight="1">
      <c r="A6" s="349"/>
      <c r="B6" s="15"/>
      <c r="C6" s="15"/>
      <c r="E6" s="5"/>
      <c r="F6" s="17"/>
      <c r="H6" s="17"/>
      <c r="I6" s="17"/>
      <c r="J6" s="17"/>
      <c r="K6" s="17"/>
      <c r="L6" s="17"/>
      <c r="M6" s="17"/>
      <c r="N6" s="17"/>
      <c r="O6" s="17"/>
      <c r="P6" s="17"/>
      <c r="Q6" s="17"/>
      <c r="R6" s="7"/>
      <c r="S6" s="17"/>
      <c r="T6" s="17"/>
      <c r="U6" s="17"/>
      <c r="V6" s="17"/>
      <c r="W6" s="17"/>
      <c r="X6" s="17"/>
      <c r="Y6" s="17"/>
      <c r="Z6" s="17"/>
      <c r="AC6" s="15"/>
    </row>
    <row r="7" spans="1:29" s="935" customFormat="1" ht="19.95" customHeight="1">
      <c r="A7" s="933"/>
      <c r="B7" s="934"/>
      <c r="C7" s="934"/>
      <c r="E7" s="936" t="s">
        <v>1748</v>
      </c>
      <c r="F7" s="936" t="s">
        <v>1749</v>
      </c>
      <c r="G7" s="936" t="s">
        <v>1750</v>
      </c>
      <c r="H7" s="936" t="s">
        <v>1751</v>
      </c>
      <c r="I7" s="936" t="s">
        <v>1752</v>
      </c>
      <c r="J7" s="936" t="s">
        <v>1753</v>
      </c>
      <c r="K7" s="936" t="s">
        <v>1754</v>
      </c>
      <c r="R7" s="934"/>
      <c r="AC7" s="934"/>
    </row>
    <row r="8" spans="1:29" s="546" customFormat="1" ht="15.6">
      <c r="A8" s="937"/>
      <c r="B8" s="938"/>
      <c r="C8" s="938"/>
      <c r="E8" s="939">
        <v>26</v>
      </c>
      <c r="F8" s="939">
        <v>27</v>
      </c>
      <c r="G8" s="939">
        <v>28</v>
      </c>
      <c r="H8" s="939">
        <v>29</v>
      </c>
      <c r="I8" s="939">
        <v>30</v>
      </c>
      <c r="J8" s="939">
        <v>31</v>
      </c>
      <c r="K8" s="940">
        <v>1</v>
      </c>
      <c r="P8" s="941"/>
      <c r="Q8" s="942"/>
      <c r="R8" s="943"/>
      <c r="S8" s="942"/>
      <c r="T8" s="941"/>
      <c r="U8" s="941"/>
      <c r="V8" s="941"/>
      <c r="W8" s="942"/>
      <c r="X8" s="942"/>
      <c r="Y8" s="942"/>
      <c r="Z8" s="942"/>
      <c r="AC8" s="938"/>
    </row>
    <row r="9" spans="1:29" s="546" customFormat="1" ht="15.6">
      <c r="A9" s="937"/>
      <c r="B9" s="938"/>
      <c r="C9" s="938"/>
      <c r="E9" s="944"/>
      <c r="F9" s="944"/>
      <c r="G9" s="944"/>
      <c r="H9" s="944"/>
      <c r="I9" s="994" t="s">
        <v>1647</v>
      </c>
      <c r="J9" s="944"/>
      <c r="K9" s="944"/>
      <c r="P9" s="941"/>
      <c r="Q9" s="942"/>
      <c r="R9" s="943"/>
      <c r="S9" s="942"/>
      <c r="T9" s="941"/>
      <c r="U9" s="941"/>
      <c r="V9" s="941"/>
      <c r="W9" s="942"/>
      <c r="X9" s="942"/>
      <c r="Y9" s="942"/>
      <c r="Z9" s="942"/>
      <c r="AC9" s="938"/>
    </row>
    <row r="10" spans="1:29" s="546" customFormat="1" ht="15.6">
      <c r="A10" s="937"/>
      <c r="B10" s="938"/>
      <c r="C10" s="938"/>
      <c r="E10" s="944"/>
      <c r="F10" s="944"/>
      <c r="G10" s="944"/>
      <c r="H10" s="944"/>
      <c r="I10" s="944"/>
      <c r="J10" s="944"/>
      <c r="K10" s="944"/>
      <c r="P10" s="941"/>
      <c r="Q10" s="942"/>
      <c r="R10" s="943"/>
      <c r="S10" s="942"/>
      <c r="T10" s="941"/>
      <c r="U10" s="941"/>
      <c r="V10" s="941"/>
      <c r="W10" s="942"/>
      <c r="X10" s="942"/>
      <c r="Y10" s="942"/>
      <c r="Z10" s="942"/>
      <c r="AC10" s="938"/>
    </row>
    <row r="11" spans="1:29" s="546" customFormat="1" ht="15.6">
      <c r="A11" s="937"/>
      <c r="B11" s="938"/>
      <c r="C11" s="938"/>
      <c r="E11" s="946"/>
      <c r="F11" s="946"/>
      <c r="G11" s="946"/>
      <c r="H11" s="946"/>
      <c r="I11" s="946"/>
      <c r="J11" s="946"/>
      <c r="K11" s="946"/>
      <c r="P11" s="941"/>
      <c r="Q11" s="942"/>
      <c r="R11" s="943"/>
      <c r="S11" s="942"/>
      <c r="T11" s="941"/>
      <c r="U11" s="941"/>
      <c r="V11" s="941"/>
      <c r="W11" s="942"/>
      <c r="X11" s="942"/>
      <c r="Y11" s="942"/>
      <c r="Z11" s="942"/>
      <c r="AC11" s="938"/>
    </row>
    <row r="12" spans="1:29" s="546" customFormat="1" ht="15.6">
      <c r="A12" s="937"/>
      <c r="B12" s="938"/>
      <c r="C12" s="938"/>
      <c r="E12" s="940">
        <v>2</v>
      </c>
      <c r="F12" s="940">
        <v>3</v>
      </c>
      <c r="G12" s="940">
        <v>4</v>
      </c>
      <c r="H12" s="940">
        <v>5</v>
      </c>
      <c r="I12" s="940">
        <v>6</v>
      </c>
      <c r="J12" s="940">
        <v>7</v>
      </c>
      <c r="K12" s="940">
        <v>8</v>
      </c>
      <c r="P12" s="941"/>
      <c r="Q12" s="942"/>
      <c r="R12" s="943"/>
      <c r="S12" s="942"/>
      <c r="T12" s="941"/>
      <c r="U12" s="941"/>
      <c r="V12" s="941"/>
      <c r="W12" s="942"/>
      <c r="X12" s="942"/>
      <c r="Y12" s="942"/>
      <c r="Z12" s="942"/>
      <c r="AC12" s="938"/>
    </row>
    <row r="13" spans="1:29" s="546" customFormat="1" ht="15.6">
      <c r="A13" s="937"/>
      <c r="B13" s="938"/>
      <c r="C13" s="938"/>
      <c r="E13" s="944"/>
      <c r="F13" s="944"/>
      <c r="G13" s="944"/>
      <c r="H13" s="944"/>
      <c r="I13" s="994" t="s">
        <v>1650</v>
      </c>
      <c r="J13" s="944"/>
      <c r="K13" s="994" t="s">
        <v>1651</v>
      </c>
      <c r="P13" s="941"/>
      <c r="Q13" s="942"/>
      <c r="R13" s="943"/>
      <c r="S13" s="942"/>
      <c r="T13" s="941"/>
      <c r="U13" s="941"/>
      <c r="V13" s="941"/>
      <c r="W13" s="942"/>
      <c r="X13" s="942"/>
      <c r="Y13" s="942"/>
      <c r="Z13" s="942"/>
      <c r="AC13" s="938"/>
    </row>
    <row r="14" spans="1:29" s="546" customFormat="1" ht="15.6">
      <c r="A14" s="937"/>
      <c r="B14" s="938"/>
      <c r="C14" s="938"/>
      <c r="E14" s="944"/>
      <c r="F14" s="944"/>
      <c r="G14" s="944"/>
      <c r="H14" s="944"/>
      <c r="I14" s="944"/>
      <c r="J14" s="944"/>
      <c r="K14" s="944"/>
      <c r="P14" s="941"/>
      <c r="Q14" s="942"/>
      <c r="R14" s="943"/>
      <c r="S14" s="942"/>
      <c r="T14" s="941"/>
      <c r="U14" s="941"/>
      <c r="V14" s="941"/>
      <c r="W14" s="942"/>
      <c r="X14" s="942"/>
      <c r="Y14" s="942"/>
      <c r="Z14" s="942"/>
      <c r="AC14" s="938"/>
    </row>
    <row r="15" spans="1:29" s="546" customFormat="1" ht="15.6">
      <c r="A15" s="937"/>
      <c r="B15" s="938"/>
      <c r="C15" s="938"/>
      <c r="E15" s="946"/>
      <c r="F15" s="946"/>
      <c r="G15" s="946"/>
      <c r="H15" s="946"/>
      <c r="I15" s="946"/>
      <c r="J15" s="946"/>
      <c r="K15" s="946"/>
      <c r="P15" s="941"/>
      <c r="Q15" s="942"/>
      <c r="R15" s="943"/>
      <c r="S15" s="942"/>
      <c r="T15" s="941"/>
      <c r="U15" s="941"/>
      <c r="V15" s="941"/>
      <c r="W15" s="942"/>
      <c r="X15" s="942"/>
      <c r="Y15" s="942"/>
      <c r="Z15" s="942"/>
      <c r="AC15" s="938"/>
    </row>
    <row r="16" spans="1:29" s="546" customFormat="1" ht="15.6">
      <c r="A16" s="937"/>
      <c r="B16" s="938"/>
      <c r="C16" s="938"/>
      <c r="E16" s="940">
        <v>9</v>
      </c>
      <c r="F16" s="940">
        <v>10</v>
      </c>
      <c r="G16" s="940">
        <v>11</v>
      </c>
      <c r="H16" s="940">
        <v>12</v>
      </c>
      <c r="I16" s="940">
        <v>13</v>
      </c>
      <c r="J16" s="940">
        <v>14</v>
      </c>
      <c r="K16" s="940">
        <v>15</v>
      </c>
      <c r="P16" s="941"/>
      <c r="Q16" s="942"/>
      <c r="R16" s="943"/>
      <c r="S16" s="942"/>
      <c r="T16" s="941"/>
      <c r="U16" s="941"/>
      <c r="V16" s="941"/>
      <c r="W16" s="942"/>
      <c r="X16" s="942"/>
      <c r="Y16" s="942"/>
      <c r="Z16" s="942"/>
      <c r="AC16" s="938"/>
    </row>
    <row r="17" spans="1:29" s="546" customFormat="1" ht="15.6">
      <c r="A17" s="937"/>
      <c r="B17" s="938"/>
      <c r="C17" s="938"/>
      <c r="E17" s="944"/>
      <c r="F17" s="944"/>
      <c r="G17" s="994" t="s">
        <v>1652</v>
      </c>
      <c r="H17" s="944"/>
      <c r="I17" s="944"/>
      <c r="J17" s="994" t="s">
        <v>1653</v>
      </c>
      <c r="K17" s="944"/>
      <c r="P17" s="941"/>
      <c r="Q17" s="942"/>
      <c r="R17" s="943"/>
      <c r="S17" s="942"/>
      <c r="T17" s="941"/>
      <c r="U17" s="941"/>
      <c r="V17" s="941"/>
      <c r="W17" s="942"/>
      <c r="X17" s="942"/>
      <c r="Y17" s="942"/>
      <c r="Z17" s="942"/>
      <c r="AC17" s="938"/>
    </row>
    <row r="18" spans="1:29" s="546" customFormat="1" ht="15.6">
      <c r="A18" s="937"/>
      <c r="B18" s="938"/>
      <c r="C18" s="938"/>
      <c r="E18" s="944"/>
      <c r="F18" s="944"/>
      <c r="G18" s="944"/>
      <c r="H18" s="944"/>
      <c r="I18" s="944"/>
      <c r="J18" s="944"/>
      <c r="K18" s="944"/>
      <c r="P18" s="941"/>
      <c r="Q18" s="942"/>
      <c r="R18" s="943"/>
      <c r="S18" s="942"/>
      <c r="T18" s="941"/>
      <c r="U18" s="941"/>
      <c r="V18" s="941"/>
      <c r="W18" s="942"/>
      <c r="X18" s="942"/>
      <c r="Y18" s="942"/>
      <c r="Z18" s="942"/>
      <c r="AC18" s="938"/>
    </row>
    <row r="19" spans="1:29" s="546" customFormat="1" ht="15.6">
      <c r="A19" s="937"/>
      <c r="B19" s="938"/>
      <c r="C19" s="938"/>
      <c r="E19" s="946"/>
      <c r="F19" s="946"/>
      <c r="G19" s="946"/>
      <c r="H19" s="946"/>
      <c r="I19" s="946"/>
      <c r="J19" s="946"/>
      <c r="K19" s="946"/>
      <c r="P19" s="941"/>
      <c r="Q19" s="942"/>
      <c r="R19" s="943"/>
      <c r="S19" s="942"/>
      <c r="T19" s="941"/>
      <c r="U19" s="941"/>
      <c r="V19" s="941"/>
      <c r="W19" s="942"/>
      <c r="X19" s="942"/>
      <c r="Y19" s="942"/>
      <c r="Z19" s="942"/>
      <c r="AC19" s="938"/>
    </row>
    <row r="20" spans="1:29" s="546" customFormat="1" ht="15.6">
      <c r="A20" s="937"/>
      <c r="B20" s="938"/>
      <c r="C20" s="938"/>
      <c r="E20" s="940">
        <v>16</v>
      </c>
      <c r="F20" s="940">
        <v>17</v>
      </c>
      <c r="G20" s="940">
        <v>18</v>
      </c>
      <c r="H20" s="940"/>
      <c r="I20" s="940">
        <v>20</v>
      </c>
      <c r="J20" s="940">
        <v>21</v>
      </c>
      <c r="K20" s="940">
        <v>22</v>
      </c>
      <c r="P20" s="941"/>
      <c r="Q20" s="942"/>
      <c r="R20" s="943"/>
      <c r="S20" s="942"/>
      <c r="T20" s="941"/>
      <c r="U20" s="941"/>
      <c r="V20" s="941"/>
      <c r="W20" s="942"/>
      <c r="X20" s="942"/>
      <c r="Y20" s="942"/>
      <c r="Z20" s="942"/>
      <c r="AC20" s="938"/>
    </row>
    <row r="21" spans="1:29" s="546" customFormat="1" ht="15.6">
      <c r="A21" s="937"/>
      <c r="B21" s="938"/>
      <c r="C21" s="938"/>
      <c r="E21" s="944"/>
      <c r="F21" s="944"/>
      <c r="G21" s="944"/>
      <c r="H21" s="944"/>
      <c r="I21" s="944"/>
      <c r="J21" s="994" t="s">
        <v>1654</v>
      </c>
      <c r="K21" s="944"/>
      <c r="P21" s="941"/>
      <c r="Q21" s="942"/>
      <c r="R21" s="943"/>
      <c r="S21" s="942"/>
      <c r="T21" s="941"/>
      <c r="U21" s="941"/>
      <c r="V21" s="941"/>
      <c r="W21" s="942"/>
      <c r="X21" s="942"/>
      <c r="Y21" s="942"/>
      <c r="Z21" s="942"/>
      <c r="AC21" s="938"/>
    </row>
    <row r="22" spans="1:29" s="546" customFormat="1" ht="15.6">
      <c r="A22" s="937"/>
      <c r="B22" s="938"/>
      <c r="C22" s="938"/>
      <c r="E22" s="944"/>
      <c r="F22" s="944"/>
      <c r="G22" s="944"/>
      <c r="H22" s="944"/>
      <c r="I22" s="944"/>
      <c r="J22" s="944"/>
      <c r="K22" s="944"/>
      <c r="P22" s="941"/>
      <c r="Q22" s="942"/>
      <c r="R22" s="943"/>
      <c r="S22" s="942"/>
      <c r="T22" s="941"/>
      <c r="U22" s="941"/>
      <c r="V22" s="941"/>
      <c r="W22" s="942"/>
      <c r="X22" s="942"/>
      <c r="Y22" s="942"/>
      <c r="Z22" s="942"/>
      <c r="AC22" s="938"/>
    </row>
    <row r="23" spans="1:29" s="546" customFormat="1" ht="15.6">
      <c r="A23" s="937"/>
      <c r="B23" s="938"/>
      <c r="C23" s="938"/>
      <c r="E23" s="946"/>
      <c r="F23" s="946"/>
      <c r="G23" s="946"/>
      <c r="H23" s="946"/>
      <c r="I23" s="946"/>
      <c r="J23" s="946"/>
      <c r="K23" s="946"/>
      <c r="P23" s="941"/>
      <c r="Q23" s="942"/>
      <c r="R23" s="943"/>
      <c r="S23" s="942"/>
      <c r="T23" s="941"/>
      <c r="U23" s="941"/>
      <c r="V23" s="941"/>
      <c r="W23" s="942"/>
      <c r="X23" s="942"/>
      <c r="Y23" s="942"/>
      <c r="Z23" s="942"/>
      <c r="AC23" s="938"/>
    </row>
    <row r="24" spans="1:29" s="546" customFormat="1" ht="15.6">
      <c r="A24" s="937"/>
      <c r="B24" s="938"/>
      <c r="C24" s="938"/>
      <c r="E24" s="940">
        <v>23</v>
      </c>
      <c r="F24" s="940">
        <v>24</v>
      </c>
      <c r="G24" s="940">
        <v>25</v>
      </c>
      <c r="H24" s="940">
        <v>26</v>
      </c>
      <c r="I24" s="940">
        <v>27</v>
      </c>
      <c r="J24" s="940">
        <v>28</v>
      </c>
      <c r="K24" s="940">
        <v>29</v>
      </c>
      <c r="P24" s="941"/>
      <c r="Q24" s="942"/>
      <c r="R24" s="943"/>
      <c r="S24" s="942"/>
      <c r="T24" s="941"/>
      <c r="U24" s="941"/>
      <c r="V24" s="941"/>
      <c r="W24" s="942"/>
      <c r="X24" s="942"/>
      <c r="Y24" s="942"/>
      <c r="Z24" s="942"/>
      <c r="AC24" s="938"/>
    </row>
    <row r="25" spans="1:29" s="546" customFormat="1" ht="15.6">
      <c r="A25" s="937"/>
      <c r="B25" s="938"/>
      <c r="C25" s="938"/>
      <c r="E25" s="944"/>
      <c r="F25" s="994" t="s">
        <v>1655</v>
      </c>
      <c r="G25" s="994" t="s">
        <v>1657</v>
      </c>
      <c r="H25" s="944"/>
      <c r="I25" s="994" t="s">
        <v>1658</v>
      </c>
      <c r="J25" s="944"/>
      <c r="K25" s="944"/>
      <c r="P25" s="941"/>
      <c r="Q25" s="942"/>
      <c r="R25" s="943"/>
      <c r="S25" s="942"/>
      <c r="T25" s="941"/>
      <c r="U25" s="941"/>
      <c r="V25" s="941"/>
      <c r="W25" s="942"/>
      <c r="X25" s="942"/>
      <c r="Y25" s="942"/>
      <c r="Z25" s="942"/>
      <c r="AC25" s="938"/>
    </row>
    <row r="26" spans="1:29" s="546" customFormat="1" ht="15.6">
      <c r="A26" s="937"/>
      <c r="B26" s="938"/>
      <c r="C26" s="938"/>
      <c r="E26" s="944"/>
      <c r="F26" s="994" t="s">
        <v>1656</v>
      </c>
      <c r="G26" s="944"/>
      <c r="H26" s="944"/>
      <c r="I26" s="944"/>
      <c r="J26" s="944"/>
      <c r="K26" s="944"/>
      <c r="P26" s="941"/>
      <c r="Q26" s="942"/>
      <c r="R26" s="943"/>
      <c r="S26" s="942"/>
      <c r="T26" s="941"/>
      <c r="U26" s="941"/>
      <c r="V26" s="941"/>
      <c r="W26" s="942"/>
      <c r="X26" s="942"/>
      <c r="Y26" s="942"/>
      <c r="Z26" s="942"/>
      <c r="AC26" s="938"/>
    </row>
    <row r="27" spans="1:29" s="546" customFormat="1" ht="15.6">
      <c r="A27" s="937"/>
      <c r="B27" s="938"/>
      <c r="C27" s="938"/>
      <c r="E27" s="946"/>
      <c r="F27" s="946"/>
      <c r="G27" s="946"/>
      <c r="H27" s="946"/>
      <c r="I27" s="946"/>
      <c r="J27" s="946"/>
      <c r="K27" s="946"/>
      <c r="P27" s="941"/>
      <c r="Q27" s="942"/>
      <c r="R27" s="943"/>
      <c r="S27" s="942"/>
      <c r="T27" s="941"/>
      <c r="U27" s="941"/>
      <c r="V27" s="941"/>
      <c r="W27" s="942"/>
      <c r="X27" s="942"/>
      <c r="Y27" s="942"/>
      <c r="Z27" s="942"/>
      <c r="AC27" s="938"/>
    </row>
    <row r="28" spans="1:29" s="546" customFormat="1" ht="15.6">
      <c r="A28" s="937"/>
      <c r="B28" s="938"/>
      <c r="C28" s="938"/>
      <c r="E28" s="940">
        <v>30</v>
      </c>
      <c r="F28" s="939">
        <v>1</v>
      </c>
      <c r="G28" s="939">
        <v>2</v>
      </c>
      <c r="H28" s="939">
        <v>3</v>
      </c>
      <c r="I28" s="939">
        <v>4</v>
      </c>
      <c r="J28" s="939">
        <v>5</v>
      </c>
      <c r="K28" s="939">
        <v>6</v>
      </c>
      <c r="P28" s="941"/>
      <c r="Q28" s="942"/>
      <c r="R28" s="943"/>
      <c r="S28" s="942"/>
      <c r="T28" s="941"/>
      <c r="U28" s="941"/>
      <c r="V28" s="941"/>
      <c r="W28" s="942"/>
      <c r="X28" s="942"/>
      <c r="Y28" s="942"/>
      <c r="Z28" s="942"/>
      <c r="AC28" s="938"/>
    </row>
    <row r="29" spans="1:29" s="546" customFormat="1" ht="15.6">
      <c r="A29" s="937"/>
      <c r="B29" s="938"/>
      <c r="C29" s="938"/>
      <c r="E29" s="944"/>
      <c r="F29" s="944"/>
      <c r="G29" s="944"/>
      <c r="H29" s="944"/>
      <c r="I29" s="944"/>
      <c r="J29" s="944"/>
      <c r="K29" s="944"/>
      <c r="P29" s="941"/>
      <c r="Q29" s="942"/>
      <c r="R29" s="943"/>
      <c r="S29" s="942"/>
      <c r="T29" s="941"/>
      <c r="U29" s="941"/>
      <c r="V29" s="941"/>
      <c r="W29" s="942"/>
      <c r="X29" s="942"/>
      <c r="Y29" s="942"/>
      <c r="Z29" s="942"/>
      <c r="AC29" s="938"/>
    </row>
    <row r="30" spans="1:29" s="546" customFormat="1" ht="15.6">
      <c r="A30" s="937"/>
      <c r="B30" s="938"/>
      <c r="C30" s="938"/>
      <c r="E30" s="944"/>
      <c r="F30" s="944"/>
      <c r="G30" s="944"/>
      <c r="H30" s="944"/>
      <c r="I30" s="944"/>
      <c r="J30" s="944"/>
      <c r="K30" s="944"/>
      <c r="P30" s="941"/>
      <c r="Q30" s="942"/>
      <c r="R30" s="943"/>
      <c r="S30" s="942"/>
      <c r="T30" s="941"/>
      <c r="U30" s="941"/>
      <c r="V30" s="941"/>
      <c r="W30" s="942"/>
      <c r="X30" s="942"/>
      <c r="Y30" s="942"/>
      <c r="Z30" s="942"/>
      <c r="AC30" s="938"/>
    </row>
    <row r="31" spans="1:29" s="546" customFormat="1" ht="15.6">
      <c r="A31" s="937"/>
      <c r="B31" s="938"/>
      <c r="C31" s="938"/>
      <c r="E31" s="946"/>
      <c r="F31" s="946"/>
      <c r="G31" s="946"/>
      <c r="H31" s="946"/>
      <c r="I31" s="946"/>
      <c r="J31" s="946"/>
      <c r="K31" s="946"/>
      <c r="P31" s="941"/>
      <c r="Q31" s="942"/>
      <c r="R31" s="943"/>
      <c r="S31" s="942"/>
      <c r="T31" s="941"/>
      <c r="U31" s="941"/>
      <c r="V31" s="941"/>
      <c r="W31" s="942"/>
      <c r="X31" s="942"/>
      <c r="Y31" s="942"/>
      <c r="Z31" s="942"/>
      <c r="AC31" s="938"/>
    </row>
    <row r="38" spans="1:29" ht="22.2" customHeight="1"/>
    <row r="39" spans="1:29" ht="18" customHeight="1">
      <c r="AC39" s="5"/>
    </row>
    <row r="40" spans="1:29" s="2" customFormat="1" ht="18" customHeight="1">
      <c r="A40" s="36"/>
      <c r="P40" s="3"/>
      <c r="Q40" s="4"/>
      <c r="R40" s="4"/>
      <c r="S40" s="4"/>
      <c r="T40" s="3"/>
      <c r="U40" s="3"/>
      <c r="V40" s="3"/>
      <c r="W40" s="4"/>
      <c r="X40" s="4"/>
      <c r="Y40" s="4"/>
      <c r="Z40" s="4"/>
    </row>
    <row r="41" spans="1:29" s="2" customFormat="1" ht="18" customHeight="1">
      <c r="A41" s="36"/>
      <c r="P41" s="3"/>
      <c r="Q41" s="4"/>
      <c r="R41" s="4"/>
      <c r="S41" s="4"/>
      <c r="T41" s="3"/>
      <c r="U41" s="3"/>
      <c r="V41" s="3"/>
      <c r="W41" s="4"/>
      <c r="X41" s="4"/>
      <c r="Y41" s="4"/>
      <c r="Z41" s="4"/>
    </row>
    <row r="42" spans="1:29" s="2" customFormat="1" ht="18" customHeight="1">
      <c r="A42" s="36"/>
      <c r="P42" s="3"/>
      <c r="Q42" s="4"/>
      <c r="R42" s="4"/>
      <c r="S42" s="4"/>
      <c r="T42" s="3"/>
      <c r="U42" s="3"/>
      <c r="V42" s="3"/>
      <c r="W42" s="4"/>
      <c r="X42" s="4"/>
      <c r="Y42" s="4"/>
      <c r="Z42" s="4"/>
    </row>
    <row r="43" spans="1:29" s="2" customFormat="1" ht="18" customHeight="1">
      <c r="A43" s="36"/>
      <c r="P43" s="3"/>
      <c r="Q43" s="4"/>
      <c r="R43" s="4"/>
      <c r="S43" s="4"/>
      <c r="T43" s="3"/>
      <c r="U43" s="3"/>
      <c r="V43" s="3"/>
      <c r="W43" s="4"/>
      <c r="X43" s="4"/>
      <c r="Y43" s="4"/>
      <c r="Z43" s="4"/>
    </row>
    <row r="100" spans="10:11">
      <c r="J100" s="37"/>
      <c r="K100" s="38"/>
    </row>
    <row r="101" spans="10:11">
      <c r="J101" s="37"/>
      <c r="K101" s="38"/>
    </row>
  </sheetData>
  <mergeCells count="2">
    <mergeCell ref="A2:B2"/>
    <mergeCell ref="E3:AA3"/>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1991E-419F-4690-87AC-D1B3127E998F}">
  <sheetPr codeName="Sheet20"/>
  <dimension ref="A1:U27"/>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10.77734375" style="379" customWidth="1"/>
    <col min="8" max="8" width="12.33203125" style="5" customWidth="1"/>
    <col min="9" max="9" width="13.77734375" style="73" customWidth="1"/>
    <col min="10" max="10" width="7.33203125" style="109" bestFit="1" customWidth="1"/>
    <col min="11" max="11" width="15.33203125" style="231" customWidth="1"/>
    <col min="12" max="12" width="11.88671875" style="37" customWidth="1"/>
    <col min="13" max="13" width="4.6640625" style="37" customWidth="1"/>
    <col min="14" max="14" width="13.109375" style="37" customWidth="1"/>
    <col min="15" max="15" width="11.77734375" style="109" customWidth="1"/>
    <col min="16" max="16" width="27.77734375" style="37" customWidth="1"/>
    <col min="17" max="17" width="13.6640625" style="40" customWidth="1"/>
    <col min="18" max="18" width="12.77734375" style="37" customWidth="1"/>
    <col min="19" max="19" width="13.109375" style="109" customWidth="1"/>
    <col min="20" max="20" width="1.77734375" style="38" customWidth="1"/>
    <col min="21" max="21" width="1.88671875" style="2" customWidth="1"/>
    <col min="22" max="16384" width="9.109375" style="5"/>
  </cols>
  <sheetData>
    <row r="1" spans="1:21" s="2" customFormat="1" ht="14.4" customHeight="1">
      <c r="A1" s="1" t="s">
        <v>267</v>
      </c>
      <c r="B1"/>
      <c r="G1" s="102"/>
      <c r="I1" s="67"/>
      <c r="J1" s="107"/>
      <c r="K1" s="230"/>
      <c r="L1" s="3"/>
      <c r="M1" s="3"/>
      <c r="N1" s="3"/>
      <c r="O1" s="107"/>
      <c r="P1" s="3"/>
      <c r="Q1" s="8"/>
      <c r="R1" s="3"/>
      <c r="S1" s="107"/>
      <c r="T1" s="4"/>
    </row>
    <row r="2" spans="1:21" customFormat="1" ht="35.4" customHeight="1">
      <c r="A2" s="1800"/>
      <c r="B2" s="1769"/>
      <c r="C2" s="2"/>
      <c r="D2" s="5"/>
      <c r="E2" s="1797" t="s">
        <v>1734</v>
      </c>
      <c r="F2" s="1769"/>
      <c r="G2" s="1769"/>
      <c r="H2" s="1769"/>
      <c r="I2" s="1769"/>
      <c r="J2" s="109"/>
      <c r="K2" s="231"/>
      <c r="L2" s="37"/>
      <c r="M2" s="37"/>
      <c r="N2" s="37"/>
      <c r="O2" s="109"/>
      <c r="P2" s="37"/>
      <c r="Q2" s="40"/>
      <c r="R2" s="37"/>
      <c r="S2" s="109"/>
      <c r="T2" s="5"/>
      <c r="U2" s="7"/>
    </row>
    <row r="3" spans="1:21" customFormat="1" ht="14.4" customHeight="1">
      <c r="A3" s="1"/>
      <c r="C3" s="2"/>
      <c r="D3" s="8"/>
      <c r="E3" s="8"/>
      <c r="F3" s="2"/>
      <c r="G3" s="380"/>
      <c r="H3" s="2"/>
      <c r="I3" s="67"/>
      <c r="J3" s="107"/>
      <c r="K3" s="230"/>
      <c r="L3" s="3"/>
      <c r="M3" s="3"/>
      <c r="N3" s="3"/>
      <c r="O3" s="107"/>
      <c r="P3" s="3"/>
      <c r="Q3" s="8"/>
      <c r="R3" s="3"/>
      <c r="S3" s="107"/>
      <c r="T3" s="2"/>
      <c r="U3" s="7"/>
    </row>
    <row r="4" spans="1:21" s="16" customFormat="1" ht="34.950000000000003" customHeight="1">
      <c r="A4" s="13"/>
      <c r="B4" s="14"/>
      <c r="C4" s="15"/>
      <c r="E4" s="1798" t="s">
        <v>1318</v>
      </c>
      <c r="F4" s="1799"/>
      <c r="G4" s="1799"/>
      <c r="H4" s="1799"/>
      <c r="I4" s="881"/>
      <c r="J4" s="119"/>
      <c r="K4" s="119"/>
      <c r="O4" s="119"/>
      <c r="P4" s="41"/>
      <c r="R4" s="41"/>
      <c r="S4" s="41"/>
      <c r="T4" s="18"/>
      <c r="U4" s="7"/>
    </row>
    <row r="5" spans="1:21" s="16" customFormat="1" ht="10.050000000000001" customHeight="1">
      <c r="A5" s="13"/>
      <c r="B5" s="14"/>
      <c r="C5" s="15"/>
      <c r="E5" s="104"/>
      <c r="F5" s="41"/>
      <c r="G5" s="41"/>
      <c r="H5" s="41"/>
      <c r="I5" s="881"/>
      <c r="J5" s="119"/>
      <c r="K5" s="119"/>
      <c r="O5" s="119"/>
      <c r="P5" s="41"/>
      <c r="R5" s="41"/>
      <c r="S5" s="41"/>
      <c r="T5" s="18"/>
      <c r="U5" s="7"/>
    </row>
    <row r="6" spans="1:21" s="183" customFormat="1" ht="25.95" customHeight="1">
      <c r="A6" s="27"/>
      <c r="B6" s="27"/>
      <c r="C6" s="352"/>
      <c r="E6" s="535"/>
      <c r="F6" s="535" t="s">
        <v>48</v>
      </c>
      <c r="G6" s="1801" t="s">
        <v>403</v>
      </c>
      <c r="H6" s="1802"/>
      <c r="I6" s="476" t="s">
        <v>1648</v>
      </c>
      <c r="J6" s="521" t="s">
        <v>451</v>
      </c>
      <c r="K6" s="521" t="s">
        <v>1348</v>
      </c>
      <c r="L6" s="521" t="s">
        <v>289</v>
      </c>
      <c r="M6" s="521"/>
      <c r="N6" s="480" t="s">
        <v>311</v>
      </c>
      <c r="O6" s="521" t="s">
        <v>312</v>
      </c>
      <c r="P6" s="480" t="s">
        <v>254</v>
      </c>
      <c r="Q6" s="480" t="s">
        <v>1221</v>
      </c>
      <c r="R6" s="480" t="s">
        <v>1659</v>
      </c>
      <c r="S6" s="480" t="s">
        <v>1564</v>
      </c>
      <c r="U6" s="479"/>
    </row>
    <row r="7" spans="1:21" s="19" customFormat="1" ht="25.95" customHeight="1">
      <c r="A7" s="27"/>
      <c r="B7" s="28"/>
      <c r="C7" s="20"/>
      <c r="D7" s="21"/>
      <c r="E7" s="28"/>
      <c r="F7" s="28"/>
      <c r="G7" s="331" t="s">
        <v>1647</v>
      </c>
      <c r="H7" s="30"/>
      <c r="I7" s="902">
        <v>29371</v>
      </c>
      <c r="J7" s="108">
        <f ca="1">(TODAY()-I7)/365</f>
        <v>45.42739726027397</v>
      </c>
      <c r="K7" s="33" t="s">
        <v>187</v>
      </c>
      <c r="L7" s="33">
        <v>2713214</v>
      </c>
      <c r="M7" s="33" t="s">
        <v>588</v>
      </c>
      <c r="N7" s="33">
        <v>4232323</v>
      </c>
      <c r="O7" s="33"/>
      <c r="P7" s="880" t="s">
        <v>1649</v>
      </c>
      <c r="Q7" s="33" t="s">
        <v>1426</v>
      </c>
      <c r="R7" s="33" t="s">
        <v>628</v>
      </c>
      <c r="S7" s="30"/>
      <c r="T7" s="54"/>
      <c r="U7" s="59"/>
    </row>
    <row r="8" spans="1:21" s="19" customFormat="1" ht="25.95" customHeight="1">
      <c r="A8" s="27"/>
      <c r="B8" s="28"/>
      <c r="C8" s="35"/>
      <c r="E8" s="35"/>
      <c r="F8" s="35"/>
      <c r="G8" s="47" t="s">
        <v>1650</v>
      </c>
      <c r="H8" s="43"/>
      <c r="I8" s="334">
        <v>30108</v>
      </c>
      <c r="J8" s="355">
        <f t="shared" ref="J8:J16" ca="1" si="0">(TODAY()-I8)/365</f>
        <v>43.408219178082192</v>
      </c>
      <c r="K8" s="46" t="s">
        <v>187</v>
      </c>
      <c r="L8" s="46">
        <v>2511777</v>
      </c>
      <c r="M8" s="46" t="s">
        <v>588</v>
      </c>
      <c r="N8" s="46"/>
      <c r="O8" s="46"/>
      <c r="P8" s="46"/>
      <c r="Q8" s="46" t="s">
        <v>1426</v>
      </c>
      <c r="R8" s="46" t="s">
        <v>1660</v>
      </c>
      <c r="S8" s="43">
        <v>45632</v>
      </c>
      <c r="T8" s="54"/>
      <c r="U8" s="59"/>
    </row>
    <row r="9" spans="1:21" s="19" customFormat="1" ht="25.95" customHeight="1">
      <c r="A9" s="27"/>
      <c r="B9" s="28"/>
      <c r="C9" s="35"/>
      <c r="E9" s="28"/>
      <c r="F9" s="28"/>
      <c r="G9" s="25" t="s">
        <v>1651</v>
      </c>
      <c r="H9" s="30"/>
      <c r="I9" s="902">
        <v>28284</v>
      </c>
      <c r="J9" s="108">
        <f t="shared" ca="1" si="0"/>
        <v>48.405479452054792</v>
      </c>
      <c r="K9" s="33" t="s">
        <v>187</v>
      </c>
      <c r="L9" s="33">
        <v>2817324</v>
      </c>
      <c r="M9" s="33"/>
      <c r="N9" s="33">
        <v>2711511</v>
      </c>
      <c r="O9" s="33"/>
      <c r="P9" s="33"/>
      <c r="Q9" s="33" t="s">
        <v>1319</v>
      </c>
      <c r="R9" s="33" t="s">
        <v>628</v>
      </c>
      <c r="S9" s="30"/>
      <c r="T9" s="54"/>
      <c r="U9" s="59"/>
    </row>
    <row r="10" spans="1:21" s="19" customFormat="1" ht="25.95" customHeight="1">
      <c r="A10" s="27"/>
      <c r="B10" s="28"/>
      <c r="C10" s="35"/>
      <c r="E10" s="35"/>
      <c r="F10" s="35"/>
      <c r="G10" s="47" t="s">
        <v>1652</v>
      </c>
      <c r="H10" s="43"/>
      <c r="I10" s="334">
        <v>32670</v>
      </c>
      <c r="J10" s="355">
        <f t="shared" ca="1" si="0"/>
        <v>36.389041095890413</v>
      </c>
      <c r="K10" s="46" t="s">
        <v>207</v>
      </c>
      <c r="L10" s="46">
        <v>2558722</v>
      </c>
      <c r="M10" s="46"/>
      <c r="N10" s="46">
        <v>4378645</v>
      </c>
      <c r="O10" s="46"/>
      <c r="P10" s="46"/>
      <c r="Q10" s="46" t="s">
        <v>1319</v>
      </c>
      <c r="R10" s="46" t="s">
        <v>628</v>
      </c>
      <c r="S10" s="43"/>
      <c r="T10" s="54"/>
      <c r="U10" s="59"/>
    </row>
    <row r="11" spans="1:21" s="19" customFormat="1" ht="25.95" customHeight="1">
      <c r="A11" s="27"/>
      <c r="B11" s="28"/>
      <c r="C11" s="35"/>
      <c r="E11" s="28"/>
      <c r="F11" s="28"/>
      <c r="G11" s="25" t="s">
        <v>1653</v>
      </c>
      <c r="H11" s="30"/>
      <c r="I11" s="902">
        <v>32308</v>
      </c>
      <c r="J11" s="108">
        <f t="shared" ca="1" si="0"/>
        <v>37.38082191780822</v>
      </c>
      <c r="K11" s="33" t="s">
        <v>187</v>
      </c>
      <c r="L11" s="33">
        <v>2883204</v>
      </c>
      <c r="M11" s="33"/>
      <c r="N11" s="33">
        <v>4378645</v>
      </c>
      <c r="O11" s="33"/>
      <c r="P11" s="880" t="s">
        <v>1663</v>
      </c>
      <c r="Q11" s="33" t="s">
        <v>1233</v>
      </c>
      <c r="R11" s="33" t="s">
        <v>1662</v>
      </c>
      <c r="S11" s="30">
        <f t="shared" ref="S11:S16" si="1">I11</f>
        <v>32308</v>
      </c>
      <c r="T11" s="54"/>
      <c r="U11" s="59"/>
    </row>
    <row r="12" spans="1:21" s="19" customFormat="1" ht="25.95" customHeight="1">
      <c r="A12" s="27"/>
      <c r="B12" s="28"/>
      <c r="C12" s="35"/>
      <c r="E12" s="35"/>
      <c r="F12" s="35"/>
      <c r="G12" s="47" t="s">
        <v>1654</v>
      </c>
      <c r="H12" s="43"/>
      <c r="I12" s="334">
        <v>28662</v>
      </c>
      <c r="J12" s="355">
        <f t="shared" ca="1" si="0"/>
        <v>47.369863013698627</v>
      </c>
      <c r="K12" s="46" t="s">
        <v>187</v>
      </c>
      <c r="L12" s="46">
        <v>2751112</v>
      </c>
      <c r="M12" s="46" t="s">
        <v>588</v>
      </c>
      <c r="N12" s="46"/>
      <c r="O12" s="46">
        <v>4754332</v>
      </c>
      <c r="P12" s="46"/>
      <c r="Q12" s="46" t="s">
        <v>1425</v>
      </c>
      <c r="R12" s="46" t="s">
        <v>1660</v>
      </c>
      <c r="S12" s="43">
        <f t="shared" si="1"/>
        <v>28662</v>
      </c>
      <c r="T12" s="54"/>
      <c r="U12" s="59"/>
    </row>
    <row r="13" spans="1:21" s="19" customFormat="1" ht="25.95" customHeight="1">
      <c r="A13" s="27"/>
      <c r="B13" s="28"/>
      <c r="C13" s="35"/>
      <c r="E13" s="28"/>
      <c r="F13" s="28"/>
      <c r="G13" s="25" t="s">
        <v>1655</v>
      </c>
      <c r="H13" s="30"/>
      <c r="I13" s="902">
        <v>33779</v>
      </c>
      <c r="J13" s="108">
        <f t="shared" ca="1" si="0"/>
        <v>33.350684931506848</v>
      </c>
      <c r="K13" s="33" t="s">
        <v>187</v>
      </c>
      <c r="L13" s="33"/>
      <c r="M13" s="33"/>
      <c r="N13" s="33"/>
      <c r="O13" s="33">
        <v>4617232</v>
      </c>
      <c r="P13" s="33"/>
      <c r="Q13" s="33" t="s">
        <v>1425</v>
      </c>
      <c r="R13" s="33" t="s">
        <v>1661</v>
      </c>
      <c r="S13" s="30"/>
      <c r="T13" s="54"/>
      <c r="U13" s="59"/>
    </row>
    <row r="14" spans="1:21" s="19" customFormat="1" ht="25.95" customHeight="1">
      <c r="A14" s="27"/>
      <c r="B14" s="28"/>
      <c r="C14" s="35"/>
      <c r="E14" s="35"/>
      <c r="F14" s="35"/>
      <c r="G14" s="47" t="s">
        <v>1656</v>
      </c>
      <c r="H14" s="43"/>
      <c r="I14" s="334">
        <v>28665</v>
      </c>
      <c r="J14" s="355">
        <f t="shared" ca="1" si="0"/>
        <v>47.361643835616441</v>
      </c>
      <c r="K14" s="46" t="s">
        <v>187</v>
      </c>
      <c r="L14" s="46">
        <v>2731213</v>
      </c>
      <c r="M14" s="46" t="s">
        <v>588</v>
      </c>
      <c r="N14" s="46"/>
      <c r="O14" s="46">
        <v>4783299</v>
      </c>
      <c r="P14" s="46"/>
      <c r="Q14" s="46" t="s">
        <v>1425</v>
      </c>
      <c r="R14" s="46" t="s">
        <v>1660</v>
      </c>
      <c r="S14" s="43">
        <f t="shared" si="1"/>
        <v>28665</v>
      </c>
      <c r="T14" s="54"/>
      <c r="U14" s="59"/>
    </row>
    <row r="15" spans="1:21" s="19" customFormat="1" ht="25.95" customHeight="1">
      <c r="A15" s="27"/>
      <c r="B15" s="28"/>
      <c r="C15" s="35"/>
      <c r="E15" s="28"/>
      <c r="F15" s="28"/>
      <c r="G15" s="25" t="s">
        <v>1657</v>
      </c>
      <c r="H15" s="30"/>
      <c r="I15" s="902">
        <v>34510</v>
      </c>
      <c r="J15" s="108">
        <f t="shared" ca="1" si="0"/>
        <v>31.347945205479451</v>
      </c>
      <c r="K15" s="33" t="s">
        <v>187</v>
      </c>
      <c r="L15" s="33">
        <v>2563213</v>
      </c>
      <c r="M15" s="33" t="s">
        <v>588</v>
      </c>
      <c r="N15" s="33"/>
      <c r="O15" s="33">
        <v>4612329</v>
      </c>
      <c r="P15" s="33"/>
      <c r="Q15" s="33" t="s">
        <v>1425</v>
      </c>
      <c r="R15" s="33" t="s">
        <v>1660</v>
      </c>
      <c r="S15" s="30">
        <f t="shared" si="1"/>
        <v>34510</v>
      </c>
      <c r="T15" s="54"/>
      <c r="U15" s="59"/>
    </row>
    <row r="16" spans="1:21" s="19" customFormat="1" ht="25.95" customHeight="1">
      <c r="A16" s="27"/>
      <c r="B16" s="28"/>
      <c r="C16" s="35"/>
      <c r="E16" s="35"/>
      <c r="F16" s="35"/>
      <c r="G16" s="47" t="s">
        <v>1658</v>
      </c>
      <c r="H16" s="43"/>
      <c r="I16" s="334">
        <v>30860</v>
      </c>
      <c r="J16" s="355">
        <f t="shared" ca="1" si="0"/>
        <v>41.347945205479455</v>
      </c>
      <c r="K16" s="46" t="s">
        <v>187</v>
      </c>
      <c r="L16" s="46">
        <v>2810654</v>
      </c>
      <c r="M16" s="46"/>
      <c r="N16" s="46"/>
      <c r="O16" s="46"/>
      <c r="P16" s="46"/>
      <c r="Q16" s="46" t="s">
        <v>1319</v>
      </c>
      <c r="R16" s="46" t="s">
        <v>1660</v>
      </c>
      <c r="S16" s="43">
        <f t="shared" si="1"/>
        <v>30860</v>
      </c>
      <c r="T16" s="54"/>
      <c r="U16" s="59"/>
    </row>
    <row r="17" spans="1:21" s="19" customFormat="1" ht="25.95" customHeight="1">
      <c r="A17" s="27"/>
      <c r="B17" s="28"/>
      <c r="C17" s="35"/>
      <c r="E17" s="28"/>
      <c r="F17" s="28"/>
      <c r="G17" s="25"/>
      <c r="H17" s="30"/>
      <c r="I17" s="902"/>
      <c r="J17" s="108"/>
      <c r="K17" s="33"/>
      <c r="L17" s="33"/>
      <c r="M17" s="33"/>
      <c r="N17" s="33"/>
      <c r="O17" s="33"/>
      <c r="P17" s="33"/>
      <c r="Q17" s="33"/>
      <c r="R17" s="33"/>
      <c r="S17" s="30"/>
      <c r="T17" s="54"/>
      <c r="U17" s="59"/>
    </row>
    <row r="18" spans="1:21" s="19" customFormat="1" ht="25.95" customHeight="1">
      <c r="A18" s="27"/>
      <c r="B18" s="28"/>
      <c r="C18" s="35"/>
      <c r="E18" s="35"/>
      <c r="F18" s="35"/>
      <c r="G18" s="47"/>
      <c r="H18" s="43"/>
      <c r="I18" s="334"/>
      <c r="J18" s="355"/>
      <c r="K18" s="46"/>
      <c r="L18" s="46"/>
      <c r="M18" s="46"/>
      <c r="N18" s="46"/>
      <c r="O18" s="46"/>
      <c r="P18" s="43"/>
      <c r="Q18" s="46"/>
      <c r="R18" s="43"/>
      <c r="S18" s="43"/>
      <c r="T18" s="54"/>
      <c r="U18" s="59"/>
    </row>
    <row r="19" spans="1:21" s="19" customFormat="1" ht="25.95" customHeight="1">
      <c r="A19" s="27"/>
      <c r="B19" s="28"/>
      <c r="C19" s="35"/>
      <c r="E19" s="28"/>
      <c r="F19" s="28"/>
      <c r="G19" s="25"/>
      <c r="H19" s="30"/>
      <c r="I19" s="902"/>
      <c r="J19" s="108"/>
      <c r="K19" s="33"/>
      <c r="L19" s="33"/>
      <c r="M19" s="33"/>
      <c r="N19" s="33"/>
      <c r="O19" s="33"/>
      <c r="P19" s="30"/>
      <c r="Q19" s="33"/>
      <c r="R19" s="30"/>
      <c r="S19" s="30"/>
      <c r="T19" s="54"/>
      <c r="U19" s="59"/>
    </row>
    <row r="20" spans="1:21" s="19" customFormat="1" ht="25.95" customHeight="1">
      <c r="A20" s="27"/>
      <c r="B20" s="28"/>
      <c r="C20" s="35"/>
      <c r="E20" s="35"/>
      <c r="F20" s="35"/>
      <c r="G20" s="47"/>
      <c r="H20" s="43"/>
      <c r="I20" s="334"/>
      <c r="J20" s="355"/>
      <c r="K20" s="46"/>
      <c r="L20" s="46"/>
      <c r="M20" s="46"/>
      <c r="N20" s="46"/>
      <c r="O20" s="46"/>
      <c r="P20" s="43"/>
      <c r="Q20" s="46"/>
      <c r="R20" s="43"/>
      <c r="S20" s="43"/>
      <c r="T20" s="54"/>
      <c r="U20" s="59"/>
    </row>
    <row r="21" spans="1:21" s="19" customFormat="1" ht="31.95" customHeight="1">
      <c r="A21" s="27"/>
      <c r="B21" s="28"/>
      <c r="C21" s="35"/>
      <c r="E21" s="28"/>
      <c r="F21" s="28"/>
      <c r="G21" s="25"/>
      <c r="H21" s="25"/>
      <c r="I21" s="232"/>
      <c r="J21" s="33"/>
      <c r="K21" s="33"/>
      <c r="L21" s="30"/>
      <c r="M21" s="30"/>
      <c r="N21" s="30"/>
      <c r="O21" s="33"/>
      <c r="P21" s="33"/>
      <c r="Q21" s="30"/>
      <c r="R21" s="33"/>
      <c r="S21" s="374"/>
      <c r="U21" s="7"/>
    </row>
    <row r="22" spans="1:21" s="2" customFormat="1" ht="19.95" customHeight="1">
      <c r="A22" s="36"/>
      <c r="C22" s="35"/>
      <c r="G22" s="102"/>
      <c r="I22" s="67"/>
      <c r="J22" s="107"/>
      <c r="K22" s="230"/>
      <c r="L22" s="3"/>
      <c r="M22" s="3"/>
      <c r="N22" s="3"/>
      <c r="O22" s="107"/>
      <c r="P22" s="3"/>
      <c r="Q22" s="8"/>
      <c r="R22" s="3"/>
      <c r="S22" s="107"/>
      <c r="T22" s="4"/>
    </row>
    <row r="23" spans="1:21" s="2" customFormat="1" ht="19.8" customHeight="1">
      <c r="A23" s="36"/>
      <c r="C23" s="35"/>
      <c r="G23" s="102"/>
      <c r="I23" s="67"/>
      <c r="J23" s="107"/>
      <c r="K23" s="230"/>
      <c r="L23" s="3"/>
      <c r="M23" s="3"/>
      <c r="N23" s="3"/>
      <c r="O23" s="107"/>
      <c r="P23" s="3"/>
      <c r="Q23" s="8"/>
      <c r="R23" s="3"/>
      <c r="S23" s="107"/>
      <c r="T23" s="4"/>
    </row>
    <row r="24" spans="1:21" ht="19.95" customHeight="1"/>
    <row r="25" spans="1:21" ht="19.95" customHeight="1"/>
    <row r="26" spans="1:21" ht="19.95" customHeight="1"/>
    <row r="27" spans="1:21" ht="19.95" customHeight="1"/>
  </sheetData>
  <mergeCells count="4">
    <mergeCell ref="A2:B2"/>
    <mergeCell ref="E4:H4"/>
    <mergeCell ref="G6:H6"/>
    <mergeCell ref="E2:I2"/>
  </mergeCells>
  <hyperlinks>
    <hyperlink ref="P7" r:id="rId1" xr:uid="{A1A5E792-9EA0-4192-8BA6-A01AB3596C4A}"/>
    <hyperlink ref="P11" r:id="rId2" xr:uid="{5E9251C4-5F74-467D-B6A4-FFAC37A364C9}"/>
    <hyperlink ref="G7" location="CalB!A1" display="Davis Trent" xr:uid="{986CA293-47F9-4E10-9DA2-66A92B6D9E93}"/>
  </hyperlinks>
  <pageMargins left="0.7" right="0.7" top="0.75" bottom="0.75" header="0.3" footer="0.3"/>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72B64-B8A7-4F2E-ACA1-C724FE20A1EC}">
  <sheetPr codeName="Sheet21">
    <tabColor rgb="FFFDCB7B"/>
  </sheetPr>
  <dimension ref="A1:Z27"/>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4.77734375" style="5" hidden="1" customWidth="1"/>
    <col min="6" max="6" width="5.33203125" style="5" customWidth="1"/>
    <col min="7" max="7" width="7.109375" style="5" customWidth="1"/>
    <col min="8" max="8" width="7.5546875" style="40" hidden="1" customWidth="1"/>
    <col min="9" max="9" width="10.77734375" style="379" customWidth="1"/>
    <col min="10" max="10" width="12" style="5" customWidth="1"/>
    <col min="11" max="11" width="25.6640625" style="37" customWidth="1"/>
    <col min="12" max="12" width="29.6640625" style="37" customWidth="1"/>
    <col min="13" max="14" width="11.77734375" style="37" customWidth="1"/>
    <col min="15" max="15" width="6" style="37" bestFit="1" customWidth="1"/>
    <col min="16" max="16" width="7.33203125" style="37" bestFit="1" customWidth="1"/>
    <col min="17" max="17" width="11.88671875" style="37" customWidth="1"/>
    <col min="18" max="18" width="12.44140625" style="37" customWidth="1"/>
    <col min="19" max="19" width="10.6640625" style="109" bestFit="1" customWidth="1"/>
    <col min="20" max="20" width="6.6640625" style="37" bestFit="1" customWidth="1"/>
    <col min="21" max="21" width="12.109375" customWidth="1"/>
    <col min="22" max="22" width="1.77734375" style="38" customWidth="1"/>
    <col min="23" max="23" width="1.88671875" style="2" customWidth="1"/>
    <col min="24" max="24" width="9" style="73" bestFit="1" customWidth="1"/>
    <col min="25" max="25" width="13.33203125" style="5" bestFit="1" customWidth="1"/>
    <col min="26" max="26" width="12.5546875" style="5" customWidth="1"/>
    <col min="27" max="16384" width="9.109375" style="5"/>
  </cols>
  <sheetData>
    <row r="1" spans="1:26" s="2" customFormat="1" ht="14.4" customHeight="1">
      <c r="A1" s="1" t="s">
        <v>267</v>
      </c>
      <c r="B1"/>
      <c r="H1" s="8"/>
      <c r="I1" s="102"/>
      <c r="K1" s="3"/>
      <c r="L1" s="3"/>
      <c r="M1" s="3"/>
      <c r="N1" s="3"/>
      <c r="O1" s="3"/>
      <c r="P1" s="3"/>
      <c r="Q1" s="3"/>
      <c r="R1" s="3"/>
      <c r="S1" s="107"/>
      <c r="T1" s="3"/>
      <c r="V1" s="4"/>
      <c r="X1" s="67"/>
    </row>
    <row r="2" spans="1:26" customFormat="1" ht="35.4" customHeight="1">
      <c r="A2" s="1800"/>
      <c r="B2" s="1769"/>
      <c r="C2" s="2"/>
      <c r="D2" s="5"/>
      <c r="E2" s="5"/>
      <c r="F2" s="6" t="s">
        <v>620</v>
      </c>
      <c r="K2" s="37"/>
      <c r="L2" s="37"/>
      <c r="M2" s="37"/>
      <c r="N2" s="37"/>
      <c r="O2" s="37"/>
      <c r="P2" s="37"/>
      <c r="Q2" s="37"/>
      <c r="R2" s="37"/>
      <c r="S2" s="109"/>
      <c r="T2" s="37"/>
      <c r="V2" s="5"/>
      <c r="W2" s="7"/>
      <c r="X2" s="68"/>
    </row>
    <row r="3" spans="1:26" customFormat="1" ht="14.4" customHeight="1">
      <c r="A3" s="1"/>
      <c r="C3" s="2"/>
      <c r="D3" s="8"/>
      <c r="E3" s="8"/>
      <c r="F3" s="8"/>
      <c r="G3" s="8"/>
      <c r="H3" s="8"/>
      <c r="I3" s="380"/>
      <c r="J3" s="2"/>
      <c r="K3" s="3"/>
      <c r="L3" s="3"/>
      <c r="M3" s="3"/>
      <c r="N3" s="3"/>
      <c r="O3" s="3"/>
      <c r="P3" s="3"/>
      <c r="Q3" s="3"/>
      <c r="R3" s="3"/>
      <c r="S3" s="107"/>
      <c r="T3" s="3"/>
      <c r="U3" s="3"/>
      <c r="V3" s="2"/>
      <c r="W3" s="7"/>
      <c r="X3" s="68"/>
    </row>
    <row r="4" spans="1:26" s="16" customFormat="1" ht="34.950000000000003" customHeight="1">
      <c r="A4" s="13"/>
      <c r="B4" s="14"/>
      <c r="C4" s="15"/>
      <c r="F4" s="104" t="s">
        <v>1311</v>
      </c>
      <c r="G4" s="41"/>
      <c r="H4" s="41"/>
      <c r="I4" s="41"/>
      <c r="J4" s="41"/>
      <c r="K4" s="786"/>
      <c r="O4" s="18"/>
      <c r="P4" s="41"/>
      <c r="Q4" s="41"/>
      <c r="R4" s="41"/>
      <c r="S4" s="41"/>
      <c r="V4" s="18"/>
      <c r="W4" s="7"/>
      <c r="X4" s="66"/>
    </row>
    <row r="5" spans="1:26" s="16" customFormat="1" ht="10.050000000000001" customHeight="1">
      <c r="A5" s="13"/>
      <c r="B5" s="14"/>
      <c r="C5" s="15"/>
      <c r="F5" s="104"/>
      <c r="G5" s="41"/>
      <c r="H5" s="41"/>
      <c r="I5" s="41"/>
      <c r="J5" s="41"/>
      <c r="K5" s="786"/>
      <c r="O5" s="18"/>
      <c r="P5" s="41"/>
      <c r="Q5" s="41"/>
      <c r="R5" s="41"/>
      <c r="S5" s="41"/>
      <c r="V5" s="18"/>
      <c r="W5" s="7"/>
      <c r="X5" s="66"/>
    </row>
    <row r="6" spans="1:26" s="183" customFormat="1" ht="25.95" customHeight="1">
      <c r="A6" s="27"/>
      <c r="B6" s="27"/>
      <c r="C6" s="352"/>
      <c r="E6" s="882" t="s">
        <v>74</v>
      </c>
      <c r="F6" s="471"/>
      <c r="G6" s="474" t="s">
        <v>48</v>
      </c>
      <c r="H6" s="474" t="s">
        <v>654</v>
      </c>
      <c r="I6" s="474" t="s">
        <v>654</v>
      </c>
      <c r="J6" s="480" t="s">
        <v>753</v>
      </c>
      <c r="K6" s="480" t="s">
        <v>461</v>
      </c>
      <c r="L6" s="480" t="s">
        <v>403</v>
      </c>
      <c r="M6" s="480" t="s">
        <v>311</v>
      </c>
      <c r="N6" s="480" t="s">
        <v>303</v>
      </c>
      <c r="O6" s="480" t="s">
        <v>1062</v>
      </c>
      <c r="P6" s="480" t="s">
        <v>622</v>
      </c>
      <c r="Q6" s="480" t="s">
        <v>1042</v>
      </c>
      <c r="R6" s="480" t="s">
        <v>623</v>
      </c>
      <c r="S6" s="480" t="s">
        <v>1564</v>
      </c>
      <c r="T6" s="491" t="s">
        <v>456</v>
      </c>
      <c r="U6" s="480" t="s">
        <v>108</v>
      </c>
      <c r="W6" s="479"/>
      <c r="X6" s="476" t="s">
        <v>1496</v>
      </c>
      <c r="Y6" s="480" t="s">
        <v>1493</v>
      </c>
      <c r="Z6" s="474" t="s">
        <v>654</v>
      </c>
    </row>
    <row r="7" spans="1:26" s="19" customFormat="1" ht="25.95" customHeight="1">
      <c r="A7" s="27"/>
      <c r="B7" s="28"/>
      <c r="C7" s="20"/>
      <c r="D7" s="21"/>
      <c r="E7" s="377">
        <v>1</v>
      </c>
      <c r="F7" s="28"/>
      <c r="G7" s="28"/>
      <c r="H7" s="28"/>
      <c r="I7" s="25" t="s">
        <v>655</v>
      </c>
      <c r="J7" s="30" t="s">
        <v>1160</v>
      </c>
      <c r="K7" s="99" t="s">
        <v>1162</v>
      </c>
      <c r="L7" s="30" t="s">
        <v>812</v>
      </c>
      <c r="M7" s="33">
        <v>2765997</v>
      </c>
      <c r="N7" s="30">
        <f ca="1">TODAY()+14</f>
        <v>45966</v>
      </c>
      <c r="O7" s="33"/>
      <c r="P7" s="108">
        <f ca="1">N7-TODAY()</f>
        <v>14</v>
      </c>
      <c r="Q7" s="33" t="s">
        <v>263</v>
      </c>
      <c r="R7" s="33" t="s">
        <v>628</v>
      </c>
      <c r="S7" s="30"/>
      <c r="T7" s="374" t="s">
        <v>588</v>
      </c>
      <c r="U7" s="30" t="s">
        <v>81</v>
      </c>
      <c r="V7" s="54"/>
      <c r="W7" s="59"/>
      <c r="X7" s="821">
        <v>45701</v>
      </c>
      <c r="Y7" s="33"/>
      <c r="Z7" s="331" t="s">
        <v>655</v>
      </c>
    </row>
    <row r="8" spans="1:26" s="19" customFormat="1" ht="25.95" customHeight="1">
      <c r="A8" s="27"/>
      <c r="B8" s="28"/>
      <c r="C8" s="35"/>
      <c r="E8" s="378">
        <v>2</v>
      </c>
      <c r="F8" s="35"/>
      <c r="G8" s="35"/>
      <c r="H8" s="35"/>
      <c r="I8" s="47" t="s">
        <v>656</v>
      </c>
      <c r="J8" s="43" t="s">
        <v>644</v>
      </c>
      <c r="K8" s="42" t="s">
        <v>1049</v>
      </c>
      <c r="L8" s="43" t="s">
        <v>1045</v>
      </c>
      <c r="M8" s="46">
        <v>4282828</v>
      </c>
      <c r="N8" s="43">
        <f ca="1">TODAY()+12</f>
        <v>45964</v>
      </c>
      <c r="O8" s="46"/>
      <c r="P8" s="355">
        <f ca="1">N8-TODAY()</f>
        <v>12</v>
      </c>
      <c r="Q8" s="46" t="s">
        <v>263</v>
      </c>
      <c r="R8" s="46" t="s">
        <v>628</v>
      </c>
      <c r="S8" s="43"/>
      <c r="T8" s="376" t="s">
        <v>588</v>
      </c>
      <c r="U8" s="43" t="s">
        <v>1043</v>
      </c>
      <c r="V8" s="54"/>
      <c r="W8" s="59"/>
      <c r="X8" s="822">
        <v>45699</v>
      </c>
      <c r="Y8" s="46"/>
      <c r="Z8" s="47" t="s">
        <v>656</v>
      </c>
    </row>
    <row r="9" spans="1:26" s="19" customFormat="1" ht="25.95" customHeight="1">
      <c r="A9" s="27"/>
      <c r="B9" s="28"/>
      <c r="C9" s="35"/>
      <c r="E9" s="377">
        <v>3</v>
      </c>
      <c r="F9" s="28"/>
      <c r="G9" s="28"/>
      <c r="H9" s="28"/>
      <c r="I9" s="25" t="s">
        <v>657</v>
      </c>
      <c r="J9" s="30" t="s">
        <v>1160</v>
      </c>
      <c r="K9" s="29" t="s">
        <v>1163</v>
      </c>
      <c r="L9" s="30" t="s">
        <v>645</v>
      </c>
      <c r="M9" s="33">
        <v>4378645</v>
      </c>
      <c r="N9" s="30">
        <f ca="1">TODAY()+8</f>
        <v>45960</v>
      </c>
      <c r="O9" s="33"/>
      <c r="P9" s="108">
        <f ca="1">N9-TODAY()</f>
        <v>8</v>
      </c>
      <c r="Q9" s="33" t="s">
        <v>116</v>
      </c>
      <c r="R9" s="33" t="s">
        <v>628</v>
      </c>
      <c r="S9" s="30"/>
      <c r="T9" s="374" t="s">
        <v>588</v>
      </c>
      <c r="U9" s="30" t="s">
        <v>81</v>
      </c>
      <c r="V9" s="54"/>
      <c r="W9" s="59"/>
      <c r="X9" s="821">
        <v>45695</v>
      </c>
      <c r="Y9" s="33"/>
      <c r="Z9" s="25" t="s">
        <v>657</v>
      </c>
    </row>
    <row r="10" spans="1:26" s="19" customFormat="1" ht="25.95" customHeight="1">
      <c r="A10" s="27"/>
      <c r="B10" s="28"/>
      <c r="C10" s="35"/>
      <c r="E10" s="378">
        <v>4</v>
      </c>
      <c r="F10" s="35"/>
      <c r="G10" s="35"/>
      <c r="H10" s="35"/>
      <c r="I10" s="47" t="s">
        <v>658</v>
      </c>
      <c r="J10" s="43" t="s">
        <v>1553</v>
      </c>
      <c r="K10" s="42" t="s">
        <v>597</v>
      </c>
      <c r="L10" s="43" t="s">
        <v>1164</v>
      </c>
      <c r="M10" s="46">
        <v>4232323</v>
      </c>
      <c r="N10" s="43">
        <f ca="1">TODAY()+8</f>
        <v>45960</v>
      </c>
      <c r="O10" s="46">
        <v>1600</v>
      </c>
      <c r="P10" s="355">
        <v>12</v>
      </c>
      <c r="Q10" s="46" t="s">
        <v>263</v>
      </c>
      <c r="R10" s="46" t="s">
        <v>628</v>
      </c>
      <c r="S10" s="43"/>
      <c r="T10" s="376" t="s">
        <v>593</v>
      </c>
      <c r="U10" s="43"/>
      <c r="V10" s="54"/>
      <c r="W10" s="59"/>
      <c r="X10" s="822"/>
      <c r="Y10" s="46"/>
      <c r="Z10" s="47" t="s">
        <v>658</v>
      </c>
    </row>
    <row r="11" spans="1:26" s="19" customFormat="1" ht="25.95" customHeight="1">
      <c r="A11" s="27"/>
      <c r="B11" s="28"/>
      <c r="C11" s="35"/>
      <c r="E11" s="377">
        <v>5</v>
      </c>
      <c r="F11" s="28"/>
      <c r="G11" s="28"/>
      <c r="H11" s="28"/>
      <c r="I11" s="25" t="s">
        <v>659</v>
      </c>
      <c r="J11" s="30" t="s">
        <v>1160</v>
      </c>
      <c r="K11" s="25" t="s">
        <v>1044</v>
      </c>
      <c r="L11" s="30" t="s">
        <v>26</v>
      </c>
      <c r="M11" s="33">
        <v>4223434</v>
      </c>
      <c r="N11" s="30">
        <f ca="1">TODAY()+7</f>
        <v>45959</v>
      </c>
      <c r="O11" s="33"/>
      <c r="P11" s="108">
        <f ca="1">N11-TODAY()</f>
        <v>7</v>
      </c>
      <c r="Q11" s="33" t="s">
        <v>263</v>
      </c>
      <c r="R11" s="33" t="s">
        <v>628</v>
      </c>
      <c r="S11" s="30"/>
      <c r="T11" s="374" t="s">
        <v>588</v>
      </c>
      <c r="U11" s="30" t="s">
        <v>81</v>
      </c>
      <c r="V11" s="54"/>
      <c r="W11" s="59"/>
      <c r="X11" s="821">
        <v>45694</v>
      </c>
      <c r="Y11" s="33"/>
      <c r="Z11" s="25" t="s">
        <v>659</v>
      </c>
    </row>
    <row r="12" spans="1:26" s="19" customFormat="1" ht="25.95" customHeight="1">
      <c r="A12" s="27"/>
      <c r="B12" s="28"/>
      <c r="C12" s="35"/>
      <c r="E12" s="378">
        <v>6</v>
      </c>
      <c r="F12" s="35"/>
      <c r="G12" s="35"/>
      <c r="H12" s="35"/>
      <c r="I12" s="47" t="s">
        <v>660</v>
      </c>
      <c r="J12" s="43" t="s">
        <v>1160</v>
      </c>
      <c r="K12" s="47" t="s">
        <v>643</v>
      </c>
      <c r="L12" s="43" t="s">
        <v>1046</v>
      </c>
      <c r="M12" s="46">
        <v>2711511</v>
      </c>
      <c r="N12" s="43">
        <f ca="1">TODAY()+4</f>
        <v>45956</v>
      </c>
      <c r="O12" s="46"/>
      <c r="P12" s="355">
        <v>13</v>
      </c>
      <c r="Q12" s="46" t="s">
        <v>263</v>
      </c>
      <c r="R12" s="46" t="s">
        <v>628</v>
      </c>
      <c r="S12" s="43"/>
      <c r="T12" s="376" t="s">
        <v>588</v>
      </c>
      <c r="U12" s="43" t="s">
        <v>81</v>
      </c>
      <c r="V12" s="54"/>
      <c r="W12" s="59"/>
      <c r="X12" s="822">
        <v>45691</v>
      </c>
      <c r="Y12" s="46"/>
      <c r="Z12" s="47" t="s">
        <v>660</v>
      </c>
    </row>
    <row r="13" spans="1:26" s="19" customFormat="1" ht="25.95" customHeight="1">
      <c r="A13" s="27"/>
      <c r="B13" s="28"/>
      <c r="C13" s="35"/>
      <c r="E13" s="377">
        <v>7</v>
      </c>
      <c r="F13" s="28"/>
      <c r="G13" s="28"/>
      <c r="H13" s="28"/>
      <c r="I13" s="25" t="s">
        <v>661</v>
      </c>
      <c r="J13" s="30" t="s">
        <v>644</v>
      </c>
      <c r="K13" s="25" t="s">
        <v>1047</v>
      </c>
      <c r="L13" s="30" t="s">
        <v>645</v>
      </c>
      <c r="M13" s="33">
        <v>4378645</v>
      </c>
      <c r="N13" s="30">
        <f ca="1">TODAY()+1</f>
        <v>45953</v>
      </c>
      <c r="O13" s="33"/>
      <c r="P13" s="108">
        <f ca="1">N13-TODAY()</f>
        <v>1</v>
      </c>
      <c r="Q13" s="33" t="s">
        <v>116</v>
      </c>
      <c r="R13" s="33" t="s">
        <v>628</v>
      </c>
      <c r="S13" s="30"/>
      <c r="T13" s="374" t="s">
        <v>588</v>
      </c>
      <c r="U13" s="30" t="s">
        <v>81</v>
      </c>
      <c r="V13" s="54"/>
      <c r="W13" s="59"/>
      <c r="X13" s="821">
        <v>45688</v>
      </c>
      <c r="Y13" s="33"/>
      <c r="Z13" s="25" t="s">
        <v>661</v>
      </c>
    </row>
    <row r="14" spans="1:26" s="19" customFormat="1" ht="25.95" customHeight="1">
      <c r="A14" s="27"/>
      <c r="B14" s="28"/>
      <c r="C14" s="35"/>
      <c r="E14" s="378">
        <v>8</v>
      </c>
      <c r="F14" s="35"/>
      <c r="G14" s="35"/>
      <c r="H14" s="35"/>
      <c r="I14" s="47" t="s">
        <v>662</v>
      </c>
      <c r="J14" s="43" t="s">
        <v>644</v>
      </c>
      <c r="K14" s="47" t="s">
        <v>1048</v>
      </c>
      <c r="L14" s="43" t="s">
        <v>645</v>
      </c>
      <c r="M14" s="46">
        <v>4378645</v>
      </c>
      <c r="N14" s="43">
        <f ca="1">TODAY()-3</f>
        <v>45949</v>
      </c>
      <c r="O14" s="46"/>
      <c r="P14" s="355">
        <f ca="1">N14-TODAY()</f>
        <v>-3</v>
      </c>
      <c r="Q14" s="46" t="s">
        <v>116</v>
      </c>
      <c r="R14" s="46" t="s">
        <v>628</v>
      </c>
      <c r="S14" s="43"/>
      <c r="T14" s="376" t="s">
        <v>588</v>
      </c>
      <c r="U14" s="43" t="s">
        <v>1043</v>
      </c>
      <c r="V14" s="54"/>
      <c r="W14" s="59"/>
      <c r="X14" s="822">
        <v>45687</v>
      </c>
      <c r="Y14" s="46"/>
      <c r="Z14" s="47" t="s">
        <v>662</v>
      </c>
    </row>
    <row r="15" spans="1:26" s="19" customFormat="1" ht="25.95" customHeight="1">
      <c r="A15" s="27"/>
      <c r="B15" s="28"/>
      <c r="C15" s="35"/>
      <c r="E15" s="377">
        <v>9</v>
      </c>
      <c r="F15" s="28"/>
      <c r="G15" s="28"/>
      <c r="H15" s="28"/>
      <c r="I15" s="25" t="s">
        <v>663</v>
      </c>
      <c r="J15" s="30" t="s">
        <v>644</v>
      </c>
      <c r="K15" s="25" t="s">
        <v>1051</v>
      </c>
      <c r="L15" s="30" t="s">
        <v>799</v>
      </c>
      <c r="M15" s="33">
        <v>4287555</v>
      </c>
      <c r="N15" s="30">
        <f ca="1">TODAY()-1</f>
        <v>45951</v>
      </c>
      <c r="O15" s="33"/>
      <c r="P15" s="108">
        <f ca="1">N15-TODAY()</f>
        <v>-1</v>
      </c>
      <c r="Q15" s="33" t="s">
        <v>116</v>
      </c>
      <c r="R15" s="33" t="s">
        <v>1461</v>
      </c>
      <c r="S15" s="30"/>
      <c r="T15" s="374" t="s">
        <v>588</v>
      </c>
      <c r="U15" s="30" t="s">
        <v>81</v>
      </c>
      <c r="V15" s="54"/>
      <c r="W15" s="59"/>
      <c r="X15" s="821">
        <v>45685</v>
      </c>
      <c r="Y15" s="33"/>
      <c r="Z15" s="25" t="s">
        <v>663</v>
      </c>
    </row>
    <row r="16" spans="1:26" s="19" customFormat="1" ht="25.95" customHeight="1">
      <c r="A16" s="27"/>
      <c r="B16" s="28"/>
      <c r="C16" s="35"/>
      <c r="E16" s="378">
        <v>10</v>
      </c>
      <c r="F16" s="35"/>
      <c r="G16" s="35"/>
      <c r="H16" s="35"/>
      <c r="I16" s="47" t="s">
        <v>664</v>
      </c>
      <c r="J16" s="43" t="s">
        <v>644</v>
      </c>
      <c r="K16" s="47" t="s">
        <v>1050</v>
      </c>
      <c r="L16" s="43" t="s">
        <v>645</v>
      </c>
      <c r="M16" s="46">
        <v>4378645</v>
      </c>
      <c r="N16" s="43">
        <v>45672</v>
      </c>
      <c r="O16" s="46"/>
      <c r="P16" s="355"/>
      <c r="Q16" s="46" t="s">
        <v>263</v>
      </c>
      <c r="R16" s="46" t="s">
        <v>1462</v>
      </c>
      <c r="S16" s="43">
        <v>45682</v>
      </c>
      <c r="T16" s="376" t="s">
        <v>588</v>
      </c>
      <c r="U16" s="43" t="s">
        <v>81</v>
      </c>
      <c r="V16" s="54"/>
      <c r="W16" s="59"/>
      <c r="X16" s="822">
        <v>45672</v>
      </c>
      <c r="Y16" s="46"/>
      <c r="Z16" s="47" t="s">
        <v>664</v>
      </c>
    </row>
    <row r="17" spans="1:26" s="19" customFormat="1" ht="25.95" customHeight="1">
      <c r="A17" s="27"/>
      <c r="B17" s="28"/>
      <c r="C17" s="35"/>
      <c r="E17" s="377">
        <v>11</v>
      </c>
      <c r="F17" s="28"/>
      <c r="G17" s="28"/>
      <c r="H17" s="28"/>
      <c r="I17" s="25" t="s">
        <v>665</v>
      </c>
      <c r="J17" s="30" t="s">
        <v>1160</v>
      </c>
      <c r="K17" s="30" t="s">
        <v>1585</v>
      </c>
      <c r="L17" s="30" t="s">
        <v>1165</v>
      </c>
      <c r="M17" s="33">
        <v>4756599</v>
      </c>
      <c r="N17" s="30">
        <v>45669</v>
      </c>
      <c r="O17" s="33">
        <v>1130</v>
      </c>
      <c r="P17" s="108"/>
      <c r="Q17" s="33" t="s">
        <v>116</v>
      </c>
      <c r="R17" s="33" t="s">
        <v>1462</v>
      </c>
      <c r="S17" s="30">
        <v>45669</v>
      </c>
      <c r="T17" s="374" t="s">
        <v>593</v>
      </c>
      <c r="U17" s="33"/>
      <c r="V17" s="54"/>
      <c r="W17" s="59"/>
      <c r="X17" s="821"/>
      <c r="Y17" s="33"/>
      <c r="Z17" s="25" t="s">
        <v>665</v>
      </c>
    </row>
    <row r="18" spans="1:26" s="19" customFormat="1" ht="25.95" customHeight="1">
      <c r="A18" s="27"/>
      <c r="B18" s="28"/>
      <c r="C18" s="35"/>
      <c r="E18" s="378">
        <v>12</v>
      </c>
      <c r="F18" s="35"/>
      <c r="G18" s="35"/>
      <c r="H18" s="35"/>
      <c r="I18" s="47" t="s">
        <v>666</v>
      </c>
      <c r="J18" s="43" t="s">
        <v>1160</v>
      </c>
      <c r="K18" s="43" t="s">
        <v>1585</v>
      </c>
      <c r="L18" s="43" t="s">
        <v>1168</v>
      </c>
      <c r="M18" s="46">
        <v>2727254</v>
      </c>
      <c r="N18" s="43">
        <v>45664</v>
      </c>
      <c r="O18" s="43"/>
      <c r="P18" s="355"/>
      <c r="Q18" s="43" t="s">
        <v>116</v>
      </c>
      <c r="R18" s="43" t="s">
        <v>1462</v>
      </c>
      <c r="S18" s="43">
        <v>45664</v>
      </c>
      <c r="T18" s="376" t="s">
        <v>593</v>
      </c>
      <c r="U18" s="43"/>
      <c r="V18" s="54"/>
      <c r="W18" s="59"/>
      <c r="X18" s="822">
        <v>45664</v>
      </c>
      <c r="Y18" s="43"/>
      <c r="Z18" s="47" t="s">
        <v>666</v>
      </c>
    </row>
    <row r="19" spans="1:26" s="19" customFormat="1" ht="25.95" customHeight="1">
      <c r="A19" s="27"/>
      <c r="B19" s="28"/>
      <c r="C19" s="35"/>
      <c r="E19" s="377">
        <v>13</v>
      </c>
      <c r="F19" s="28"/>
      <c r="G19" s="28"/>
      <c r="H19" s="28"/>
      <c r="I19" s="25" t="s">
        <v>667</v>
      </c>
      <c r="J19" s="30" t="s">
        <v>1160</v>
      </c>
      <c r="K19" s="30" t="s">
        <v>1585</v>
      </c>
      <c r="L19" s="30" t="s">
        <v>1172</v>
      </c>
      <c r="M19" s="33">
        <v>2815655</v>
      </c>
      <c r="N19" s="30">
        <v>45661</v>
      </c>
      <c r="O19" s="33"/>
      <c r="P19" s="108"/>
      <c r="Q19" s="30" t="s">
        <v>116</v>
      </c>
      <c r="R19" s="30" t="s">
        <v>1462</v>
      </c>
      <c r="S19" s="30">
        <v>45661</v>
      </c>
      <c r="T19" s="374" t="s">
        <v>593</v>
      </c>
      <c r="U19" s="30"/>
      <c r="V19" s="54"/>
      <c r="W19" s="59"/>
      <c r="X19" s="821">
        <v>45661</v>
      </c>
      <c r="Y19" s="30"/>
      <c r="Z19" s="25" t="s">
        <v>667</v>
      </c>
    </row>
    <row r="20" spans="1:26" s="19" customFormat="1" ht="25.95" customHeight="1">
      <c r="A20" s="27"/>
      <c r="B20" s="28"/>
      <c r="C20" s="35"/>
      <c r="E20" s="378">
        <v>14</v>
      </c>
      <c r="F20" s="35"/>
      <c r="G20" s="35"/>
      <c r="H20" s="35"/>
      <c r="I20" s="47" t="s">
        <v>668</v>
      </c>
      <c r="J20" s="43" t="s">
        <v>1161</v>
      </c>
      <c r="K20" s="43" t="s">
        <v>1166</v>
      </c>
      <c r="L20" s="43" t="s">
        <v>1170</v>
      </c>
      <c r="M20" s="46">
        <v>2711090</v>
      </c>
      <c r="N20" s="43">
        <v>45651</v>
      </c>
      <c r="O20" s="46">
        <v>1030</v>
      </c>
      <c r="P20" s="355"/>
      <c r="Q20" s="43" t="s">
        <v>116</v>
      </c>
      <c r="R20" s="43" t="s">
        <v>1462</v>
      </c>
      <c r="S20" s="43">
        <v>46016</v>
      </c>
      <c r="T20" s="376" t="s">
        <v>593</v>
      </c>
      <c r="U20" s="43"/>
      <c r="V20" s="54"/>
      <c r="W20" s="59"/>
      <c r="X20" s="822"/>
      <c r="Y20" s="43"/>
      <c r="Z20" s="47" t="s">
        <v>668</v>
      </c>
    </row>
    <row r="21" spans="1:26" s="19" customFormat="1" ht="31.95" customHeight="1">
      <c r="A21" s="27"/>
      <c r="B21" s="28"/>
      <c r="C21" s="35"/>
      <c r="F21" s="28"/>
      <c r="G21" s="28"/>
      <c r="H21" s="28"/>
      <c r="I21" s="25"/>
      <c r="J21" s="25"/>
      <c r="K21" s="30"/>
      <c r="L21" s="30"/>
      <c r="M21" s="30"/>
      <c r="N21" s="30"/>
      <c r="O21" s="108"/>
      <c r="P21" s="33"/>
      <c r="Q21" s="33"/>
      <c r="R21" s="33"/>
      <c r="S21" s="374"/>
      <c r="T21" s="30"/>
      <c r="U21" s="33"/>
      <c r="W21" s="7"/>
      <c r="X21" s="72"/>
    </row>
    <row r="22" spans="1:26" s="2" customFormat="1" ht="19.95" customHeight="1">
      <c r="A22" s="36"/>
      <c r="C22" s="35"/>
      <c r="H22" s="8"/>
      <c r="I22" s="102"/>
      <c r="K22" s="3"/>
      <c r="L22" s="3"/>
      <c r="M22" s="3"/>
      <c r="N22" s="3"/>
      <c r="O22" s="3"/>
      <c r="P22" s="3"/>
      <c r="Q22" s="3"/>
      <c r="R22" s="3"/>
      <c r="S22" s="107"/>
      <c r="T22" s="3"/>
      <c r="V22" s="4"/>
      <c r="X22" s="67"/>
    </row>
    <row r="23" spans="1:26" s="2" customFormat="1" ht="19.8" customHeight="1">
      <c r="A23" s="36"/>
      <c r="C23" s="35"/>
      <c r="H23" s="8"/>
      <c r="I23" s="102"/>
      <c r="K23" s="3"/>
      <c r="L23" s="3"/>
      <c r="M23" s="3"/>
      <c r="N23" s="3"/>
      <c r="O23" s="3"/>
      <c r="P23" s="3"/>
      <c r="Q23" s="3"/>
      <c r="R23" s="3"/>
      <c r="S23" s="107"/>
      <c r="T23" s="3"/>
      <c r="V23" s="4"/>
      <c r="X23" s="67"/>
    </row>
    <row r="24" spans="1:26" ht="19.95" customHeight="1">
      <c r="U24" s="5"/>
    </row>
    <row r="25" spans="1:26" ht="19.95" customHeight="1">
      <c r="U25" s="5"/>
    </row>
    <row r="26" spans="1:26" ht="19.95" customHeight="1">
      <c r="U26" s="5"/>
    </row>
    <row r="27" spans="1:26" ht="19.95" customHeight="1">
      <c r="U27" s="5"/>
    </row>
  </sheetData>
  <mergeCells count="1">
    <mergeCell ref="A2:B2"/>
  </mergeCells>
  <phoneticPr fontId="17" type="noConversion"/>
  <hyperlinks>
    <hyperlink ref="Z7" location="VT!A1" display="TK24088" xr:uid="{A2B68E41-0E62-4241-AE79-B013F4FEC9E7}"/>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804DF-C285-44CD-9AC4-33A48B0DA44F}">
  <sheetPr codeName="Sheet22">
    <tabColor rgb="FFFDCB7B"/>
  </sheetPr>
  <dimension ref="A1:Y27"/>
  <sheetViews>
    <sheetView tabSelected="1"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9" width="7.5546875" style="40" hidden="1" customWidth="1"/>
    <col min="10" max="10" width="10.77734375" style="379" customWidth="1"/>
    <col min="11" max="11" width="14.21875" style="5" customWidth="1"/>
    <col min="12" max="12" width="26.109375" style="37" customWidth="1"/>
    <col min="13" max="13" width="31.77734375" style="37" customWidth="1"/>
    <col min="14" max="15" width="11.77734375" style="37" customWidth="1"/>
    <col min="16" max="16" width="10.6640625" style="37" bestFit="1" customWidth="1"/>
    <col min="17" max="17" width="12.44140625" style="37" customWidth="1"/>
    <col min="18" max="18" width="11.33203125" style="37" bestFit="1" customWidth="1"/>
    <col min="19" max="19" width="11.77734375" style="37" customWidth="1"/>
    <col min="20" max="20" width="10.6640625" style="109" bestFit="1" customWidth="1"/>
    <col min="21" max="21" width="6.6640625" style="37" bestFit="1" customWidth="1"/>
    <col min="22" max="22" width="12.5546875" customWidth="1"/>
    <col min="23" max="23" width="1.77734375" style="38" customWidth="1"/>
    <col min="24" max="24" width="1.88671875" style="2" customWidth="1"/>
    <col min="25" max="25" width="11.109375" style="5" bestFit="1" customWidth="1"/>
    <col min="26" max="16384" width="9.109375" style="5"/>
  </cols>
  <sheetData>
    <row r="1" spans="1:24" s="2" customFormat="1" ht="14.4" customHeight="1">
      <c r="A1" s="1" t="s">
        <v>267</v>
      </c>
      <c r="B1"/>
      <c r="H1" s="8"/>
      <c r="I1" s="8"/>
      <c r="J1" s="102"/>
      <c r="L1" s="3"/>
      <c r="M1" s="3"/>
      <c r="N1" s="3"/>
      <c r="O1" s="3"/>
      <c r="P1" s="3"/>
      <c r="Q1" s="3"/>
      <c r="R1" s="3"/>
      <c r="S1" s="3"/>
      <c r="T1" s="107"/>
      <c r="U1" s="3"/>
      <c r="W1" s="4"/>
    </row>
    <row r="2" spans="1:24" customFormat="1" ht="35.4" customHeight="1">
      <c r="A2" s="1800"/>
      <c r="B2" s="1769"/>
      <c r="C2" s="2"/>
      <c r="D2" s="5"/>
      <c r="E2" s="1797" t="s">
        <v>620</v>
      </c>
      <c r="F2" s="1769"/>
      <c r="G2" s="1769"/>
      <c r="H2" s="1769"/>
      <c r="I2" s="1769"/>
      <c r="J2" s="1769"/>
      <c r="K2" s="1769"/>
      <c r="L2" s="37"/>
      <c r="M2" s="37"/>
      <c r="N2" s="37"/>
      <c r="O2" s="37"/>
      <c r="P2" s="37"/>
      <c r="Q2" s="37"/>
      <c r="R2" s="37"/>
      <c r="S2" s="37"/>
      <c r="T2" s="109"/>
      <c r="U2" s="37"/>
      <c r="W2" s="5"/>
      <c r="X2" s="7"/>
    </row>
    <row r="3" spans="1:24" customFormat="1" ht="14.4" customHeight="1">
      <c r="A3" s="1"/>
      <c r="C3" s="2"/>
      <c r="D3" s="8"/>
      <c r="E3" s="8"/>
      <c r="F3" s="8"/>
      <c r="G3" s="2"/>
      <c r="H3" s="8"/>
      <c r="I3" s="8"/>
      <c r="J3" s="380"/>
      <c r="K3" s="2"/>
      <c r="L3" s="3"/>
      <c r="M3" s="3"/>
      <c r="N3" s="3"/>
      <c r="O3" s="3"/>
      <c r="P3" s="3"/>
      <c r="Q3" s="3"/>
      <c r="R3" s="3"/>
      <c r="S3" s="3"/>
      <c r="T3" s="107"/>
      <c r="U3" s="3"/>
      <c r="V3" s="3"/>
      <c r="W3" s="2"/>
      <c r="X3" s="7"/>
    </row>
    <row r="4" spans="1:24" s="16" customFormat="1" ht="34.950000000000003" customHeight="1">
      <c r="A4" s="13"/>
      <c r="B4" s="14"/>
      <c r="C4" s="15"/>
      <c r="E4" s="1798" t="s">
        <v>1311</v>
      </c>
      <c r="F4" s="1799"/>
      <c r="G4" s="1799"/>
      <c r="H4" s="1799"/>
      <c r="I4" s="1799"/>
      <c r="J4" s="1799"/>
      <c r="K4" s="1799"/>
      <c r="L4" s="786"/>
      <c r="P4" s="18"/>
      <c r="Q4" s="41"/>
      <c r="R4" s="41"/>
      <c r="S4" s="41"/>
      <c r="T4" s="41"/>
      <c r="W4" s="18"/>
      <c r="X4" s="7"/>
    </row>
    <row r="5" spans="1:24" s="16" customFormat="1" ht="10.050000000000001" customHeight="1">
      <c r="A5" s="13"/>
      <c r="B5" s="14"/>
      <c r="C5" s="15"/>
      <c r="E5" s="104"/>
      <c r="F5" s="41"/>
      <c r="G5" s="41"/>
      <c r="H5" s="41"/>
      <c r="I5" s="41"/>
      <c r="J5" s="41"/>
      <c r="K5" s="41"/>
      <c r="L5" s="786"/>
      <c r="P5" s="18"/>
      <c r="Q5" s="41"/>
      <c r="R5" s="41"/>
      <c r="S5" s="41"/>
      <c r="T5" s="41"/>
      <c r="W5" s="18"/>
      <c r="X5" s="7"/>
    </row>
    <row r="6" spans="1:24" s="183" customFormat="1" ht="25.95" customHeight="1">
      <c r="A6" s="27"/>
      <c r="B6" s="27"/>
      <c r="C6" s="352"/>
      <c r="E6" s="471"/>
      <c r="F6" s="471"/>
      <c r="G6" s="472"/>
      <c r="H6" s="472"/>
      <c r="I6" s="472"/>
      <c r="J6" s="474" t="s">
        <v>654</v>
      </c>
      <c r="K6" s="480" t="s">
        <v>753</v>
      </c>
      <c r="L6" s="480" t="s">
        <v>1555</v>
      </c>
      <c r="M6" s="480" t="s">
        <v>403</v>
      </c>
      <c r="N6" s="480" t="s">
        <v>311</v>
      </c>
      <c r="O6" s="480" t="s">
        <v>629</v>
      </c>
      <c r="P6" s="480" t="s">
        <v>303</v>
      </c>
      <c r="Q6" s="480" t="s">
        <v>622</v>
      </c>
      <c r="R6" s="480" t="s">
        <v>1042</v>
      </c>
      <c r="S6" s="480" t="s">
        <v>623</v>
      </c>
      <c r="T6" s="480" t="s">
        <v>1053</v>
      </c>
      <c r="U6" s="491" t="s">
        <v>456</v>
      </c>
      <c r="V6" s="480" t="s">
        <v>108</v>
      </c>
      <c r="X6" s="479"/>
    </row>
    <row r="7" spans="1:24" s="19" customFormat="1" ht="25.95" customHeight="1">
      <c r="A7" s="27"/>
      <c r="B7" s="28"/>
      <c r="C7" s="20"/>
      <c r="D7" s="21"/>
      <c r="E7" s="28"/>
      <c r="F7" s="28"/>
      <c r="G7" s="28"/>
      <c r="H7" s="28"/>
      <c r="I7" s="28"/>
      <c r="J7" s="331" t="s">
        <v>655</v>
      </c>
      <c r="K7" s="30" t="s">
        <v>1160</v>
      </c>
      <c r="L7" s="99" t="s">
        <v>1162</v>
      </c>
      <c r="M7" s="30" t="s">
        <v>812</v>
      </c>
      <c r="N7" s="33">
        <v>2765997</v>
      </c>
      <c r="O7" s="30">
        <f ca="1">P7-30</f>
        <v>45936</v>
      </c>
      <c r="P7" s="30">
        <f ca="1">TODAY()+14</f>
        <v>45966</v>
      </c>
      <c r="Q7" s="108">
        <f ca="1">P7-TODAY()</f>
        <v>14</v>
      </c>
      <c r="R7" s="33" t="s">
        <v>263</v>
      </c>
      <c r="S7" s="33" t="s">
        <v>628</v>
      </c>
      <c r="T7" s="30"/>
      <c r="U7" s="374" t="s">
        <v>588</v>
      </c>
      <c r="V7" s="30" t="s">
        <v>81</v>
      </c>
      <c r="W7" s="54"/>
      <c r="X7" s="59"/>
    </row>
    <row r="8" spans="1:24" s="19" customFormat="1" ht="25.95" customHeight="1">
      <c r="A8" s="27"/>
      <c r="B8" s="28"/>
      <c r="C8" s="35"/>
      <c r="E8" s="35"/>
      <c r="F8" s="35"/>
      <c r="G8" s="35"/>
      <c r="H8" s="35"/>
      <c r="I8" s="35"/>
      <c r="J8" s="47" t="s">
        <v>656</v>
      </c>
      <c r="K8" s="43" t="s">
        <v>644</v>
      </c>
      <c r="L8" s="42" t="s">
        <v>1049</v>
      </c>
      <c r="M8" s="43" t="s">
        <v>1045</v>
      </c>
      <c r="N8" s="46">
        <v>4282828</v>
      </c>
      <c r="O8" s="43">
        <f ca="1">P8-30</f>
        <v>45934</v>
      </c>
      <c r="P8" s="43">
        <f ca="1">TODAY()+12</f>
        <v>45964</v>
      </c>
      <c r="Q8" s="355">
        <f ca="1">P8-TODAY()</f>
        <v>12</v>
      </c>
      <c r="R8" s="46" t="s">
        <v>263</v>
      </c>
      <c r="S8" s="46" t="s">
        <v>628</v>
      </c>
      <c r="T8" s="43"/>
      <c r="U8" s="376" t="s">
        <v>588</v>
      </c>
      <c r="V8" s="43" t="s">
        <v>1043</v>
      </c>
      <c r="W8" s="54"/>
      <c r="X8" s="59"/>
    </row>
    <row r="9" spans="1:24" s="19" customFormat="1" ht="25.95" customHeight="1">
      <c r="A9" s="27"/>
      <c r="B9" s="28"/>
      <c r="C9" s="35"/>
      <c r="E9" s="28"/>
      <c r="F9" s="28"/>
      <c r="G9" s="28"/>
      <c r="H9" s="28"/>
      <c r="I9" s="28"/>
      <c r="J9" s="25" t="s">
        <v>657</v>
      </c>
      <c r="K9" s="30" t="s">
        <v>1160</v>
      </c>
      <c r="L9" s="29" t="s">
        <v>1163</v>
      </c>
      <c r="M9" s="30" t="s">
        <v>645</v>
      </c>
      <c r="N9" s="33">
        <v>4378645</v>
      </c>
      <c r="O9" s="30">
        <f t="shared" ref="O9:O20" ca="1" si="0">P9-30</f>
        <v>45930</v>
      </c>
      <c r="P9" s="30">
        <f ca="1">TODAY()+8</f>
        <v>45960</v>
      </c>
      <c r="Q9" s="108">
        <f t="shared" ref="Q9:Q15" ca="1" si="1">P9-TODAY()</f>
        <v>8</v>
      </c>
      <c r="R9" s="33" t="s">
        <v>116</v>
      </c>
      <c r="S9" s="33" t="s">
        <v>628</v>
      </c>
      <c r="T9" s="30"/>
      <c r="U9" s="374" t="s">
        <v>588</v>
      </c>
      <c r="V9" s="30" t="s">
        <v>81</v>
      </c>
      <c r="W9" s="54"/>
      <c r="X9" s="59"/>
    </row>
    <row r="10" spans="1:24" s="19" customFormat="1" ht="25.95" customHeight="1">
      <c r="A10" s="27"/>
      <c r="B10" s="28"/>
      <c r="C10" s="35"/>
      <c r="E10" s="35"/>
      <c r="F10" s="35"/>
      <c r="G10" s="35"/>
      <c r="H10" s="35"/>
      <c r="I10" s="35"/>
      <c r="J10" s="47" t="s">
        <v>658</v>
      </c>
      <c r="K10" s="43" t="s">
        <v>637</v>
      </c>
      <c r="L10" s="42" t="s">
        <v>597</v>
      </c>
      <c r="M10" s="43" t="s">
        <v>1164</v>
      </c>
      <c r="N10" s="46">
        <v>4232323</v>
      </c>
      <c r="O10" s="43">
        <f t="shared" ca="1" si="0"/>
        <v>45930</v>
      </c>
      <c r="P10" s="43">
        <f ca="1">TODAY()+8</f>
        <v>45960</v>
      </c>
      <c r="Q10" s="355">
        <v>12</v>
      </c>
      <c r="R10" s="46" t="s">
        <v>263</v>
      </c>
      <c r="S10" s="46" t="s">
        <v>628</v>
      </c>
      <c r="T10" s="43"/>
      <c r="U10" s="376" t="s">
        <v>593</v>
      </c>
      <c r="V10" s="43"/>
      <c r="W10" s="54"/>
      <c r="X10" s="59"/>
    </row>
    <row r="11" spans="1:24" s="19" customFormat="1" ht="25.95" customHeight="1">
      <c r="A11" s="27"/>
      <c r="B11" s="28"/>
      <c r="C11" s="35"/>
      <c r="E11" s="28"/>
      <c r="F11" s="28"/>
      <c r="G11" s="28"/>
      <c r="H11" s="28"/>
      <c r="I11" s="28"/>
      <c r="J11" s="25" t="s">
        <v>659</v>
      </c>
      <c r="K11" s="30" t="s">
        <v>1160</v>
      </c>
      <c r="L11" s="25" t="s">
        <v>1044</v>
      </c>
      <c r="M11" s="30" t="s">
        <v>26</v>
      </c>
      <c r="N11" s="33">
        <v>4223434</v>
      </c>
      <c r="O11" s="30">
        <f t="shared" ca="1" si="0"/>
        <v>45929</v>
      </c>
      <c r="P11" s="30">
        <f ca="1">TODAY()+7</f>
        <v>45959</v>
      </c>
      <c r="Q11" s="108">
        <f t="shared" ca="1" si="1"/>
        <v>7</v>
      </c>
      <c r="R11" s="33" t="s">
        <v>263</v>
      </c>
      <c r="S11" s="33" t="s">
        <v>628</v>
      </c>
      <c r="T11" s="30"/>
      <c r="U11" s="374" t="s">
        <v>588</v>
      </c>
      <c r="V11" s="30" t="s">
        <v>81</v>
      </c>
      <c r="W11" s="54"/>
      <c r="X11" s="59"/>
    </row>
    <row r="12" spans="1:24" s="19" customFormat="1" ht="25.95" customHeight="1">
      <c r="A12" s="27"/>
      <c r="B12" s="28"/>
      <c r="C12" s="35"/>
      <c r="E12" s="35"/>
      <c r="F12" s="35"/>
      <c r="G12" s="35"/>
      <c r="H12" s="35"/>
      <c r="I12" s="35"/>
      <c r="J12" s="47" t="s">
        <v>660</v>
      </c>
      <c r="K12" s="43" t="s">
        <v>1160</v>
      </c>
      <c r="L12" s="47" t="s">
        <v>643</v>
      </c>
      <c r="M12" s="43" t="s">
        <v>1046</v>
      </c>
      <c r="N12" s="46">
        <v>2711511</v>
      </c>
      <c r="O12" s="43">
        <f t="shared" ca="1" si="0"/>
        <v>45926</v>
      </c>
      <c r="P12" s="43">
        <f ca="1">TODAY()+4</f>
        <v>45956</v>
      </c>
      <c r="Q12" s="355">
        <v>13</v>
      </c>
      <c r="R12" s="46" t="s">
        <v>263</v>
      </c>
      <c r="S12" s="46" t="s">
        <v>628</v>
      </c>
      <c r="T12" s="43"/>
      <c r="U12" s="376" t="s">
        <v>588</v>
      </c>
      <c r="V12" s="43" t="s">
        <v>81</v>
      </c>
      <c r="W12" s="54"/>
      <c r="X12" s="59"/>
    </row>
    <row r="13" spans="1:24" s="19" customFormat="1" ht="25.95" customHeight="1">
      <c r="A13" s="27"/>
      <c r="B13" s="28"/>
      <c r="C13" s="35"/>
      <c r="E13" s="28"/>
      <c r="F13" s="28"/>
      <c r="G13" s="28"/>
      <c r="H13" s="28"/>
      <c r="I13" s="28"/>
      <c r="J13" s="25" t="s">
        <v>661</v>
      </c>
      <c r="K13" s="30" t="s">
        <v>644</v>
      </c>
      <c r="L13" s="25" t="s">
        <v>1047</v>
      </c>
      <c r="M13" s="30" t="s">
        <v>645</v>
      </c>
      <c r="N13" s="33">
        <v>4378645</v>
      </c>
      <c r="O13" s="30">
        <f t="shared" ca="1" si="0"/>
        <v>45923</v>
      </c>
      <c r="P13" s="30">
        <f ca="1">TODAY()+1</f>
        <v>45953</v>
      </c>
      <c r="Q13" s="108">
        <f t="shared" ca="1" si="1"/>
        <v>1</v>
      </c>
      <c r="R13" s="33" t="s">
        <v>116</v>
      </c>
      <c r="S13" s="33" t="s">
        <v>628</v>
      </c>
      <c r="T13" s="30"/>
      <c r="U13" s="374" t="s">
        <v>588</v>
      </c>
      <c r="V13" s="30" t="s">
        <v>81</v>
      </c>
      <c r="W13" s="54"/>
      <c r="X13" s="59"/>
    </row>
    <row r="14" spans="1:24" s="19" customFormat="1" ht="25.95" customHeight="1">
      <c r="A14" s="27"/>
      <c r="B14" s="28"/>
      <c r="C14" s="35"/>
      <c r="E14" s="35"/>
      <c r="F14" s="35"/>
      <c r="G14" s="35"/>
      <c r="H14" s="35"/>
      <c r="I14" s="35"/>
      <c r="J14" s="47" t="s">
        <v>662</v>
      </c>
      <c r="K14" s="43" t="s">
        <v>644</v>
      </c>
      <c r="L14" s="47" t="s">
        <v>1048</v>
      </c>
      <c r="M14" s="43" t="s">
        <v>645</v>
      </c>
      <c r="N14" s="46">
        <v>4378645</v>
      </c>
      <c r="O14" s="43">
        <f t="shared" ca="1" si="0"/>
        <v>45922</v>
      </c>
      <c r="P14" s="43">
        <f ca="1">TODAY()+0</f>
        <v>45952</v>
      </c>
      <c r="Q14" s="355">
        <v>14</v>
      </c>
      <c r="R14" s="46" t="s">
        <v>116</v>
      </c>
      <c r="S14" s="46" t="s">
        <v>628</v>
      </c>
      <c r="T14" s="43"/>
      <c r="U14" s="376" t="s">
        <v>588</v>
      </c>
      <c r="V14" s="43" t="s">
        <v>1043</v>
      </c>
      <c r="W14" s="54"/>
      <c r="X14" s="59"/>
    </row>
    <row r="15" spans="1:24" s="19" customFormat="1" ht="25.95" customHeight="1">
      <c r="A15" s="27"/>
      <c r="B15" s="28"/>
      <c r="C15" s="35"/>
      <c r="E15" s="28"/>
      <c r="F15" s="28"/>
      <c r="G15" s="28"/>
      <c r="H15" s="28"/>
      <c r="I15" s="28"/>
      <c r="J15" s="25" t="s">
        <v>663</v>
      </c>
      <c r="K15" s="30" t="s">
        <v>637</v>
      </c>
      <c r="L15" s="25" t="s">
        <v>1051</v>
      </c>
      <c r="M15" s="30" t="s">
        <v>1052</v>
      </c>
      <c r="N15" s="33">
        <v>4287555</v>
      </c>
      <c r="O15" s="30">
        <f t="shared" ca="1" si="0"/>
        <v>45920</v>
      </c>
      <c r="P15" s="30">
        <f ca="1">TODAY()-2</f>
        <v>45950</v>
      </c>
      <c r="Q15" s="108">
        <f t="shared" ca="1" si="1"/>
        <v>-2</v>
      </c>
      <c r="R15" s="33" t="s">
        <v>116</v>
      </c>
      <c r="S15" s="33" t="s">
        <v>1461</v>
      </c>
      <c r="T15" s="30"/>
      <c r="U15" s="374" t="s">
        <v>588</v>
      </c>
      <c r="V15" s="30" t="s">
        <v>81</v>
      </c>
      <c r="W15" s="54"/>
      <c r="X15" s="59"/>
    </row>
    <row r="16" spans="1:24" s="19" customFormat="1" ht="25.95" customHeight="1">
      <c r="A16" s="27"/>
      <c r="B16" s="28"/>
      <c r="C16" s="35"/>
      <c r="E16" s="35"/>
      <c r="F16" s="35"/>
      <c r="G16" s="35"/>
      <c r="H16" s="35"/>
      <c r="I16" s="35"/>
      <c r="J16" s="47" t="s">
        <v>664</v>
      </c>
      <c r="K16" s="43" t="s">
        <v>644</v>
      </c>
      <c r="L16" s="47" t="s">
        <v>1050</v>
      </c>
      <c r="M16" s="43" t="s">
        <v>645</v>
      </c>
      <c r="N16" s="46">
        <v>4378645</v>
      </c>
      <c r="O16" s="43">
        <f t="shared" si="0"/>
        <v>45642</v>
      </c>
      <c r="P16" s="43">
        <v>45672</v>
      </c>
      <c r="Q16" s="355"/>
      <c r="R16" s="46" t="s">
        <v>263</v>
      </c>
      <c r="S16" s="46" t="s">
        <v>1462</v>
      </c>
      <c r="T16" s="46"/>
      <c r="U16" s="376" t="s">
        <v>588</v>
      </c>
      <c r="V16" s="43" t="s">
        <v>81</v>
      </c>
      <c r="W16" s="54"/>
      <c r="X16" s="59"/>
    </row>
    <row r="17" spans="1:25" s="19" customFormat="1" ht="25.95" customHeight="1">
      <c r="A17" s="27"/>
      <c r="B17" s="28"/>
      <c r="C17" s="35"/>
      <c r="E17" s="28"/>
      <c r="F17" s="28"/>
      <c r="G17" s="28"/>
      <c r="H17" s="28"/>
      <c r="I17" s="28"/>
      <c r="J17" s="25" t="s">
        <v>665</v>
      </c>
      <c r="K17" s="30" t="s">
        <v>633</v>
      </c>
      <c r="L17" s="30" t="s">
        <v>1166</v>
      </c>
      <c r="M17" s="30" t="s">
        <v>1165</v>
      </c>
      <c r="N17" s="33">
        <v>4756599</v>
      </c>
      <c r="O17" s="30">
        <f t="shared" si="0"/>
        <v>45639</v>
      </c>
      <c r="P17" s="30">
        <v>45669</v>
      </c>
      <c r="Q17" s="108"/>
      <c r="R17" s="33" t="s">
        <v>116</v>
      </c>
      <c r="S17" s="33" t="s">
        <v>1462</v>
      </c>
      <c r="T17" s="374"/>
      <c r="U17" s="374" t="s">
        <v>593</v>
      </c>
      <c r="V17" s="33"/>
      <c r="W17" s="54"/>
      <c r="X17" s="59"/>
    </row>
    <row r="18" spans="1:25" s="19" customFormat="1" ht="25.95" customHeight="1">
      <c r="A18" s="27"/>
      <c r="B18" s="28"/>
      <c r="C18" s="35"/>
      <c r="E18" s="35"/>
      <c r="F18" s="35"/>
      <c r="G18" s="35"/>
      <c r="H18" s="35"/>
      <c r="I18" s="35"/>
      <c r="J18" s="47" t="s">
        <v>666</v>
      </c>
      <c r="K18" s="43" t="s">
        <v>68</v>
      </c>
      <c r="L18" s="43" t="s">
        <v>1167</v>
      </c>
      <c r="M18" s="43" t="s">
        <v>1168</v>
      </c>
      <c r="N18" s="46">
        <v>2727254</v>
      </c>
      <c r="O18" s="43">
        <f t="shared" si="0"/>
        <v>45634</v>
      </c>
      <c r="P18" s="43">
        <v>45664</v>
      </c>
      <c r="Q18" s="355"/>
      <c r="R18" s="43" t="s">
        <v>116</v>
      </c>
      <c r="S18" s="43" t="s">
        <v>1462</v>
      </c>
      <c r="T18" s="43"/>
      <c r="U18" s="376" t="s">
        <v>588</v>
      </c>
      <c r="V18" s="43" t="s">
        <v>81</v>
      </c>
      <c r="W18" s="54"/>
      <c r="X18" s="59"/>
    </row>
    <row r="19" spans="1:25" s="19" customFormat="1" ht="25.95" customHeight="1">
      <c r="A19" s="27"/>
      <c r="B19" s="28"/>
      <c r="C19" s="35"/>
      <c r="E19" s="28"/>
      <c r="F19" s="28"/>
      <c r="G19" s="28"/>
      <c r="H19" s="28"/>
      <c r="I19" s="28"/>
      <c r="J19" s="25" t="s">
        <v>667</v>
      </c>
      <c r="K19" s="30" t="s">
        <v>629</v>
      </c>
      <c r="L19" s="30" t="s">
        <v>1171</v>
      </c>
      <c r="M19" s="30" t="s">
        <v>1172</v>
      </c>
      <c r="N19" s="33">
        <v>2815655</v>
      </c>
      <c r="O19" s="30">
        <f t="shared" si="0"/>
        <v>45631</v>
      </c>
      <c r="P19" s="30">
        <v>45661</v>
      </c>
      <c r="Q19" s="108"/>
      <c r="R19" s="30" t="s">
        <v>116</v>
      </c>
      <c r="S19" s="30" t="s">
        <v>1462</v>
      </c>
      <c r="T19" s="30"/>
      <c r="U19" s="374" t="s">
        <v>588</v>
      </c>
      <c r="V19" s="30" t="s">
        <v>81</v>
      </c>
      <c r="W19" s="54"/>
      <c r="X19" s="59"/>
    </row>
    <row r="20" spans="1:25" s="19" customFormat="1" ht="25.95" customHeight="1">
      <c r="A20" s="27"/>
      <c r="B20" s="28"/>
      <c r="C20" s="35"/>
      <c r="E20" s="35"/>
      <c r="F20" s="35"/>
      <c r="G20" s="35"/>
      <c r="H20" s="35"/>
      <c r="I20" s="35"/>
      <c r="J20" s="47" t="s">
        <v>668</v>
      </c>
      <c r="K20" s="43" t="s">
        <v>1161</v>
      </c>
      <c r="L20" s="43" t="s">
        <v>1166</v>
      </c>
      <c r="M20" s="43" t="s">
        <v>1170</v>
      </c>
      <c r="N20" s="46">
        <v>2711090</v>
      </c>
      <c r="O20" s="43">
        <f t="shared" si="0"/>
        <v>45621</v>
      </c>
      <c r="P20" s="43">
        <v>45651</v>
      </c>
      <c r="Q20" s="355"/>
      <c r="R20" s="43" t="s">
        <v>116</v>
      </c>
      <c r="S20" s="43" t="s">
        <v>1462</v>
      </c>
      <c r="T20" s="43"/>
      <c r="U20" s="376" t="s">
        <v>593</v>
      </c>
      <c r="V20" s="43"/>
      <c r="W20" s="54"/>
      <c r="X20" s="59"/>
    </row>
    <row r="21" spans="1:25" s="19" customFormat="1" ht="31.95" customHeight="1">
      <c r="A21" s="27"/>
      <c r="B21" s="28"/>
      <c r="C21" s="35"/>
      <c r="E21" s="28"/>
      <c r="F21" s="28"/>
      <c r="G21" s="28"/>
      <c r="H21" s="28"/>
      <c r="I21" s="28"/>
      <c r="J21" s="25"/>
      <c r="K21" s="25"/>
      <c r="L21" s="30"/>
      <c r="M21" s="30"/>
      <c r="N21" s="30"/>
      <c r="O21" s="30"/>
      <c r="P21" s="108"/>
      <c r="Q21" s="33"/>
      <c r="R21" s="33"/>
      <c r="S21" s="33"/>
      <c r="T21" s="374"/>
      <c r="U21" s="30"/>
      <c r="V21" s="33"/>
      <c r="X21" s="7"/>
      <c r="Y21" s="30"/>
    </row>
    <row r="22" spans="1:25" s="2" customFormat="1" ht="19.95" customHeight="1">
      <c r="A22" s="36"/>
      <c r="C22" s="35"/>
      <c r="H22" s="8"/>
      <c r="I22" s="8"/>
      <c r="J22" s="102"/>
      <c r="L22" s="3"/>
      <c r="M22" s="3"/>
      <c r="N22" s="3"/>
      <c r="O22" s="3"/>
      <c r="P22" s="3"/>
      <c r="Q22" s="3"/>
      <c r="R22" s="3"/>
      <c r="S22" s="3"/>
      <c r="T22" s="107"/>
      <c r="U22" s="3"/>
      <c r="W22" s="4"/>
    </row>
    <row r="23" spans="1:25" s="2" customFormat="1" ht="19.8" customHeight="1">
      <c r="A23" s="36"/>
      <c r="C23" s="35"/>
      <c r="H23" s="8"/>
      <c r="I23" s="8"/>
      <c r="J23" s="102"/>
      <c r="L23" s="3"/>
      <c r="M23" s="3"/>
      <c r="N23" s="3"/>
      <c r="O23" s="3"/>
      <c r="P23" s="3"/>
      <c r="Q23" s="3"/>
      <c r="R23" s="3"/>
      <c r="S23" s="3"/>
      <c r="T23" s="107"/>
      <c r="U23" s="3"/>
      <c r="W23" s="4"/>
    </row>
    <row r="24" spans="1:25" ht="19.95" customHeight="1">
      <c r="V24" s="5"/>
    </row>
    <row r="25" spans="1:25" ht="19.95" customHeight="1">
      <c r="V25" s="5"/>
    </row>
    <row r="26" spans="1:25" ht="19.95" customHeight="1">
      <c r="V26" s="5"/>
    </row>
    <row r="27" spans="1:25" ht="19.95" customHeight="1">
      <c r="V27" s="5"/>
    </row>
  </sheetData>
  <mergeCells count="3">
    <mergeCell ref="A2:B2"/>
    <mergeCell ref="E2:K2"/>
    <mergeCell ref="E4:K4"/>
  </mergeCells>
  <hyperlinks>
    <hyperlink ref="J7" location="VT!A1" display="TK24088" xr:uid="{DC7F4C29-1FB8-49CC-AE82-A7559635E059}"/>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1F9B-4362-4015-BE31-F5617A7C5819}">
  <sheetPr codeName="Sheet23">
    <tabColor rgb="FFFDCB7B"/>
  </sheetPr>
  <dimension ref="A1:X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9" width="7.5546875" style="40" hidden="1" customWidth="1"/>
    <col min="10" max="10" width="10.77734375" style="379" customWidth="1"/>
    <col min="11" max="11" width="14.21875" style="5" customWidth="1"/>
    <col min="12" max="12" width="26.109375" style="37" customWidth="1"/>
    <col min="13" max="13" width="31.77734375" style="37" customWidth="1"/>
    <col min="14" max="15" width="11.77734375" style="37" customWidth="1"/>
    <col min="16" max="16" width="10.6640625" style="37" bestFit="1" customWidth="1"/>
    <col min="17" max="17" width="12.44140625" style="37" customWidth="1"/>
    <col min="18" max="18" width="11.33203125" style="37" bestFit="1" customWidth="1"/>
    <col min="19" max="19" width="10.6640625" style="109" bestFit="1" customWidth="1"/>
    <col min="20" max="20" width="6.6640625" style="37" bestFit="1" customWidth="1"/>
    <col min="21" max="21" width="11.88671875" bestFit="1" customWidth="1"/>
    <col min="22" max="22" width="1.77734375" style="38" customWidth="1"/>
    <col min="23" max="23" width="1.88671875" style="2" customWidth="1"/>
    <col min="24" max="24" width="12.109375" style="5" bestFit="1" customWidth="1"/>
    <col min="25" max="16384" width="9.109375" style="5"/>
  </cols>
  <sheetData>
    <row r="1" spans="1:24" s="2" customFormat="1" ht="14.4" customHeight="1">
      <c r="A1" s="1" t="s">
        <v>267</v>
      </c>
      <c r="B1"/>
      <c r="H1" s="8"/>
      <c r="I1" s="8"/>
      <c r="J1" s="102"/>
      <c r="L1" s="3"/>
      <c r="M1" s="3"/>
      <c r="N1" s="3"/>
      <c r="O1" s="3"/>
      <c r="P1" s="3"/>
      <c r="Q1" s="3"/>
      <c r="R1" s="3"/>
      <c r="S1" s="107"/>
      <c r="T1" s="3"/>
      <c r="V1" s="4"/>
    </row>
    <row r="2" spans="1:24" customFormat="1" ht="35.4" customHeight="1">
      <c r="A2" s="1800"/>
      <c r="B2" s="1769"/>
      <c r="C2" s="2"/>
      <c r="D2" s="5"/>
      <c r="E2" s="1797" t="s">
        <v>620</v>
      </c>
      <c r="F2" s="1769"/>
      <c r="G2" s="1769"/>
      <c r="H2" s="1769"/>
      <c r="I2" s="1769"/>
      <c r="J2" s="1769"/>
      <c r="K2" s="1769"/>
      <c r="L2" s="37"/>
      <c r="M2" s="37"/>
      <c r="N2" s="37"/>
      <c r="O2" s="37"/>
      <c r="P2" s="37"/>
      <c r="Q2" s="37"/>
      <c r="R2" s="37"/>
      <c r="S2" s="109"/>
      <c r="T2" s="37"/>
      <c r="V2" s="5"/>
      <c r="W2" s="7"/>
    </row>
    <row r="3" spans="1:24" customFormat="1" ht="14.4" customHeight="1">
      <c r="A3" s="1"/>
      <c r="C3" s="2"/>
      <c r="D3" s="8"/>
      <c r="E3" s="8"/>
      <c r="F3" s="8"/>
      <c r="G3" s="2"/>
      <c r="H3" s="8"/>
      <c r="I3" s="8"/>
      <c r="J3" s="380"/>
      <c r="K3" s="2"/>
      <c r="L3" s="3"/>
      <c r="M3" s="3"/>
      <c r="N3" s="3"/>
      <c r="O3" s="3"/>
      <c r="P3" s="3"/>
      <c r="Q3" s="3"/>
      <c r="R3" s="3"/>
      <c r="S3" s="107"/>
      <c r="T3" s="3"/>
      <c r="U3" s="3"/>
      <c r="V3" s="2"/>
      <c r="W3" s="7"/>
    </row>
    <row r="4" spans="1:24" s="16" customFormat="1" ht="34.950000000000003" customHeight="1">
      <c r="A4" s="13"/>
      <c r="B4" s="14"/>
      <c r="C4" s="15"/>
      <c r="E4" s="1798" t="s">
        <v>1311</v>
      </c>
      <c r="F4" s="1799"/>
      <c r="G4" s="1799"/>
      <c r="H4" s="1799"/>
      <c r="I4" s="1799"/>
      <c r="J4" s="1799"/>
      <c r="K4" s="1799"/>
      <c r="L4" s="786"/>
      <c r="P4" s="18"/>
      <c r="Q4" s="41"/>
      <c r="R4" s="41"/>
      <c r="S4" s="41"/>
      <c r="V4" s="18"/>
      <c r="W4" s="7"/>
    </row>
    <row r="5" spans="1:24" s="16" customFormat="1" ht="10.050000000000001" customHeight="1">
      <c r="A5" s="13"/>
      <c r="B5" s="14"/>
      <c r="C5" s="15"/>
      <c r="E5" s="104"/>
      <c r="F5" s="41"/>
      <c r="G5" s="41"/>
      <c r="H5" s="41"/>
      <c r="I5" s="41"/>
      <c r="J5" s="41"/>
      <c r="K5" s="41"/>
      <c r="L5" s="786"/>
      <c r="P5" s="18"/>
      <c r="Q5" s="41"/>
      <c r="R5" s="41"/>
      <c r="S5" s="41"/>
      <c r="V5" s="18"/>
      <c r="W5" s="7"/>
    </row>
    <row r="6" spans="1:24" s="183" customFormat="1" ht="25.95" customHeight="1">
      <c r="A6" s="27"/>
      <c r="B6" s="27"/>
      <c r="C6" s="352"/>
      <c r="E6" s="816"/>
      <c r="F6" s="817"/>
      <c r="G6" s="818"/>
      <c r="H6" s="818"/>
      <c r="I6" s="818"/>
      <c r="J6" s="819" t="s">
        <v>654</v>
      </c>
      <c r="K6" s="819" t="s">
        <v>753</v>
      </c>
      <c r="L6" s="819" t="s">
        <v>653</v>
      </c>
      <c r="M6" s="819" t="s">
        <v>1169</v>
      </c>
      <c r="N6" s="819" t="s">
        <v>311</v>
      </c>
      <c r="O6" s="819" t="s">
        <v>303</v>
      </c>
      <c r="P6" s="819" t="s">
        <v>622</v>
      </c>
      <c r="Q6" s="819" t="s">
        <v>1042</v>
      </c>
      <c r="R6" s="819" t="s">
        <v>623</v>
      </c>
      <c r="S6" s="819" t="s">
        <v>1053</v>
      </c>
      <c r="T6" s="820" t="s">
        <v>456</v>
      </c>
      <c r="U6" s="820" t="s">
        <v>108</v>
      </c>
      <c r="W6" s="479"/>
      <c r="X6" s="819" t="s">
        <v>1495</v>
      </c>
    </row>
    <row r="7" spans="1:24" s="19" customFormat="1" ht="25.95" customHeight="1">
      <c r="A7" s="27"/>
      <c r="B7" s="28"/>
      <c r="C7" s="20"/>
      <c r="D7" s="21"/>
      <c r="E7" s="28"/>
      <c r="F7" s="28"/>
      <c r="G7" s="28"/>
      <c r="H7" s="28"/>
      <c r="I7" s="28"/>
      <c r="J7" s="331" t="s">
        <v>655</v>
      </c>
      <c r="K7" s="30" t="s">
        <v>1160</v>
      </c>
      <c r="L7" s="99" t="s">
        <v>1162</v>
      </c>
      <c r="M7" s="30" t="s">
        <v>812</v>
      </c>
      <c r="N7" s="33">
        <v>2765997</v>
      </c>
      <c r="O7" s="30">
        <f ca="1">TODAY()+14</f>
        <v>45966</v>
      </c>
      <c r="P7" s="108">
        <f ca="1">O7-TODAY()</f>
        <v>14</v>
      </c>
      <c r="Q7" s="33" t="s">
        <v>263</v>
      </c>
      <c r="R7" s="33" t="s">
        <v>628</v>
      </c>
      <c r="S7" s="30"/>
      <c r="T7" s="374" t="s">
        <v>588</v>
      </c>
      <c r="V7" s="54"/>
      <c r="W7" s="59"/>
    </row>
    <row r="8" spans="1:24" s="19" customFormat="1" ht="25.95" customHeight="1">
      <c r="A8" s="27"/>
      <c r="B8" s="28"/>
      <c r="C8" s="35"/>
      <c r="E8" s="35"/>
      <c r="F8" s="35"/>
      <c r="G8" s="35"/>
      <c r="H8" s="35"/>
      <c r="I8" s="35"/>
      <c r="J8" s="47" t="s">
        <v>656</v>
      </c>
      <c r="K8" s="43" t="s">
        <v>644</v>
      </c>
      <c r="L8" s="42" t="s">
        <v>1049</v>
      </c>
      <c r="M8" s="43" t="s">
        <v>1045</v>
      </c>
      <c r="N8" s="46">
        <v>4282828</v>
      </c>
      <c r="O8" s="43">
        <f ca="1">TODAY()+12</f>
        <v>45964</v>
      </c>
      <c r="P8" s="355">
        <f ca="1">O8-TODAY()</f>
        <v>12</v>
      </c>
      <c r="Q8" s="46" t="s">
        <v>263</v>
      </c>
      <c r="R8" s="46" t="s">
        <v>628</v>
      </c>
      <c r="S8" s="43"/>
      <c r="T8" s="376" t="s">
        <v>588</v>
      </c>
      <c r="U8" s="43" t="s">
        <v>1043</v>
      </c>
      <c r="V8" s="54"/>
      <c r="W8" s="59"/>
      <c r="X8" s="43"/>
    </row>
    <row r="9" spans="1:24" s="19" customFormat="1" ht="25.95" customHeight="1">
      <c r="A9" s="27"/>
      <c r="B9" s="28"/>
      <c r="C9" s="35"/>
      <c r="E9" s="28"/>
      <c r="F9" s="28"/>
      <c r="G9" s="28"/>
      <c r="H9" s="28"/>
      <c r="I9" s="28"/>
      <c r="J9" s="25" t="s">
        <v>657</v>
      </c>
      <c r="K9" s="30" t="s">
        <v>1160</v>
      </c>
      <c r="L9" s="29" t="s">
        <v>1163</v>
      </c>
      <c r="M9" s="30" t="s">
        <v>645</v>
      </c>
      <c r="N9" s="33">
        <v>4378645</v>
      </c>
      <c r="O9" s="30">
        <f ca="1">TODAY()+8</f>
        <v>45960</v>
      </c>
      <c r="P9" s="108">
        <f t="shared" ref="P9:P15" ca="1" si="0">O9-TODAY()</f>
        <v>8</v>
      </c>
      <c r="Q9" s="33" t="s">
        <v>116</v>
      </c>
      <c r="R9" s="33" t="s">
        <v>628</v>
      </c>
      <c r="S9" s="30"/>
      <c r="T9" s="374" t="s">
        <v>588</v>
      </c>
      <c r="U9" s="30" t="s">
        <v>81</v>
      </c>
      <c r="V9" s="54"/>
      <c r="W9" s="59"/>
      <c r="X9" s="30"/>
    </row>
    <row r="10" spans="1:24" s="19" customFormat="1" ht="25.95" customHeight="1">
      <c r="A10" s="27"/>
      <c r="B10" s="28"/>
      <c r="C10" s="35"/>
      <c r="E10" s="35"/>
      <c r="F10" s="35"/>
      <c r="G10" s="35"/>
      <c r="H10" s="35"/>
      <c r="I10" s="35"/>
      <c r="J10" s="47" t="s">
        <v>658</v>
      </c>
      <c r="K10" s="43" t="s">
        <v>637</v>
      </c>
      <c r="L10" s="42" t="s">
        <v>597</v>
      </c>
      <c r="M10" s="43" t="s">
        <v>1164</v>
      </c>
      <c r="N10" s="46">
        <v>4232323</v>
      </c>
      <c r="O10" s="43">
        <f ca="1">TODAY()+8</f>
        <v>45960</v>
      </c>
      <c r="P10" s="355">
        <v>12</v>
      </c>
      <c r="Q10" s="46" t="s">
        <v>263</v>
      </c>
      <c r="R10" s="46" t="s">
        <v>628</v>
      </c>
      <c r="S10" s="43"/>
      <c r="T10" s="376" t="s">
        <v>593</v>
      </c>
      <c r="U10" s="43"/>
      <c r="V10" s="54"/>
      <c r="W10" s="59"/>
      <c r="X10" s="43"/>
    </row>
    <row r="11" spans="1:24" s="19" customFormat="1" ht="25.95" customHeight="1">
      <c r="A11" s="27"/>
      <c r="B11" s="28"/>
      <c r="C11" s="35"/>
      <c r="E11" s="28"/>
      <c r="F11" s="28"/>
      <c r="G11" s="28"/>
      <c r="H11" s="28"/>
      <c r="I11" s="28"/>
      <c r="J11" s="25" t="s">
        <v>659</v>
      </c>
      <c r="K11" s="30" t="s">
        <v>1160</v>
      </c>
      <c r="L11" s="25" t="s">
        <v>1044</v>
      </c>
      <c r="M11" s="30" t="s">
        <v>26</v>
      </c>
      <c r="N11" s="33">
        <v>4223434</v>
      </c>
      <c r="O11" s="30">
        <f ca="1">TODAY()+7</f>
        <v>45959</v>
      </c>
      <c r="P11" s="108">
        <f t="shared" ca="1" si="0"/>
        <v>7</v>
      </c>
      <c r="Q11" s="33" t="s">
        <v>263</v>
      </c>
      <c r="R11" s="33" t="s">
        <v>628</v>
      </c>
      <c r="S11" s="30"/>
      <c r="T11" s="374" t="s">
        <v>588</v>
      </c>
      <c r="U11" s="30" t="s">
        <v>81</v>
      </c>
      <c r="V11" s="54"/>
      <c r="W11" s="59"/>
      <c r="X11" s="30"/>
    </row>
    <row r="12" spans="1:24" s="19" customFormat="1" ht="25.95" customHeight="1">
      <c r="A12" s="27"/>
      <c r="B12" s="28"/>
      <c r="C12" s="35"/>
      <c r="E12" s="35"/>
      <c r="F12" s="35"/>
      <c r="G12" s="35"/>
      <c r="H12" s="35"/>
      <c r="I12" s="35"/>
      <c r="J12" s="47" t="s">
        <v>660</v>
      </c>
      <c r="K12" s="43" t="s">
        <v>1160</v>
      </c>
      <c r="L12" s="47" t="s">
        <v>643</v>
      </c>
      <c r="M12" s="43" t="s">
        <v>1046</v>
      </c>
      <c r="N12" s="46">
        <v>2711511</v>
      </c>
      <c r="O12" s="43">
        <f ca="1">TODAY()+4</f>
        <v>45956</v>
      </c>
      <c r="P12" s="355">
        <v>13</v>
      </c>
      <c r="Q12" s="46" t="s">
        <v>263</v>
      </c>
      <c r="R12" s="46" t="s">
        <v>628</v>
      </c>
      <c r="S12" s="43"/>
      <c r="T12" s="376" t="s">
        <v>588</v>
      </c>
      <c r="U12" s="43" t="s">
        <v>81</v>
      </c>
      <c r="V12" s="54"/>
      <c r="W12" s="59"/>
      <c r="X12" s="43"/>
    </row>
    <row r="13" spans="1:24" s="19" customFormat="1" ht="25.95" customHeight="1">
      <c r="A13" s="27"/>
      <c r="B13" s="28"/>
      <c r="C13" s="35"/>
      <c r="E13" s="28"/>
      <c r="F13" s="28"/>
      <c r="G13" s="28"/>
      <c r="H13" s="28"/>
      <c r="I13" s="28"/>
      <c r="J13" s="25" t="s">
        <v>661</v>
      </c>
      <c r="K13" s="30" t="s">
        <v>644</v>
      </c>
      <c r="L13" s="25" t="s">
        <v>1047</v>
      </c>
      <c r="M13" s="30" t="s">
        <v>645</v>
      </c>
      <c r="N13" s="33">
        <v>4378645</v>
      </c>
      <c r="O13" s="30">
        <f ca="1">TODAY()+1</f>
        <v>45953</v>
      </c>
      <c r="P13" s="108">
        <f t="shared" ca="1" si="0"/>
        <v>1</v>
      </c>
      <c r="Q13" s="33" t="s">
        <v>116</v>
      </c>
      <c r="R13" s="33" t="s">
        <v>628</v>
      </c>
      <c r="S13" s="30"/>
      <c r="T13" s="374" t="s">
        <v>588</v>
      </c>
      <c r="U13" s="30" t="s">
        <v>81</v>
      </c>
      <c r="V13" s="54"/>
      <c r="W13" s="59"/>
      <c r="X13" s="30"/>
    </row>
    <row r="14" spans="1:24" s="19" customFormat="1" ht="25.95" customHeight="1">
      <c r="A14" s="27"/>
      <c r="B14" s="28"/>
      <c r="C14" s="35"/>
      <c r="E14" s="35"/>
      <c r="F14" s="35"/>
      <c r="G14" s="35"/>
      <c r="H14" s="35"/>
      <c r="I14" s="35"/>
      <c r="J14" s="47" t="s">
        <v>662</v>
      </c>
      <c r="K14" s="43" t="s">
        <v>644</v>
      </c>
      <c r="L14" s="47" t="s">
        <v>1048</v>
      </c>
      <c r="M14" s="43" t="s">
        <v>645</v>
      </c>
      <c r="N14" s="46">
        <v>4378645</v>
      </c>
      <c r="O14" s="43">
        <f ca="1">TODAY()+0</f>
        <v>45952</v>
      </c>
      <c r="P14" s="355">
        <v>14</v>
      </c>
      <c r="Q14" s="46" t="s">
        <v>116</v>
      </c>
      <c r="R14" s="46" t="s">
        <v>628</v>
      </c>
      <c r="S14" s="43"/>
      <c r="T14" s="376" t="s">
        <v>588</v>
      </c>
      <c r="U14" s="43" t="s">
        <v>1043</v>
      </c>
      <c r="V14" s="54"/>
      <c r="W14" s="59"/>
      <c r="X14" s="43"/>
    </row>
    <row r="15" spans="1:24" s="19" customFormat="1" ht="25.95" customHeight="1">
      <c r="A15" s="27"/>
      <c r="B15" s="28"/>
      <c r="C15" s="35"/>
      <c r="E15" s="28"/>
      <c r="F15" s="28"/>
      <c r="G15" s="28"/>
      <c r="H15" s="28"/>
      <c r="I15" s="28"/>
      <c r="J15" s="25" t="s">
        <v>663</v>
      </c>
      <c r="K15" s="30" t="s">
        <v>637</v>
      </c>
      <c r="L15" s="25" t="s">
        <v>1051</v>
      </c>
      <c r="M15" s="30" t="s">
        <v>1052</v>
      </c>
      <c r="N15" s="33">
        <v>4287555</v>
      </c>
      <c r="O15" s="30">
        <f ca="1">TODAY()-2</f>
        <v>45950</v>
      </c>
      <c r="P15" s="108">
        <f t="shared" ca="1" si="0"/>
        <v>-2</v>
      </c>
      <c r="Q15" s="33" t="s">
        <v>116</v>
      </c>
      <c r="R15" s="33" t="s">
        <v>1461</v>
      </c>
      <c r="S15" s="30"/>
      <c r="T15" s="374" t="s">
        <v>588</v>
      </c>
      <c r="U15" s="30" t="s">
        <v>81</v>
      </c>
      <c r="V15" s="54"/>
      <c r="W15" s="59"/>
      <c r="X15" s="30"/>
    </row>
    <row r="16" spans="1:24" s="19" customFormat="1" ht="25.95" customHeight="1">
      <c r="A16" s="27"/>
      <c r="B16" s="28"/>
      <c r="C16" s="35"/>
      <c r="E16" s="35"/>
      <c r="F16" s="35"/>
      <c r="G16" s="35"/>
      <c r="H16" s="35"/>
      <c r="I16" s="35"/>
      <c r="J16" s="47" t="s">
        <v>664</v>
      </c>
      <c r="K16" s="43" t="s">
        <v>644</v>
      </c>
      <c r="L16" s="47" t="s">
        <v>1050</v>
      </c>
      <c r="M16" s="43" t="s">
        <v>645</v>
      </c>
      <c r="N16" s="46">
        <v>4378645</v>
      </c>
      <c r="O16" s="43">
        <v>45672</v>
      </c>
      <c r="P16" s="355"/>
      <c r="Q16" s="46" t="s">
        <v>263</v>
      </c>
      <c r="R16" s="46" t="s">
        <v>1462</v>
      </c>
      <c r="S16" s="46"/>
      <c r="T16" s="376" t="s">
        <v>588</v>
      </c>
      <c r="U16" s="43" t="s">
        <v>81</v>
      </c>
      <c r="V16" s="54"/>
      <c r="W16" s="59"/>
      <c r="X16" s="46"/>
    </row>
    <row r="17" spans="1:24" s="19" customFormat="1" ht="25.95" customHeight="1">
      <c r="A17" s="27"/>
      <c r="B17" s="28"/>
      <c r="C17" s="35"/>
      <c r="E17" s="28"/>
      <c r="F17" s="28"/>
      <c r="G17" s="28"/>
      <c r="H17" s="28"/>
      <c r="I17" s="28"/>
      <c r="J17" s="25" t="s">
        <v>665</v>
      </c>
      <c r="K17" s="30" t="s">
        <v>633</v>
      </c>
      <c r="L17" s="30" t="s">
        <v>1166</v>
      </c>
      <c r="M17" s="30" t="s">
        <v>1165</v>
      </c>
      <c r="N17" s="33">
        <v>4756599</v>
      </c>
      <c r="O17" s="30">
        <v>45669</v>
      </c>
      <c r="P17" s="108"/>
      <c r="Q17" s="33" t="s">
        <v>116</v>
      </c>
      <c r="R17" s="33" t="s">
        <v>1462</v>
      </c>
      <c r="S17" s="374"/>
      <c r="T17" s="374" t="s">
        <v>593</v>
      </c>
      <c r="U17" s="33"/>
      <c r="V17" s="54"/>
      <c r="W17" s="59"/>
      <c r="X17" s="374"/>
    </row>
    <row r="18" spans="1:24" s="19" customFormat="1" ht="25.95" customHeight="1">
      <c r="A18" s="27"/>
      <c r="B18" s="28"/>
      <c r="C18" s="35"/>
      <c r="E18" s="35"/>
      <c r="F18" s="35"/>
      <c r="G18" s="35"/>
      <c r="H18" s="35"/>
      <c r="I18" s="35"/>
      <c r="J18" s="47" t="s">
        <v>666</v>
      </c>
      <c r="K18" s="43" t="s">
        <v>68</v>
      </c>
      <c r="L18" s="43" t="s">
        <v>1167</v>
      </c>
      <c r="M18" s="43" t="s">
        <v>1168</v>
      </c>
      <c r="N18" s="46">
        <v>2727254</v>
      </c>
      <c r="O18" s="43">
        <v>45664</v>
      </c>
      <c r="P18" s="355"/>
      <c r="Q18" s="43" t="s">
        <v>116</v>
      </c>
      <c r="R18" s="43" t="s">
        <v>1462</v>
      </c>
      <c r="S18" s="43"/>
      <c r="T18" s="376" t="s">
        <v>588</v>
      </c>
      <c r="U18" s="43" t="s">
        <v>81</v>
      </c>
      <c r="V18" s="54"/>
      <c r="W18" s="59"/>
      <c r="X18" s="43"/>
    </row>
    <row r="19" spans="1:24" s="19" customFormat="1" ht="25.95" customHeight="1">
      <c r="A19" s="27"/>
      <c r="B19" s="28"/>
      <c r="C19" s="35"/>
      <c r="E19" s="28"/>
      <c r="F19" s="28"/>
      <c r="G19" s="28"/>
      <c r="H19" s="28"/>
      <c r="I19" s="28"/>
      <c r="J19" s="25" t="s">
        <v>667</v>
      </c>
      <c r="K19" s="30" t="s">
        <v>629</v>
      </c>
      <c r="L19" s="30" t="s">
        <v>1171</v>
      </c>
      <c r="M19" s="30" t="s">
        <v>1172</v>
      </c>
      <c r="N19" s="33">
        <v>2815655</v>
      </c>
      <c r="O19" s="30">
        <v>45661</v>
      </c>
      <c r="P19" s="108"/>
      <c r="Q19" s="30" t="s">
        <v>116</v>
      </c>
      <c r="R19" s="30" t="s">
        <v>1462</v>
      </c>
      <c r="S19" s="30"/>
      <c r="T19" s="374" t="s">
        <v>588</v>
      </c>
      <c r="U19" s="30" t="s">
        <v>81</v>
      </c>
      <c r="V19" s="54"/>
      <c r="W19" s="59"/>
      <c r="X19" s="30"/>
    </row>
    <row r="20" spans="1:24" s="19" customFormat="1" ht="25.95" customHeight="1">
      <c r="A20" s="27"/>
      <c r="B20" s="28"/>
      <c r="C20" s="35"/>
      <c r="E20" s="35"/>
      <c r="F20" s="35"/>
      <c r="G20" s="35"/>
      <c r="H20" s="35"/>
      <c r="I20" s="35"/>
      <c r="J20" s="47" t="s">
        <v>668</v>
      </c>
      <c r="K20" s="43" t="s">
        <v>1161</v>
      </c>
      <c r="L20" s="43" t="s">
        <v>1166</v>
      </c>
      <c r="M20" s="43" t="s">
        <v>1170</v>
      </c>
      <c r="N20" s="46">
        <v>2711090</v>
      </c>
      <c r="O20" s="43">
        <v>45651</v>
      </c>
      <c r="P20" s="355"/>
      <c r="Q20" s="43" t="s">
        <v>116</v>
      </c>
      <c r="R20" s="43" t="s">
        <v>1462</v>
      </c>
      <c r="S20" s="43"/>
      <c r="T20" s="376" t="s">
        <v>593</v>
      </c>
      <c r="U20" s="43"/>
      <c r="V20" s="54"/>
      <c r="W20" s="59"/>
      <c r="X20" s="43"/>
    </row>
    <row r="21" spans="1:24" s="19" customFormat="1" ht="25.95" customHeight="1">
      <c r="A21" s="27"/>
      <c r="B21" s="28"/>
      <c r="C21" s="35"/>
      <c r="E21" s="28"/>
      <c r="F21" s="28"/>
      <c r="G21" s="28"/>
      <c r="H21" s="28"/>
      <c r="I21" s="28"/>
      <c r="J21" s="25"/>
      <c r="K21" s="25"/>
      <c r="L21" s="30"/>
      <c r="M21" s="30"/>
      <c r="N21" s="30"/>
      <c r="O21" s="30"/>
      <c r="P21" s="108"/>
      <c r="Q21" s="33"/>
      <c r="R21" s="33"/>
      <c r="S21" s="374"/>
      <c r="T21" s="30"/>
      <c r="U21" s="33"/>
      <c r="W21" s="7"/>
      <c r="X21" s="374"/>
    </row>
    <row r="22" spans="1:24" s="19" customFormat="1" ht="10.050000000000001" customHeight="1">
      <c r="A22" s="27"/>
      <c r="B22" s="28"/>
      <c r="C22" s="35"/>
      <c r="E22" s="2"/>
      <c r="F22" s="2"/>
      <c r="G22" s="2"/>
      <c r="H22" s="8"/>
      <c r="I22" s="8"/>
      <c r="J22" s="102"/>
      <c r="K22" s="2"/>
      <c r="L22" s="3"/>
      <c r="M22" s="3"/>
      <c r="N22" s="3"/>
      <c r="O22" s="3"/>
      <c r="P22" s="3"/>
      <c r="Q22" s="3"/>
      <c r="R22" s="3"/>
      <c r="S22" s="107"/>
      <c r="T22" s="3"/>
      <c r="W22" s="7"/>
      <c r="X22" s="107"/>
    </row>
    <row r="23" spans="1:24" s="2" customFormat="1" ht="19.95" customHeight="1">
      <c r="A23" s="36"/>
      <c r="C23" s="35"/>
      <c r="H23" s="8"/>
      <c r="I23" s="8"/>
      <c r="J23" s="102"/>
      <c r="L23" s="3"/>
      <c r="M23" s="3"/>
      <c r="N23" s="3"/>
      <c r="O23" s="3"/>
      <c r="P23" s="3"/>
      <c r="Q23" s="3"/>
      <c r="R23" s="3"/>
      <c r="S23" s="107"/>
      <c r="T23" s="3"/>
      <c r="V23" s="4"/>
      <c r="X23" s="107"/>
    </row>
    <row r="24" spans="1:24" s="2" customFormat="1" ht="19.8" customHeight="1">
      <c r="A24" s="36"/>
      <c r="C24" s="35"/>
      <c r="E24" s="5"/>
      <c r="F24" s="5"/>
      <c r="G24" s="5"/>
      <c r="H24" s="40"/>
      <c r="I24" s="40"/>
      <c r="J24" s="379"/>
      <c r="K24" s="5"/>
      <c r="L24" s="37"/>
      <c r="M24" s="37"/>
      <c r="N24" s="37"/>
      <c r="O24" s="37"/>
      <c r="P24" s="37"/>
      <c r="Q24" s="37"/>
      <c r="R24" s="37"/>
      <c r="S24" s="109"/>
      <c r="T24" s="37"/>
      <c r="V24" s="4"/>
      <c r="X24" s="109"/>
    </row>
    <row r="25" spans="1:24" ht="19.95" customHeight="1">
      <c r="U25" s="5"/>
      <c r="X25" s="109"/>
    </row>
    <row r="26" spans="1:24" ht="19.95" customHeight="1">
      <c r="U26" s="5"/>
      <c r="X26" s="109"/>
    </row>
    <row r="27" spans="1:24" ht="19.95" customHeight="1">
      <c r="U27" s="5"/>
      <c r="X27" s="109"/>
    </row>
    <row r="28" spans="1:24" ht="19.95" customHeight="1">
      <c r="U28" s="5"/>
      <c r="X28" s="109"/>
    </row>
  </sheetData>
  <mergeCells count="3">
    <mergeCell ref="A2:B2"/>
    <mergeCell ref="E4:K4"/>
    <mergeCell ref="E2:K2"/>
  </mergeCells>
  <hyperlinks>
    <hyperlink ref="J7" location="VT!A1" display="TK24088" xr:uid="{8CEB2083-AD95-45F3-9B6E-D95CBF6268AB}"/>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A293E-1911-4E37-BD25-896C1450FEAD}">
  <sheetPr codeName="Sheet24">
    <tabColor rgb="FFFDCB7B"/>
  </sheetPr>
  <dimension ref="A1:V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109375" style="5" customWidth="1"/>
    <col min="7" max="7" width="10.77734375" style="379" customWidth="1"/>
    <col min="8" max="8" width="14.21875" style="5" customWidth="1"/>
    <col min="9" max="9" width="23.5546875" style="37" customWidth="1"/>
    <col min="10" max="10" width="29.6640625" style="37" customWidth="1"/>
    <col min="11" max="12" width="11.77734375" style="37" customWidth="1"/>
    <col min="13" max="13" width="5.88671875" style="37" bestFit="1" customWidth="1"/>
    <col min="14" max="14" width="7.6640625" style="37" customWidth="1"/>
    <col min="15" max="16" width="11.77734375" style="37" customWidth="1"/>
    <col min="17" max="17" width="11.6640625" style="37" customWidth="1"/>
    <col min="18" max="18" width="6.6640625" style="37" bestFit="1" customWidth="1"/>
    <col min="19" max="19" width="11.33203125" customWidth="1"/>
    <col min="20" max="20" width="2.109375" style="38" customWidth="1"/>
    <col min="21" max="21" width="1.88671875" style="2" customWidth="1"/>
    <col min="22" max="22" width="13.33203125" style="5" bestFit="1" customWidth="1"/>
    <col min="23" max="16384" width="9.109375" style="5"/>
  </cols>
  <sheetData>
    <row r="1" spans="1:22" s="2" customFormat="1" ht="14.4" customHeight="1">
      <c r="A1" s="1" t="s">
        <v>267</v>
      </c>
      <c r="B1"/>
      <c r="G1" s="102"/>
      <c r="I1" s="3"/>
      <c r="J1" s="3"/>
      <c r="K1" s="3"/>
      <c r="L1" s="3"/>
      <c r="M1" s="3"/>
      <c r="N1" s="3"/>
      <c r="O1" s="3"/>
      <c r="P1" s="3"/>
      <c r="Q1" s="3"/>
      <c r="R1" s="3"/>
      <c r="T1" s="4"/>
    </row>
    <row r="2" spans="1:22" customFormat="1" ht="35.4" customHeight="1">
      <c r="A2" s="1800"/>
      <c r="B2" s="1800"/>
      <c r="C2" s="2"/>
      <c r="D2" s="5"/>
      <c r="E2" s="1797" t="s">
        <v>1463</v>
      </c>
      <c r="F2" s="1797"/>
      <c r="G2" s="1797"/>
      <c r="H2" s="1797"/>
      <c r="I2" s="37"/>
      <c r="J2" s="37"/>
      <c r="K2" s="37"/>
      <c r="L2" s="37"/>
      <c r="M2" s="37"/>
      <c r="N2" s="37"/>
      <c r="O2" s="37"/>
      <c r="P2" s="37"/>
      <c r="Q2" s="37"/>
      <c r="R2" s="37"/>
      <c r="T2" s="5"/>
      <c r="U2" s="7"/>
    </row>
    <row r="3" spans="1:22" customFormat="1" ht="14.4" customHeight="1">
      <c r="A3" s="1"/>
      <c r="C3" s="2"/>
      <c r="D3" s="8"/>
      <c r="E3" s="8"/>
      <c r="F3" s="2"/>
      <c r="G3" s="380"/>
      <c r="H3" s="2"/>
      <c r="I3" s="3"/>
      <c r="J3" s="3"/>
      <c r="K3" s="3"/>
      <c r="L3" s="3"/>
      <c r="M3" s="3"/>
      <c r="N3" s="3"/>
      <c r="O3" s="3"/>
      <c r="P3" s="3"/>
      <c r="Q3" s="3"/>
      <c r="R3" s="3"/>
      <c r="S3" s="3"/>
      <c r="T3" s="2"/>
      <c r="U3" s="7"/>
    </row>
    <row r="4" spans="1:22" s="16" customFormat="1" ht="34.950000000000003" customHeight="1">
      <c r="A4" s="13"/>
      <c r="B4" s="14"/>
      <c r="C4" s="15"/>
      <c r="E4" s="1798" t="s">
        <v>1434</v>
      </c>
      <c r="F4" s="1798"/>
      <c r="G4" s="1798"/>
      <c r="H4" s="1798"/>
      <c r="I4" s="786"/>
      <c r="M4" s="18"/>
      <c r="N4" s="18"/>
      <c r="O4" s="41"/>
      <c r="P4" s="41"/>
      <c r="Q4" s="41"/>
      <c r="T4" s="18"/>
      <c r="U4" s="7"/>
    </row>
    <row r="5" spans="1:22" s="16" customFormat="1" ht="10.050000000000001" customHeight="1">
      <c r="A5" s="13"/>
      <c r="B5" s="14"/>
      <c r="C5" s="15"/>
      <c r="E5" s="104"/>
      <c r="F5" s="41"/>
      <c r="G5" s="99"/>
      <c r="H5" s="41"/>
      <c r="I5" s="41"/>
      <c r="J5" s="41"/>
      <c r="K5" s="41"/>
      <c r="M5" s="18"/>
      <c r="N5" s="18"/>
      <c r="O5" s="41"/>
      <c r="P5" s="41"/>
      <c r="Q5" s="41"/>
      <c r="T5" s="18"/>
      <c r="U5" s="7"/>
    </row>
    <row r="6" spans="1:22" s="183" customFormat="1" ht="25.95" customHeight="1">
      <c r="A6" s="27"/>
      <c r="B6" s="27"/>
      <c r="C6" s="352"/>
      <c r="E6" s="471"/>
      <c r="F6" s="474" t="s">
        <v>48</v>
      </c>
      <c r="G6" s="474" t="s">
        <v>654</v>
      </c>
      <c r="H6" s="480" t="s">
        <v>753</v>
      </c>
      <c r="I6" s="480" t="s">
        <v>1555</v>
      </c>
      <c r="J6" s="480" t="s">
        <v>403</v>
      </c>
      <c r="K6" s="480" t="s">
        <v>311</v>
      </c>
      <c r="L6" s="480" t="s">
        <v>303</v>
      </c>
      <c r="M6" s="480" t="s">
        <v>1062</v>
      </c>
      <c r="N6" s="480" t="s">
        <v>622</v>
      </c>
      <c r="O6" s="480" t="s">
        <v>1042</v>
      </c>
      <c r="P6" s="480" t="s">
        <v>623</v>
      </c>
      <c r="Q6" s="480" t="s">
        <v>1053</v>
      </c>
      <c r="R6" s="491" t="s">
        <v>456</v>
      </c>
      <c r="S6" s="480" t="s">
        <v>108</v>
      </c>
      <c r="U6" s="479"/>
      <c r="V6" s="480" t="s">
        <v>1493</v>
      </c>
    </row>
    <row r="7" spans="1:22" s="19" customFormat="1" ht="25.95" customHeight="1">
      <c r="A7" s="27"/>
      <c r="B7" s="28"/>
      <c r="C7" s="20"/>
      <c r="G7" s="61" t="s">
        <v>662</v>
      </c>
      <c r="H7" s="214" t="s">
        <v>644</v>
      </c>
      <c r="I7" s="61" t="s">
        <v>1048</v>
      </c>
      <c r="J7" s="214" t="s">
        <v>645</v>
      </c>
      <c r="K7" s="375">
        <v>4378645</v>
      </c>
      <c r="L7" s="214">
        <f ca="1">TODAY()-3</f>
        <v>45949</v>
      </c>
      <c r="M7" s="214"/>
      <c r="N7" s="407">
        <f ca="1">L7-TODAY()</f>
        <v>-3</v>
      </c>
      <c r="O7" s="375" t="s">
        <v>116</v>
      </c>
      <c r="P7" s="375" t="s">
        <v>628</v>
      </c>
      <c r="Q7" s="214"/>
      <c r="R7" s="782" t="s">
        <v>588</v>
      </c>
      <c r="S7" s="214" t="s">
        <v>1043</v>
      </c>
      <c r="T7" s="54"/>
      <c r="U7" s="59"/>
      <c r="V7" s="214"/>
    </row>
    <row r="8" spans="1:22" s="19" customFormat="1" ht="25.95" customHeight="1">
      <c r="A8" s="27"/>
      <c r="B8" s="28"/>
      <c r="C8" s="35"/>
      <c r="E8" s="35"/>
      <c r="F8" s="35"/>
      <c r="G8" s="47" t="s">
        <v>663</v>
      </c>
      <c r="H8" s="43" t="s">
        <v>637</v>
      </c>
      <c r="I8" s="47" t="s">
        <v>1051</v>
      </c>
      <c r="J8" s="43" t="s">
        <v>799</v>
      </c>
      <c r="K8" s="46">
        <v>4287555</v>
      </c>
      <c r="L8" s="43">
        <f ca="1">TODAY()-1</f>
        <v>45951</v>
      </c>
      <c r="M8" s="43"/>
      <c r="N8" s="355">
        <f ca="1">L8-TODAY()</f>
        <v>-1</v>
      </c>
      <c r="O8" s="46" t="s">
        <v>116</v>
      </c>
      <c r="P8" s="46" t="s">
        <v>1461</v>
      </c>
      <c r="Q8" s="43"/>
      <c r="R8" s="376" t="s">
        <v>588</v>
      </c>
      <c r="S8" s="43" t="s">
        <v>81</v>
      </c>
      <c r="T8" s="54"/>
      <c r="U8" s="59"/>
      <c r="V8" s="43"/>
    </row>
    <row r="9" spans="1:22" s="19" customFormat="1" ht="25.95" customHeight="1">
      <c r="A9" s="27"/>
      <c r="B9" s="28"/>
      <c r="C9" s="35"/>
      <c r="E9" s="28"/>
      <c r="F9" s="28"/>
      <c r="G9" s="25"/>
      <c r="H9" s="30"/>
      <c r="I9" s="29"/>
      <c r="J9" s="30"/>
      <c r="K9" s="33"/>
      <c r="L9" s="30"/>
      <c r="M9" s="30"/>
      <c r="N9" s="30"/>
      <c r="O9" s="108"/>
      <c r="P9" s="33"/>
      <c r="Q9" s="33"/>
      <c r="R9" s="374"/>
      <c r="S9" s="30"/>
      <c r="T9" s="54"/>
      <c r="U9" s="59"/>
      <c r="V9" s="30"/>
    </row>
    <row r="10" spans="1:22" s="19" customFormat="1" ht="25.95" customHeight="1">
      <c r="A10" s="27"/>
      <c r="B10" s="28"/>
      <c r="C10" s="35"/>
      <c r="E10" s="35"/>
      <c r="F10" s="35"/>
      <c r="G10" s="47"/>
      <c r="H10" s="43"/>
      <c r="I10" s="42"/>
      <c r="J10" s="43"/>
      <c r="K10" s="46"/>
      <c r="L10" s="43"/>
      <c r="M10" s="43"/>
      <c r="N10" s="43"/>
      <c r="O10" s="355"/>
      <c r="P10" s="46"/>
      <c r="Q10" s="46"/>
      <c r="R10" s="376"/>
      <c r="S10" s="43"/>
      <c r="T10" s="54"/>
      <c r="U10" s="59"/>
      <c r="V10" s="43"/>
    </row>
    <row r="11" spans="1:22" s="19" customFormat="1" ht="25.95" customHeight="1">
      <c r="A11" s="27"/>
      <c r="B11" s="28"/>
      <c r="C11" s="35"/>
      <c r="E11" s="28"/>
      <c r="F11" s="28"/>
      <c r="G11" s="25"/>
      <c r="H11" s="30"/>
      <c r="I11" s="25"/>
      <c r="J11" s="30"/>
      <c r="K11" s="33"/>
      <c r="L11" s="30"/>
      <c r="M11" s="30"/>
      <c r="N11" s="30"/>
      <c r="O11" s="108"/>
      <c r="P11" s="33"/>
      <c r="Q11" s="33"/>
      <c r="R11" s="374"/>
      <c r="S11" s="30"/>
      <c r="T11" s="54"/>
      <c r="U11" s="59"/>
      <c r="V11" s="30"/>
    </row>
    <row r="12" spans="1:22" s="19" customFormat="1" ht="25.95" customHeight="1">
      <c r="A12" s="27"/>
      <c r="B12" s="28"/>
      <c r="C12" s="35"/>
      <c r="E12" s="35"/>
      <c r="F12" s="35"/>
      <c r="G12" s="47"/>
      <c r="H12" s="43"/>
      <c r="I12" s="47"/>
      <c r="J12" s="43"/>
      <c r="K12" s="46"/>
      <c r="L12" s="43"/>
      <c r="M12" s="43"/>
      <c r="N12" s="43"/>
      <c r="O12" s="355"/>
      <c r="P12" s="46"/>
      <c r="Q12" s="46"/>
      <c r="R12" s="376"/>
      <c r="S12" s="43"/>
      <c r="T12" s="54"/>
      <c r="U12" s="59"/>
      <c r="V12" s="43"/>
    </row>
    <row r="13" spans="1:22" s="19" customFormat="1" ht="25.95" customHeight="1">
      <c r="A13" s="27"/>
      <c r="B13" s="28"/>
      <c r="C13" s="35"/>
      <c r="E13" s="28"/>
      <c r="F13" s="28"/>
      <c r="G13" s="25"/>
      <c r="H13" s="30"/>
      <c r="I13" s="25"/>
      <c r="J13" s="30"/>
      <c r="K13" s="33"/>
      <c r="L13" s="30"/>
      <c r="M13" s="30"/>
      <c r="N13" s="30"/>
      <c r="O13" s="108"/>
      <c r="P13" s="33"/>
      <c r="Q13" s="33"/>
      <c r="R13" s="374"/>
      <c r="S13" s="30"/>
      <c r="T13" s="54"/>
      <c r="U13" s="59"/>
      <c r="V13" s="30"/>
    </row>
    <row r="14" spans="1:22" s="19" customFormat="1" ht="25.95" customHeight="1">
      <c r="A14" s="27"/>
      <c r="B14" s="28"/>
      <c r="C14" s="35"/>
      <c r="E14" s="35"/>
      <c r="F14" s="35"/>
      <c r="G14" s="47"/>
      <c r="H14" s="43"/>
      <c r="I14" s="47"/>
      <c r="J14" s="43"/>
      <c r="K14" s="46"/>
      <c r="L14" s="43"/>
      <c r="M14" s="43"/>
      <c r="N14" s="43"/>
      <c r="O14" s="355"/>
      <c r="P14" s="46"/>
      <c r="Q14" s="46"/>
      <c r="R14" s="376"/>
      <c r="S14" s="43"/>
      <c r="T14" s="54"/>
      <c r="U14" s="59"/>
      <c r="V14" s="43"/>
    </row>
    <row r="15" spans="1:22" s="19" customFormat="1" ht="25.95" customHeight="1">
      <c r="A15" s="27"/>
      <c r="B15" s="28"/>
      <c r="C15" s="35"/>
      <c r="E15" s="28"/>
      <c r="F15" s="28"/>
      <c r="G15" s="25"/>
      <c r="H15" s="30"/>
      <c r="I15" s="25"/>
      <c r="J15" s="30"/>
      <c r="K15" s="33"/>
      <c r="L15" s="30"/>
      <c r="M15" s="30"/>
      <c r="N15" s="30"/>
      <c r="O15" s="108"/>
      <c r="P15" s="33"/>
      <c r="Q15" s="33"/>
      <c r="R15" s="374"/>
      <c r="S15" s="30"/>
      <c r="T15" s="54"/>
      <c r="U15" s="59"/>
      <c r="V15" s="30"/>
    </row>
    <row r="16" spans="1:22" s="19" customFormat="1" ht="25.95" customHeight="1">
      <c r="A16" s="27"/>
      <c r="B16" s="28"/>
      <c r="C16" s="35"/>
      <c r="E16" s="35"/>
      <c r="F16" s="35"/>
      <c r="G16" s="47"/>
      <c r="H16" s="43"/>
      <c r="I16" s="47"/>
      <c r="J16" s="43"/>
      <c r="K16" s="46"/>
      <c r="L16" s="43"/>
      <c r="M16" s="43"/>
      <c r="N16" s="43"/>
      <c r="O16" s="355"/>
      <c r="P16" s="46"/>
      <c r="Q16" s="46"/>
      <c r="R16" s="376"/>
      <c r="S16" s="43"/>
      <c r="T16" s="54"/>
      <c r="U16" s="59"/>
      <c r="V16" s="46"/>
    </row>
    <row r="17" spans="1:22" s="19" customFormat="1" ht="25.95" customHeight="1">
      <c r="A17" s="27"/>
      <c r="B17" s="28"/>
      <c r="C17" s="35"/>
      <c r="E17" s="28"/>
      <c r="F17" s="28"/>
      <c r="G17" s="25"/>
      <c r="H17" s="30"/>
      <c r="I17" s="30"/>
      <c r="J17" s="30"/>
      <c r="K17" s="30"/>
      <c r="L17" s="30"/>
      <c r="M17" s="30"/>
      <c r="N17" s="30"/>
      <c r="O17" s="33"/>
      <c r="P17" s="33"/>
      <c r="Q17" s="33"/>
      <c r="R17" s="374"/>
      <c r="S17" s="33"/>
      <c r="T17" s="54"/>
      <c r="U17" s="59"/>
      <c r="V17" s="374"/>
    </row>
    <row r="18" spans="1:22" s="19" customFormat="1" ht="25.95" customHeight="1">
      <c r="A18" s="27"/>
      <c r="B18" s="28"/>
      <c r="C18" s="35"/>
      <c r="E18" s="35"/>
      <c r="F18" s="35"/>
      <c r="G18" s="47"/>
      <c r="H18" s="43"/>
      <c r="I18" s="43"/>
      <c r="J18" s="43"/>
      <c r="K18" s="43"/>
      <c r="L18" s="43"/>
      <c r="M18" s="43"/>
      <c r="N18" s="43"/>
      <c r="O18" s="43"/>
      <c r="P18" s="43"/>
      <c r="Q18" s="43"/>
      <c r="R18" s="376"/>
      <c r="S18" s="43"/>
      <c r="T18" s="54"/>
      <c r="U18" s="59"/>
      <c r="V18" s="43"/>
    </row>
    <row r="19" spans="1:22" s="19" customFormat="1" ht="25.95" customHeight="1">
      <c r="A19" s="27"/>
      <c r="B19" s="28"/>
      <c r="C19" s="35"/>
      <c r="E19" s="28"/>
      <c r="F19" s="28"/>
      <c r="G19" s="25"/>
      <c r="H19" s="30"/>
      <c r="I19" s="30"/>
      <c r="J19" s="30"/>
      <c r="K19" s="30"/>
      <c r="L19" s="30"/>
      <c r="M19" s="30"/>
      <c r="N19" s="30"/>
      <c r="O19" s="30"/>
      <c r="P19" s="30"/>
      <c r="Q19" s="30"/>
      <c r="R19" s="374"/>
      <c r="S19" s="30"/>
      <c r="T19" s="54"/>
      <c r="U19" s="59"/>
      <c r="V19" s="30"/>
    </row>
    <row r="20" spans="1:22" s="19" customFormat="1" ht="25.95" customHeight="1">
      <c r="A20" s="27"/>
      <c r="B20" s="28"/>
      <c r="C20" s="35"/>
      <c r="E20" s="35"/>
      <c r="F20" s="35"/>
      <c r="G20" s="47"/>
      <c r="H20" s="43"/>
      <c r="I20" s="43"/>
      <c r="J20" s="43"/>
      <c r="K20" s="43"/>
      <c r="L20" s="43"/>
      <c r="M20" s="43"/>
      <c r="N20" s="43"/>
      <c r="O20" s="43"/>
      <c r="P20" s="43"/>
      <c r="Q20" s="43"/>
      <c r="R20" s="376"/>
      <c r="S20" s="43"/>
      <c r="T20" s="54"/>
      <c r="U20" s="59"/>
      <c r="V20" s="43"/>
    </row>
    <row r="21" spans="1:22" s="19" customFormat="1" ht="31.95" customHeight="1">
      <c r="A21" s="27"/>
      <c r="B21" s="28"/>
      <c r="C21" s="35"/>
      <c r="E21" s="28"/>
      <c r="F21" s="28"/>
      <c r="G21" s="25"/>
      <c r="H21" s="25"/>
      <c r="I21" s="30"/>
      <c r="J21" s="30"/>
      <c r="K21" s="30"/>
      <c r="L21" s="30"/>
      <c r="M21" s="108"/>
      <c r="N21" s="108"/>
      <c r="O21" s="33"/>
      <c r="P21" s="33"/>
      <c r="Q21" s="33"/>
      <c r="R21" s="30"/>
      <c r="S21" s="33"/>
      <c r="U21" s="7"/>
    </row>
    <row r="22" spans="1:22" s="19" customFormat="1" ht="10.050000000000001" customHeight="1">
      <c r="A22" s="27"/>
      <c r="B22" s="28"/>
      <c r="C22" s="35"/>
      <c r="E22" s="28"/>
      <c r="F22" s="28"/>
      <c r="G22" s="25"/>
      <c r="H22" s="25"/>
      <c r="I22" s="106"/>
      <c r="J22" s="106"/>
      <c r="K22" s="106"/>
      <c r="L22" s="25"/>
      <c r="M22" s="30"/>
      <c r="N22" s="30"/>
      <c r="P22" s="29"/>
      <c r="Q22" s="29"/>
      <c r="R22" s="121"/>
      <c r="U22" s="7"/>
    </row>
    <row r="23" spans="1:22" s="2" customFormat="1" ht="19.95" customHeight="1">
      <c r="A23" s="36"/>
      <c r="C23" s="35"/>
      <c r="G23" s="102"/>
      <c r="I23" s="3"/>
      <c r="J23" s="3"/>
      <c r="K23" s="3"/>
      <c r="L23" s="3"/>
      <c r="M23" s="3"/>
      <c r="N23" s="3"/>
      <c r="O23" s="3"/>
      <c r="P23" s="3"/>
      <c r="Q23" s="3"/>
      <c r="R23" s="3"/>
      <c r="T23" s="4"/>
    </row>
    <row r="24" spans="1:22" s="2" customFormat="1" ht="19.8" customHeight="1">
      <c r="A24" s="36"/>
      <c r="C24" s="35"/>
      <c r="G24" s="102"/>
      <c r="I24" s="3"/>
      <c r="J24" s="3"/>
      <c r="K24" s="3"/>
      <c r="L24" s="3"/>
      <c r="M24" s="3"/>
      <c r="N24" s="3"/>
      <c r="O24" s="3"/>
      <c r="P24" s="3"/>
      <c r="Q24" s="3"/>
      <c r="R24" s="3"/>
      <c r="T24" s="4"/>
    </row>
    <row r="25" spans="1:22" ht="19.95" customHeight="1">
      <c r="S25" s="5"/>
    </row>
    <row r="26" spans="1:22" ht="19.95" customHeight="1">
      <c r="S26" s="5"/>
    </row>
    <row r="27" spans="1:22" ht="19.95" customHeight="1">
      <c r="S27" s="5"/>
    </row>
    <row r="28" spans="1:22" ht="19.95" customHeight="1">
      <c r="S28" s="5"/>
    </row>
  </sheetData>
  <mergeCells count="3">
    <mergeCell ref="A2:B2"/>
    <mergeCell ref="E2:H2"/>
    <mergeCell ref="E4:H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CFDC7-B417-4605-BB80-2036191EC6E5}">
  <sheetPr codeName="Sheet25"/>
  <dimension ref="A1:Y27"/>
  <sheetViews>
    <sheetView showGridLines="0" workbookViewId="0">
      <selection activeCell="N3" sqref="N3"/>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8" width="7.5546875" style="40" hidden="1" customWidth="1"/>
    <col min="9" max="9" width="10.77734375" style="379" customWidth="1"/>
    <col min="10" max="10" width="12.33203125" style="5" customWidth="1"/>
    <col min="11" max="11" width="26.109375" style="37" customWidth="1"/>
    <col min="12" max="12" width="29.5546875" style="37" customWidth="1"/>
    <col min="13" max="13" width="11.77734375" style="37" customWidth="1"/>
    <col min="14" max="14" width="10.5546875" style="37" customWidth="1"/>
    <col min="15" max="15" width="7.6640625" style="37" customWidth="1"/>
    <col min="16" max="16" width="7" style="37" customWidth="1"/>
    <col min="17" max="18" width="11.77734375" style="37" customWidth="1"/>
    <col min="19" max="19" width="10.6640625" style="109" bestFit="1" customWidth="1"/>
    <col min="20" max="20" width="6.6640625" style="37" bestFit="1" customWidth="1"/>
    <col min="21" max="21" width="11.5546875" customWidth="1"/>
    <col min="22" max="22" width="1.77734375" style="38" customWidth="1"/>
    <col min="23" max="23" width="1.88671875" style="2" customWidth="1"/>
    <col min="24" max="24" width="9" style="73" bestFit="1" customWidth="1"/>
    <col min="25" max="25" width="13.33203125" style="5" bestFit="1" customWidth="1"/>
    <col min="26" max="16384" width="9.109375" style="5"/>
  </cols>
  <sheetData>
    <row r="1" spans="1:25" s="2" customFormat="1" ht="14.4" customHeight="1">
      <c r="A1" s="1" t="s">
        <v>267</v>
      </c>
      <c r="B1"/>
      <c r="G1" s="8"/>
      <c r="H1" s="8"/>
      <c r="I1" s="102"/>
      <c r="K1" s="3"/>
      <c r="L1" s="3"/>
      <c r="M1" s="3"/>
      <c r="N1" s="3"/>
      <c r="O1" s="3"/>
      <c r="P1" s="3"/>
      <c r="Q1" s="3"/>
      <c r="R1" s="3"/>
      <c r="S1" s="107"/>
      <c r="T1" s="3"/>
      <c r="V1" s="4"/>
      <c r="X1" s="67"/>
    </row>
    <row r="2" spans="1:25" customFormat="1" ht="35.4" customHeight="1">
      <c r="A2" s="1800"/>
      <c r="B2" s="1769"/>
      <c r="C2" s="2"/>
      <c r="D2" s="5"/>
      <c r="E2" s="1797" t="s">
        <v>620</v>
      </c>
      <c r="F2" s="1769"/>
      <c r="G2" s="1769"/>
      <c r="H2" s="1769"/>
      <c r="I2" s="1769"/>
      <c r="J2" s="1769"/>
      <c r="K2" s="37"/>
      <c r="L2" s="37"/>
      <c r="M2" s="37"/>
      <c r="N2" s="37"/>
      <c r="O2" s="37"/>
      <c r="P2" s="37"/>
      <c r="Q2" s="37"/>
      <c r="R2" s="37"/>
      <c r="S2" s="109"/>
      <c r="T2" s="37"/>
      <c r="V2" s="5"/>
      <c r="W2" s="7"/>
      <c r="X2" s="68"/>
    </row>
    <row r="3" spans="1:25" customFormat="1" ht="14.4" customHeight="1">
      <c r="A3" s="1"/>
      <c r="C3" s="2"/>
      <c r="D3" s="8"/>
      <c r="E3" s="8"/>
      <c r="F3" s="2"/>
      <c r="G3" s="8"/>
      <c r="H3" s="8"/>
      <c r="I3" s="380"/>
      <c r="J3" s="2"/>
      <c r="K3" s="3"/>
      <c r="L3" s="3"/>
      <c r="M3" s="3"/>
      <c r="N3" s="3"/>
      <c r="O3" s="3"/>
      <c r="P3" s="3"/>
      <c r="Q3" s="3"/>
      <c r="R3" s="3"/>
      <c r="S3" s="107"/>
      <c r="T3" s="3"/>
      <c r="U3" s="3"/>
      <c r="V3" s="2"/>
      <c r="W3" s="7"/>
      <c r="X3" s="68"/>
    </row>
    <row r="4" spans="1:25" s="16" customFormat="1" ht="34.950000000000003" customHeight="1">
      <c r="A4" s="13"/>
      <c r="B4" s="14"/>
      <c r="C4" s="15"/>
      <c r="E4" s="1798" t="s">
        <v>1605</v>
      </c>
      <c r="F4" s="1799"/>
      <c r="G4" s="1799"/>
      <c r="H4" s="1799"/>
      <c r="I4" s="1799"/>
      <c r="J4" s="1799"/>
      <c r="K4" s="786"/>
      <c r="O4" s="18"/>
      <c r="P4" s="41"/>
      <c r="Q4" s="41"/>
      <c r="R4" s="41"/>
      <c r="S4" s="41"/>
      <c r="V4" s="18"/>
      <c r="W4" s="7"/>
      <c r="X4" s="66"/>
    </row>
    <row r="5" spans="1:25" s="16" customFormat="1" ht="10.050000000000001" customHeight="1">
      <c r="A5" s="13"/>
      <c r="B5" s="14"/>
      <c r="C5" s="15"/>
      <c r="E5" s="104"/>
      <c r="F5" s="41"/>
      <c r="G5" s="41"/>
      <c r="H5" s="41"/>
      <c r="I5" s="41"/>
      <c r="J5" s="41"/>
      <c r="K5" s="786"/>
      <c r="O5" s="18"/>
      <c r="P5" s="41"/>
      <c r="Q5" s="41"/>
      <c r="R5" s="41"/>
      <c r="S5" s="41"/>
      <c r="V5" s="18"/>
      <c r="W5" s="7"/>
      <c r="X5" s="66"/>
    </row>
    <row r="6" spans="1:25" s="183" customFormat="1" ht="25.95" customHeight="1">
      <c r="A6" s="27"/>
      <c r="B6" s="27"/>
      <c r="C6" s="352"/>
      <c r="E6" s="471"/>
      <c r="F6" s="474" t="s">
        <v>48</v>
      </c>
      <c r="G6" s="474" t="s">
        <v>654</v>
      </c>
      <c r="H6" s="474" t="s">
        <v>654</v>
      </c>
      <c r="I6" s="474" t="s">
        <v>654</v>
      </c>
      <c r="J6" s="480" t="s">
        <v>753</v>
      </c>
      <c r="K6" s="480" t="s">
        <v>1555</v>
      </c>
      <c r="L6" s="480" t="s">
        <v>403</v>
      </c>
      <c r="M6" s="480" t="s">
        <v>311</v>
      </c>
      <c r="N6" s="480" t="s">
        <v>303</v>
      </c>
      <c r="O6" s="480" t="s">
        <v>1062</v>
      </c>
      <c r="P6" s="480" t="s">
        <v>622</v>
      </c>
      <c r="Q6" s="480" t="s">
        <v>1042</v>
      </c>
      <c r="R6" s="480" t="s">
        <v>623</v>
      </c>
      <c r="S6" s="480" t="s">
        <v>1564</v>
      </c>
      <c r="T6" s="491" t="s">
        <v>456</v>
      </c>
      <c r="U6" s="480" t="s">
        <v>108</v>
      </c>
      <c r="W6" s="479"/>
      <c r="X6" s="476" t="s">
        <v>1496</v>
      </c>
      <c r="Y6" s="480" t="s">
        <v>1493</v>
      </c>
    </row>
    <row r="7" spans="1:25" s="19" customFormat="1" ht="25.95" customHeight="1">
      <c r="A7" s="27"/>
      <c r="B7" s="28"/>
      <c r="C7" s="20"/>
      <c r="D7" s="21"/>
      <c r="E7" s="28"/>
      <c r="F7" s="28"/>
      <c r="G7" s="28"/>
      <c r="H7" s="28"/>
      <c r="I7" s="25" t="s">
        <v>658</v>
      </c>
      <c r="J7" s="30" t="s">
        <v>1553</v>
      </c>
      <c r="K7" s="99" t="s">
        <v>597</v>
      </c>
      <c r="L7" s="30" t="s">
        <v>1164</v>
      </c>
      <c r="M7" s="33">
        <v>4232323</v>
      </c>
      <c r="N7" s="30">
        <f ca="1">TODAY()</f>
        <v>45952</v>
      </c>
      <c r="O7" s="33">
        <v>1600</v>
      </c>
      <c r="P7" s="108">
        <v>12</v>
      </c>
      <c r="Q7" s="33" t="s">
        <v>263</v>
      </c>
      <c r="R7" s="33" t="s">
        <v>628</v>
      </c>
      <c r="S7" s="30"/>
      <c r="T7" s="374" t="s">
        <v>593</v>
      </c>
      <c r="U7" s="30"/>
      <c r="V7" s="54"/>
      <c r="W7" s="59"/>
      <c r="X7" s="821">
        <v>45701</v>
      </c>
      <c r="Y7" s="33"/>
    </row>
    <row r="8" spans="1:25" s="19" customFormat="1" ht="25.95" customHeight="1">
      <c r="A8" s="27"/>
      <c r="B8" s="28"/>
      <c r="C8" s="35"/>
      <c r="E8" s="35"/>
      <c r="F8" s="35"/>
      <c r="G8" s="35"/>
      <c r="H8" s="35"/>
      <c r="I8" s="47" t="s">
        <v>659</v>
      </c>
      <c r="J8" s="43" t="s">
        <v>1160</v>
      </c>
      <c r="K8" s="42" t="s">
        <v>1044</v>
      </c>
      <c r="L8" s="43" t="s">
        <v>26</v>
      </c>
      <c r="M8" s="46">
        <v>4223434</v>
      </c>
      <c r="N8" s="43">
        <v>45733</v>
      </c>
      <c r="O8" s="46"/>
      <c r="P8" s="355">
        <v>7</v>
      </c>
      <c r="Q8" s="46" t="s">
        <v>263</v>
      </c>
      <c r="R8" s="46" t="s">
        <v>628</v>
      </c>
      <c r="S8" s="43"/>
      <c r="T8" s="376" t="s">
        <v>588</v>
      </c>
      <c r="U8" s="43" t="s">
        <v>81</v>
      </c>
      <c r="V8" s="54"/>
      <c r="W8" s="59"/>
      <c r="X8" s="822">
        <v>45699</v>
      </c>
      <c r="Y8" s="46"/>
    </row>
    <row r="9" spans="1:25" s="19" customFormat="1" ht="25.95" customHeight="1">
      <c r="A9" s="27"/>
      <c r="B9" s="28"/>
      <c r="C9" s="35"/>
      <c r="E9" s="28"/>
      <c r="F9" s="28"/>
      <c r="G9" s="28"/>
      <c r="H9" s="28"/>
      <c r="I9" s="25" t="s">
        <v>660</v>
      </c>
      <c r="J9" s="30" t="s">
        <v>1160</v>
      </c>
      <c r="K9" s="29" t="s">
        <v>643</v>
      </c>
      <c r="L9" s="30" t="s">
        <v>1046</v>
      </c>
      <c r="M9" s="33">
        <v>2711511</v>
      </c>
      <c r="N9" s="30">
        <v>45730</v>
      </c>
      <c r="O9" s="33"/>
      <c r="P9" s="108">
        <v>13</v>
      </c>
      <c r="Q9" s="33" t="s">
        <v>263</v>
      </c>
      <c r="R9" s="33" t="s">
        <v>628</v>
      </c>
      <c r="S9" s="30"/>
      <c r="T9" s="374" t="s">
        <v>588</v>
      </c>
      <c r="U9" s="30" t="s">
        <v>81</v>
      </c>
      <c r="V9" s="54"/>
      <c r="W9" s="59"/>
      <c r="X9" s="821">
        <v>45695</v>
      </c>
      <c r="Y9" s="33"/>
    </row>
    <row r="10" spans="1:25" s="19" customFormat="1" ht="25.95" customHeight="1">
      <c r="A10" s="27"/>
      <c r="B10" s="28"/>
      <c r="C10" s="35"/>
      <c r="E10" s="35"/>
      <c r="F10" s="35"/>
      <c r="G10" s="35"/>
      <c r="H10" s="35"/>
      <c r="I10" s="47" t="s">
        <v>661</v>
      </c>
      <c r="J10" s="43" t="s">
        <v>644</v>
      </c>
      <c r="K10" s="42" t="s">
        <v>1047</v>
      </c>
      <c r="L10" s="43" t="s">
        <v>645</v>
      </c>
      <c r="M10" s="46">
        <v>4378645</v>
      </c>
      <c r="N10" s="43">
        <v>45727</v>
      </c>
      <c r="O10" s="46"/>
      <c r="P10" s="355">
        <v>1</v>
      </c>
      <c r="Q10" s="46" t="s">
        <v>116</v>
      </c>
      <c r="R10" s="46" t="s">
        <v>628</v>
      </c>
      <c r="S10" s="43"/>
      <c r="T10" s="376" t="s">
        <v>588</v>
      </c>
      <c r="U10" s="43" t="s">
        <v>81</v>
      </c>
      <c r="V10" s="54"/>
      <c r="W10" s="59"/>
      <c r="X10" s="822"/>
      <c r="Y10" s="46"/>
    </row>
    <row r="11" spans="1:25" s="19" customFormat="1" ht="25.95" customHeight="1">
      <c r="A11" s="27"/>
      <c r="B11" s="28"/>
      <c r="C11" s="35"/>
      <c r="E11" s="28"/>
      <c r="F11" s="28"/>
      <c r="G11" s="28"/>
      <c r="H11" s="28"/>
      <c r="I11" s="25" t="s">
        <v>662</v>
      </c>
      <c r="J11" s="30" t="s">
        <v>644</v>
      </c>
      <c r="K11" s="25" t="s">
        <v>1048</v>
      </c>
      <c r="L11" s="30" t="s">
        <v>645</v>
      </c>
      <c r="M11" s="33">
        <v>4378645</v>
      </c>
      <c r="N11" s="30">
        <v>45726</v>
      </c>
      <c r="O11" s="33"/>
      <c r="P11" s="108">
        <v>14</v>
      </c>
      <c r="Q11" s="33" t="s">
        <v>116</v>
      </c>
      <c r="R11" s="33" t="s">
        <v>628</v>
      </c>
      <c r="S11" s="30"/>
      <c r="T11" s="374" t="s">
        <v>588</v>
      </c>
      <c r="U11" s="30" t="s">
        <v>1043</v>
      </c>
      <c r="V11" s="54"/>
      <c r="W11" s="59"/>
      <c r="X11" s="821">
        <v>45694</v>
      </c>
      <c r="Y11" s="33"/>
    </row>
    <row r="12" spans="1:25" s="19" customFormat="1" ht="25.95" customHeight="1">
      <c r="A12" s="27"/>
      <c r="B12" s="28"/>
      <c r="C12" s="35"/>
      <c r="E12" s="35"/>
      <c r="F12" s="35"/>
      <c r="G12" s="35"/>
      <c r="H12" s="35"/>
      <c r="I12" s="47"/>
      <c r="J12" s="43"/>
      <c r="K12" s="47"/>
      <c r="L12" s="43"/>
      <c r="M12" s="46"/>
      <c r="N12" s="43"/>
      <c r="O12" s="46"/>
      <c r="P12" s="355"/>
      <c r="Q12" s="46"/>
      <c r="R12" s="46"/>
      <c r="S12" s="43"/>
      <c r="T12" s="376"/>
      <c r="U12" s="43"/>
      <c r="V12" s="54"/>
      <c r="W12" s="59"/>
      <c r="X12" s="822">
        <v>45691</v>
      </c>
      <c r="Y12" s="46"/>
    </row>
    <row r="13" spans="1:25" s="19" customFormat="1" ht="25.95" customHeight="1">
      <c r="A13" s="27"/>
      <c r="B13" s="28"/>
      <c r="C13" s="35"/>
      <c r="E13" s="28"/>
      <c r="F13" s="28"/>
      <c r="G13" s="28"/>
      <c r="H13" s="28"/>
      <c r="I13" s="25"/>
      <c r="J13" s="30"/>
      <c r="K13" s="25"/>
      <c r="L13" s="30"/>
      <c r="M13" s="33"/>
      <c r="N13" s="30"/>
      <c r="O13" s="33"/>
      <c r="P13" s="108"/>
      <c r="Q13" s="33"/>
      <c r="R13" s="33"/>
      <c r="S13" s="30"/>
      <c r="T13" s="374"/>
      <c r="U13" s="30"/>
      <c r="V13" s="54"/>
      <c r="W13" s="59"/>
      <c r="X13" s="821">
        <v>45688</v>
      </c>
      <c r="Y13" s="33"/>
    </row>
    <row r="14" spans="1:25" s="19" customFormat="1" ht="25.95" customHeight="1">
      <c r="A14" s="27"/>
      <c r="B14" s="28"/>
      <c r="C14" s="35"/>
      <c r="E14" s="35"/>
      <c r="F14" s="35"/>
      <c r="G14" s="35"/>
      <c r="H14" s="35"/>
      <c r="I14" s="47"/>
      <c r="J14" s="43"/>
      <c r="K14" s="47"/>
      <c r="L14" s="43"/>
      <c r="M14" s="46"/>
      <c r="N14" s="43"/>
      <c r="O14" s="46"/>
      <c r="P14" s="355"/>
      <c r="Q14" s="46"/>
      <c r="R14" s="46"/>
      <c r="S14" s="43"/>
      <c r="T14" s="376"/>
      <c r="U14" s="43"/>
      <c r="V14" s="54"/>
      <c r="W14" s="59"/>
      <c r="X14" s="822">
        <v>45687</v>
      </c>
      <c r="Y14" s="46"/>
    </row>
    <row r="15" spans="1:25" s="19" customFormat="1" ht="25.95" customHeight="1">
      <c r="A15" s="27"/>
      <c r="B15" s="28"/>
      <c r="C15" s="35"/>
      <c r="E15" s="28"/>
      <c r="F15" s="28"/>
      <c r="G15" s="28"/>
      <c r="H15" s="28"/>
      <c r="I15" s="25"/>
      <c r="J15" s="30"/>
      <c r="K15" s="25"/>
      <c r="L15" s="30"/>
      <c r="M15" s="33"/>
      <c r="N15" s="30"/>
      <c r="O15" s="33"/>
      <c r="P15" s="108"/>
      <c r="Q15" s="33"/>
      <c r="R15" s="33"/>
      <c r="S15" s="30"/>
      <c r="T15" s="374"/>
      <c r="U15" s="30"/>
      <c r="V15" s="54"/>
      <c r="W15" s="59"/>
      <c r="X15" s="821">
        <v>45685</v>
      </c>
      <c r="Y15" s="33"/>
    </row>
    <row r="16" spans="1:25" s="19" customFormat="1" ht="25.95" customHeight="1">
      <c r="A16" s="27"/>
      <c r="B16" s="28"/>
      <c r="C16" s="35"/>
      <c r="E16" s="35"/>
      <c r="F16" s="35"/>
      <c r="G16" s="35"/>
      <c r="H16" s="35"/>
      <c r="I16" s="47"/>
      <c r="J16" s="43"/>
      <c r="K16" s="47"/>
      <c r="L16" s="43"/>
      <c r="M16" s="46"/>
      <c r="N16" s="43"/>
      <c r="O16" s="46"/>
      <c r="P16" s="355"/>
      <c r="Q16" s="46"/>
      <c r="R16" s="46"/>
      <c r="S16" s="43"/>
      <c r="T16" s="376"/>
      <c r="U16" s="43"/>
      <c r="V16" s="54"/>
      <c r="W16" s="59"/>
      <c r="X16" s="822">
        <v>45672</v>
      </c>
      <c r="Y16" s="46"/>
    </row>
    <row r="17" spans="1:25" s="19" customFormat="1" ht="25.95" customHeight="1">
      <c r="A17" s="27"/>
      <c r="B17" s="28"/>
      <c r="C17" s="35"/>
      <c r="E17" s="28"/>
      <c r="F17" s="28"/>
      <c r="G17" s="28"/>
      <c r="H17" s="28"/>
      <c r="I17" s="25"/>
      <c r="J17" s="30"/>
      <c r="K17" s="30"/>
      <c r="L17" s="30"/>
      <c r="M17" s="33"/>
      <c r="N17" s="30"/>
      <c r="O17" s="33"/>
      <c r="P17" s="108"/>
      <c r="Q17" s="33"/>
      <c r="R17" s="33"/>
      <c r="S17" s="30"/>
      <c r="T17" s="374"/>
      <c r="U17" s="33"/>
      <c r="V17" s="54"/>
      <c r="W17" s="59"/>
      <c r="X17" s="821"/>
      <c r="Y17" s="33"/>
    </row>
    <row r="18" spans="1:25" s="19" customFormat="1" ht="25.95" customHeight="1">
      <c r="A18" s="27"/>
      <c r="B18" s="28"/>
      <c r="C18" s="35"/>
      <c r="E18" s="35"/>
      <c r="F18" s="35"/>
      <c r="G18" s="35"/>
      <c r="H18" s="35"/>
      <c r="I18" s="47"/>
      <c r="J18" s="43"/>
      <c r="K18" s="43"/>
      <c r="L18" s="43"/>
      <c r="M18" s="46"/>
      <c r="N18" s="43"/>
      <c r="O18" s="43"/>
      <c r="P18" s="355"/>
      <c r="Q18" s="43"/>
      <c r="R18" s="43"/>
      <c r="S18" s="43"/>
      <c r="T18" s="376"/>
      <c r="U18" s="43"/>
      <c r="V18" s="54"/>
      <c r="W18" s="59"/>
      <c r="X18" s="822">
        <v>45664</v>
      </c>
      <c r="Y18" s="43"/>
    </row>
    <row r="19" spans="1:25" s="19" customFormat="1" ht="25.95" customHeight="1">
      <c r="A19" s="27"/>
      <c r="B19" s="28"/>
      <c r="C19" s="35"/>
      <c r="E19" s="28"/>
      <c r="F19" s="28"/>
      <c r="G19" s="28"/>
      <c r="H19" s="28"/>
      <c r="I19" s="25"/>
      <c r="J19" s="30"/>
      <c r="K19" s="30"/>
      <c r="L19" s="30"/>
      <c r="M19" s="33"/>
      <c r="N19" s="30"/>
      <c r="O19" s="33"/>
      <c r="P19" s="108"/>
      <c r="Q19" s="30"/>
      <c r="R19" s="30"/>
      <c r="S19" s="30"/>
      <c r="T19" s="374"/>
      <c r="U19" s="30"/>
      <c r="V19" s="54"/>
      <c r="W19" s="59"/>
      <c r="X19" s="821">
        <v>45661</v>
      </c>
      <c r="Y19" s="30"/>
    </row>
    <row r="20" spans="1:25" s="19" customFormat="1" ht="25.95" customHeight="1">
      <c r="A20" s="27"/>
      <c r="B20" s="28"/>
      <c r="C20" s="35"/>
      <c r="E20" s="35"/>
      <c r="F20" s="35"/>
      <c r="G20" s="35"/>
      <c r="H20" s="35"/>
      <c r="I20" s="47"/>
      <c r="J20" s="43"/>
      <c r="K20" s="43"/>
      <c r="L20" s="43"/>
      <c r="M20" s="46"/>
      <c r="N20" s="43"/>
      <c r="O20" s="46"/>
      <c r="P20" s="355"/>
      <c r="Q20" s="43"/>
      <c r="R20" s="43"/>
      <c r="S20" s="43"/>
      <c r="T20" s="376"/>
      <c r="U20" s="43"/>
      <c r="V20" s="54"/>
      <c r="W20" s="59"/>
      <c r="X20" s="822"/>
      <c r="Y20" s="43"/>
    </row>
    <row r="21" spans="1:25" s="19" customFormat="1" ht="31.95" customHeight="1">
      <c r="A21" s="27"/>
      <c r="B21" s="28"/>
      <c r="C21" s="35"/>
      <c r="E21" s="28"/>
      <c r="F21" s="28"/>
      <c r="G21" s="28"/>
      <c r="H21" s="28"/>
      <c r="I21" s="25"/>
      <c r="J21" s="25"/>
      <c r="K21" s="30"/>
      <c r="L21" s="30"/>
      <c r="M21" s="30"/>
      <c r="N21" s="30"/>
      <c r="O21" s="108"/>
      <c r="P21" s="33"/>
      <c r="Q21" s="33"/>
      <c r="R21" s="33"/>
      <c r="S21" s="374"/>
      <c r="T21" s="30"/>
      <c r="U21" s="33"/>
      <c r="W21" s="7"/>
      <c r="X21" s="72"/>
    </row>
    <row r="22" spans="1:25" s="2" customFormat="1" ht="19.95" customHeight="1">
      <c r="A22" s="36"/>
      <c r="C22" s="35"/>
      <c r="G22" s="8"/>
      <c r="H22" s="8"/>
      <c r="I22" s="102"/>
      <c r="K22" s="3"/>
      <c r="L22" s="3"/>
      <c r="M22" s="3"/>
      <c r="N22" s="3"/>
      <c r="O22" s="3"/>
      <c r="P22" s="3"/>
      <c r="Q22" s="3"/>
      <c r="R22" s="3"/>
      <c r="S22" s="107"/>
      <c r="T22" s="3"/>
      <c r="V22" s="4"/>
      <c r="X22" s="67"/>
    </row>
    <row r="23" spans="1:25" s="2" customFormat="1" ht="19.8" customHeight="1">
      <c r="A23" s="36"/>
      <c r="C23" s="35"/>
      <c r="G23" s="8"/>
      <c r="H23" s="8"/>
      <c r="I23" s="102"/>
      <c r="K23" s="3"/>
      <c r="L23" s="3"/>
      <c r="M23" s="3"/>
      <c r="N23" s="3"/>
      <c r="O23" s="3"/>
      <c r="P23" s="3"/>
      <c r="Q23" s="3"/>
      <c r="R23" s="3"/>
      <c r="S23" s="107"/>
      <c r="T23" s="3"/>
      <c r="V23" s="4"/>
      <c r="X23" s="67"/>
    </row>
    <row r="24" spans="1:25" ht="19.95" customHeight="1">
      <c r="U24" s="5"/>
    </row>
    <row r="25" spans="1:25" ht="19.95" customHeight="1">
      <c r="U25" s="5"/>
    </row>
    <row r="26" spans="1:25" ht="19.95" customHeight="1">
      <c r="U26" s="5"/>
    </row>
    <row r="27" spans="1:25" ht="19.95" customHeight="1">
      <c r="U27" s="5"/>
    </row>
  </sheetData>
  <mergeCells count="3">
    <mergeCell ref="A2:B2"/>
    <mergeCell ref="E2:J2"/>
    <mergeCell ref="E4:J4"/>
  </mergeCells>
  <phoneticPr fontId="17"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A767D-C112-4BCC-8170-83A569504974}">
  <sheetPr codeName="Sheet26"/>
  <dimension ref="A1:W28"/>
  <sheetViews>
    <sheetView showGridLines="0" workbookViewId="0">
      <selection activeCell="J21" sqref="J21"/>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8" width="7.5546875" style="40" hidden="1" customWidth="1"/>
    <col min="9" max="10" width="10.77734375" style="379" customWidth="1"/>
    <col min="11" max="11" width="7.33203125" style="379" bestFit="1" customWidth="1"/>
    <col min="12" max="12" width="15.109375" style="379" customWidth="1"/>
    <col min="13" max="13" width="27.77734375" style="379" customWidth="1"/>
    <col min="14" max="14" width="34.6640625" style="379" customWidth="1"/>
    <col min="15" max="15" width="11.5546875" style="379" customWidth="1"/>
    <col min="16" max="16" width="25.88671875" style="379" customWidth="1"/>
    <col min="17" max="17" width="11.33203125" style="37" bestFit="1" customWidth="1"/>
    <col min="18" max="18" width="12" style="870" customWidth="1"/>
    <col min="19" max="19" width="28" style="37" customWidth="1"/>
    <col min="20" max="20" width="25.77734375" style="37" customWidth="1"/>
    <col min="21" max="21" width="11.88671875" bestFit="1" customWidth="1"/>
    <col min="22" max="22" width="1.77734375" style="38" customWidth="1"/>
    <col min="23" max="23" width="1.88671875" style="2" customWidth="1"/>
    <col min="24" max="16384" width="9.109375" style="5"/>
  </cols>
  <sheetData>
    <row r="1" spans="1:23" s="2" customFormat="1" ht="14.4" customHeight="1">
      <c r="A1" s="1" t="s">
        <v>267</v>
      </c>
      <c r="B1"/>
      <c r="G1" s="8"/>
      <c r="H1" s="8"/>
      <c r="I1" s="102"/>
      <c r="J1" s="102"/>
      <c r="K1" s="102"/>
      <c r="L1" s="102"/>
      <c r="M1" s="102"/>
      <c r="N1" s="102"/>
      <c r="O1" s="102"/>
      <c r="P1" s="102"/>
      <c r="Q1" s="3"/>
      <c r="R1" s="869"/>
      <c r="S1" s="3"/>
      <c r="T1" s="3"/>
      <c r="V1" s="4"/>
    </row>
    <row r="2" spans="1:23" customFormat="1" ht="35.4" customHeight="1">
      <c r="A2" s="1800"/>
      <c r="B2" s="1769"/>
      <c r="C2" s="2"/>
      <c r="D2" s="5"/>
      <c r="E2" s="1797" t="s">
        <v>614</v>
      </c>
      <c r="F2" s="1769"/>
      <c r="G2" s="1769"/>
      <c r="H2" s="1769"/>
      <c r="I2" s="1769"/>
      <c r="Q2" s="37"/>
      <c r="R2" s="870"/>
      <c r="S2" s="37"/>
      <c r="T2" s="37"/>
      <c r="V2" s="5"/>
      <c r="W2" s="7"/>
    </row>
    <row r="3" spans="1:23" customFormat="1" ht="14.4" customHeight="1">
      <c r="A3" s="1"/>
      <c r="C3" s="2"/>
      <c r="D3" s="8"/>
      <c r="E3" s="8"/>
      <c r="F3" s="2"/>
      <c r="G3" s="8"/>
      <c r="H3" s="8"/>
      <c r="I3" s="380"/>
      <c r="J3" s="380"/>
      <c r="K3" s="380"/>
      <c r="L3" s="380"/>
      <c r="M3" s="380"/>
      <c r="N3" s="380"/>
      <c r="O3" s="380"/>
      <c r="P3" s="380"/>
      <c r="Q3" s="3"/>
      <c r="R3" s="869"/>
      <c r="S3" s="3"/>
      <c r="T3" s="3"/>
      <c r="U3" s="3"/>
      <c r="V3" s="2"/>
      <c r="W3" s="7"/>
    </row>
    <row r="4" spans="1:23" s="16" customFormat="1" ht="34.950000000000003" customHeight="1">
      <c r="A4" s="13"/>
      <c r="B4" s="14"/>
      <c r="C4" s="15"/>
      <c r="E4" s="1798" t="s">
        <v>1018</v>
      </c>
      <c r="F4" s="1799"/>
      <c r="G4" s="1799"/>
      <c r="H4" s="1799"/>
      <c r="I4" s="1799"/>
      <c r="J4" s="1799"/>
      <c r="K4" s="1799"/>
      <c r="L4" s="1799"/>
      <c r="M4" s="1799"/>
      <c r="N4" s="1799"/>
      <c r="O4" s="1799"/>
      <c r="P4" s="1799"/>
      <c r="Q4" s="41"/>
      <c r="R4" s="871"/>
      <c r="V4" s="18"/>
      <c r="W4" s="7"/>
    </row>
    <row r="5" spans="1:23" s="16" customFormat="1" ht="10.050000000000001" customHeight="1">
      <c r="A5" s="13"/>
      <c r="B5" s="14"/>
      <c r="C5" s="15"/>
      <c r="E5" s="104"/>
      <c r="F5" s="41"/>
      <c r="G5" s="41"/>
      <c r="H5" s="41"/>
      <c r="I5" s="99"/>
      <c r="J5" s="99"/>
      <c r="K5" s="99"/>
      <c r="L5" s="99"/>
      <c r="M5" s="99"/>
      <c r="N5" s="99"/>
      <c r="O5" s="99"/>
      <c r="P5" s="99"/>
      <c r="Q5" s="41"/>
      <c r="R5" s="872"/>
      <c r="T5" s="41"/>
      <c r="V5" s="18"/>
      <c r="W5" s="7"/>
    </row>
    <row r="6" spans="1:23" s="183" customFormat="1" ht="25.95" customHeight="1">
      <c r="A6" s="27"/>
      <c r="B6" s="27"/>
      <c r="C6" s="352"/>
      <c r="E6" s="471"/>
      <c r="F6" s="474" t="s">
        <v>48</v>
      </c>
      <c r="G6" s="474" t="s">
        <v>1158</v>
      </c>
      <c r="H6" s="474" t="s">
        <v>1158</v>
      </c>
      <c r="I6" s="474" t="s">
        <v>1158</v>
      </c>
      <c r="J6" s="480" t="s">
        <v>303</v>
      </c>
      <c r="K6" s="480" t="s">
        <v>622</v>
      </c>
      <c r="L6" s="480" t="s">
        <v>753</v>
      </c>
      <c r="M6" s="480" t="s">
        <v>403</v>
      </c>
      <c r="N6" s="480" t="s">
        <v>1644</v>
      </c>
      <c r="O6" s="480" t="s">
        <v>311</v>
      </c>
      <c r="P6" s="480" t="s">
        <v>1</v>
      </c>
      <c r="Q6" s="480" t="s">
        <v>1643</v>
      </c>
      <c r="R6" s="873" t="s">
        <v>1564</v>
      </c>
      <c r="S6" s="873" t="s">
        <v>131</v>
      </c>
      <c r="W6" s="479"/>
    </row>
    <row r="7" spans="1:23" s="19" customFormat="1" ht="25.95" customHeight="1">
      <c r="A7" s="27"/>
      <c r="B7" s="28"/>
      <c r="C7" s="20"/>
      <c r="D7" s="21"/>
      <c r="E7" s="28"/>
      <c r="F7" s="28"/>
      <c r="G7" s="28"/>
      <c r="H7" s="28"/>
      <c r="I7" s="25" t="s">
        <v>1622</v>
      </c>
      <c r="J7" s="30">
        <v>45278</v>
      </c>
      <c r="K7" s="108">
        <f ca="1">J7-TODAY()</f>
        <v>-674</v>
      </c>
      <c r="L7" s="99" t="s">
        <v>363</v>
      </c>
      <c r="M7" s="30" t="s">
        <v>1645</v>
      </c>
      <c r="N7" s="33" t="s">
        <v>1646</v>
      </c>
      <c r="O7" s="33">
        <v>2765997</v>
      </c>
      <c r="P7" s="30"/>
      <c r="Q7" s="33" t="s">
        <v>628</v>
      </c>
      <c r="R7" s="874">
        <v>45730</v>
      </c>
      <c r="S7" s="874"/>
      <c r="V7" s="54"/>
      <c r="W7" s="59"/>
    </row>
    <row r="8" spans="1:23" s="19" customFormat="1" ht="25.95" customHeight="1">
      <c r="A8" s="27"/>
      <c r="B8" s="28"/>
      <c r="C8" s="35"/>
      <c r="E8" s="35"/>
      <c r="F8" s="35"/>
      <c r="G8" s="35"/>
      <c r="H8" s="35"/>
      <c r="I8" s="47" t="s">
        <v>1623</v>
      </c>
      <c r="J8" s="43">
        <f ca="1">TODAY()+36</f>
        <v>45988</v>
      </c>
      <c r="K8" s="355">
        <f ca="1">J8-TODAY()</f>
        <v>36</v>
      </c>
      <c r="L8" s="47" t="s">
        <v>363</v>
      </c>
      <c r="M8" s="43" t="s">
        <v>648</v>
      </c>
      <c r="N8" s="46" t="s">
        <v>1646</v>
      </c>
      <c r="O8" s="46">
        <v>2713397</v>
      </c>
      <c r="P8" s="43" t="s">
        <v>647</v>
      </c>
      <c r="Q8" s="46" t="s">
        <v>628</v>
      </c>
      <c r="R8" s="875">
        <v>45762</v>
      </c>
      <c r="S8" s="875"/>
      <c r="V8" s="54"/>
      <c r="W8" s="59"/>
    </row>
    <row r="9" spans="1:23" s="19" customFormat="1" ht="25.95" customHeight="1">
      <c r="A9" s="27"/>
      <c r="B9" s="28"/>
      <c r="C9" s="35"/>
      <c r="E9" s="28"/>
      <c r="F9" s="28"/>
      <c r="G9" s="28"/>
      <c r="H9" s="28"/>
      <c r="I9" s="25" t="s">
        <v>1624</v>
      </c>
      <c r="J9" s="30">
        <f ca="1">TODAY()+8</f>
        <v>45960</v>
      </c>
      <c r="K9" s="108">
        <f t="shared" ref="K9:K20" ca="1" si="0">J9-TODAY()</f>
        <v>8</v>
      </c>
      <c r="L9" s="99" t="s">
        <v>363</v>
      </c>
      <c r="M9" s="30" t="s">
        <v>1012</v>
      </c>
      <c r="N9" s="33"/>
      <c r="O9" s="33">
        <v>4378645</v>
      </c>
      <c r="P9" s="30" t="s">
        <v>630</v>
      </c>
      <c r="Q9" s="33" t="s">
        <v>628</v>
      </c>
      <c r="R9" s="874">
        <v>45734</v>
      </c>
      <c r="S9" s="874"/>
      <c r="V9" s="54"/>
      <c r="W9" s="59"/>
    </row>
    <row r="10" spans="1:23" s="19" customFormat="1" ht="25.95" customHeight="1">
      <c r="A10" s="27"/>
      <c r="B10" s="28"/>
      <c r="C10" s="35"/>
      <c r="E10" s="35"/>
      <c r="F10" s="35"/>
      <c r="G10" s="35"/>
      <c r="H10" s="35"/>
      <c r="I10" s="47" t="s">
        <v>1625</v>
      </c>
      <c r="J10" s="43">
        <v>45608</v>
      </c>
      <c r="K10" s="355">
        <v>12</v>
      </c>
      <c r="L10" s="47" t="s">
        <v>363</v>
      </c>
      <c r="M10" s="43" t="s">
        <v>1616</v>
      </c>
      <c r="N10" s="46" t="s">
        <v>1617</v>
      </c>
      <c r="O10" s="46">
        <v>2545412</v>
      </c>
      <c r="P10" s="43"/>
      <c r="Q10" s="46" t="s">
        <v>628</v>
      </c>
      <c r="R10" s="875">
        <v>45608</v>
      </c>
      <c r="S10" s="875"/>
      <c r="V10" s="54"/>
      <c r="W10" s="59"/>
    </row>
    <row r="11" spans="1:23" s="19" customFormat="1" ht="25.95" customHeight="1">
      <c r="A11" s="27"/>
      <c r="B11" s="28"/>
      <c r="C11" s="35"/>
      <c r="E11" s="28"/>
      <c r="F11" s="28"/>
      <c r="G11" s="28"/>
      <c r="H11" s="28"/>
      <c r="I11" s="25" t="s">
        <v>1626</v>
      </c>
      <c r="J11" s="30">
        <f ca="1">TODAY()+17</f>
        <v>45969</v>
      </c>
      <c r="K11" s="108">
        <f t="shared" ca="1" si="0"/>
        <v>17</v>
      </c>
      <c r="L11" s="25" t="s">
        <v>372</v>
      </c>
      <c r="M11" s="30" t="s">
        <v>635</v>
      </c>
      <c r="N11" s="33" t="s">
        <v>1618</v>
      </c>
      <c r="O11" s="33">
        <v>4223434</v>
      </c>
      <c r="P11" s="30"/>
      <c r="Q11" s="33" t="s">
        <v>628</v>
      </c>
      <c r="R11" s="874">
        <v>45743</v>
      </c>
      <c r="S11" s="874"/>
      <c r="V11" s="54"/>
      <c r="W11" s="59"/>
    </row>
    <row r="12" spans="1:23" s="19" customFormat="1" ht="25.95" customHeight="1">
      <c r="A12" s="27"/>
      <c r="B12" s="28"/>
      <c r="C12" s="35"/>
      <c r="E12" s="35"/>
      <c r="F12" s="35"/>
      <c r="G12" s="35"/>
      <c r="H12" s="35"/>
      <c r="I12" s="47" t="s">
        <v>1627</v>
      </c>
      <c r="J12" s="43">
        <f ca="1">TODAY()+28</f>
        <v>45980</v>
      </c>
      <c r="K12" s="355">
        <f t="shared" ca="1" si="0"/>
        <v>28</v>
      </c>
      <c r="L12" s="47" t="s">
        <v>372</v>
      </c>
      <c r="M12" s="43" t="s">
        <v>1619</v>
      </c>
      <c r="N12" s="46" t="s">
        <v>1620</v>
      </c>
      <c r="O12" s="46">
        <v>2711511</v>
      </c>
      <c r="P12" s="43"/>
      <c r="Q12" s="46" t="s">
        <v>628</v>
      </c>
      <c r="R12" s="875">
        <v>45754</v>
      </c>
      <c r="S12" s="875"/>
      <c r="V12" s="54"/>
      <c r="W12" s="59"/>
    </row>
    <row r="13" spans="1:23" s="19" customFormat="1" ht="25.95" customHeight="1">
      <c r="A13" s="27"/>
      <c r="B13" s="28"/>
      <c r="C13" s="35"/>
      <c r="E13" s="28"/>
      <c r="F13" s="28"/>
      <c r="G13" s="28"/>
      <c r="H13" s="28"/>
      <c r="I13" s="25" t="s">
        <v>1628</v>
      </c>
      <c r="J13" s="30">
        <f ca="1">TODAY()+32</f>
        <v>45984</v>
      </c>
      <c r="K13" s="108">
        <f t="shared" ca="1" si="0"/>
        <v>32</v>
      </c>
      <c r="L13" s="25" t="s">
        <v>372</v>
      </c>
      <c r="M13" s="30" t="s">
        <v>1013</v>
      </c>
      <c r="N13" s="33" t="s">
        <v>1621</v>
      </c>
      <c r="O13" s="33">
        <v>2643234</v>
      </c>
      <c r="P13" s="30"/>
      <c r="Q13" s="33" t="s">
        <v>628</v>
      </c>
      <c r="R13" s="874">
        <v>45758</v>
      </c>
      <c r="S13" s="874"/>
      <c r="V13" s="54"/>
      <c r="W13" s="59"/>
    </row>
    <row r="14" spans="1:23" s="19" customFormat="1" ht="25.95" customHeight="1">
      <c r="A14" s="27"/>
      <c r="B14" s="28"/>
      <c r="C14" s="35"/>
      <c r="E14" s="35"/>
      <c r="F14" s="35"/>
      <c r="G14" s="35"/>
      <c r="H14" s="35"/>
      <c r="I14" s="47" t="s">
        <v>1629</v>
      </c>
      <c r="J14" s="43">
        <f ca="1">TODAY()+32</f>
        <v>45984</v>
      </c>
      <c r="K14" s="355">
        <f t="shared" ca="1" si="0"/>
        <v>32</v>
      </c>
      <c r="L14" s="47" t="s">
        <v>372</v>
      </c>
      <c r="M14" s="43" t="s">
        <v>1636</v>
      </c>
      <c r="N14" s="46" t="s">
        <v>1637</v>
      </c>
      <c r="O14" s="46">
        <v>2711511</v>
      </c>
      <c r="P14" s="43"/>
      <c r="Q14" s="46" t="s">
        <v>628</v>
      </c>
      <c r="R14" s="875">
        <v>45758</v>
      </c>
      <c r="S14" s="875"/>
      <c r="V14" s="54"/>
      <c r="W14" s="59"/>
    </row>
    <row r="15" spans="1:23" s="19" customFormat="1" ht="25.95" customHeight="1">
      <c r="A15" s="27"/>
      <c r="B15" s="28"/>
      <c r="C15" s="35"/>
      <c r="E15" s="28"/>
      <c r="F15" s="28"/>
      <c r="G15" s="28"/>
      <c r="H15" s="28"/>
      <c r="I15" s="25" t="s">
        <v>1630</v>
      </c>
      <c r="J15" s="30">
        <f ca="1">TODAY()+34</f>
        <v>45986</v>
      </c>
      <c r="K15" s="108">
        <f t="shared" ca="1" si="0"/>
        <v>34</v>
      </c>
      <c r="L15" s="25" t="s">
        <v>372</v>
      </c>
      <c r="M15" s="30" t="s">
        <v>1638</v>
      </c>
      <c r="N15" s="33" t="s">
        <v>1675</v>
      </c>
      <c r="O15" s="33">
        <v>4223456</v>
      </c>
      <c r="P15" s="30"/>
      <c r="Q15" s="33" t="s">
        <v>628</v>
      </c>
      <c r="R15" s="874">
        <v>45760</v>
      </c>
      <c r="S15" s="874"/>
      <c r="V15" s="54"/>
      <c r="W15" s="59"/>
    </row>
    <row r="16" spans="1:23" s="19" customFormat="1" ht="25.95" customHeight="1">
      <c r="A16" s="27"/>
      <c r="B16" s="28"/>
      <c r="C16" s="35"/>
      <c r="E16" s="35"/>
      <c r="F16" s="35"/>
      <c r="G16" s="35"/>
      <c r="H16" s="35"/>
      <c r="I16" s="47" t="s">
        <v>1631</v>
      </c>
      <c r="J16" s="43">
        <f t="shared" ref="J16" ca="1" si="1">TODAY()+32</f>
        <v>45984</v>
      </c>
      <c r="K16" s="355">
        <f t="shared" ca="1" si="0"/>
        <v>32</v>
      </c>
      <c r="L16" s="47" t="s">
        <v>372</v>
      </c>
      <c r="M16" s="47" t="s">
        <v>1640</v>
      </c>
      <c r="N16" s="47" t="s">
        <v>1675</v>
      </c>
      <c r="O16" s="46">
        <v>2514231</v>
      </c>
      <c r="P16" s="47"/>
      <c r="Q16" s="47" t="s">
        <v>1624</v>
      </c>
      <c r="R16" s="876" t="s">
        <v>1627</v>
      </c>
      <c r="S16" s="876"/>
      <c r="V16" s="54"/>
      <c r="W16" s="59"/>
    </row>
    <row r="17" spans="1:23" s="19" customFormat="1" ht="25.95" customHeight="1">
      <c r="A17" s="27"/>
      <c r="B17" s="28"/>
      <c r="C17" s="35"/>
      <c r="E17" s="28"/>
      <c r="F17" s="28"/>
      <c r="G17" s="28"/>
      <c r="H17" s="28"/>
      <c r="I17" s="25" t="s">
        <v>1632</v>
      </c>
      <c r="J17" s="30">
        <f t="shared" ref="J17" ca="1" si="2">TODAY()+34</f>
        <v>45986</v>
      </c>
      <c r="K17" s="108">
        <f t="shared" ca="1" si="0"/>
        <v>34</v>
      </c>
      <c r="L17" s="25" t="s">
        <v>372</v>
      </c>
      <c r="M17" s="30" t="s">
        <v>649</v>
      </c>
      <c r="N17" s="33" t="s">
        <v>1733</v>
      </c>
      <c r="O17" s="33">
        <v>2643234</v>
      </c>
      <c r="P17" s="30"/>
      <c r="Q17" s="33" t="s">
        <v>628</v>
      </c>
      <c r="R17" s="874">
        <v>45765</v>
      </c>
      <c r="S17" s="874"/>
      <c r="V17" s="54"/>
      <c r="W17" s="59"/>
    </row>
    <row r="18" spans="1:23" s="19" customFormat="1" ht="25.95" customHeight="1">
      <c r="A18" s="27"/>
      <c r="B18" s="28"/>
      <c r="C18" s="35"/>
      <c r="E18" s="35"/>
      <c r="F18" s="35"/>
      <c r="G18" s="35"/>
      <c r="H18" s="35"/>
      <c r="I18" s="47" t="s">
        <v>1633</v>
      </c>
      <c r="J18" s="43">
        <f t="shared" ref="J18" ca="1" si="3">TODAY()+32</f>
        <v>45984</v>
      </c>
      <c r="K18" s="355">
        <f t="shared" ca="1" si="0"/>
        <v>32</v>
      </c>
      <c r="L18" s="47" t="s">
        <v>372</v>
      </c>
      <c r="M18" s="43" t="s">
        <v>642</v>
      </c>
      <c r="N18" s="46"/>
      <c r="O18" s="46">
        <v>2717171</v>
      </c>
      <c r="P18" s="43"/>
      <c r="Q18" s="46" t="s">
        <v>628</v>
      </c>
      <c r="R18" s="875">
        <v>45766</v>
      </c>
      <c r="S18" s="875"/>
      <c r="V18" s="54"/>
      <c r="W18" s="59"/>
    </row>
    <row r="19" spans="1:23" s="19" customFormat="1" ht="25.95" customHeight="1">
      <c r="A19" s="27"/>
      <c r="B19" s="28"/>
      <c r="C19" s="35"/>
      <c r="E19" s="28"/>
      <c r="F19" s="28"/>
      <c r="G19" s="28"/>
      <c r="H19" s="28"/>
      <c r="I19" s="25" t="s">
        <v>1634</v>
      </c>
      <c r="J19" s="30">
        <f ca="1">TODAY()+41</f>
        <v>45993</v>
      </c>
      <c r="K19" s="108">
        <f t="shared" ca="1" si="0"/>
        <v>41</v>
      </c>
      <c r="L19" s="25" t="s">
        <v>372</v>
      </c>
      <c r="M19" s="30" t="s">
        <v>650</v>
      </c>
      <c r="N19" s="33"/>
      <c r="O19" s="33">
        <v>4223456</v>
      </c>
      <c r="P19" s="30"/>
      <c r="Q19" s="33" t="s">
        <v>628</v>
      </c>
      <c r="R19" s="874">
        <v>45767</v>
      </c>
      <c r="S19" s="874"/>
      <c r="V19" s="54"/>
      <c r="W19" s="59"/>
    </row>
    <row r="20" spans="1:23" s="19" customFormat="1" ht="25.95" customHeight="1">
      <c r="A20" s="27"/>
      <c r="B20" s="28"/>
      <c r="C20" s="35"/>
      <c r="E20" s="35"/>
      <c r="F20" s="35"/>
      <c r="G20" s="35"/>
      <c r="H20" s="35"/>
      <c r="I20" s="47" t="s">
        <v>1635</v>
      </c>
      <c r="J20" s="43">
        <f ca="1">TODAY()+42</f>
        <v>45994</v>
      </c>
      <c r="K20" s="355">
        <f t="shared" ca="1" si="0"/>
        <v>42</v>
      </c>
      <c r="L20" s="47" t="s">
        <v>372</v>
      </c>
      <c r="M20" s="43" t="s">
        <v>652</v>
      </c>
      <c r="N20" s="46"/>
      <c r="O20" s="46">
        <v>2514231</v>
      </c>
      <c r="P20" s="43" t="s">
        <v>651</v>
      </c>
      <c r="Q20" s="46" t="s">
        <v>628</v>
      </c>
      <c r="R20" s="875">
        <v>45768</v>
      </c>
      <c r="S20" s="875"/>
      <c r="V20" s="54"/>
      <c r="W20" s="59"/>
    </row>
    <row r="21" spans="1:23" s="19" customFormat="1" ht="25.95" customHeight="1">
      <c r="A21" s="27"/>
      <c r="B21" s="28"/>
      <c r="C21" s="35"/>
      <c r="E21" s="28"/>
      <c r="F21" s="28"/>
      <c r="G21" s="28"/>
      <c r="H21" s="28"/>
      <c r="I21" s="25"/>
      <c r="J21" s="25"/>
      <c r="K21" s="25"/>
      <c r="L21" s="25"/>
      <c r="M21" s="25"/>
      <c r="N21" s="25"/>
      <c r="O21" s="25"/>
      <c r="P21" s="25"/>
      <c r="Q21" s="33"/>
      <c r="R21" s="874"/>
      <c r="S21" s="30"/>
      <c r="T21" s="30"/>
      <c r="U21" s="33"/>
      <c r="W21" s="7"/>
    </row>
    <row r="22" spans="1:23" s="19" customFormat="1" ht="10.050000000000001" customHeight="1">
      <c r="A22" s="27"/>
      <c r="B22" s="28"/>
      <c r="C22" s="35"/>
      <c r="E22" s="28"/>
      <c r="F22" s="28"/>
      <c r="G22" s="10"/>
      <c r="H22" s="10"/>
      <c r="I22" s="25"/>
      <c r="J22" s="25"/>
      <c r="K22" s="25"/>
      <c r="L22" s="25"/>
      <c r="M22" s="25"/>
      <c r="N22" s="25"/>
      <c r="O22" s="25"/>
      <c r="P22" s="25"/>
      <c r="Q22" s="29"/>
      <c r="R22" s="877"/>
      <c r="S22" s="121"/>
      <c r="T22" s="106"/>
      <c r="W22" s="7"/>
    </row>
    <row r="23" spans="1:23" s="2" customFormat="1" ht="19.95" customHeight="1">
      <c r="A23" s="36"/>
      <c r="C23" s="35"/>
      <c r="G23" s="8"/>
      <c r="H23" s="8"/>
      <c r="I23" s="102"/>
      <c r="J23" s="102"/>
      <c r="K23" s="102"/>
      <c r="L23" s="102"/>
      <c r="M23" s="102"/>
      <c r="N23" s="102"/>
      <c r="O23" s="102"/>
      <c r="P23" s="102"/>
      <c r="Q23" s="3"/>
      <c r="R23" s="869"/>
      <c r="S23" s="3"/>
      <c r="T23" s="3"/>
      <c r="V23" s="4"/>
    </row>
    <row r="24" spans="1:23" s="2" customFormat="1" ht="19.8" customHeight="1">
      <c r="A24" s="36"/>
      <c r="C24" s="35"/>
      <c r="G24" s="8"/>
      <c r="H24" s="8"/>
      <c r="I24" s="102"/>
      <c r="J24" s="102"/>
      <c r="K24" s="102"/>
      <c r="L24" s="102"/>
      <c r="M24" s="102"/>
      <c r="N24" s="102"/>
      <c r="O24" s="102"/>
      <c r="P24" s="102"/>
      <c r="Q24" s="3"/>
      <c r="R24" s="869"/>
      <c r="S24" s="3"/>
      <c r="T24" s="3"/>
      <c r="V24" s="4"/>
    </row>
    <row r="25" spans="1:23" ht="19.95" customHeight="1">
      <c r="U25" s="5"/>
    </row>
    <row r="26" spans="1:23" ht="19.95" customHeight="1">
      <c r="U26" s="5"/>
    </row>
    <row r="27" spans="1:23" ht="19.95" customHeight="1">
      <c r="U27" s="5"/>
    </row>
    <row r="28" spans="1:23" ht="19.95" customHeight="1">
      <c r="U28" s="5"/>
    </row>
  </sheetData>
  <mergeCells count="3">
    <mergeCell ref="A2:B2"/>
    <mergeCell ref="E4:P4"/>
    <mergeCell ref="E2:I2"/>
  </mergeCells>
  <phoneticPr fontId="17"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5DA41-BE82-488D-838E-5E94EF4FCC0D}">
  <sheetPr codeName="Sheet27">
    <tabColor theme="0" tint="-0.249977111117893"/>
  </sheetPr>
  <dimension ref="A1:AH31"/>
  <sheetViews>
    <sheetView showGridLines="0" workbookViewId="0"/>
  </sheetViews>
  <sheetFormatPr defaultColWidth="9.109375" defaultRowHeight="14.4"/>
  <cols>
    <col min="1" max="1" width="6.6640625" style="36" customWidth="1"/>
    <col min="2" max="2" width="14.77734375" style="2" customWidth="1"/>
    <col min="3" max="3" width="1.77734375" style="2" customWidth="1"/>
    <col min="4" max="4" width="1.77734375" style="5" customWidth="1"/>
    <col min="5" max="5" width="5.33203125" style="5" customWidth="1"/>
    <col min="6" max="6" width="12.77734375" style="5" customWidth="1"/>
    <col min="7" max="7" width="21.77734375" style="40" customWidth="1"/>
    <col min="8" max="8" width="11.77734375" style="40" customWidth="1"/>
    <col min="9" max="9" width="10.6640625" style="40" customWidth="1"/>
    <col min="10" max="10" width="12.88671875" style="40" customWidth="1"/>
    <col min="11" max="11" width="13.21875" style="40" customWidth="1"/>
    <col min="12" max="12" width="16.77734375" style="40" customWidth="1"/>
    <col min="13" max="13" width="11.88671875" style="40" customWidth="1"/>
    <col min="14" max="14" width="12.109375" style="40" customWidth="1"/>
    <col min="15" max="15" width="5.77734375" style="40" customWidth="1"/>
    <col min="16" max="16" width="11.77734375" style="40" customWidth="1"/>
    <col min="17" max="17" width="1.109375" style="40" hidden="1" customWidth="1"/>
    <col min="18" max="18" width="34.33203125" style="40" customWidth="1"/>
    <col min="19" max="19" width="1.77734375" style="5" customWidth="1"/>
    <col min="20" max="20" width="1.77734375" style="2" customWidth="1"/>
    <col min="21" max="21" width="11.21875" style="40" customWidth="1"/>
    <col min="22" max="22" width="19.44140625" style="40" customWidth="1"/>
    <col min="23" max="23" width="13.77734375" style="40" customWidth="1"/>
    <col min="24" max="24" width="16.88671875" style="40" customWidth="1"/>
    <col min="25" max="25" width="12.88671875" style="40" customWidth="1"/>
    <col min="26" max="26" width="15.88671875" style="5" bestFit="1" customWidth="1"/>
    <col min="27" max="28" width="9.109375" style="5"/>
    <col min="29" max="29" width="15.88671875" style="5" bestFit="1" customWidth="1"/>
    <col min="30" max="30" width="11" style="5" bestFit="1" customWidth="1"/>
    <col min="31" max="31" width="9.109375" style="5"/>
    <col min="32" max="32" width="10" style="5" bestFit="1" customWidth="1"/>
    <col min="33" max="16384" width="9.109375" style="5"/>
  </cols>
  <sheetData>
    <row r="1" spans="1:34" s="2" customFormat="1" ht="14.4" customHeight="1">
      <c r="A1" s="36"/>
      <c r="G1" s="8"/>
      <c r="H1" s="8"/>
      <c r="I1" s="8"/>
      <c r="J1" s="8"/>
      <c r="K1" s="8"/>
      <c r="L1" s="8"/>
      <c r="M1" s="8"/>
      <c r="N1" s="8"/>
      <c r="O1" s="8"/>
      <c r="P1" s="8"/>
      <c r="Q1" s="8"/>
      <c r="R1" s="8"/>
      <c r="U1" s="8"/>
      <c r="V1" s="8"/>
      <c r="W1" s="8"/>
      <c r="X1" s="8"/>
      <c r="Y1" s="8"/>
    </row>
    <row r="2" spans="1:34" s="24" customFormat="1" ht="35.4" customHeight="1">
      <c r="A2" s="1795"/>
      <c r="B2" s="1796"/>
      <c r="C2" s="157"/>
      <c r="D2" s="146"/>
      <c r="E2" s="1797" t="s">
        <v>1464</v>
      </c>
      <c r="F2" s="1769"/>
      <c r="G2" s="1769"/>
      <c r="H2" s="1769"/>
      <c r="I2" s="1769"/>
      <c r="K2" s="147"/>
      <c r="L2" s="147"/>
      <c r="M2" s="147"/>
      <c r="N2" s="147"/>
      <c r="O2" s="147"/>
      <c r="P2" s="147"/>
      <c r="Q2" s="147"/>
      <c r="R2" s="147"/>
      <c r="S2" s="17"/>
      <c r="T2" s="7"/>
      <c r="U2" s="41"/>
      <c r="V2" s="41"/>
      <c r="W2" s="41"/>
      <c r="X2" s="41"/>
      <c r="Y2" s="41"/>
    </row>
    <row r="3" spans="1:34" s="2" customFormat="1" ht="14.4" customHeight="1">
      <c r="A3" s="36"/>
      <c r="G3" s="8"/>
      <c r="H3" s="8"/>
      <c r="I3" s="8"/>
      <c r="J3" s="8"/>
      <c r="K3" s="8"/>
      <c r="L3" s="8"/>
      <c r="M3" s="8"/>
      <c r="N3" s="8"/>
      <c r="O3" s="8"/>
      <c r="P3" s="8"/>
      <c r="Q3" s="8"/>
      <c r="R3" s="8"/>
      <c r="S3" s="7"/>
      <c r="T3" s="7"/>
      <c r="U3" s="8"/>
      <c r="V3" s="8"/>
      <c r="W3" s="8"/>
      <c r="X3" s="8"/>
      <c r="Y3" s="8"/>
    </row>
    <row r="4" spans="1:34" s="16" customFormat="1" ht="34.950000000000003" customHeight="1">
      <c r="A4" s="349"/>
      <c r="B4" s="15"/>
      <c r="C4" s="15"/>
      <c r="E4" s="1798" t="s">
        <v>1430</v>
      </c>
      <c r="F4" s="1799"/>
      <c r="G4" s="1799"/>
      <c r="H4" s="41"/>
      <c r="I4" s="367"/>
      <c r="J4" s="367"/>
      <c r="K4" s="367"/>
      <c r="L4" s="26"/>
      <c r="M4" s="26"/>
      <c r="N4" s="26"/>
      <c r="O4" s="26"/>
      <c r="Q4" s="26"/>
      <c r="R4" s="122"/>
      <c r="S4" s="17"/>
      <c r="T4" s="7"/>
    </row>
    <row r="5" spans="1:34" s="16" customFormat="1" ht="10.050000000000001" customHeight="1">
      <c r="A5" s="349"/>
      <c r="B5" s="15"/>
      <c r="C5" s="15"/>
      <c r="E5" s="17"/>
      <c r="F5" s="17"/>
      <c r="G5" s="14"/>
      <c r="H5" s="14"/>
      <c r="I5" s="14"/>
      <c r="J5" s="14"/>
      <c r="K5" s="14"/>
      <c r="L5" s="14"/>
      <c r="M5" s="14"/>
      <c r="N5" s="14"/>
      <c r="O5" s="14"/>
      <c r="P5" s="14"/>
      <c r="Q5" s="14"/>
      <c r="R5" s="14"/>
      <c r="S5" s="17"/>
      <c r="T5" s="7"/>
    </row>
    <row r="6" spans="1:34" s="167" customFormat="1" ht="25.95" customHeight="1">
      <c r="A6" s="362"/>
      <c r="B6" s="362"/>
      <c r="C6" s="362"/>
      <c r="E6" s="361"/>
      <c r="F6" s="528" t="s">
        <v>48</v>
      </c>
      <c r="G6" s="528" t="s">
        <v>578</v>
      </c>
      <c r="H6" s="528" t="s">
        <v>311</v>
      </c>
      <c r="I6" s="528" t="s">
        <v>67</v>
      </c>
      <c r="J6" s="528" t="s">
        <v>110</v>
      </c>
      <c r="K6" s="528" t="s">
        <v>579</v>
      </c>
      <c r="L6" s="528" t="s">
        <v>11</v>
      </c>
      <c r="M6" s="528" t="s">
        <v>581</v>
      </c>
      <c r="N6" s="528" t="s">
        <v>617</v>
      </c>
      <c r="O6" s="528" t="s">
        <v>582</v>
      </c>
      <c r="P6" s="528" t="s">
        <v>583</v>
      </c>
      <c r="Q6" s="528"/>
      <c r="R6" s="457" t="s">
        <v>321</v>
      </c>
      <c r="S6" s="486"/>
      <c r="T6" s="467"/>
      <c r="U6" s="487" t="s">
        <v>11</v>
      </c>
      <c r="V6" s="487" t="s">
        <v>179</v>
      </c>
      <c r="W6" s="487" t="s">
        <v>169</v>
      </c>
      <c r="X6" s="487" t="s">
        <v>178</v>
      </c>
      <c r="Y6" s="487" t="s">
        <v>669</v>
      </c>
      <c r="Z6" s="487" t="s">
        <v>332</v>
      </c>
      <c r="AA6" s="487" t="s">
        <v>232</v>
      </c>
      <c r="AB6" s="487" t="s">
        <v>325</v>
      </c>
      <c r="AC6" s="487" t="s">
        <v>503</v>
      </c>
      <c r="AD6" s="487" t="s">
        <v>467</v>
      </c>
      <c r="AE6" s="487" t="s">
        <v>466</v>
      </c>
      <c r="AF6" s="487" t="s">
        <v>201</v>
      </c>
      <c r="AG6" s="487" t="s">
        <v>369</v>
      </c>
      <c r="AH6" s="528" t="s">
        <v>180</v>
      </c>
    </row>
    <row r="7" spans="1:34" s="54" customFormat="1" ht="25.95" customHeight="1">
      <c r="A7" s="362"/>
      <c r="B7" s="60"/>
      <c r="C7" s="60"/>
      <c r="E7" s="95"/>
      <c r="F7" s="95"/>
      <c r="G7" s="99" t="s">
        <v>681</v>
      </c>
      <c r="H7" s="33">
        <v>4423212</v>
      </c>
      <c r="I7" s="99" t="s">
        <v>1419</v>
      </c>
      <c r="J7" s="33" t="s">
        <v>112</v>
      </c>
      <c r="K7" s="169">
        <v>45778</v>
      </c>
      <c r="L7" s="99" t="s">
        <v>1459</v>
      </c>
      <c r="M7" s="30">
        <v>45781</v>
      </c>
      <c r="N7" s="30" t="s">
        <v>533</v>
      </c>
      <c r="O7" s="30" t="s">
        <v>588</v>
      </c>
      <c r="P7" s="30">
        <v>45393</v>
      </c>
      <c r="Q7" s="353"/>
      <c r="R7" s="29" t="s">
        <v>189</v>
      </c>
      <c r="S7" s="363"/>
      <c r="T7" s="103"/>
      <c r="U7" s="375" t="s">
        <v>187</v>
      </c>
      <c r="V7" s="29" t="s">
        <v>586</v>
      </c>
      <c r="W7" s="29" t="s">
        <v>262</v>
      </c>
      <c r="X7" s="25" t="s">
        <v>183</v>
      </c>
      <c r="Y7" s="375" t="s">
        <v>670</v>
      </c>
      <c r="Z7" s="375"/>
      <c r="AA7" s="375"/>
      <c r="AB7" s="375"/>
      <c r="AC7" s="375"/>
      <c r="AD7" s="375"/>
      <c r="AE7" s="375"/>
      <c r="AF7" s="375"/>
      <c r="AG7" s="375"/>
      <c r="AH7" s="33"/>
    </row>
    <row r="8" spans="1:34" s="54" customFormat="1" ht="25.95" customHeight="1">
      <c r="A8" s="362"/>
      <c r="B8" s="60"/>
      <c r="C8" s="60"/>
      <c r="E8" s="60"/>
      <c r="F8" s="60"/>
      <c r="G8" s="47" t="s">
        <v>584</v>
      </c>
      <c r="H8" s="46">
        <v>2511611</v>
      </c>
      <c r="I8" s="42" t="s">
        <v>374</v>
      </c>
      <c r="J8" s="46" t="s">
        <v>186</v>
      </c>
      <c r="K8" s="42">
        <v>45778</v>
      </c>
      <c r="L8" s="42" t="s">
        <v>585</v>
      </c>
      <c r="M8" s="43"/>
      <c r="N8" s="43" t="s">
        <v>532</v>
      </c>
      <c r="O8" s="43"/>
      <c r="P8" s="43"/>
      <c r="Q8" s="356"/>
      <c r="R8" s="42" t="s">
        <v>184</v>
      </c>
      <c r="S8" s="363"/>
      <c r="T8" s="103"/>
      <c r="U8" s="46" t="s">
        <v>187</v>
      </c>
      <c r="V8" s="42" t="s">
        <v>190</v>
      </c>
      <c r="W8" s="42" t="s">
        <v>262</v>
      </c>
      <c r="X8" s="47" t="s">
        <v>188</v>
      </c>
      <c r="Y8" s="46" t="s">
        <v>671</v>
      </c>
      <c r="Z8" s="46"/>
      <c r="AA8" s="46"/>
      <c r="AB8" s="46"/>
      <c r="AC8" s="46"/>
      <c r="AD8" s="46"/>
      <c r="AE8" s="46"/>
      <c r="AF8" s="46"/>
      <c r="AG8" s="46"/>
      <c r="AH8" s="46" t="s">
        <v>587</v>
      </c>
    </row>
    <row r="9" spans="1:34" s="54" customFormat="1" ht="25.95" customHeight="1">
      <c r="A9" s="362"/>
      <c r="B9" s="60"/>
      <c r="C9" s="60"/>
      <c r="E9" s="95"/>
      <c r="F9" s="95"/>
      <c r="G9" s="29" t="s">
        <v>589</v>
      </c>
      <c r="H9" s="33">
        <v>2765432</v>
      </c>
      <c r="I9" s="29" t="s">
        <v>374</v>
      </c>
      <c r="J9" s="33" t="s">
        <v>112</v>
      </c>
      <c r="K9" s="29">
        <f ca="1">TODAY()-3</f>
        <v>45949</v>
      </c>
      <c r="L9" s="29" t="s">
        <v>984</v>
      </c>
      <c r="M9" s="30">
        <v>45453</v>
      </c>
      <c r="N9" s="30" t="s">
        <v>533</v>
      </c>
      <c r="O9" s="30" t="s">
        <v>588</v>
      </c>
      <c r="P9" s="30">
        <v>45325</v>
      </c>
      <c r="Q9" s="356"/>
      <c r="R9" s="25" t="s">
        <v>194</v>
      </c>
      <c r="S9" s="363"/>
      <c r="T9" s="103"/>
      <c r="U9" s="375" t="s">
        <v>187</v>
      </c>
      <c r="V9" s="29" t="s">
        <v>195</v>
      </c>
      <c r="W9" s="29" t="s">
        <v>262</v>
      </c>
      <c r="X9" s="33" t="s">
        <v>183</v>
      </c>
      <c r="Y9" s="375" t="s">
        <v>672</v>
      </c>
      <c r="Z9" s="375"/>
      <c r="AA9" s="375"/>
      <c r="AB9" s="375"/>
      <c r="AC9" s="375"/>
      <c r="AD9" s="375"/>
      <c r="AE9" s="375"/>
      <c r="AF9" s="375"/>
      <c r="AG9" s="375"/>
      <c r="AH9" s="33" t="s">
        <v>590</v>
      </c>
    </row>
    <row r="10" spans="1:34" s="54" customFormat="1" ht="25.95" customHeight="1">
      <c r="A10" s="362"/>
      <c r="B10" s="60"/>
      <c r="C10" s="60"/>
      <c r="E10" s="60"/>
      <c r="F10" s="60"/>
      <c r="G10" s="47" t="s">
        <v>606</v>
      </c>
      <c r="H10" s="46">
        <v>4373234</v>
      </c>
      <c r="I10" s="47" t="s">
        <v>374</v>
      </c>
      <c r="J10" s="46" t="s">
        <v>191</v>
      </c>
      <c r="K10" s="42">
        <v>45711</v>
      </c>
      <c r="L10" s="47" t="s">
        <v>1458</v>
      </c>
      <c r="M10" s="43">
        <v>45432</v>
      </c>
      <c r="N10" s="43" t="s">
        <v>533</v>
      </c>
      <c r="O10" s="43" t="s">
        <v>588</v>
      </c>
      <c r="P10" s="43">
        <v>45432</v>
      </c>
      <c r="Q10" s="356"/>
      <c r="R10" s="42" t="s">
        <v>607</v>
      </c>
      <c r="S10" s="363"/>
      <c r="T10" s="103"/>
      <c r="U10" s="46" t="s">
        <v>187</v>
      </c>
      <c r="V10" s="42"/>
      <c r="W10" s="42" t="s">
        <v>262</v>
      </c>
      <c r="X10" s="46" t="s">
        <v>595</v>
      </c>
      <c r="Y10" s="46" t="s">
        <v>673</v>
      </c>
      <c r="Z10" s="46"/>
      <c r="AA10" s="46"/>
      <c r="AB10" s="46"/>
      <c r="AC10" s="46"/>
      <c r="AD10" s="46"/>
      <c r="AE10" s="46"/>
      <c r="AF10" s="46"/>
      <c r="AG10" s="46"/>
      <c r="AH10" s="46"/>
    </row>
    <row r="11" spans="1:34" s="54" customFormat="1" ht="25.95" customHeight="1">
      <c r="A11" s="362"/>
      <c r="B11" s="60"/>
      <c r="C11" s="60"/>
      <c r="E11" s="95"/>
      <c r="F11" s="95"/>
      <c r="G11" s="25" t="s">
        <v>608</v>
      </c>
      <c r="H11" s="33">
        <v>4378645</v>
      </c>
      <c r="I11" s="25" t="s">
        <v>374</v>
      </c>
      <c r="J11" s="33" t="s">
        <v>112</v>
      </c>
      <c r="K11" s="29">
        <v>45709</v>
      </c>
      <c r="L11" s="25" t="s">
        <v>1420</v>
      </c>
      <c r="M11" s="30">
        <v>45387</v>
      </c>
      <c r="N11" s="30" t="s">
        <v>1566</v>
      </c>
      <c r="O11" s="30" t="s">
        <v>588</v>
      </c>
      <c r="P11" s="30">
        <v>42908</v>
      </c>
      <c r="Q11" s="357"/>
      <c r="R11" s="29" t="s">
        <v>611</v>
      </c>
      <c r="S11" s="363"/>
      <c r="T11" s="103"/>
      <c r="U11" s="375" t="s">
        <v>600</v>
      </c>
      <c r="V11" s="29"/>
      <c r="W11" s="29" t="s">
        <v>262</v>
      </c>
      <c r="X11" s="33" t="s">
        <v>203</v>
      </c>
      <c r="Y11" s="375" t="s">
        <v>674</v>
      </c>
      <c r="Z11" s="375"/>
      <c r="AA11" s="375"/>
      <c r="AB11" s="375"/>
      <c r="AC11" s="375"/>
      <c r="AD11" s="375"/>
      <c r="AE11" s="375"/>
      <c r="AF11" s="375"/>
      <c r="AG11" s="375"/>
      <c r="AH11" s="33" t="s">
        <v>609</v>
      </c>
    </row>
    <row r="12" spans="1:34" s="54" customFormat="1" ht="25.95" customHeight="1">
      <c r="A12" s="362"/>
      <c r="B12" s="60"/>
      <c r="C12" s="60"/>
      <c r="E12" s="60"/>
      <c r="F12" s="60"/>
      <c r="G12" s="47" t="s">
        <v>978</v>
      </c>
      <c r="H12" s="46">
        <v>2514231</v>
      </c>
      <c r="I12" s="47" t="s">
        <v>374</v>
      </c>
      <c r="J12" s="46" t="s">
        <v>112</v>
      </c>
      <c r="K12" s="42">
        <v>45704</v>
      </c>
      <c r="L12" s="47" t="s">
        <v>1458</v>
      </c>
      <c r="M12" s="43">
        <v>45440</v>
      </c>
      <c r="N12" s="43" t="s">
        <v>533</v>
      </c>
      <c r="O12" s="43" t="s">
        <v>588</v>
      </c>
      <c r="P12" s="43">
        <v>45446</v>
      </c>
      <c r="Q12" s="356"/>
      <c r="R12" s="47" t="s">
        <v>603</v>
      </c>
      <c r="S12" s="363"/>
      <c r="T12" s="103"/>
      <c r="U12" s="46" t="s">
        <v>187</v>
      </c>
      <c r="V12" s="42" t="s">
        <v>206</v>
      </c>
      <c r="W12" s="42"/>
      <c r="X12" s="46" t="s">
        <v>188</v>
      </c>
      <c r="Y12" s="46" t="s">
        <v>674</v>
      </c>
      <c r="Z12" s="46"/>
      <c r="AA12" s="46"/>
      <c r="AB12" s="46"/>
      <c r="AC12" s="46"/>
      <c r="AD12" s="46"/>
      <c r="AE12" s="46"/>
      <c r="AF12" s="46"/>
      <c r="AG12" s="46"/>
      <c r="AH12" s="46" t="s">
        <v>602</v>
      </c>
    </row>
    <row r="13" spans="1:34" s="54" customFormat="1" ht="25.95" customHeight="1">
      <c r="A13" s="362"/>
      <c r="B13" s="60"/>
      <c r="C13" s="60"/>
      <c r="E13" s="95"/>
      <c r="F13" s="95"/>
      <c r="G13" s="25" t="s">
        <v>979</v>
      </c>
      <c r="H13" s="33">
        <v>2765887</v>
      </c>
      <c r="I13" s="25" t="s">
        <v>1419</v>
      </c>
      <c r="J13" s="33" t="s">
        <v>112</v>
      </c>
      <c r="K13" s="29">
        <v>45691</v>
      </c>
      <c r="L13" s="25" t="s">
        <v>1459</v>
      </c>
      <c r="M13" s="30">
        <v>45439</v>
      </c>
      <c r="N13" s="30" t="s">
        <v>533</v>
      </c>
      <c r="O13" s="30" t="s">
        <v>588</v>
      </c>
      <c r="P13" s="30">
        <v>45427</v>
      </c>
      <c r="Q13" s="356"/>
      <c r="R13" s="29" t="s">
        <v>252</v>
      </c>
      <c r="S13" s="363"/>
      <c r="T13" s="103"/>
      <c r="U13" s="375" t="s">
        <v>187</v>
      </c>
      <c r="V13" s="29" t="s">
        <v>210</v>
      </c>
      <c r="W13" s="29" t="s">
        <v>262</v>
      </c>
      <c r="X13" s="25" t="s">
        <v>183</v>
      </c>
      <c r="Y13" s="375" t="s">
        <v>675</v>
      </c>
      <c r="Z13" s="375"/>
      <c r="AA13" s="375"/>
      <c r="AB13" s="375"/>
      <c r="AC13" s="375"/>
      <c r="AD13" s="375"/>
      <c r="AE13" s="375"/>
      <c r="AF13" s="375"/>
      <c r="AG13" s="375"/>
      <c r="AH13" s="33" t="s">
        <v>605</v>
      </c>
    </row>
    <row r="14" spans="1:34" s="54" customFormat="1" ht="25.95" customHeight="1">
      <c r="A14" s="362"/>
      <c r="B14" s="60"/>
      <c r="C14" s="60"/>
      <c r="E14" s="60"/>
      <c r="F14" s="60"/>
      <c r="G14" s="47" t="s">
        <v>980</v>
      </c>
      <c r="H14" s="46">
        <v>4373234</v>
      </c>
      <c r="I14" s="47" t="s">
        <v>1419</v>
      </c>
      <c r="J14" s="46" t="s">
        <v>191</v>
      </c>
      <c r="K14" s="42">
        <v>45684</v>
      </c>
      <c r="L14" s="47" t="s">
        <v>1459</v>
      </c>
      <c r="M14" s="43">
        <v>45432</v>
      </c>
      <c r="N14" s="43" t="s">
        <v>533</v>
      </c>
      <c r="O14" s="43" t="s">
        <v>588</v>
      </c>
      <c r="P14" s="43">
        <v>45432</v>
      </c>
      <c r="Q14" s="356"/>
      <c r="R14" s="42" t="s">
        <v>607</v>
      </c>
      <c r="S14" s="363"/>
      <c r="T14" s="103"/>
      <c r="U14" s="46" t="s">
        <v>187</v>
      </c>
      <c r="V14" s="42"/>
      <c r="W14" s="42" t="s">
        <v>262</v>
      </c>
      <c r="X14" s="47" t="s">
        <v>213</v>
      </c>
      <c r="Y14" s="46" t="s">
        <v>676</v>
      </c>
      <c r="Z14" s="46"/>
      <c r="AA14" s="46"/>
      <c r="AB14" s="46"/>
      <c r="AC14" s="46"/>
      <c r="AD14" s="46"/>
      <c r="AE14" s="46"/>
      <c r="AF14" s="46"/>
      <c r="AG14" s="46"/>
      <c r="AH14" s="46"/>
    </row>
    <row r="15" spans="1:34" s="54" customFormat="1" ht="25.95" customHeight="1">
      <c r="A15" s="362"/>
      <c r="B15" s="60"/>
      <c r="C15" s="60"/>
      <c r="E15" s="95"/>
      <c r="F15" s="95"/>
      <c r="G15" s="25" t="s">
        <v>612</v>
      </c>
      <c r="H15" s="33">
        <v>2787653</v>
      </c>
      <c r="I15" s="25" t="s">
        <v>374</v>
      </c>
      <c r="J15" s="33" t="s">
        <v>186</v>
      </c>
      <c r="K15" s="29">
        <v>45680</v>
      </c>
      <c r="L15" s="25" t="s">
        <v>1565</v>
      </c>
      <c r="M15" s="30">
        <v>30602</v>
      </c>
      <c r="N15" s="30" t="s">
        <v>533</v>
      </c>
      <c r="O15" s="30" t="s">
        <v>588</v>
      </c>
      <c r="P15" s="30">
        <v>45943</v>
      </c>
      <c r="Q15" s="357"/>
      <c r="R15" s="29" t="s">
        <v>222</v>
      </c>
      <c r="S15" s="363"/>
      <c r="T15" s="103"/>
      <c r="U15" s="375" t="s">
        <v>187</v>
      </c>
      <c r="V15" s="29"/>
      <c r="W15" s="29" t="s">
        <v>262</v>
      </c>
      <c r="X15" s="25" t="s">
        <v>217</v>
      </c>
      <c r="Y15" s="375" t="s">
        <v>677</v>
      </c>
      <c r="Z15" s="375"/>
      <c r="AA15" s="375"/>
      <c r="AB15" s="375"/>
      <c r="AC15" s="375"/>
      <c r="AD15" s="375"/>
      <c r="AE15" s="375"/>
      <c r="AF15" s="375"/>
      <c r="AG15" s="375"/>
      <c r="AH15" s="33"/>
    </row>
    <row r="16" spans="1:34" s="54" customFormat="1" ht="25.95" customHeight="1">
      <c r="A16" s="362"/>
      <c r="B16" s="60"/>
      <c r="C16" s="60"/>
      <c r="E16" s="60"/>
      <c r="F16" s="60"/>
      <c r="G16" s="47" t="s">
        <v>982</v>
      </c>
      <c r="H16" s="46">
        <v>4378645</v>
      </c>
      <c r="I16" s="47" t="s">
        <v>374</v>
      </c>
      <c r="J16" s="46" t="s">
        <v>112</v>
      </c>
      <c r="K16" s="42">
        <v>45556</v>
      </c>
      <c r="L16" s="47" t="s">
        <v>598</v>
      </c>
      <c r="M16" s="43">
        <v>45387</v>
      </c>
      <c r="N16" s="43" t="s">
        <v>610</v>
      </c>
      <c r="O16" s="43" t="s">
        <v>588</v>
      </c>
      <c r="P16" s="43">
        <v>42908</v>
      </c>
      <c r="Q16" s="356"/>
      <c r="R16" s="42" t="s">
        <v>611</v>
      </c>
      <c r="S16" s="363"/>
      <c r="T16" s="103"/>
      <c r="U16" s="46" t="s">
        <v>187</v>
      </c>
      <c r="V16" s="42" t="s">
        <v>206</v>
      </c>
      <c r="W16" s="42"/>
      <c r="X16" s="46" t="s">
        <v>188</v>
      </c>
      <c r="Y16" s="46" t="s">
        <v>674</v>
      </c>
      <c r="Z16" s="46"/>
      <c r="AA16" s="46"/>
      <c r="AB16" s="46"/>
      <c r="AC16" s="46"/>
      <c r="AD16" s="46"/>
      <c r="AE16" s="46"/>
      <c r="AF16" s="46"/>
      <c r="AG16" s="46"/>
      <c r="AH16" s="46" t="s">
        <v>609</v>
      </c>
    </row>
    <row r="17" spans="1:34" s="54" customFormat="1" ht="25.95" customHeight="1">
      <c r="A17" s="362"/>
      <c r="B17" s="60"/>
      <c r="C17" s="60"/>
      <c r="E17" s="95"/>
      <c r="F17" s="95"/>
      <c r="G17" s="25" t="s">
        <v>1065</v>
      </c>
      <c r="H17" s="33">
        <v>4378677</v>
      </c>
      <c r="I17" s="25" t="s">
        <v>374</v>
      </c>
      <c r="J17" s="33" t="s">
        <v>112</v>
      </c>
      <c r="K17" s="29">
        <f ca="1">TODAY()-44</f>
        <v>45908</v>
      </c>
      <c r="L17" s="25" t="s">
        <v>598</v>
      </c>
      <c r="M17" s="30">
        <v>45387</v>
      </c>
      <c r="N17" s="30" t="s">
        <v>533</v>
      </c>
      <c r="O17" s="30" t="s">
        <v>588</v>
      </c>
      <c r="P17" s="30">
        <v>42908</v>
      </c>
      <c r="Q17" s="357"/>
      <c r="R17" s="29" t="s">
        <v>611</v>
      </c>
      <c r="S17" s="363"/>
      <c r="T17" s="103"/>
      <c r="U17" s="375" t="s">
        <v>187</v>
      </c>
      <c r="V17" s="29" t="s">
        <v>210</v>
      </c>
      <c r="W17" s="29" t="s">
        <v>262</v>
      </c>
      <c r="X17" s="25" t="s">
        <v>183</v>
      </c>
      <c r="Y17" s="375" t="s">
        <v>675</v>
      </c>
      <c r="Z17" s="375"/>
      <c r="AA17" s="375"/>
      <c r="AB17" s="375"/>
      <c r="AC17" s="375"/>
      <c r="AD17" s="375"/>
      <c r="AE17" s="375"/>
      <c r="AF17" s="375"/>
      <c r="AG17" s="375"/>
      <c r="AH17" s="33" t="s">
        <v>1066</v>
      </c>
    </row>
    <row r="18" spans="1:34" s="54" customFormat="1" ht="25.95" customHeight="1">
      <c r="A18" s="362"/>
      <c r="B18" s="60"/>
      <c r="C18" s="60"/>
      <c r="E18" s="60"/>
      <c r="F18" s="60"/>
      <c r="G18" s="47"/>
      <c r="H18" s="46"/>
      <c r="I18" s="47"/>
      <c r="J18" s="46"/>
      <c r="K18" s="46"/>
      <c r="L18" s="42"/>
      <c r="M18" s="43"/>
      <c r="N18" s="43"/>
      <c r="O18" s="43"/>
      <c r="P18" s="43"/>
      <c r="Q18" s="46"/>
      <c r="R18" s="42"/>
      <c r="S18" s="363"/>
      <c r="T18" s="103"/>
      <c r="U18" s="46" t="s">
        <v>187</v>
      </c>
      <c r="V18" s="42"/>
      <c r="W18" s="42" t="s">
        <v>262</v>
      </c>
      <c r="X18" s="47" t="s">
        <v>213</v>
      </c>
      <c r="Y18" s="46" t="s">
        <v>676</v>
      </c>
      <c r="Z18" s="46"/>
      <c r="AA18" s="46"/>
      <c r="AB18" s="46"/>
      <c r="AC18" s="46"/>
      <c r="AD18" s="46"/>
      <c r="AE18" s="46"/>
      <c r="AF18" s="46"/>
      <c r="AG18" s="46"/>
      <c r="AH18" s="42"/>
    </row>
    <row r="19" spans="1:34" s="54" customFormat="1" ht="25.95" customHeight="1">
      <c r="A19" s="362"/>
      <c r="B19" s="60"/>
      <c r="C19" s="60"/>
      <c r="E19" s="95"/>
      <c r="F19" s="95"/>
      <c r="G19" s="25"/>
      <c r="H19" s="33"/>
      <c r="I19" s="25"/>
      <c r="J19" s="33"/>
      <c r="K19" s="33"/>
      <c r="L19" s="29"/>
      <c r="M19" s="30"/>
      <c r="N19" s="30"/>
      <c r="O19" s="30"/>
      <c r="P19" s="30"/>
      <c r="Q19" s="33"/>
      <c r="R19" s="29"/>
      <c r="S19" s="363"/>
      <c r="T19" s="103"/>
      <c r="U19" s="375" t="s">
        <v>187</v>
      </c>
      <c r="V19" s="29"/>
      <c r="W19" s="29" t="s">
        <v>262</v>
      </c>
      <c r="X19" s="25" t="s">
        <v>217</v>
      </c>
      <c r="Y19" s="375" t="s">
        <v>677</v>
      </c>
      <c r="Z19" s="375"/>
      <c r="AA19" s="375"/>
      <c r="AB19" s="375"/>
      <c r="AC19" s="375"/>
      <c r="AD19" s="375"/>
      <c r="AE19" s="375"/>
      <c r="AF19" s="375"/>
      <c r="AG19" s="375"/>
      <c r="AH19" s="29"/>
    </row>
    <row r="20" spans="1:34" s="54" customFormat="1" ht="25.95" customHeight="1">
      <c r="A20" s="362"/>
      <c r="B20" s="60"/>
      <c r="C20" s="60"/>
      <c r="E20" s="60"/>
      <c r="F20" s="60"/>
      <c r="G20" s="47"/>
      <c r="H20" s="46"/>
      <c r="I20" s="47"/>
      <c r="J20" s="46"/>
      <c r="K20" s="46"/>
      <c r="L20" s="42"/>
      <c r="M20" s="43"/>
      <c r="N20" s="43"/>
      <c r="O20" s="43"/>
      <c r="P20" s="43"/>
      <c r="Q20" s="46"/>
      <c r="R20" s="42"/>
      <c r="S20" s="363"/>
      <c r="T20" s="103"/>
      <c r="U20" s="46" t="s">
        <v>187</v>
      </c>
      <c r="V20" s="42"/>
      <c r="W20" s="42" t="s">
        <v>262</v>
      </c>
      <c r="X20" s="47" t="s">
        <v>221</v>
      </c>
      <c r="Y20" s="46" t="s">
        <v>678</v>
      </c>
      <c r="Z20" s="46"/>
      <c r="AA20" s="46"/>
      <c r="AB20" s="46"/>
      <c r="AC20" s="46"/>
      <c r="AD20" s="46"/>
      <c r="AE20" s="46"/>
      <c r="AF20" s="46"/>
      <c r="AG20" s="46"/>
      <c r="AH20" s="42"/>
    </row>
    <row r="21" spans="1:34" s="54" customFormat="1" ht="31.95" customHeight="1">
      <c r="A21" s="362"/>
      <c r="B21" s="60"/>
      <c r="C21" s="60"/>
      <c r="E21" s="95"/>
      <c r="F21" s="95"/>
      <c r="G21" s="25"/>
      <c r="H21" s="25"/>
      <c r="I21" s="25"/>
      <c r="J21" s="33"/>
      <c r="K21" s="33"/>
      <c r="L21" s="29"/>
      <c r="M21" s="30"/>
      <c r="N21" s="30"/>
      <c r="O21" s="30"/>
      <c r="P21" s="30"/>
      <c r="Q21" s="33"/>
      <c r="R21" s="29"/>
      <c r="S21" s="363"/>
      <c r="T21" s="103"/>
      <c r="U21" s="375" t="s">
        <v>187</v>
      </c>
      <c r="V21" s="375"/>
      <c r="W21" s="29" t="s">
        <v>262</v>
      </c>
      <c r="X21" s="25" t="s">
        <v>217</v>
      </c>
      <c r="Y21" s="375" t="s">
        <v>677</v>
      </c>
      <c r="Z21" s="375"/>
      <c r="AA21" s="375"/>
      <c r="AB21" s="375"/>
      <c r="AC21" s="375"/>
      <c r="AD21" s="375"/>
      <c r="AE21" s="375"/>
      <c r="AF21" s="375"/>
      <c r="AG21" s="375"/>
    </row>
    <row r="22" spans="1:34" s="19" customFormat="1" ht="14.4" customHeight="1">
      <c r="A22" s="352"/>
      <c r="B22" s="35"/>
      <c r="C22" s="35"/>
      <c r="E22" s="28"/>
      <c r="F22" s="28"/>
      <c r="G22" s="25"/>
      <c r="H22" s="25"/>
      <c r="I22" s="25"/>
      <c r="J22" s="33"/>
      <c r="K22" s="33"/>
      <c r="L22" s="30"/>
      <c r="M22" s="30"/>
      <c r="N22" s="30"/>
      <c r="O22" s="30"/>
      <c r="P22" s="30"/>
      <c r="Q22" s="33"/>
      <c r="R22" s="33"/>
      <c r="S22" s="17"/>
      <c r="T22" s="7"/>
      <c r="U22" s="12"/>
      <c r="V22" s="12"/>
      <c r="W22" s="12"/>
      <c r="X22" s="12"/>
      <c r="Y22" s="12"/>
    </row>
    <row r="23" spans="1:34" s="35" customFormat="1" ht="40.049999999999997" customHeight="1">
      <c r="A23" s="352"/>
      <c r="G23" s="11"/>
      <c r="H23" s="11"/>
      <c r="I23" s="11"/>
      <c r="J23" s="11"/>
      <c r="K23" s="11"/>
      <c r="L23" s="11"/>
      <c r="M23" s="11"/>
      <c r="N23" s="11"/>
      <c r="O23" s="11"/>
      <c r="P23" s="11"/>
      <c r="Q23" s="11"/>
      <c r="R23" s="11"/>
      <c r="U23" s="11"/>
      <c r="V23" s="11"/>
      <c r="W23" s="11"/>
      <c r="X23" s="11"/>
      <c r="Y23" s="11"/>
    </row>
    <row r="24" spans="1:34" s="2" customFormat="1" ht="11.4" customHeight="1">
      <c r="A24" s="36"/>
      <c r="C24" s="35"/>
      <c r="G24" s="8"/>
      <c r="H24" s="8"/>
      <c r="I24" s="8"/>
      <c r="J24" s="8"/>
      <c r="K24" s="8"/>
      <c r="L24" s="8"/>
      <c r="M24" s="8"/>
      <c r="N24" s="8"/>
      <c r="O24" s="8"/>
      <c r="P24" s="8"/>
      <c r="Q24" s="8"/>
      <c r="R24" s="8"/>
      <c r="U24" s="8"/>
      <c r="V24" s="8"/>
      <c r="W24" s="8"/>
      <c r="X24" s="8"/>
      <c r="Y24" s="8"/>
    </row>
    <row r="25" spans="1:34" s="2" customFormat="1" ht="11.4" customHeight="1">
      <c r="A25" s="36"/>
      <c r="C25" s="35"/>
      <c r="G25" s="8"/>
      <c r="H25" s="8"/>
      <c r="I25" s="8"/>
      <c r="J25" s="8"/>
      <c r="K25" s="8"/>
      <c r="L25" s="8"/>
      <c r="M25" s="8"/>
      <c r="N25" s="8"/>
      <c r="O25" s="8"/>
      <c r="P25" s="8"/>
      <c r="Q25" s="8"/>
      <c r="R25" s="8"/>
      <c r="U25" s="8"/>
      <c r="V25" s="8"/>
      <c r="W25" s="8"/>
      <c r="X25" s="8"/>
      <c r="Y25" s="8"/>
    </row>
    <row r="26" spans="1:34" s="2" customFormat="1">
      <c r="A26" s="36"/>
      <c r="C26" s="35"/>
      <c r="G26" s="8"/>
      <c r="H26" s="8"/>
      <c r="I26" s="8"/>
      <c r="J26" s="8"/>
      <c r="K26" s="8"/>
      <c r="L26" s="8"/>
      <c r="M26" s="8"/>
      <c r="N26" s="8"/>
      <c r="O26" s="8"/>
      <c r="P26" s="8"/>
      <c r="Q26" s="8"/>
      <c r="R26" s="8"/>
      <c r="T26" s="7"/>
      <c r="U26" s="8"/>
      <c r="V26" s="8"/>
      <c r="W26" s="8"/>
      <c r="X26" s="8"/>
      <c r="Y26" s="8"/>
    </row>
    <row r="27" spans="1:34" s="2" customFormat="1">
      <c r="A27" s="36"/>
      <c r="C27" s="35"/>
      <c r="G27" s="8"/>
      <c r="H27" s="8"/>
      <c r="I27" s="8"/>
      <c r="J27" s="8"/>
      <c r="K27" s="8"/>
      <c r="L27" s="8"/>
      <c r="M27" s="8"/>
      <c r="N27" s="8"/>
      <c r="O27" s="8"/>
      <c r="P27" s="8"/>
      <c r="Q27" s="8"/>
      <c r="R27" s="8"/>
      <c r="U27" s="8"/>
      <c r="V27" s="8"/>
      <c r="W27" s="8"/>
      <c r="X27" s="8"/>
      <c r="Y27" s="8"/>
    </row>
    <row r="28" spans="1:34" s="2" customFormat="1">
      <c r="A28" s="36"/>
      <c r="G28" s="8"/>
      <c r="H28" s="8"/>
      <c r="I28" s="8"/>
      <c r="J28" s="8"/>
      <c r="K28" s="8"/>
      <c r="L28" s="8"/>
      <c r="M28" s="8"/>
      <c r="N28" s="8"/>
      <c r="O28" s="8"/>
      <c r="P28" s="8"/>
      <c r="Q28" s="8"/>
      <c r="R28" s="8"/>
      <c r="U28" s="8"/>
      <c r="V28" s="8"/>
      <c r="W28" s="8"/>
      <c r="X28" s="8"/>
      <c r="Y28" s="8"/>
    </row>
    <row r="29" spans="1:34" s="2" customFormat="1">
      <c r="A29" s="36"/>
      <c r="G29" s="8"/>
      <c r="H29" s="8"/>
      <c r="I29" s="8"/>
      <c r="J29" s="8"/>
      <c r="K29" s="8"/>
      <c r="L29" s="8"/>
      <c r="M29" s="8"/>
      <c r="N29" s="8"/>
      <c r="O29" s="8"/>
      <c r="P29" s="8"/>
      <c r="Q29" s="8"/>
      <c r="R29" s="8"/>
      <c r="U29" s="8"/>
      <c r="V29" s="8"/>
      <c r="W29" s="8"/>
      <c r="X29" s="8"/>
      <c r="Y29" s="8"/>
    </row>
    <row r="30" spans="1:34" s="2" customFormat="1">
      <c r="A30" s="36"/>
      <c r="G30" s="8"/>
      <c r="H30" s="8"/>
      <c r="I30" s="8"/>
      <c r="J30" s="8"/>
      <c r="K30" s="8"/>
      <c r="L30" s="8"/>
      <c r="M30" s="8"/>
      <c r="N30" s="8"/>
      <c r="O30" s="8"/>
      <c r="P30" s="8"/>
      <c r="Q30" s="8"/>
      <c r="R30" s="8"/>
      <c r="U30" s="8"/>
      <c r="V30" s="8"/>
      <c r="W30" s="8"/>
      <c r="X30" s="8"/>
      <c r="Y30" s="8"/>
    </row>
    <row r="31" spans="1:34" s="2" customFormat="1">
      <c r="A31" s="36"/>
      <c r="G31" s="8"/>
      <c r="H31" s="8"/>
      <c r="I31" s="8"/>
      <c r="J31" s="8"/>
      <c r="K31" s="8"/>
      <c r="L31" s="8"/>
      <c r="M31" s="8"/>
      <c r="N31" s="8"/>
      <c r="O31" s="8"/>
      <c r="P31" s="8"/>
      <c r="Q31" s="8"/>
      <c r="R31" s="8"/>
      <c r="U31" s="8"/>
      <c r="V31" s="8"/>
      <c r="W31" s="8"/>
      <c r="X31" s="8"/>
      <c r="Y31" s="8"/>
    </row>
  </sheetData>
  <mergeCells count="3">
    <mergeCell ref="A2:B2"/>
    <mergeCell ref="E4:G4"/>
    <mergeCell ref="E2:I2"/>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9C35C-DE39-49A0-B11D-88122430A9D8}">
  <sheetPr codeName="Sheet28"/>
  <dimension ref="A1:X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9" width="7.5546875" style="40" hidden="1" customWidth="1"/>
    <col min="10" max="10" width="10.77734375" style="379" customWidth="1"/>
    <col min="11" max="11" width="25.88671875" style="379" customWidth="1"/>
    <col min="12" max="12" width="11.5546875" style="379" customWidth="1"/>
    <col min="13" max="13" width="25.88671875" style="379" customWidth="1"/>
    <col min="14" max="14" width="22" style="5" customWidth="1"/>
    <col min="15" max="15" width="11.33203125" style="37" customWidth="1"/>
    <col min="16" max="16" width="8.5546875" style="37" customWidth="1"/>
    <col min="17" max="17" width="37.109375" style="37" customWidth="1"/>
    <col min="18" max="18" width="11.33203125" style="37" bestFit="1" customWidth="1"/>
    <col min="19" max="19" width="12" style="870" customWidth="1"/>
    <col min="20" max="20" width="28" style="37" customWidth="1"/>
    <col min="21" max="21" width="25.77734375" style="37" customWidth="1"/>
    <col min="22" max="22" width="11.88671875" bestFit="1" customWidth="1"/>
    <col min="23" max="23" width="1.77734375" style="38" customWidth="1"/>
    <col min="24" max="24" width="1.88671875" style="2" customWidth="1"/>
    <col min="25" max="16384" width="9.109375" style="5"/>
  </cols>
  <sheetData>
    <row r="1" spans="1:24" s="2" customFormat="1" ht="14.4" customHeight="1">
      <c r="A1" s="1" t="s">
        <v>267</v>
      </c>
      <c r="B1"/>
      <c r="H1" s="8"/>
      <c r="I1" s="8"/>
      <c r="J1" s="102"/>
      <c r="K1" s="102"/>
      <c r="L1" s="102"/>
      <c r="M1" s="102"/>
      <c r="O1" s="3"/>
      <c r="P1" s="3"/>
      <c r="Q1" s="3"/>
      <c r="R1" s="3"/>
      <c r="S1" s="869"/>
      <c r="T1" s="3"/>
      <c r="U1" s="3"/>
      <c r="W1" s="4"/>
    </row>
    <row r="2" spans="1:24" customFormat="1" ht="35.4" customHeight="1">
      <c r="A2" s="1800"/>
      <c r="B2" s="1769"/>
      <c r="C2" s="2"/>
      <c r="D2" s="5"/>
      <c r="E2" s="1797" t="s">
        <v>614</v>
      </c>
      <c r="F2" s="1769"/>
      <c r="G2" s="1769"/>
      <c r="H2" s="1769"/>
      <c r="I2" s="1769"/>
      <c r="J2" s="1769"/>
      <c r="N2" s="5"/>
      <c r="O2" s="37"/>
      <c r="P2" s="37"/>
      <c r="Q2" s="37"/>
      <c r="R2" s="37"/>
      <c r="S2" s="870"/>
      <c r="T2" s="37"/>
      <c r="U2" s="37"/>
      <c r="W2" s="5"/>
      <c r="X2" s="7"/>
    </row>
    <row r="3" spans="1:24" customFormat="1" ht="14.4" customHeight="1">
      <c r="A3" s="1"/>
      <c r="C3" s="2"/>
      <c r="D3" s="8"/>
      <c r="E3" s="8"/>
      <c r="F3" s="8"/>
      <c r="G3" s="2"/>
      <c r="H3" s="8"/>
      <c r="I3" s="8"/>
      <c r="J3" s="380"/>
      <c r="K3" s="380"/>
      <c r="L3" s="380"/>
      <c r="M3" s="380"/>
      <c r="N3" s="2"/>
      <c r="O3" s="3"/>
      <c r="P3" s="3"/>
      <c r="Q3" s="3"/>
      <c r="R3" s="3"/>
      <c r="S3" s="869"/>
      <c r="T3" s="3"/>
      <c r="U3" s="3"/>
      <c r="V3" s="3"/>
      <c r="W3" s="2"/>
      <c r="X3" s="7"/>
    </row>
    <row r="4" spans="1:24" s="16" customFormat="1" ht="34.950000000000003" customHeight="1">
      <c r="A4" s="13"/>
      <c r="B4" s="14"/>
      <c r="C4" s="15"/>
      <c r="E4" s="1798" t="s">
        <v>1018</v>
      </c>
      <c r="F4" s="1799"/>
      <c r="G4" s="1799"/>
      <c r="H4" s="1799"/>
      <c r="I4" s="1799"/>
      <c r="J4" s="1799"/>
      <c r="K4" s="1799"/>
      <c r="L4" s="1799"/>
      <c r="M4" s="1799"/>
      <c r="N4" s="1799"/>
      <c r="P4" s="18"/>
      <c r="Q4" s="41"/>
      <c r="R4" s="41"/>
      <c r="S4" s="871"/>
      <c r="T4" s="19"/>
      <c r="W4" s="18"/>
      <c r="X4" s="7"/>
    </row>
    <row r="5" spans="1:24" s="16" customFormat="1" ht="10.050000000000001" customHeight="1">
      <c r="A5" s="13"/>
      <c r="B5" s="14"/>
      <c r="C5" s="15"/>
      <c r="E5" s="104"/>
      <c r="F5" s="41"/>
      <c r="G5" s="41"/>
      <c r="H5" s="41"/>
      <c r="I5" s="41"/>
      <c r="J5" s="99"/>
      <c r="K5" s="99"/>
      <c r="L5" s="99"/>
      <c r="M5" s="99"/>
      <c r="N5" s="41"/>
      <c r="P5" s="18"/>
      <c r="Q5" s="41"/>
      <c r="R5" s="41"/>
      <c r="S5" s="872"/>
      <c r="T5" s="19"/>
      <c r="U5" s="41"/>
      <c r="W5" s="18"/>
      <c r="X5" s="7"/>
    </row>
    <row r="6" spans="1:24" s="183" customFormat="1" ht="25.95" customHeight="1">
      <c r="A6" s="27"/>
      <c r="B6" s="27"/>
      <c r="C6" s="352"/>
      <c r="E6" s="471"/>
      <c r="F6" s="471"/>
      <c r="G6" s="472"/>
      <c r="H6" s="472"/>
      <c r="I6" s="472"/>
      <c r="J6" s="474" t="s">
        <v>1158</v>
      </c>
      <c r="K6" s="480" t="s">
        <v>403</v>
      </c>
      <c r="L6" s="480" t="s">
        <v>311</v>
      </c>
      <c r="M6" s="480" t="s">
        <v>1</v>
      </c>
      <c r="N6" s="480" t="s">
        <v>753</v>
      </c>
      <c r="O6" s="480" t="s">
        <v>303</v>
      </c>
      <c r="P6" s="480" t="s">
        <v>622</v>
      </c>
      <c r="Q6" s="480" t="s">
        <v>1644</v>
      </c>
      <c r="R6" s="480" t="s">
        <v>1643</v>
      </c>
      <c r="S6" s="873" t="s">
        <v>1564</v>
      </c>
      <c r="T6" s="19"/>
      <c r="X6" s="479"/>
    </row>
    <row r="7" spans="1:24" s="19" customFormat="1" ht="25.95" customHeight="1">
      <c r="A7" s="27"/>
      <c r="B7" s="28"/>
      <c r="C7" s="20"/>
      <c r="D7" s="21"/>
      <c r="E7" s="28"/>
      <c r="F7" s="28"/>
      <c r="G7" s="28"/>
      <c r="H7" s="28"/>
      <c r="I7" s="28"/>
      <c r="J7" s="25" t="s">
        <v>1622</v>
      </c>
      <c r="K7" s="30" t="s">
        <v>950</v>
      </c>
      <c r="L7" s="33">
        <v>2765997</v>
      </c>
      <c r="M7" s="30" t="s">
        <v>951</v>
      </c>
      <c r="N7" s="99" t="s">
        <v>629</v>
      </c>
      <c r="O7" s="30">
        <f ca="1">TODAY()+4</f>
        <v>45956</v>
      </c>
      <c r="P7" s="108">
        <f ca="1">O7-TODAY()</f>
        <v>4</v>
      </c>
      <c r="Q7" s="33" t="s">
        <v>1615</v>
      </c>
      <c r="R7" s="33" t="s">
        <v>628</v>
      </c>
      <c r="S7" s="874">
        <v>45730</v>
      </c>
      <c r="W7" s="54"/>
      <c r="X7" s="59"/>
    </row>
    <row r="8" spans="1:24" s="19" customFormat="1" ht="25.95" customHeight="1">
      <c r="A8" s="27"/>
      <c r="B8" s="28"/>
      <c r="C8" s="35"/>
      <c r="E8" s="35"/>
      <c r="F8" s="35"/>
      <c r="G8" s="35"/>
      <c r="H8" s="35"/>
      <c r="I8" s="35"/>
      <c r="J8" s="47" t="s">
        <v>1623</v>
      </c>
      <c r="K8" s="43" t="s">
        <v>648</v>
      </c>
      <c r="L8" s="46">
        <v>2713397</v>
      </c>
      <c r="M8" s="43" t="s">
        <v>647</v>
      </c>
      <c r="N8" s="47" t="s">
        <v>629</v>
      </c>
      <c r="O8" s="43">
        <f ca="1">TODAY()+36</f>
        <v>45988</v>
      </c>
      <c r="P8" s="355">
        <f ca="1">O8-TODAY()</f>
        <v>36</v>
      </c>
      <c r="Q8" s="46" t="s">
        <v>1615</v>
      </c>
      <c r="R8" s="46" t="s">
        <v>628</v>
      </c>
      <c r="S8" s="875">
        <v>45762</v>
      </c>
      <c r="W8" s="54"/>
      <c r="X8" s="59"/>
    </row>
    <row r="9" spans="1:24" s="19" customFormat="1" ht="25.95" customHeight="1">
      <c r="A9" s="27"/>
      <c r="B9" s="28"/>
      <c r="C9" s="35"/>
      <c r="E9" s="28"/>
      <c r="F9" s="28"/>
      <c r="G9" s="28"/>
      <c r="H9" s="28"/>
      <c r="I9" s="28"/>
      <c r="J9" s="25" t="s">
        <v>1624</v>
      </c>
      <c r="K9" s="30" t="s">
        <v>1012</v>
      </c>
      <c r="L9" s="33">
        <v>4378645</v>
      </c>
      <c r="M9" s="30" t="s">
        <v>630</v>
      </c>
      <c r="N9" s="29" t="s">
        <v>629</v>
      </c>
      <c r="O9" s="30">
        <f ca="1">TODAY()+8</f>
        <v>45960</v>
      </c>
      <c r="P9" s="108">
        <f t="shared" ref="P9:P20" ca="1" si="0">O9-TODAY()</f>
        <v>8</v>
      </c>
      <c r="Q9" s="33" t="s">
        <v>1615</v>
      </c>
      <c r="R9" s="33" t="s">
        <v>628</v>
      </c>
      <c r="S9" s="874">
        <v>45734</v>
      </c>
      <c r="W9" s="54"/>
      <c r="X9" s="59"/>
    </row>
    <row r="10" spans="1:24" s="19" customFormat="1" ht="25.95" customHeight="1">
      <c r="A10" s="27"/>
      <c r="B10" s="28"/>
      <c r="C10" s="35"/>
      <c r="E10" s="35"/>
      <c r="F10" s="35"/>
      <c r="G10" s="35"/>
      <c r="H10" s="35"/>
      <c r="I10" s="35"/>
      <c r="J10" s="47" t="s">
        <v>1625</v>
      </c>
      <c r="K10" s="43" t="s">
        <v>1616</v>
      </c>
      <c r="L10" s="46">
        <v>2545412</v>
      </c>
      <c r="M10" s="43"/>
      <c r="N10" s="42" t="s">
        <v>629</v>
      </c>
      <c r="O10" s="43">
        <v>45608</v>
      </c>
      <c r="P10" s="355">
        <v>12</v>
      </c>
      <c r="Q10" s="46" t="s">
        <v>1617</v>
      </c>
      <c r="R10" s="46" t="s">
        <v>628</v>
      </c>
      <c r="S10" s="875">
        <v>45608</v>
      </c>
      <c r="W10" s="54"/>
      <c r="X10" s="59"/>
    </row>
    <row r="11" spans="1:24" s="19" customFormat="1" ht="25.95" customHeight="1">
      <c r="A11" s="27"/>
      <c r="B11" s="28"/>
      <c r="C11" s="35"/>
      <c r="E11" s="28"/>
      <c r="F11" s="28"/>
      <c r="G11" s="28"/>
      <c r="H11" s="28"/>
      <c r="I11" s="28"/>
      <c r="J11" s="25" t="s">
        <v>1626</v>
      </c>
      <c r="K11" s="30" t="s">
        <v>635</v>
      </c>
      <c r="L11" s="33">
        <v>4223434</v>
      </c>
      <c r="M11" s="30"/>
      <c r="N11" s="25" t="s">
        <v>629</v>
      </c>
      <c r="O11" s="30">
        <f ca="1">TODAY()+17</f>
        <v>45969</v>
      </c>
      <c r="P11" s="108">
        <f t="shared" ca="1" si="0"/>
        <v>17</v>
      </c>
      <c r="Q11" s="33" t="s">
        <v>1618</v>
      </c>
      <c r="R11" s="33" t="s">
        <v>628</v>
      </c>
      <c r="S11" s="874">
        <v>45743</v>
      </c>
      <c r="W11" s="54"/>
      <c r="X11" s="59"/>
    </row>
    <row r="12" spans="1:24" s="19" customFormat="1" ht="25.95" customHeight="1">
      <c r="A12" s="27"/>
      <c r="B12" s="28"/>
      <c r="C12" s="35"/>
      <c r="E12" s="35"/>
      <c r="F12" s="35"/>
      <c r="G12" s="35"/>
      <c r="H12" s="35"/>
      <c r="I12" s="35"/>
      <c r="J12" s="47" t="s">
        <v>1627</v>
      </c>
      <c r="K12" s="43" t="s">
        <v>1619</v>
      </c>
      <c r="L12" s="46">
        <v>2711511</v>
      </c>
      <c r="M12" s="43"/>
      <c r="N12" s="47" t="s">
        <v>637</v>
      </c>
      <c r="O12" s="43">
        <f ca="1">TODAY()+28</f>
        <v>45980</v>
      </c>
      <c r="P12" s="355">
        <f t="shared" ca="1" si="0"/>
        <v>28</v>
      </c>
      <c r="Q12" s="46" t="s">
        <v>1620</v>
      </c>
      <c r="R12" s="46" t="s">
        <v>628</v>
      </c>
      <c r="S12" s="875">
        <v>45754</v>
      </c>
      <c r="W12" s="54"/>
      <c r="X12" s="59"/>
    </row>
    <row r="13" spans="1:24" s="19" customFormat="1" ht="25.95" customHeight="1">
      <c r="A13" s="27"/>
      <c r="B13" s="28"/>
      <c r="C13" s="35"/>
      <c r="E13" s="28"/>
      <c r="F13" s="28"/>
      <c r="G13" s="28"/>
      <c r="H13" s="28"/>
      <c r="I13" s="28"/>
      <c r="J13" s="25" t="s">
        <v>1628</v>
      </c>
      <c r="K13" s="30" t="s">
        <v>1013</v>
      </c>
      <c r="L13" s="33">
        <v>2643234</v>
      </c>
      <c r="M13" s="30"/>
      <c r="N13" s="25" t="s">
        <v>1472</v>
      </c>
      <c r="O13" s="30">
        <f ca="1">TODAY()+32</f>
        <v>45984</v>
      </c>
      <c r="P13" s="108">
        <f t="shared" ca="1" si="0"/>
        <v>32</v>
      </c>
      <c r="Q13" s="33" t="s">
        <v>1621</v>
      </c>
      <c r="R13" s="33" t="s">
        <v>628</v>
      </c>
      <c r="S13" s="874">
        <v>45758</v>
      </c>
      <c r="W13" s="54"/>
      <c r="X13" s="59"/>
    </row>
    <row r="14" spans="1:24" s="19" customFormat="1" ht="25.95" customHeight="1">
      <c r="A14" s="27"/>
      <c r="B14" s="28"/>
      <c r="C14" s="35"/>
      <c r="E14" s="35"/>
      <c r="F14" s="35"/>
      <c r="G14" s="35"/>
      <c r="H14" s="35"/>
      <c r="I14" s="35"/>
      <c r="J14" s="47" t="s">
        <v>1629</v>
      </c>
      <c r="K14" s="43" t="s">
        <v>1636</v>
      </c>
      <c r="L14" s="46">
        <v>2711511</v>
      </c>
      <c r="M14" s="43"/>
      <c r="N14" s="47" t="s">
        <v>1472</v>
      </c>
      <c r="O14" s="43">
        <f ca="1">TODAY()+32</f>
        <v>45984</v>
      </c>
      <c r="P14" s="355">
        <f t="shared" ca="1" si="0"/>
        <v>32</v>
      </c>
      <c r="Q14" s="46" t="s">
        <v>1637</v>
      </c>
      <c r="R14" s="46" t="s">
        <v>628</v>
      </c>
      <c r="S14" s="875">
        <v>45758</v>
      </c>
      <c r="W14" s="54"/>
      <c r="X14" s="59"/>
    </row>
    <row r="15" spans="1:24" s="19" customFormat="1" ht="25.95" customHeight="1">
      <c r="A15" s="27"/>
      <c r="B15" s="28"/>
      <c r="C15" s="35"/>
      <c r="E15" s="28"/>
      <c r="F15" s="28"/>
      <c r="G15" s="28"/>
      <c r="H15" s="28"/>
      <c r="I15" s="28"/>
      <c r="J15" s="25" t="s">
        <v>1630</v>
      </c>
      <c r="K15" s="30" t="s">
        <v>1638</v>
      </c>
      <c r="L15" s="33">
        <v>4223456</v>
      </c>
      <c r="M15" s="30"/>
      <c r="N15" s="25" t="s">
        <v>1641</v>
      </c>
      <c r="O15" s="30">
        <f ca="1">TODAY()+34</f>
        <v>45986</v>
      </c>
      <c r="P15" s="108">
        <f t="shared" ca="1" si="0"/>
        <v>34</v>
      </c>
      <c r="Q15" s="33" t="s">
        <v>1639</v>
      </c>
      <c r="R15" s="33" t="s">
        <v>628</v>
      </c>
      <c r="S15" s="874">
        <v>45760</v>
      </c>
      <c r="W15" s="54"/>
      <c r="X15" s="59"/>
    </row>
    <row r="16" spans="1:24" s="19" customFormat="1" ht="25.95" customHeight="1">
      <c r="A16" s="27"/>
      <c r="B16" s="28"/>
      <c r="C16" s="35"/>
      <c r="E16" s="35"/>
      <c r="F16" s="35"/>
      <c r="G16" s="35"/>
      <c r="H16" s="35"/>
      <c r="I16" s="35"/>
      <c r="J16" s="47" t="s">
        <v>1631</v>
      </c>
      <c r="K16" s="47" t="s">
        <v>1640</v>
      </c>
      <c r="L16" s="46">
        <v>2514231</v>
      </c>
      <c r="M16" s="47"/>
      <c r="N16" s="47" t="s">
        <v>1641</v>
      </c>
      <c r="O16" s="43">
        <f t="shared" ref="O16" ca="1" si="1">TODAY()+32</f>
        <v>45984</v>
      </c>
      <c r="P16" s="355">
        <f t="shared" ca="1" si="0"/>
        <v>32</v>
      </c>
      <c r="Q16" s="47" t="s">
        <v>1642</v>
      </c>
      <c r="R16" s="47" t="s">
        <v>1624</v>
      </c>
      <c r="S16" s="876" t="s">
        <v>1627</v>
      </c>
      <c r="W16" s="54"/>
      <c r="X16" s="59"/>
    </row>
    <row r="17" spans="1:24" s="19" customFormat="1" ht="25.95" customHeight="1">
      <c r="A17" s="27"/>
      <c r="B17" s="28"/>
      <c r="C17" s="35"/>
      <c r="E17" s="28"/>
      <c r="F17" s="28"/>
      <c r="G17" s="28"/>
      <c r="H17" s="28"/>
      <c r="I17" s="28"/>
      <c r="J17" s="25" t="s">
        <v>1632</v>
      </c>
      <c r="K17" s="30" t="s">
        <v>649</v>
      </c>
      <c r="L17" s="33">
        <v>2643234</v>
      </c>
      <c r="M17" s="30"/>
      <c r="N17" s="25" t="s">
        <v>1641</v>
      </c>
      <c r="O17" s="30">
        <f t="shared" ref="O17" ca="1" si="2">TODAY()+34</f>
        <v>45986</v>
      </c>
      <c r="P17" s="108">
        <f t="shared" ca="1" si="0"/>
        <v>34</v>
      </c>
      <c r="Q17" s="33"/>
      <c r="R17" s="33" t="s">
        <v>628</v>
      </c>
      <c r="S17" s="874">
        <v>45765</v>
      </c>
      <c r="W17" s="54"/>
      <c r="X17" s="59"/>
    </row>
    <row r="18" spans="1:24" s="19" customFormat="1" ht="25.95" customHeight="1">
      <c r="A18" s="27"/>
      <c r="B18" s="28"/>
      <c r="C18" s="35"/>
      <c r="E18" s="35"/>
      <c r="F18" s="35"/>
      <c r="G18" s="35"/>
      <c r="H18" s="35"/>
      <c r="I18" s="35"/>
      <c r="J18" s="47" t="s">
        <v>1633</v>
      </c>
      <c r="K18" s="43" t="s">
        <v>642</v>
      </c>
      <c r="L18" s="46">
        <v>2717171</v>
      </c>
      <c r="M18" s="43"/>
      <c r="N18" s="47" t="s">
        <v>637</v>
      </c>
      <c r="O18" s="43">
        <f t="shared" ref="O18" ca="1" si="3">TODAY()+32</f>
        <v>45984</v>
      </c>
      <c r="P18" s="355">
        <f t="shared" ca="1" si="0"/>
        <v>32</v>
      </c>
      <c r="Q18" s="46"/>
      <c r="R18" s="46" t="s">
        <v>628</v>
      </c>
      <c r="S18" s="875">
        <v>45766</v>
      </c>
      <c r="W18" s="54"/>
      <c r="X18" s="59"/>
    </row>
    <row r="19" spans="1:24" s="19" customFormat="1" ht="25.95" customHeight="1">
      <c r="A19" s="27"/>
      <c r="B19" s="28"/>
      <c r="C19" s="35"/>
      <c r="E19" s="28"/>
      <c r="F19" s="28"/>
      <c r="G19" s="28"/>
      <c r="H19" s="28"/>
      <c r="I19" s="28"/>
      <c r="J19" s="25" t="s">
        <v>1634</v>
      </c>
      <c r="K19" s="30" t="s">
        <v>650</v>
      </c>
      <c r="L19" s="33">
        <v>4223456</v>
      </c>
      <c r="M19" s="30"/>
      <c r="N19" s="25" t="s">
        <v>644</v>
      </c>
      <c r="O19" s="30">
        <f ca="1">TODAY()+41</f>
        <v>45993</v>
      </c>
      <c r="P19" s="108">
        <f t="shared" ca="1" si="0"/>
        <v>41</v>
      </c>
      <c r="Q19" s="33"/>
      <c r="R19" s="33" t="s">
        <v>628</v>
      </c>
      <c r="S19" s="874">
        <v>45767</v>
      </c>
      <c r="W19" s="54"/>
      <c r="X19" s="59"/>
    </row>
    <row r="20" spans="1:24" s="19" customFormat="1" ht="25.95" customHeight="1">
      <c r="A20" s="27"/>
      <c r="B20" s="28"/>
      <c r="C20" s="35"/>
      <c r="E20" s="35"/>
      <c r="F20" s="35"/>
      <c r="G20" s="35"/>
      <c r="H20" s="35"/>
      <c r="I20" s="35"/>
      <c r="J20" s="47" t="s">
        <v>1635</v>
      </c>
      <c r="K20" s="43" t="s">
        <v>652</v>
      </c>
      <c r="L20" s="46">
        <v>2514231</v>
      </c>
      <c r="M20" s="43" t="s">
        <v>651</v>
      </c>
      <c r="N20" s="47" t="s">
        <v>629</v>
      </c>
      <c r="O20" s="43">
        <f ca="1">TODAY()+42</f>
        <v>45994</v>
      </c>
      <c r="P20" s="355">
        <f t="shared" ca="1" si="0"/>
        <v>42</v>
      </c>
      <c r="Q20" s="46"/>
      <c r="R20" s="46" t="s">
        <v>628</v>
      </c>
      <c r="S20" s="875">
        <v>45768</v>
      </c>
      <c r="W20" s="54"/>
      <c r="X20" s="59"/>
    </row>
    <row r="21" spans="1:24" s="19" customFormat="1" ht="25.95" customHeight="1">
      <c r="A21" s="27"/>
      <c r="B21" s="28"/>
      <c r="C21" s="35"/>
      <c r="E21" s="28"/>
      <c r="F21" s="28"/>
      <c r="G21" s="28"/>
      <c r="H21" s="28"/>
      <c r="I21" s="28"/>
      <c r="J21" s="25"/>
      <c r="K21" s="25"/>
      <c r="L21" s="25"/>
      <c r="M21" s="25"/>
      <c r="N21" s="25"/>
      <c r="O21" s="30"/>
      <c r="P21" s="108"/>
      <c r="Q21" s="33"/>
      <c r="R21" s="33"/>
      <c r="S21" s="874"/>
      <c r="T21" s="30"/>
      <c r="U21" s="30"/>
      <c r="V21" s="33"/>
      <c r="X21" s="7"/>
    </row>
    <row r="22" spans="1:24" s="19" customFormat="1" ht="10.050000000000001" customHeight="1">
      <c r="A22" s="27"/>
      <c r="B22" s="28"/>
      <c r="C22" s="35"/>
      <c r="E22" s="28"/>
      <c r="F22" s="28"/>
      <c r="G22" s="28"/>
      <c r="H22" s="10"/>
      <c r="I22" s="10"/>
      <c r="J22" s="25"/>
      <c r="K22" s="25"/>
      <c r="L22" s="25"/>
      <c r="M22" s="25"/>
      <c r="N22" s="25"/>
      <c r="O22" s="25"/>
      <c r="P22" s="30"/>
      <c r="R22" s="29"/>
      <c r="S22" s="877"/>
      <c r="T22" s="121"/>
      <c r="U22" s="106"/>
      <c r="X22" s="7"/>
    </row>
    <row r="23" spans="1:24" s="2" customFormat="1" ht="19.95" customHeight="1">
      <c r="A23" s="36"/>
      <c r="C23" s="35"/>
      <c r="H23" s="8"/>
      <c r="I23" s="8"/>
      <c r="J23" s="102"/>
      <c r="K23" s="102"/>
      <c r="L23" s="102"/>
      <c r="M23" s="102"/>
      <c r="O23" s="3"/>
      <c r="P23" s="3"/>
      <c r="Q23" s="3"/>
      <c r="R23" s="3"/>
      <c r="S23" s="869"/>
      <c r="T23" s="3"/>
      <c r="U23" s="3"/>
      <c r="W23" s="4"/>
    </row>
    <row r="24" spans="1:24" s="2" customFormat="1" ht="19.8" customHeight="1">
      <c r="A24" s="36"/>
      <c r="C24" s="35"/>
      <c r="H24" s="8"/>
      <c r="I24" s="8"/>
      <c r="J24" s="102"/>
      <c r="K24" s="102"/>
      <c r="L24" s="102"/>
      <c r="M24" s="102"/>
      <c r="O24" s="3"/>
      <c r="P24" s="3"/>
      <c r="Q24" s="3"/>
      <c r="R24" s="3"/>
      <c r="S24" s="869"/>
      <c r="T24" s="3"/>
      <c r="U24" s="3"/>
      <c r="W24" s="4"/>
    </row>
    <row r="25" spans="1:24" ht="19.95" customHeight="1">
      <c r="V25" s="5"/>
    </row>
    <row r="26" spans="1:24" ht="19.95" customHeight="1">
      <c r="V26" s="5"/>
    </row>
    <row r="27" spans="1:24" ht="19.95" customHeight="1">
      <c r="V27" s="5"/>
    </row>
    <row r="28" spans="1:24" ht="19.95" customHeight="1">
      <c r="V28" s="5"/>
    </row>
  </sheetData>
  <mergeCells count="3">
    <mergeCell ref="A2:B2"/>
    <mergeCell ref="E2:J2"/>
    <mergeCell ref="E4:N4"/>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68FE2-4B8F-49ED-B032-BB56C39C8D7F}">
  <sheetPr codeName="Sheet29"/>
  <dimension ref="A1:U28"/>
  <sheetViews>
    <sheetView workbookViewId="0">
      <selection activeCell="K24" sqref="K24"/>
    </sheetView>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9" width="7.5546875" style="40" hidden="1" customWidth="1"/>
    <col min="10" max="10" width="10.77734375" style="379" customWidth="1"/>
    <col min="11" max="11" width="22" style="5" customWidth="1"/>
    <col min="12" max="12" width="13.44140625" style="37" customWidth="1"/>
    <col min="13" max="13" width="8.5546875" style="37" customWidth="1"/>
    <col min="14" max="14" width="25.6640625" style="37" customWidth="1"/>
    <col min="15" max="15" width="22" style="37" customWidth="1"/>
    <col min="16" max="16" width="8.33203125" style="109" customWidth="1"/>
    <col min="17" max="17" width="28" style="37" customWidth="1"/>
    <col min="18" max="18" width="24.109375" style="37" customWidth="1"/>
    <col min="19" max="19" width="11.88671875" bestFit="1" customWidth="1"/>
    <col min="20" max="20" width="1.77734375" style="38" customWidth="1"/>
    <col min="21" max="21" width="1.88671875" style="2" customWidth="1"/>
    <col min="22" max="16384" width="9.109375" style="5"/>
  </cols>
  <sheetData>
    <row r="1" spans="1:21" s="2" customFormat="1" ht="14.4" customHeight="1">
      <c r="A1" s="1"/>
      <c r="B1"/>
      <c r="H1" s="8"/>
      <c r="I1" s="8"/>
      <c r="J1" s="102"/>
      <c r="L1" s="3"/>
      <c r="M1" s="3"/>
      <c r="N1" s="3"/>
      <c r="O1" s="3"/>
      <c r="P1" s="107"/>
      <c r="Q1" s="3"/>
      <c r="R1" s="3"/>
      <c r="T1" s="4"/>
    </row>
    <row r="2" spans="1:21" customFormat="1" ht="35.4" customHeight="1">
      <c r="A2" s="1800"/>
      <c r="B2" s="1769"/>
      <c r="C2" s="2"/>
      <c r="D2" s="5"/>
      <c r="E2" s="1797" t="s">
        <v>614</v>
      </c>
      <c r="F2" s="1769"/>
      <c r="G2" s="1769"/>
      <c r="H2" s="1769"/>
      <c r="I2" s="1769"/>
      <c r="J2" s="1769"/>
      <c r="K2" s="5"/>
      <c r="L2" s="37"/>
      <c r="M2" s="37"/>
      <c r="N2" s="37"/>
      <c r="O2" s="37"/>
      <c r="P2" s="109"/>
      <c r="Q2" s="37"/>
      <c r="R2" s="37"/>
      <c r="T2" s="5"/>
      <c r="U2" s="7"/>
    </row>
    <row r="3" spans="1:21" customFormat="1" ht="14.4" customHeight="1">
      <c r="A3" s="1"/>
      <c r="C3" s="2"/>
      <c r="D3" s="8"/>
      <c r="E3" s="8"/>
      <c r="F3" s="8"/>
      <c r="G3" s="2"/>
      <c r="H3" s="8"/>
      <c r="I3" s="8"/>
      <c r="J3" s="380"/>
      <c r="K3" s="2"/>
      <c r="L3" s="3"/>
      <c r="M3" s="3"/>
      <c r="N3" s="3"/>
      <c r="O3" s="3"/>
      <c r="P3" s="107"/>
      <c r="Q3" s="3"/>
      <c r="R3" s="3"/>
      <c r="S3" s="3"/>
      <c r="T3" s="2"/>
      <c r="U3" s="7"/>
    </row>
    <row r="4" spans="1:21" s="16" customFormat="1" ht="34.950000000000003" customHeight="1">
      <c r="A4" s="13"/>
      <c r="B4" s="14"/>
      <c r="C4" s="15"/>
      <c r="E4" s="1798" t="s">
        <v>230</v>
      </c>
      <c r="F4" s="1799"/>
      <c r="G4" s="1799"/>
      <c r="H4" s="1799"/>
      <c r="I4" s="1799"/>
      <c r="J4" s="1799"/>
      <c r="K4" s="1799"/>
      <c r="M4" s="18"/>
      <c r="N4" s="41"/>
      <c r="O4" s="41"/>
      <c r="P4" s="41"/>
      <c r="T4" s="18"/>
      <c r="U4" s="7"/>
    </row>
    <row r="5" spans="1:21" s="16" customFormat="1" ht="10.050000000000001" customHeight="1">
      <c r="A5" s="13"/>
      <c r="B5" s="14"/>
      <c r="C5" s="15"/>
      <c r="E5" s="104"/>
      <c r="F5" s="41"/>
      <c r="G5" s="41"/>
      <c r="H5" s="41"/>
      <c r="I5" s="41"/>
      <c r="J5" s="99"/>
      <c r="K5" s="41"/>
      <c r="M5" s="18"/>
      <c r="N5" s="41"/>
      <c r="O5" s="41"/>
      <c r="P5" s="119"/>
      <c r="R5" s="41"/>
      <c r="T5" s="18"/>
      <c r="U5" s="7"/>
    </row>
    <row r="6" spans="1:21" s="383" customFormat="1" ht="25.95" customHeight="1">
      <c r="A6" s="381"/>
      <c r="B6" s="381"/>
      <c r="C6" s="382"/>
      <c r="E6" s="384"/>
      <c r="F6" s="385"/>
      <c r="G6" s="386"/>
      <c r="H6" s="386"/>
      <c r="I6" s="386"/>
      <c r="J6" s="387" t="s">
        <v>654</v>
      </c>
      <c r="K6" s="388" t="s">
        <v>621</v>
      </c>
      <c r="L6" s="388" t="s">
        <v>303</v>
      </c>
      <c r="M6" s="388" t="s">
        <v>622</v>
      </c>
      <c r="N6" s="388" t="s">
        <v>653</v>
      </c>
      <c r="O6" s="388" t="s">
        <v>623</v>
      </c>
      <c r="P6" s="389" t="s">
        <v>456</v>
      </c>
      <c r="Q6" s="388" t="s">
        <v>1</v>
      </c>
      <c r="R6" s="388" t="s">
        <v>372</v>
      </c>
      <c r="S6" s="388" t="s">
        <v>311</v>
      </c>
      <c r="T6" s="390"/>
      <c r="U6" s="391"/>
    </row>
    <row r="7" spans="1:21" s="19" customFormat="1" ht="25.95" customHeight="1">
      <c r="A7" s="27"/>
      <c r="B7" s="28"/>
      <c r="C7" s="20"/>
      <c r="D7" s="21"/>
      <c r="E7" s="28"/>
      <c r="F7" s="28"/>
      <c r="G7" s="28"/>
      <c r="H7" s="28"/>
      <c r="I7" s="28"/>
      <c r="J7" s="25" t="s">
        <v>655</v>
      </c>
      <c r="K7" s="99" t="s">
        <v>68</v>
      </c>
      <c r="L7" s="30">
        <f ca="1">TODAY()+4</f>
        <v>45956</v>
      </c>
      <c r="M7" s="108">
        <f ca="1">L7-TODAY()</f>
        <v>4</v>
      </c>
      <c r="N7" s="33" t="s">
        <v>627</v>
      </c>
      <c r="O7" s="33" t="s">
        <v>628</v>
      </c>
      <c r="P7" s="374" t="s">
        <v>588</v>
      </c>
      <c r="Q7" s="30" t="s">
        <v>625</v>
      </c>
      <c r="R7" s="30" t="s">
        <v>626</v>
      </c>
      <c r="S7" s="33">
        <v>2765997</v>
      </c>
      <c r="T7" s="54"/>
      <c r="U7" s="59"/>
    </row>
    <row r="8" spans="1:21" s="19" customFormat="1" ht="25.95" customHeight="1">
      <c r="A8" s="27"/>
      <c r="B8" s="28"/>
      <c r="C8" s="35"/>
      <c r="E8" s="35"/>
      <c r="F8" s="35"/>
      <c r="G8" s="35"/>
      <c r="H8" s="35"/>
      <c r="I8" s="35"/>
      <c r="J8" s="47" t="s">
        <v>656</v>
      </c>
      <c r="K8" s="42" t="s">
        <v>624</v>
      </c>
      <c r="L8" s="43">
        <f ca="1">TODAY()+6</f>
        <v>45958</v>
      </c>
      <c r="M8" s="355">
        <f ca="1">L8-TODAY()</f>
        <v>6</v>
      </c>
      <c r="N8" s="46"/>
      <c r="O8" s="46" t="s">
        <v>708</v>
      </c>
      <c r="P8" s="376" t="s">
        <v>588</v>
      </c>
      <c r="Q8" s="43" t="s">
        <v>12</v>
      </c>
      <c r="R8" s="43" t="s">
        <v>13</v>
      </c>
      <c r="S8" s="46">
        <v>4373234</v>
      </c>
      <c r="T8" s="54"/>
      <c r="U8" s="59"/>
    </row>
    <row r="9" spans="1:21" s="19" customFormat="1" ht="25.95" customHeight="1">
      <c r="A9" s="27"/>
      <c r="B9" s="28"/>
      <c r="C9" s="35"/>
      <c r="E9" s="28"/>
      <c r="F9" s="28"/>
      <c r="G9" s="28"/>
      <c r="H9" s="28"/>
      <c r="I9" s="28"/>
      <c r="J9" s="25" t="s">
        <v>657</v>
      </c>
      <c r="K9" s="29" t="s">
        <v>629</v>
      </c>
      <c r="L9" s="30">
        <f ca="1">TODAY()+8</f>
        <v>45960</v>
      </c>
      <c r="M9" s="108">
        <f t="shared" ref="M9:M20" ca="1" si="0">L9-TODAY()</f>
        <v>8</v>
      </c>
      <c r="N9" s="33"/>
      <c r="O9" s="33" t="s">
        <v>631</v>
      </c>
      <c r="P9" s="374" t="s">
        <v>588</v>
      </c>
      <c r="Q9" s="30" t="s">
        <v>630</v>
      </c>
      <c r="R9" s="30" t="s">
        <v>215</v>
      </c>
      <c r="S9" s="33">
        <v>4378645</v>
      </c>
      <c r="T9" s="54"/>
      <c r="U9" s="59"/>
    </row>
    <row r="10" spans="1:21" s="19" customFormat="1" ht="25.95" customHeight="1">
      <c r="A10" s="27"/>
      <c r="B10" s="28"/>
      <c r="C10" s="35"/>
      <c r="E10" s="35"/>
      <c r="F10" s="35"/>
      <c r="G10" s="35"/>
      <c r="H10" s="35"/>
      <c r="I10" s="35"/>
      <c r="J10" s="47" t="s">
        <v>658</v>
      </c>
      <c r="K10" s="42" t="s">
        <v>597</v>
      </c>
      <c r="L10" s="43">
        <f ca="1">TODAY()+12</f>
        <v>45964</v>
      </c>
      <c r="M10" s="355">
        <f t="shared" ca="1" si="0"/>
        <v>12</v>
      </c>
      <c r="N10" s="46" t="s">
        <v>709</v>
      </c>
      <c r="O10" s="46" t="s">
        <v>632</v>
      </c>
      <c r="P10" s="376"/>
      <c r="Q10" s="43"/>
      <c r="R10" s="43"/>
      <c r="S10" s="46"/>
      <c r="T10" s="54"/>
      <c r="U10" s="59"/>
    </row>
    <row r="11" spans="1:21" s="19" customFormat="1" ht="25.95" customHeight="1">
      <c r="A11" s="27"/>
      <c r="B11" s="28"/>
      <c r="C11" s="35"/>
      <c r="E11" s="28"/>
      <c r="F11" s="28"/>
      <c r="G11" s="28"/>
      <c r="H11" s="28"/>
      <c r="I11" s="28"/>
      <c r="J11" s="25" t="s">
        <v>659</v>
      </c>
      <c r="K11" s="25" t="s">
        <v>633</v>
      </c>
      <c r="L11" s="30">
        <f ca="1">TODAY()+17</f>
        <v>45969</v>
      </c>
      <c r="M11" s="108">
        <f t="shared" ca="1" si="0"/>
        <v>17</v>
      </c>
      <c r="N11" s="33"/>
      <c r="O11" s="33" t="s">
        <v>636</v>
      </c>
      <c r="P11" s="374" t="s">
        <v>588</v>
      </c>
      <c r="Q11" s="30" t="s">
        <v>634</v>
      </c>
      <c r="R11" s="30" t="s">
        <v>635</v>
      </c>
      <c r="S11" s="33">
        <v>4223434</v>
      </c>
      <c r="T11" s="54"/>
      <c r="U11" s="59"/>
    </row>
    <row r="12" spans="1:21" s="19" customFormat="1" ht="25.95" customHeight="1">
      <c r="A12" s="27"/>
      <c r="B12" s="28"/>
      <c r="C12" s="35"/>
      <c r="E12" s="35"/>
      <c r="F12" s="35"/>
      <c r="G12" s="35"/>
      <c r="H12" s="35"/>
      <c r="I12" s="35"/>
      <c r="J12" s="47" t="s">
        <v>660</v>
      </c>
      <c r="K12" s="47" t="s">
        <v>637</v>
      </c>
      <c r="L12" s="43">
        <f ca="1">TODAY()+28</f>
        <v>45980</v>
      </c>
      <c r="M12" s="355">
        <f t="shared" ca="1" si="0"/>
        <v>28</v>
      </c>
      <c r="N12" s="46" t="s">
        <v>639</v>
      </c>
      <c r="O12" s="46" t="s">
        <v>628</v>
      </c>
      <c r="P12" s="376" t="s">
        <v>588</v>
      </c>
      <c r="Q12" s="43"/>
      <c r="R12" s="43" t="s">
        <v>638</v>
      </c>
      <c r="S12" s="46">
        <v>2711511</v>
      </c>
      <c r="T12" s="54"/>
      <c r="U12" s="59"/>
    </row>
    <row r="13" spans="1:21" s="19" customFormat="1" ht="25.95" customHeight="1">
      <c r="A13" s="27"/>
      <c r="B13" s="28"/>
      <c r="C13" s="35"/>
      <c r="E13" s="28"/>
      <c r="F13" s="28"/>
      <c r="G13" s="28"/>
      <c r="H13" s="28"/>
      <c r="I13" s="28"/>
      <c r="J13" s="25" t="s">
        <v>661</v>
      </c>
      <c r="K13" s="25" t="s">
        <v>624</v>
      </c>
      <c r="L13" s="30">
        <f ca="1">TODAY()+32</f>
        <v>45984</v>
      </c>
      <c r="M13" s="108">
        <f t="shared" ca="1" si="0"/>
        <v>32</v>
      </c>
      <c r="N13" s="33"/>
      <c r="O13" s="33" t="s">
        <v>628</v>
      </c>
      <c r="P13" s="374" t="s">
        <v>588</v>
      </c>
      <c r="Q13" s="30" t="s">
        <v>640</v>
      </c>
      <c r="R13" s="30" t="s">
        <v>641</v>
      </c>
      <c r="S13" s="33">
        <v>2643234</v>
      </c>
      <c r="T13" s="54"/>
      <c r="U13" s="59"/>
    </row>
    <row r="14" spans="1:21" s="19" customFormat="1" ht="25.95" customHeight="1">
      <c r="A14" s="27"/>
      <c r="B14" s="28"/>
      <c r="C14" s="35"/>
      <c r="E14" s="35"/>
      <c r="F14" s="35"/>
      <c r="G14" s="35"/>
      <c r="H14" s="35"/>
      <c r="I14" s="35"/>
      <c r="J14" s="47" t="s">
        <v>662</v>
      </c>
      <c r="K14" s="47" t="s">
        <v>637</v>
      </c>
      <c r="L14" s="43">
        <f ca="1">TODAY()+32</f>
        <v>45984</v>
      </c>
      <c r="M14" s="355">
        <f t="shared" ca="1" si="0"/>
        <v>32</v>
      </c>
      <c r="N14" s="46" t="s">
        <v>643</v>
      </c>
      <c r="O14" s="46" t="s">
        <v>628</v>
      </c>
      <c r="P14" s="376" t="s">
        <v>588</v>
      </c>
      <c r="Q14" s="43"/>
      <c r="R14" s="43" t="s">
        <v>642</v>
      </c>
      <c r="S14" s="46">
        <v>2717171</v>
      </c>
      <c r="T14" s="54"/>
      <c r="U14" s="59"/>
    </row>
    <row r="15" spans="1:21" s="19" customFormat="1" ht="25.95" customHeight="1">
      <c r="A15" s="27"/>
      <c r="B15" s="28"/>
      <c r="C15" s="35"/>
      <c r="E15" s="28"/>
      <c r="F15" s="28"/>
      <c r="G15" s="28"/>
      <c r="H15" s="28"/>
      <c r="I15" s="28"/>
      <c r="J15" s="25" t="s">
        <v>663</v>
      </c>
      <c r="K15" s="25" t="s">
        <v>637</v>
      </c>
      <c r="L15" s="30">
        <f ca="1">TODAY()+34</f>
        <v>45986</v>
      </c>
      <c r="M15" s="108">
        <f t="shared" ca="1" si="0"/>
        <v>34</v>
      </c>
      <c r="N15" s="33" t="s">
        <v>646</v>
      </c>
      <c r="O15" s="33" t="s">
        <v>628</v>
      </c>
      <c r="P15" s="374" t="s">
        <v>588</v>
      </c>
      <c r="Q15" s="30"/>
      <c r="R15" s="30" t="s">
        <v>645</v>
      </c>
      <c r="S15" s="33">
        <v>4223456</v>
      </c>
      <c r="T15" s="54"/>
      <c r="U15" s="59"/>
    </row>
    <row r="16" spans="1:21" s="19" customFormat="1" ht="25.95" customHeight="1">
      <c r="A16" s="27"/>
      <c r="B16" s="28"/>
      <c r="C16" s="35"/>
      <c r="E16" s="35"/>
      <c r="F16" s="35"/>
      <c r="G16" s="35"/>
      <c r="H16" s="35"/>
      <c r="I16" s="35"/>
      <c r="J16" s="47" t="s">
        <v>664</v>
      </c>
      <c r="K16" s="47" t="s">
        <v>629</v>
      </c>
      <c r="L16" s="43">
        <f ca="1">TODAY()+36</f>
        <v>45988</v>
      </c>
      <c r="M16" s="355">
        <f t="shared" ca="1" si="0"/>
        <v>36</v>
      </c>
      <c r="N16" s="46"/>
      <c r="O16" s="46" t="s">
        <v>628</v>
      </c>
      <c r="P16" s="376" t="s">
        <v>588</v>
      </c>
      <c r="Q16" s="43" t="s">
        <v>647</v>
      </c>
      <c r="R16" s="43" t="s">
        <v>648</v>
      </c>
      <c r="S16" s="46">
        <v>2514231</v>
      </c>
      <c r="T16" s="54"/>
      <c r="U16" s="59"/>
    </row>
    <row r="17" spans="1:21" s="19" customFormat="1" ht="25.95" customHeight="1">
      <c r="A17" s="27"/>
      <c r="B17" s="28"/>
      <c r="C17" s="35"/>
      <c r="E17" s="28"/>
      <c r="F17" s="28"/>
      <c r="G17" s="28"/>
      <c r="H17" s="28"/>
      <c r="I17" s="28"/>
      <c r="J17" s="25" t="s">
        <v>665</v>
      </c>
      <c r="K17" s="25" t="s">
        <v>624</v>
      </c>
      <c r="L17" s="30">
        <f ca="1">TODAY()+39</f>
        <v>45991</v>
      </c>
      <c r="M17" s="108">
        <f t="shared" ca="1" si="0"/>
        <v>39</v>
      </c>
      <c r="N17" s="33"/>
      <c r="O17" s="33" t="s">
        <v>628</v>
      </c>
      <c r="P17" s="374" t="s">
        <v>588</v>
      </c>
      <c r="Q17" s="30" t="s">
        <v>640</v>
      </c>
      <c r="R17" s="30" t="s">
        <v>649</v>
      </c>
      <c r="S17" s="33">
        <v>2643234</v>
      </c>
      <c r="T17" s="54"/>
      <c r="U17" s="59"/>
    </row>
    <row r="18" spans="1:21" s="19" customFormat="1" ht="25.95" customHeight="1">
      <c r="A18" s="27"/>
      <c r="B18" s="28"/>
      <c r="C18" s="35"/>
      <c r="E18" s="35"/>
      <c r="F18" s="35"/>
      <c r="G18" s="35"/>
      <c r="H18" s="35"/>
      <c r="I18" s="35"/>
      <c r="J18" s="47" t="s">
        <v>666</v>
      </c>
      <c r="K18" s="47" t="s">
        <v>637</v>
      </c>
      <c r="L18" s="43">
        <f ca="1">TODAY()+40</f>
        <v>45992</v>
      </c>
      <c r="M18" s="355">
        <f t="shared" ca="1" si="0"/>
        <v>40</v>
      </c>
      <c r="N18" s="46"/>
      <c r="O18" s="46" t="s">
        <v>628</v>
      </c>
      <c r="P18" s="376" t="s">
        <v>588</v>
      </c>
      <c r="Q18" s="43"/>
      <c r="R18" s="43" t="s">
        <v>642</v>
      </c>
      <c r="S18" s="46">
        <v>2717171</v>
      </c>
      <c r="T18" s="54"/>
      <c r="U18" s="59"/>
    </row>
    <row r="19" spans="1:21" s="19" customFormat="1" ht="25.95" customHeight="1">
      <c r="A19" s="27"/>
      <c r="B19" s="28"/>
      <c r="C19" s="35"/>
      <c r="E19" s="28"/>
      <c r="F19" s="28"/>
      <c r="G19" s="28"/>
      <c r="H19" s="28"/>
      <c r="I19" s="28"/>
      <c r="J19" s="25" t="s">
        <v>667</v>
      </c>
      <c r="K19" s="25" t="s">
        <v>644</v>
      </c>
      <c r="L19" s="30">
        <f ca="1">TODAY()+41</f>
        <v>45993</v>
      </c>
      <c r="M19" s="108">
        <f t="shared" ca="1" si="0"/>
        <v>41</v>
      </c>
      <c r="N19" s="33"/>
      <c r="O19" s="33" t="s">
        <v>628</v>
      </c>
      <c r="P19" s="374" t="s">
        <v>588</v>
      </c>
      <c r="Q19" s="30"/>
      <c r="R19" s="30" t="s">
        <v>650</v>
      </c>
      <c r="S19" s="33">
        <v>4223456</v>
      </c>
      <c r="T19" s="54"/>
      <c r="U19" s="59"/>
    </row>
    <row r="20" spans="1:21" s="19" customFormat="1" ht="25.95" customHeight="1">
      <c r="A20" s="27"/>
      <c r="B20" s="28"/>
      <c r="C20" s="35"/>
      <c r="E20" s="35"/>
      <c r="F20" s="35"/>
      <c r="G20" s="35"/>
      <c r="H20" s="35"/>
      <c r="I20" s="35"/>
      <c r="J20" s="47" t="s">
        <v>668</v>
      </c>
      <c r="K20" s="47" t="s">
        <v>629</v>
      </c>
      <c r="L20" s="43">
        <f ca="1">TODAY()+42</f>
        <v>45994</v>
      </c>
      <c r="M20" s="355">
        <f t="shared" ca="1" si="0"/>
        <v>42</v>
      </c>
      <c r="N20" s="46"/>
      <c r="O20" s="46" t="s">
        <v>628</v>
      </c>
      <c r="P20" s="376"/>
      <c r="Q20" s="43" t="s">
        <v>651</v>
      </c>
      <c r="R20" s="43" t="s">
        <v>652</v>
      </c>
      <c r="S20" s="46">
        <v>2514231</v>
      </c>
      <c r="T20" s="54"/>
      <c r="U20" s="59"/>
    </row>
    <row r="21" spans="1:21" s="19" customFormat="1" ht="25.95" customHeight="1">
      <c r="A21" s="27"/>
      <c r="B21" s="28"/>
      <c r="C21" s="35"/>
      <c r="E21" s="28"/>
      <c r="F21" s="28"/>
      <c r="G21" s="28"/>
      <c r="H21" s="28"/>
      <c r="I21" s="28"/>
      <c r="J21" s="25"/>
      <c r="K21" s="25"/>
      <c r="L21" s="30"/>
      <c r="M21" s="108"/>
      <c r="N21" s="33"/>
      <c r="O21" s="33"/>
      <c r="P21" s="374"/>
      <c r="Q21" s="30"/>
      <c r="R21" s="30"/>
      <c r="S21" s="33"/>
      <c r="U21" s="7"/>
    </row>
    <row r="22" spans="1:21" s="19" customFormat="1" ht="10.050000000000001" customHeight="1">
      <c r="A22" s="27"/>
      <c r="B22" s="28"/>
      <c r="C22" s="35"/>
      <c r="E22" s="28"/>
      <c r="F22" s="28"/>
      <c r="G22" s="28"/>
      <c r="H22" s="10"/>
      <c r="I22" s="10"/>
      <c r="J22" s="25"/>
      <c r="K22" s="25"/>
      <c r="L22" s="25"/>
      <c r="M22" s="30"/>
      <c r="O22" s="29"/>
      <c r="P22" s="33"/>
      <c r="Q22" s="121"/>
      <c r="R22" s="106"/>
      <c r="U22" s="7"/>
    </row>
    <row r="23" spans="1:21" s="2" customFormat="1" ht="19.95" customHeight="1">
      <c r="A23" s="36"/>
      <c r="C23" s="35"/>
      <c r="H23" s="8"/>
      <c r="I23" s="8"/>
      <c r="J23" s="102"/>
      <c r="L23" s="3"/>
      <c r="M23" s="3"/>
      <c r="N23" s="3"/>
      <c r="O23" s="3"/>
      <c r="P23" s="107"/>
      <c r="Q23" s="3"/>
      <c r="R23" s="3"/>
      <c r="T23" s="4"/>
    </row>
    <row r="24" spans="1:21" s="2" customFormat="1" ht="19.8" customHeight="1">
      <c r="A24" s="36"/>
      <c r="C24" s="35"/>
      <c r="H24" s="8"/>
      <c r="I24" s="8"/>
      <c r="J24" s="102"/>
      <c r="L24" s="3"/>
      <c r="M24" s="3"/>
      <c r="N24" s="3"/>
      <c r="O24" s="3"/>
      <c r="P24" s="107"/>
      <c r="Q24" s="3"/>
      <c r="R24" s="3"/>
      <c r="T24" s="4"/>
    </row>
    <row r="25" spans="1:21" ht="19.95" customHeight="1">
      <c r="S25" s="5"/>
    </row>
    <row r="26" spans="1:21" ht="19.95" customHeight="1">
      <c r="S26" s="5"/>
    </row>
    <row r="27" spans="1:21" ht="19.95" customHeight="1">
      <c r="S27" s="5"/>
    </row>
    <row r="28" spans="1:21" ht="19.95" customHeight="1">
      <c r="S28" s="5"/>
    </row>
  </sheetData>
  <mergeCells count="3">
    <mergeCell ref="A2:B2"/>
    <mergeCell ref="E2:J2"/>
    <mergeCell ref="E4:K4"/>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25829-68D9-4286-BFE1-C770385F839B}">
  <sheetPr codeName="Sheet30">
    <tabColor rgb="FF4FF721"/>
  </sheetPr>
  <dimension ref="A1:R28"/>
  <sheetViews>
    <sheetView showGridLines="0" workbookViewId="0">
      <selection activeCell="G16" sqref="G16"/>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40" customWidth="1"/>
    <col min="7" max="7" width="26.88671875" style="5" customWidth="1"/>
    <col min="8" max="8" width="11.44140625" style="73" customWidth="1"/>
    <col min="9" max="9" width="8" style="862" bestFit="1" customWidth="1"/>
    <col min="10" max="10" width="12.77734375" style="38" customWidth="1"/>
    <col min="11" max="11" width="22.88671875" style="5" customWidth="1"/>
    <col min="12" max="12" width="12.109375" style="5" customWidth="1"/>
    <col min="13" max="13" width="14.77734375" style="5" customWidth="1"/>
    <col min="14" max="14" width="21.109375" style="37" customWidth="1"/>
    <col min="15" max="15" width="25.88671875" style="37" customWidth="1"/>
    <col min="16" max="16" width="12.77734375" style="37" customWidth="1"/>
    <col min="17" max="17" width="1.77734375" style="38" customWidth="1"/>
    <col min="18" max="18" width="1.88671875" style="2" customWidth="1"/>
    <col min="19" max="16384" width="9.109375" style="5"/>
  </cols>
  <sheetData>
    <row r="1" spans="1:18" s="2" customFormat="1" ht="14.4" customHeight="1">
      <c r="A1" s="1"/>
      <c r="B1"/>
      <c r="F1" s="8"/>
      <c r="H1" s="67"/>
      <c r="I1" s="861"/>
      <c r="J1" s="4"/>
      <c r="N1" s="3"/>
      <c r="O1" s="3"/>
      <c r="P1" s="3"/>
      <c r="Q1" s="4"/>
    </row>
    <row r="2" spans="1:18" customFormat="1" ht="35.4" customHeight="1">
      <c r="A2" s="1800"/>
      <c r="B2" s="1769"/>
      <c r="C2" s="2"/>
      <c r="D2" s="5"/>
      <c r="E2" s="6" t="s">
        <v>1596</v>
      </c>
      <c r="F2" s="40"/>
      <c r="G2" s="5"/>
      <c r="H2" s="73"/>
      <c r="I2" s="862"/>
      <c r="J2" s="5"/>
      <c r="K2" s="5"/>
      <c r="L2" s="5"/>
      <c r="M2" s="5"/>
      <c r="N2" s="5"/>
      <c r="O2" s="5"/>
      <c r="P2" s="5"/>
      <c r="Q2" s="5"/>
      <c r="R2" s="7"/>
    </row>
    <row r="3" spans="1:18" customFormat="1" ht="15" customHeight="1">
      <c r="A3" s="1"/>
      <c r="C3" s="2"/>
      <c r="D3" s="8"/>
      <c r="E3" s="8"/>
      <c r="F3" s="8"/>
      <c r="G3" s="9"/>
      <c r="H3" s="67"/>
      <c r="I3" s="861"/>
      <c r="J3" s="2"/>
      <c r="K3" s="2"/>
      <c r="L3" s="2"/>
      <c r="M3" s="2"/>
      <c r="N3" s="2"/>
      <c r="O3" s="2"/>
      <c r="P3" s="2"/>
      <c r="Q3" s="2"/>
      <c r="R3" s="7"/>
    </row>
    <row r="4" spans="1:18" s="16" customFormat="1" ht="34.950000000000003" customHeight="1">
      <c r="A4" s="13"/>
      <c r="B4" s="14"/>
      <c r="C4" s="15"/>
      <c r="E4" s="1798" t="s">
        <v>1605</v>
      </c>
      <c r="F4" s="1799"/>
      <c r="G4" s="1799"/>
      <c r="H4" s="451"/>
      <c r="I4" s="863"/>
      <c r="J4" s="18"/>
      <c r="K4" s="41"/>
      <c r="N4" s="24"/>
      <c r="O4" s="18"/>
      <c r="P4" s="18"/>
      <c r="Q4" s="18"/>
      <c r="R4" s="7"/>
    </row>
    <row r="5" spans="1:18" s="16" customFormat="1" ht="10.050000000000001" customHeight="1">
      <c r="A5" s="13"/>
      <c r="B5" s="14"/>
      <c r="C5" s="15"/>
      <c r="E5" s="104"/>
      <c r="F5" s="41"/>
      <c r="G5" s="41"/>
      <c r="H5" s="451"/>
      <c r="I5" s="863"/>
      <c r="J5" s="18"/>
      <c r="K5" s="41"/>
      <c r="N5" s="24"/>
      <c r="O5" s="18"/>
      <c r="P5" s="18"/>
      <c r="Q5" s="18"/>
      <c r="R5" s="7"/>
    </row>
    <row r="6" spans="1:18" s="12" customFormat="1" ht="25.95" customHeight="1">
      <c r="A6" s="368"/>
      <c r="B6" s="10"/>
      <c r="C6" s="11"/>
      <c r="E6" s="498"/>
      <c r="F6" s="495" t="s">
        <v>48</v>
      </c>
      <c r="G6" s="463" t="s">
        <v>1</v>
      </c>
      <c r="H6" s="496" t="s">
        <v>9</v>
      </c>
      <c r="I6" s="520" t="s">
        <v>1606</v>
      </c>
      <c r="J6" s="463" t="s">
        <v>11</v>
      </c>
      <c r="K6" s="496" t="s">
        <v>2</v>
      </c>
      <c r="L6" s="496" t="s">
        <v>5</v>
      </c>
      <c r="M6" s="496" t="s">
        <v>3</v>
      </c>
      <c r="N6" s="496" t="s">
        <v>4</v>
      </c>
      <c r="O6" s="496" t="s">
        <v>1555</v>
      </c>
      <c r="P6" s="496" t="s">
        <v>7</v>
      </c>
      <c r="R6" s="373"/>
    </row>
    <row r="7" spans="1:18" s="19" customFormat="1" ht="25.95" customHeight="1">
      <c r="A7" s="27"/>
      <c r="B7" s="28"/>
      <c r="C7" s="20"/>
      <c r="D7" s="21"/>
      <c r="E7" s="28"/>
      <c r="F7" s="10"/>
      <c r="G7" s="26" t="s">
        <v>1597</v>
      </c>
      <c r="H7" s="333">
        <f ca="1">TODAY()-2</f>
        <v>45950</v>
      </c>
      <c r="I7" s="108">
        <f ca="1">H7-TODAY()</f>
        <v>-2</v>
      </c>
      <c r="J7" s="33" t="s">
        <v>33</v>
      </c>
      <c r="K7" s="29" t="s">
        <v>1598</v>
      </c>
      <c r="L7" s="30" t="s">
        <v>16</v>
      </c>
      <c r="M7" s="25" t="s">
        <v>14</v>
      </c>
      <c r="N7" s="29" t="s">
        <v>15</v>
      </c>
      <c r="O7" s="29" t="s">
        <v>17</v>
      </c>
      <c r="P7" s="32">
        <v>11455.8932</v>
      </c>
      <c r="Q7" s="54"/>
      <c r="R7" s="103"/>
    </row>
    <row r="8" spans="1:18" s="19" customFormat="1" ht="25.95" customHeight="1">
      <c r="A8" s="27"/>
      <c r="B8" s="28"/>
      <c r="C8" s="35"/>
      <c r="E8" s="35"/>
      <c r="F8" s="11"/>
      <c r="G8" s="42" t="s">
        <v>1599</v>
      </c>
      <c r="H8" s="233">
        <f ca="1">TODAY()+7</f>
        <v>45959</v>
      </c>
      <c r="I8" s="355">
        <f ca="1">H8-TODAY()</f>
        <v>7</v>
      </c>
      <c r="J8" s="46" t="s">
        <v>27</v>
      </c>
      <c r="K8" s="42" t="s">
        <v>1600</v>
      </c>
      <c r="L8" s="43" t="s">
        <v>22</v>
      </c>
      <c r="M8" s="42" t="s">
        <v>51</v>
      </c>
      <c r="N8" s="42" t="s">
        <v>21</v>
      </c>
      <c r="O8" s="42" t="s">
        <v>1607</v>
      </c>
      <c r="P8" s="45">
        <f>T8*1.16</f>
        <v>0</v>
      </c>
      <c r="Q8" s="54"/>
      <c r="R8" s="103"/>
    </row>
    <row r="9" spans="1:18" s="19" customFormat="1" ht="25.95" customHeight="1">
      <c r="A9" s="27"/>
      <c r="B9" s="28"/>
      <c r="C9" s="35"/>
      <c r="E9" s="28"/>
      <c r="F9" s="10"/>
      <c r="G9" s="29" t="s">
        <v>1601</v>
      </c>
      <c r="H9" s="232">
        <f ca="1">TODAY()+10</f>
        <v>45962</v>
      </c>
      <c r="I9" s="108">
        <f ca="1">H9-TODAY()</f>
        <v>10</v>
      </c>
      <c r="J9" s="33" t="s">
        <v>27</v>
      </c>
      <c r="K9" s="29" t="s">
        <v>1600</v>
      </c>
      <c r="L9" s="30" t="s">
        <v>26</v>
      </c>
      <c r="M9" s="29" t="s">
        <v>51</v>
      </c>
      <c r="N9" s="29" t="s">
        <v>25</v>
      </c>
      <c r="O9" s="29"/>
      <c r="P9" s="32">
        <f>T9*1.16</f>
        <v>0</v>
      </c>
      <c r="Q9" s="54"/>
      <c r="R9" s="59"/>
    </row>
    <row r="10" spans="1:18" s="19" customFormat="1" ht="25.95" customHeight="1">
      <c r="A10" s="27"/>
      <c r="B10" s="28"/>
      <c r="C10" s="35"/>
      <c r="E10" s="35"/>
      <c r="F10" s="11"/>
      <c r="G10" s="42" t="s">
        <v>1602</v>
      </c>
      <c r="H10" s="233">
        <f ca="1">H9</f>
        <v>45962</v>
      </c>
      <c r="I10" s="355">
        <f ca="1">H10-TODAY()</f>
        <v>10</v>
      </c>
      <c r="J10" s="46" t="s">
        <v>27</v>
      </c>
      <c r="K10" s="42" t="s">
        <v>1600</v>
      </c>
      <c r="L10" s="43" t="s">
        <v>26</v>
      </c>
      <c r="M10" s="42" t="s">
        <v>51</v>
      </c>
      <c r="N10" s="42" t="s">
        <v>29</v>
      </c>
      <c r="O10" s="42"/>
      <c r="P10" s="45">
        <v>2900</v>
      </c>
      <c r="Q10" s="54"/>
      <c r="R10" s="59"/>
    </row>
    <row r="11" spans="1:18" s="19" customFormat="1" ht="25.95" customHeight="1">
      <c r="A11" s="27"/>
      <c r="B11" s="28"/>
      <c r="C11" s="35"/>
      <c r="E11" s="28"/>
      <c r="F11" s="10"/>
      <c r="G11" s="25" t="s">
        <v>1603</v>
      </c>
      <c r="H11" s="333">
        <f ca="1">TODAY()+23</f>
        <v>45975</v>
      </c>
      <c r="I11" s="108">
        <f ca="1">H11-TODAY()</f>
        <v>23</v>
      </c>
      <c r="J11" s="33" t="s">
        <v>27</v>
      </c>
      <c r="K11" s="25" t="s">
        <v>1604</v>
      </c>
      <c r="L11" s="29" t="s">
        <v>16</v>
      </c>
      <c r="M11" s="29" t="s">
        <v>51</v>
      </c>
      <c r="N11" s="29" t="s">
        <v>32</v>
      </c>
      <c r="O11" s="29" t="s">
        <v>1608</v>
      </c>
      <c r="P11" s="32">
        <v>27034</v>
      </c>
      <c r="Q11" s="54"/>
      <c r="R11" s="59"/>
    </row>
    <row r="12" spans="1:18" s="19" customFormat="1" ht="25.95" customHeight="1">
      <c r="A12" s="27"/>
      <c r="B12" s="28"/>
      <c r="C12" s="35"/>
      <c r="E12" s="35"/>
      <c r="F12" s="11"/>
      <c r="G12" s="47"/>
      <c r="H12" s="334"/>
      <c r="I12" s="355"/>
      <c r="J12" s="46"/>
      <c r="K12" s="47"/>
      <c r="L12" s="47"/>
      <c r="M12" s="47"/>
      <c r="N12" s="42"/>
      <c r="O12" s="42"/>
      <c r="P12" s="45"/>
      <c r="Q12" s="54"/>
      <c r="R12" s="59"/>
    </row>
    <row r="13" spans="1:18" s="19" customFormat="1" ht="25.95" customHeight="1">
      <c r="A13" s="27"/>
      <c r="B13" s="28"/>
      <c r="C13" s="35"/>
      <c r="E13" s="28"/>
      <c r="F13" s="10"/>
      <c r="G13" s="25"/>
      <c r="H13" s="333"/>
      <c r="I13" s="108"/>
      <c r="J13" s="33"/>
      <c r="K13" s="25"/>
      <c r="L13" s="29"/>
      <c r="M13" s="29"/>
      <c r="N13" s="29"/>
      <c r="O13" s="29"/>
      <c r="P13" s="32"/>
      <c r="Q13" s="54"/>
      <c r="R13" s="59"/>
    </row>
    <row r="14" spans="1:18" s="19" customFormat="1" ht="25.95" customHeight="1">
      <c r="A14" s="27"/>
      <c r="B14" s="28"/>
      <c r="C14" s="35"/>
      <c r="E14" s="35"/>
      <c r="F14" s="11"/>
      <c r="G14" s="47"/>
      <c r="H14" s="334"/>
      <c r="I14" s="355"/>
      <c r="J14" s="46"/>
      <c r="K14" s="47"/>
      <c r="L14" s="47"/>
      <c r="M14" s="47"/>
      <c r="N14" s="42"/>
      <c r="O14" s="42"/>
      <c r="P14" s="45"/>
      <c r="Q14" s="54"/>
      <c r="R14" s="59"/>
    </row>
    <row r="15" spans="1:18" s="19" customFormat="1" ht="25.95" customHeight="1">
      <c r="A15" s="27"/>
      <c r="B15" s="28"/>
      <c r="C15" s="35"/>
      <c r="E15" s="28"/>
      <c r="F15" s="10"/>
      <c r="G15" s="25"/>
      <c r="H15" s="333"/>
      <c r="I15" s="108"/>
      <c r="J15" s="33"/>
      <c r="K15" s="25"/>
      <c r="L15" s="29"/>
      <c r="M15" s="29"/>
      <c r="N15" s="29"/>
      <c r="O15" s="29"/>
      <c r="P15" s="32"/>
      <c r="Q15" s="54"/>
      <c r="R15" s="59"/>
    </row>
    <row r="16" spans="1:18" s="19" customFormat="1" ht="25.95" customHeight="1">
      <c r="A16" s="27"/>
      <c r="B16" s="28"/>
      <c r="C16" s="35"/>
      <c r="E16" s="35"/>
      <c r="F16" s="11"/>
      <c r="G16" s="47"/>
      <c r="H16" s="334"/>
      <c r="I16" s="355"/>
      <c r="J16" s="46"/>
      <c r="K16" s="47"/>
      <c r="L16" s="47"/>
      <c r="M16" s="47"/>
      <c r="N16" s="42"/>
      <c r="O16" s="42"/>
      <c r="P16" s="45"/>
      <c r="Q16" s="54"/>
      <c r="R16" s="59"/>
    </row>
    <row r="17" spans="1:18" s="19" customFormat="1" ht="25.95" customHeight="1">
      <c r="A17" s="27"/>
      <c r="B17" s="28"/>
      <c r="C17" s="35"/>
      <c r="E17" s="28"/>
      <c r="F17" s="10"/>
      <c r="G17" s="25"/>
      <c r="H17" s="333"/>
      <c r="I17" s="108"/>
      <c r="J17" s="33"/>
      <c r="K17" s="25"/>
      <c r="L17" s="29"/>
      <c r="M17" s="29"/>
      <c r="N17" s="29"/>
      <c r="O17" s="29"/>
      <c r="P17" s="32"/>
      <c r="Q17" s="54"/>
      <c r="R17" s="59"/>
    </row>
    <row r="18" spans="1:18" s="19" customFormat="1" ht="25.95" customHeight="1">
      <c r="A18" s="27"/>
      <c r="B18" s="28"/>
      <c r="C18" s="35"/>
      <c r="E18" s="35"/>
      <c r="F18" s="11"/>
      <c r="G18" s="47"/>
      <c r="H18" s="334"/>
      <c r="I18" s="355"/>
      <c r="J18" s="46"/>
      <c r="K18" s="47"/>
      <c r="L18" s="47"/>
      <c r="M18" s="47"/>
      <c r="N18" s="42"/>
      <c r="O18" s="42"/>
      <c r="P18" s="45"/>
      <c r="Q18" s="54"/>
      <c r="R18" s="59"/>
    </row>
    <row r="19" spans="1:18" s="19" customFormat="1" ht="25.95" customHeight="1">
      <c r="A19" s="27"/>
      <c r="B19" s="28"/>
      <c r="C19" s="35"/>
      <c r="E19" s="28"/>
      <c r="F19" s="10"/>
      <c r="G19" s="25"/>
      <c r="H19" s="333"/>
      <c r="I19" s="108"/>
      <c r="J19" s="33"/>
      <c r="K19" s="25"/>
      <c r="L19" s="29"/>
      <c r="M19" s="29"/>
      <c r="N19" s="29"/>
      <c r="O19" s="29"/>
      <c r="P19" s="32"/>
      <c r="Q19" s="54"/>
      <c r="R19" s="59"/>
    </row>
    <row r="20" spans="1:18" s="19" customFormat="1" ht="25.95" customHeight="1">
      <c r="A20" s="27"/>
      <c r="B20" s="28"/>
      <c r="C20" s="35"/>
      <c r="E20" s="35"/>
      <c r="F20" s="11"/>
      <c r="G20" s="47"/>
      <c r="H20" s="334"/>
      <c r="I20" s="355"/>
      <c r="J20" s="46"/>
      <c r="K20" s="47"/>
      <c r="L20" s="47"/>
      <c r="M20" s="47"/>
      <c r="N20" s="42"/>
      <c r="O20" s="42"/>
      <c r="P20" s="45"/>
      <c r="Q20" s="54"/>
      <c r="R20" s="59"/>
    </row>
    <row r="21" spans="1:18" s="19" customFormat="1" ht="25.95" customHeight="1">
      <c r="A21" s="27"/>
      <c r="B21" s="28"/>
      <c r="C21" s="35"/>
      <c r="E21" s="28"/>
      <c r="F21" s="10"/>
      <c r="G21" s="25"/>
      <c r="H21" s="232"/>
      <c r="I21" s="108"/>
      <c r="J21" s="33"/>
      <c r="K21" s="25"/>
      <c r="L21" s="25"/>
      <c r="M21" s="25"/>
      <c r="N21" s="29"/>
      <c r="O21" s="29"/>
      <c r="P21" s="32"/>
      <c r="R21" s="7"/>
    </row>
    <row r="22" spans="1:18" s="19" customFormat="1" ht="10.050000000000001" customHeight="1">
      <c r="A22" s="27"/>
      <c r="B22" s="28"/>
      <c r="C22" s="35"/>
      <c r="E22" s="28"/>
      <c r="F22" s="10"/>
      <c r="G22" s="25"/>
      <c r="H22" s="232"/>
      <c r="I22" s="108"/>
      <c r="J22" s="33"/>
      <c r="K22" s="25"/>
      <c r="L22" s="25"/>
      <c r="M22" s="25"/>
      <c r="N22" s="29"/>
      <c r="O22" s="29"/>
      <c r="P22" s="32"/>
      <c r="R22" s="7"/>
    </row>
    <row r="23" spans="1:18" s="2" customFormat="1" ht="19.95" customHeight="1">
      <c r="A23" s="36"/>
      <c r="C23" s="35"/>
      <c r="F23" s="8"/>
      <c r="H23" s="67"/>
      <c r="I23" s="861"/>
      <c r="J23" s="4"/>
      <c r="N23" s="3"/>
      <c r="O23" s="3"/>
      <c r="P23" s="3"/>
      <c r="Q23" s="4"/>
    </row>
    <row r="24" spans="1:18" s="2" customFormat="1" ht="19.8" customHeight="1">
      <c r="A24" s="36"/>
      <c r="C24" s="35"/>
      <c r="F24" s="8"/>
      <c r="H24" s="67"/>
      <c r="I24" s="861"/>
      <c r="J24" s="4"/>
      <c r="N24" s="3"/>
      <c r="O24" s="3"/>
      <c r="P24" s="3"/>
      <c r="Q24" s="4"/>
    </row>
    <row r="25" spans="1:18" ht="19.95" customHeight="1"/>
    <row r="26" spans="1:18" ht="19.95" customHeight="1"/>
    <row r="27" spans="1:18" ht="19.95" customHeight="1"/>
    <row r="28" spans="1:18" ht="19.95" customHeight="1"/>
  </sheetData>
  <mergeCells count="2">
    <mergeCell ref="A2:B2"/>
    <mergeCell ref="E4:G4"/>
  </mergeCells>
  <phoneticPr fontId="17" type="noConversion"/>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60609-9EF3-4A54-8CA0-89A79E1A7AF6}">
  <sheetPr codeName="Sheet31">
    <tabColor rgb="FF4FF721"/>
  </sheetPr>
  <dimension ref="A1:U28"/>
  <sheetViews>
    <sheetView showGridLines="0" workbookViewId="0">
      <selection activeCell="I19" sqref="I19"/>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8.33203125" style="40" hidden="1" customWidth="1"/>
    <col min="9" max="9" width="11.88671875" style="5" customWidth="1"/>
    <col min="10" max="10" width="26.6640625" style="5" customWidth="1"/>
    <col min="11" max="11" width="27.6640625" style="5" customWidth="1"/>
    <col min="12" max="12" width="15.44140625" style="5" customWidth="1"/>
    <col min="13" max="13" width="6.109375" style="867" customWidth="1"/>
    <col min="14" max="14" width="11.6640625" style="5" customWidth="1"/>
    <col min="15" max="15" width="7.44140625" style="867" bestFit="1" customWidth="1"/>
    <col min="16" max="16" width="14.21875" style="5" customWidth="1"/>
    <col min="17" max="17" width="11.21875" style="5" customWidth="1"/>
    <col min="18" max="18" width="24" style="37" customWidth="1"/>
    <col min="19" max="19" width="12" style="38" customWidth="1"/>
    <col min="20" max="20" width="1.77734375" style="38" customWidth="1"/>
    <col min="21" max="21" width="1.88671875" style="2" customWidth="1"/>
    <col min="22" max="22" width="11.21875" style="5" bestFit="1" customWidth="1"/>
    <col min="23" max="23" width="14.44140625" style="5" bestFit="1" customWidth="1"/>
    <col min="24" max="24" width="5.21875" style="5" bestFit="1" customWidth="1"/>
    <col min="25" max="26" width="9.109375" style="5"/>
    <col min="27" max="27" width="13.6640625" style="5" bestFit="1" customWidth="1"/>
    <col min="28" max="28" width="12.77734375" style="5" bestFit="1" customWidth="1"/>
    <col min="29" max="29" width="11.44140625" style="5" bestFit="1" customWidth="1"/>
    <col min="30" max="16384" width="9.109375" style="5"/>
  </cols>
  <sheetData>
    <row r="1" spans="1:21" s="2" customFormat="1" ht="14.4" customHeight="1">
      <c r="A1" s="1"/>
      <c r="B1"/>
      <c r="G1" s="8"/>
      <c r="H1" s="8"/>
      <c r="M1" s="864"/>
      <c r="O1" s="864"/>
      <c r="R1" s="3"/>
      <c r="S1" s="4"/>
      <c r="T1" s="4"/>
    </row>
    <row r="2" spans="1:21" customFormat="1" ht="35.4" customHeight="1">
      <c r="A2" s="1800"/>
      <c r="B2" s="1769"/>
      <c r="C2" s="2"/>
      <c r="D2" s="5"/>
      <c r="E2" s="1797" t="s">
        <v>1588</v>
      </c>
      <c r="F2" s="1769"/>
      <c r="G2" s="1769"/>
      <c r="H2" s="1769"/>
      <c r="I2" s="1769"/>
      <c r="J2" s="1769"/>
      <c r="K2" s="1769"/>
      <c r="L2" s="1769"/>
      <c r="M2" s="1769"/>
      <c r="N2" s="1769"/>
      <c r="O2" s="1769"/>
      <c r="P2" s="1769"/>
      <c r="Q2" s="6"/>
      <c r="R2" s="5"/>
      <c r="S2" s="5"/>
      <c r="T2" s="5"/>
      <c r="U2" s="7"/>
    </row>
    <row r="3" spans="1:21" customFormat="1" ht="14.4" customHeight="1">
      <c r="A3" s="1"/>
      <c r="C3" s="2"/>
      <c r="D3" s="8"/>
      <c r="E3" s="8"/>
      <c r="F3" s="2"/>
      <c r="G3" s="8"/>
      <c r="H3" s="8"/>
      <c r="I3" s="9"/>
      <c r="J3" s="9"/>
      <c r="K3" s="9"/>
      <c r="L3" s="9"/>
      <c r="M3" s="868"/>
      <c r="N3" s="2"/>
      <c r="O3" s="864"/>
      <c r="P3" s="2"/>
      <c r="Q3" s="2"/>
      <c r="R3" s="2"/>
      <c r="S3" s="2"/>
      <c r="T3" s="2"/>
      <c r="U3" s="7"/>
    </row>
    <row r="4" spans="1:21" s="16" customFormat="1" ht="34.950000000000003" customHeight="1">
      <c r="A4" s="13"/>
      <c r="B4" s="14"/>
      <c r="C4" s="15"/>
      <c r="E4" s="1798" t="s">
        <v>1435</v>
      </c>
      <c r="F4" s="1799"/>
      <c r="G4" s="1799"/>
      <c r="H4" s="1799"/>
      <c r="I4" s="1799"/>
      <c r="J4" s="1799"/>
      <c r="K4" s="1799"/>
      <c r="L4" s="1799"/>
      <c r="M4" s="865"/>
      <c r="N4" s="41"/>
      <c r="O4" s="865"/>
      <c r="P4" s="41"/>
      <c r="R4" s="18"/>
      <c r="S4" s="18"/>
      <c r="T4" s="18"/>
      <c r="U4" s="7"/>
    </row>
    <row r="5" spans="1:21" s="16" customFormat="1" ht="10.050000000000001" customHeight="1">
      <c r="A5" s="13"/>
      <c r="B5" s="14"/>
      <c r="C5" s="15"/>
      <c r="E5" s="104"/>
      <c r="F5" s="104"/>
      <c r="G5" s="104"/>
      <c r="H5" s="41"/>
      <c r="I5" s="41"/>
      <c r="J5" s="41"/>
      <c r="K5" s="41"/>
      <c r="L5" s="41"/>
      <c r="M5" s="865"/>
      <c r="N5" s="41"/>
      <c r="O5" s="865"/>
      <c r="P5" s="41"/>
      <c r="R5" s="18"/>
      <c r="S5" s="18"/>
      <c r="T5" s="18"/>
      <c r="U5" s="7"/>
    </row>
    <row r="6" spans="1:21" s="183" customFormat="1" ht="25.95" customHeight="1">
      <c r="A6" s="27"/>
      <c r="B6" s="27"/>
      <c r="C6" s="352"/>
      <c r="E6" s="133"/>
      <c r="F6" s="134" t="s">
        <v>48</v>
      </c>
      <c r="G6" s="134" t="s">
        <v>134</v>
      </c>
      <c r="H6" s="134" t="s">
        <v>134</v>
      </c>
      <c r="I6" s="134" t="s">
        <v>134</v>
      </c>
      <c r="J6" s="137" t="s">
        <v>292</v>
      </c>
      <c r="K6" s="137" t="s">
        <v>1611</v>
      </c>
      <c r="L6" s="138" t="s">
        <v>129</v>
      </c>
      <c r="M6" s="134" t="s">
        <v>74</v>
      </c>
      <c r="N6" s="134" t="s">
        <v>127</v>
      </c>
      <c r="O6" s="866" t="s">
        <v>1610</v>
      </c>
      <c r="P6" s="134" t="s">
        <v>117</v>
      </c>
      <c r="Q6" s="134" t="s">
        <v>11</v>
      </c>
      <c r="R6" s="140" t="s">
        <v>465</v>
      </c>
      <c r="S6" s="140"/>
      <c r="T6" s="167"/>
      <c r="U6" s="467"/>
    </row>
    <row r="7" spans="1:21" s="19" customFormat="1" ht="25.95" customHeight="1">
      <c r="A7" s="27"/>
      <c r="B7" s="28"/>
      <c r="C7" s="35"/>
      <c r="E7" s="28"/>
      <c r="F7" s="28"/>
      <c r="G7" s="259">
        <v>1</v>
      </c>
      <c r="H7" s="10"/>
      <c r="I7" s="25" t="s">
        <v>138</v>
      </c>
      <c r="J7" s="106" t="s">
        <v>12</v>
      </c>
      <c r="K7" s="30" t="s">
        <v>13</v>
      </c>
      <c r="L7" s="29" t="s">
        <v>128</v>
      </c>
      <c r="M7" s="374">
        <v>2</v>
      </c>
      <c r="N7" s="232">
        <v>45640</v>
      </c>
      <c r="O7" s="108">
        <f ca="1">N7-TODAY()</f>
        <v>-312</v>
      </c>
      <c r="P7" s="32">
        <v>5727.9466000000002</v>
      </c>
      <c r="Q7" s="25" t="s">
        <v>1595</v>
      </c>
      <c r="R7" s="33"/>
      <c r="S7" s="33"/>
      <c r="T7" s="54"/>
      <c r="U7" s="59"/>
    </row>
    <row r="8" spans="1:21" s="19" customFormat="1" ht="25.95" customHeight="1">
      <c r="A8" s="27"/>
      <c r="B8" s="28"/>
      <c r="C8" s="35"/>
      <c r="E8" s="35"/>
      <c r="F8" s="35"/>
      <c r="G8" s="260">
        <v>2</v>
      </c>
      <c r="H8" s="11"/>
      <c r="I8" s="47" t="s">
        <v>1589</v>
      </c>
      <c r="J8" s="105" t="s">
        <v>1587</v>
      </c>
      <c r="K8" s="43" t="s">
        <v>1612</v>
      </c>
      <c r="L8" s="42" t="s">
        <v>128</v>
      </c>
      <c r="M8" s="376">
        <v>3</v>
      </c>
      <c r="N8" s="233">
        <f ca="1">TODAY()+8</f>
        <v>45960</v>
      </c>
      <c r="O8" s="355">
        <f ca="1">N8-TODAY()</f>
        <v>8</v>
      </c>
      <c r="P8" s="45">
        <v>3375</v>
      </c>
      <c r="Q8" s="47" t="s">
        <v>121</v>
      </c>
      <c r="R8" s="46"/>
      <c r="S8" s="46"/>
      <c r="T8" s="54"/>
      <c r="U8" s="59"/>
    </row>
    <row r="9" spans="1:21" s="19" customFormat="1" ht="25.95" customHeight="1">
      <c r="A9" s="27"/>
      <c r="B9" s="28"/>
      <c r="C9" s="35"/>
      <c r="E9" s="28"/>
      <c r="F9" s="28"/>
      <c r="G9" s="259">
        <v>3</v>
      </c>
      <c r="H9" s="10"/>
      <c r="I9" s="25" t="s">
        <v>1590</v>
      </c>
      <c r="J9" s="106" t="s">
        <v>1593</v>
      </c>
      <c r="K9" s="30" t="s">
        <v>1609</v>
      </c>
      <c r="L9" s="29" t="s">
        <v>128</v>
      </c>
      <c r="M9" s="374">
        <v>2</v>
      </c>
      <c r="N9" s="232">
        <v>45275</v>
      </c>
      <c r="O9" s="108">
        <f ca="1">N9-TODAY()</f>
        <v>-677</v>
      </c>
      <c r="P9" s="32">
        <v>2654.5</v>
      </c>
      <c r="Q9" s="25" t="s">
        <v>121</v>
      </c>
      <c r="R9" s="33"/>
      <c r="S9" s="33"/>
      <c r="T9" s="54"/>
      <c r="U9" s="59"/>
    </row>
    <row r="10" spans="1:21" s="19" customFormat="1" ht="25.95" customHeight="1">
      <c r="A10" s="27"/>
      <c r="B10" s="28"/>
      <c r="C10" s="35"/>
      <c r="E10" s="35"/>
      <c r="F10" s="35"/>
      <c r="G10" s="260">
        <v>4</v>
      </c>
      <c r="H10" s="11"/>
      <c r="I10" s="47" t="s">
        <v>1591</v>
      </c>
      <c r="J10" s="105" t="s">
        <v>1594</v>
      </c>
      <c r="K10" s="43" t="s">
        <v>1613</v>
      </c>
      <c r="L10" s="42" t="s">
        <v>128</v>
      </c>
      <c r="M10" s="376">
        <v>2</v>
      </c>
      <c r="N10" s="233">
        <f ca="1">TODAY()+33</f>
        <v>45985</v>
      </c>
      <c r="O10" s="355">
        <f ca="1">N10-TODAY()</f>
        <v>33</v>
      </c>
      <c r="P10" s="45">
        <v>2340</v>
      </c>
      <c r="Q10" s="47" t="s">
        <v>121</v>
      </c>
      <c r="R10" s="46"/>
      <c r="S10" s="46"/>
      <c r="T10" s="54"/>
      <c r="U10" s="59"/>
    </row>
    <row r="11" spans="1:21" s="19" customFormat="1" ht="25.95" customHeight="1">
      <c r="A11" s="27"/>
      <c r="B11" s="28"/>
      <c r="C11" s="35"/>
      <c r="E11" s="28"/>
      <c r="F11" s="28"/>
      <c r="G11" s="259">
        <v>5</v>
      </c>
      <c r="H11" s="10"/>
      <c r="I11" s="25" t="s">
        <v>1592</v>
      </c>
      <c r="J11" s="106" t="s">
        <v>12</v>
      </c>
      <c r="K11" s="30" t="s">
        <v>1614</v>
      </c>
      <c r="L11" s="29" t="s">
        <v>128</v>
      </c>
      <c r="M11" s="374">
        <v>4</v>
      </c>
      <c r="N11" s="232">
        <f ca="1">TODAY()+44</f>
        <v>45996</v>
      </c>
      <c r="O11" s="108">
        <f ca="1">N11-TODAY()</f>
        <v>44</v>
      </c>
      <c r="P11" s="32">
        <v>3338</v>
      </c>
      <c r="Q11" s="25" t="s">
        <v>121</v>
      </c>
      <c r="R11" s="29"/>
      <c r="S11" s="33"/>
      <c r="T11" s="54"/>
      <c r="U11" s="59"/>
    </row>
    <row r="12" spans="1:21" s="19" customFormat="1" ht="25.95" customHeight="1">
      <c r="A12" s="27"/>
      <c r="B12" s="28"/>
      <c r="C12" s="35"/>
      <c r="E12" s="35"/>
      <c r="F12" s="35"/>
      <c r="G12" s="260"/>
      <c r="H12" s="11"/>
      <c r="I12" s="47"/>
      <c r="J12" s="47"/>
      <c r="K12" s="47"/>
      <c r="L12" s="71"/>
      <c r="M12" s="376"/>
      <c r="N12" s="47"/>
      <c r="O12" s="46"/>
      <c r="P12" s="47"/>
      <c r="Q12" s="45"/>
      <c r="R12" s="42"/>
      <c r="S12" s="46"/>
      <c r="T12" s="54"/>
      <c r="U12" s="59"/>
    </row>
    <row r="13" spans="1:21" s="19" customFormat="1" ht="25.95" customHeight="1">
      <c r="A13" s="27"/>
      <c r="B13" s="28"/>
      <c r="C13" s="35"/>
      <c r="E13" s="28"/>
      <c r="F13" s="28"/>
      <c r="G13" s="259"/>
      <c r="H13" s="10"/>
      <c r="I13" s="25"/>
      <c r="J13" s="25"/>
      <c r="K13" s="25"/>
      <c r="L13" s="141"/>
      <c r="M13" s="374"/>
      <c r="N13" s="25"/>
      <c r="O13" s="33"/>
      <c r="P13" s="25"/>
      <c r="Q13" s="32"/>
      <c r="R13" s="29"/>
      <c r="S13" s="33"/>
      <c r="T13" s="54"/>
      <c r="U13" s="59"/>
    </row>
    <row r="14" spans="1:21" s="19" customFormat="1" ht="25.95" customHeight="1">
      <c r="A14" s="27"/>
      <c r="B14" s="28"/>
      <c r="C14" s="35"/>
      <c r="E14" s="35"/>
      <c r="F14" s="35"/>
      <c r="G14" s="260"/>
      <c r="H14" s="11"/>
      <c r="I14" s="47"/>
      <c r="J14" s="47"/>
      <c r="K14" s="47"/>
      <c r="L14" s="71"/>
      <c r="M14" s="376"/>
      <c r="N14" s="47"/>
      <c r="O14" s="46"/>
      <c r="P14" s="47"/>
      <c r="Q14" s="45"/>
      <c r="R14" s="42"/>
      <c r="S14" s="46"/>
      <c r="T14" s="54"/>
      <c r="U14" s="59"/>
    </row>
    <row r="15" spans="1:21" s="19" customFormat="1" ht="25.95" customHeight="1">
      <c r="A15" s="27"/>
      <c r="B15" s="28"/>
      <c r="C15" s="35"/>
      <c r="E15" s="28"/>
      <c r="F15" s="28"/>
      <c r="G15" s="259"/>
      <c r="H15" s="10"/>
      <c r="I15" s="25"/>
      <c r="J15" s="25"/>
      <c r="K15" s="25"/>
      <c r="L15" s="141"/>
      <c r="M15" s="374"/>
      <c r="N15" s="25"/>
      <c r="O15" s="33"/>
      <c r="P15" s="25"/>
      <c r="Q15" s="32"/>
      <c r="R15" s="29"/>
      <c r="S15" s="33"/>
      <c r="T15" s="54"/>
      <c r="U15" s="59"/>
    </row>
    <row r="16" spans="1:21" s="19" customFormat="1" ht="25.95" customHeight="1">
      <c r="A16" s="27"/>
      <c r="B16" s="28"/>
      <c r="C16" s="35"/>
      <c r="E16" s="35"/>
      <c r="F16" s="35"/>
      <c r="G16" s="260"/>
      <c r="H16" s="11"/>
      <c r="I16" s="47"/>
      <c r="J16" s="47"/>
      <c r="K16" s="47"/>
      <c r="L16" s="71"/>
      <c r="M16" s="376"/>
      <c r="N16" s="47"/>
      <c r="O16" s="46"/>
      <c r="P16" s="47"/>
      <c r="Q16" s="45"/>
      <c r="R16" s="42"/>
      <c r="S16" s="46"/>
      <c r="T16" s="54"/>
      <c r="U16" s="59"/>
    </row>
    <row r="17" spans="1:21" s="19" customFormat="1" ht="25.95" customHeight="1">
      <c r="A17" s="27"/>
      <c r="B17" s="28"/>
      <c r="C17" s="35"/>
      <c r="E17" s="28"/>
      <c r="F17" s="28"/>
      <c r="G17" s="259"/>
      <c r="H17" s="10"/>
      <c r="I17" s="25"/>
      <c r="J17" s="25"/>
      <c r="K17" s="25"/>
      <c r="L17" s="141"/>
      <c r="M17" s="374"/>
      <c r="N17" s="25"/>
      <c r="O17" s="33"/>
      <c r="P17" s="25"/>
      <c r="Q17" s="32"/>
      <c r="R17" s="29"/>
      <c r="S17" s="33"/>
      <c r="T17" s="54"/>
      <c r="U17" s="59"/>
    </row>
    <row r="18" spans="1:21" s="19" customFormat="1" ht="25.95" customHeight="1">
      <c r="A18" s="27"/>
      <c r="B18" s="28"/>
      <c r="C18" s="35"/>
      <c r="E18" s="35"/>
      <c r="F18" s="35"/>
      <c r="G18" s="260"/>
      <c r="H18" s="11"/>
      <c r="I18" s="47"/>
      <c r="J18" s="47"/>
      <c r="K18" s="47"/>
      <c r="L18" s="71"/>
      <c r="M18" s="376"/>
      <c r="N18" s="47"/>
      <c r="O18" s="46"/>
      <c r="P18" s="47"/>
      <c r="Q18" s="45"/>
      <c r="R18" s="42"/>
      <c r="S18" s="46"/>
      <c r="T18" s="54"/>
      <c r="U18" s="59"/>
    </row>
    <row r="19" spans="1:21" s="19" customFormat="1" ht="25.95" customHeight="1">
      <c r="A19" s="27"/>
      <c r="B19" s="28"/>
      <c r="C19" s="35"/>
      <c r="E19" s="28"/>
      <c r="F19" s="28"/>
      <c r="G19" s="259"/>
      <c r="H19" s="10"/>
      <c r="I19" s="25"/>
      <c r="J19" s="25"/>
      <c r="K19" s="25"/>
      <c r="L19" s="141"/>
      <c r="M19" s="374"/>
      <c r="N19" s="25"/>
      <c r="O19" s="33"/>
      <c r="P19" s="25"/>
      <c r="Q19" s="32"/>
      <c r="R19" s="29"/>
      <c r="S19" s="33"/>
      <c r="T19" s="54"/>
      <c r="U19" s="59"/>
    </row>
    <row r="20" spans="1:21" s="19" customFormat="1" ht="25.95" customHeight="1">
      <c r="A20" s="27"/>
      <c r="B20" s="28"/>
      <c r="C20" s="35"/>
      <c r="E20" s="35"/>
      <c r="F20" s="35"/>
      <c r="G20" s="260"/>
      <c r="H20" s="11"/>
      <c r="I20" s="47"/>
      <c r="J20" s="47"/>
      <c r="K20" s="47"/>
      <c r="L20" s="71"/>
      <c r="M20" s="376"/>
      <c r="N20" s="47"/>
      <c r="O20" s="46"/>
      <c r="P20" s="47"/>
      <c r="Q20" s="45"/>
      <c r="R20" s="42"/>
      <c r="S20" s="46"/>
      <c r="T20" s="54"/>
      <c r="U20" s="59"/>
    </row>
    <row r="21" spans="1:21" s="19" customFormat="1" ht="31.95" customHeight="1">
      <c r="A21" s="27"/>
      <c r="B21" s="28"/>
      <c r="C21" s="35"/>
      <c r="E21" s="28"/>
      <c r="F21" s="28"/>
      <c r="G21" s="259"/>
      <c r="H21" s="10"/>
      <c r="I21" s="25"/>
      <c r="J21" s="25"/>
      <c r="K21" s="25"/>
      <c r="L21" s="141"/>
      <c r="M21" s="108"/>
      <c r="N21" s="25"/>
      <c r="O21" s="33"/>
      <c r="P21" s="25"/>
      <c r="Q21" s="32"/>
      <c r="R21" s="29"/>
      <c r="S21" s="33"/>
      <c r="U21" s="7"/>
    </row>
    <row r="22" spans="1:21" s="19" customFormat="1" ht="10.050000000000001" customHeight="1">
      <c r="A22" s="27"/>
      <c r="B22" s="28"/>
      <c r="C22" s="35"/>
      <c r="E22" s="28"/>
      <c r="F22" s="28"/>
      <c r="G22" s="10"/>
      <c r="H22" s="10"/>
      <c r="I22" s="25"/>
      <c r="J22" s="25"/>
      <c r="K22" s="25"/>
      <c r="L22" s="25"/>
      <c r="M22" s="33"/>
      <c r="N22" s="25"/>
      <c r="O22" s="33"/>
      <c r="P22" s="25"/>
      <c r="Q22" s="25"/>
      <c r="R22" s="29"/>
      <c r="S22" s="33"/>
      <c r="U22" s="7"/>
    </row>
    <row r="23" spans="1:21" s="2" customFormat="1" ht="19.95" customHeight="1">
      <c r="A23" s="36"/>
      <c r="C23" s="35"/>
      <c r="G23" s="8"/>
      <c r="H23" s="8"/>
      <c r="M23" s="864"/>
      <c r="O23" s="864"/>
      <c r="R23" s="3"/>
      <c r="S23" s="4"/>
      <c r="T23" s="4"/>
    </row>
    <row r="24" spans="1:21" s="2" customFormat="1" ht="19.8" customHeight="1">
      <c r="A24" s="36"/>
      <c r="C24" s="35"/>
      <c r="G24" s="8"/>
      <c r="H24" s="8"/>
      <c r="M24" s="864"/>
      <c r="O24" s="864"/>
      <c r="R24" s="3"/>
      <c r="S24" s="4"/>
      <c r="T24" s="4"/>
    </row>
    <row r="25" spans="1:21" ht="19.95" customHeight="1"/>
    <row r="26" spans="1:21" ht="19.95" customHeight="1"/>
    <row r="27" spans="1:21" ht="19.95" customHeight="1"/>
    <row r="28" spans="1:21" ht="19.95" customHeight="1"/>
  </sheetData>
  <mergeCells count="3">
    <mergeCell ref="A2:B2"/>
    <mergeCell ref="E2:P2"/>
    <mergeCell ref="E4:L4"/>
  </mergeCells>
  <phoneticPr fontId="17" type="noConversion"/>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B0944-52D5-4C45-963A-1FF691CC1B8D}">
  <sheetPr codeName="Sheet32">
    <tabColor rgb="FFFDCB7B"/>
  </sheetPr>
  <dimension ref="A1:Y27"/>
  <sheetViews>
    <sheetView showGridLines="0" workbookViewId="0">
      <selection activeCell="J21" sqref="J21"/>
    </sheetView>
  </sheetViews>
  <sheetFormatPr defaultColWidth="9.109375" defaultRowHeight="14.4"/>
  <cols>
    <col min="1" max="1" width="6.6640625" style="1" customWidth="1"/>
    <col min="2" max="2" width="14.77734375" customWidth="1"/>
    <col min="3" max="3" width="1.77734375" style="2" customWidth="1"/>
    <col min="4" max="4" width="2.109375" style="5" customWidth="1"/>
    <col min="5" max="5" width="5.33203125" style="5" customWidth="1"/>
    <col min="6" max="6" width="7.33203125" style="5" customWidth="1"/>
    <col min="7" max="8" width="7.5546875" style="40" hidden="1" customWidth="1"/>
    <col min="9" max="9" width="10.77734375" style="379" customWidth="1"/>
    <col min="10" max="10" width="14.21875" style="5" customWidth="1"/>
    <col min="11" max="11" width="26.109375" style="37" customWidth="1"/>
    <col min="12" max="12" width="31.77734375" style="37" customWidth="1"/>
    <col min="13" max="13" width="11.44140625" style="37" customWidth="1"/>
    <col min="14" max="14" width="11.77734375" style="37" customWidth="1"/>
    <col min="15" max="16" width="7.6640625" style="37" customWidth="1"/>
    <col min="17" max="17" width="11.77734375" style="37" customWidth="1"/>
    <col min="18" max="18" width="13.109375" style="109" customWidth="1"/>
    <col min="19" max="19" width="6.6640625" style="37" bestFit="1" customWidth="1"/>
    <col min="20" max="20" width="12.5546875" customWidth="1"/>
    <col min="21" max="21" width="1.77734375" style="38" customWidth="1"/>
    <col min="22" max="22" width="1.88671875" style="2" customWidth="1"/>
    <col min="23" max="23" width="9" style="73" bestFit="1" customWidth="1"/>
    <col min="24" max="24" width="13.33203125" style="5" bestFit="1" customWidth="1"/>
    <col min="25" max="16384" width="9.109375" style="5"/>
  </cols>
  <sheetData>
    <row r="1" spans="1:25" s="2" customFormat="1" ht="14.4" customHeight="1">
      <c r="A1" s="1" t="s">
        <v>267</v>
      </c>
      <c r="B1"/>
      <c r="G1" s="8"/>
      <c r="H1" s="8"/>
      <c r="I1" s="102"/>
      <c r="K1" s="3"/>
      <c r="L1" s="3"/>
      <c r="M1" s="3"/>
      <c r="N1" s="3"/>
      <c r="O1" s="3"/>
      <c r="P1" s="3"/>
      <c r="Q1" s="3"/>
      <c r="R1" s="107"/>
      <c r="S1" s="3"/>
      <c r="U1" s="4"/>
      <c r="W1" s="67"/>
    </row>
    <row r="2" spans="1:25" customFormat="1" ht="35.4" customHeight="1">
      <c r="A2" s="1800"/>
      <c r="B2" s="1769"/>
      <c r="C2" s="2"/>
      <c r="D2" s="5"/>
      <c r="E2" s="1797" t="s">
        <v>115</v>
      </c>
      <c r="F2" s="1769"/>
      <c r="G2" s="1769"/>
      <c r="H2" s="1769"/>
      <c r="I2" s="1769"/>
      <c r="J2" s="1769"/>
      <c r="K2" s="37"/>
      <c r="L2" s="37"/>
      <c r="M2" s="37"/>
      <c r="N2" s="37"/>
      <c r="O2" s="37"/>
      <c r="P2" s="37"/>
      <c r="Q2" s="37"/>
      <c r="R2" s="109"/>
      <c r="S2" s="37"/>
      <c r="U2" s="5"/>
      <c r="V2" s="7"/>
      <c r="W2" s="68"/>
    </row>
    <row r="3" spans="1:25" customFormat="1" ht="14.4" customHeight="1">
      <c r="A3" s="1"/>
      <c r="C3" s="2"/>
      <c r="D3" s="8"/>
      <c r="E3" s="8"/>
      <c r="F3" s="2"/>
      <c r="G3" s="8"/>
      <c r="H3" s="8"/>
      <c r="I3" s="380"/>
      <c r="J3" s="2"/>
      <c r="K3" s="3"/>
      <c r="L3" s="3"/>
      <c r="M3" s="3"/>
      <c r="N3" s="3"/>
      <c r="O3" s="3"/>
      <c r="P3" s="3"/>
      <c r="Q3" s="3"/>
      <c r="R3" s="107"/>
      <c r="S3" s="3"/>
      <c r="T3" s="3"/>
      <c r="U3" s="2"/>
      <c r="V3" s="7"/>
      <c r="W3" s="68"/>
    </row>
    <row r="4" spans="1:25" s="16" customFormat="1" ht="34.950000000000003" customHeight="1">
      <c r="A4" s="13"/>
      <c r="B4" s="14"/>
      <c r="C4" s="15"/>
      <c r="E4" s="1798" t="s">
        <v>1311</v>
      </c>
      <c r="F4" s="1799"/>
      <c r="G4" s="1799"/>
      <c r="H4" s="1799"/>
      <c r="I4" s="1799"/>
      <c r="J4" s="1799"/>
      <c r="K4" s="786"/>
      <c r="O4" s="18"/>
      <c r="P4" s="41"/>
      <c r="Q4" s="41"/>
      <c r="R4" s="41"/>
      <c r="U4" s="18"/>
      <c r="V4" s="7"/>
      <c r="W4" s="66"/>
    </row>
    <row r="5" spans="1:25" s="16" customFormat="1" ht="10.050000000000001" customHeight="1">
      <c r="A5" s="13"/>
      <c r="B5" s="14"/>
      <c r="C5" s="15"/>
      <c r="E5" s="104"/>
      <c r="F5" s="41"/>
      <c r="G5" s="41"/>
      <c r="H5" s="41"/>
      <c r="I5" s="41"/>
      <c r="J5" s="41"/>
      <c r="K5" s="786"/>
      <c r="O5" s="18"/>
      <c r="P5" s="41"/>
      <c r="Q5" s="41"/>
      <c r="R5" s="41"/>
      <c r="U5" s="18"/>
      <c r="V5" s="7"/>
      <c r="W5" s="66"/>
    </row>
    <row r="6" spans="1:25" s="183" customFormat="1" ht="25.95" customHeight="1">
      <c r="A6" s="27"/>
      <c r="B6" s="27"/>
      <c r="C6" s="352"/>
      <c r="E6" s="471"/>
      <c r="F6" s="474" t="s">
        <v>48</v>
      </c>
      <c r="G6" s="474" t="s">
        <v>654</v>
      </c>
      <c r="H6" s="474" t="s">
        <v>654</v>
      </c>
      <c r="I6" s="474" t="s">
        <v>654</v>
      </c>
      <c r="J6" s="480" t="s">
        <v>753</v>
      </c>
      <c r="K6" s="480" t="s">
        <v>1555</v>
      </c>
      <c r="L6" s="480" t="s">
        <v>403</v>
      </c>
      <c r="M6" s="480" t="s">
        <v>311</v>
      </c>
      <c r="N6" s="480" t="s">
        <v>303</v>
      </c>
      <c r="O6" s="480" t="s">
        <v>1062</v>
      </c>
      <c r="P6" s="480" t="s">
        <v>622</v>
      </c>
      <c r="Q6" s="480" t="s">
        <v>623</v>
      </c>
      <c r="R6" s="480" t="s">
        <v>1564</v>
      </c>
      <c r="S6" s="491" t="s">
        <v>456</v>
      </c>
      <c r="T6" s="480" t="s">
        <v>108</v>
      </c>
      <c r="V6" s="479"/>
      <c r="W6" s="476" t="s">
        <v>1496</v>
      </c>
      <c r="X6" s="480" t="s">
        <v>1493</v>
      </c>
      <c r="Y6" s="480" t="s">
        <v>1042</v>
      </c>
    </row>
    <row r="7" spans="1:25" s="19" customFormat="1" ht="25.95" customHeight="1">
      <c r="A7" s="27"/>
      <c r="B7" s="28"/>
      <c r="C7" s="20"/>
      <c r="D7" s="21"/>
      <c r="E7" s="28"/>
      <c r="F7" s="28"/>
      <c r="G7" s="28"/>
      <c r="H7" s="28"/>
      <c r="I7" s="25" t="s">
        <v>655</v>
      </c>
      <c r="J7" s="30" t="s">
        <v>115</v>
      </c>
      <c r="K7" s="99" t="s">
        <v>1162</v>
      </c>
      <c r="L7" s="30" t="s">
        <v>812</v>
      </c>
      <c r="M7" s="33">
        <v>2765997</v>
      </c>
      <c r="N7" s="30">
        <f ca="1">TODAY()+14</f>
        <v>45966</v>
      </c>
      <c r="O7" s="33"/>
      <c r="P7" s="108">
        <f ca="1">N7-TODAY()</f>
        <v>14</v>
      </c>
      <c r="Q7" s="33" t="s">
        <v>628</v>
      </c>
      <c r="R7" s="30"/>
      <c r="S7" s="374" t="s">
        <v>588</v>
      </c>
      <c r="T7" s="30" t="s">
        <v>81</v>
      </c>
      <c r="U7" s="54"/>
      <c r="V7" s="59"/>
      <c r="W7" s="821">
        <v>45701</v>
      </c>
      <c r="X7" s="33"/>
      <c r="Y7" s="33" t="s">
        <v>263</v>
      </c>
    </row>
    <row r="8" spans="1:25" s="19" customFormat="1" ht="25.95" customHeight="1">
      <c r="A8" s="27"/>
      <c r="B8" s="28"/>
      <c r="C8" s="35"/>
      <c r="E8" s="35"/>
      <c r="F8" s="35"/>
      <c r="G8" s="35"/>
      <c r="H8" s="35"/>
      <c r="I8" s="47" t="s">
        <v>656</v>
      </c>
      <c r="J8" s="43" t="s">
        <v>115</v>
      </c>
      <c r="K8" s="42" t="s">
        <v>1049</v>
      </c>
      <c r="L8" s="43" t="s">
        <v>1045</v>
      </c>
      <c r="M8" s="46">
        <v>4282828</v>
      </c>
      <c r="N8" s="43">
        <f ca="1">TODAY()+12</f>
        <v>45964</v>
      </c>
      <c r="O8" s="46"/>
      <c r="P8" s="355">
        <f ca="1">N8-TODAY()</f>
        <v>12</v>
      </c>
      <c r="Q8" s="46" t="s">
        <v>628</v>
      </c>
      <c r="R8" s="43"/>
      <c r="S8" s="376" t="s">
        <v>588</v>
      </c>
      <c r="T8" s="43" t="s">
        <v>1043</v>
      </c>
      <c r="U8" s="54"/>
      <c r="V8" s="59"/>
      <c r="W8" s="822">
        <v>45699</v>
      </c>
      <c r="X8" s="46"/>
      <c r="Y8" s="46" t="s">
        <v>263</v>
      </c>
    </row>
    <row r="9" spans="1:25" s="19" customFormat="1" ht="25.95" customHeight="1">
      <c r="A9" s="27"/>
      <c r="B9" s="28"/>
      <c r="C9" s="35"/>
      <c r="E9" s="28"/>
      <c r="F9" s="28"/>
      <c r="G9" s="28"/>
      <c r="H9" s="28"/>
      <c r="I9" s="25" t="s">
        <v>657</v>
      </c>
      <c r="J9" s="30" t="s">
        <v>115</v>
      </c>
      <c r="K9" s="29" t="s">
        <v>1163</v>
      </c>
      <c r="L9" s="30" t="s">
        <v>645</v>
      </c>
      <c r="M9" s="33">
        <v>4378645</v>
      </c>
      <c r="N9" s="30">
        <f ca="1">TODAY()+8</f>
        <v>45960</v>
      </c>
      <c r="O9" s="33"/>
      <c r="P9" s="108">
        <f ca="1">N9-TODAY()</f>
        <v>8</v>
      </c>
      <c r="Q9" s="33" t="s">
        <v>628</v>
      </c>
      <c r="R9" s="30"/>
      <c r="S9" s="374" t="s">
        <v>588</v>
      </c>
      <c r="T9" s="30" t="s">
        <v>81</v>
      </c>
      <c r="U9" s="54"/>
      <c r="V9" s="59"/>
      <c r="W9" s="821">
        <v>45695</v>
      </c>
      <c r="X9" s="33"/>
      <c r="Y9" s="33" t="s">
        <v>116</v>
      </c>
    </row>
    <row r="10" spans="1:25" s="19" customFormat="1" ht="25.95" customHeight="1">
      <c r="A10" s="27"/>
      <c r="B10" s="28"/>
      <c r="C10" s="35"/>
      <c r="E10" s="35"/>
      <c r="F10" s="35"/>
      <c r="G10" s="35"/>
      <c r="H10" s="35"/>
      <c r="I10" s="47" t="s">
        <v>658</v>
      </c>
      <c r="J10" s="43" t="s">
        <v>115</v>
      </c>
      <c r="K10" s="42" t="s">
        <v>597</v>
      </c>
      <c r="L10" s="43" t="s">
        <v>1164</v>
      </c>
      <c r="M10" s="46">
        <v>4232323</v>
      </c>
      <c r="N10" s="43">
        <f ca="1">TODAY()+8</f>
        <v>45960</v>
      </c>
      <c r="O10" s="46">
        <v>1600</v>
      </c>
      <c r="P10" s="355">
        <v>12</v>
      </c>
      <c r="Q10" s="46" t="s">
        <v>628</v>
      </c>
      <c r="R10" s="43"/>
      <c r="S10" s="376" t="s">
        <v>593</v>
      </c>
      <c r="T10" s="43"/>
      <c r="U10" s="54"/>
      <c r="V10" s="59"/>
      <c r="W10" s="822"/>
      <c r="X10" s="46"/>
      <c r="Y10" s="46" t="s">
        <v>263</v>
      </c>
    </row>
    <row r="11" spans="1:25" s="19" customFormat="1" ht="25.95" customHeight="1">
      <c r="A11" s="27"/>
      <c r="B11" s="28"/>
      <c r="C11" s="35"/>
      <c r="E11" s="28"/>
      <c r="F11" s="28"/>
      <c r="G11" s="28"/>
      <c r="H11" s="28"/>
      <c r="I11" s="25" t="s">
        <v>659</v>
      </c>
      <c r="J11" s="30" t="s">
        <v>115</v>
      </c>
      <c r="K11" s="25" t="s">
        <v>1044</v>
      </c>
      <c r="L11" s="30" t="s">
        <v>26</v>
      </c>
      <c r="M11" s="33">
        <v>4223434</v>
      </c>
      <c r="N11" s="30">
        <f ca="1">TODAY()+7</f>
        <v>45959</v>
      </c>
      <c r="O11" s="33"/>
      <c r="P11" s="108">
        <f ca="1">N11-TODAY()</f>
        <v>7</v>
      </c>
      <c r="Q11" s="33" t="s">
        <v>628</v>
      </c>
      <c r="R11" s="30"/>
      <c r="S11" s="374" t="s">
        <v>588</v>
      </c>
      <c r="T11" s="30" t="s">
        <v>81</v>
      </c>
      <c r="U11" s="54"/>
      <c r="V11" s="59"/>
      <c r="W11" s="821">
        <v>45694</v>
      </c>
      <c r="X11" s="33"/>
      <c r="Y11" s="33" t="s">
        <v>263</v>
      </c>
    </row>
    <row r="12" spans="1:25" s="19" customFormat="1" ht="25.95" customHeight="1">
      <c r="A12" s="27"/>
      <c r="B12" s="28"/>
      <c r="C12" s="35"/>
      <c r="E12" s="35"/>
      <c r="F12" s="35"/>
      <c r="G12" s="35"/>
      <c r="H12" s="35"/>
      <c r="I12" s="47" t="s">
        <v>660</v>
      </c>
      <c r="J12" s="43" t="s">
        <v>115</v>
      </c>
      <c r="K12" s="47" t="s">
        <v>643</v>
      </c>
      <c r="L12" s="43" t="s">
        <v>1046</v>
      </c>
      <c r="M12" s="46">
        <v>2711511</v>
      </c>
      <c r="N12" s="43">
        <f ca="1">TODAY()+4</f>
        <v>45956</v>
      </c>
      <c r="O12" s="46"/>
      <c r="P12" s="355">
        <v>13</v>
      </c>
      <c r="Q12" s="46" t="s">
        <v>628</v>
      </c>
      <c r="R12" s="43"/>
      <c r="S12" s="376" t="s">
        <v>588</v>
      </c>
      <c r="T12" s="43" t="s">
        <v>81</v>
      </c>
      <c r="U12" s="54"/>
      <c r="V12" s="59"/>
      <c r="W12" s="822">
        <v>45691</v>
      </c>
      <c r="X12" s="46"/>
      <c r="Y12" s="46" t="s">
        <v>263</v>
      </c>
    </row>
    <row r="13" spans="1:25" s="19" customFormat="1" ht="25.95" customHeight="1">
      <c r="A13" s="27"/>
      <c r="B13" s="28"/>
      <c r="C13" s="35"/>
      <c r="E13" s="28"/>
      <c r="F13" s="28"/>
      <c r="G13" s="28"/>
      <c r="H13" s="28"/>
      <c r="I13" s="25" t="s">
        <v>661</v>
      </c>
      <c r="J13" s="30" t="s">
        <v>115</v>
      </c>
      <c r="K13" s="25" t="s">
        <v>1047</v>
      </c>
      <c r="L13" s="30" t="s">
        <v>645</v>
      </c>
      <c r="M13" s="33">
        <v>4378645</v>
      </c>
      <c r="N13" s="30">
        <f ca="1">TODAY()+1</f>
        <v>45953</v>
      </c>
      <c r="O13" s="33"/>
      <c r="P13" s="108">
        <f ca="1">N13-TODAY()</f>
        <v>1</v>
      </c>
      <c r="Q13" s="33" t="s">
        <v>628</v>
      </c>
      <c r="R13" s="30"/>
      <c r="S13" s="374" t="s">
        <v>588</v>
      </c>
      <c r="T13" s="30" t="s">
        <v>81</v>
      </c>
      <c r="U13" s="54"/>
      <c r="V13" s="59"/>
      <c r="W13" s="821">
        <v>45688</v>
      </c>
      <c r="X13" s="33"/>
      <c r="Y13" s="33" t="s">
        <v>116</v>
      </c>
    </row>
    <row r="14" spans="1:25" s="19" customFormat="1" ht="25.95" customHeight="1">
      <c r="A14" s="27"/>
      <c r="B14" s="28"/>
      <c r="C14" s="35"/>
      <c r="E14" s="35"/>
      <c r="F14" s="35"/>
      <c r="G14" s="35"/>
      <c r="H14" s="35"/>
      <c r="I14" s="47" t="s">
        <v>662</v>
      </c>
      <c r="J14" s="43" t="s">
        <v>115</v>
      </c>
      <c r="K14" s="47" t="s">
        <v>1048</v>
      </c>
      <c r="L14" s="43" t="s">
        <v>645</v>
      </c>
      <c r="M14" s="46">
        <v>4378645</v>
      </c>
      <c r="N14" s="43">
        <f ca="1">TODAY()+0</f>
        <v>45952</v>
      </c>
      <c r="O14" s="46"/>
      <c r="P14" s="355">
        <v>14</v>
      </c>
      <c r="Q14" s="46" t="s">
        <v>628</v>
      </c>
      <c r="R14" s="43"/>
      <c r="S14" s="376" t="s">
        <v>588</v>
      </c>
      <c r="T14" s="43" t="s">
        <v>1043</v>
      </c>
      <c r="U14" s="54"/>
      <c r="V14" s="59"/>
      <c r="W14" s="822">
        <v>45687</v>
      </c>
      <c r="X14" s="46"/>
      <c r="Y14" s="46" t="s">
        <v>116</v>
      </c>
    </row>
    <row r="15" spans="1:25" s="19" customFormat="1" ht="25.95" customHeight="1">
      <c r="A15" s="27"/>
      <c r="B15" s="28"/>
      <c r="C15" s="35"/>
      <c r="E15" s="28"/>
      <c r="F15" s="28"/>
      <c r="G15" s="28"/>
      <c r="H15" s="28"/>
      <c r="I15" s="25" t="s">
        <v>663</v>
      </c>
      <c r="J15" s="30" t="s">
        <v>115</v>
      </c>
      <c r="K15" s="25" t="s">
        <v>1051</v>
      </c>
      <c r="L15" s="30" t="s">
        <v>799</v>
      </c>
      <c r="M15" s="33">
        <v>4287555</v>
      </c>
      <c r="N15" s="30">
        <f ca="1">TODAY()-2</f>
        <v>45950</v>
      </c>
      <c r="O15" s="33"/>
      <c r="P15" s="108">
        <f ca="1">N15-TODAY()</f>
        <v>-2</v>
      </c>
      <c r="Q15" s="33" t="s">
        <v>1461</v>
      </c>
      <c r="R15" s="30"/>
      <c r="S15" s="374" t="s">
        <v>588</v>
      </c>
      <c r="T15" s="30" t="s">
        <v>81</v>
      </c>
      <c r="U15" s="54"/>
      <c r="V15" s="59"/>
      <c r="W15" s="821">
        <v>45685</v>
      </c>
      <c r="X15" s="33"/>
      <c r="Y15" s="33" t="s">
        <v>116</v>
      </c>
    </row>
    <row r="16" spans="1:25" s="19" customFormat="1" ht="25.95" customHeight="1">
      <c r="A16" s="27"/>
      <c r="B16" s="28"/>
      <c r="C16" s="35"/>
      <c r="E16" s="35"/>
      <c r="F16" s="35"/>
      <c r="G16" s="35"/>
      <c r="H16" s="35"/>
      <c r="I16" s="47" t="s">
        <v>664</v>
      </c>
      <c r="J16" s="43" t="s">
        <v>115</v>
      </c>
      <c r="K16" s="47" t="s">
        <v>1050</v>
      </c>
      <c r="L16" s="43" t="s">
        <v>645</v>
      </c>
      <c r="M16" s="46">
        <v>4378645</v>
      </c>
      <c r="N16" s="43">
        <v>45672</v>
      </c>
      <c r="O16" s="46"/>
      <c r="P16" s="355"/>
      <c r="Q16" s="46" t="s">
        <v>1462</v>
      </c>
      <c r="R16" s="43">
        <v>45682</v>
      </c>
      <c r="S16" s="376" t="s">
        <v>588</v>
      </c>
      <c r="T16" s="43" t="s">
        <v>81</v>
      </c>
      <c r="U16" s="54"/>
      <c r="V16" s="59"/>
      <c r="W16" s="822">
        <v>45672</v>
      </c>
      <c r="X16" s="46"/>
      <c r="Y16" s="46" t="s">
        <v>263</v>
      </c>
    </row>
    <row r="17" spans="1:25" s="19" customFormat="1" ht="25.95" customHeight="1">
      <c r="A17" s="27"/>
      <c r="B17" s="28"/>
      <c r="C17" s="35"/>
      <c r="E17" s="28"/>
      <c r="F17" s="28"/>
      <c r="G17" s="28"/>
      <c r="H17" s="28"/>
      <c r="I17" s="25" t="s">
        <v>665</v>
      </c>
      <c r="J17" s="30" t="s">
        <v>115</v>
      </c>
      <c r="K17" s="30" t="s">
        <v>1585</v>
      </c>
      <c r="L17" s="30" t="s">
        <v>1165</v>
      </c>
      <c r="M17" s="33">
        <v>4756599</v>
      </c>
      <c r="N17" s="30">
        <v>45669</v>
      </c>
      <c r="O17" s="33">
        <v>1130</v>
      </c>
      <c r="P17" s="108"/>
      <c r="Q17" s="33" t="s">
        <v>1462</v>
      </c>
      <c r="R17" s="30">
        <v>45669</v>
      </c>
      <c r="S17" s="374" t="s">
        <v>593</v>
      </c>
      <c r="T17" s="33"/>
      <c r="U17" s="54"/>
      <c r="V17" s="59"/>
      <c r="W17" s="821"/>
      <c r="X17" s="33"/>
      <c r="Y17" s="33" t="s">
        <v>116</v>
      </c>
    </row>
    <row r="18" spans="1:25" s="19" customFormat="1" ht="25.95" customHeight="1">
      <c r="A18" s="27"/>
      <c r="B18" s="28"/>
      <c r="C18" s="35"/>
      <c r="E18" s="35"/>
      <c r="F18" s="35"/>
      <c r="G18" s="35"/>
      <c r="H18" s="35"/>
      <c r="I18" s="47" t="s">
        <v>666</v>
      </c>
      <c r="J18" s="43" t="s">
        <v>115</v>
      </c>
      <c r="K18" s="43" t="s">
        <v>1585</v>
      </c>
      <c r="L18" s="43" t="s">
        <v>1168</v>
      </c>
      <c r="M18" s="46">
        <v>2727254</v>
      </c>
      <c r="N18" s="43">
        <v>45664</v>
      </c>
      <c r="O18" s="43"/>
      <c r="P18" s="355"/>
      <c r="Q18" s="43" t="s">
        <v>1462</v>
      </c>
      <c r="R18" s="43">
        <v>45664</v>
      </c>
      <c r="S18" s="376" t="s">
        <v>593</v>
      </c>
      <c r="T18" s="43"/>
      <c r="U18" s="54"/>
      <c r="V18" s="59"/>
      <c r="W18" s="822">
        <v>45664</v>
      </c>
      <c r="X18" s="43"/>
      <c r="Y18" s="43" t="s">
        <v>116</v>
      </c>
    </row>
    <row r="19" spans="1:25" s="19" customFormat="1" ht="25.95" customHeight="1">
      <c r="A19" s="27"/>
      <c r="B19" s="28"/>
      <c r="C19" s="35"/>
      <c r="E19" s="28"/>
      <c r="F19" s="28"/>
      <c r="G19" s="28"/>
      <c r="H19" s="28"/>
      <c r="I19" s="25" t="s">
        <v>667</v>
      </c>
      <c r="J19" s="30" t="s">
        <v>115</v>
      </c>
      <c r="K19" s="30" t="s">
        <v>1585</v>
      </c>
      <c r="L19" s="30" t="s">
        <v>1172</v>
      </c>
      <c r="M19" s="33">
        <v>2815655</v>
      </c>
      <c r="N19" s="30">
        <v>45661</v>
      </c>
      <c r="O19" s="33"/>
      <c r="P19" s="108"/>
      <c r="Q19" s="30" t="s">
        <v>1462</v>
      </c>
      <c r="R19" s="30">
        <v>45661</v>
      </c>
      <c r="S19" s="374" t="s">
        <v>593</v>
      </c>
      <c r="T19" s="30"/>
      <c r="U19" s="54"/>
      <c r="V19" s="59"/>
      <c r="W19" s="821">
        <v>45661</v>
      </c>
      <c r="X19" s="30"/>
      <c r="Y19" s="30" t="s">
        <v>116</v>
      </c>
    </row>
    <row r="20" spans="1:25" s="19" customFormat="1" ht="25.95" customHeight="1">
      <c r="A20" s="27"/>
      <c r="B20" s="28"/>
      <c r="C20" s="35"/>
      <c r="E20" s="35"/>
      <c r="F20" s="35"/>
      <c r="G20" s="35"/>
      <c r="H20" s="35"/>
      <c r="I20" s="47" t="s">
        <v>668</v>
      </c>
      <c r="J20" s="43" t="s">
        <v>115</v>
      </c>
      <c r="K20" s="43" t="s">
        <v>1166</v>
      </c>
      <c r="L20" s="43" t="s">
        <v>1170</v>
      </c>
      <c r="M20" s="46">
        <v>2711090</v>
      </c>
      <c r="N20" s="43">
        <v>45651</v>
      </c>
      <c r="O20" s="46">
        <v>1030</v>
      </c>
      <c r="P20" s="355"/>
      <c r="Q20" s="43" t="s">
        <v>1462</v>
      </c>
      <c r="R20" s="43">
        <v>46016</v>
      </c>
      <c r="S20" s="376" t="s">
        <v>593</v>
      </c>
      <c r="T20" s="43"/>
      <c r="U20" s="54"/>
      <c r="V20" s="59"/>
      <c r="W20" s="822"/>
      <c r="X20" s="43"/>
      <c r="Y20" s="43" t="s">
        <v>116</v>
      </c>
    </row>
    <row r="21" spans="1:25" s="19" customFormat="1" ht="31.95" customHeight="1">
      <c r="A21" s="27"/>
      <c r="B21" s="28"/>
      <c r="C21" s="35"/>
      <c r="E21" s="28"/>
      <c r="F21" s="28"/>
      <c r="G21" s="28"/>
      <c r="H21" s="28"/>
      <c r="I21" s="25"/>
      <c r="J21" s="25"/>
      <c r="K21" s="30"/>
      <c r="L21" s="30"/>
      <c r="M21" s="30"/>
      <c r="N21" s="30"/>
      <c r="O21" s="108"/>
      <c r="P21" s="33"/>
      <c r="Q21" s="33"/>
      <c r="R21" s="374"/>
      <c r="S21" s="30"/>
      <c r="T21" s="33"/>
      <c r="V21" s="7"/>
      <c r="W21" s="72"/>
    </row>
    <row r="22" spans="1:25" s="2" customFormat="1" ht="19.95" customHeight="1">
      <c r="A22" s="36"/>
      <c r="C22" s="35"/>
      <c r="G22" s="8"/>
      <c r="H22" s="8"/>
      <c r="I22" s="102"/>
      <c r="K22" s="3"/>
      <c r="L22" s="3"/>
      <c r="M22" s="3"/>
      <c r="N22" s="3"/>
      <c r="O22" s="3"/>
      <c r="P22" s="3"/>
      <c r="Q22" s="3"/>
      <c r="R22" s="107"/>
      <c r="S22" s="3"/>
      <c r="U22" s="4"/>
      <c r="W22" s="67"/>
    </row>
    <row r="23" spans="1:25" s="2" customFormat="1" ht="19.8" customHeight="1">
      <c r="A23" s="36"/>
      <c r="C23" s="35"/>
      <c r="G23" s="8"/>
      <c r="H23" s="8"/>
      <c r="I23" s="102"/>
      <c r="K23" s="3"/>
      <c r="L23" s="3"/>
      <c r="M23" s="3"/>
      <c r="N23" s="3"/>
      <c r="O23" s="3"/>
      <c r="P23" s="3"/>
      <c r="Q23" s="3"/>
      <c r="R23" s="107"/>
      <c r="S23" s="3"/>
      <c r="U23" s="4"/>
      <c r="W23" s="67"/>
    </row>
    <row r="24" spans="1:25" ht="19.95" customHeight="1">
      <c r="T24" s="5"/>
    </row>
    <row r="25" spans="1:25" ht="19.95" customHeight="1">
      <c r="T25" s="5"/>
    </row>
    <row r="26" spans="1:25" ht="19.95" customHeight="1">
      <c r="T26" s="5"/>
    </row>
    <row r="27" spans="1:25" ht="19.95" customHeight="1">
      <c r="T27" s="5"/>
    </row>
  </sheetData>
  <mergeCells count="3">
    <mergeCell ref="A2:B2"/>
    <mergeCell ref="E2:J2"/>
    <mergeCell ref="E4:J4"/>
  </mergeCells>
  <phoneticPr fontId="17" type="noConversion"/>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33CAB-A21B-448D-BFF4-8516C974AA49}">
  <sheetPr codeName="Sheet33">
    <tabColor theme="2" tint="-0.249977111117893"/>
  </sheetPr>
  <dimension ref="A1:AL31"/>
  <sheetViews>
    <sheetView showGridLines="0" workbookViewId="0"/>
  </sheetViews>
  <sheetFormatPr defaultColWidth="9.109375" defaultRowHeight="14.4"/>
  <cols>
    <col min="1" max="1" width="6.6640625" style="36" customWidth="1"/>
    <col min="2" max="2" width="14.77734375" style="2" customWidth="1"/>
    <col min="3" max="3" width="1.77734375" style="2" customWidth="1"/>
    <col min="4" max="4" width="1.77734375" style="5" customWidth="1"/>
    <col min="5" max="5" width="5.33203125" style="5" customWidth="1"/>
    <col min="6" max="6" width="12.77734375" style="5" customWidth="1"/>
    <col min="7" max="7" width="21.77734375" style="40" customWidth="1"/>
    <col min="8" max="8" width="12" style="40" customWidth="1"/>
    <col min="9" max="9" width="10.6640625" style="40" customWidth="1"/>
    <col min="10" max="10" width="24.6640625" style="40" customWidth="1"/>
    <col min="11" max="11" width="20.88671875" style="40" customWidth="1"/>
    <col min="12" max="12" width="10.5546875" style="40" bestFit="1" customWidth="1"/>
    <col min="13" max="13" width="12.109375" style="5" bestFit="1" customWidth="1"/>
    <col min="14" max="14" width="16.88671875" style="40" customWidth="1"/>
    <col min="15" max="15" width="9.6640625" style="40" customWidth="1"/>
    <col min="16" max="16" width="11.88671875" style="40" customWidth="1"/>
    <col min="17" max="17" width="11.77734375" style="40" customWidth="1"/>
    <col min="18" max="18" width="1.109375" style="40" hidden="1" customWidth="1"/>
    <col min="19" max="19" width="1.77734375" style="5" customWidth="1"/>
    <col min="20" max="20" width="1.77734375" style="2" customWidth="1"/>
    <col min="21" max="21" width="11.21875" style="40" customWidth="1"/>
    <col min="22" max="22" width="11.21875" style="1309" customWidth="1"/>
    <col min="23" max="23" width="6.77734375" style="1303" customWidth="1"/>
    <col min="24" max="24" width="17.44140625" style="40" customWidth="1"/>
    <col min="25" max="26" width="13.77734375" style="40" customWidth="1"/>
    <col min="27" max="27" width="16.88671875" style="40" customWidth="1"/>
    <col min="28" max="28" width="18.77734375" style="40" customWidth="1"/>
    <col min="29" max="29" width="12.88671875" style="40" customWidth="1"/>
    <col min="30" max="30" width="15.88671875" style="5" bestFit="1" customWidth="1"/>
    <col min="31" max="32" width="9.109375" style="5"/>
    <col min="33" max="33" width="15.88671875" style="5" bestFit="1" customWidth="1"/>
    <col min="34" max="34" width="11" style="5" bestFit="1" customWidth="1"/>
    <col min="35" max="35" width="9.109375" style="5"/>
    <col min="36" max="36" width="10" style="5" bestFit="1" customWidth="1"/>
    <col min="37" max="37" width="9.109375" style="5"/>
    <col min="39" max="16384" width="9.109375" style="5"/>
  </cols>
  <sheetData>
    <row r="1" spans="1:37" s="2" customFormat="1" ht="14.4" customHeight="1">
      <c r="A1" s="36"/>
      <c r="G1" s="8"/>
      <c r="H1" s="8"/>
      <c r="I1" s="8"/>
      <c r="J1" s="8"/>
      <c r="K1" s="8"/>
      <c r="L1" s="8"/>
      <c r="N1" s="8"/>
      <c r="O1" s="8"/>
      <c r="P1" s="8"/>
      <c r="Q1" s="8"/>
      <c r="R1" s="8"/>
      <c r="U1" s="8"/>
      <c r="V1" s="1304"/>
      <c r="W1" s="1299"/>
      <c r="X1" s="8"/>
      <c r="Y1" s="8"/>
      <c r="Z1" s="8"/>
      <c r="AA1" s="8"/>
      <c r="AB1" s="8"/>
      <c r="AC1" s="8"/>
    </row>
    <row r="2" spans="1:37" customFormat="1" ht="35.4" customHeight="1">
      <c r="A2" s="1790"/>
      <c r="B2" s="1791"/>
      <c r="C2" s="2"/>
      <c r="D2" s="5"/>
      <c r="E2" s="468" t="s">
        <v>101</v>
      </c>
      <c r="I2" s="40"/>
      <c r="J2" s="40"/>
      <c r="K2" s="40"/>
      <c r="L2" s="40"/>
      <c r="N2" s="40"/>
      <c r="O2" s="40"/>
      <c r="P2" s="40"/>
      <c r="Q2" s="40"/>
      <c r="R2" s="40"/>
      <c r="S2" s="17"/>
      <c r="T2" s="7"/>
      <c r="U2" s="56"/>
      <c r="V2" s="1305"/>
      <c r="W2" s="1300"/>
      <c r="X2" s="40"/>
      <c r="Y2" s="56"/>
      <c r="Z2" s="56"/>
      <c r="AA2" s="56"/>
      <c r="AB2" s="56"/>
      <c r="AC2" s="56"/>
    </row>
    <row r="3" spans="1:37" s="2" customFormat="1" ht="14.4" customHeight="1">
      <c r="A3" s="36"/>
      <c r="G3" s="8"/>
      <c r="H3" s="8"/>
      <c r="I3" s="8"/>
      <c r="J3" s="8"/>
      <c r="K3" s="8"/>
      <c r="L3" s="8"/>
      <c r="N3" s="8"/>
      <c r="O3" s="8"/>
      <c r="P3" s="8"/>
      <c r="Q3" s="8"/>
      <c r="R3" s="8"/>
      <c r="S3" s="7"/>
      <c r="T3" s="7"/>
      <c r="U3" s="8"/>
      <c r="V3" s="1304"/>
      <c r="W3" s="1299"/>
      <c r="X3" s="8"/>
      <c r="Y3" s="8"/>
      <c r="Z3" s="8"/>
      <c r="AA3" s="8"/>
      <c r="AB3" s="8"/>
      <c r="AC3" s="8"/>
    </row>
    <row r="4" spans="1:37" s="16" customFormat="1" ht="34.950000000000003" customHeight="1">
      <c r="A4" s="349"/>
      <c r="B4" s="15"/>
      <c r="C4" s="15"/>
      <c r="E4" s="1803" t="s">
        <v>1720</v>
      </c>
      <c r="F4" s="1803"/>
      <c r="G4" s="1803"/>
      <c r="H4" s="41"/>
      <c r="I4" s="883"/>
      <c r="J4" s="883"/>
      <c r="K4" s="367"/>
      <c r="L4" s="26"/>
      <c r="N4" s="26"/>
      <c r="O4" s="26"/>
      <c r="P4" s="26"/>
      <c r="R4" s="26"/>
      <c r="S4" s="17"/>
      <c r="T4" s="7"/>
      <c r="V4" s="1306"/>
      <c r="W4" s="126"/>
      <c r="X4" s="367"/>
    </row>
    <row r="5" spans="1:37" s="16" customFormat="1" ht="10.050000000000001" customHeight="1">
      <c r="A5" s="349"/>
      <c r="B5" s="15"/>
      <c r="C5" s="15"/>
      <c r="E5" s="17"/>
      <c r="F5" s="17"/>
      <c r="G5" s="14"/>
      <c r="H5" s="14"/>
      <c r="I5" s="14"/>
      <c r="J5" s="14"/>
      <c r="K5" s="14"/>
      <c r="L5" s="14"/>
      <c r="N5" s="14"/>
      <c r="O5" s="14"/>
      <c r="P5" s="14"/>
      <c r="Q5" s="14"/>
      <c r="R5" s="14"/>
      <c r="S5" s="17"/>
      <c r="T5" s="7"/>
      <c r="V5" s="1306"/>
      <c r="W5" s="126"/>
      <c r="X5" s="14"/>
    </row>
    <row r="6" spans="1:37" s="167" customFormat="1" ht="25.95" customHeight="1">
      <c r="A6" s="362"/>
      <c r="B6" s="362"/>
      <c r="C6" s="362"/>
      <c r="E6" s="992"/>
      <c r="F6" s="1501" t="s">
        <v>48</v>
      </c>
      <c r="G6" s="528" t="s">
        <v>578</v>
      </c>
      <c r="H6" s="528" t="s">
        <v>311</v>
      </c>
      <c r="I6" s="528" t="s">
        <v>67</v>
      </c>
      <c r="J6" s="457" t="s">
        <v>321</v>
      </c>
      <c r="K6" s="480" t="s">
        <v>179</v>
      </c>
      <c r="L6" s="528" t="s">
        <v>579</v>
      </c>
      <c r="M6" s="528" t="s">
        <v>110</v>
      </c>
      <c r="N6" s="528" t="s">
        <v>11</v>
      </c>
      <c r="O6" s="528" t="s">
        <v>617</v>
      </c>
      <c r="P6" s="528" t="s">
        <v>1684</v>
      </c>
      <c r="Q6" s="528" t="s">
        <v>583</v>
      </c>
      <c r="R6" s="929"/>
      <c r="S6" s="486"/>
      <c r="T6" s="467"/>
      <c r="U6" s="487" t="s">
        <v>1118</v>
      </c>
      <c r="V6" s="1310" t="s">
        <v>448</v>
      </c>
      <c r="W6" s="1311" t="s">
        <v>1924</v>
      </c>
      <c r="X6" s="528" t="s">
        <v>180</v>
      </c>
      <c r="Y6" s="487" t="s">
        <v>169</v>
      </c>
      <c r="Z6" s="487" t="s">
        <v>109</v>
      </c>
      <c r="AA6" s="487" t="s">
        <v>178</v>
      </c>
      <c r="AB6" s="487" t="s">
        <v>1689</v>
      </c>
      <c r="AC6" s="487" t="s">
        <v>669</v>
      </c>
      <c r="AD6" s="487" t="s">
        <v>332</v>
      </c>
      <c r="AE6" s="487" t="s">
        <v>232</v>
      </c>
      <c r="AF6" s="487" t="s">
        <v>325</v>
      </c>
      <c r="AG6" s="487" t="s">
        <v>503</v>
      </c>
      <c r="AH6" s="487" t="s">
        <v>467</v>
      </c>
      <c r="AI6" s="487" t="s">
        <v>466</v>
      </c>
      <c r="AJ6" s="487" t="s">
        <v>201</v>
      </c>
      <c r="AK6" s="487" t="s">
        <v>369</v>
      </c>
    </row>
    <row r="7" spans="1:37" s="54" customFormat="1" ht="25.95" customHeight="1">
      <c r="A7" s="362"/>
      <c r="B7" s="60"/>
      <c r="C7" s="60"/>
      <c r="E7" s="95"/>
      <c r="F7" s="95"/>
      <c r="G7" s="99" t="s">
        <v>681</v>
      </c>
      <c r="H7" s="33">
        <v>4423212</v>
      </c>
      <c r="I7" s="99" t="s">
        <v>1419</v>
      </c>
      <c r="J7" s="29" t="s">
        <v>189</v>
      </c>
      <c r="K7" s="29" t="s">
        <v>586</v>
      </c>
      <c r="L7" s="169">
        <v>45778</v>
      </c>
      <c r="M7" s="33" t="s">
        <v>112</v>
      </c>
      <c r="N7" s="99" t="s">
        <v>1459</v>
      </c>
      <c r="O7" s="30" t="s">
        <v>1668</v>
      </c>
      <c r="P7" s="30">
        <v>45781</v>
      </c>
      <c r="Q7" s="30">
        <f ca="1">TODAY()-7</f>
        <v>45945</v>
      </c>
      <c r="R7" s="353"/>
      <c r="S7" s="363"/>
      <c r="T7" s="103"/>
      <c r="U7" s="375" t="s">
        <v>1119</v>
      </c>
      <c r="V7" s="400">
        <v>31090</v>
      </c>
      <c r="W7" s="127" t="s">
        <v>320</v>
      </c>
      <c r="X7" s="33"/>
      <c r="Y7" s="29" t="s">
        <v>262</v>
      </c>
      <c r="Z7" s="29"/>
      <c r="AA7" s="25" t="s">
        <v>183</v>
      </c>
      <c r="AB7" s="29"/>
      <c r="AC7" s="375" t="s">
        <v>670</v>
      </c>
      <c r="AD7" s="375"/>
      <c r="AE7" s="375"/>
      <c r="AF7" s="375"/>
      <c r="AG7" s="375"/>
      <c r="AH7" s="375"/>
      <c r="AI7" s="375"/>
      <c r="AJ7" s="375"/>
      <c r="AK7" s="375"/>
    </row>
    <row r="8" spans="1:37" s="54" customFormat="1" ht="25.95" customHeight="1">
      <c r="A8" s="362"/>
      <c r="B8" s="60"/>
      <c r="C8" s="60"/>
      <c r="E8" s="60"/>
      <c r="F8" s="60"/>
      <c r="G8" s="42" t="s">
        <v>584</v>
      </c>
      <c r="H8" s="46">
        <v>2511611</v>
      </c>
      <c r="I8" s="42" t="s">
        <v>374</v>
      </c>
      <c r="J8" s="42" t="s">
        <v>184</v>
      </c>
      <c r="K8" s="42" t="s">
        <v>190</v>
      </c>
      <c r="L8" s="42">
        <v>45778</v>
      </c>
      <c r="M8" s="46" t="s">
        <v>186</v>
      </c>
      <c r="N8" s="42" t="s">
        <v>585</v>
      </c>
      <c r="O8" s="43"/>
      <c r="P8" s="43"/>
      <c r="Q8" s="43"/>
      <c r="R8" s="356"/>
      <c r="S8" s="363"/>
      <c r="T8" s="103"/>
      <c r="U8" s="46" t="s">
        <v>1120</v>
      </c>
      <c r="V8" s="334">
        <v>31109</v>
      </c>
      <c r="W8" s="42" t="s">
        <v>320</v>
      </c>
      <c r="X8" s="46" t="s">
        <v>587</v>
      </c>
      <c r="Y8" s="42" t="s">
        <v>262</v>
      </c>
      <c r="Z8" s="42"/>
      <c r="AA8" s="47" t="s">
        <v>188</v>
      </c>
      <c r="AB8" s="42"/>
      <c r="AC8" s="46" t="s">
        <v>671</v>
      </c>
      <c r="AD8" s="46"/>
      <c r="AE8" s="46"/>
      <c r="AF8" s="46"/>
      <c r="AG8" s="46"/>
      <c r="AH8" s="46"/>
      <c r="AI8" s="46"/>
      <c r="AJ8" s="46"/>
      <c r="AK8" s="46"/>
    </row>
    <row r="9" spans="1:37" s="54" customFormat="1" ht="25.95" customHeight="1">
      <c r="A9" s="362"/>
      <c r="B9" s="60"/>
      <c r="C9" s="60"/>
      <c r="E9" s="95"/>
      <c r="F9" s="95"/>
      <c r="G9" s="29" t="s">
        <v>589</v>
      </c>
      <c r="H9" s="33">
        <v>2765432</v>
      </c>
      <c r="I9" s="29" t="s">
        <v>374</v>
      </c>
      <c r="J9" s="25" t="s">
        <v>194</v>
      </c>
      <c r="K9" s="29" t="s">
        <v>195</v>
      </c>
      <c r="L9" s="29">
        <f ca="1">TODAY()-3</f>
        <v>45949</v>
      </c>
      <c r="M9" s="33" t="s">
        <v>112</v>
      </c>
      <c r="N9" s="29" t="s">
        <v>1666</v>
      </c>
      <c r="O9" s="30" t="s">
        <v>1221</v>
      </c>
      <c r="P9" s="30">
        <v>45453</v>
      </c>
      <c r="Q9" s="30">
        <f ca="1">TODAY()-3</f>
        <v>45949</v>
      </c>
      <c r="R9" s="356"/>
      <c r="S9" s="363"/>
      <c r="T9" s="103"/>
      <c r="U9" s="375" t="s">
        <v>1121</v>
      </c>
      <c r="V9" s="400">
        <v>39407</v>
      </c>
      <c r="W9" s="127" t="s">
        <v>320</v>
      </c>
      <c r="X9" s="33" t="s">
        <v>590</v>
      </c>
      <c r="Y9" s="29" t="s">
        <v>262</v>
      </c>
      <c r="Z9" s="29"/>
      <c r="AA9" s="33" t="s">
        <v>183</v>
      </c>
      <c r="AB9" s="29"/>
      <c r="AC9" s="375" t="s">
        <v>672</v>
      </c>
      <c r="AD9" s="375"/>
      <c r="AE9" s="375"/>
      <c r="AF9" s="375"/>
      <c r="AG9" s="375"/>
      <c r="AH9" s="375"/>
      <c r="AI9" s="375"/>
      <c r="AJ9" s="375"/>
      <c r="AK9" s="375"/>
    </row>
    <row r="10" spans="1:37" s="54" customFormat="1" ht="25.95" customHeight="1">
      <c r="A10" s="362"/>
      <c r="B10" s="60"/>
      <c r="C10" s="60"/>
      <c r="E10" s="60"/>
      <c r="F10" s="60"/>
      <c r="G10" s="42" t="s">
        <v>592</v>
      </c>
      <c r="H10" s="46">
        <v>3798111</v>
      </c>
      <c r="I10" s="42" t="s">
        <v>374</v>
      </c>
      <c r="J10" s="47" t="s">
        <v>594</v>
      </c>
      <c r="K10" s="42"/>
      <c r="L10" s="42">
        <f ca="1">TODAY()-7</f>
        <v>45945</v>
      </c>
      <c r="M10" s="46" t="s">
        <v>186</v>
      </c>
      <c r="N10" s="42" t="s">
        <v>534</v>
      </c>
      <c r="O10" s="47" t="s">
        <v>1683</v>
      </c>
      <c r="P10" s="43">
        <v>45326</v>
      </c>
      <c r="Q10" s="43"/>
      <c r="R10" s="47"/>
      <c r="S10" s="363"/>
      <c r="T10" s="103"/>
      <c r="U10" s="46" t="s">
        <v>1122</v>
      </c>
      <c r="V10" s="334">
        <v>36317</v>
      </c>
      <c r="W10" s="42" t="s">
        <v>281</v>
      </c>
      <c r="X10" s="46"/>
      <c r="Y10" s="42" t="s">
        <v>262</v>
      </c>
      <c r="Z10" s="42"/>
      <c r="AA10" s="46" t="s">
        <v>595</v>
      </c>
      <c r="AB10" s="42"/>
      <c r="AC10" s="46" t="s">
        <v>673</v>
      </c>
      <c r="AD10" s="46"/>
      <c r="AE10" s="46"/>
      <c r="AF10" s="46"/>
      <c r="AG10" s="46"/>
      <c r="AH10" s="46"/>
      <c r="AI10" s="46"/>
      <c r="AJ10" s="46"/>
      <c r="AK10" s="46"/>
    </row>
    <row r="11" spans="1:37" s="54" customFormat="1" ht="25.95" customHeight="1">
      <c r="A11" s="362"/>
      <c r="B11" s="60"/>
      <c r="C11" s="60"/>
      <c r="E11" s="95"/>
      <c r="F11" s="95"/>
      <c r="G11" s="25" t="s">
        <v>596</v>
      </c>
      <c r="H11" s="33">
        <v>4665321</v>
      </c>
      <c r="I11" s="29" t="s">
        <v>374</v>
      </c>
      <c r="J11" s="25" t="s">
        <v>599</v>
      </c>
      <c r="K11" s="29"/>
      <c r="L11" s="29">
        <f ca="1">TODAY()-10</f>
        <v>45942</v>
      </c>
      <c r="M11" s="33" t="s">
        <v>597</v>
      </c>
      <c r="N11" s="25" t="s">
        <v>534</v>
      </c>
      <c r="O11" s="30" t="s">
        <v>1670</v>
      </c>
      <c r="P11" s="30">
        <v>45450</v>
      </c>
      <c r="Q11" s="30"/>
      <c r="R11" s="353"/>
      <c r="S11" s="363"/>
      <c r="T11" s="103"/>
      <c r="U11" s="375" t="s">
        <v>1123</v>
      </c>
      <c r="V11" s="400">
        <v>32069</v>
      </c>
      <c r="W11" s="127" t="s">
        <v>281</v>
      </c>
      <c r="X11" s="33" t="s">
        <v>619</v>
      </c>
      <c r="Y11" s="29" t="s">
        <v>262</v>
      </c>
      <c r="Z11" s="29"/>
      <c r="AA11" s="33" t="s">
        <v>203</v>
      </c>
      <c r="AB11" s="29"/>
      <c r="AC11" s="375" t="s">
        <v>674</v>
      </c>
      <c r="AD11" s="375"/>
      <c r="AE11" s="375"/>
      <c r="AF11" s="375"/>
      <c r="AG11" s="375"/>
      <c r="AH11" s="375"/>
      <c r="AI11" s="375"/>
      <c r="AJ11" s="375"/>
      <c r="AK11" s="375"/>
    </row>
    <row r="12" spans="1:37" s="54" customFormat="1" ht="25.95" customHeight="1">
      <c r="A12" s="362"/>
      <c r="B12" s="60"/>
      <c r="C12" s="60"/>
      <c r="E12" s="60"/>
      <c r="F12" s="60"/>
      <c r="G12" s="47" t="s">
        <v>601</v>
      </c>
      <c r="H12" s="46">
        <v>2514231</v>
      </c>
      <c r="I12" s="42" t="s">
        <v>372</v>
      </c>
      <c r="J12" s="47" t="s">
        <v>603</v>
      </c>
      <c r="K12" s="42" t="s">
        <v>206</v>
      </c>
      <c r="L12" s="42"/>
      <c r="M12" s="46" t="s">
        <v>186</v>
      </c>
      <c r="N12" s="47"/>
      <c r="O12" s="43"/>
      <c r="P12" s="43"/>
      <c r="Q12" s="43"/>
      <c r="R12" s="356"/>
      <c r="S12" s="363"/>
      <c r="T12" s="103"/>
      <c r="U12" s="46" t="s">
        <v>1124</v>
      </c>
      <c r="V12" s="334">
        <v>29901</v>
      </c>
      <c r="W12" s="42" t="s">
        <v>281</v>
      </c>
      <c r="X12" s="46" t="s">
        <v>602</v>
      </c>
      <c r="Y12" s="42"/>
      <c r="Z12" s="42"/>
      <c r="AA12" s="46" t="s">
        <v>188</v>
      </c>
      <c r="AB12" s="42"/>
      <c r="AC12" s="46" t="s">
        <v>674</v>
      </c>
      <c r="AD12" s="46"/>
      <c r="AE12" s="46"/>
      <c r="AF12" s="46"/>
      <c r="AG12" s="46"/>
      <c r="AH12" s="46"/>
      <c r="AI12" s="46"/>
      <c r="AJ12" s="46"/>
      <c r="AK12" s="46"/>
    </row>
    <row r="13" spans="1:37" s="54" customFormat="1" ht="25.95" customHeight="1">
      <c r="A13" s="362"/>
      <c r="B13" s="60"/>
      <c r="C13" s="60"/>
      <c r="E13" s="95"/>
      <c r="F13" s="95"/>
      <c r="G13" s="25" t="s">
        <v>604</v>
      </c>
      <c r="H13" s="33">
        <v>2765887</v>
      </c>
      <c r="I13" s="29" t="s">
        <v>1419</v>
      </c>
      <c r="J13" s="29" t="s">
        <v>252</v>
      </c>
      <c r="K13" s="29" t="s">
        <v>210</v>
      </c>
      <c r="L13" s="29">
        <f ca="1">TODAY()-10</f>
        <v>45942</v>
      </c>
      <c r="M13" s="33" t="s">
        <v>112</v>
      </c>
      <c r="N13" s="25" t="s">
        <v>1458</v>
      </c>
      <c r="O13" s="30" t="s">
        <v>1221</v>
      </c>
      <c r="P13" s="30">
        <v>45439</v>
      </c>
      <c r="Q13" s="30">
        <f ca="1">TODAY()+2</f>
        <v>45954</v>
      </c>
      <c r="R13" s="356"/>
      <c r="S13" s="363"/>
      <c r="T13" s="103"/>
      <c r="U13" s="375" t="s">
        <v>1125</v>
      </c>
      <c r="V13" s="400">
        <v>34211</v>
      </c>
      <c r="W13" s="127" t="s">
        <v>1353</v>
      </c>
      <c r="X13" s="33" t="s">
        <v>605</v>
      </c>
      <c r="Y13" s="29" t="s">
        <v>262</v>
      </c>
      <c r="Z13" s="29"/>
      <c r="AA13" s="25" t="s">
        <v>183</v>
      </c>
      <c r="AB13" s="29"/>
      <c r="AC13" s="375" t="s">
        <v>675</v>
      </c>
      <c r="AD13" s="375"/>
      <c r="AE13" s="375"/>
      <c r="AF13" s="375"/>
      <c r="AG13" s="375"/>
      <c r="AH13" s="375"/>
      <c r="AI13" s="375"/>
      <c r="AJ13" s="375"/>
      <c r="AK13" s="375"/>
    </row>
    <row r="14" spans="1:37" s="54" customFormat="1" ht="25.95" customHeight="1">
      <c r="A14" s="362"/>
      <c r="B14" s="60"/>
      <c r="C14" s="60"/>
      <c r="E14" s="60"/>
      <c r="F14" s="60"/>
      <c r="G14" s="47" t="s">
        <v>606</v>
      </c>
      <c r="H14" s="46">
        <v>4373234</v>
      </c>
      <c r="I14" s="42" t="s">
        <v>1419</v>
      </c>
      <c r="J14" s="42" t="s">
        <v>607</v>
      </c>
      <c r="K14" s="42"/>
      <c r="L14" s="42">
        <f ca="1">TODAY()-13</f>
        <v>45939</v>
      </c>
      <c r="M14" s="46" t="s">
        <v>191</v>
      </c>
      <c r="N14" s="47" t="s">
        <v>1458</v>
      </c>
      <c r="O14" s="43" t="s">
        <v>1221</v>
      </c>
      <c r="P14" s="43">
        <v>45432</v>
      </c>
      <c r="Q14" s="43">
        <f ca="1">TODAY()+2</f>
        <v>45954</v>
      </c>
      <c r="R14" s="356"/>
      <c r="S14" s="363"/>
      <c r="T14" s="103"/>
      <c r="U14" s="46" t="s">
        <v>1126</v>
      </c>
      <c r="V14" s="334">
        <v>38521</v>
      </c>
      <c r="W14" s="42" t="s">
        <v>281</v>
      </c>
      <c r="X14" s="46"/>
      <c r="Y14" s="42" t="s">
        <v>262</v>
      </c>
      <c r="Z14" s="42"/>
      <c r="AA14" s="47" t="s">
        <v>213</v>
      </c>
      <c r="AB14" s="42"/>
      <c r="AC14" s="46" t="s">
        <v>676</v>
      </c>
      <c r="AD14" s="46"/>
      <c r="AE14" s="46"/>
      <c r="AF14" s="46"/>
      <c r="AG14" s="46"/>
      <c r="AH14" s="46"/>
      <c r="AI14" s="46"/>
      <c r="AJ14" s="46"/>
      <c r="AK14" s="46"/>
    </row>
    <row r="15" spans="1:37" s="54" customFormat="1" ht="25.95" customHeight="1">
      <c r="A15" s="362"/>
      <c r="B15" s="60"/>
      <c r="C15" s="60"/>
      <c r="E15" s="95"/>
      <c r="F15" s="95"/>
      <c r="G15" s="25" t="s">
        <v>608</v>
      </c>
      <c r="H15" s="33">
        <v>4378645</v>
      </c>
      <c r="I15" s="29" t="s">
        <v>1419</v>
      </c>
      <c r="J15" s="29" t="s">
        <v>611</v>
      </c>
      <c r="K15" s="29"/>
      <c r="L15" s="29">
        <f ca="1">TODAY()-15</f>
        <v>45937</v>
      </c>
      <c r="M15" s="33" t="s">
        <v>112</v>
      </c>
      <c r="N15" s="25" t="s">
        <v>1420</v>
      </c>
      <c r="O15" s="30" t="s">
        <v>1669</v>
      </c>
      <c r="P15" s="30">
        <v>45387</v>
      </c>
      <c r="Q15" s="30">
        <f ca="1">TODAY()+5</f>
        <v>45957</v>
      </c>
      <c r="R15" s="357"/>
      <c r="S15" s="363"/>
      <c r="T15" s="103"/>
      <c r="U15" s="375" t="s">
        <v>1127</v>
      </c>
      <c r="V15" s="400">
        <v>42831</v>
      </c>
      <c r="W15" s="127" t="s">
        <v>281</v>
      </c>
      <c r="X15" s="33" t="s">
        <v>609</v>
      </c>
      <c r="Y15" s="29" t="s">
        <v>262</v>
      </c>
      <c r="Z15" s="29"/>
      <c r="AA15" s="25" t="s">
        <v>217</v>
      </c>
      <c r="AB15" s="29"/>
      <c r="AC15" s="375" t="s">
        <v>677</v>
      </c>
      <c r="AD15" s="375"/>
      <c r="AE15" s="375"/>
      <c r="AF15" s="375"/>
      <c r="AG15" s="375"/>
      <c r="AH15" s="375"/>
      <c r="AI15" s="375"/>
      <c r="AJ15" s="375"/>
      <c r="AK15" s="375"/>
    </row>
    <row r="16" spans="1:37" s="54" customFormat="1" ht="25.95" customHeight="1">
      <c r="A16" s="362"/>
      <c r="B16" s="60"/>
      <c r="C16" s="60"/>
      <c r="E16" s="60"/>
      <c r="F16" s="60"/>
      <c r="G16" s="47" t="s">
        <v>978</v>
      </c>
      <c r="H16" s="46">
        <v>2514231</v>
      </c>
      <c r="I16" s="42" t="s">
        <v>372</v>
      </c>
      <c r="J16" s="47" t="s">
        <v>603</v>
      </c>
      <c r="K16" s="42" t="s">
        <v>206</v>
      </c>
      <c r="L16" s="42"/>
      <c r="M16" s="46"/>
      <c r="N16" s="47"/>
      <c r="O16" s="43"/>
      <c r="P16" s="43"/>
      <c r="Q16" s="43"/>
      <c r="R16" s="356"/>
      <c r="S16" s="363"/>
      <c r="T16" s="103"/>
      <c r="U16" s="46" t="s">
        <v>1128</v>
      </c>
      <c r="V16" s="334">
        <v>47141</v>
      </c>
      <c r="W16" s="42" t="s">
        <v>281</v>
      </c>
      <c r="X16" s="46" t="s">
        <v>602</v>
      </c>
      <c r="Y16" s="42"/>
      <c r="Z16" s="42"/>
      <c r="AA16" s="46" t="s">
        <v>188</v>
      </c>
      <c r="AB16" s="42"/>
      <c r="AC16" s="46" t="s">
        <v>674</v>
      </c>
      <c r="AD16" s="46"/>
      <c r="AE16" s="46"/>
      <c r="AF16" s="46"/>
      <c r="AG16" s="46"/>
      <c r="AH16" s="46"/>
      <c r="AI16" s="46"/>
      <c r="AJ16" s="46"/>
      <c r="AK16" s="46"/>
    </row>
    <row r="17" spans="1:37" s="54" customFormat="1" ht="25.95" customHeight="1">
      <c r="A17" s="362"/>
      <c r="B17" s="60"/>
      <c r="C17" s="60"/>
      <c r="E17" s="95"/>
      <c r="F17" s="95"/>
      <c r="G17" s="25" t="s">
        <v>979</v>
      </c>
      <c r="H17" s="33">
        <v>2765887</v>
      </c>
      <c r="I17" s="29" t="s">
        <v>1419</v>
      </c>
      <c r="J17" s="29" t="s">
        <v>252</v>
      </c>
      <c r="K17" s="29" t="s">
        <v>210</v>
      </c>
      <c r="L17" s="29">
        <f ca="1">TODAY()-33</f>
        <v>45919</v>
      </c>
      <c r="M17" s="33" t="s">
        <v>112</v>
      </c>
      <c r="N17" s="25" t="s">
        <v>1459</v>
      </c>
      <c r="O17" s="30" t="s">
        <v>1221</v>
      </c>
      <c r="P17" s="30">
        <v>45439</v>
      </c>
      <c r="Q17" s="30">
        <f ca="1">TODAY()+9</f>
        <v>45961</v>
      </c>
      <c r="R17" s="356"/>
      <c r="S17" s="363"/>
      <c r="T17" s="103"/>
      <c r="U17" s="375" t="s">
        <v>1129</v>
      </c>
      <c r="V17" s="400">
        <v>51451</v>
      </c>
      <c r="W17" s="127" t="s">
        <v>1354</v>
      </c>
      <c r="X17" s="33" t="s">
        <v>605</v>
      </c>
      <c r="Y17" s="29" t="s">
        <v>262</v>
      </c>
      <c r="Z17" s="29"/>
      <c r="AA17" s="25" t="s">
        <v>183</v>
      </c>
      <c r="AB17" s="29"/>
      <c r="AC17" s="375" t="s">
        <v>675</v>
      </c>
      <c r="AD17" s="375"/>
      <c r="AE17" s="375"/>
      <c r="AF17" s="375"/>
      <c r="AG17" s="375"/>
      <c r="AH17" s="375"/>
      <c r="AI17" s="375"/>
      <c r="AJ17" s="375"/>
      <c r="AK17" s="375"/>
    </row>
    <row r="18" spans="1:37" s="54" customFormat="1" ht="25.95" customHeight="1">
      <c r="A18" s="362"/>
      <c r="B18" s="60"/>
      <c r="C18" s="60"/>
      <c r="E18" s="60"/>
      <c r="F18" s="60"/>
      <c r="G18" s="47" t="s">
        <v>980</v>
      </c>
      <c r="H18" s="46">
        <v>4373234</v>
      </c>
      <c r="I18" s="42" t="s">
        <v>1419</v>
      </c>
      <c r="J18" s="42" t="s">
        <v>1850</v>
      </c>
      <c r="K18" s="42"/>
      <c r="L18" s="42">
        <f ca="1">TODAY()-40</f>
        <v>45912</v>
      </c>
      <c r="M18" s="46" t="s">
        <v>191</v>
      </c>
      <c r="N18" s="47" t="s">
        <v>1459</v>
      </c>
      <c r="O18" s="43" t="s">
        <v>1669</v>
      </c>
      <c r="P18" s="43">
        <v>45432</v>
      </c>
      <c r="Q18" s="43">
        <f ca="1">TODAY()+11</f>
        <v>45963</v>
      </c>
      <c r="R18" s="356"/>
      <c r="S18" s="363"/>
      <c r="T18" s="103"/>
      <c r="U18" s="46" t="s">
        <v>1130</v>
      </c>
      <c r="V18" s="334">
        <v>55761</v>
      </c>
      <c r="W18" s="42" t="s">
        <v>1354</v>
      </c>
      <c r="X18" s="46"/>
      <c r="Y18" s="42" t="s">
        <v>262</v>
      </c>
      <c r="Z18" s="42"/>
      <c r="AA18" s="47" t="s">
        <v>213</v>
      </c>
      <c r="AB18" s="42"/>
      <c r="AC18" s="46" t="s">
        <v>676</v>
      </c>
      <c r="AD18" s="46"/>
      <c r="AE18" s="46"/>
      <c r="AF18" s="46"/>
      <c r="AG18" s="46"/>
      <c r="AH18" s="46"/>
      <c r="AI18" s="46"/>
      <c r="AJ18" s="46"/>
      <c r="AK18" s="46"/>
    </row>
    <row r="19" spans="1:37" s="54" customFormat="1" ht="25.95" customHeight="1">
      <c r="A19" s="362"/>
      <c r="B19" s="60"/>
      <c r="C19" s="60"/>
      <c r="E19" s="95"/>
      <c r="F19" s="95"/>
      <c r="G19" s="25" t="s">
        <v>981</v>
      </c>
      <c r="H19" s="33">
        <v>4378645</v>
      </c>
      <c r="I19" s="25" t="s">
        <v>372</v>
      </c>
      <c r="J19" s="29" t="s">
        <v>1028</v>
      </c>
      <c r="K19" s="29"/>
      <c r="L19" s="29"/>
      <c r="M19" s="33" t="s">
        <v>186</v>
      </c>
      <c r="N19" s="25"/>
      <c r="O19" s="30"/>
      <c r="P19" s="30"/>
      <c r="Q19" s="30"/>
      <c r="R19" s="357"/>
      <c r="S19" s="363"/>
      <c r="T19" s="103"/>
      <c r="U19" s="375" t="s">
        <v>1131</v>
      </c>
      <c r="V19" s="400">
        <v>60071</v>
      </c>
      <c r="W19" s="127" t="s">
        <v>1354</v>
      </c>
      <c r="X19" s="33"/>
      <c r="Y19" s="29" t="s">
        <v>262</v>
      </c>
      <c r="Z19" s="29"/>
      <c r="AA19" s="25" t="s">
        <v>217</v>
      </c>
      <c r="AB19" s="29"/>
      <c r="AC19" s="375" t="s">
        <v>677</v>
      </c>
      <c r="AD19" s="375"/>
      <c r="AE19" s="375"/>
      <c r="AF19" s="375"/>
      <c r="AG19" s="375"/>
      <c r="AH19" s="375"/>
      <c r="AI19" s="375"/>
      <c r="AJ19" s="375"/>
      <c r="AK19" s="375"/>
    </row>
    <row r="20" spans="1:37" s="54" customFormat="1" ht="25.95" customHeight="1">
      <c r="A20" s="362"/>
      <c r="B20" s="60"/>
      <c r="C20" s="60"/>
      <c r="E20" s="60"/>
      <c r="F20" s="60"/>
      <c r="G20" s="47" t="s">
        <v>612</v>
      </c>
      <c r="H20" s="46">
        <v>2787653</v>
      </c>
      <c r="I20" s="47" t="s">
        <v>374</v>
      </c>
      <c r="J20" s="42" t="s">
        <v>222</v>
      </c>
      <c r="K20" s="42" t="s">
        <v>223</v>
      </c>
      <c r="L20" s="42">
        <f ca="1">TODAY()-44</f>
        <v>45908</v>
      </c>
      <c r="M20" s="46" t="s">
        <v>186</v>
      </c>
      <c r="N20" s="47" t="s">
        <v>1565</v>
      </c>
      <c r="O20" s="43" t="s">
        <v>533</v>
      </c>
      <c r="P20" s="43">
        <v>30602</v>
      </c>
      <c r="Q20" s="43">
        <f ca="1">TODAY()+11</f>
        <v>45963</v>
      </c>
      <c r="R20" s="356"/>
      <c r="S20" s="363"/>
      <c r="T20" s="103"/>
      <c r="U20" s="46" t="s">
        <v>1132</v>
      </c>
      <c r="V20" s="334">
        <v>64381</v>
      </c>
      <c r="W20" s="42" t="s">
        <v>281</v>
      </c>
      <c r="X20" s="46"/>
      <c r="Y20" s="42" t="s">
        <v>262</v>
      </c>
      <c r="Z20" s="42"/>
      <c r="AA20" s="47" t="s">
        <v>221</v>
      </c>
      <c r="AB20" s="42"/>
      <c r="AC20" s="46" t="s">
        <v>678</v>
      </c>
      <c r="AD20" s="46"/>
      <c r="AE20" s="46"/>
      <c r="AF20" s="46"/>
      <c r="AG20" s="46"/>
      <c r="AH20" s="46"/>
      <c r="AI20" s="46"/>
      <c r="AJ20" s="46"/>
      <c r="AK20" s="46"/>
    </row>
    <row r="21" spans="1:37" s="54" customFormat="1" ht="31.95" customHeight="1">
      <c r="A21" s="362"/>
      <c r="B21" s="60"/>
      <c r="C21" s="60"/>
      <c r="E21" s="95"/>
      <c r="F21" s="95"/>
      <c r="G21" s="25"/>
      <c r="H21" s="25"/>
      <c r="I21" s="25"/>
      <c r="J21" s="25"/>
      <c r="K21" s="33"/>
      <c r="L21" s="29"/>
      <c r="N21" s="25"/>
      <c r="O21" s="30"/>
      <c r="P21" s="30"/>
      <c r="Q21" s="30"/>
      <c r="R21" s="357"/>
      <c r="S21" s="363"/>
      <c r="T21" s="103"/>
      <c r="U21" s="375"/>
      <c r="V21" s="400"/>
      <c r="W21" s="127"/>
      <c r="X21" s="33"/>
      <c r="Y21" s="29"/>
      <c r="Z21" s="29"/>
      <c r="AA21" s="25"/>
      <c r="AB21" s="29"/>
      <c r="AC21" s="375"/>
      <c r="AD21" s="375"/>
      <c r="AE21" s="375"/>
      <c r="AF21" s="375"/>
      <c r="AG21" s="375"/>
      <c r="AH21" s="375"/>
      <c r="AI21" s="375"/>
      <c r="AJ21" s="375"/>
      <c r="AK21" s="375"/>
    </row>
    <row r="22" spans="1:37" s="19" customFormat="1" ht="14.4" customHeight="1">
      <c r="A22" s="352"/>
      <c r="B22" s="35"/>
      <c r="C22" s="35"/>
      <c r="E22" s="28"/>
      <c r="F22" s="28"/>
      <c r="G22" s="25"/>
      <c r="H22" s="25"/>
      <c r="I22" s="25"/>
      <c r="J22" s="25"/>
      <c r="K22" s="33"/>
      <c r="L22" s="30"/>
      <c r="N22" s="30"/>
      <c r="O22" s="30"/>
      <c r="P22" s="30"/>
      <c r="Q22" s="30"/>
      <c r="R22" s="33"/>
      <c r="S22" s="17"/>
      <c r="T22" s="7"/>
      <c r="U22" s="12"/>
      <c r="V22" s="1307"/>
      <c r="W22" s="1301"/>
      <c r="X22" s="33"/>
      <c r="Y22" s="12"/>
      <c r="Z22" s="12"/>
      <c r="AA22" s="12"/>
      <c r="AB22" s="12"/>
      <c r="AC22" s="12"/>
    </row>
    <row r="23" spans="1:37" s="35" customFormat="1" ht="40.049999999999997" customHeight="1">
      <c r="A23" s="352"/>
      <c r="G23" s="11"/>
      <c r="H23" s="11"/>
      <c r="I23" s="11"/>
      <c r="J23" s="11"/>
      <c r="K23" s="11"/>
      <c r="L23" s="11"/>
      <c r="N23" s="11"/>
      <c r="O23" s="11"/>
      <c r="P23" s="11"/>
      <c r="Q23" s="11"/>
      <c r="R23" s="11"/>
      <c r="U23" s="11"/>
      <c r="V23" s="1308"/>
      <c r="W23" s="1302"/>
      <c r="X23" s="11"/>
      <c r="Y23" s="11"/>
      <c r="Z23" s="11"/>
      <c r="AA23" s="11"/>
      <c r="AB23" s="11"/>
      <c r="AC23" s="11"/>
    </row>
    <row r="24" spans="1:37" s="2" customFormat="1" ht="11.4" customHeight="1">
      <c r="A24" s="36"/>
      <c r="C24" s="35"/>
      <c r="G24" s="8"/>
      <c r="H24" s="8"/>
      <c r="I24" s="8"/>
      <c r="J24" s="8"/>
      <c r="K24" s="8"/>
      <c r="L24" s="8"/>
      <c r="N24" s="8"/>
      <c r="O24" s="8"/>
      <c r="P24" s="8"/>
      <c r="Q24" s="8"/>
      <c r="R24" s="8"/>
      <c r="U24" s="8"/>
      <c r="V24" s="1304"/>
      <c r="W24" s="1299"/>
      <c r="X24" s="8"/>
      <c r="Y24" s="8"/>
      <c r="Z24" s="8"/>
      <c r="AA24" s="8"/>
      <c r="AB24" s="8"/>
      <c r="AC24" s="8"/>
    </row>
    <row r="25" spans="1:37" s="2" customFormat="1" ht="11.4" customHeight="1">
      <c r="A25" s="36"/>
      <c r="C25" s="35"/>
      <c r="G25" s="8"/>
      <c r="H25" s="8"/>
      <c r="I25" s="8"/>
      <c r="J25" s="8"/>
      <c r="K25" s="8"/>
      <c r="L25" s="8"/>
      <c r="N25" s="8"/>
      <c r="O25" s="8"/>
      <c r="P25" s="8"/>
      <c r="Q25" s="8"/>
      <c r="R25" s="8"/>
      <c r="U25" s="8"/>
      <c r="V25" s="1304"/>
      <c r="W25" s="1299"/>
      <c r="X25" s="8"/>
      <c r="Y25" s="8"/>
      <c r="Z25" s="8"/>
      <c r="AA25" s="8"/>
      <c r="AB25" s="8"/>
      <c r="AC25" s="8"/>
    </row>
    <row r="26" spans="1:37" s="2" customFormat="1">
      <c r="A26" s="36"/>
      <c r="C26" s="35"/>
      <c r="G26" s="8"/>
      <c r="H26" s="8"/>
      <c r="I26" s="8"/>
      <c r="J26" s="8"/>
      <c r="K26" s="8"/>
      <c r="L26" s="8"/>
      <c r="N26" s="8"/>
      <c r="O26" s="8"/>
      <c r="P26" s="8"/>
      <c r="Q26" s="8"/>
      <c r="R26" s="8"/>
      <c r="T26" s="7"/>
      <c r="U26" s="8"/>
      <c r="V26" s="1304"/>
      <c r="W26" s="1299"/>
      <c r="X26" s="8"/>
      <c r="Y26" s="8"/>
      <c r="Z26" s="8"/>
      <c r="AA26" s="8"/>
      <c r="AB26" s="8"/>
      <c r="AC26" s="8"/>
    </row>
    <row r="27" spans="1:37" s="2" customFormat="1">
      <c r="A27" s="36"/>
      <c r="C27" s="35"/>
      <c r="G27" s="8"/>
      <c r="H27" s="8"/>
      <c r="I27" s="8"/>
      <c r="J27" s="8"/>
      <c r="K27" s="8"/>
      <c r="L27" s="8"/>
      <c r="N27" s="8"/>
      <c r="O27" s="8"/>
      <c r="P27" s="8"/>
      <c r="Q27" s="8"/>
      <c r="R27" s="8"/>
      <c r="U27" s="8"/>
      <c r="V27" s="1304"/>
      <c r="W27" s="1299"/>
      <c r="X27" s="8"/>
      <c r="Y27" s="8"/>
      <c r="Z27" s="8"/>
      <c r="AA27" s="8"/>
      <c r="AB27" s="8"/>
      <c r="AC27" s="8"/>
    </row>
    <row r="28" spans="1:37" s="2" customFormat="1">
      <c r="A28" s="36"/>
      <c r="G28" s="8"/>
      <c r="H28" s="8"/>
      <c r="I28" s="8"/>
      <c r="J28" s="8"/>
      <c r="K28" s="8"/>
      <c r="L28" s="8"/>
      <c r="N28" s="8"/>
      <c r="O28" s="8"/>
      <c r="P28" s="8"/>
      <c r="Q28" s="8"/>
      <c r="R28" s="8"/>
      <c r="U28" s="8"/>
      <c r="V28" s="1304"/>
      <c r="W28" s="1299"/>
      <c r="X28" s="8"/>
      <c r="Y28" s="8"/>
      <c r="Z28" s="8"/>
      <c r="AA28" s="8"/>
      <c r="AB28" s="8"/>
      <c r="AC28" s="8"/>
    </row>
    <row r="29" spans="1:37" s="2" customFormat="1">
      <c r="A29" s="36"/>
      <c r="G29" s="8"/>
      <c r="H29" s="8"/>
      <c r="I29" s="8"/>
      <c r="J29" s="8"/>
      <c r="K29" s="8"/>
      <c r="L29" s="8"/>
      <c r="N29" s="8"/>
      <c r="O29" s="8"/>
      <c r="P29" s="8"/>
      <c r="Q29" s="8"/>
      <c r="R29" s="8"/>
      <c r="U29" s="8"/>
      <c r="V29" s="1304"/>
      <c r="W29" s="1299"/>
      <c r="X29" s="8"/>
      <c r="Y29" s="8"/>
      <c r="Z29" s="8"/>
      <c r="AA29" s="8"/>
      <c r="AB29" s="8"/>
      <c r="AC29" s="8"/>
    </row>
    <row r="30" spans="1:37" s="2" customFormat="1">
      <c r="A30" s="36"/>
      <c r="G30" s="8"/>
      <c r="H30" s="8"/>
      <c r="I30" s="8"/>
      <c r="J30" s="8"/>
      <c r="K30" s="8"/>
      <c r="L30" s="8"/>
      <c r="N30" s="8"/>
      <c r="O30" s="8"/>
      <c r="P30" s="8"/>
      <c r="Q30" s="8"/>
      <c r="R30" s="8"/>
      <c r="U30" s="8"/>
      <c r="V30" s="1304"/>
      <c r="W30" s="1299"/>
      <c r="X30" s="8"/>
      <c r="Y30" s="8"/>
      <c r="Z30" s="8"/>
      <c r="AA30" s="8"/>
      <c r="AB30" s="8"/>
      <c r="AC30" s="8"/>
    </row>
    <row r="31" spans="1:37" s="2" customFormat="1">
      <c r="A31" s="36"/>
      <c r="G31" s="8"/>
      <c r="H31" s="8"/>
      <c r="I31" s="8"/>
      <c r="J31" s="8"/>
      <c r="K31" s="8"/>
      <c r="L31" s="8"/>
      <c r="N31" s="8"/>
      <c r="O31" s="8"/>
      <c r="P31" s="8"/>
      <c r="Q31" s="8"/>
      <c r="R31" s="8"/>
      <c r="U31" s="8"/>
      <c r="V31" s="1304"/>
      <c r="W31" s="1299"/>
      <c r="X31" s="8"/>
      <c r="Y31" s="8"/>
      <c r="Z31" s="8"/>
      <c r="AA31" s="8"/>
      <c r="AB31" s="8"/>
      <c r="AC31" s="8"/>
    </row>
  </sheetData>
  <mergeCells count="2">
    <mergeCell ref="A2:B2"/>
    <mergeCell ref="E4:G4"/>
  </mergeCells>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0E703-4D14-4CBE-A447-48662DD93620}">
  <sheetPr>
    <tabColor theme="0" tint="-0.249977111117893"/>
  </sheetPr>
  <dimension ref="A1:AJ31"/>
  <sheetViews>
    <sheetView showGridLines="0" workbookViewId="0"/>
  </sheetViews>
  <sheetFormatPr defaultColWidth="9.109375" defaultRowHeight="14.4"/>
  <cols>
    <col min="1" max="1" width="6.6640625" style="36" customWidth="1"/>
    <col min="2" max="2" width="14.77734375" style="2" customWidth="1"/>
    <col min="3" max="3" width="1.77734375" style="2" customWidth="1"/>
    <col min="4" max="4" width="1.77734375" style="5" customWidth="1"/>
    <col min="5" max="5" width="5.33203125" style="5" customWidth="1"/>
    <col min="6" max="6" width="12.77734375" style="5" customWidth="1"/>
    <col min="7" max="7" width="21.77734375" style="40" customWidth="1"/>
    <col min="8" max="8" width="12" style="40" customWidth="1"/>
    <col min="9" max="9" width="10.6640625" style="40" customWidth="1"/>
    <col min="10" max="10" width="27" style="40" customWidth="1"/>
    <col min="11" max="11" width="20.88671875" style="40" customWidth="1"/>
    <col min="12" max="12" width="13.33203125" style="40" customWidth="1"/>
    <col min="13" max="13" width="16.88671875" style="40" customWidth="1"/>
    <col min="14" max="14" width="11.88671875" style="40" customWidth="1"/>
    <col min="15" max="15" width="11.109375" style="40" customWidth="1"/>
    <col min="16" max="16" width="5.77734375" style="40" customWidth="1"/>
    <col min="17" max="17" width="11.77734375" style="40" customWidth="1"/>
    <col min="18" max="18" width="1.109375" style="40" hidden="1" customWidth="1"/>
    <col min="19" max="19" width="1.77734375" style="5" customWidth="1"/>
    <col min="20" max="20" width="1.77734375" style="2" customWidth="1"/>
    <col min="21" max="21" width="11.21875" style="40" customWidth="1"/>
    <col min="22" max="22" width="20.21875" style="40" customWidth="1"/>
    <col min="23" max="23" width="17.44140625" style="40" customWidth="1"/>
    <col min="24" max="24" width="13.77734375" style="40" customWidth="1"/>
    <col min="25" max="25" width="16.88671875" style="40" customWidth="1"/>
    <col min="26" max="26" width="18.77734375" style="40" customWidth="1"/>
    <col min="27" max="27" width="12.88671875" style="40" customWidth="1"/>
    <col min="28" max="28" width="15.88671875" style="5" bestFit="1" customWidth="1"/>
    <col min="29" max="30" width="9.109375" style="5"/>
    <col min="31" max="31" width="15.88671875" style="5" bestFit="1" customWidth="1"/>
    <col min="32" max="32" width="11" style="5" bestFit="1" customWidth="1"/>
    <col min="33" max="33" width="9.109375" style="5"/>
    <col min="34" max="34" width="10" style="5" bestFit="1" customWidth="1"/>
    <col min="35" max="35" width="9.109375" style="5"/>
    <col min="36" max="36" width="12.109375" style="5" bestFit="1" customWidth="1"/>
    <col min="37" max="16384" width="9.109375" style="5"/>
  </cols>
  <sheetData>
    <row r="1" spans="1:36" s="2" customFormat="1" ht="14.4" customHeight="1">
      <c r="A1" s="36"/>
      <c r="G1" s="8"/>
      <c r="H1" s="8"/>
      <c r="I1" s="8"/>
      <c r="J1" s="8"/>
      <c r="K1" s="8"/>
      <c r="L1" s="8"/>
      <c r="M1" s="8"/>
      <c r="N1" s="8"/>
      <c r="O1" s="8"/>
      <c r="P1" s="8"/>
      <c r="Q1" s="8"/>
      <c r="R1" s="8"/>
      <c r="U1" s="8"/>
      <c r="V1" s="8"/>
      <c r="W1" s="8"/>
      <c r="X1" s="8"/>
      <c r="Y1" s="8"/>
      <c r="Z1" s="8"/>
      <c r="AA1" s="8"/>
    </row>
    <row r="2" spans="1:36" customFormat="1" ht="35.4" customHeight="1">
      <c r="A2" s="1790"/>
      <c r="B2" s="1791"/>
      <c r="C2" s="2"/>
      <c r="D2" s="5"/>
      <c r="E2" s="468" t="s">
        <v>101</v>
      </c>
      <c r="I2" s="40"/>
      <c r="J2" s="40"/>
      <c r="K2" s="40"/>
      <c r="L2" s="40"/>
      <c r="M2" s="40"/>
      <c r="N2" s="40"/>
      <c r="O2" s="40"/>
      <c r="P2" s="40"/>
      <c r="Q2" s="40"/>
      <c r="R2" s="40"/>
      <c r="S2" s="17"/>
      <c r="T2" s="7"/>
      <c r="U2" s="56"/>
      <c r="V2" s="56"/>
      <c r="W2" s="40"/>
      <c r="X2" s="56"/>
      <c r="Y2" s="56"/>
      <c r="Z2" s="56"/>
      <c r="AA2" s="56"/>
    </row>
    <row r="3" spans="1:36" s="2" customFormat="1" ht="14.4" customHeight="1">
      <c r="A3" s="36"/>
      <c r="G3" s="8"/>
      <c r="H3" s="8"/>
      <c r="I3" s="8"/>
      <c r="J3" s="8"/>
      <c r="K3" s="8"/>
      <c r="L3" s="8"/>
      <c r="M3" s="8"/>
      <c r="N3" s="8"/>
      <c r="O3" s="8"/>
      <c r="P3" s="8"/>
      <c r="Q3" s="8"/>
      <c r="R3" s="8"/>
      <c r="S3" s="7"/>
      <c r="T3" s="7"/>
      <c r="U3" s="8"/>
      <c r="V3" s="8"/>
      <c r="W3" s="8"/>
      <c r="X3" s="8"/>
      <c r="Y3" s="8"/>
      <c r="Z3" s="8"/>
      <c r="AA3" s="8"/>
    </row>
    <row r="4" spans="1:36" s="16" customFormat="1" ht="34.950000000000003" customHeight="1">
      <c r="A4" s="349"/>
      <c r="B4" s="15"/>
      <c r="C4" s="15"/>
      <c r="E4" s="1803" t="s">
        <v>1720</v>
      </c>
      <c r="F4" s="1803"/>
      <c r="G4" s="1803"/>
      <c r="H4" s="41"/>
      <c r="I4" s="883"/>
      <c r="J4" s="883"/>
      <c r="K4" s="367"/>
      <c r="L4" s="26"/>
      <c r="M4" s="26"/>
      <c r="N4" s="26"/>
      <c r="O4" s="26"/>
      <c r="P4" s="26"/>
      <c r="R4" s="26"/>
      <c r="S4" s="17"/>
      <c r="T4" s="7"/>
      <c r="W4" s="367"/>
    </row>
    <row r="5" spans="1:36" s="16" customFormat="1" ht="10.050000000000001" customHeight="1">
      <c r="A5" s="349"/>
      <c r="B5" s="15"/>
      <c r="C5" s="15"/>
      <c r="E5" s="17"/>
      <c r="F5" s="17"/>
      <c r="G5" s="14"/>
      <c r="H5" s="14"/>
      <c r="I5" s="14"/>
      <c r="J5" s="14"/>
      <c r="K5" s="14"/>
      <c r="L5" s="14"/>
      <c r="M5" s="14"/>
      <c r="N5" s="14"/>
      <c r="O5" s="14"/>
      <c r="P5" s="14"/>
      <c r="Q5" s="14"/>
      <c r="R5" s="14"/>
      <c r="S5" s="17"/>
      <c r="T5" s="7"/>
      <c r="W5" s="14"/>
    </row>
    <row r="6" spans="1:36" s="167" customFormat="1" ht="25.95" customHeight="1">
      <c r="A6" s="362"/>
      <c r="B6" s="362"/>
      <c r="C6" s="362"/>
      <c r="E6" s="992"/>
      <c r="F6" s="928" t="s">
        <v>48</v>
      </c>
      <c r="G6" s="929" t="s">
        <v>578</v>
      </c>
      <c r="H6" s="929" t="s">
        <v>311</v>
      </c>
      <c r="I6" s="929" t="s">
        <v>67</v>
      </c>
      <c r="J6" s="930" t="s">
        <v>321</v>
      </c>
      <c r="K6" s="925" t="s">
        <v>179</v>
      </c>
      <c r="L6" s="929" t="s">
        <v>579</v>
      </c>
      <c r="M6" s="929" t="s">
        <v>11</v>
      </c>
      <c r="N6" s="929" t="s">
        <v>1684</v>
      </c>
      <c r="O6" s="929" t="s">
        <v>617</v>
      </c>
      <c r="P6" s="929" t="s">
        <v>582</v>
      </c>
      <c r="Q6" s="929" t="s">
        <v>583</v>
      </c>
      <c r="R6" s="929"/>
      <c r="S6" s="486"/>
      <c r="T6" s="467"/>
      <c r="U6" s="487" t="s">
        <v>1118</v>
      </c>
      <c r="W6" s="528" t="s">
        <v>180</v>
      </c>
      <c r="X6" s="487" t="s">
        <v>169</v>
      </c>
      <c r="Y6" s="487" t="s">
        <v>178</v>
      </c>
      <c r="Z6" s="487" t="s">
        <v>1689</v>
      </c>
      <c r="AA6" s="487" t="s">
        <v>669</v>
      </c>
      <c r="AB6" s="487" t="s">
        <v>332</v>
      </c>
      <c r="AC6" s="487" t="s">
        <v>232</v>
      </c>
      <c r="AD6" s="487" t="s">
        <v>325</v>
      </c>
      <c r="AE6" s="487" t="s">
        <v>503</v>
      </c>
      <c r="AF6" s="487" t="s">
        <v>467</v>
      </c>
      <c r="AG6" s="487" t="s">
        <v>466</v>
      </c>
      <c r="AH6" s="487" t="s">
        <v>201</v>
      </c>
      <c r="AI6" s="487" t="s">
        <v>369</v>
      </c>
      <c r="AJ6" s="929" t="s">
        <v>110</v>
      </c>
    </row>
    <row r="7" spans="1:36" s="54" customFormat="1" ht="25.95" customHeight="1">
      <c r="A7" s="362"/>
      <c r="B7" s="60"/>
      <c r="C7" s="60"/>
      <c r="E7" s="95"/>
      <c r="F7" s="95"/>
      <c r="G7" s="99" t="s">
        <v>681</v>
      </c>
      <c r="H7" s="33">
        <v>4423212</v>
      </c>
      <c r="I7" s="99" t="s">
        <v>1419</v>
      </c>
      <c r="J7" s="29" t="s">
        <v>189</v>
      </c>
      <c r="K7" s="29" t="s">
        <v>586</v>
      </c>
      <c r="L7" s="169">
        <v>45778</v>
      </c>
      <c r="M7" s="99" t="s">
        <v>1459</v>
      </c>
      <c r="N7" s="30">
        <v>45781</v>
      </c>
      <c r="O7" s="30" t="s">
        <v>1668</v>
      </c>
      <c r="P7" s="30" t="s">
        <v>588</v>
      </c>
      <c r="Q7" s="30">
        <f ca="1">TODAY()-7</f>
        <v>45945</v>
      </c>
      <c r="R7" s="353"/>
      <c r="S7" s="363"/>
      <c r="T7" s="103"/>
      <c r="U7" s="375" t="s">
        <v>1119</v>
      </c>
      <c r="W7" s="33"/>
      <c r="X7" s="29" t="s">
        <v>262</v>
      </c>
      <c r="Y7" s="25" t="s">
        <v>183</v>
      </c>
      <c r="Z7" s="29"/>
      <c r="AA7" s="375" t="s">
        <v>670</v>
      </c>
      <c r="AB7" s="375"/>
      <c r="AC7" s="375"/>
      <c r="AD7" s="375"/>
      <c r="AE7" s="375"/>
      <c r="AF7" s="375"/>
      <c r="AG7" s="375"/>
      <c r="AH7" s="375"/>
      <c r="AI7" s="375"/>
      <c r="AJ7" s="33" t="s">
        <v>112</v>
      </c>
    </row>
    <row r="8" spans="1:36" s="54" customFormat="1" ht="25.95" customHeight="1">
      <c r="A8" s="362"/>
      <c r="B8" s="60"/>
      <c r="C8" s="60"/>
      <c r="E8" s="60"/>
      <c r="F8" s="60"/>
      <c r="G8" s="42" t="s">
        <v>584</v>
      </c>
      <c r="H8" s="46">
        <v>2511611</v>
      </c>
      <c r="I8" s="42" t="s">
        <v>374</v>
      </c>
      <c r="J8" s="42" t="s">
        <v>184</v>
      </c>
      <c r="K8" s="42" t="s">
        <v>190</v>
      </c>
      <c r="L8" s="42">
        <v>45778</v>
      </c>
      <c r="M8" s="42" t="s">
        <v>585</v>
      </c>
      <c r="N8" s="43"/>
      <c r="O8" s="43"/>
      <c r="P8" s="43"/>
      <c r="Q8" s="43"/>
      <c r="R8" s="356"/>
      <c r="S8" s="363"/>
      <c r="T8" s="103"/>
      <c r="U8" s="46" t="s">
        <v>1120</v>
      </c>
      <c r="W8" s="46" t="s">
        <v>587</v>
      </c>
      <c r="X8" s="42" t="s">
        <v>262</v>
      </c>
      <c r="Y8" s="47" t="s">
        <v>188</v>
      </c>
      <c r="Z8" s="42"/>
      <c r="AA8" s="46" t="s">
        <v>671</v>
      </c>
      <c r="AB8" s="46"/>
      <c r="AC8" s="46"/>
      <c r="AD8" s="46"/>
      <c r="AE8" s="46"/>
      <c r="AF8" s="46"/>
      <c r="AG8" s="46"/>
      <c r="AH8" s="46"/>
      <c r="AI8" s="46"/>
      <c r="AJ8" s="46" t="s">
        <v>186</v>
      </c>
    </row>
    <row r="9" spans="1:36" s="54" customFormat="1" ht="25.95" customHeight="1">
      <c r="A9" s="362"/>
      <c r="B9" s="60"/>
      <c r="C9" s="60"/>
      <c r="E9" s="95"/>
      <c r="F9" s="95"/>
      <c r="G9" s="29" t="s">
        <v>589</v>
      </c>
      <c r="H9" s="33">
        <v>2765432</v>
      </c>
      <c r="I9" s="29" t="s">
        <v>374</v>
      </c>
      <c r="J9" s="25" t="s">
        <v>194</v>
      </c>
      <c r="K9" s="29" t="s">
        <v>195</v>
      </c>
      <c r="L9" s="29">
        <f ca="1">TODAY()-3</f>
        <v>45949</v>
      </c>
      <c r="M9" s="29" t="s">
        <v>1666</v>
      </c>
      <c r="N9" s="30">
        <v>45453</v>
      </c>
      <c r="O9" s="30" t="s">
        <v>1221</v>
      </c>
      <c r="P9" s="30" t="s">
        <v>588</v>
      </c>
      <c r="Q9" s="30">
        <f ca="1">TODAY()-3</f>
        <v>45949</v>
      </c>
      <c r="R9" s="356"/>
      <c r="S9" s="363"/>
      <c r="T9" s="103"/>
      <c r="U9" s="375" t="s">
        <v>1121</v>
      </c>
      <c r="W9" s="33" t="s">
        <v>590</v>
      </c>
      <c r="X9" s="29" t="s">
        <v>262</v>
      </c>
      <c r="Y9" s="33" t="s">
        <v>183</v>
      </c>
      <c r="Z9" s="29"/>
      <c r="AA9" s="375" t="s">
        <v>672</v>
      </c>
      <c r="AB9" s="375"/>
      <c r="AC9" s="375"/>
      <c r="AD9" s="375"/>
      <c r="AE9" s="375"/>
      <c r="AF9" s="375"/>
      <c r="AG9" s="375"/>
      <c r="AH9" s="375"/>
      <c r="AI9" s="375"/>
      <c r="AJ9" s="33" t="s">
        <v>112</v>
      </c>
    </row>
    <row r="10" spans="1:36" s="54" customFormat="1" ht="25.95" customHeight="1">
      <c r="A10" s="362"/>
      <c r="B10" s="60"/>
      <c r="C10" s="60"/>
      <c r="E10" s="60"/>
      <c r="F10" s="60"/>
      <c r="G10" s="42" t="s">
        <v>592</v>
      </c>
      <c r="H10" s="46">
        <v>3798111</v>
      </c>
      <c r="I10" s="42" t="s">
        <v>374</v>
      </c>
      <c r="J10" s="47" t="s">
        <v>594</v>
      </c>
      <c r="K10" s="42"/>
      <c r="L10" s="42">
        <f ca="1">TODAY()-7</f>
        <v>45945</v>
      </c>
      <c r="M10" s="42" t="s">
        <v>534</v>
      </c>
      <c r="N10" s="43">
        <v>45326</v>
      </c>
      <c r="O10" s="47" t="s">
        <v>1683</v>
      </c>
      <c r="P10" s="43" t="s">
        <v>593</v>
      </c>
      <c r="Q10" s="43"/>
      <c r="R10" s="47"/>
      <c r="S10" s="363"/>
      <c r="T10" s="103"/>
      <c r="U10" s="46" t="s">
        <v>1122</v>
      </c>
      <c r="W10" s="46"/>
      <c r="X10" s="42" t="s">
        <v>262</v>
      </c>
      <c r="Y10" s="46" t="s">
        <v>595</v>
      </c>
      <c r="Z10" s="42"/>
      <c r="AA10" s="46" t="s">
        <v>673</v>
      </c>
      <c r="AB10" s="46"/>
      <c r="AC10" s="46"/>
      <c r="AD10" s="46"/>
      <c r="AE10" s="46"/>
      <c r="AF10" s="46"/>
      <c r="AG10" s="46"/>
      <c r="AH10" s="46"/>
      <c r="AI10" s="46"/>
      <c r="AJ10" s="46" t="s">
        <v>186</v>
      </c>
    </row>
    <row r="11" spans="1:36" s="54" customFormat="1" ht="25.95" customHeight="1">
      <c r="A11" s="362"/>
      <c r="B11" s="60"/>
      <c r="C11" s="60"/>
      <c r="E11" s="95"/>
      <c r="F11" s="95"/>
      <c r="G11" s="25" t="s">
        <v>596</v>
      </c>
      <c r="H11" s="33">
        <v>4665321</v>
      </c>
      <c r="I11" s="29" t="s">
        <v>374</v>
      </c>
      <c r="J11" s="25" t="s">
        <v>599</v>
      </c>
      <c r="K11" s="29"/>
      <c r="L11" s="29">
        <f ca="1">TODAY()-10</f>
        <v>45942</v>
      </c>
      <c r="M11" s="25" t="s">
        <v>534</v>
      </c>
      <c r="N11" s="30">
        <v>45450</v>
      </c>
      <c r="O11" s="30" t="s">
        <v>1670</v>
      </c>
      <c r="P11" s="30" t="s">
        <v>593</v>
      </c>
      <c r="Q11" s="30"/>
      <c r="R11" s="353"/>
      <c r="S11" s="363"/>
      <c r="T11" s="103"/>
      <c r="U11" s="375" t="s">
        <v>1123</v>
      </c>
      <c r="W11" s="33" t="s">
        <v>619</v>
      </c>
      <c r="X11" s="29" t="s">
        <v>262</v>
      </c>
      <c r="Y11" s="33" t="s">
        <v>203</v>
      </c>
      <c r="Z11" s="29"/>
      <c r="AA11" s="375" t="s">
        <v>674</v>
      </c>
      <c r="AB11" s="375"/>
      <c r="AC11" s="375"/>
      <c r="AD11" s="375"/>
      <c r="AE11" s="375"/>
      <c r="AF11" s="375"/>
      <c r="AG11" s="375"/>
      <c r="AH11" s="375"/>
      <c r="AI11" s="375"/>
      <c r="AJ11" s="33" t="s">
        <v>597</v>
      </c>
    </row>
    <row r="12" spans="1:36" s="54" customFormat="1" ht="25.95" customHeight="1">
      <c r="A12" s="362"/>
      <c r="B12" s="60"/>
      <c r="C12" s="60"/>
      <c r="E12" s="60"/>
      <c r="F12" s="60"/>
      <c r="G12" s="47" t="s">
        <v>601</v>
      </c>
      <c r="H12" s="46">
        <v>2514231</v>
      </c>
      <c r="I12" s="42" t="s">
        <v>372</v>
      </c>
      <c r="J12" s="47" t="s">
        <v>603</v>
      </c>
      <c r="K12" s="42" t="s">
        <v>206</v>
      </c>
      <c r="L12" s="42"/>
      <c r="M12" s="47"/>
      <c r="N12" s="43"/>
      <c r="O12" s="43"/>
      <c r="P12" s="43"/>
      <c r="Q12" s="43"/>
      <c r="R12" s="356"/>
      <c r="S12" s="363"/>
      <c r="T12" s="103"/>
      <c r="U12" s="46" t="s">
        <v>1124</v>
      </c>
      <c r="W12" s="46" t="s">
        <v>602</v>
      </c>
      <c r="X12" s="42"/>
      <c r="Y12" s="46" t="s">
        <v>188</v>
      </c>
      <c r="Z12" s="42"/>
      <c r="AA12" s="46" t="s">
        <v>674</v>
      </c>
      <c r="AB12" s="46"/>
      <c r="AC12" s="46"/>
      <c r="AD12" s="46"/>
      <c r="AE12" s="46"/>
      <c r="AF12" s="46"/>
      <c r="AG12" s="46"/>
      <c r="AH12" s="46"/>
      <c r="AI12" s="46"/>
      <c r="AJ12" s="46" t="s">
        <v>186</v>
      </c>
    </row>
    <row r="13" spans="1:36" s="54" customFormat="1" ht="25.95" customHeight="1">
      <c r="A13" s="362"/>
      <c r="B13" s="60"/>
      <c r="C13" s="60"/>
      <c r="E13" s="95"/>
      <c r="F13" s="95"/>
      <c r="G13" s="25" t="s">
        <v>604</v>
      </c>
      <c r="H13" s="33">
        <v>2765887</v>
      </c>
      <c r="I13" s="29" t="s">
        <v>1419</v>
      </c>
      <c r="J13" s="29" t="s">
        <v>252</v>
      </c>
      <c r="K13" s="29" t="s">
        <v>210</v>
      </c>
      <c r="L13" s="29">
        <f ca="1">TODAY()-10</f>
        <v>45942</v>
      </c>
      <c r="M13" s="25" t="s">
        <v>1458</v>
      </c>
      <c r="N13" s="30">
        <v>45439</v>
      </c>
      <c r="O13" s="30" t="s">
        <v>1221</v>
      </c>
      <c r="P13" s="30" t="s">
        <v>588</v>
      </c>
      <c r="Q13" s="30">
        <f ca="1">TODAY()+2</f>
        <v>45954</v>
      </c>
      <c r="R13" s="356"/>
      <c r="S13" s="363"/>
      <c r="T13" s="103"/>
      <c r="U13" s="375" t="s">
        <v>1125</v>
      </c>
      <c r="W13" s="33" t="s">
        <v>605</v>
      </c>
      <c r="X13" s="29" t="s">
        <v>262</v>
      </c>
      <c r="Y13" s="25" t="s">
        <v>183</v>
      </c>
      <c r="Z13" s="29"/>
      <c r="AA13" s="375" t="s">
        <v>675</v>
      </c>
      <c r="AB13" s="375"/>
      <c r="AC13" s="375"/>
      <c r="AD13" s="375"/>
      <c r="AE13" s="375"/>
      <c r="AF13" s="375"/>
      <c r="AG13" s="375"/>
      <c r="AH13" s="375"/>
      <c r="AI13" s="375"/>
      <c r="AJ13" s="33" t="s">
        <v>112</v>
      </c>
    </row>
    <row r="14" spans="1:36" s="54" customFormat="1" ht="25.95" customHeight="1">
      <c r="A14" s="362"/>
      <c r="B14" s="60"/>
      <c r="C14" s="60"/>
      <c r="E14" s="60"/>
      <c r="F14" s="60"/>
      <c r="G14" s="47" t="s">
        <v>606</v>
      </c>
      <c r="H14" s="46">
        <v>4373234</v>
      </c>
      <c r="I14" s="42" t="s">
        <v>1419</v>
      </c>
      <c r="J14" s="42" t="s">
        <v>607</v>
      </c>
      <c r="K14" s="42"/>
      <c r="L14" s="42">
        <f ca="1">TODAY()-13</f>
        <v>45939</v>
      </c>
      <c r="M14" s="47" t="s">
        <v>1458</v>
      </c>
      <c r="N14" s="43">
        <v>45432</v>
      </c>
      <c r="O14" s="43" t="s">
        <v>1221</v>
      </c>
      <c r="P14" s="43" t="s">
        <v>588</v>
      </c>
      <c r="Q14" s="43">
        <f ca="1">TODAY()+2</f>
        <v>45954</v>
      </c>
      <c r="R14" s="356"/>
      <c r="S14" s="363"/>
      <c r="T14" s="103"/>
      <c r="U14" s="46" t="s">
        <v>1126</v>
      </c>
      <c r="W14" s="46"/>
      <c r="X14" s="42" t="s">
        <v>262</v>
      </c>
      <c r="Y14" s="47" t="s">
        <v>213</v>
      </c>
      <c r="Z14" s="42"/>
      <c r="AA14" s="46" t="s">
        <v>676</v>
      </c>
      <c r="AB14" s="46"/>
      <c r="AC14" s="46"/>
      <c r="AD14" s="46"/>
      <c r="AE14" s="46"/>
      <c r="AF14" s="46"/>
      <c r="AG14" s="46"/>
      <c r="AH14" s="46"/>
      <c r="AI14" s="46"/>
      <c r="AJ14" s="46" t="s">
        <v>191</v>
      </c>
    </row>
    <row r="15" spans="1:36" s="54" customFormat="1" ht="25.95" customHeight="1">
      <c r="A15" s="362"/>
      <c r="B15" s="60"/>
      <c r="C15" s="60"/>
      <c r="E15" s="95"/>
      <c r="F15" s="95"/>
      <c r="G15" s="25" t="s">
        <v>608</v>
      </c>
      <c r="H15" s="33">
        <v>4378645</v>
      </c>
      <c r="I15" s="29" t="s">
        <v>1419</v>
      </c>
      <c r="J15" s="29" t="s">
        <v>611</v>
      </c>
      <c r="K15" s="29"/>
      <c r="L15" s="29">
        <f ca="1">TODAY()-15</f>
        <v>45937</v>
      </c>
      <c r="M15" s="25" t="s">
        <v>1420</v>
      </c>
      <c r="N15" s="30">
        <v>45387</v>
      </c>
      <c r="O15" s="30" t="s">
        <v>1669</v>
      </c>
      <c r="P15" s="30" t="s">
        <v>588</v>
      </c>
      <c r="Q15" s="30">
        <f ca="1">TODAY()+5</f>
        <v>45957</v>
      </c>
      <c r="R15" s="357"/>
      <c r="S15" s="363"/>
      <c r="T15" s="103"/>
      <c r="U15" s="375" t="s">
        <v>1127</v>
      </c>
      <c r="W15" s="33" t="s">
        <v>609</v>
      </c>
      <c r="X15" s="29" t="s">
        <v>262</v>
      </c>
      <c r="Y15" s="25" t="s">
        <v>217</v>
      </c>
      <c r="Z15" s="29"/>
      <c r="AA15" s="375" t="s">
        <v>677</v>
      </c>
      <c r="AB15" s="375"/>
      <c r="AC15" s="375"/>
      <c r="AD15" s="375"/>
      <c r="AE15" s="375"/>
      <c r="AF15" s="375"/>
      <c r="AG15" s="375"/>
      <c r="AH15" s="375"/>
      <c r="AI15" s="375"/>
      <c r="AJ15" s="33" t="s">
        <v>112</v>
      </c>
    </row>
    <row r="16" spans="1:36" s="54" customFormat="1" ht="25.95" customHeight="1">
      <c r="A16" s="362"/>
      <c r="B16" s="60"/>
      <c r="C16" s="60"/>
      <c r="E16" s="60"/>
      <c r="F16" s="60"/>
      <c r="G16" s="47" t="s">
        <v>978</v>
      </c>
      <c r="H16" s="46">
        <v>2514231</v>
      </c>
      <c r="I16" s="42" t="s">
        <v>372</v>
      </c>
      <c r="J16" s="47" t="s">
        <v>603</v>
      </c>
      <c r="K16" s="42" t="s">
        <v>206</v>
      </c>
      <c r="L16" s="42"/>
      <c r="M16" s="47"/>
      <c r="N16" s="43"/>
      <c r="O16" s="43"/>
      <c r="P16" s="43"/>
      <c r="Q16" s="43"/>
      <c r="R16" s="356"/>
      <c r="S16" s="363"/>
      <c r="T16" s="103"/>
      <c r="U16" s="46" t="s">
        <v>1128</v>
      </c>
      <c r="W16" s="46" t="s">
        <v>602</v>
      </c>
      <c r="X16" s="42"/>
      <c r="Y16" s="46" t="s">
        <v>188</v>
      </c>
      <c r="Z16" s="42"/>
      <c r="AA16" s="46" t="s">
        <v>674</v>
      </c>
      <c r="AB16" s="46"/>
      <c r="AC16" s="46"/>
      <c r="AD16" s="46"/>
      <c r="AE16" s="46"/>
      <c r="AF16" s="46"/>
      <c r="AG16" s="46"/>
      <c r="AH16" s="46"/>
      <c r="AI16" s="46"/>
      <c r="AJ16" s="46"/>
    </row>
    <row r="17" spans="1:36" s="54" customFormat="1" ht="25.95" customHeight="1">
      <c r="A17" s="362"/>
      <c r="B17" s="60"/>
      <c r="C17" s="60"/>
      <c r="E17" s="95"/>
      <c r="F17" s="95"/>
      <c r="G17" s="25" t="s">
        <v>979</v>
      </c>
      <c r="H17" s="33">
        <v>2765887</v>
      </c>
      <c r="I17" s="29" t="s">
        <v>1419</v>
      </c>
      <c r="J17" s="29" t="s">
        <v>252</v>
      </c>
      <c r="K17" s="29" t="s">
        <v>210</v>
      </c>
      <c r="L17" s="29">
        <f ca="1">TODAY()-33</f>
        <v>45919</v>
      </c>
      <c r="M17" s="25" t="s">
        <v>1459</v>
      </c>
      <c r="N17" s="30">
        <v>45439</v>
      </c>
      <c r="O17" s="30" t="s">
        <v>1221</v>
      </c>
      <c r="P17" s="30" t="s">
        <v>588</v>
      </c>
      <c r="Q17" s="30">
        <f ca="1">TODAY()+9</f>
        <v>45961</v>
      </c>
      <c r="R17" s="356"/>
      <c r="S17" s="363"/>
      <c r="T17" s="103"/>
      <c r="U17" s="375" t="s">
        <v>1129</v>
      </c>
      <c r="W17" s="33" t="s">
        <v>605</v>
      </c>
      <c r="X17" s="29" t="s">
        <v>262</v>
      </c>
      <c r="Y17" s="25" t="s">
        <v>183</v>
      </c>
      <c r="Z17" s="29"/>
      <c r="AA17" s="375" t="s">
        <v>675</v>
      </c>
      <c r="AB17" s="375"/>
      <c r="AC17" s="375"/>
      <c r="AD17" s="375"/>
      <c r="AE17" s="375"/>
      <c r="AF17" s="375"/>
      <c r="AG17" s="375"/>
      <c r="AH17" s="375"/>
      <c r="AI17" s="375"/>
      <c r="AJ17" s="33" t="s">
        <v>112</v>
      </c>
    </row>
    <row r="18" spans="1:36" s="54" customFormat="1" ht="25.95" customHeight="1">
      <c r="A18" s="362"/>
      <c r="B18" s="60"/>
      <c r="C18" s="60"/>
      <c r="E18" s="60"/>
      <c r="F18" s="60"/>
      <c r="G18" s="47" t="s">
        <v>980</v>
      </c>
      <c r="H18" s="46">
        <v>4373234</v>
      </c>
      <c r="I18" s="42" t="s">
        <v>1419</v>
      </c>
      <c r="J18" s="42" t="s">
        <v>1850</v>
      </c>
      <c r="K18" s="42"/>
      <c r="L18" s="42">
        <f ca="1">TODAY()-40</f>
        <v>45912</v>
      </c>
      <c r="M18" s="47" t="s">
        <v>1459</v>
      </c>
      <c r="N18" s="43">
        <v>45432</v>
      </c>
      <c r="O18" s="43" t="s">
        <v>1669</v>
      </c>
      <c r="P18" s="43" t="s">
        <v>588</v>
      </c>
      <c r="Q18" s="43">
        <f ca="1">TODAY()+11</f>
        <v>45963</v>
      </c>
      <c r="R18" s="356"/>
      <c r="S18" s="363"/>
      <c r="T18" s="103"/>
      <c r="U18" s="46" t="s">
        <v>1130</v>
      </c>
      <c r="W18" s="46"/>
      <c r="X18" s="42" t="s">
        <v>262</v>
      </c>
      <c r="Y18" s="47" t="s">
        <v>213</v>
      </c>
      <c r="Z18" s="42"/>
      <c r="AA18" s="46" t="s">
        <v>676</v>
      </c>
      <c r="AB18" s="46"/>
      <c r="AC18" s="46"/>
      <c r="AD18" s="46"/>
      <c r="AE18" s="46"/>
      <c r="AF18" s="46"/>
      <c r="AG18" s="46"/>
      <c r="AH18" s="46"/>
      <c r="AI18" s="46"/>
      <c r="AJ18" s="46" t="s">
        <v>191</v>
      </c>
    </row>
    <row r="19" spans="1:36" s="54" customFormat="1" ht="25.95" customHeight="1">
      <c r="A19" s="362"/>
      <c r="B19" s="60"/>
      <c r="C19" s="60"/>
      <c r="E19" s="95"/>
      <c r="F19" s="95"/>
      <c r="G19" s="25" t="s">
        <v>981</v>
      </c>
      <c r="H19" s="33">
        <v>4378645</v>
      </c>
      <c r="I19" s="25" t="s">
        <v>372</v>
      </c>
      <c r="J19" s="29" t="s">
        <v>1028</v>
      </c>
      <c r="K19" s="29"/>
      <c r="L19" s="29"/>
      <c r="M19" s="25"/>
      <c r="N19" s="30"/>
      <c r="O19" s="30"/>
      <c r="P19" s="30"/>
      <c r="Q19" s="30"/>
      <c r="R19" s="357"/>
      <c r="S19" s="363"/>
      <c r="T19" s="103"/>
      <c r="U19" s="375" t="s">
        <v>1131</v>
      </c>
      <c r="W19" s="33"/>
      <c r="X19" s="29" t="s">
        <v>262</v>
      </c>
      <c r="Y19" s="25" t="s">
        <v>217</v>
      </c>
      <c r="Z19" s="29"/>
      <c r="AA19" s="375" t="s">
        <v>677</v>
      </c>
      <c r="AB19" s="375"/>
      <c r="AC19" s="375"/>
      <c r="AD19" s="375"/>
      <c r="AE19" s="375"/>
      <c r="AF19" s="375"/>
      <c r="AG19" s="375"/>
      <c r="AH19" s="375"/>
      <c r="AI19" s="375"/>
      <c r="AJ19" s="33" t="s">
        <v>186</v>
      </c>
    </row>
    <row r="20" spans="1:36" s="54" customFormat="1" ht="25.95" customHeight="1">
      <c r="A20" s="362"/>
      <c r="B20" s="60"/>
      <c r="C20" s="60"/>
      <c r="E20" s="60"/>
      <c r="F20" s="60"/>
      <c r="G20" s="47" t="s">
        <v>612</v>
      </c>
      <c r="H20" s="46">
        <v>2787653</v>
      </c>
      <c r="I20" s="47" t="s">
        <v>374</v>
      </c>
      <c r="J20" s="42" t="s">
        <v>222</v>
      </c>
      <c r="K20" s="42" t="s">
        <v>223</v>
      </c>
      <c r="L20" s="42">
        <f ca="1">TODAY()-44</f>
        <v>45908</v>
      </c>
      <c r="M20" s="47" t="s">
        <v>1565</v>
      </c>
      <c r="N20" s="43">
        <v>30602</v>
      </c>
      <c r="O20" s="43" t="s">
        <v>533</v>
      </c>
      <c r="P20" s="43" t="s">
        <v>588</v>
      </c>
      <c r="Q20" s="43">
        <f ca="1">TODAY()+11</f>
        <v>45963</v>
      </c>
      <c r="R20" s="356"/>
      <c r="S20" s="363"/>
      <c r="T20" s="103"/>
      <c r="U20" s="46" t="s">
        <v>1132</v>
      </c>
      <c r="W20" s="46"/>
      <c r="X20" s="42" t="s">
        <v>262</v>
      </c>
      <c r="Y20" s="47" t="s">
        <v>221</v>
      </c>
      <c r="Z20" s="42"/>
      <c r="AA20" s="46" t="s">
        <v>678</v>
      </c>
      <c r="AB20" s="46"/>
      <c r="AC20" s="46"/>
      <c r="AD20" s="46"/>
      <c r="AE20" s="46"/>
      <c r="AF20" s="46"/>
      <c r="AG20" s="46"/>
      <c r="AH20" s="46"/>
      <c r="AI20" s="46"/>
      <c r="AJ20" s="46" t="s">
        <v>186</v>
      </c>
    </row>
    <row r="21" spans="1:36" s="54" customFormat="1" ht="31.95" customHeight="1">
      <c r="A21" s="362"/>
      <c r="B21" s="60"/>
      <c r="C21" s="60"/>
      <c r="E21" s="95"/>
      <c r="F21" s="95"/>
      <c r="G21" s="25"/>
      <c r="H21" s="25"/>
      <c r="I21" s="25"/>
      <c r="J21" s="25"/>
      <c r="K21" s="33"/>
      <c r="L21" s="29"/>
      <c r="M21" s="25"/>
      <c r="N21" s="30"/>
      <c r="O21" s="30"/>
      <c r="P21" s="30"/>
      <c r="Q21" s="30"/>
      <c r="R21" s="357"/>
      <c r="S21" s="363"/>
      <c r="T21" s="103"/>
      <c r="U21" s="375"/>
      <c r="V21" s="375"/>
      <c r="W21" s="33"/>
      <c r="X21" s="29"/>
      <c r="Y21" s="25"/>
      <c r="Z21" s="29"/>
      <c r="AA21" s="375"/>
      <c r="AB21" s="375"/>
      <c r="AC21" s="375"/>
      <c r="AD21" s="375"/>
      <c r="AE21" s="375"/>
      <c r="AF21" s="375"/>
      <c r="AG21" s="375"/>
      <c r="AH21" s="375"/>
      <c r="AI21" s="375"/>
    </row>
    <row r="22" spans="1:36" s="19" customFormat="1" ht="14.4" customHeight="1">
      <c r="A22" s="352"/>
      <c r="B22" s="35"/>
      <c r="C22" s="35"/>
      <c r="E22" s="28"/>
      <c r="F22" s="28"/>
      <c r="G22" s="25"/>
      <c r="H22" s="25"/>
      <c r="I22" s="25"/>
      <c r="J22" s="25"/>
      <c r="K22" s="33"/>
      <c r="L22" s="30"/>
      <c r="M22" s="30"/>
      <c r="N22" s="30"/>
      <c r="O22" s="30"/>
      <c r="P22" s="30"/>
      <c r="Q22" s="30"/>
      <c r="R22" s="33"/>
      <c r="S22" s="17"/>
      <c r="T22" s="7"/>
      <c r="U22" s="12"/>
      <c r="V22" s="12"/>
      <c r="W22" s="33"/>
      <c r="X22" s="12"/>
      <c r="Y22" s="12"/>
      <c r="Z22" s="12"/>
      <c r="AA22" s="12"/>
    </row>
    <row r="23" spans="1:36" s="35" customFormat="1" ht="40.049999999999997" customHeight="1">
      <c r="A23" s="352"/>
      <c r="G23" s="11"/>
      <c r="H23" s="11"/>
      <c r="I23" s="11"/>
      <c r="J23" s="11"/>
      <c r="K23" s="11"/>
      <c r="L23" s="11"/>
      <c r="M23" s="11"/>
      <c r="N23" s="11"/>
      <c r="O23" s="11"/>
      <c r="P23" s="11"/>
      <c r="Q23" s="11"/>
      <c r="R23" s="11"/>
      <c r="U23" s="11"/>
      <c r="V23" s="11"/>
      <c r="W23" s="11"/>
      <c r="X23" s="11"/>
      <c r="Y23" s="11"/>
      <c r="Z23" s="11"/>
      <c r="AA23" s="11"/>
    </row>
    <row r="24" spans="1:36" s="2" customFormat="1" ht="11.4" customHeight="1">
      <c r="A24" s="36"/>
      <c r="C24" s="35"/>
      <c r="G24" s="8"/>
      <c r="H24" s="8"/>
      <c r="I24" s="8"/>
      <c r="J24" s="8"/>
      <c r="K24" s="8"/>
      <c r="L24" s="8"/>
      <c r="M24" s="8"/>
      <c r="N24" s="8"/>
      <c r="O24" s="8"/>
      <c r="P24" s="8"/>
      <c r="Q24" s="8"/>
      <c r="R24" s="8"/>
      <c r="U24" s="8"/>
      <c r="V24" s="8"/>
      <c r="W24" s="8"/>
      <c r="X24" s="8"/>
      <c r="Y24" s="8"/>
      <c r="Z24" s="8"/>
      <c r="AA24" s="8"/>
    </row>
    <row r="25" spans="1:36" s="2" customFormat="1" ht="11.4" customHeight="1">
      <c r="A25" s="36"/>
      <c r="C25" s="35"/>
      <c r="G25" s="8"/>
      <c r="H25" s="8"/>
      <c r="I25" s="8"/>
      <c r="J25" s="8"/>
      <c r="K25" s="8"/>
      <c r="L25" s="8"/>
      <c r="M25" s="8"/>
      <c r="N25" s="8"/>
      <c r="O25" s="8"/>
      <c r="P25" s="8"/>
      <c r="Q25" s="8"/>
      <c r="R25" s="8"/>
      <c r="U25" s="8"/>
      <c r="V25" s="8"/>
      <c r="W25" s="8"/>
      <c r="X25" s="8"/>
      <c r="Y25" s="8"/>
      <c r="Z25" s="8"/>
      <c r="AA25" s="8"/>
    </row>
    <row r="26" spans="1:36" s="2" customFormat="1">
      <c r="A26" s="36"/>
      <c r="C26" s="35"/>
      <c r="G26" s="8"/>
      <c r="H26" s="8"/>
      <c r="I26" s="8"/>
      <c r="J26" s="8"/>
      <c r="K26" s="8"/>
      <c r="L26" s="8"/>
      <c r="M26" s="8"/>
      <c r="N26" s="8"/>
      <c r="O26" s="8"/>
      <c r="P26" s="8"/>
      <c r="Q26" s="8"/>
      <c r="R26" s="8"/>
      <c r="T26" s="7"/>
      <c r="U26" s="8"/>
      <c r="V26" s="8"/>
      <c r="W26" s="8"/>
      <c r="X26" s="8"/>
      <c r="Y26" s="8"/>
      <c r="Z26" s="8"/>
      <c r="AA26" s="8"/>
    </row>
    <row r="27" spans="1:36" s="2" customFormat="1">
      <c r="A27" s="36"/>
      <c r="C27" s="35"/>
      <c r="G27" s="8"/>
      <c r="H27" s="8"/>
      <c r="I27" s="8"/>
      <c r="J27" s="8"/>
      <c r="K27" s="8"/>
      <c r="L27" s="8"/>
      <c r="M27" s="8"/>
      <c r="N27" s="8"/>
      <c r="O27" s="8"/>
      <c r="P27" s="8"/>
      <c r="Q27" s="8"/>
      <c r="R27" s="8"/>
      <c r="U27" s="8"/>
      <c r="V27" s="8"/>
      <c r="W27" s="8"/>
      <c r="X27" s="8"/>
      <c r="Y27" s="8"/>
      <c r="Z27" s="8"/>
      <c r="AA27" s="8"/>
    </row>
    <row r="28" spans="1:36" s="2" customFormat="1">
      <c r="A28" s="36"/>
      <c r="G28" s="8"/>
      <c r="H28" s="8"/>
      <c r="I28" s="8"/>
      <c r="J28" s="8"/>
      <c r="K28" s="8"/>
      <c r="L28" s="8"/>
      <c r="M28" s="8"/>
      <c r="N28" s="8"/>
      <c r="O28" s="8"/>
      <c r="P28" s="8"/>
      <c r="Q28" s="8"/>
      <c r="R28" s="8"/>
      <c r="U28" s="8"/>
      <c r="V28" s="8"/>
      <c r="W28" s="8"/>
      <c r="X28" s="8"/>
      <c r="Y28" s="8"/>
      <c r="Z28" s="8"/>
      <c r="AA28" s="8"/>
    </row>
    <row r="29" spans="1:36" s="2" customFormat="1">
      <c r="A29" s="36"/>
      <c r="G29" s="8"/>
      <c r="H29" s="8"/>
      <c r="I29" s="8"/>
      <c r="J29" s="8"/>
      <c r="K29" s="8"/>
      <c r="L29" s="8"/>
      <c r="M29" s="8"/>
      <c r="N29" s="8"/>
      <c r="O29" s="8"/>
      <c r="P29" s="8"/>
      <c r="Q29" s="8"/>
      <c r="R29" s="8"/>
      <c r="U29" s="8"/>
      <c r="V29" s="8"/>
      <c r="W29" s="8"/>
      <c r="X29" s="8"/>
      <c r="Y29" s="8"/>
      <c r="Z29" s="8"/>
      <c r="AA29" s="8"/>
    </row>
    <row r="30" spans="1:36" s="2" customFormat="1">
      <c r="A30" s="36"/>
      <c r="G30" s="8"/>
      <c r="H30" s="8"/>
      <c r="I30" s="8"/>
      <c r="J30" s="8"/>
      <c r="K30" s="8"/>
      <c r="L30" s="8"/>
      <c r="M30" s="8"/>
      <c r="N30" s="8"/>
      <c r="O30" s="8"/>
      <c r="P30" s="8"/>
      <c r="Q30" s="8"/>
      <c r="R30" s="8"/>
      <c r="U30" s="8"/>
      <c r="V30" s="8"/>
      <c r="W30" s="8"/>
      <c r="X30" s="8"/>
      <c r="Y30" s="8"/>
      <c r="Z30" s="8"/>
      <c r="AA30" s="8"/>
    </row>
    <row r="31" spans="1:36" s="2" customFormat="1">
      <c r="A31" s="36"/>
      <c r="G31" s="8"/>
      <c r="H31" s="8"/>
      <c r="I31" s="8"/>
      <c r="J31" s="8"/>
      <c r="K31" s="8"/>
      <c r="L31" s="8"/>
      <c r="M31" s="8"/>
      <c r="N31" s="8"/>
      <c r="O31" s="8"/>
      <c r="P31" s="8"/>
      <c r="Q31" s="8"/>
      <c r="R31" s="8"/>
      <c r="U31" s="8"/>
      <c r="V31" s="8"/>
      <c r="W31" s="8"/>
      <c r="X31" s="8"/>
      <c r="Y31" s="8"/>
      <c r="Z31" s="8"/>
      <c r="AA31" s="8"/>
    </row>
  </sheetData>
  <mergeCells count="2">
    <mergeCell ref="A2:B2"/>
    <mergeCell ref="E4:G4"/>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9647E-5AD0-48B7-860D-3AEA38DABADB}">
  <sheetPr codeName="Sheet36">
    <tabColor theme="0" tint="-0.249977111117893"/>
  </sheetPr>
  <dimension ref="A1:W44"/>
  <sheetViews>
    <sheetView showGridLines="0" workbookViewId="0"/>
  </sheetViews>
  <sheetFormatPr defaultColWidth="9.109375" defaultRowHeight="14.4"/>
  <cols>
    <col min="1" max="1" width="6.6640625" style="170" customWidth="1"/>
    <col min="2" max="2" width="14.77734375" style="5" customWidth="1"/>
    <col min="3" max="4" width="1.77734375" style="171" customWidth="1"/>
    <col min="5" max="5" width="17.77734375" style="5" customWidth="1"/>
    <col min="6" max="6" width="6.77734375" style="5" customWidth="1"/>
    <col min="7" max="7" width="8.77734375" style="5" customWidth="1"/>
    <col min="8" max="8" width="1.109375" style="5" customWidth="1"/>
    <col min="9" max="9" width="8.109375" style="5" customWidth="1"/>
    <col min="10" max="10" width="5.77734375" style="5" customWidth="1"/>
    <col min="11" max="12" width="16.77734375" style="5" customWidth="1"/>
    <col min="13" max="13" width="7.109375" style="5" customWidth="1"/>
    <col min="14" max="14" width="5.77734375" style="37" customWidth="1"/>
    <col min="15" max="15" width="16.77734375" style="38" customWidth="1"/>
    <col min="16" max="16" width="1.33203125" style="38" customWidth="1"/>
    <col min="17" max="17" width="11.77734375" style="37" customWidth="1"/>
    <col min="18" max="18" width="11.109375" style="37" customWidth="1"/>
    <col min="19" max="19" width="5.77734375" style="37" customWidth="1"/>
    <col min="20" max="20" width="16.77734375" style="38" customWidth="1"/>
    <col min="21" max="21" width="22.77734375" style="5" customWidth="1"/>
    <col min="22" max="22" width="1.77734375" style="171" customWidth="1"/>
    <col min="23" max="23" width="2.6640625" style="171" customWidth="1"/>
    <col min="24" max="16384" width="9.109375" style="5"/>
  </cols>
  <sheetData>
    <row r="1" spans="1:23" ht="14.4" customHeight="1">
      <c r="E1" s="171"/>
      <c r="F1" s="171"/>
      <c r="G1" s="171"/>
      <c r="H1" s="171"/>
      <c r="I1" s="171"/>
      <c r="J1" s="171"/>
      <c r="K1" s="171"/>
      <c r="L1" s="171"/>
      <c r="M1" s="171"/>
      <c r="N1" s="172"/>
      <c r="O1" s="173"/>
      <c r="P1" s="173"/>
      <c r="Q1" s="172"/>
      <c r="R1" s="172"/>
      <c r="S1" s="172"/>
      <c r="T1" s="173"/>
      <c r="U1" s="171"/>
    </row>
    <row r="2" spans="1:23" customFormat="1" ht="34.950000000000003" customHeight="1">
      <c r="A2" s="1808" t="s">
        <v>243</v>
      </c>
      <c r="B2" s="1809"/>
      <c r="C2" s="171"/>
      <c r="D2" s="5"/>
      <c r="E2" s="174" t="s">
        <v>1478</v>
      </c>
      <c r="F2" s="5"/>
      <c r="G2" s="5"/>
      <c r="H2" s="5"/>
      <c r="I2" s="5"/>
      <c r="J2" s="5"/>
      <c r="K2" s="5"/>
      <c r="L2" s="175"/>
      <c r="M2" s="5"/>
      <c r="N2" s="5"/>
      <c r="O2" s="5"/>
      <c r="P2" s="5"/>
      <c r="Q2" s="5"/>
      <c r="R2" s="5"/>
      <c r="S2" s="5"/>
      <c r="T2" s="38"/>
      <c r="U2" s="5"/>
      <c r="V2" s="5"/>
      <c r="W2" s="171"/>
    </row>
    <row r="3" spans="1:23" customFormat="1" ht="15" customHeight="1">
      <c r="A3" s="170"/>
      <c r="B3" s="5"/>
      <c r="C3" s="171"/>
      <c r="D3" s="171"/>
      <c r="E3" s="171"/>
      <c r="F3" s="176"/>
      <c r="G3" s="171"/>
      <c r="H3" s="171"/>
      <c r="I3" s="171"/>
      <c r="J3" s="171"/>
      <c r="K3" s="171"/>
      <c r="L3" s="171"/>
      <c r="M3" s="171"/>
      <c r="N3" s="171"/>
      <c r="O3" s="171"/>
      <c r="P3" s="171"/>
      <c r="Q3" s="171"/>
      <c r="R3" s="171"/>
      <c r="S3" s="171"/>
      <c r="T3" s="171"/>
      <c r="U3" s="171"/>
      <c r="V3" s="171"/>
      <c r="W3" s="171"/>
    </row>
    <row r="4" spans="1:23" s="16" customFormat="1" ht="34.950000000000003" customHeight="1">
      <c r="A4" s="177"/>
      <c r="C4" s="178"/>
      <c r="E4" s="1819"/>
      <c r="F4" s="1820"/>
      <c r="G4" s="1820"/>
      <c r="H4" s="1820"/>
      <c r="I4" s="1820"/>
      <c r="J4" s="41"/>
      <c r="K4" s="17"/>
      <c r="L4" s="17"/>
      <c r="M4" s="18"/>
      <c r="N4" s="18"/>
      <c r="S4" s="18"/>
      <c r="T4" s="18"/>
      <c r="W4" s="178"/>
    </row>
    <row r="5" spans="1:23" s="16" customFormat="1" ht="10.050000000000001" customHeight="1">
      <c r="A5" s="177"/>
      <c r="C5" s="178"/>
      <c r="E5" s="17"/>
      <c r="F5" s="17"/>
      <c r="G5" s="17"/>
      <c r="H5" s="17"/>
      <c r="I5" s="17"/>
      <c r="J5" s="17"/>
      <c r="K5" s="17"/>
      <c r="L5" s="17"/>
      <c r="M5" s="17"/>
      <c r="N5" s="17"/>
      <c r="O5" s="17"/>
      <c r="P5" s="17"/>
      <c r="Q5" s="17"/>
      <c r="R5" s="17"/>
      <c r="S5" s="17"/>
      <c r="T5" s="17"/>
      <c r="W5" s="178"/>
    </row>
    <row r="6" spans="1:23" s="201" customFormat="1" ht="19.95" customHeight="1">
      <c r="C6" s="202"/>
      <c r="D6" s="203"/>
      <c r="E6" s="1806" t="s">
        <v>306</v>
      </c>
      <c r="F6" s="1806"/>
      <c r="G6" s="1806"/>
      <c r="H6" s="1806"/>
      <c r="I6" s="1806"/>
      <c r="J6" s="1478"/>
      <c r="K6" s="1806" t="s">
        <v>299</v>
      </c>
      <c r="L6" s="1806"/>
      <c r="M6" s="1806"/>
      <c r="N6" s="1479"/>
      <c r="O6" s="1806" t="s">
        <v>1685</v>
      </c>
      <c r="P6" s="1806"/>
      <c r="Q6" s="1806"/>
      <c r="R6" s="1814"/>
      <c r="S6" s="1478"/>
      <c r="T6" s="1806" t="s">
        <v>1856</v>
      </c>
      <c r="U6" s="1807"/>
      <c r="V6" s="203"/>
      <c r="W6" s="202"/>
    </row>
    <row r="7" spans="1:23" s="146" customFormat="1" ht="15" customHeight="1">
      <c r="A7" s="181"/>
      <c r="C7" s="182"/>
      <c r="D7" s="24"/>
      <c r="E7" s="24"/>
      <c r="F7" s="26"/>
      <c r="G7" s="26"/>
      <c r="H7" s="24"/>
      <c r="I7" s="24"/>
      <c r="J7" s="24"/>
      <c r="K7" s="28"/>
      <c r="L7" s="192"/>
      <c r="M7" s="192"/>
      <c r="N7" s="158"/>
      <c r="O7" s="28"/>
      <c r="P7" s="28"/>
      <c r="Q7" s="28"/>
      <c r="R7" s="28"/>
      <c r="S7" s="41"/>
      <c r="T7" s="24"/>
      <c r="U7" s="24"/>
      <c r="V7" s="24"/>
      <c r="W7" s="182"/>
    </row>
    <row r="8" spans="1:23" ht="18" customHeight="1">
      <c r="D8"/>
      <c r="E8" s="25" t="s">
        <v>531</v>
      </c>
      <c r="F8" s="1810" t="s">
        <v>1419</v>
      </c>
      <c r="G8" s="1811"/>
      <c r="H8" s="1811"/>
      <c r="I8" s="1812"/>
      <c r="J8" s="158"/>
      <c r="K8" s="25" t="s">
        <v>1648</v>
      </c>
      <c r="L8" s="142">
        <v>29460</v>
      </c>
      <c r="M8" s="26"/>
      <c r="N8" s="158"/>
      <c r="O8" s="25" t="s">
        <v>332</v>
      </c>
      <c r="P8" s="96"/>
      <c r="Q8" s="101">
        <v>1000</v>
      </c>
      <c r="R8" s="703"/>
      <c r="T8" s="25" t="s">
        <v>1063</v>
      </c>
      <c r="U8" s="142">
        <v>45774</v>
      </c>
      <c r="V8" s="24"/>
    </row>
    <row r="9" spans="1:23" s="19" customFormat="1" ht="10.050000000000001" customHeight="1">
      <c r="A9" s="183"/>
      <c r="C9" s="179"/>
      <c r="D9" s="28"/>
      <c r="E9" s="10"/>
      <c r="F9" s="10"/>
      <c r="G9" s="10"/>
      <c r="H9" s="10"/>
      <c r="I9" s="10"/>
      <c r="J9" s="28"/>
      <c r="K9" s="10"/>
      <c r="L9" s="10"/>
      <c r="M9" s="10"/>
      <c r="N9" s="158"/>
      <c r="O9" s="12"/>
      <c r="T9" s="12"/>
      <c r="V9" s="28"/>
      <c r="W9" s="179"/>
    </row>
    <row r="10" spans="1:23" ht="18" customHeight="1">
      <c r="D10"/>
      <c r="E10" s="25" t="s">
        <v>289</v>
      </c>
      <c r="F10" s="1810">
        <v>2511611</v>
      </c>
      <c r="G10" s="1811"/>
      <c r="H10" s="1811"/>
      <c r="I10" s="1812"/>
      <c r="J10" s="158"/>
      <c r="K10" s="25" t="s">
        <v>321</v>
      </c>
      <c r="L10" s="101" t="s">
        <v>189</v>
      </c>
      <c r="M10" s="464"/>
      <c r="N10" s="158"/>
      <c r="O10" s="25" t="s">
        <v>325</v>
      </c>
      <c r="P10" s="152"/>
      <c r="Q10" s="1821" t="s">
        <v>1687</v>
      </c>
      <c r="R10" s="1822"/>
      <c r="T10" s="25" t="s">
        <v>1403</v>
      </c>
      <c r="U10" s="142" t="s">
        <v>984</v>
      </c>
      <c r="V10"/>
    </row>
    <row r="11" spans="1:23" s="19" customFormat="1" ht="10.050000000000001" customHeight="1">
      <c r="A11" s="183"/>
      <c r="C11" s="179"/>
      <c r="D11" s="28"/>
      <c r="E11" s="10"/>
      <c r="F11" s="10"/>
      <c r="G11" s="10"/>
      <c r="H11" s="10"/>
      <c r="I11" s="10"/>
      <c r="J11" s="28"/>
      <c r="K11" s="10"/>
      <c r="L11" s="10"/>
      <c r="M11" s="10"/>
      <c r="N11" s="190"/>
      <c r="O11" s="12"/>
      <c r="Q11" s="1823"/>
      <c r="R11" s="1824"/>
      <c r="T11" s="12"/>
      <c r="V11" s="28"/>
      <c r="W11" s="179"/>
    </row>
    <row r="12" spans="1:23" ht="18" customHeight="1">
      <c r="D12"/>
      <c r="E12" s="25" t="s">
        <v>311</v>
      </c>
      <c r="F12" s="1810">
        <v>4423212</v>
      </c>
      <c r="G12" s="1811"/>
      <c r="H12" s="1811"/>
      <c r="I12" s="1812"/>
      <c r="J12" s="158"/>
      <c r="K12" s="25" t="s">
        <v>179</v>
      </c>
      <c r="L12" s="101" t="s">
        <v>190</v>
      </c>
      <c r="M12" s="464"/>
      <c r="N12" s="158"/>
      <c r="O12" s="40"/>
      <c r="Q12" s="1825"/>
      <c r="R12" s="1826"/>
      <c r="T12" s="25" t="s">
        <v>617</v>
      </c>
      <c r="U12" s="142" t="s">
        <v>1668</v>
      </c>
      <c r="V12"/>
    </row>
    <row r="13" spans="1:23" s="19" customFormat="1" ht="10.050000000000001" customHeight="1">
      <c r="A13" s="183"/>
      <c r="C13" s="179"/>
      <c r="D13" s="28"/>
      <c r="E13" s="12"/>
      <c r="F13" s="10"/>
      <c r="G13" s="10"/>
      <c r="H13" s="10"/>
      <c r="I13" s="10"/>
      <c r="J13" s="28"/>
      <c r="K13" s="12"/>
      <c r="N13" s="190"/>
      <c r="O13" s="12"/>
      <c r="P13" s="38"/>
      <c r="Q13" s="37"/>
      <c r="R13" s="37"/>
      <c r="T13" s="12"/>
      <c r="V13" s="28"/>
      <c r="W13" s="179"/>
    </row>
    <row r="14" spans="1:23" ht="18" customHeight="1">
      <c r="D14"/>
      <c r="E14" s="25" t="s">
        <v>254</v>
      </c>
      <c r="F14" s="1810"/>
      <c r="G14" s="1811"/>
      <c r="H14" s="1811"/>
      <c r="I14" s="1812"/>
      <c r="J14" s="158"/>
      <c r="K14" s="25" t="s">
        <v>110</v>
      </c>
      <c r="L14" s="101" t="s">
        <v>112</v>
      </c>
      <c r="M14" s="464"/>
      <c r="N14" s="158"/>
      <c r="O14" s="1476" t="s">
        <v>368</v>
      </c>
      <c r="T14" s="25" t="s">
        <v>1861</v>
      </c>
      <c r="U14" s="142">
        <v>45777</v>
      </c>
      <c r="V14"/>
    </row>
    <row r="15" spans="1:23" ht="10.050000000000001" customHeight="1">
      <c r="D15"/>
      <c r="E15" s="25"/>
      <c r="F15" s="30"/>
      <c r="G15" s="26"/>
      <c r="H15" s="25"/>
      <c r="I15" s="369"/>
      <c r="J15" s="158"/>
      <c r="K15" s="197"/>
      <c r="L15" s="197"/>
      <c r="M15" s="197"/>
      <c r="N15" s="158"/>
      <c r="O15" s="10"/>
      <c r="P15" s="28"/>
      <c r="Q15" s="28"/>
      <c r="R15" s="28"/>
      <c r="T15" s="12"/>
      <c r="U15" s="19"/>
      <c r="V15"/>
    </row>
    <row r="16" spans="1:23" ht="18" customHeight="1">
      <c r="D16"/>
      <c r="E16" s="25" t="s">
        <v>178</v>
      </c>
      <c r="F16" s="1813" t="s">
        <v>983</v>
      </c>
      <c r="G16" s="1811"/>
      <c r="H16" s="1811"/>
      <c r="I16" s="1812"/>
      <c r="J16" s="158"/>
      <c r="K16" s="25" t="s">
        <v>180</v>
      </c>
      <c r="L16" s="894" t="s">
        <v>587</v>
      </c>
      <c r="M16" s="890"/>
      <c r="N16" s="158"/>
      <c r="O16" s="25" t="s">
        <v>369</v>
      </c>
      <c r="P16" s="96"/>
      <c r="Q16" s="101"/>
      <c r="R16" s="703"/>
      <c r="T16" s="351" t="s">
        <v>1219</v>
      </c>
      <c r="U16" s="878">
        <f ca="1">TODAY()+1</f>
        <v>45953</v>
      </c>
      <c r="V16"/>
    </row>
    <row r="17" spans="1:23" ht="15" customHeight="1">
      <c r="D17"/>
      <c r="E17" s="28"/>
      <c r="F17" s="28"/>
      <c r="G17" s="28"/>
      <c r="H17" s="28"/>
      <c r="I17" s="28"/>
      <c r="J17" s="28"/>
      <c r="K17" s="28"/>
      <c r="L17" s="28"/>
      <c r="M17" s="28"/>
      <c r="N17" s="190"/>
      <c r="O17" s="28"/>
      <c r="P17" s="28"/>
      <c r="Q17" s="200"/>
      <c r="R17" s="200"/>
      <c r="S17" s="93"/>
      <c r="T17" s="28"/>
      <c r="U17"/>
      <c r="V17"/>
    </row>
    <row r="18" spans="1:23" ht="20.100000000000001" customHeight="1">
      <c r="E18" s="1815"/>
      <c r="F18" s="1815"/>
      <c r="G18" s="1815"/>
      <c r="H18" s="1815"/>
      <c r="I18" s="1815"/>
      <c r="J18" s="1815"/>
      <c r="K18" s="1815"/>
      <c r="L18" s="1815"/>
      <c r="M18" s="1815"/>
      <c r="N18" s="1815"/>
      <c r="O18" s="1815"/>
      <c r="P18" s="1815"/>
      <c r="Q18" s="1815"/>
      <c r="R18" s="1815"/>
      <c r="S18" s="1816"/>
      <c r="T18" s="1816"/>
      <c r="U18" s="1816"/>
    </row>
    <row r="19" spans="1:23" customFormat="1" ht="34.950000000000003" customHeight="1">
      <c r="A19" s="1808"/>
      <c r="B19" s="1809"/>
      <c r="C19" s="171"/>
      <c r="D19" s="5"/>
      <c r="E19" s="5"/>
      <c r="F19" s="5"/>
      <c r="G19" s="5"/>
      <c r="H19" s="5"/>
      <c r="I19" s="5"/>
      <c r="J19" s="5"/>
      <c r="K19" s="5"/>
      <c r="L19" s="5"/>
      <c r="M19" s="5"/>
      <c r="N19" s="37"/>
      <c r="O19" s="38"/>
      <c r="P19" s="38"/>
      <c r="Q19" s="37"/>
      <c r="R19" s="37"/>
      <c r="S19" s="37"/>
      <c r="T19" s="38"/>
      <c r="U19" s="5"/>
      <c r="V19" s="171"/>
      <c r="W19" s="171"/>
    </row>
    <row r="20" spans="1:23" s="531" customFormat="1" ht="20.100000000000001" customHeight="1">
      <c r="A20" s="530"/>
    </row>
    <row r="21" spans="1:23" s="534" customFormat="1" ht="34.950000000000003" customHeight="1">
      <c r="A21" s="530"/>
      <c r="D21" s="5"/>
      <c r="E21" s="174" t="s">
        <v>614</v>
      </c>
      <c r="F21" s="5"/>
      <c r="G21" s="5"/>
      <c r="H21" s="5"/>
      <c r="I21" s="5"/>
      <c r="J21" s="5"/>
      <c r="K21" s="5"/>
      <c r="L21" s="175"/>
      <c r="M21" s="5"/>
      <c r="N21" s="5"/>
      <c r="O21" s="5"/>
      <c r="P21" s="5"/>
      <c r="Q21" s="5"/>
      <c r="R21" s="5"/>
      <c r="S21" s="5"/>
      <c r="T21" s="5"/>
      <c r="U21" s="5"/>
      <c r="V21" s="5"/>
    </row>
    <row r="22" spans="1:23" s="534" customFormat="1" ht="4.95" customHeight="1">
      <c r="A22" s="530"/>
      <c r="D22"/>
      <c r="E22" s="158"/>
      <c r="F22"/>
      <c r="G22"/>
      <c r="H22"/>
      <c r="I22"/>
      <c r="J22"/>
      <c r="K22"/>
      <c r="L22"/>
      <c r="M22"/>
      <c r="N22" s="93"/>
      <c r="O22" s="96"/>
      <c r="P22" s="96"/>
      <c r="Q22" s="93"/>
      <c r="R22" s="93"/>
      <c r="S22" s="93"/>
      <c r="T22" s="96"/>
      <c r="U22"/>
      <c r="V22"/>
    </row>
    <row r="23" spans="1:23" s="534" customFormat="1" ht="18" customHeight="1">
      <c r="A23" s="530"/>
      <c r="D23" s="532"/>
      <c r="E23" s="1485"/>
      <c r="F23" s="1486"/>
      <c r="G23" s="1487"/>
      <c r="H23" s="1488"/>
      <c r="I23" s="1485"/>
      <c r="J23" s="1485"/>
      <c r="K23" s="1488"/>
      <c r="L23" s="1485"/>
      <c r="M23" s="1485"/>
      <c r="N23" s="1487"/>
      <c r="O23" s="1489"/>
      <c r="P23" s="1817"/>
      <c r="Q23" s="1818"/>
      <c r="R23" s="1485"/>
      <c r="S23" s="1485"/>
      <c r="T23" s="1489"/>
      <c r="U23" s="1489"/>
      <c r="V23" s="532"/>
    </row>
    <row r="24" spans="1:23" s="171" customFormat="1">
      <c r="A24" s="186"/>
      <c r="D24" s="26"/>
      <c r="E24" s="132"/>
      <c r="F24" s="1804"/>
      <c r="G24" s="1805"/>
      <c r="H24" s="26"/>
      <c r="I24" s="26"/>
      <c r="J24" s="26"/>
      <c r="K24" s="26"/>
      <c r="L24" s="26"/>
      <c r="M24" s="26"/>
      <c r="N24" s="26"/>
      <c r="O24" s="132"/>
      <c r="P24" s="1805"/>
      <c r="Q24" s="1805"/>
      <c r="R24" s="132"/>
      <c r="S24" s="371"/>
      <c r="T24" s="26"/>
      <c r="U24" s="26"/>
      <c r="V24" s="26"/>
    </row>
    <row r="25" spans="1:23" s="171" customFormat="1">
      <c r="A25" s="186"/>
      <c r="D25" s="26"/>
      <c r="E25" s="132"/>
      <c r="F25" s="1804"/>
      <c r="G25" s="1805"/>
      <c r="H25" s="26"/>
      <c r="I25" s="26"/>
      <c r="J25" s="26"/>
      <c r="K25" s="26"/>
      <c r="L25" s="26"/>
      <c r="M25" s="26"/>
      <c r="N25" s="26"/>
      <c r="O25" s="26"/>
      <c r="P25" s="26"/>
      <c r="Q25" s="26"/>
      <c r="R25" s="26"/>
      <c r="S25" s="26"/>
      <c r="T25" s="26"/>
      <c r="U25" s="26"/>
      <c r="V25" s="26"/>
    </row>
    <row r="26" spans="1:23" s="171" customFormat="1">
      <c r="A26" s="186"/>
      <c r="D26" s="26"/>
      <c r="E26" s="26"/>
      <c r="F26" s="1804"/>
      <c r="G26" s="1805"/>
      <c r="H26" s="26"/>
      <c r="I26" s="26"/>
      <c r="J26" s="26"/>
      <c r="K26" s="26"/>
      <c r="L26" s="26"/>
      <c r="M26" s="26"/>
      <c r="N26" s="26"/>
      <c r="O26" s="26"/>
      <c r="P26" s="26"/>
      <c r="Q26" s="26"/>
      <c r="R26" s="26"/>
      <c r="S26" s="26"/>
      <c r="T26" s="26"/>
      <c r="U26" s="26"/>
      <c r="V26" s="26"/>
    </row>
    <row r="27" spans="1:23" s="171" customFormat="1">
      <c r="A27" s="186"/>
      <c r="D27" s="26"/>
      <c r="E27" s="132"/>
      <c r="F27" s="1804"/>
      <c r="G27" s="1805"/>
      <c r="H27" s="26"/>
      <c r="I27" s="26"/>
      <c r="J27" s="26"/>
      <c r="K27" s="26"/>
      <c r="L27" s="26"/>
      <c r="M27" s="26"/>
      <c r="N27" s="26"/>
      <c r="O27" s="26"/>
      <c r="P27" s="26"/>
      <c r="Q27" s="26"/>
      <c r="R27" s="26"/>
      <c r="S27" s="26"/>
      <c r="T27" s="26"/>
      <c r="U27" s="26"/>
      <c r="V27" s="26"/>
    </row>
    <row r="28" spans="1:23" s="171" customFormat="1">
      <c r="A28" s="186"/>
      <c r="D28" s="26"/>
      <c r="E28" s="26"/>
      <c r="F28" s="1804"/>
      <c r="G28" s="1805"/>
      <c r="H28" s="26"/>
      <c r="I28" s="26"/>
      <c r="J28" s="26"/>
      <c r="K28" s="26"/>
      <c r="L28" s="26"/>
      <c r="M28" s="26"/>
      <c r="N28" s="26"/>
      <c r="O28" s="26"/>
      <c r="P28" s="26"/>
      <c r="Q28" s="26"/>
      <c r="R28" s="26"/>
      <c r="S28" s="26"/>
      <c r="T28" s="26"/>
      <c r="U28" s="26"/>
      <c r="V28" s="26"/>
    </row>
    <row r="29" spans="1:23" s="171" customFormat="1">
      <c r="A29" s="186"/>
      <c r="D29" s="26"/>
      <c r="E29" s="132"/>
      <c r="F29" s="1804"/>
      <c r="G29" s="1805"/>
      <c r="H29" s="26"/>
      <c r="I29" s="26"/>
      <c r="J29" s="26"/>
      <c r="K29" s="26"/>
      <c r="L29" s="26"/>
      <c r="M29" s="26"/>
      <c r="N29" s="26"/>
      <c r="O29" s="26"/>
      <c r="P29" s="26"/>
      <c r="Q29" s="26"/>
      <c r="R29" s="26"/>
      <c r="S29" s="26"/>
      <c r="T29" s="26"/>
      <c r="U29" s="26"/>
      <c r="V29" s="26"/>
    </row>
    <row r="30" spans="1:23" s="171" customFormat="1">
      <c r="A30" s="186"/>
      <c r="D30" s="26"/>
      <c r="E30" s="26"/>
      <c r="F30" s="1804"/>
      <c r="G30" s="1805"/>
      <c r="H30" s="26"/>
      <c r="I30" s="26"/>
      <c r="J30" s="26"/>
      <c r="K30" s="26"/>
      <c r="L30" s="26"/>
      <c r="M30" s="26"/>
      <c r="N30" s="26"/>
      <c r="O30" s="26"/>
      <c r="P30" s="26"/>
      <c r="Q30" s="26"/>
      <c r="R30" s="26"/>
      <c r="S30" s="26"/>
      <c r="T30" s="26"/>
      <c r="U30" s="26"/>
      <c r="V30" s="26"/>
    </row>
    <row r="31" spans="1:23" s="171" customFormat="1">
      <c r="A31" s="186"/>
      <c r="N31" s="172"/>
      <c r="S31" s="172"/>
      <c r="T31" s="173"/>
    </row>
    <row r="32" spans="1:23" s="171" customFormat="1">
      <c r="A32" s="186"/>
      <c r="N32" s="172"/>
      <c r="S32" s="172"/>
      <c r="T32" s="173"/>
    </row>
    <row r="33" spans="1:20" s="171" customFormat="1">
      <c r="A33" s="186"/>
      <c r="N33" s="172"/>
      <c r="O33" s="173"/>
      <c r="P33" s="173"/>
      <c r="Q33" s="172"/>
      <c r="R33" s="172"/>
      <c r="S33" s="172"/>
      <c r="T33" s="173"/>
    </row>
    <row r="34" spans="1:20" s="171" customFormat="1">
      <c r="A34" s="186"/>
      <c r="N34" s="172"/>
      <c r="O34" s="173"/>
      <c r="P34" s="173"/>
      <c r="Q34" s="172"/>
      <c r="R34" s="172"/>
      <c r="S34" s="172"/>
      <c r="T34" s="173"/>
    </row>
    <row r="35" spans="1:20" s="171" customFormat="1">
      <c r="A35" s="186"/>
      <c r="N35" s="172"/>
      <c r="O35" s="173"/>
      <c r="P35" s="173"/>
      <c r="Q35" s="172"/>
      <c r="R35" s="172"/>
      <c r="S35" s="172"/>
      <c r="T35" s="173"/>
    </row>
    <row r="36" spans="1:20" s="171" customFormat="1">
      <c r="A36" s="186"/>
      <c r="N36" s="172"/>
      <c r="O36" s="173"/>
      <c r="P36" s="173"/>
      <c r="Q36" s="172"/>
      <c r="R36" s="172"/>
      <c r="S36" s="172"/>
      <c r="T36" s="173"/>
    </row>
    <row r="37" spans="1:20" s="171" customFormat="1">
      <c r="A37" s="186"/>
      <c r="N37" s="172"/>
      <c r="O37" s="173"/>
      <c r="P37" s="173"/>
      <c r="Q37" s="172"/>
      <c r="R37" s="172"/>
      <c r="S37" s="172"/>
      <c r="T37" s="173"/>
    </row>
    <row r="38" spans="1:20" s="171" customFormat="1">
      <c r="A38" s="186"/>
      <c r="N38" s="172"/>
      <c r="O38" s="173"/>
      <c r="P38" s="173"/>
      <c r="Q38" s="172"/>
      <c r="R38" s="172"/>
      <c r="S38" s="172"/>
      <c r="T38" s="173"/>
    </row>
    <row r="39" spans="1:20" s="171" customFormat="1">
      <c r="A39" s="186"/>
      <c r="N39" s="172"/>
      <c r="O39" s="173"/>
      <c r="P39" s="173"/>
      <c r="Q39" s="172"/>
      <c r="R39" s="172"/>
      <c r="S39" s="172"/>
      <c r="T39" s="173"/>
    </row>
    <row r="40" spans="1:20" s="171" customFormat="1">
      <c r="A40" s="186"/>
      <c r="N40" s="172"/>
      <c r="O40" s="173"/>
      <c r="P40" s="173"/>
      <c r="Q40" s="172"/>
      <c r="R40" s="172"/>
      <c r="S40" s="172"/>
      <c r="T40" s="173"/>
    </row>
    <row r="41" spans="1:20" s="171" customFormat="1">
      <c r="A41" s="186"/>
      <c r="N41" s="172"/>
      <c r="O41" s="173"/>
      <c r="P41" s="173"/>
      <c r="Q41" s="172"/>
      <c r="R41" s="172"/>
      <c r="S41" s="172"/>
      <c r="T41" s="173"/>
    </row>
    <row r="42" spans="1:20" s="171" customFormat="1">
      <c r="A42" s="186"/>
      <c r="N42" s="172"/>
      <c r="O42" s="173"/>
      <c r="P42" s="173"/>
      <c r="Q42" s="172"/>
      <c r="R42" s="172"/>
      <c r="S42" s="172"/>
      <c r="T42" s="173"/>
    </row>
    <row r="43" spans="1:20" s="171" customFormat="1">
      <c r="A43" s="186"/>
      <c r="N43" s="172"/>
      <c r="O43" s="173"/>
      <c r="P43" s="173"/>
      <c r="Q43" s="172"/>
      <c r="R43" s="172"/>
      <c r="S43" s="172"/>
      <c r="T43" s="173"/>
    </row>
    <row r="44" spans="1:20" s="171" customFormat="1">
      <c r="A44" s="186"/>
      <c r="N44" s="172"/>
      <c r="O44" s="173"/>
      <c r="P44" s="173"/>
      <c r="Q44" s="172"/>
      <c r="R44" s="172"/>
      <c r="S44" s="172"/>
      <c r="T44" s="173"/>
    </row>
  </sheetData>
  <mergeCells count="23">
    <mergeCell ref="F24:G24"/>
    <mergeCell ref="P24:Q24"/>
    <mergeCell ref="P23:Q23"/>
    <mergeCell ref="A2:B2"/>
    <mergeCell ref="E4:I4"/>
    <mergeCell ref="E6:I6"/>
    <mergeCell ref="K6:M6"/>
    <mergeCell ref="Q10:R12"/>
    <mergeCell ref="T6:U6"/>
    <mergeCell ref="A19:B19"/>
    <mergeCell ref="F14:I14"/>
    <mergeCell ref="F16:I16"/>
    <mergeCell ref="O6:R6"/>
    <mergeCell ref="E18:U18"/>
    <mergeCell ref="F8:I8"/>
    <mergeCell ref="F10:I10"/>
    <mergeCell ref="F12:I12"/>
    <mergeCell ref="F30:G30"/>
    <mergeCell ref="F25:G25"/>
    <mergeCell ref="F26:G26"/>
    <mergeCell ref="F27:G27"/>
    <mergeCell ref="F28:G28"/>
    <mergeCell ref="F29:G29"/>
  </mergeCells>
  <dataValidations disablePrompts="1" count="1">
    <dataValidation type="list" allowBlank="1" showInputMessage="1" showErrorMessage="1" sqref="F8:I8" xr:uid="{9D16DEE2-3812-40D2-9982-C7FC9A979A0E}">
      <formula1>"Lead,Prospect,Contact"</formula1>
    </dataValidation>
  </dataValidations>
  <pageMargins left="0.7" right="0.7" top="0.75" bottom="0.75" header="0.3" footer="0.3"/>
  <pageSetup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C3E18-18F5-4E52-A7B1-EC13CDB4E031}">
  <sheetPr codeName="Sheet37">
    <tabColor theme="0" tint="-0.249977111117893"/>
  </sheetPr>
  <dimension ref="A1:W45"/>
  <sheetViews>
    <sheetView showGridLines="0" workbookViewId="0">
      <selection activeCell="S26" sqref="S26"/>
    </sheetView>
  </sheetViews>
  <sheetFormatPr defaultColWidth="9.109375" defaultRowHeight="14.4"/>
  <cols>
    <col min="1" max="1" width="6.6640625" style="170" customWidth="1"/>
    <col min="2" max="2" width="14.77734375" style="5" customWidth="1"/>
    <col min="3" max="4" width="1.77734375" style="171" customWidth="1"/>
    <col min="5" max="5" width="17.77734375" style="5" customWidth="1"/>
    <col min="6" max="6" width="6.77734375" style="5" customWidth="1"/>
    <col min="7" max="7" width="8.77734375" style="5" customWidth="1"/>
    <col min="8" max="8" width="1.109375" style="5" customWidth="1"/>
    <col min="9" max="9" width="8.109375" style="5" customWidth="1"/>
    <col min="10" max="10" width="5.77734375" style="5" customWidth="1"/>
    <col min="11" max="11" width="16.77734375" style="5" customWidth="1"/>
    <col min="12" max="12" width="11.77734375" style="5" customWidth="1"/>
    <col min="13" max="13" width="5.33203125" style="5" customWidth="1"/>
    <col min="14" max="14" width="6.77734375" style="5" customWidth="1"/>
    <col min="15" max="15" width="5.77734375" style="37" customWidth="1"/>
    <col min="16" max="16" width="16.77734375" style="38" customWidth="1"/>
    <col min="17" max="17" width="1.33203125" style="38" customWidth="1"/>
    <col min="18" max="18" width="22.77734375" style="37" customWidth="1"/>
    <col min="19" max="19" width="5.77734375" style="37" customWidth="1"/>
    <col min="20" max="20" width="16.77734375" style="38" customWidth="1"/>
    <col min="21" max="21" width="22.77734375" style="5" customWidth="1"/>
    <col min="22" max="22" width="1.77734375" style="171" customWidth="1"/>
    <col min="23" max="23" width="2.6640625" style="171" customWidth="1"/>
    <col min="24" max="16384" width="9.109375" style="5"/>
  </cols>
  <sheetData>
    <row r="1" spans="1:23" ht="14.4" customHeight="1">
      <c r="E1" s="171"/>
      <c r="F1" s="171"/>
      <c r="G1" s="171"/>
      <c r="H1" s="171"/>
      <c r="I1" s="171"/>
      <c r="J1" s="171"/>
      <c r="K1" s="171"/>
      <c r="L1" s="171"/>
      <c r="M1" s="171"/>
      <c r="N1" s="171"/>
      <c r="O1" s="172"/>
      <c r="P1" s="173"/>
      <c r="Q1" s="173"/>
      <c r="R1" s="172"/>
      <c r="S1" s="172"/>
      <c r="T1" s="173"/>
      <c r="U1" s="171"/>
    </row>
    <row r="2" spans="1:23" customFormat="1" ht="34.950000000000003" customHeight="1">
      <c r="A2" s="1808"/>
      <c r="B2" s="1809"/>
      <c r="C2" s="171"/>
      <c r="D2" s="5"/>
      <c r="E2" s="174" t="s">
        <v>1501</v>
      </c>
      <c r="F2" s="5"/>
      <c r="G2" s="5"/>
      <c r="H2" s="5"/>
      <c r="I2" s="5"/>
      <c r="J2" s="5"/>
      <c r="K2" s="5"/>
      <c r="L2" s="175"/>
      <c r="M2" s="175"/>
      <c r="N2" s="5"/>
      <c r="O2" s="5"/>
      <c r="P2" s="5"/>
      <c r="Q2" s="5"/>
      <c r="R2" s="5"/>
      <c r="S2" s="5"/>
      <c r="T2" s="5"/>
      <c r="U2" s="5"/>
      <c r="V2" s="5"/>
      <c r="W2" s="171"/>
    </row>
    <row r="3" spans="1:23" customFormat="1" ht="15" customHeight="1">
      <c r="A3" s="170"/>
      <c r="B3" s="5"/>
      <c r="C3" s="171"/>
      <c r="D3" s="171"/>
      <c r="E3" s="171"/>
      <c r="F3" s="176"/>
      <c r="G3" s="171"/>
      <c r="H3" s="171"/>
      <c r="I3" s="171"/>
      <c r="J3" s="171"/>
      <c r="K3" s="171"/>
      <c r="L3" s="171"/>
      <c r="M3" s="171"/>
      <c r="N3" s="171"/>
      <c r="O3" s="171"/>
      <c r="P3" s="171"/>
      <c r="Q3" s="171"/>
      <c r="R3" s="171"/>
      <c r="S3" s="171"/>
      <c r="T3" s="171"/>
      <c r="U3" s="171"/>
      <c r="V3" s="171"/>
      <c r="W3" s="171"/>
    </row>
    <row r="4" spans="1:23" s="16" customFormat="1" ht="34.950000000000003" customHeight="1">
      <c r="A4" s="177"/>
      <c r="C4" s="178"/>
      <c r="E4" s="1819"/>
      <c r="F4" s="1820"/>
      <c r="G4" s="1820"/>
      <c r="H4" s="1820"/>
      <c r="I4" s="1820"/>
      <c r="J4" s="41"/>
      <c r="K4" s="17"/>
      <c r="L4" s="17"/>
      <c r="M4" s="17"/>
      <c r="N4" s="18"/>
      <c r="O4" s="18"/>
      <c r="P4" s="18"/>
      <c r="Q4" s="18"/>
      <c r="R4" s="18"/>
      <c r="S4" s="18"/>
      <c r="T4" s="18"/>
      <c r="W4" s="178"/>
    </row>
    <row r="5" spans="1:23" s="16" customFormat="1" ht="10.050000000000001" customHeight="1">
      <c r="A5" s="177"/>
      <c r="C5" s="178"/>
      <c r="E5" s="17"/>
      <c r="F5" s="17"/>
      <c r="G5" s="17"/>
      <c r="H5" s="17"/>
      <c r="I5" s="17"/>
      <c r="J5" s="17"/>
      <c r="K5" s="17"/>
      <c r="L5" s="17"/>
      <c r="M5" s="17"/>
      <c r="N5" s="17"/>
      <c r="O5" s="17"/>
      <c r="P5" s="17"/>
      <c r="Q5" s="17"/>
      <c r="R5" s="17"/>
      <c r="S5" s="17"/>
      <c r="T5" s="17"/>
      <c r="W5" s="178"/>
    </row>
    <row r="6" spans="1:23" s="201" customFormat="1" ht="19.95" customHeight="1">
      <c r="C6" s="202"/>
      <c r="D6" s="203"/>
      <c r="E6" s="1806" t="s">
        <v>306</v>
      </c>
      <c r="F6" s="1806"/>
      <c r="G6" s="1806"/>
      <c r="H6" s="1806"/>
      <c r="I6" s="1806"/>
      <c r="J6" s="204"/>
      <c r="K6" s="1806" t="s">
        <v>299</v>
      </c>
      <c r="L6" s="1806"/>
      <c r="M6" s="1806"/>
      <c r="N6" s="1830"/>
      <c r="O6" s="1477"/>
      <c r="P6" s="1806" t="s">
        <v>1685</v>
      </c>
      <c r="Q6" s="1805"/>
      <c r="R6" s="1805"/>
      <c r="S6" s="206"/>
      <c r="T6" s="1806" t="s">
        <v>1856</v>
      </c>
      <c r="U6" s="1807"/>
      <c r="V6" s="16"/>
      <c r="W6" s="202"/>
    </row>
    <row r="7" spans="1:23" s="146" customFormat="1" ht="15" customHeight="1">
      <c r="A7" s="181"/>
      <c r="C7" s="182"/>
      <c r="D7" s="24"/>
      <c r="E7" s="24"/>
      <c r="F7" s="26"/>
      <c r="G7" s="26"/>
      <c r="H7" s="24"/>
      <c r="I7" s="24"/>
      <c r="J7" s="24"/>
      <c r="K7" s="28"/>
      <c r="L7" s="192"/>
      <c r="M7" s="192"/>
      <c r="N7" s="192"/>
      <c r="O7" s="158"/>
      <c r="P7" s="28"/>
      <c r="Q7" s="28"/>
      <c r="R7" s="28"/>
      <c r="S7" s="165"/>
      <c r="T7" s="24"/>
      <c r="U7" s="24"/>
      <c r="V7" s="16"/>
      <c r="W7" s="182"/>
    </row>
    <row r="8" spans="1:23" ht="18" customHeight="1">
      <c r="D8"/>
      <c r="E8" s="25" t="s">
        <v>531</v>
      </c>
      <c r="F8" s="1810" t="s">
        <v>1419</v>
      </c>
      <c r="G8" s="1811"/>
      <c r="H8" s="1811"/>
      <c r="I8" s="1812"/>
      <c r="J8" s="158"/>
      <c r="K8" s="25" t="s">
        <v>1648</v>
      </c>
      <c r="L8" s="806">
        <v>29460</v>
      </c>
      <c r="M8" s="807"/>
      <c r="N8" s="26"/>
      <c r="O8" s="158"/>
      <c r="P8" s="25" t="s">
        <v>332</v>
      </c>
      <c r="Q8" s="96"/>
      <c r="R8" s="97">
        <v>1000</v>
      </c>
      <c r="T8" s="25" t="s">
        <v>1063</v>
      </c>
      <c r="U8" s="142">
        <v>45774</v>
      </c>
      <c r="V8" s="16"/>
    </row>
    <row r="9" spans="1:23" s="19" customFormat="1" ht="10.050000000000001" customHeight="1">
      <c r="A9" s="183"/>
      <c r="C9" s="179"/>
      <c r="D9" s="28"/>
      <c r="E9" s="10"/>
      <c r="F9" s="10"/>
      <c r="G9" s="10"/>
      <c r="H9" s="10"/>
      <c r="I9" s="10"/>
      <c r="J9" s="28"/>
      <c r="K9" s="10"/>
      <c r="L9" s="10"/>
      <c r="M9" s="10"/>
      <c r="N9" s="10"/>
      <c r="O9" s="158"/>
      <c r="P9" s="12"/>
      <c r="T9" s="12"/>
      <c r="V9" s="16"/>
      <c r="W9" s="179"/>
    </row>
    <row r="10" spans="1:23" ht="18" customHeight="1">
      <c r="D10"/>
      <c r="E10" s="25" t="s">
        <v>289</v>
      </c>
      <c r="F10" s="1827">
        <v>2511611</v>
      </c>
      <c r="G10" s="1828"/>
      <c r="H10" s="1828"/>
      <c r="I10" s="1829"/>
      <c r="J10" s="158"/>
      <c r="K10" s="25" t="s">
        <v>321</v>
      </c>
      <c r="L10" s="101" t="s">
        <v>189</v>
      </c>
      <c r="M10" s="84"/>
      <c r="N10" s="464"/>
      <c r="O10" s="158"/>
      <c r="P10" s="25" t="s">
        <v>325</v>
      </c>
      <c r="Q10" s="152"/>
      <c r="R10" s="1831" t="s">
        <v>1687</v>
      </c>
      <c r="T10" s="25" t="s">
        <v>1403</v>
      </c>
      <c r="U10" s="142" t="s">
        <v>984</v>
      </c>
      <c r="V10" s="16"/>
    </row>
    <row r="11" spans="1:23" s="19" customFormat="1" ht="10.050000000000001" customHeight="1">
      <c r="A11" s="183"/>
      <c r="C11" s="179"/>
      <c r="D11" s="28"/>
      <c r="E11" s="10"/>
      <c r="F11" s="10"/>
      <c r="G11" s="10"/>
      <c r="H11" s="10"/>
      <c r="I11" s="10"/>
      <c r="J11" s="28"/>
      <c r="K11" s="10"/>
      <c r="L11" s="10"/>
      <c r="M11" s="10"/>
      <c r="N11" s="10"/>
      <c r="O11" s="190"/>
      <c r="P11" s="12"/>
      <c r="R11" s="1832"/>
      <c r="S11" s="37"/>
      <c r="T11" s="12"/>
      <c r="V11" s="16"/>
      <c r="W11" s="179"/>
    </row>
    <row r="12" spans="1:23" ht="18" customHeight="1">
      <c r="D12"/>
      <c r="E12" s="25" t="s">
        <v>311</v>
      </c>
      <c r="F12" s="1810">
        <v>4423212</v>
      </c>
      <c r="G12" s="1811"/>
      <c r="H12" s="1811"/>
      <c r="I12" s="1812"/>
      <c r="J12" s="158"/>
      <c r="K12" s="25" t="s">
        <v>179</v>
      </c>
      <c r="L12" s="101" t="s">
        <v>190</v>
      </c>
      <c r="M12" s="84"/>
      <c r="N12" s="464"/>
      <c r="O12" s="158"/>
      <c r="P12" s="40"/>
      <c r="R12" s="1833"/>
      <c r="T12" s="25" t="s">
        <v>617</v>
      </c>
      <c r="U12" s="142" t="s">
        <v>1668</v>
      </c>
      <c r="V12" s="16"/>
    </row>
    <row r="13" spans="1:23" s="19" customFormat="1" ht="10.050000000000001" customHeight="1">
      <c r="A13" s="183"/>
      <c r="C13" s="179"/>
      <c r="D13" s="28"/>
      <c r="E13" s="10"/>
      <c r="F13" s="10"/>
      <c r="G13" s="10"/>
      <c r="H13" s="10"/>
      <c r="I13" s="10"/>
      <c r="J13" s="28"/>
      <c r="K13" s="12"/>
      <c r="O13" s="190"/>
      <c r="P13" s="12"/>
      <c r="Q13" s="38"/>
      <c r="R13" s="37"/>
      <c r="S13" s="37"/>
      <c r="T13" s="12"/>
      <c r="V13" s="16"/>
      <c r="W13" s="179"/>
    </row>
    <row r="14" spans="1:23" ht="18" customHeight="1">
      <c r="D14"/>
      <c r="E14" s="25" t="s">
        <v>254</v>
      </c>
      <c r="F14" s="1810"/>
      <c r="G14" s="1811"/>
      <c r="H14" s="1811"/>
      <c r="I14" s="1812"/>
      <c r="J14" s="158"/>
      <c r="K14" s="25" t="s">
        <v>110</v>
      </c>
      <c r="L14" s="101" t="s">
        <v>112</v>
      </c>
      <c r="M14" s="84"/>
      <c r="N14" s="464"/>
      <c r="O14" s="158"/>
      <c r="P14" s="1476" t="s">
        <v>368</v>
      </c>
      <c r="R14" s="38"/>
      <c r="T14" s="25" t="s">
        <v>1861</v>
      </c>
      <c r="U14" s="142">
        <v>45777</v>
      </c>
      <c r="V14" s="16"/>
    </row>
    <row r="15" spans="1:23" ht="10.050000000000001" customHeight="1">
      <c r="D15"/>
      <c r="E15" s="25"/>
      <c r="F15" s="30"/>
      <c r="G15" s="26"/>
      <c r="H15" s="25"/>
      <c r="I15" s="369"/>
      <c r="J15" s="158"/>
      <c r="K15" s="197"/>
      <c r="L15" s="197"/>
      <c r="M15" s="197"/>
      <c r="N15" s="197"/>
      <c r="O15" s="158"/>
      <c r="P15" s="10"/>
      <c r="Q15" s="28"/>
      <c r="R15" s="28"/>
      <c r="T15" s="12"/>
      <c r="U15" s="19"/>
      <c r="V15" s="16"/>
    </row>
    <row r="16" spans="1:23" ht="18" customHeight="1">
      <c r="D16"/>
      <c r="E16" s="26" t="s">
        <v>178</v>
      </c>
      <c r="F16" s="1813" t="s">
        <v>983</v>
      </c>
      <c r="G16" s="1811"/>
      <c r="H16" s="1811"/>
      <c r="I16" s="1812"/>
      <c r="J16" s="158"/>
      <c r="K16" s="351" t="s">
        <v>180</v>
      </c>
      <c r="L16" s="101" t="s">
        <v>587</v>
      </c>
      <c r="M16" s="84"/>
      <c r="N16" s="464"/>
      <c r="O16" s="158"/>
      <c r="P16" s="25" t="s">
        <v>369</v>
      </c>
      <c r="Q16" s="96"/>
      <c r="R16" s="97"/>
      <c r="T16" s="351" t="s">
        <v>1219</v>
      </c>
      <c r="U16" s="878">
        <f ca="1">TODAY()+1</f>
        <v>45953</v>
      </c>
      <c r="V16" s="16"/>
    </row>
    <row r="17" spans="1:23" ht="15" customHeight="1">
      <c r="D17"/>
      <c r="E17" s="28"/>
      <c r="F17" s="28"/>
      <c r="G17" s="28"/>
      <c r="H17" s="28"/>
      <c r="I17" s="28"/>
      <c r="J17" s="28"/>
      <c r="K17" s="28"/>
      <c r="L17" s="28"/>
      <c r="M17" s="28"/>
      <c r="N17" s="28"/>
      <c r="O17" s="190"/>
      <c r="P17" s="28"/>
      <c r="Q17" s="28"/>
      <c r="R17" s="200"/>
      <c r="S17" s="93"/>
      <c r="V17" s="16"/>
    </row>
    <row r="18" spans="1:23" ht="20.100000000000001" customHeight="1">
      <c r="E18" s="1815"/>
      <c r="F18" s="1815"/>
      <c r="G18" s="1815"/>
      <c r="H18" s="1815"/>
      <c r="I18" s="1815"/>
      <c r="J18" s="1815"/>
      <c r="K18" s="1815"/>
      <c r="L18" s="1815"/>
      <c r="M18" s="1815"/>
      <c r="N18" s="1815"/>
      <c r="O18" s="1815"/>
      <c r="P18" s="1815"/>
      <c r="Q18" s="1815"/>
      <c r="R18" s="1815"/>
      <c r="S18" s="1816"/>
      <c r="T18" s="1816"/>
      <c r="U18" s="1816"/>
    </row>
    <row r="19" spans="1:23" customFormat="1" ht="34.950000000000003" customHeight="1">
      <c r="A19" s="1808"/>
      <c r="B19" s="1809"/>
      <c r="C19" s="171"/>
      <c r="D19" s="5"/>
      <c r="E19" s="5"/>
      <c r="F19" s="5"/>
      <c r="G19" s="5"/>
      <c r="H19" s="5"/>
      <c r="I19" s="5"/>
      <c r="J19" s="5"/>
      <c r="K19" s="5"/>
      <c r="L19" s="5"/>
      <c r="M19" s="5"/>
      <c r="N19" s="37"/>
      <c r="O19" s="38"/>
      <c r="P19" s="38"/>
      <c r="Q19" s="37"/>
      <c r="R19" s="37"/>
      <c r="S19" s="37"/>
      <c r="T19" s="38"/>
      <c r="U19" s="5"/>
      <c r="V19" s="171"/>
      <c r="W19" s="171"/>
    </row>
    <row r="20" spans="1:23" s="531" customFormat="1" ht="20.100000000000001" customHeight="1">
      <c r="A20" s="530"/>
    </row>
    <row r="21" spans="1:23" s="534" customFormat="1" ht="34.950000000000003" customHeight="1">
      <c r="A21" s="530"/>
      <c r="D21" s="5"/>
      <c r="E21" s="174" t="s">
        <v>614</v>
      </c>
      <c r="F21" s="5"/>
      <c r="G21" s="5"/>
      <c r="H21" s="5"/>
      <c r="I21" s="5"/>
      <c r="J21" s="5"/>
      <c r="K21" s="5"/>
      <c r="L21" s="175"/>
      <c r="M21" s="5"/>
      <c r="N21" s="5"/>
      <c r="O21" s="5"/>
      <c r="P21" s="5"/>
      <c r="Q21" s="5"/>
      <c r="R21" s="5"/>
      <c r="S21" s="5"/>
      <c r="T21" s="5"/>
      <c r="U21" s="5"/>
      <c r="V21" s="5"/>
    </row>
    <row r="22" spans="1:23" s="534" customFormat="1" ht="4.95" customHeight="1">
      <c r="A22" s="530"/>
      <c r="D22"/>
      <c r="E22" s="158"/>
      <c r="F22"/>
      <c r="G22"/>
      <c r="H22"/>
      <c r="I22"/>
      <c r="J22"/>
      <c r="K22"/>
      <c r="L22"/>
      <c r="M22"/>
      <c r="N22" s="93"/>
      <c r="O22" s="96"/>
      <c r="P22" s="96"/>
      <c r="Q22" s="93"/>
      <c r="R22" s="93"/>
      <c r="S22" s="93"/>
      <c r="T22" s="96"/>
      <c r="U22"/>
      <c r="V22"/>
    </row>
    <row r="23" spans="1:23" s="534" customFormat="1" ht="18" customHeight="1">
      <c r="A23" s="530"/>
      <c r="D23" s="532"/>
      <c r="E23" s="1485"/>
      <c r="F23" s="1486"/>
      <c r="G23" s="1487"/>
      <c r="H23" s="1488"/>
      <c r="I23" s="1485"/>
      <c r="J23" s="1485"/>
      <c r="K23" s="1488"/>
      <c r="L23" s="1485"/>
      <c r="M23" s="1485"/>
      <c r="N23" s="1487"/>
      <c r="O23" s="1489"/>
      <c r="P23" s="1817"/>
      <c r="Q23" s="1818"/>
      <c r="R23" s="1485"/>
      <c r="S23" s="1485"/>
      <c r="T23" s="1489"/>
      <c r="U23" s="1489"/>
      <c r="V23" s="532"/>
    </row>
    <row r="24" spans="1:23" s="171" customFormat="1">
      <c r="A24" s="186"/>
      <c r="D24" s="26"/>
      <c r="E24" s="132"/>
      <c r="F24" s="1804"/>
      <c r="G24" s="1805"/>
      <c r="H24" s="26"/>
      <c r="I24" s="26"/>
      <c r="J24" s="26"/>
      <c r="K24" s="26"/>
      <c r="L24" s="26"/>
      <c r="M24" s="26"/>
      <c r="N24" s="26"/>
      <c r="O24" s="132"/>
      <c r="P24" s="1805"/>
      <c r="Q24" s="1805"/>
      <c r="R24" s="132"/>
      <c r="S24" s="371"/>
      <c r="T24" s="26"/>
      <c r="U24" s="26"/>
      <c r="V24" s="26"/>
    </row>
    <row r="25" spans="1:23" s="171" customFormat="1">
      <c r="A25" s="186"/>
      <c r="D25" s="26"/>
      <c r="E25" s="132"/>
      <c r="F25" s="1804"/>
      <c r="G25" s="1805"/>
      <c r="H25" s="26"/>
      <c r="I25" s="26"/>
      <c r="J25" s="26"/>
      <c r="K25" s="26"/>
      <c r="L25" s="26"/>
      <c r="M25" s="26"/>
      <c r="N25" s="26"/>
      <c r="O25" s="26"/>
      <c r="P25" s="26"/>
      <c r="Q25" s="26"/>
      <c r="R25" s="26"/>
      <c r="S25" s="26"/>
      <c r="T25" s="26"/>
      <c r="U25" s="26"/>
      <c r="V25" s="26"/>
    </row>
    <row r="26" spans="1:23" s="171" customFormat="1">
      <c r="A26" s="186"/>
      <c r="D26" s="26"/>
      <c r="E26" s="26"/>
      <c r="F26" s="1804"/>
      <c r="G26" s="1805"/>
      <c r="H26" s="26"/>
      <c r="I26" s="26"/>
      <c r="J26" s="26"/>
      <c r="K26" s="26"/>
      <c r="L26" s="26"/>
      <c r="M26" s="26"/>
      <c r="N26" s="26"/>
      <c r="O26" s="26"/>
      <c r="P26" s="26"/>
      <c r="Q26" s="26"/>
      <c r="R26" s="26"/>
      <c r="S26" s="26"/>
      <c r="T26" s="26"/>
      <c r="U26" s="26"/>
      <c r="V26" s="26"/>
    </row>
    <row r="27" spans="1:23" s="171" customFormat="1">
      <c r="A27" s="186"/>
      <c r="D27" s="26"/>
      <c r="E27" s="132"/>
      <c r="F27" s="1804"/>
      <c r="G27" s="1805"/>
      <c r="H27" s="26"/>
      <c r="I27" s="26"/>
      <c r="J27" s="26"/>
      <c r="K27" s="26"/>
      <c r="L27" s="26"/>
      <c r="M27" s="26"/>
      <c r="N27" s="26"/>
      <c r="O27" s="26"/>
      <c r="P27" s="26"/>
      <c r="Q27" s="26"/>
      <c r="R27" s="26"/>
      <c r="S27" s="26"/>
      <c r="T27" s="26"/>
      <c r="U27" s="26"/>
      <c r="V27" s="26"/>
    </row>
    <row r="28" spans="1:23" s="171" customFormat="1">
      <c r="A28" s="186"/>
      <c r="D28" s="26"/>
      <c r="E28" s="26"/>
      <c r="F28" s="1804"/>
      <c r="G28" s="1805"/>
      <c r="H28" s="26"/>
      <c r="I28" s="26"/>
      <c r="J28" s="26"/>
      <c r="K28" s="26"/>
      <c r="L28" s="26"/>
      <c r="M28" s="26"/>
      <c r="N28" s="26"/>
      <c r="O28" s="26"/>
      <c r="P28" s="26"/>
      <c r="Q28" s="26"/>
      <c r="R28" s="26"/>
      <c r="S28" s="26"/>
      <c r="T28" s="26"/>
      <c r="U28" s="26"/>
      <c r="V28" s="26"/>
    </row>
    <row r="29" spans="1:23" s="171" customFormat="1">
      <c r="A29" s="186"/>
      <c r="D29" s="26"/>
      <c r="E29" s="132"/>
      <c r="F29" s="1804"/>
      <c r="G29" s="1805"/>
      <c r="H29" s="26"/>
      <c r="I29" s="26"/>
      <c r="J29" s="26"/>
      <c r="K29" s="26"/>
      <c r="L29" s="26"/>
      <c r="M29" s="26"/>
      <c r="N29" s="26"/>
      <c r="O29" s="26"/>
      <c r="P29" s="26"/>
      <c r="Q29" s="26"/>
      <c r="R29" s="26"/>
      <c r="S29" s="26"/>
      <c r="T29" s="26"/>
      <c r="U29" s="26"/>
      <c r="V29" s="26"/>
    </row>
    <row r="30" spans="1:23" s="171" customFormat="1">
      <c r="A30" s="186"/>
      <c r="D30" s="26"/>
      <c r="E30" s="26"/>
      <c r="F30" s="1804"/>
      <c r="G30" s="1805"/>
      <c r="H30" s="26"/>
      <c r="I30" s="26"/>
      <c r="J30" s="26"/>
      <c r="K30" s="26"/>
      <c r="L30" s="26"/>
      <c r="M30" s="26"/>
      <c r="N30" s="26"/>
      <c r="O30" s="26"/>
      <c r="P30" s="26"/>
      <c r="Q30" s="26"/>
      <c r="R30" s="26"/>
      <c r="S30" s="26"/>
      <c r="T30" s="26"/>
      <c r="U30" s="26"/>
      <c r="V30" s="26"/>
    </row>
    <row r="31" spans="1:23" s="171" customFormat="1">
      <c r="A31" s="186"/>
      <c r="O31" s="172"/>
      <c r="P31" s="173"/>
      <c r="Q31" s="173"/>
      <c r="R31" s="172"/>
      <c r="S31" s="172"/>
      <c r="T31" s="173"/>
    </row>
    <row r="32" spans="1:23" s="171" customFormat="1">
      <c r="A32" s="186"/>
      <c r="O32" s="172"/>
      <c r="P32" s="173"/>
      <c r="Q32" s="173"/>
      <c r="R32" s="172"/>
      <c r="S32" s="172"/>
      <c r="T32" s="173"/>
    </row>
    <row r="33" spans="1:20" s="171" customFormat="1">
      <c r="A33" s="186"/>
      <c r="O33" s="172"/>
      <c r="P33" s="173"/>
      <c r="Q33" s="173"/>
      <c r="R33" s="172"/>
      <c r="S33" s="172"/>
      <c r="T33" s="173"/>
    </row>
    <row r="34" spans="1:20" s="171" customFormat="1">
      <c r="A34" s="186"/>
      <c r="O34" s="172"/>
      <c r="P34" s="173"/>
      <c r="Q34" s="173"/>
      <c r="R34" s="172"/>
      <c r="S34" s="172"/>
      <c r="T34" s="173"/>
    </row>
    <row r="35" spans="1:20" s="171" customFormat="1">
      <c r="A35" s="186"/>
      <c r="O35" s="172"/>
      <c r="P35" s="173"/>
      <c r="Q35" s="173"/>
      <c r="R35" s="172"/>
      <c r="S35" s="172"/>
      <c r="T35" s="173"/>
    </row>
    <row r="36" spans="1:20" s="171" customFormat="1">
      <c r="A36" s="186"/>
      <c r="O36" s="172"/>
      <c r="P36" s="173"/>
      <c r="Q36" s="173"/>
      <c r="R36" s="172"/>
      <c r="S36" s="172"/>
      <c r="T36" s="173"/>
    </row>
    <row r="37" spans="1:20" s="171" customFormat="1">
      <c r="A37" s="186"/>
      <c r="O37" s="172"/>
      <c r="P37" s="173"/>
      <c r="Q37" s="173"/>
      <c r="R37" s="172"/>
      <c r="S37" s="172"/>
      <c r="T37" s="173"/>
    </row>
    <row r="38" spans="1:20" s="171" customFormat="1">
      <c r="A38" s="186"/>
      <c r="O38" s="172"/>
      <c r="P38" s="173"/>
      <c r="Q38" s="173"/>
      <c r="R38" s="172"/>
      <c r="S38" s="172"/>
      <c r="T38" s="173"/>
    </row>
    <row r="39" spans="1:20" s="171" customFormat="1">
      <c r="A39" s="186"/>
      <c r="O39" s="172"/>
      <c r="P39" s="173"/>
      <c r="Q39" s="173"/>
      <c r="R39" s="172"/>
      <c r="S39" s="172"/>
      <c r="T39" s="173"/>
    </row>
    <row r="40" spans="1:20" s="171" customFormat="1">
      <c r="A40" s="186"/>
      <c r="O40" s="172"/>
      <c r="P40" s="173"/>
      <c r="Q40" s="173"/>
      <c r="R40" s="172"/>
      <c r="S40" s="172"/>
      <c r="T40" s="173"/>
    </row>
    <row r="41" spans="1:20" s="171" customFormat="1">
      <c r="A41" s="186"/>
      <c r="O41" s="172"/>
      <c r="P41" s="173"/>
      <c r="Q41" s="173"/>
      <c r="R41" s="172"/>
      <c r="S41" s="172"/>
      <c r="T41" s="173"/>
    </row>
    <row r="42" spans="1:20" s="171" customFormat="1">
      <c r="A42" s="186"/>
      <c r="O42" s="172"/>
      <c r="P42" s="173"/>
      <c r="Q42" s="173"/>
      <c r="R42" s="172"/>
      <c r="S42" s="172"/>
      <c r="T42" s="173"/>
    </row>
    <row r="43" spans="1:20" s="171" customFormat="1">
      <c r="A43" s="186"/>
      <c r="O43" s="172"/>
      <c r="P43" s="173"/>
      <c r="Q43" s="173"/>
      <c r="R43" s="172"/>
      <c r="S43" s="172"/>
      <c r="T43" s="173"/>
    </row>
    <row r="44" spans="1:20" s="171" customFormat="1">
      <c r="A44" s="186"/>
      <c r="O44" s="172"/>
      <c r="P44" s="173"/>
      <c r="Q44" s="173"/>
      <c r="R44" s="172"/>
      <c r="S44" s="172"/>
      <c r="T44" s="173"/>
    </row>
    <row r="45" spans="1:20" s="171" customFormat="1">
      <c r="A45" s="186"/>
      <c r="O45" s="172"/>
      <c r="P45" s="173"/>
      <c r="Q45" s="173"/>
      <c r="R45" s="172"/>
      <c r="S45" s="172"/>
      <c r="T45" s="173"/>
    </row>
  </sheetData>
  <mergeCells count="23">
    <mergeCell ref="F27:G27"/>
    <mergeCell ref="F28:G28"/>
    <mergeCell ref="F29:G29"/>
    <mergeCell ref="F30:G30"/>
    <mergeCell ref="P23:Q23"/>
    <mergeCell ref="F24:G24"/>
    <mergeCell ref="P24:Q24"/>
    <mergeCell ref="F25:G25"/>
    <mergeCell ref="F26:G26"/>
    <mergeCell ref="A19:B19"/>
    <mergeCell ref="F14:I14"/>
    <mergeCell ref="F16:I16"/>
    <mergeCell ref="E18:U18"/>
    <mergeCell ref="F8:I8"/>
    <mergeCell ref="F12:I12"/>
    <mergeCell ref="R10:R12"/>
    <mergeCell ref="T6:U6"/>
    <mergeCell ref="F10:I10"/>
    <mergeCell ref="A2:B2"/>
    <mergeCell ref="E4:I4"/>
    <mergeCell ref="E6:I6"/>
    <mergeCell ref="K6:N6"/>
    <mergeCell ref="P6:R6"/>
  </mergeCells>
  <phoneticPr fontId="17" type="noConversion"/>
  <dataValidations count="1">
    <dataValidation type="list" allowBlank="1" showInputMessage="1" showErrorMessage="1" sqref="F8:I8" xr:uid="{8498A42A-8926-41A4-8894-C3AA54EA6390}">
      <formula1>"Lead,Prospect,Contact"</formula1>
    </dataValidation>
  </dataValidation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A93C0-4CAA-4A9C-BB8D-8AF49B0CE42A}">
  <sheetPr codeName="Sheet38">
    <tabColor theme="0" tint="-0.249977111117893"/>
  </sheetPr>
  <dimension ref="A1:W44"/>
  <sheetViews>
    <sheetView showGridLines="0" workbookViewId="0">
      <selection activeCell="H29" sqref="H29"/>
    </sheetView>
  </sheetViews>
  <sheetFormatPr defaultColWidth="9.109375" defaultRowHeight="14.4"/>
  <cols>
    <col min="1" max="1" width="6.6640625" style="170" customWidth="1"/>
    <col min="2" max="2" width="14.77734375" style="5" customWidth="1"/>
    <col min="3" max="4" width="1.77734375" style="171" customWidth="1"/>
    <col min="5" max="5" width="17.77734375" style="5" customWidth="1"/>
    <col min="6" max="6" width="6.77734375" style="5" customWidth="1"/>
    <col min="7" max="7" width="8.77734375" style="5" customWidth="1"/>
    <col min="8" max="8" width="1.109375" style="5" customWidth="1"/>
    <col min="9" max="9" width="8.109375" style="5" customWidth="1"/>
    <col min="10" max="10" width="5.77734375" style="5" customWidth="1"/>
    <col min="11" max="12" width="16.77734375" style="5" customWidth="1"/>
    <col min="13" max="13" width="7.109375" style="5" customWidth="1"/>
    <col min="14" max="14" width="5.77734375" style="37" customWidth="1"/>
    <col min="15" max="15" width="16.77734375" style="38" customWidth="1"/>
    <col min="16" max="16" width="1.33203125" style="38" customWidth="1"/>
    <col min="17" max="17" width="11.77734375" style="37" customWidth="1"/>
    <col min="18" max="18" width="11.109375" style="37" customWidth="1"/>
    <col min="19" max="19" width="5.77734375" style="37" customWidth="1"/>
    <col min="20" max="20" width="15.44140625" style="38" customWidth="1"/>
    <col min="21" max="21" width="23.77734375" style="5" customWidth="1"/>
    <col min="22" max="22" width="1.77734375" style="171" customWidth="1"/>
    <col min="23" max="23" width="2.6640625" style="171" customWidth="1"/>
    <col min="24" max="16384" width="9.109375" style="5"/>
  </cols>
  <sheetData>
    <row r="1" spans="1:23" ht="14.4" customHeight="1">
      <c r="E1" s="171"/>
      <c r="F1" s="171"/>
      <c r="G1" s="171"/>
      <c r="H1" s="171"/>
      <c r="I1" s="171"/>
      <c r="J1" s="171"/>
      <c r="K1" s="171"/>
      <c r="L1" s="171"/>
      <c r="M1" s="171"/>
      <c r="N1" s="172"/>
      <c r="O1" s="173"/>
      <c r="P1" s="173"/>
      <c r="Q1" s="172"/>
      <c r="R1" s="172"/>
      <c r="S1" s="172"/>
      <c r="T1" s="173"/>
      <c r="U1" s="171"/>
    </row>
    <row r="2" spans="1:23" customFormat="1" ht="34.950000000000003" customHeight="1">
      <c r="A2" s="1808"/>
      <c r="B2" s="1809"/>
      <c r="C2" s="171"/>
      <c r="D2" s="5"/>
      <c r="E2" s="174" t="s">
        <v>1487</v>
      </c>
      <c r="F2" s="5"/>
      <c r="G2" s="5"/>
      <c r="H2" s="5"/>
      <c r="I2" s="5"/>
      <c r="J2" s="5"/>
      <c r="K2" s="5"/>
      <c r="L2" s="175"/>
      <c r="M2" s="5"/>
      <c r="N2" s="5"/>
      <c r="O2" s="5"/>
      <c r="P2" s="5"/>
      <c r="Q2" s="5"/>
      <c r="R2" s="5"/>
      <c r="S2" s="5"/>
      <c r="T2" s="38"/>
      <c r="U2" s="5"/>
      <c r="V2" s="5"/>
      <c r="W2" s="171"/>
    </row>
    <row r="3" spans="1:23" customFormat="1" ht="15" customHeight="1">
      <c r="A3" s="170"/>
      <c r="B3" s="5"/>
      <c r="C3" s="171"/>
      <c r="D3" s="171"/>
      <c r="E3" s="171"/>
      <c r="F3" s="176"/>
      <c r="G3" s="171"/>
      <c r="H3" s="171"/>
      <c r="I3" s="171"/>
      <c r="J3" s="171"/>
      <c r="K3" s="171"/>
      <c r="L3" s="171"/>
      <c r="M3" s="171"/>
      <c r="N3" s="171"/>
      <c r="O3" s="171"/>
      <c r="P3" s="171"/>
      <c r="Q3" s="171"/>
      <c r="R3" s="171"/>
      <c r="S3" s="171"/>
      <c r="T3" s="171"/>
      <c r="U3" s="171"/>
      <c r="V3" s="171"/>
      <c r="W3" s="171"/>
    </row>
    <row r="4" spans="1:23" s="16" customFormat="1" ht="34.950000000000003" customHeight="1">
      <c r="A4" s="177"/>
      <c r="C4" s="178"/>
      <c r="E4" s="1819"/>
      <c r="F4" s="1820"/>
      <c r="G4" s="1820"/>
      <c r="H4" s="1820"/>
      <c r="I4" s="1820"/>
      <c r="J4" s="41"/>
      <c r="K4" s="17"/>
      <c r="L4" s="17"/>
      <c r="M4" s="18"/>
      <c r="N4" s="18"/>
      <c r="S4" s="18"/>
      <c r="T4" s="18"/>
      <c r="W4" s="178"/>
    </row>
    <row r="5" spans="1:23" s="16" customFormat="1" ht="10.050000000000001" customHeight="1">
      <c r="A5" s="177"/>
      <c r="C5" s="178"/>
      <c r="E5" s="17"/>
      <c r="F5" s="17"/>
      <c r="G5" s="17"/>
      <c r="H5" s="17"/>
      <c r="I5" s="17"/>
      <c r="J5" s="17"/>
      <c r="K5" s="17"/>
      <c r="L5" s="17"/>
      <c r="M5" s="17"/>
      <c r="N5" s="17"/>
      <c r="O5" s="17"/>
      <c r="P5" s="17"/>
      <c r="Q5" s="17"/>
      <c r="R5" s="17"/>
      <c r="S5" s="17"/>
      <c r="T5" s="17"/>
      <c r="W5" s="178"/>
    </row>
    <row r="6" spans="1:23" s="201" customFormat="1" ht="19.95" customHeight="1">
      <c r="C6" s="202"/>
      <c r="D6" s="203"/>
      <c r="E6" s="1806" t="s">
        <v>306</v>
      </c>
      <c r="F6" s="1806"/>
      <c r="G6" s="1806"/>
      <c r="H6" s="1806"/>
      <c r="I6" s="1806"/>
      <c r="J6" s="1478"/>
      <c r="K6" s="1806" t="s">
        <v>299</v>
      </c>
      <c r="L6" s="1806"/>
      <c r="M6" s="1806"/>
      <c r="N6" s="1479"/>
      <c r="O6" s="1806" t="s">
        <v>1685</v>
      </c>
      <c r="P6" s="1806"/>
      <c r="Q6" s="1806"/>
      <c r="R6" s="1814"/>
      <c r="S6" s="1478"/>
      <c r="T6" s="1806" t="s">
        <v>1218</v>
      </c>
      <c r="U6" s="1807"/>
      <c r="V6" s="203"/>
      <c r="W6" s="202"/>
    </row>
    <row r="7" spans="1:23" s="146" customFormat="1" ht="15" customHeight="1">
      <c r="A7" s="181"/>
      <c r="C7" s="182"/>
      <c r="D7" s="24"/>
      <c r="E7" s="24"/>
      <c r="F7" s="26"/>
      <c r="G7" s="26"/>
      <c r="H7" s="24"/>
      <c r="I7" s="24"/>
      <c r="J7" s="24"/>
      <c r="K7" s="28"/>
      <c r="L7" s="192"/>
      <c r="M7" s="192"/>
      <c r="N7" s="158"/>
      <c r="O7" s="28"/>
      <c r="P7" s="28"/>
      <c r="Q7" s="28"/>
      <c r="R7" s="28"/>
      <c r="S7" s="41"/>
      <c r="T7" s="24"/>
      <c r="U7" s="24"/>
      <c r="V7" s="24"/>
      <c r="W7" s="182"/>
    </row>
    <row r="8" spans="1:23" ht="18" customHeight="1">
      <c r="D8"/>
      <c r="E8" s="95" t="s">
        <v>531</v>
      </c>
      <c r="F8" s="1810" t="s">
        <v>374</v>
      </c>
      <c r="G8" s="1811"/>
      <c r="H8" s="1811"/>
      <c r="I8" s="1812"/>
      <c r="J8" s="158"/>
      <c r="K8" s="95" t="s">
        <v>1648</v>
      </c>
      <c r="L8" s="142"/>
      <c r="M8" s="26"/>
      <c r="N8" s="158"/>
      <c r="O8" s="95" t="s">
        <v>332</v>
      </c>
      <c r="P8" s="96"/>
      <c r="Q8" s="101">
        <v>1000</v>
      </c>
      <c r="R8" s="703"/>
      <c r="T8" s="146" t="s">
        <v>1063</v>
      </c>
      <c r="U8" s="806">
        <f ca="1">TODAY()</f>
        <v>45952</v>
      </c>
      <c r="V8" s="24"/>
    </row>
    <row r="9" spans="1:23" s="19" customFormat="1" ht="7.05" customHeight="1">
      <c r="A9" s="183"/>
      <c r="C9" s="179"/>
      <c r="D9" s="28"/>
      <c r="E9" s="28"/>
      <c r="F9" s="10"/>
      <c r="G9" s="10"/>
      <c r="H9" s="10"/>
      <c r="I9" s="10"/>
      <c r="J9" s="28"/>
      <c r="K9" s="28"/>
      <c r="L9" s="10"/>
      <c r="M9" s="10"/>
      <c r="N9" s="158"/>
      <c r="U9" s="12"/>
      <c r="V9" s="28"/>
      <c r="W9" s="179"/>
    </row>
    <row r="10" spans="1:23" ht="18" customHeight="1">
      <c r="D10"/>
      <c r="E10" s="98" t="s">
        <v>289</v>
      </c>
      <c r="F10" s="1810">
        <v>2526543</v>
      </c>
      <c r="G10" s="1811"/>
      <c r="H10" s="1811"/>
      <c r="I10" s="1812"/>
      <c r="J10" s="158"/>
      <c r="K10" s="95" t="s">
        <v>321</v>
      </c>
      <c r="L10" s="101"/>
      <c r="M10" s="464"/>
      <c r="N10" s="158"/>
      <c r="O10" s="95" t="s">
        <v>325</v>
      </c>
      <c r="P10" s="152"/>
      <c r="Q10" s="1821" t="s">
        <v>1687</v>
      </c>
      <c r="R10" s="1822"/>
      <c r="T10" s="95" t="s">
        <v>1403</v>
      </c>
      <c r="U10" s="806" t="s">
        <v>585</v>
      </c>
      <c r="V10"/>
    </row>
    <row r="11" spans="1:23" s="19" customFormat="1" ht="7.05" customHeight="1">
      <c r="A11" s="183"/>
      <c r="C11" s="179"/>
      <c r="D11" s="28"/>
      <c r="E11" s="28"/>
      <c r="F11" s="10"/>
      <c r="G11" s="10"/>
      <c r="H11" s="10"/>
      <c r="I11" s="10"/>
      <c r="J11" s="28"/>
      <c r="K11" s="28"/>
      <c r="L11" s="10"/>
      <c r="M11" s="10"/>
      <c r="N11" s="190"/>
      <c r="Q11" s="1823"/>
      <c r="R11" s="1824"/>
      <c r="V11" s="28"/>
      <c r="W11" s="179"/>
    </row>
    <row r="12" spans="1:23" ht="18" customHeight="1">
      <c r="D12"/>
      <c r="E12" s="98" t="s">
        <v>311</v>
      </c>
      <c r="F12" s="101" t="s">
        <v>1489</v>
      </c>
      <c r="G12" s="884"/>
      <c r="H12" s="884"/>
      <c r="I12" s="100"/>
      <c r="J12" s="158"/>
      <c r="K12" s="146" t="s">
        <v>179</v>
      </c>
      <c r="L12" s="101"/>
      <c r="M12" s="464"/>
      <c r="N12" s="158"/>
      <c r="Q12" s="1825"/>
      <c r="R12" s="1826"/>
      <c r="T12" s="95" t="s">
        <v>1217</v>
      </c>
      <c r="U12" s="806">
        <f ca="1">U8+3</f>
        <v>45955</v>
      </c>
      <c r="V12"/>
    </row>
    <row r="13" spans="1:23" s="19" customFormat="1" ht="7.05" customHeight="1">
      <c r="A13" s="183"/>
      <c r="C13" s="179"/>
      <c r="D13" s="28"/>
      <c r="E13" s="95"/>
      <c r="F13" s="30"/>
      <c r="G13" s="26"/>
      <c r="H13" s="25"/>
      <c r="I13" s="369"/>
      <c r="J13" s="28"/>
      <c r="L13" s="197"/>
      <c r="M13" s="197"/>
      <c r="N13" s="190"/>
      <c r="P13" s="38"/>
      <c r="Q13" s="37"/>
      <c r="R13" s="37"/>
      <c r="U13" s="10"/>
      <c r="V13" s="28"/>
      <c r="W13" s="179"/>
    </row>
    <row r="14" spans="1:23" ht="18" customHeight="1">
      <c r="D14"/>
      <c r="E14" s="24" t="s">
        <v>254</v>
      </c>
      <c r="F14" s="1813"/>
      <c r="G14" s="1811"/>
      <c r="H14" s="1811"/>
      <c r="I14" s="1812"/>
      <c r="J14" s="158"/>
      <c r="K14" s="95" t="s">
        <v>110</v>
      </c>
      <c r="L14" s="101"/>
      <c r="M14" s="464"/>
      <c r="N14" s="158"/>
      <c r="O14" s="37" t="s">
        <v>1686</v>
      </c>
      <c r="P14" s="96"/>
      <c r="Q14" s="25"/>
      <c r="R14" s="41" t="s">
        <v>201</v>
      </c>
      <c r="T14" s="95" t="s">
        <v>617</v>
      </c>
      <c r="U14" s="101" t="s">
        <v>1221</v>
      </c>
      <c r="V14"/>
    </row>
    <row r="15" spans="1:23" ht="7.05" customHeight="1">
      <c r="D15"/>
      <c r="J15" s="158"/>
      <c r="K15" s="196"/>
      <c r="L15" s="10"/>
      <c r="M15" s="10"/>
      <c r="N15" s="158"/>
      <c r="O15" s="28"/>
      <c r="P15" s="28"/>
      <c r="Q15" s="10"/>
      <c r="R15" s="41"/>
      <c r="T15" s="19"/>
      <c r="U15" s="10"/>
      <c r="V15"/>
    </row>
    <row r="16" spans="1:23" ht="18" customHeight="1">
      <c r="D16"/>
      <c r="E16" s="98" t="s">
        <v>178</v>
      </c>
      <c r="F16" s="1810" t="s">
        <v>1488</v>
      </c>
      <c r="G16" s="1811"/>
      <c r="H16" s="1811"/>
      <c r="I16" s="1812"/>
      <c r="J16" s="158"/>
      <c r="K16" s="5" t="s">
        <v>180</v>
      </c>
      <c r="L16" s="101"/>
      <c r="M16" s="464"/>
      <c r="N16" s="158"/>
      <c r="O16" s="95" t="s">
        <v>369</v>
      </c>
      <c r="Q16" s="891"/>
      <c r="R16" s="892"/>
      <c r="T16" s="146" t="s">
        <v>1219</v>
      </c>
      <c r="U16" s="879"/>
      <c r="V16"/>
    </row>
    <row r="17" spans="1:23" ht="15" customHeight="1">
      <c r="D17"/>
      <c r="E17" s="28"/>
      <c r="F17" s="28"/>
      <c r="G17" s="28"/>
      <c r="H17" s="28"/>
      <c r="I17" s="28"/>
      <c r="J17" s="28"/>
      <c r="K17" s="28"/>
      <c r="L17" s="28"/>
      <c r="M17" s="28"/>
      <c r="N17" s="190"/>
      <c r="O17" s="28"/>
      <c r="P17" s="28"/>
      <c r="Q17" s="200"/>
      <c r="R17" s="200"/>
      <c r="S17" s="93"/>
      <c r="T17" s="28"/>
      <c r="U17"/>
      <c r="V17"/>
    </row>
    <row r="18" spans="1:23" ht="20.100000000000001" customHeight="1">
      <c r="E18" s="1815"/>
      <c r="F18" s="1815"/>
      <c r="G18" s="1815"/>
      <c r="H18" s="1815"/>
      <c r="I18" s="1815"/>
      <c r="J18" s="1815"/>
      <c r="K18" s="1815"/>
      <c r="L18" s="1815"/>
      <c r="M18" s="1815"/>
      <c r="N18" s="1815"/>
      <c r="O18" s="1815"/>
      <c r="P18" s="1815"/>
      <c r="Q18" s="1815"/>
      <c r="R18" s="1815"/>
      <c r="S18" s="1816"/>
      <c r="T18" s="1816"/>
      <c r="U18" s="1816"/>
    </row>
    <row r="19" spans="1:23" customFormat="1" ht="34.950000000000003" customHeight="1">
      <c r="A19" s="1808"/>
      <c r="B19" s="1809"/>
      <c r="C19" s="171"/>
      <c r="D19" s="5"/>
      <c r="E19" s="5"/>
      <c r="F19" s="5"/>
      <c r="G19" s="5"/>
      <c r="H19" s="5"/>
      <c r="I19" s="5"/>
      <c r="J19" s="5"/>
      <c r="K19" s="5"/>
      <c r="L19" s="5"/>
      <c r="M19" s="5"/>
      <c r="N19" s="37"/>
      <c r="O19" s="38"/>
      <c r="P19" s="38"/>
      <c r="Q19" s="37"/>
      <c r="R19" s="37"/>
      <c r="S19" s="37"/>
      <c r="T19" s="38"/>
      <c r="U19" s="5"/>
      <c r="V19" s="5"/>
      <c r="W19" s="171"/>
    </row>
    <row r="20" spans="1:23" s="531" customFormat="1" ht="20.100000000000001" customHeight="1">
      <c r="A20" s="530"/>
    </row>
    <row r="21" spans="1:23" s="534" customFormat="1" ht="34.950000000000003" customHeight="1">
      <c r="A21" s="530"/>
      <c r="D21" s="5"/>
      <c r="E21" s="174" t="s">
        <v>614</v>
      </c>
      <c r="F21" s="5"/>
      <c r="G21" s="5"/>
      <c r="H21" s="5"/>
      <c r="I21" s="5"/>
      <c r="J21" s="5"/>
      <c r="K21" s="5"/>
      <c r="L21" s="175"/>
      <c r="M21" s="5"/>
      <c r="N21" s="5"/>
      <c r="O21" s="5"/>
      <c r="P21" s="5"/>
      <c r="Q21" s="5"/>
      <c r="R21" s="5"/>
      <c r="S21" s="5"/>
      <c r="T21" s="5"/>
      <c r="U21" s="5"/>
      <c r="V21" s="5"/>
    </row>
    <row r="22" spans="1:23" s="534" customFormat="1" ht="4.95" customHeight="1">
      <c r="A22" s="530"/>
      <c r="D22"/>
      <c r="E22" s="158"/>
      <c r="F22"/>
      <c r="G22"/>
      <c r="H22"/>
      <c r="I22"/>
      <c r="J22"/>
      <c r="K22"/>
      <c r="L22"/>
      <c r="M22"/>
      <c r="N22" s="93"/>
      <c r="O22" s="96"/>
      <c r="P22" s="96"/>
      <c r="Q22" s="93"/>
      <c r="R22" s="93"/>
      <c r="S22" s="93"/>
      <c r="T22" s="96"/>
      <c r="U22"/>
      <c r="V22"/>
    </row>
    <row r="23" spans="1:23" s="534" customFormat="1" ht="18" customHeight="1">
      <c r="A23" s="530"/>
      <c r="D23" s="532"/>
      <c r="E23" s="1480"/>
      <c r="F23" s="1481"/>
      <c r="G23" s="1482"/>
      <c r="H23" s="1483"/>
      <c r="I23" s="1480"/>
      <c r="J23" s="1480"/>
      <c r="K23" s="1483"/>
      <c r="L23" s="1480"/>
      <c r="M23" s="1480"/>
      <c r="N23" s="1482"/>
      <c r="O23" s="1484"/>
      <c r="P23" s="1834"/>
      <c r="Q23" s="1835"/>
      <c r="R23" s="1480"/>
      <c r="S23" s="1480"/>
      <c r="T23" s="1484"/>
      <c r="U23" s="1484"/>
      <c r="V23" s="532"/>
    </row>
    <row r="24" spans="1:23" s="171" customFormat="1">
      <c r="A24" s="186"/>
      <c r="D24" s="26"/>
      <c r="E24" s="132"/>
      <c r="F24" s="1804"/>
      <c r="G24" s="1805"/>
      <c r="H24" s="26"/>
      <c r="I24" s="26"/>
      <c r="J24" s="26"/>
      <c r="K24" s="26"/>
      <c r="L24" s="26"/>
      <c r="M24" s="26"/>
      <c r="N24" s="26"/>
      <c r="O24" s="132"/>
      <c r="P24" s="1805"/>
      <c r="Q24" s="1805"/>
      <c r="R24" s="132"/>
      <c r="S24" s="371"/>
      <c r="T24" s="26"/>
      <c r="U24" s="26"/>
      <c r="V24" s="26"/>
    </row>
    <row r="25" spans="1:23" s="171" customFormat="1">
      <c r="A25" s="186"/>
      <c r="D25" s="26"/>
      <c r="E25" s="132"/>
      <c r="F25" s="1804"/>
      <c r="G25" s="1805"/>
      <c r="H25" s="26"/>
      <c r="I25" s="26"/>
      <c r="J25" s="26"/>
      <c r="K25" s="26"/>
      <c r="L25" s="26"/>
      <c r="M25" s="26"/>
      <c r="N25" s="26"/>
      <c r="O25" s="26"/>
      <c r="P25" s="26"/>
      <c r="Q25" s="26"/>
      <c r="R25" s="26"/>
      <c r="S25" s="26"/>
      <c r="T25" s="26"/>
      <c r="U25" s="26"/>
      <c r="V25" s="26"/>
    </row>
    <row r="26" spans="1:23" s="171" customFormat="1">
      <c r="A26" s="186"/>
      <c r="D26" s="26"/>
      <c r="E26" s="26"/>
      <c r="F26" s="1804"/>
      <c r="G26" s="1805"/>
      <c r="H26" s="26"/>
      <c r="I26" s="26"/>
      <c r="J26" s="26"/>
      <c r="K26" s="26"/>
      <c r="L26" s="26"/>
      <c r="M26" s="26"/>
      <c r="N26" s="26"/>
      <c r="O26" s="26"/>
      <c r="P26" s="26"/>
      <c r="Q26" s="26"/>
      <c r="R26" s="26"/>
      <c r="S26" s="26"/>
      <c r="T26" s="26"/>
      <c r="U26" s="26"/>
      <c r="V26" s="26"/>
    </row>
    <row r="27" spans="1:23" s="171" customFormat="1">
      <c r="A27" s="186"/>
      <c r="D27" s="26"/>
      <c r="E27" s="132"/>
      <c r="F27" s="1804"/>
      <c r="G27" s="1805"/>
      <c r="H27" s="26"/>
      <c r="I27" s="26"/>
      <c r="J27" s="26"/>
      <c r="K27" s="26"/>
      <c r="L27" s="26"/>
      <c r="M27" s="26"/>
      <c r="N27" s="26"/>
      <c r="O27" s="26"/>
      <c r="P27" s="26"/>
      <c r="Q27" s="26"/>
      <c r="R27" s="26"/>
      <c r="S27" s="26"/>
      <c r="T27" s="26"/>
      <c r="U27" s="26"/>
      <c r="V27" s="26"/>
    </row>
    <row r="28" spans="1:23" s="171" customFormat="1">
      <c r="A28" s="186"/>
      <c r="D28" s="26"/>
      <c r="E28" s="26"/>
      <c r="F28" s="1804"/>
      <c r="G28" s="1805"/>
      <c r="H28" s="26"/>
      <c r="I28" s="26"/>
      <c r="J28" s="26"/>
      <c r="K28" s="26"/>
      <c r="L28" s="26"/>
      <c r="M28" s="26"/>
      <c r="N28" s="26"/>
      <c r="O28" s="26"/>
      <c r="P28" s="26"/>
      <c r="Q28" s="26"/>
      <c r="R28" s="26"/>
      <c r="S28" s="26"/>
      <c r="T28" s="26"/>
      <c r="U28" s="26"/>
      <c r="V28" s="26"/>
    </row>
    <row r="29" spans="1:23" s="171" customFormat="1">
      <c r="A29" s="186"/>
      <c r="D29" s="26"/>
      <c r="E29" s="132"/>
      <c r="F29" s="1804"/>
      <c r="G29" s="1805"/>
      <c r="H29" s="26"/>
      <c r="I29" s="26"/>
      <c r="J29" s="26"/>
      <c r="K29" s="26"/>
      <c r="L29" s="26"/>
      <c r="M29" s="26"/>
      <c r="N29" s="26"/>
      <c r="O29" s="26"/>
      <c r="P29" s="26"/>
      <c r="Q29" s="26"/>
      <c r="R29" s="26"/>
      <c r="S29" s="26"/>
      <c r="T29" s="26"/>
      <c r="U29" s="26"/>
      <c r="V29" s="26"/>
    </row>
    <row r="30" spans="1:23" s="171" customFormat="1">
      <c r="A30" s="186"/>
      <c r="D30" s="26"/>
      <c r="E30" s="26"/>
      <c r="F30" s="1804"/>
      <c r="G30" s="1805"/>
      <c r="H30" s="26"/>
      <c r="I30" s="26"/>
      <c r="J30" s="26"/>
      <c r="K30" s="26"/>
      <c r="L30" s="26"/>
      <c r="M30" s="26"/>
      <c r="N30" s="26"/>
      <c r="O30" s="26"/>
      <c r="P30" s="26"/>
      <c r="Q30" s="26"/>
      <c r="R30" s="26"/>
      <c r="S30" s="26"/>
      <c r="T30" s="26"/>
      <c r="U30" s="26"/>
      <c r="V30" s="26"/>
    </row>
    <row r="31" spans="1:23" s="171" customFormat="1">
      <c r="A31" s="186"/>
      <c r="N31" s="172"/>
      <c r="S31" s="172"/>
      <c r="T31" s="173"/>
    </row>
    <row r="32" spans="1:23" s="171" customFormat="1">
      <c r="A32" s="186"/>
      <c r="N32" s="172"/>
      <c r="S32" s="172"/>
      <c r="T32" s="173"/>
    </row>
    <row r="33" spans="1:20" s="171" customFormat="1">
      <c r="A33" s="186"/>
      <c r="N33" s="172"/>
      <c r="O33" s="173"/>
      <c r="P33" s="173"/>
      <c r="Q33" s="172"/>
      <c r="R33" s="172"/>
      <c r="S33" s="172"/>
      <c r="T33" s="173"/>
    </row>
    <row r="34" spans="1:20" s="171" customFormat="1">
      <c r="A34" s="186"/>
      <c r="N34" s="172"/>
      <c r="O34" s="173"/>
      <c r="P34" s="173"/>
      <c r="Q34" s="172"/>
      <c r="R34" s="172"/>
      <c r="S34" s="172"/>
      <c r="T34" s="173"/>
    </row>
    <row r="35" spans="1:20" s="171" customFormat="1">
      <c r="A35" s="186"/>
      <c r="N35" s="172"/>
      <c r="O35" s="173"/>
      <c r="P35" s="173"/>
      <c r="Q35" s="172"/>
      <c r="R35" s="172"/>
      <c r="S35" s="172"/>
      <c r="T35" s="173"/>
    </row>
    <row r="36" spans="1:20" s="171" customFormat="1">
      <c r="A36" s="186"/>
      <c r="N36" s="172"/>
      <c r="O36" s="173"/>
      <c r="P36" s="173"/>
      <c r="Q36" s="172"/>
      <c r="R36" s="172"/>
      <c r="S36" s="172"/>
      <c r="T36" s="173"/>
    </row>
    <row r="37" spans="1:20" s="171" customFormat="1">
      <c r="A37" s="186"/>
      <c r="N37" s="172"/>
      <c r="O37" s="173"/>
      <c r="P37" s="173"/>
      <c r="Q37" s="172"/>
      <c r="R37" s="172"/>
      <c r="S37" s="172"/>
      <c r="T37" s="173"/>
    </row>
    <row r="38" spans="1:20" s="171" customFormat="1">
      <c r="A38" s="186"/>
      <c r="N38" s="172"/>
      <c r="O38" s="173"/>
      <c r="P38" s="173"/>
      <c r="Q38" s="172"/>
      <c r="R38" s="172"/>
      <c r="S38" s="172"/>
      <c r="T38" s="173"/>
    </row>
    <row r="39" spans="1:20" s="171" customFormat="1">
      <c r="A39" s="186"/>
      <c r="N39" s="172"/>
      <c r="O39" s="173"/>
      <c r="P39" s="173"/>
      <c r="Q39" s="172"/>
      <c r="R39" s="172"/>
      <c r="S39" s="172"/>
      <c r="T39" s="173"/>
    </row>
    <row r="40" spans="1:20" s="171" customFormat="1">
      <c r="A40" s="186"/>
      <c r="N40" s="172"/>
      <c r="O40" s="173"/>
      <c r="P40" s="173"/>
      <c r="Q40" s="172"/>
      <c r="R40" s="172"/>
      <c r="S40" s="172"/>
      <c r="T40" s="173"/>
    </row>
    <row r="41" spans="1:20" s="171" customFormat="1">
      <c r="A41" s="186"/>
      <c r="N41" s="172"/>
      <c r="O41" s="173"/>
      <c r="P41" s="173"/>
      <c r="Q41" s="172"/>
      <c r="R41" s="172"/>
      <c r="S41" s="172"/>
      <c r="T41" s="173"/>
    </row>
    <row r="42" spans="1:20" s="171" customFormat="1">
      <c r="A42" s="186"/>
      <c r="N42" s="172"/>
      <c r="O42" s="173"/>
      <c r="P42" s="173"/>
      <c r="Q42" s="172"/>
      <c r="R42" s="172"/>
      <c r="S42" s="172"/>
      <c r="T42" s="173"/>
    </row>
    <row r="43" spans="1:20" s="171" customFormat="1">
      <c r="A43" s="186"/>
      <c r="N43" s="172"/>
      <c r="O43" s="173"/>
      <c r="P43" s="173"/>
      <c r="Q43" s="172"/>
      <c r="R43" s="172"/>
      <c r="S43" s="172"/>
      <c r="T43" s="173"/>
    </row>
    <row r="44" spans="1:20" s="171" customFormat="1">
      <c r="A44" s="186"/>
      <c r="N44" s="172"/>
      <c r="O44" s="173"/>
      <c r="P44" s="173"/>
      <c r="Q44" s="172"/>
      <c r="R44" s="172"/>
      <c r="S44" s="172"/>
      <c r="T44" s="173"/>
    </row>
  </sheetData>
  <mergeCells count="22">
    <mergeCell ref="F27:G27"/>
    <mergeCell ref="F28:G28"/>
    <mergeCell ref="F29:G29"/>
    <mergeCell ref="F30:G30"/>
    <mergeCell ref="A19:B19"/>
    <mergeCell ref="F26:G26"/>
    <mergeCell ref="E18:U18"/>
    <mergeCell ref="P23:Q23"/>
    <mergeCell ref="F24:G24"/>
    <mergeCell ref="P24:Q24"/>
    <mergeCell ref="F25:G25"/>
    <mergeCell ref="A2:B2"/>
    <mergeCell ref="E4:I4"/>
    <mergeCell ref="E6:I6"/>
    <mergeCell ref="K6:M6"/>
    <mergeCell ref="F8:I8"/>
    <mergeCell ref="F16:I16"/>
    <mergeCell ref="F10:I10"/>
    <mergeCell ref="Q10:R12"/>
    <mergeCell ref="O6:R6"/>
    <mergeCell ref="T6:U6"/>
    <mergeCell ref="F14:I14"/>
  </mergeCells>
  <dataValidations disablePrompts="1" count="2">
    <dataValidation type="list" allowBlank="1" showInputMessage="1" showErrorMessage="1" sqref="F14:I14" xr:uid="{34DAE313-B10C-4D8D-8CE9-40DFA2E50EF9}">
      <formula1>"Active,Dormant"</formula1>
    </dataValidation>
    <dataValidation type="list" allowBlank="1" showInputMessage="1" showErrorMessage="1" sqref="F8:I8" xr:uid="{5ED20722-EFA4-4FB3-9871-342D1E85E69D}">
      <formula1>"Lead,Prospect,Contact"</formula1>
    </dataValidation>
  </dataValidation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D6EF7-BF4A-4209-BB22-AC060967B3AF}">
  <sheetPr codeName="Sheet40">
    <tabColor rgb="FF4FF721"/>
  </sheetPr>
  <dimension ref="A1:AO28"/>
  <sheetViews>
    <sheetView showGridLines="0" zoomScaleNormal="10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12.77734375" style="5" customWidth="1"/>
    <col min="7" max="8" width="7.5546875" style="40" hidden="1" customWidth="1"/>
    <col min="9" max="9" width="27.109375" style="40" customWidth="1"/>
    <col min="10" max="10" width="14" style="5" customWidth="1"/>
    <col min="11" max="11" width="17.5546875" style="37" customWidth="1"/>
    <col min="12" max="12" width="12" style="37" customWidth="1"/>
    <col min="13" max="13" width="10.77734375" style="109" customWidth="1"/>
    <col min="14" max="14" width="6.77734375" style="109" customWidth="1"/>
    <col min="15" max="15" width="22.5546875" style="37" customWidth="1"/>
    <col min="16" max="16" width="31.109375" style="37" customWidth="1"/>
    <col min="17" max="17" width="10.77734375" style="37" customWidth="1"/>
    <col min="18" max="18" width="10" style="37" bestFit="1" customWidth="1"/>
    <col min="19" max="19" width="1.77734375" style="38" customWidth="1"/>
    <col min="20" max="20" width="1.88671875" style="2" customWidth="1"/>
    <col min="21" max="21" width="12.77734375" style="40" customWidth="1"/>
    <col min="22" max="22" width="16.21875" style="40" bestFit="1" customWidth="1"/>
    <col min="23" max="23" width="9.109375" style="5"/>
    <col min="24" max="24" width="17.77734375" style="40" bestFit="1" customWidth="1"/>
    <col min="25" max="25" width="15.109375" style="40" bestFit="1" customWidth="1"/>
    <col min="26" max="26" width="8.5546875" style="40" bestFit="1" customWidth="1"/>
    <col min="27" max="27" width="15.109375" style="40" bestFit="1" customWidth="1"/>
    <col min="28" max="28" width="13.5546875" style="5" bestFit="1" customWidth="1"/>
    <col min="29" max="29" width="14.5546875" style="5" bestFit="1" customWidth="1"/>
    <col min="30" max="30" width="11.6640625" style="40" bestFit="1" customWidth="1"/>
    <col min="31" max="31" width="15" style="40" customWidth="1"/>
    <col min="32" max="32" width="10.77734375" style="40" bestFit="1" customWidth="1"/>
    <col min="33" max="33" width="12.77734375" style="5" bestFit="1" customWidth="1"/>
    <col min="34" max="34" width="5.6640625" style="40" bestFit="1" customWidth="1"/>
    <col min="35" max="35" width="14.6640625" style="40" bestFit="1" customWidth="1"/>
    <col min="36" max="36" width="9.109375" style="5"/>
    <col min="37" max="37" width="10.77734375" style="5" bestFit="1" customWidth="1"/>
    <col min="38" max="38" width="11.44140625" style="5" bestFit="1" customWidth="1"/>
    <col min="39" max="39" width="13.5546875" style="5" bestFit="1" customWidth="1"/>
    <col min="40" max="40" width="9.77734375" style="5" bestFit="1" customWidth="1"/>
    <col min="41" max="41" width="12.88671875" style="5" bestFit="1" customWidth="1"/>
    <col min="42" max="16384" width="9.109375" style="5"/>
  </cols>
  <sheetData>
    <row r="1" spans="1:41" s="2" customFormat="1" ht="14.4" customHeight="1">
      <c r="A1" s="1"/>
      <c r="B1"/>
      <c r="G1" s="8"/>
      <c r="H1" s="8"/>
      <c r="I1" s="8"/>
      <c r="K1" s="3"/>
      <c r="L1" s="3"/>
      <c r="M1" s="107"/>
      <c r="N1" s="107"/>
      <c r="O1" s="3"/>
      <c r="P1" s="3"/>
      <c r="Q1" s="3"/>
      <c r="R1" s="3"/>
      <c r="S1" s="4"/>
      <c r="U1" s="8"/>
      <c r="V1" s="8"/>
      <c r="X1" s="8"/>
      <c r="Y1" s="8"/>
      <c r="Z1" s="8"/>
      <c r="AA1" s="8"/>
      <c r="AD1" s="8"/>
      <c r="AE1" s="8"/>
      <c r="AF1" s="8"/>
      <c r="AH1" s="8"/>
      <c r="AI1" s="8"/>
    </row>
    <row r="2" spans="1:41" customFormat="1" ht="35.4" customHeight="1">
      <c r="A2" s="1800"/>
      <c r="B2" s="1769"/>
      <c r="C2" s="2"/>
      <c r="D2" s="5"/>
      <c r="E2" s="1797" t="s">
        <v>173</v>
      </c>
      <c r="F2" s="1769"/>
      <c r="G2" s="1769"/>
      <c r="H2" s="1769"/>
      <c r="I2" s="1769"/>
      <c r="J2" s="5"/>
      <c r="K2" s="37"/>
      <c r="L2" s="37"/>
      <c r="M2" s="109"/>
      <c r="N2" s="109"/>
      <c r="O2" s="37"/>
      <c r="P2" s="37"/>
      <c r="Q2" s="37"/>
      <c r="R2" s="37"/>
      <c r="S2" s="5"/>
      <c r="T2" s="7"/>
      <c r="U2" s="40"/>
      <c r="V2" s="40"/>
      <c r="X2" s="56"/>
      <c r="Y2" s="40"/>
      <c r="Z2" s="56"/>
      <c r="AA2" s="56"/>
      <c r="AD2" s="56"/>
      <c r="AE2" s="56"/>
      <c r="AF2" s="56"/>
      <c r="AH2" s="56"/>
      <c r="AI2" s="56"/>
    </row>
    <row r="3" spans="1:41" customFormat="1" ht="14.4" customHeight="1">
      <c r="A3" s="1"/>
      <c r="C3" s="2"/>
      <c r="D3" s="8"/>
      <c r="E3" s="8"/>
      <c r="F3" s="2"/>
      <c r="G3" s="8"/>
      <c r="H3" s="8"/>
      <c r="I3" s="332"/>
      <c r="J3" s="2"/>
      <c r="K3" s="3"/>
      <c r="L3" s="3"/>
      <c r="M3" s="107"/>
      <c r="N3" s="107"/>
      <c r="O3" s="3"/>
      <c r="P3" s="3"/>
      <c r="Q3" s="3"/>
      <c r="R3" s="3"/>
      <c r="S3" s="2"/>
      <c r="T3" s="7"/>
      <c r="U3" s="122"/>
      <c r="V3" s="122"/>
      <c r="X3" s="56"/>
      <c r="Y3" s="56"/>
      <c r="Z3" s="56"/>
      <c r="AA3" s="56"/>
      <c r="AD3" s="56"/>
      <c r="AE3" s="56"/>
      <c r="AF3" s="56"/>
      <c r="AH3" s="56"/>
      <c r="AI3" s="56"/>
    </row>
    <row r="4" spans="1:41" s="16" customFormat="1" ht="34.950000000000003" customHeight="1">
      <c r="A4" s="13"/>
      <c r="B4" s="14"/>
      <c r="C4" s="15"/>
      <c r="E4" s="1798" t="s">
        <v>1312</v>
      </c>
      <c r="F4" s="1799"/>
      <c r="G4" s="1799"/>
      <c r="H4" s="1799"/>
      <c r="I4" s="1799"/>
      <c r="J4" s="41"/>
      <c r="L4" s="41"/>
      <c r="M4" s="119"/>
      <c r="N4" s="119"/>
      <c r="O4" s="41"/>
      <c r="Q4" s="18"/>
      <c r="R4" s="18"/>
      <c r="S4" s="18"/>
      <c r="T4" s="7"/>
      <c r="U4" s="122"/>
      <c r="V4" s="122"/>
    </row>
    <row r="5" spans="1:41" s="16" customFormat="1" ht="10.050000000000001" customHeight="1">
      <c r="A5" s="13"/>
      <c r="B5" s="14"/>
      <c r="C5" s="15"/>
      <c r="E5" s="104"/>
      <c r="F5" s="41"/>
      <c r="G5" s="41"/>
      <c r="H5" s="41"/>
      <c r="I5" s="26"/>
      <c r="J5" s="41"/>
      <c r="L5" s="41"/>
      <c r="M5" s="119"/>
      <c r="N5" s="119"/>
      <c r="P5" s="41"/>
      <c r="Q5" s="18"/>
      <c r="R5" s="18"/>
      <c r="S5" s="18"/>
      <c r="T5" s="7"/>
      <c r="U5" s="122"/>
      <c r="V5" s="122"/>
    </row>
    <row r="6" spans="1:41" s="183" customFormat="1" ht="25.95" customHeight="1">
      <c r="A6" s="27"/>
      <c r="B6" s="27"/>
      <c r="C6" s="352"/>
      <c r="E6" s="471"/>
      <c r="F6" s="473" t="s">
        <v>48</v>
      </c>
      <c r="G6" s="473" t="s">
        <v>2</v>
      </c>
      <c r="H6" s="473" t="s">
        <v>2</v>
      </c>
      <c r="I6" s="473" t="s">
        <v>2</v>
      </c>
      <c r="J6" s="474" t="s">
        <v>174</v>
      </c>
      <c r="K6" s="474" t="s">
        <v>175</v>
      </c>
      <c r="L6" s="474" t="s">
        <v>176</v>
      </c>
      <c r="M6" s="1490" t="s">
        <v>177</v>
      </c>
      <c r="N6" s="521" t="s">
        <v>1817</v>
      </c>
      <c r="O6" s="480" t="s">
        <v>291</v>
      </c>
      <c r="P6" s="474" t="s">
        <v>321</v>
      </c>
      <c r="Q6" s="474" t="s">
        <v>110</v>
      </c>
      <c r="R6" s="472" t="s">
        <v>11</v>
      </c>
      <c r="T6" s="479"/>
      <c r="U6" s="480" t="s">
        <v>231</v>
      </c>
      <c r="V6" s="474" t="s">
        <v>179</v>
      </c>
      <c r="W6" s="480" t="s">
        <v>1117</v>
      </c>
      <c r="X6" s="480" t="s">
        <v>234</v>
      </c>
      <c r="Y6" s="474" t="s">
        <v>233</v>
      </c>
      <c r="Z6" s="480" t="s">
        <v>232</v>
      </c>
      <c r="AA6" s="480" t="s">
        <v>242</v>
      </c>
      <c r="AB6" s="480" t="s">
        <v>250</v>
      </c>
      <c r="AC6" s="480" t="s">
        <v>254</v>
      </c>
      <c r="AD6" s="480" t="s">
        <v>246</v>
      </c>
      <c r="AE6" s="480" t="s">
        <v>1423</v>
      </c>
      <c r="AF6" s="480" t="s">
        <v>248</v>
      </c>
      <c r="AG6" s="480" t="s">
        <v>249</v>
      </c>
      <c r="AH6" s="480" t="s">
        <v>241</v>
      </c>
      <c r="AI6" s="480" t="s">
        <v>245</v>
      </c>
      <c r="AJ6" s="480" t="s">
        <v>268</v>
      </c>
      <c r="AK6" s="480" t="s">
        <v>280</v>
      </c>
      <c r="AL6" s="480" t="s">
        <v>282</v>
      </c>
      <c r="AM6" s="480" t="s">
        <v>284</v>
      </c>
      <c r="AN6" s="480" t="s">
        <v>285</v>
      </c>
      <c r="AO6" s="480" t="s">
        <v>329</v>
      </c>
    </row>
    <row r="7" spans="1:41" s="19" customFormat="1" ht="25.95" customHeight="1">
      <c r="A7" s="27"/>
      <c r="B7" s="28"/>
      <c r="C7" s="20"/>
      <c r="D7" s="21"/>
      <c r="E7" s="28"/>
      <c r="F7" s="28"/>
      <c r="G7" s="25">
        <v>1</v>
      </c>
      <c r="H7" s="10"/>
      <c r="I7" s="29" t="s">
        <v>13</v>
      </c>
      <c r="J7" s="26" t="s">
        <v>181</v>
      </c>
      <c r="K7" s="25" t="s">
        <v>182</v>
      </c>
      <c r="L7" s="29">
        <v>26182</v>
      </c>
      <c r="M7" s="33">
        <v>2511611</v>
      </c>
      <c r="N7" s="33"/>
      <c r="O7" s="106" t="s">
        <v>183</v>
      </c>
      <c r="P7" s="106" t="s">
        <v>184</v>
      </c>
      <c r="Q7" s="29" t="s">
        <v>186</v>
      </c>
      <c r="R7" s="33" t="s">
        <v>187</v>
      </c>
      <c r="S7" s="54"/>
      <c r="T7" s="59"/>
      <c r="U7" s="30">
        <f ca="1">TODAY()-320</f>
        <v>45632</v>
      </c>
      <c r="V7" s="30" t="s">
        <v>185</v>
      </c>
      <c r="W7" s="57" t="s">
        <v>1133</v>
      </c>
      <c r="X7" s="57"/>
      <c r="Y7" s="57" t="s">
        <v>251</v>
      </c>
      <c r="Z7" s="57" t="s">
        <v>74</v>
      </c>
      <c r="AA7" s="57"/>
      <c r="AB7" s="57"/>
      <c r="AC7" s="57"/>
      <c r="AD7" s="57" t="s">
        <v>264</v>
      </c>
      <c r="AE7" s="57" t="s">
        <v>256</v>
      </c>
      <c r="AF7" s="57" t="s">
        <v>255</v>
      </c>
      <c r="AG7" s="57"/>
      <c r="AH7" s="57" t="s">
        <v>74</v>
      </c>
      <c r="AI7" s="57"/>
      <c r="AJ7" s="57"/>
      <c r="AK7" s="57"/>
      <c r="AL7" s="57"/>
      <c r="AM7" s="57"/>
      <c r="AN7" s="57"/>
      <c r="AO7" s="57"/>
    </row>
    <row r="8" spans="1:41" s="19" customFormat="1" ht="25.95" customHeight="1">
      <c r="A8" s="27"/>
      <c r="B8" s="28"/>
      <c r="C8" s="35"/>
      <c r="E8" s="35"/>
      <c r="F8" s="35"/>
      <c r="G8" s="47">
        <v>2</v>
      </c>
      <c r="H8" s="11"/>
      <c r="I8" s="43" t="s">
        <v>1479</v>
      </c>
      <c r="J8" s="42" t="s">
        <v>211</v>
      </c>
      <c r="K8" s="42" t="s">
        <v>212</v>
      </c>
      <c r="L8" s="42">
        <v>42866</v>
      </c>
      <c r="M8" s="46">
        <v>4373234</v>
      </c>
      <c r="N8" s="46"/>
      <c r="O8" s="105" t="s">
        <v>213</v>
      </c>
      <c r="P8" s="105" t="s">
        <v>1014</v>
      </c>
      <c r="Q8" s="42" t="s">
        <v>186</v>
      </c>
      <c r="R8" s="46" t="s">
        <v>187</v>
      </c>
      <c r="S8" s="54"/>
      <c r="T8" s="59"/>
      <c r="U8" s="43">
        <f ca="1">TODAY()-325</f>
        <v>45627</v>
      </c>
      <c r="V8" s="43" t="s">
        <v>210</v>
      </c>
      <c r="W8" s="58" t="s">
        <v>1134</v>
      </c>
      <c r="X8" s="58"/>
      <c r="Y8" s="58" t="s">
        <v>251</v>
      </c>
      <c r="Z8" s="58" t="s">
        <v>74</v>
      </c>
      <c r="AA8" s="58"/>
      <c r="AB8" s="58"/>
      <c r="AC8" s="58"/>
      <c r="AD8" s="58"/>
      <c r="AE8" s="58" t="s">
        <v>256</v>
      </c>
      <c r="AF8" s="58" t="s">
        <v>255</v>
      </c>
      <c r="AG8" s="58"/>
      <c r="AH8" s="58" t="s">
        <v>74</v>
      </c>
      <c r="AI8" s="58"/>
      <c r="AJ8" s="58"/>
      <c r="AK8" s="58"/>
      <c r="AL8" s="58"/>
      <c r="AM8" s="58"/>
      <c r="AN8" s="58"/>
      <c r="AO8" s="58"/>
    </row>
    <row r="9" spans="1:41" s="19" customFormat="1" ht="25.95" customHeight="1">
      <c r="A9" s="27"/>
      <c r="B9" s="28"/>
      <c r="C9" s="35"/>
      <c r="E9" s="28"/>
      <c r="F9" s="28"/>
      <c r="G9" s="25">
        <v>3</v>
      </c>
      <c r="H9" s="10"/>
      <c r="I9" s="29" t="s">
        <v>215</v>
      </c>
      <c r="J9" s="29" t="s">
        <v>201</v>
      </c>
      <c r="K9" s="29" t="s">
        <v>216</v>
      </c>
      <c r="L9" s="29">
        <v>41447</v>
      </c>
      <c r="M9" s="33">
        <v>4378645</v>
      </c>
      <c r="N9" s="33"/>
      <c r="O9" s="106" t="s">
        <v>217</v>
      </c>
      <c r="P9" s="106" t="s">
        <v>218</v>
      </c>
      <c r="Q9" s="29" t="s">
        <v>112</v>
      </c>
      <c r="R9" s="33" t="s">
        <v>207</v>
      </c>
      <c r="S9" s="54"/>
      <c r="T9" s="59"/>
      <c r="U9" s="30">
        <f ca="1">TODAY()+10</f>
        <v>45962</v>
      </c>
      <c r="V9" s="30"/>
      <c r="W9" s="57" t="s">
        <v>1135</v>
      </c>
      <c r="X9" s="57" t="s">
        <v>235</v>
      </c>
      <c r="Y9" s="57"/>
      <c r="Z9" s="57" t="s">
        <v>243</v>
      </c>
      <c r="AA9" s="57"/>
      <c r="AB9" s="57"/>
      <c r="AC9" s="57"/>
      <c r="AD9" s="57"/>
      <c r="AE9" s="57" t="s">
        <v>257</v>
      </c>
      <c r="AF9" s="57" t="s">
        <v>255</v>
      </c>
      <c r="AG9" s="57"/>
      <c r="AH9" s="57" t="s">
        <v>74</v>
      </c>
      <c r="AI9" s="57"/>
      <c r="AJ9" s="57"/>
      <c r="AK9" s="57"/>
      <c r="AL9" s="57"/>
      <c r="AM9" s="57"/>
      <c r="AN9" s="57"/>
      <c r="AO9" s="57"/>
    </row>
    <row r="10" spans="1:41" s="19" customFormat="1" ht="25.95" customHeight="1">
      <c r="A10" s="27"/>
      <c r="B10" s="28"/>
      <c r="C10" s="35"/>
      <c r="E10" s="35"/>
      <c r="F10" s="35"/>
      <c r="G10" s="47">
        <v>4</v>
      </c>
      <c r="H10" s="11"/>
      <c r="I10" s="43" t="s">
        <v>1057</v>
      </c>
      <c r="J10" s="43" t="s">
        <v>201</v>
      </c>
      <c r="K10" s="43" t="s">
        <v>1054</v>
      </c>
      <c r="L10" s="43">
        <v>43170</v>
      </c>
      <c r="M10" s="46">
        <v>4384056</v>
      </c>
      <c r="N10" s="46"/>
      <c r="O10" s="43" t="s">
        <v>1055</v>
      </c>
      <c r="P10" s="43" t="s">
        <v>1056</v>
      </c>
      <c r="Q10" s="42" t="s">
        <v>191</v>
      </c>
      <c r="R10" s="46" t="s">
        <v>187</v>
      </c>
      <c r="S10" s="54"/>
      <c r="T10" s="59"/>
      <c r="U10" s="43">
        <f ca="1">TODAY()+14</f>
        <v>45966</v>
      </c>
      <c r="V10" s="43"/>
      <c r="W10" s="58" t="s">
        <v>1142</v>
      </c>
      <c r="X10" s="58" t="s">
        <v>236</v>
      </c>
      <c r="Y10" s="58"/>
      <c r="Z10" s="58" t="s">
        <v>74</v>
      </c>
      <c r="AA10" s="58"/>
      <c r="AB10" s="58"/>
      <c r="AC10" s="58"/>
      <c r="AD10" s="58"/>
      <c r="AE10" s="58" t="s">
        <v>256</v>
      </c>
      <c r="AF10" s="58" t="s">
        <v>255</v>
      </c>
      <c r="AG10" s="58"/>
      <c r="AH10" s="58" t="s">
        <v>74</v>
      </c>
      <c r="AI10" s="58"/>
      <c r="AJ10" s="58"/>
      <c r="AK10" s="58"/>
      <c r="AL10" s="58"/>
      <c r="AM10" s="58"/>
      <c r="AN10" s="58"/>
      <c r="AO10" s="58"/>
    </row>
    <row r="11" spans="1:41" s="19" customFormat="1" ht="25.95" customHeight="1">
      <c r="A11" s="27"/>
      <c r="B11" s="28"/>
      <c r="C11" s="35"/>
      <c r="E11" s="28"/>
      <c r="F11" s="28"/>
      <c r="G11" s="25">
        <v>5</v>
      </c>
      <c r="H11" s="10"/>
      <c r="I11" s="25" t="s">
        <v>226</v>
      </c>
      <c r="J11" s="25" t="s">
        <v>181</v>
      </c>
      <c r="K11" s="29" t="s">
        <v>208</v>
      </c>
      <c r="L11" s="29">
        <v>2643234</v>
      </c>
      <c r="M11" s="33">
        <v>2765887</v>
      </c>
      <c r="N11" s="33"/>
      <c r="O11" s="106" t="s">
        <v>261</v>
      </c>
      <c r="P11" s="106" t="s">
        <v>209</v>
      </c>
      <c r="Q11" s="29" t="s">
        <v>186</v>
      </c>
      <c r="R11" s="33" t="s">
        <v>187</v>
      </c>
      <c r="S11" s="54"/>
      <c r="T11" s="59"/>
      <c r="U11" s="30">
        <f ca="1">TODAY()-370</f>
        <v>45582</v>
      </c>
      <c r="V11" s="30" t="s">
        <v>210</v>
      </c>
      <c r="W11" s="57" t="s">
        <v>1136</v>
      </c>
      <c r="X11" s="57"/>
      <c r="Y11" s="12" t="s">
        <v>251</v>
      </c>
      <c r="Z11" s="57" t="s">
        <v>73</v>
      </c>
      <c r="AA11" s="57" t="s">
        <v>244</v>
      </c>
      <c r="AB11" s="57"/>
      <c r="AC11" s="57"/>
      <c r="AD11" s="57"/>
      <c r="AE11" s="57" t="s">
        <v>259</v>
      </c>
      <c r="AF11" s="57" t="s">
        <v>255</v>
      </c>
      <c r="AG11" s="57"/>
      <c r="AH11" s="57" t="s">
        <v>74</v>
      </c>
      <c r="AI11" s="57"/>
      <c r="AJ11" s="57"/>
      <c r="AK11" s="57"/>
      <c r="AL11" s="57"/>
      <c r="AM11" s="57"/>
      <c r="AN11" s="57"/>
      <c r="AO11" s="57"/>
    </row>
    <row r="12" spans="1:41" s="19" customFormat="1" ht="25.95" customHeight="1">
      <c r="A12" s="27"/>
      <c r="B12" s="28"/>
      <c r="C12" s="35"/>
      <c r="E12" s="35"/>
      <c r="F12" s="35"/>
      <c r="G12" s="47">
        <v>6</v>
      </c>
      <c r="H12" s="11"/>
      <c r="I12" s="47" t="s">
        <v>219</v>
      </c>
      <c r="J12" s="47" t="s">
        <v>181</v>
      </c>
      <c r="K12" s="47" t="s">
        <v>220</v>
      </c>
      <c r="L12" s="42">
        <v>30602</v>
      </c>
      <c r="M12" s="46">
        <v>2787653</v>
      </c>
      <c r="N12" s="46"/>
      <c r="O12" s="105" t="s">
        <v>221</v>
      </c>
      <c r="P12" s="105" t="s">
        <v>222</v>
      </c>
      <c r="Q12" s="42" t="s">
        <v>186</v>
      </c>
      <c r="R12" s="46" t="s">
        <v>187</v>
      </c>
      <c r="S12" s="54"/>
      <c r="T12" s="59"/>
      <c r="U12" s="43">
        <f ca="1">TODAY()-330</f>
        <v>45622</v>
      </c>
      <c r="V12" s="43" t="s">
        <v>223</v>
      </c>
      <c r="W12" s="58" t="s">
        <v>1137</v>
      </c>
      <c r="X12" s="58"/>
      <c r="Y12" s="58" t="s">
        <v>251</v>
      </c>
      <c r="Z12" s="58" t="s">
        <v>74</v>
      </c>
      <c r="AA12" s="58"/>
      <c r="AB12" s="58"/>
      <c r="AC12" s="58"/>
      <c r="AD12" s="58" t="s">
        <v>265</v>
      </c>
      <c r="AE12" s="58" t="s">
        <v>256</v>
      </c>
      <c r="AF12" s="58" t="s">
        <v>255</v>
      </c>
      <c r="AG12" s="58"/>
      <c r="AH12" s="58" t="s">
        <v>74</v>
      </c>
      <c r="AI12" s="58"/>
      <c r="AJ12" s="58"/>
      <c r="AK12" s="58"/>
      <c r="AL12" s="58"/>
      <c r="AM12" s="58"/>
      <c r="AN12" s="58"/>
      <c r="AO12" s="58"/>
    </row>
    <row r="13" spans="1:41" s="19" customFormat="1" ht="25.95" customHeight="1">
      <c r="A13" s="27"/>
      <c r="B13" s="28"/>
      <c r="C13" s="35"/>
      <c r="E13" s="28"/>
      <c r="F13" s="28"/>
      <c r="G13" s="25">
        <v>7</v>
      </c>
      <c r="H13" s="10"/>
      <c r="I13" s="25" t="s">
        <v>35</v>
      </c>
      <c r="J13" s="25" t="s">
        <v>181</v>
      </c>
      <c r="K13" s="25" t="s">
        <v>204</v>
      </c>
      <c r="L13" s="29">
        <v>32740</v>
      </c>
      <c r="M13" s="33">
        <v>2514231</v>
      </c>
      <c r="N13" s="33"/>
      <c r="O13" s="106" t="s">
        <v>188</v>
      </c>
      <c r="P13" s="106" t="s">
        <v>205</v>
      </c>
      <c r="Q13" s="29" t="s">
        <v>191</v>
      </c>
      <c r="R13" s="33" t="s">
        <v>207</v>
      </c>
      <c r="S13" s="54"/>
      <c r="T13" s="59"/>
      <c r="U13" s="30">
        <f ca="1">TODAY()-70</f>
        <v>45882</v>
      </c>
      <c r="V13" s="30" t="s">
        <v>206</v>
      </c>
      <c r="W13" s="57" t="s">
        <v>1141</v>
      </c>
      <c r="X13" s="57"/>
      <c r="Y13" s="57"/>
      <c r="Z13" s="57" t="s">
        <v>74</v>
      </c>
      <c r="AA13" s="57"/>
      <c r="AB13" s="57"/>
      <c r="AC13" s="57"/>
      <c r="AD13" s="57"/>
      <c r="AE13" s="57" t="s">
        <v>256</v>
      </c>
      <c r="AF13" s="57" t="s">
        <v>255</v>
      </c>
      <c r="AG13" s="57"/>
      <c r="AH13" s="57" t="s">
        <v>74</v>
      </c>
      <c r="AI13" s="57"/>
      <c r="AJ13" s="57"/>
      <c r="AK13" s="57"/>
      <c r="AL13" s="57"/>
      <c r="AM13" s="57"/>
      <c r="AN13" s="57"/>
      <c r="AO13" s="57"/>
    </row>
    <row r="14" spans="1:41" s="19" customFormat="1" ht="25.95" customHeight="1">
      <c r="A14" s="27"/>
      <c r="B14" s="28"/>
      <c r="C14" s="35"/>
      <c r="E14" s="35"/>
      <c r="F14" s="35"/>
      <c r="G14" s="47">
        <v>8</v>
      </c>
      <c r="H14" s="11"/>
      <c r="I14" s="47" t="s">
        <v>196</v>
      </c>
      <c r="J14" s="47" t="s">
        <v>181</v>
      </c>
      <c r="K14" s="42" t="s">
        <v>197</v>
      </c>
      <c r="L14" s="42">
        <v>26182</v>
      </c>
      <c r="M14" s="46">
        <v>2554365</v>
      </c>
      <c r="N14" s="46"/>
      <c r="O14" s="105" t="s">
        <v>198</v>
      </c>
      <c r="P14" s="105" t="s">
        <v>184</v>
      </c>
      <c r="Q14" s="42" t="s">
        <v>186</v>
      </c>
      <c r="R14" s="46" t="s">
        <v>187</v>
      </c>
      <c r="S14" s="54"/>
      <c r="T14" s="59"/>
      <c r="U14" s="43">
        <f ca="1">TODAY()-310</f>
        <v>45642</v>
      </c>
      <c r="V14" s="43" t="s">
        <v>199</v>
      </c>
      <c r="W14" s="58" t="s">
        <v>1138</v>
      </c>
      <c r="X14" s="58"/>
      <c r="Y14" s="58"/>
      <c r="Z14" s="58" t="s">
        <v>74</v>
      </c>
      <c r="AA14" s="58"/>
      <c r="AB14" s="58"/>
      <c r="AC14" s="58"/>
      <c r="AD14" s="58"/>
      <c r="AE14" s="58" t="s">
        <v>256</v>
      </c>
      <c r="AF14" s="58" t="s">
        <v>255</v>
      </c>
      <c r="AG14" s="58"/>
      <c r="AH14" s="58" t="s">
        <v>74</v>
      </c>
      <c r="AI14" s="58"/>
      <c r="AJ14" s="58"/>
      <c r="AK14" s="58"/>
      <c r="AL14" s="58"/>
      <c r="AM14" s="58"/>
      <c r="AN14" s="58"/>
      <c r="AO14" s="58"/>
    </row>
    <row r="15" spans="1:41" s="19" customFormat="1" ht="25.95" customHeight="1">
      <c r="A15" s="27"/>
      <c r="B15" s="28"/>
      <c r="C15" s="35"/>
      <c r="E15" s="28"/>
      <c r="F15" s="28"/>
      <c r="G15" s="25">
        <v>9</v>
      </c>
      <c r="H15" s="10"/>
      <c r="I15" s="25" t="s">
        <v>228</v>
      </c>
      <c r="J15" s="25" t="s">
        <v>201</v>
      </c>
      <c r="K15" s="29" t="s">
        <v>216</v>
      </c>
      <c r="L15" s="29">
        <v>42908</v>
      </c>
      <c r="M15" s="33">
        <v>4378645</v>
      </c>
      <c r="N15" s="33"/>
      <c r="O15" s="106" t="s">
        <v>217</v>
      </c>
      <c r="P15" s="106" t="s">
        <v>229</v>
      </c>
      <c r="Q15" s="29" t="s">
        <v>112</v>
      </c>
      <c r="R15" s="33" t="s">
        <v>187</v>
      </c>
      <c r="S15" s="54"/>
      <c r="T15" s="59"/>
      <c r="U15" s="30">
        <f ca="1">TODAY()-280</f>
        <v>45672</v>
      </c>
      <c r="V15" s="30"/>
      <c r="W15" s="57" t="s">
        <v>1139</v>
      </c>
      <c r="X15" s="106" t="s">
        <v>240</v>
      </c>
      <c r="Y15" s="57"/>
      <c r="Z15" s="57" t="s">
        <v>243</v>
      </c>
      <c r="AA15" s="57"/>
      <c r="AB15" s="57"/>
      <c r="AC15" s="57"/>
      <c r="AD15" s="57"/>
      <c r="AE15" s="57" t="s">
        <v>256</v>
      </c>
      <c r="AF15" s="57" t="s">
        <v>255</v>
      </c>
      <c r="AG15" s="57"/>
      <c r="AH15" s="57" t="s">
        <v>74</v>
      </c>
      <c r="AI15" s="57"/>
      <c r="AJ15" s="57"/>
      <c r="AK15" s="57"/>
      <c r="AL15" s="57"/>
      <c r="AM15" s="57"/>
      <c r="AN15" s="57"/>
      <c r="AO15" s="57"/>
    </row>
    <row r="16" spans="1:41" s="19" customFormat="1" ht="25.95" customHeight="1">
      <c r="A16" s="27"/>
      <c r="B16" s="28"/>
      <c r="C16" s="35"/>
      <c r="E16" s="35"/>
      <c r="F16" s="35"/>
      <c r="G16" s="47">
        <v>10</v>
      </c>
      <c r="H16" s="11"/>
      <c r="I16" s="47" t="s">
        <v>224</v>
      </c>
      <c r="J16" s="47" t="s">
        <v>201</v>
      </c>
      <c r="K16" s="42" t="s">
        <v>202</v>
      </c>
      <c r="L16" s="42">
        <v>26182</v>
      </c>
      <c r="M16" s="46">
        <v>4665321</v>
      </c>
      <c r="N16" s="46"/>
      <c r="O16" s="105" t="s">
        <v>260</v>
      </c>
      <c r="P16" s="105" t="s">
        <v>252</v>
      </c>
      <c r="Q16" s="42" t="s">
        <v>186</v>
      </c>
      <c r="R16" s="46" t="s">
        <v>187</v>
      </c>
      <c r="S16" s="54"/>
      <c r="T16" s="59"/>
      <c r="U16" s="43">
        <f ca="1">TODAY()-150</f>
        <v>45802</v>
      </c>
      <c r="V16" s="43"/>
      <c r="W16" s="58" t="s">
        <v>1140</v>
      </c>
      <c r="X16" s="105" t="s">
        <v>237</v>
      </c>
      <c r="Y16" s="58"/>
      <c r="Z16" s="58" t="s">
        <v>243</v>
      </c>
      <c r="AA16" s="58"/>
      <c r="AB16" s="58"/>
      <c r="AC16" s="58"/>
      <c r="AD16" s="58"/>
      <c r="AE16" s="58" t="s">
        <v>258</v>
      </c>
      <c r="AF16" s="58" t="s">
        <v>255</v>
      </c>
      <c r="AG16" s="58"/>
      <c r="AH16" s="58" t="s">
        <v>74</v>
      </c>
      <c r="AI16" s="58"/>
      <c r="AJ16" s="58"/>
      <c r="AK16" s="58"/>
      <c r="AL16" s="58"/>
      <c r="AM16" s="58"/>
      <c r="AN16" s="58"/>
      <c r="AO16" s="58"/>
    </row>
    <row r="17" spans="1:41" s="19" customFormat="1" ht="25.95" customHeight="1">
      <c r="A17" s="27"/>
      <c r="B17" s="28"/>
      <c r="C17" s="35"/>
      <c r="E17" s="28"/>
      <c r="F17" s="28"/>
      <c r="G17" s="25">
        <v>11</v>
      </c>
      <c r="H17" s="10"/>
      <c r="I17" s="25" t="s">
        <v>200</v>
      </c>
      <c r="J17" s="25" t="s">
        <v>201</v>
      </c>
      <c r="K17" s="25" t="s">
        <v>202</v>
      </c>
      <c r="L17" s="29">
        <v>26182</v>
      </c>
      <c r="M17" s="33">
        <v>4665321</v>
      </c>
      <c r="N17" s="33"/>
      <c r="O17" s="106" t="s">
        <v>203</v>
      </c>
      <c r="P17" s="123" t="s">
        <v>253</v>
      </c>
      <c r="Q17" s="29" t="s">
        <v>186</v>
      </c>
      <c r="R17" s="33" t="s">
        <v>187</v>
      </c>
      <c r="S17" s="54"/>
      <c r="T17" s="59"/>
      <c r="U17" s="30"/>
      <c r="V17" s="30"/>
      <c r="W17" s="57"/>
      <c r="X17" s="106" t="s">
        <v>238</v>
      </c>
      <c r="Y17" s="57"/>
      <c r="Z17" s="57" t="s">
        <v>243</v>
      </c>
      <c r="AA17" s="57"/>
      <c r="AB17" s="57"/>
      <c r="AC17" s="57"/>
      <c r="AD17" s="57" t="s">
        <v>266</v>
      </c>
      <c r="AE17" s="57"/>
      <c r="AF17" s="57" t="s">
        <v>255</v>
      </c>
      <c r="AG17" s="57"/>
      <c r="AH17" s="57" t="s">
        <v>74</v>
      </c>
      <c r="AI17" s="57"/>
      <c r="AJ17" s="57"/>
      <c r="AK17" s="57"/>
      <c r="AL17" s="57"/>
      <c r="AM17" s="57"/>
      <c r="AN17" s="57"/>
      <c r="AO17" s="57"/>
    </row>
    <row r="18" spans="1:41" s="19" customFormat="1" ht="25.95" customHeight="1">
      <c r="A18" s="27"/>
      <c r="B18" s="28"/>
      <c r="C18" s="35"/>
      <c r="E18" s="35"/>
      <c r="F18" s="35"/>
      <c r="G18" s="47">
        <v>12</v>
      </c>
      <c r="H18" s="11"/>
      <c r="I18" s="47" t="s">
        <v>227</v>
      </c>
      <c r="J18" s="47" t="s">
        <v>211</v>
      </c>
      <c r="K18" s="47" t="s">
        <v>212</v>
      </c>
      <c r="L18" s="42">
        <v>2717171</v>
      </c>
      <c r="M18" s="46">
        <v>4373234</v>
      </c>
      <c r="N18" s="46"/>
      <c r="O18" s="105" t="s">
        <v>213</v>
      </c>
      <c r="P18" s="105" t="s">
        <v>214</v>
      </c>
      <c r="Q18" s="42" t="s">
        <v>191</v>
      </c>
      <c r="R18" s="46" t="s">
        <v>187</v>
      </c>
      <c r="S18" s="54"/>
      <c r="T18" s="59"/>
      <c r="U18" s="43"/>
      <c r="V18" s="43"/>
      <c r="W18" s="58"/>
      <c r="X18" s="105" t="s">
        <v>239</v>
      </c>
      <c r="Y18" s="47"/>
      <c r="Z18" s="47" t="s">
        <v>243</v>
      </c>
      <c r="AA18" s="47"/>
      <c r="AB18" s="58"/>
      <c r="AC18" s="58"/>
      <c r="AD18" s="58"/>
      <c r="AE18" s="58"/>
      <c r="AF18" s="58" t="s">
        <v>255</v>
      </c>
      <c r="AG18" s="58"/>
      <c r="AH18" s="58" t="s">
        <v>74</v>
      </c>
      <c r="AI18" s="58"/>
      <c r="AJ18" s="58"/>
      <c r="AK18" s="58"/>
      <c r="AL18" s="58"/>
      <c r="AM18" s="58"/>
      <c r="AN18" s="58"/>
      <c r="AO18" s="58"/>
    </row>
    <row r="19" spans="1:41" s="19" customFormat="1" ht="25.95" customHeight="1">
      <c r="A19" s="27"/>
      <c r="B19" s="28"/>
      <c r="C19" s="35"/>
      <c r="E19" s="28"/>
      <c r="F19" s="28"/>
      <c r="G19" s="25">
        <v>13</v>
      </c>
      <c r="H19" s="10"/>
      <c r="I19" s="25" t="s">
        <v>225</v>
      </c>
      <c r="J19" s="25" t="s">
        <v>181</v>
      </c>
      <c r="K19" s="25" t="s">
        <v>204</v>
      </c>
      <c r="L19" s="29">
        <v>32740</v>
      </c>
      <c r="M19" s="33">
        <v>2514231</v>
      </c>
      <c r="N19" s="33"/>
      <c r="O19" s="106" t="s">
        <v>188</v>
      </c>
      <c r="P19" s="106" t="s">
        <v>205</v>
      </c>
      <c r="Q19" s="29" t="s">
        <v>191</v>
      </c>
      <c r="R19" s="33" t="s">
        <v>207</v>
      </c>
      <c r="S19" s="54"/>
      <c r="T19" s="59"/>
      <c r="U19" s="30"/>
      <c r="V19" s="30" t="s">
        <v>206</v>
      </c>
      <c r="W19" s="61"/>
      <c r="X19" s="123"/>
      <c r="Y19" s="61"/>
      <c r="Z19" s="61" t="s">
        <v>74</v>
      </c>
      <c r="AA19" s="61"/>
      <c r="AB19" s="61"/>
      <c r="AC19" s="61"/>
      <c r="AD19" s="61"/>
      <c r="AE19" s="61"/>
      <c r="AF19" s="61" t="s">
        <v>255</v>
      </c>
      <c r="AG19" s="61"/>
      <c r="AH19" s="61" t="s">
        <v>74</v>
      </c>
      <c r="AI19" s="61"/>
      <c r="AJ19" s="61"/>
      <c r="AK19" s="61"/>
      <c r="AL19" s="61"/>
      <c r="AM19" s="61"/>
      <c r="AN19" s="61"/>
      <c r="AO19" s="61"/>
    </row>
    <row r="20" spans="1:41" s="19" customFormat="1" ht="25.95" customHeight="1">
      <c r="A20" s="27"/>
      <c r="B20" s="28"/>
      <c r="C20" s="35"/>
      <c r="E20" s="35"/>
      <c r="F20" s="35"/>
      <c r="G20" s="47">
        <v>14</v>
      </c>
      <c r="H20" s="11"/>
      <c r="I20" s="47" t="s">
        <v>192</v>
      </c>
      <c r="J20" s="47" t="s">
        <v>181</v>
      </c>
      <c r="K20" s="47" t="s">
        <v>193</v>
      </c>
      <c r="L20" s="42">
        <v>2643234</v>
      </c>
      <c r="M20" s="46">
        <v>2765432</v>
      </c>
      <c r="N20" s="46"/>
      <c r="O20" s="105" t="s">
        <v>183</v>
      </c>
      <c r="P20" s="105" t="s">
        <v>194</v>
      </c>
      <c r="Q20" s="42" t="s">
        <v>112</v>
      </c>
      <c r="R20" s="46" t="s">
        <v>187</v>
      </c>
      <c r="S20" s="54"/>
      <c r="T20" s="59"/>
      <c r="U20" s="43"/>
      <c r="V20" s="43" t="s">
        <v>195</v>
      </c>
      <c r="W20" s="47"/>
      <c r="X20" s="105"/>
      <c r="Y20" s="47"/>
      <c r="Z20" s="47" t="s">
        <v>74</v>
      </c>
      <c r="AA20" s="47"/>
      <c r="AB20" s="47"/>
      <c r="AC20" s="47"/>
      <c r="AD20" s="47"/>
      <c r="AE20" s="47"/>
      <c r="AF20" s="47" t="s">
        <v>255</v>
      </c>
      <c r="AG20" s="47"/>
      <c r="AH20" s="47" t="s">
        <v>74</v>
      </c>
      <c r="AI20" s="47"/>
      <c r="AJ20" s="47"/>
      <c r="AK20" s="47"/>
      <c r="AL20" s="47"/>
      <c r="AM20" s="47"/>
      <c r="AN20" s="47"/>
      <c r="AO20" s="47"/>
    </row>
    <row r="21" spans="1:41" s="19" customFormat="1" ht="31.95" customHeight="1">
      <c r="A21" s="27"/>
      <c r="B21" s="28"/>
      <c r="C21" s="35"/>
      <c r="E21" s="28"/>
      <c r="F21" s="28"/>
      <c r="G21" s="25"/>
      <c r="H21" s="10"/>
      <c r="I21" s="25"/>
      <c r="J21" s="25"/>
      <c r="K21" s="25"/>
      <c r="L21" s="29"/>
      <c r="M21" s="33"/>
      <c r="N21" s="33"/>
      <c r="O21" s="106"/>
      <c r="P21" s="106"/>
      <c r="Q21" s="29"/>
      <c r="R21" s="33"/>
      <c r="T21" s="7"/>
      <c r="U21" s="30"/>
      <c r="V21" s="30"/>
      <c r="W21" s="12"/>
      <c r="X21" s="123"/>
      <c r="Y21" s="61"/>
      <c r="Z21" s="61" t="s">
        <v>73</v>
      </c>
      <c r="AA21" s="61"/>
      <c r="AB21" s="12"/>
      <c r="AC21" s="12"/>
      <c r="AD21" s="12"/>
      <c r="AE21" s="12"/>
      <c r="AF21" s="12" t="s">
        <v>255</v>
      </c>
      <c r="AG21" s="12"/>
      <c r="AH21" s="61" t="s">
        <v>74</v>
      </c>
      <c r="AI21" s="61"/>
      <c r="AJ21" s="12"/>
      <c r="AK21" s="12"/>
      <c r="AL21" s="12"/>
      <c r="AM21" s="12"/>
      <c r="AN21" s="12"/>
      <c r="AO21" s="12"/>
    </row>
    <row r="22" spans="1:41" s="19" customFormat="1" ht="10.050000000000001" customHeight="1">
      <c r="A22" s="27"/>
      <c r="B22" s="28"/>
      <c r="C22" s="35"/>
      <c r="E22" s="28"/>
      <c r="F22" s="28"/>
      <c r="G22" s="10"/>
      <c r="H22" s="10"/>
      <c r="I22" s="25"/>
      <c r="J22" s="25"/>
      <c r="K22" s="25"/>
      <c r="L22" s="29"/>
      <c r="M22" s="33"/>
      <c r="N22" s="33"/>
      <c r="O22" s="121"/>
      <c r="P22" s="106"/>
      <c r="Q22" s="29"/>
      <c r="R22" s="33"/>
      <c r="T22" s="7"/>
      <c r="U22" s="30"/>
      <c r="V22" s="30"/>
      <c r="X22" s="12"/>
      <c r="Y22" s="12"/>
      <c r="Z22" s="12"/>
      <c r="AA22" s="12"/>
      <c r="AD22" s="12"/>
      <c r="AE22" s="12"/>
      <c r="AF22" s="12"/>
      <c r="AH22" s="12"/>
      <c r="AI22" s="12"/>
    </row>
    <row r="23" spans="1:41" s="2" customFormat="1" ht="19.95" customHeight="1">
      <c r="A23" s="36"/>
      <c r="C23" s="35"/>
      <c r="G23" s="8"/>
      <c r="H23" s="8"/>
      <c r="I23" s="8"/>
      <c r="K23" s="3"/>
      <c r="L23" s="3"/>
      <c r="M23" s="107"/>
      <c r="N23" s="107"/>
      <c r="O23" s="3"/>
      <c r="P23" s="3"/>
      <c r="Q23" s="3"/>
      <c r="R23" s="3"/>
      <c r="S23" s="4"/>
      <c r="U23" s="8"/>
      <c r="V23" s="8"/>
      <c r="X23" s="8"/>
      <c r="Y23" s="8"/>
      <c r="Z23" s="8"/>
      <c r="AA23" s="8"/>
      <c r="AD23" s="8"/>
      <c r="AE23" s="8"/>
      <c r="AF23" s="8"/>
      <c r="AH23" s="8"/>
      <c r="AI23" s="8"/>
    </row>
    <row r="24" spans="1:41" s="2" customFormat="1" ht="19.8" customHeight="1">
      <c r="A24" s="36"/>
      <c r="C24" s="35"/>
      <c r="G24" s="8"/>
      <c r="H24" s="8"/>
      <c r="I24" s="8"/>
      <c r="K24" s="3"/>
      <c r="L24" s="3"/>
      <c r="M24" s="107"/>
      <c r="N24" s="107"/>
      <c r="O24" s="3"/>
      <c r="P24" s="3"/>
      <c r="Q24" s="3"/>
      <c r="R24" s="3"/>
      <c r="S24" s="4"/>
      <c r="U24" s="8"/>
      <c r="V24" s="8"/>
      <c r="X24" s="8"/>
      <c r="Y24" s="8"/>
      <c r="Z24" s="8"/>
      <c r="AA24" s="8"/>
      <c r="AD24" s="8"/>
      <c r="AE24" s="8"/>
      <c r="AF24" s="8"/>
      <c r="AH24" s="8"/>
      <c r="AI24" s="8"/>
    </row>
    <row r="25" spans="1:41" ht="19.95" customHeight="1"/>
    <row r="26" spans="1:41" ht="19.95" customHeight="1"/>
    <row r="27" spans="1:41" ht="19.95" customHeight="1"/>
    <row r="28" spans="1:41" ht="19.95" customHeight="1"/>
  </sheetData>
  <mergeCells count="3">
    <mergeCell ref="A2:B2"/>
    <mergeCell ref="E4:I4"/>
    <mergeCell ref="E2:I2"/>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7B7B9-AA3E-4731-8550-E3E5A6B887EB}">
  <sheetPr>
    <tabColor rgb="FF4FF721"/>
  </sheetPr>
  <dimension ref="A1:AM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21" style="5" customWidth="1"/>
    <col min="7" max="7" width="15.77734375" style="37" customWidth="1"/>
    <col min="8" max="8" width="12" style="37" customWidth="1"/>
    <col min="9" max="9" width="10.33203125" style="37" customWidth="1"/>
    <col min="10" max="10" width="10.77734375" style="109" customWidth="1"/>
    <col min="11" max="11" width="6.77734375" style="109" customWidth="1"/>
    <col min="12" max="12" width="11.88671875" style="109" bestFit="1" customWidth="1"/>
    <col min="13" max="13" width="18" style="109" customWidth="1"/>
    <col min="14" max="14" width="21.77734375" style="37" customWidth="1"/>
    <col min="15" max="15" width="20.21875" style="37" customWidth="1"/>
    <col min="16" max="16" width="26.6640625" style="37" customWidth="1"/>
    <col min="17" max="17" width="1.77734375" style="38" customWidth="1"/>
    <col min="18" max="18" width="1.88671875" style="2" customWidth="1"/>
    <col min="19" max="19" width="12.77734375" style="40" customWidth="1"/>
    <col min="20" max="20" width="16.21875" style="40" bestFit="1" customWidth="1"/>
    <col min="21" max="21" width="9.109375" style="5"/>
    <col min="22" max="22" width="17.77734375" style="40" bestFit="1" customWidth="1"/>
    <col min="23" max="23" width="15.109375" style="40" bestFit="1" customWidth="1"/>
    <col min="24" max="24" width="8.5546875" style="40" bestFit="1" customWidth="1"/>
    <col min="25" max="25" width="15.109375" style="40" bestFit="1" customWidth="1"/>
    <col min="26" max="26" width="13.5546875" style="5" bestFit="1" customWidth="1"/>
    <col min="27" max="27" width="14.5546875" style="5" bestFit="1" customWidth="1"/>
    <col min="28" max="28" width="11.6640625" style="40" bestFit="1" customWidth="1"/>
    <col min="29" max="29" width="15" style="40" customWidth="1"/>
    <col min="30" max="30" width="10.77734375" style="40" bestFit="1" customWidth="1"/>
    <col min="31" max="31" width="12.77734375" style="5" bestFit="1" customWidth="1"/>
    <col min="32" max="32" width="5.6640625" style="40" bestFit="1" customWidth="1"/>
    <col min="33" max="33" width="14.6640625" style="40" bestFit="1" customWidth="1"/>
    <col min="34" max="34" width="9.109375" style="5"/>
    <col min="35" max="35" width="10.77734375" style="5" bestFit="1" customWidth="1"/>
    <col min="36" max="36" width="11.44140625" style="5" bestFit="1" customWidth="1"/>
    <col min="37" max="37" width="13.5546875" style="5" bestFit="1" customWidth="1"/>
    <col min="38" max="38" width="9.77734375" style="5" bestFit="1" customWidth="1"/>
    <col min="39" max="39" width="12.88671875" style="5" bestFit="1" customWidth="1"/>
    <col min="40" max="16384" width="9.109375" style="5"/>
  </cols>
  <sheetData>
    <row r="1" spans="1:39" s="2" customFormat="1" ht="14.4" customHeight="1">
      <c r="A1" s="1"/>
      <c r="B1"/>
      <c r="G1" s="3"/>
      <c r="H1" s="3"/>
      <c r="I1" s="3"/>
      <c r="J1" s="107"/>
      <c r="K1" s="107"/>
      <c r="L1" s="107"/>
      <c r="M1" s="107"/>
      <c r="N1" s="3"/>
      <c r="O1" s="3"/>
      <c r="P1" s="3"/>
      <c r="Q1" s="4"/>
      <c r="S1" s="8"/>
      <c r="T1" s="8"/>
      <c r="V1" s="8"/>
      <c r="W1" s="8"/>
      <c r="X1" s="8"/>
      <c r="Y1" s="8"/>
      <c r="AB1" s="8"/>
      <c r="AC1" s="8"/>
      <c r="AD1" s="8"/>
      <c r="AF1" s="8"/>
      <c r="AG1" s="8"/>
    </row>
    <row r="2" spans="1:39" customFormat="1" ht="35.4" customHeight="1">
      <c r="A2" s="1800"/>
      <c r="B2" s="1769"/>
      <c r="C2" s="2"/>
      <c r="D2" s="5"/>
      <c r="E2" s="1797" t="s">
        <v>1992</v>
      </c>
      <c r="F2" s="1769"/>
      <c r="G2" s="37"/>
      <c r="H2" s="37"/>
      <c r="I2" s="37"/>
      <c r="J2" s="109"/>
      <c r="K2" s="109"/>
      <c r="L2" s="109"/>
      <c r="M2" s="109"/>
      <c r="N2" s="37"/>
      <c r="O2" s="37"/>
      <c r="P2" s="37"/>
      <c r="Q2" s="5"/>
      <c r="R2" s="7"/>
      <c r="S2" s="40"/>
      <c r="T2" s="40"/>
      <c r="V2" s="56"/>
      <c r="W2" s="40"/>
      <c r="X2" s="56"/>
      <c r="Y2" s="56"/>
      <c r="AB2" s="56"/>
      <c r="AC2" s="56"/>
      <c r="AD2" s="56"/>
      <c r="AF2" s="56"/>
      <c r="AG2" s="56"/>
    </row>
    <row r="3" spans="1:39" customFormat="1" ht="14.4" customHeight="1">
      <c r="A3" s="1"/>
      <c r="C3" s="2"/>
      <c r="D3" s="8"/>
      <c r="E3" s="8"/>
      <c r="F3" s="2"/>
      <c r="G3" s="3"/>
      <c r="H3" s="3"/>
      <c r="I3" s="3"/>
      <c r="J3" s="107"/>
      <c r="K3" s="107"/>
      <c r="L3" s="107"/>
      <c r="M3" s="107"/>
      <c r="N3" s="3"/>
      <c r="O3" s="3"/>
      <c r="P3" s="3"/>
      <c r="Q3" s="2"/>
      <c r="R3" s="7"/>
      <c r="S3" s="122"/>
      <c r="T3" s="122"/>
      <c r="V3" s="56"/>
      <c r="W3" s="56"/>
      <c r="X3" s="56"/>
      <c r="Y3" s="56"/>
      <c r="AB3" s="56"/>
      <c r="AC3" s="56"/>
      <c r="AD3" s="56"/>
      <c r="AF3" s="56"/>
      <c r="AG3" s="56"/>
    </row>
    <row r="4" spans="1:39" s="16" customFormat="1" ht="34.950000000000003" customHeight="1">
      <c r="A4" s="13"/>
      <c r="B4" s="14"/>
      <c r="C4" s="15"/>
      <c r="E4" s="1798" t="s">
        <v>1440</v>
      </c>
      <c r="F4" s="1799"/>
      <c r="H4" s="18"/>
      <c r="I4" s="18"/>
      <c r="J4" s="119"/>
      <c r="K4" s="119"/>
      <c r="L4" s="119"/>
      <c r="M4" s="119"/>
      <c r="N4" s="41"/>
      <c r="Q4" s="18"/>
      <c r="R4" s="7"/>
      <c r="S4" s="122"/>
      <c r="T4" s="122"/>
    </row>
    <row r="5" spans="1:39" s="16" customFormat="1" ht="10.050000000000001" customHeight="1">
      <c r="A5" s="13"/>
      <c r="B5" s="14"/>
      <c r="C5" s="15"/>
      <c r="E5" s="104"/>
      <c r="F5" s="41"/>
      <c r="G5" s="41"/>
      <c r="H5" s="18"/>
      <c r="I5" s="18"/>
      <c r="J5" s="119"/>
      <c r="K5" s="119"/>
      <c r="L5" s="119"/>
      <c r="M5" s="119"/>
      <c r="O5" s="41"/>
      <c r="P5" s="41"/>
      <c r="Q5" s="18"/>
      <c r="R5" s="7"/>
      <c r="S5" s="122"/>
      <c r="T5" s="122"/>
    </row>
    <row r="6" spans="1:39" s="183" customFormat="1" ht="25.95" customHeight="1">
      <c r="A6" s="27"/>
      <c r="B6" s="27"/>
      <c r="C6" s="352"/>
      <c r="E6" s="471"/>
      <c r="F6" s="473" t="s">
        <v>2</v>
      </c>
      <c r="G6" s="474" t="s">
        <v>1892</v>
      </c>
      <c r="H6" s="474" t="s">
        <v>1834</v>
      </c>
      <c r="I6" s="472" t="s">
        <v>11</v>
      </c>
      <c r="J6" s="1490" t="s">
        <v>177</v>
      </c>
      <c r="K6" s="521" t="s">
        <v>1817</v>
      </c>
      <c r="L6" s="521" t="s">
        <v>290</v>
      </c>
      <c r="M6" s="521" t="s">
        <v>178</v>
      </c>
      <c r="N6" s="480" t="s">
        <v>291</v>
      </c>
      <c r="O6" s="474" t="s">
        <v>321</v>
      </c>
      <c r="P6" s="474" t="s">
        <v>179</v>
      </c>
      <c r="R6" s="479"/>
      <c r="S6" s="480" t="s">
        <v>231</v>
      </c>
      <c r="T6" s="474" t="s">
        <v>179</v>
      </c>
      <c r="U6" s="480" t="s">
        <v>1117</v>
      </c>
      <c r="V6" s="480" t="s">
        <v>234</v>
      </c>
      <c r="W6" s="474" t="s">
        <v>233</v>
      </c>
      <c r="X6" s="480" t="s">
        <v>232</v>
      </c>
      <c r="Y6" s="480" t="s">
        <v>242</v>
      </c>
      <c r="Z6" s="480" t="s">
        <v>250</v>
      </c>
      <c r="AA6" s="480" t="s">
        <v>254</v>
      </c>
      <c r="AB6" s="480" t="s">
        <v>246</v>
      </c>
      <c r="AC6" s="480" t="s">
        <v>1423</v>
      </c>
      <c r="AD6" s="480" t="s">
        <v>248</v>
      </c>
      <c r="AE6" s="480" t="s">
        <v>249</v>
      </c>
      <c r="AF6" s="480" t="s">
        <v>241</v>
      </c>
      <c r="AG6" s="480" t="s">
        <v>245</v>
      </c>
      <c r="AH6" s="480" t="s">
        <v>268</v>
      </c>
      <c r="AI6" s="480" t="s">
        <v>280</v>
      </c>
      <c r="AJ6" s="480" t="s">
        <v>282</v>
      </c>
      <c r="AK6" s="480" t="s">
        <v>284</v>
      </c>
      <c r="AL6" s="480" t="s">
        <v>285</v>
      </c>
      <c r="AM6" s="480" t="s">
        <v>329</v>
      </c>
    </row>
    <row r="7" spans="1:39" s="19" customFormat="1" ht="25.95" customHeight="1">
      <c r="A7" s="27"/>
      <c r="B7" s="28"/>
      <c r="C7" s="20"/>
      <c r="D7" s="21"/>
      <c r="E7" s="28"/>
      <c r="F7" s="29" t="s">
        <v>13</v>
      </c>
      <c r="G7" s="106" t="s">
        <v>366</v>
      </c>
      <c r="H7" s="29">
        <f ca="1">TODAY()-2</f>
        <v>45950</v>
      </c>
      <c r="I7" s="33" t="str">
        <f ca="1">IF(H7&lt;TODAY(),"Expired","")</f>
        <v>Expired</v>
      </c>
      <c r="J7" s="33">
        <v>2511611</v>
      </c>
      <c r="K7" s="33"/>
      <c r="L7" s="33"/>
      <c r="M7" s="33" t="s">
        <v>1994</v>
      </c>
      <c r="N7" s="106" t="s">
        <v>183</v>
      </c>
      <c r="O7" s="106" t="s">
        <v>184</v>
      </c>
      <c r="P7" s="106" t="s">
        <v>1993</v>
      </c>
      <c r="Q7" s="54"/>
      <c r="R7" s="59"/>
      <c r="S7" s="30">
        <f ca="1">TODAY()-320</f>
        <v>45632</v>
      </c>
      <c r="T7" s="30" t="s">
        <v>185</v>
      </c>
      <c r="U7" s="57" t="s">
        <v>1133</v>
      </c>
      <c r="V7" s="57"/>
      <c r="W7" s="57" t="s">
        <v>251</v>
      </c>
      <c r="X7" s="57" t="s">
        <v>74</v>
      </c>
      <c r="Y7" s="57"/>
      <c r="Z7" s="57"/>
      <c r="AA7" s="57"/>
      <c r="AB7" s="57" t="s">
        <v>264</v>
      </c>
      <c r="AC7" s="57" t="s">
        <v>256</v>
      </c>
      <c r="AD7" s="57" t="s">
        <v>255</v>
      </c>
      <c r="AE7" s="57"/>
      <c r="AF7" s="57" t="s">
        <v>74</v>
      </c>
      <c r="AG7" s="57"/>
      <c r="AH7" s="57"/>
      <c r="AI7" s="57"/>
      <c r="AJ7" s="57"/>
      <c r="AK7" s="57"/>
      <c r="AL7" s="57"/>
      <c r="AM7" s="57"/>
    </row>
    <row r="8" spans="1:39" s="19" customFormat="1" ht="25.95" customHeight="1">
      <c r="A8" s="27"/>
      <c r="B8" s="28"/>
      <c r="C8" s="35"/>
      <c r="E8" s="35"/>
      <c r="F8" s="35"/>
      <c r="G8" s="105"/>
      <c r="H8" s="42"/>
      <c r="I8" s="46"/>
      <c r="J8" s="46"/>
      <c r="K8" s="46"/>
      <c r="L8" s="46"/>
      <c r="M8" s="46"/>
      <c r="N8" s="105"/>
      <c r="O8" s="105"/>
      <c r="P8" s="105"/>
      <c r="Q8" s="54"/>
      <c r="R8" s="59"/>
      <c r="S8" s="43">
        <f ca="1">TODAY()-325</f>
        <v>45627</v>
      </c>
      <c r="T8" s="43" t="s">
        <v>210</v>
      </c>
      <c r="U8" s="58" t="s">
        <v>1134</v>
      </c>
      <c r="V8" s="58"/>
      <c r="W8" s="58" t="s">
        <v>251</v>
      </c>
      <c r="X8" s="58" t="s">
        <v>74</v>
      </c>
      <c r="Y8" s="58"/>
      <c r="Z8" s="58"/>
      <c r="AA8" s="58"/>
      <c r="AB8" s="58"/>
      <c r="AC8" s="58" t="s">
        <v>256</v>
      </c>
      <c r="AD8" s="58" t="s">
        <v>255</v>
      </c>
      <c r="AE8" s="58"/>
      <c r="AF8" s="58" t="s">
        <v>74</v>
      </c>
      <c r="AG8" s="58"/>
      <c r="AH8" s="58"/>
      <c r="AI8" s="58"/>
      <c r="AJ8" s="58"/>
      <c r="AK8" s="58"/>
      <c r="AL8" s="58"/>
      <c r="AM8" s="58"/>
    </row>
    <row r="9" spans="1:39" s="19" customFormat="1" ht="25.95" customHeight="1">
      <c r="A9" s="27"/>
      <c r="B9" s="28"/>
      <c r="C9" s="35"/>
      <c r="E9" s="28"/>
      <c r="F9" s="28"/>
      <c r="G9" s="106"/>
      <c r="H9" s="29"/>
      <c r="I9" s="33"/>
      <c r="J9" s="33"/>
      <c r="K9" s="33"/>
      <c r="L9" s="33"/>
      <c r="M9" s="33"/>
      <c r="N9" s="106"/>
      <c r="O9" s="106"/>
      <c r="P9" s="106"/>
      <c r="Q9" s="54"/>
      <c r="R9" s="59"/>
      <c r="S9" s="30">
        <f ca="1">TODAY()+10</f>
        <v>45962</v>
      </c>
      <c r="T9" s="30"/>
      <c r="U9" s="57" t="s">
        <v>1135</v>
      </c>
      <c r="V9" s="57" t="s">
        <v>235</v>
      </c>
      <c r="W9" s="57"/>
      <c r="X9" s="57" t="s">
        <v>243</v>
      </c>
      <c r="Y9" s="57"/>
      <c r="Z9" s="57"/>
      <c r="AA9" s="57"/>
      <c r="AB9" s="57"/>
      <c r="AC9" s="57" t="s">
        <v>257</v>
      </c>
      <c r="AD9" s="57" t="s">
        <v>255</v>
      </c>
      <c r="AE9" s="57"/>
      <c r="AF9" s="57" t="s">
        <v>74</v>
      </c>
      <c r="AG9" s="57"/>
      <c r="AH9" s="57"/>
      <c r="AI9" s="57"/>
      <c r="AJ9" s="57"/>
      <c r="AK9" s="57"/>
      <c r="AL9" s="57"/>
      <c r="AM9" s="57"/>
    </row>
    <row r="10" spans="1:39" s="19" customFormat="1" ht="25.95" customHeight="1">
      <c r="A10" s="27"/>
      <c r="B10" s="28"/>
      <c r="C10" s="35"/>
      <c r="E10" s="35"/>
      <c r="F10" s="35"/>
      <c r="G10" s="43"/>
      <c r="H10" s="42"/>
      <c r="I10" s="46"/>
      <c r="J10" s="46"/>
      <c r="K10" s="46"/>
      <c r="L10" s="46"/>
      <c r="M10" s="46"/>
      <c r="N10" s="43"/>
      <c r="O10" s="43"/>
      <c r="P10" s="43"/>
      <c r="Q10" s="54"/>
      <c r="R10" s="59"/>
      <c r="S10" s="43">
        <f ca="1">TODAY()+14</f>
        <v>45966</v>
      </c>
      <c r="T10" s="43"/>
      <c r="U10" s="58" t="s">
        <v>1142</v>
      </c>
      <c r="V10" s="58" t="s">
        <v>236</v>
      </c>
      <c r="W10" s="58"/>
      <c r="X10" s="58" t="s">
        <v>74</v>
      </c>
      <c r="Y10" s="58"/>
      <c r="Z10" s="58"/>
      <c r="AA10" s="58"/>
      <c r="AB10" s="58"/>
      <c r="AC10" s="58" t="s">
        <v>256</v>
      </c>
      <c r="AD10" s="58" t="s">
        <v>255</v>
      </c>
      <c r="AE10" s="58"/>
      <c r="AF10" s="58" t="s">
        <v>74</v>
      </c>
      <c r="AG10" s="58"/>
      <c r="AH10" s="58"/>
      <c r="AI10" s="58"/>
      <c r="AJ10" s="58"/>
      <c r="AK10" s="58"/>
      <c r="AL10" s="58"/>
      <c r="AM10" s="58"/>
    </row>
    <row r="11" spans="1:39" s="19" customFormat="1" ht="25.95" customHeight="1">
      <c r="A11" s="27"/>
      <c r="B11" s="28"/>
      <c r="C11" s="35"/>
      <c r="E11" s="28"/>
      <c r="F11" s="28"/>
      <c r="G11" s="106"/>
      <c r="H11" s="29"/>
      <c r="I11" s="33"/>
      <c r="J11" s="33"/>
      <c r="K11" s="33"/>
      <c r="L11" s="33"/>
      <c r="M11" s="33"/>
      <c r="N11" s="106"/>
      <c r="O11" s="106"/>
      <c r="P11" s="106"/>
      <c r="Q11" s="54"/>
      <c r="R11" s="59"/>
      <c r="S11" s="30">
        <f ca="1">TODAY()-370</f>
        <v>45582</v>
      </c>
      <c r="T11" s="30" t="s">
        <v>210</v>
      </c>
      <c r="U11" s="57" t="s">
        <v>1136</v>
      </c>
      <c r="V11" s="57"/>
      <c r="W11" s="12" t="s">
        <v>251</v>
      </c>
      <c r="X11" s="57" t="s">
        <v>73</v>
      </c>
      <c r="Y11" s="57" t="s">
        <v>244</v>
      </c>
      <c r="Z11" s="57"/>
      <c r="AA11" s="57"/>
      <c r="AB11" s="57"/>
      <c r="AC11" s="57" t="s">
        <v>259</v>
      </c>
      <c r="AD11" s="57" t="s">
        <v>255</v>
      </c>
      <c r="AE11" s="57"/>
      <c r="AF11" s="57" t="s">
        <v>74</v>
      </c>
      <c r="AG11" s="57"/>
      <c r="AH11" s="57"/>
      <c r="AI11" s="57"/>
      <c r="AJ11" s="57"/>
      <c r="AK11" s="57"/>
      <c r="AL11" s="57"/>
      <c r="AM11" s="57"/>
    </row>
    <row r="12" spans="1:39" s="19" customFormat="1" ht="25.95" customHeight="1">
      <c r="A12" s="27"/>
      <c r="B12" s="28"/>
      <c r="C12" s="35"/>
      <c r="E12" s="35"/>
      <c r="F12" s="35"/>
      <c r="G12" s="105"/>
      <c r="H12" s="42"/>
      <c r="I12" s="46"/>
      <c r="J12" s="46"/>
      <c r="K12" s="46"/>
      <c r="L12" s="46"/>
      <c r="M12" s="46"/>
      <c r="N12" s="105"/>
      <c r="O12" s="105"/>
      <c r="P12" s="105"/>
      <c r="Q12" s="54"/>
      <c r="R12" s="59"/>
      <c r="S12" s="43">
        <f ca="1">TODAY()-330</f>
        <v>45622</v>
      </c>
      <c r="T12" s="43" t="s">
        <v>223</v>
      </c>
      <c r="U12" s="58" t="s">
        <v>1137</v>
      </c>
      <c r="V12" s="58"/>
      <c r="W12" s="58" t="s">
        <v>251</v>
      </c>
      <c r="X12" s="58" t="s">
        <v>74</v>
      </c>
      <c r="Y12" s="58"/>
      <c r="Z12" s="58"/>
      <c r="AA12" s="58"/>
      <c r="AB12" s="58" t="s">
        <v>265</v>
      </c>
      <c r="AC12" s="58" t="s">
        <v>256</v>
      </c>
      <c r="AD12" s="58" t="s">
        <v>255</v>
      </c>
      <c r="AE12" s="58"/>
      <c r="AF12" s="58" t="s">
        <v>74</v>
      </c>
      <c r="AG12" s="58"/>
      <c r="AH12" s="58"/>
      <c r="AI12" s="58"/>
      <c r="AJ12" s="58"/>
      <c r="AK12" s="58"/>
      <c r="AL12" s="58"/>
      <c r="AM12" s="58"/>
    </row>
    <row r="13" spans="1:39" s="19" customFormat="1" ht="25.95" customHeight="1">
      <c r="A13" s="27"/>
      <c r="B13" s="28"/>
      <c r="C13" s="35"/>
      <c r="E13" s="28"/>
      <c r="F13" s="28"/>
      <c r="G13" s="106"/>
      <c r="H13" s="29"/>
      <c r="I13" s="33"/>
      <c r="J13" s="33"/>
      <c r="K13" s="33"/>
      <c r="L13" s="33"/>
      <c r="M13" s="33"/>
      <c r="N13" s="106"/>
      <c r="O13" s="106"/>
      <c r="P13" s="106"/>
      <c r="Q13" s="54"/>
      <c r="R13" s="59"/>
      <c r="S13" s="30">
        <f ca="1">TODAY()-70</f>
        <v>45882</v>
      </c>
      <c r="T13" s="30" t="s">
        <v>206</v>
      </c>
      <c r="U13" s="57" t="s">
        <v>1141</v>
      </c>
      <c r="V13" s="57"/>
      <c r="W13" s="57"/>
      <c r="X13" s="57" t="s">
        <v>74</v>
      </c>
      <c r="Y13" s="57"/>
      <c r="Z13" s="57"/>
      <c r="AA13" s="57"/>
      <c r="AB13" s="57"/>
      <c r="AC13" s="57" t="s">
        <v>256</v>
      </c>
      <c r="AD13" s="57" t="s">
        <v>255</v>
      </c>
      <c r="AE13" s="57"/>
      <c r="AF13" s="57" t="s">
        <v>74</v>
      </c>
      <c r="AG13" s="57"/>
      <c r="AH13" s="57"/>
      <c r="AI13" s="57"/>
      <c r="AJ13" s="57"/>
      <c r="AK13" s="57"/>
      <c r="AL13" s="57"/>
      <c r="AM13" s="57"/>
    </row>
    <row r="14" spans="1:39" s="19" customFormat="1" ht="25.95" customHeight="1">
      <c r="A14" s="27"/>
      <c r="B14" s="28"/>
      <c r="C14" s="35"/>
      <c r="E14" s="35"/>
      <c r="F14" s="35"/>
      <c r="G14" s="105"/>
      <c r="H14" s="42"/>
      <c r="I14" s="46"/>
      <c r="J14" s="46"/>
      <c r="K14" s="46"/>
      <c r="L14" s="46"/>
      <c r="M14" s="46"/>
      <c r="N14" s="105"/>
      <c r="O14" s="105"/>
      <c r="P14" s="105"/>
      <c r="Q14" s="54"/>
      <c r="R14" s="59"/>
      <c r="S14" s="43">
        <f ca="1">TODAY()-310</f>
        <v>45642</v>
      </c>
      <c r="T14" s="43" t="s">
        <v>199</v>
      </c>
      <c r="U14" s="58" t="s">
        <v>1138</v>
      </c>
      <c r="V14" s="58"/>
      <c r="W14" s="58"/>
      <c r="X14" s="58" t="s">
        <v>74</v>
      </c>
      <c r="Y14" s="58"/>
      <c r="Z14" s="58"/>
      <c r="AA14" s="58"/>
      <c r="AB14" s="58"/>
      <c r="AC14" s="58" t="s">
        <v>256</v>
      </c>
      <c r="AD14" s="58" t="s">
        <v>255</v>
      </c>
      <c r="AE14" s="58"/>
      <c r="AF14" s="58" t="s">
        <v>74</v>
      </c>
      <c r="AG14" s="58"/>
      <c r="AH14" s="58"/>
      <c r="AI14" s="58"/>
      <c r="AJ14" s="58"/>
      <c r="AK14" s="58"/>
      <c r="AL14" s="58"/>
      <c r="AM14" s="58"/>
    </row>
    <row r="15" spans="1:39" s="19" customFormat="1" ht="25.95" customHeight="1">
      <c r="A15" s="27"/>
      <c r="B15" s="28"/>
      <c r="C15" s="35"/>
      <c r="E15" s="28"/>
      <c r="F15" s="28"/>
      <c r="G15" s="106"/>
      <c r="H15" s="29"/>
      <c r="I15" s="33"/>
      <c r="J15" s="33"/>
      <c r="K15" s="33"/>
      <c r="L15" s="33"/>
      <c r="M15" s="33"/>
      <c r="N15" s="106"/>
      <c r="O15" s="106"/>
      <c r="P15" s="106"/>
      <c r="Q15" s="54"/>
      <c r="R15" s="59"/>
      <c r="S15" s="30">
        <f ca="1">TODAY()-280</f>
        <v>45672</v>
      </c>
      <c r="T15" s="30"/>
      <c r="U15" s="57" t="s">
        <v>1139</v>
      </c>
      <c r="V15" s="106" t="s">
        <v>240</v>
      </c>
      <c r="W15" s="57"/>
      <c r="X15" s="57" t="s">
        <v>243</v>
      </c>
      <c r="Y15" s="57"/>
      <c r="Z15" s="57"/>
      <c r="AA15" s="57"/>
      <c r="AB15" s="57"/>
      <c r="AC15" s="57" t="s">
        <v>256</v>
      </c>
      <c r="AD15" s="57" t="s">
        <v>255</v>
      </c>
      <c r="AE15" s="57"/>
      <c r="AF15" s="57" t="s">
        <v>74</v>
      </c>
      <c r="AG15" s="57"/>
      <c r="AH15" s="57"/>
      <c r="AI15" s="57"/>
      <c r="AJ15" s="57"/>
      <c r="AK15" s="57"/>
      <c r="AL15" s="57"/>
      <c r="AM15" s="57"/>
    </row>
    <row r="16" spans="1:39" s="19" customFormat="1" ht="25.95" customHeight="1">
      <c r="A16" s="27"/>
      <c r="B16" s="28"/>
      <c r="C16" s="35"/>
      <c r="E16" s="35"/>
      <c r="F16" s="35"/>
      <c r="G16" s="105"/>
      <c r="H16" s="42"/>
      <c r="I16" s="46"/>
      <c r="J16" s="46"/>
      <c r="K16" s="46"/>
      <c r="L16" s="46"/>
      <c r="M16" s="46"/>
      <c r="N16" s="105"/>
      <c r="O16" s="105"/>
      <c r="P16" s="105"/>
      <c r="Q16" s="54"/>
      <c r="R16" s="59"/>
      <c r="S16" s="43">
        <f ca="1">TODAY()-150</f>
        <v>45802</v>
      </c>
      <c r="T16" s="43"/>
      <c r="U16" s="58" t="s">
        <v>1140</v>
      </c>
      <c r="V16" s="105" t="s">
        <v>237</v>
      </c>
      <c r="W16" s="58"/>
      <c r="X16" s="58" t="s">
        <v>243</v>
      </c>
      <c r="Y16" s="58"/>
      <c r="Z16" s="58"/>
      <c r="AA16" s="58"/>
      <c r="AB16" s="58"/>
      <c r="AC16" s="58" t="s">
        <v>258</v>
      </c>
      <c r="AD16" s="58" t="s">
        <v>255</v>
      </c>
      <c r="AE16" s="58"/>
      <c r="AF16" s="58" t="s">
        <v>74</v>
      </c>
      <c r="AG16" s="58"/>
      <c r="AH16" s="58"/>
      <c r="AI16" s="58"/>
      <c r="AJ16" s="58"/>
      <c r="AK16" s="58"/>
      <c r="AL16" s="58"/>
      <c r="AM16" s="58"/>
    </row>
    <row r="17" spans="1:39" s="19" customFormat="1" ht="25.95" customHeight="1">
      <c r="A17" s="27"/>
      <c r="B17" s="28"/>
      <c r="C17" s="35"/>
      <c r="E17" s="28"/>
      <c r="F17" s="28"/>
      <c r="G17" s="123"/>
      <c r="H17" s="29"/>
      <c r="I17" s="33"/>
      <c r="J17" s="33"/>
      <c r="K17" s="33"/>
      <c r="L17" s="33"/>
      <c r="M17" s="33"/>
      <c r="N17" s="106"/>
      <c r="O17" s="123"/>
      <c r="P17" s="123"/>
      <c r="Q17" s="54"/>
      <c r="R17" s="59"/>
      <c r="S17" s="30"/>
      <c r="T17" s="30"/>
      <c r="U17" s="57"/>
      <c r="V17" s="106" t="s">
        <v>238</v>
      </c>
      <c r="W17" s="57"/>
      <c r="X17" s="57" t="s">
        <v>243</v>
      </c>
      <c r="Y17" s="57"/>
      <c r="Z17" s="57"/>
      <c r="AA17" s="57"/>
      <c r="AB17" s="57" t="s">
        <v>266</v>
      </c>
      <c r="AC17" s="57"/>
      <c r="AD17" s="57" t="s">
        <v>255</v>
      </c>
      <c r="AE17" s="57"/>
      <c r="AF17" s="57" t="s">
        <v>74</v>
      </c>
      <c r="AG17" s="57"/>
      <c r="AH17" s="57"/>
      <c r="AI17" s="57"/>
      <c r="AJ17" s="57"/>
      <c r="AK17" s="57"/>
      <c r="AL17" s="57"/>
      <c r="AM17" s="57"/>
    </row>
    <row r="18" spans="1:39" s="19" customFormat="1" ht="25.95" customHeight="1">
      <c r="A18" s="27"/>
      <c r="B18" s="28"/>
      <c r="C18" s="35"/>
      <c r="E18" s="35"/>
      <c r="F18" s="35"/>
      <c r="G18" s="105"/>
      <c r="H18" s="42"/>
      <c r="I18" s="46"/>
      <c r="J18" s="46"/>
      <c r="K18" s="46"/>
      <c r="L18" s="46"/>
      <c r="M18" s="46"/>
      <c r="N18" s="105"/>
      <c r="O18" s="105"/>
      <c r="P18" s="105"/>
      <c r="Q18" s="54"/>
      <c r="R18" s="59"/>
      <c r="S18" s="43"/>
      <c r="T18" s="43"/>
      <c r="U18" s="58"/>
      <c r="V18" s="105" t="s">
        <v>239</v>
      </c>
      <c r="W18" s="47"/>
      <c r="X18" s="47" t="s">
        <v>243</v>
      </c>
      <c r="Y18" s="47"/>
      <c r="Z18" s="58"/>
      <c r="AA18" s="58"/>
      <c r="AB18" s="58"/>
      <c r="AC18" s="58"/>
      <c r="AD18" s="58" t="s">
        <v>255</v>
      </c>
      <c r="AE18" s="58"/>
      <c r="AF18" s="58" t="s">
        <v>74</v>
      </c>
      <c r="AG18" s="58"/>
      <c r="AH18" s="58"/>
      <c r="AI18" s="58"/>
      <c r="AJ18" s="58"/>
      <c r="AK18" s="58"/>
      <c r="AL18" s="58"/>
      <c r="AM18" s="58"/>
    </row>
    <row r="19" spans="1:39" s="19" customFormat="1" ht="25.95" customHeight="1">
      <c r="A19" s="27"/>
      <c r="B19" s="28"/>
      <c r="C19" s="35"/>
      <c r="E19" s="28"/>
      <c r="F19" s="28"/>
      <c r="G19" s="106"/>
      <c r="H19" s="29"/>
      <c r="I19" s="33"/>
      <c r="J19" s="33"/>
      <c r="K19" s="33"/>
      <c r="L19" s="33"/>
      <c r="M19" s="33"/>
      <c r="N19" s="106"/>
      <c r="O19" s="106"/>
      <c r="P19" s="106"/>
      <c r="Q19" s="54"/>
      <c r="R19" s="59"/>
      <c r="S19" s="30"/>
      <c r="T19" s="30" t="s">
        <v>206</v>
      </c>
      <c r="U19" s="61"/>
      <c r="V19" s="123"/>
      <c r="W19" s="61"/>
      <c r="X19" s="61" t="s">
        <v>74</v>
      </c>
      <c r="Y19" s="61"/>
      <c r="Z19" s="61"/>
      <c r="AA19" s="61"/>
      <c r="AB19" s="61"/>
      <c r="AC19" s="61"/>
      <c r="AD19" s="61" t="s">
        <v>255</v>
      </c>
      <c r="AE19" s="61"/>
      <c r="AF19" s="61" t="s">
        <v>74</v>
      </c>
      <c r="AG19" s="61"/>
      <c r="AH19" s="61"/>
      <c r="AI19" s="61"/>
      <c r="AJ19" s="61"/>
      <c r="AK19" s="61"/>
      <c r="AL19" s="61"/>
      <c r="AM19" s="61"/>
    </row>
    <row r="20" spans="1:39" s="19" customFormat="1" ht="25.95" customHeight="1">
      <c r="A20" s="27"/>
      <c r="B20" s="28"/>
      <c r="C20" s="35"/>
      <c r="E20" s="35"/>
      <c r="F20" s="35"/>
      <c r="G20" s="105"/>
      <c r="H20" s="42"/>
      <c r="I20" s="46"/>
      <c r="J20" s="46"/>
      <c r="K20" s="46"/>
      <c r="L20" s="46"/>
      <c r="M20" s="46"/>
      <c r="N20" s="105"/>
      <c r="O20" s="105"/>
      <c r="P20" s="105"/>
      <c r="Q20" s="54"/>
      <c r="R20" s="59"/>
      <c r="S20" s="43"/>
      <c r="T20" s="43" t="s">
        <v>195</v>
      </c>
      <c r="U20" s="47"/>
      <c r="V20" s="105"/>
      <c r="W20" s="47"/>
      <c r="X20" s="47" t="s">
        <v>74</v>
      </c>
      <c r="Y20" s="47"/>
      <c r="Z20" s="47"/>
      <c r="AA20" s="47"/>
      <c r="AB20" s="47"/>
      <c r="AC20" s="47"/>
      <c r="AD20" s="47" t="s">
        <v>255</v>
      </c>
      <c r="AE20" s="47"/>
      <c r="AF20" s="47" t="s">
        <v>74</v>
      </c>
      <c r="AG20" s="47"/>
      <c r="AH20" s="47"/>
      <c r="AI20" s="47"/>
      <c r="AJ20" s="47"/>
      <c r="AK20" s="47"/>
      <c r="AL20" s="47"/>
      <c r="AM20" s="47"/>
    </row>
    <row r="21" spans="1:39" s="19" customFormat="1" ht="31.95" customHeight="1">
      <c r="A21" s="27"/>
      <c r="B21" s="28"/>
      <c r="C21" s="35"/>
      <c r="E21" s="28"/>
      <c r="F21" s="28"/>
      <c r="G21" s="106"/>
      <c r="H21" s="29"/>
      <c r="I21" s="33"/>
      <c r="J21" s="33"/>
      <c r="K21" s="33"/>
      <c r="L21" s="33"/>
      <c r="M21" s="33"/>
      <c r="N21" s="106"/>
      <c r="O21" s="106"/>
      <c r="P21" s="106"/>
      <c r="R21" s="7"/>
      <c r="S21" s="30"/>
      <c r="T21" s="30"/>
      <c r="U21" s="12"/>
      <c r="V21" s="123"/>
      <c r="W21" s="61"/>
      <c r="X21" s="61" t="s">
        <v>73</v>
      </c>
      <c r="Y21" s="61"/>
      <c r="Z21" s="12"/>
      <c r="AA21" s="12"/>
      <c r="AB21" s="12"/>
      <c r="AC21" s="12"/>
      <c r="AD21" s="12" t="s">
        <v>255</v>
      </c>
      <c r="AE21" s="12"/>
      <c r="AF21" s="61" t="s">
        <v>74</v>
      </c>
      <c r="AG21" s="61"/>
      <c r="AH21" s="12"/>
      <c r="AI21" s="12"/>
      <c r="AJ21" s="12"/>
      <c r="AK21" s="12"/>
      <c r="AL21" s="12"/>
      <c r="AM21" s="12"/>
    </row>
    <row r="22" spans="1:39" s="19" customFormat="1" ht="10.050000000000001" customHeight="1">
      <c r="A22" s="27"/>
      <c r="B22" s="28"/>
      <c r="C22" s="35"/>
      <c r="E22" s="28"/>
      <c r="F22" s="28"/>
      <c r="G22" s="106"/>
      <c r="H22" s="29"/>
      <c r="I22" s="33"/>
      <c r="J22" s="33"/>
      <c r="K22" s="33"/>
      <c r="L22" s="33"/>
      <c r="M22" s="33"/>
      <c r="N22" s="121"/>
      <c r="O22" s="106"/>
      <c r="P22" s="106"/>
      <c r="R22" s="7"/>
      <c r="S22" s="30"/>
      <c r="T22" s="30"/>
      <c r="V22" s="12"/>
      <c r="W22" s="12"/>
      <c r="X22" s="12"/>
      <c r="Y22" s="12"/>
      <c r="AB22" s="12"/>
      <c r="AC22" s="12"/>
      <c r="AD22" s="12"/>
      <c r="AF22" s="12"/>
      <c r="AG22" s="12"/>
    </row>
    <row r="23" spans="1:39" s="2" customFormat="1" ht="19.95" customHeight="1">
      <c r="A23" s="36"/>
      <c r="C23" s="35"/>
      <c r="G23" s="3"/>
      <c r="H23" s="3"/>
      <c r="I23" s="3"/>
      <c r="J23" s="107"/>
      <c r="K23" s="107"/>
      <c r="L23" s="107"/>
      <c r="M23" s="107"/>
      <c r="N23" s="3"/>
      <c r="O23" s="3"/>
      <c r="P23" s="3"/>
      <c r="Q23" s="4"/>
      <c r="S23" s="8"/>
      <c r="T23" s="8"/>
      <c r="V23" s="8"/>
      <c r="W23" s="8"/>
      <c r="X23" s="8"/>
      <c r="Y23" s="8"/>
      <c r="AB23" s="8"/>
      <c r="AC23" s="8"/>
      <c r="AD23" s="8"/>
      <c r="AF23" s="8"/>
      <c r="AG23" s="8"/>
    </row>
    <row r="24" spans="1:39" s="2" customFormat="1" ht="19.8" customHeight="1">
      <c r="A24" s="36"/>
      <c r="C24" s="35"/>
      <c r="G24" s="3"/>
      <c r="H24" s="3"/>
      <c r="I24" s="3"/>
      <c r="J24" s="107"/>
      <c r="K24" s="107"/>
      <c r="L24" s="107"/>
      <c r="M24" s="107"/>
      <c r="N24" s="3"/>
      <c r="O24" s="3"/>
      <c r="P24" s="3"/>
      <c r="Q24" s="4"/>
      <c r="S24" s="8"/>
      <c r="T24" s="8"/>
      <c r="V24" s="8"/>
      <c r="W24" s="8"/>
      <c r="X24" s="8"/>
      <c r="Y24" s="8"/>
      <c r="AB24" s="8"/>
      <c r="AC24" s="8"/>
      <c r="AD24" s="8"/>
      <c r="AF24" s="8"/>
      <c r="AG24" s="8"/>
    </row>
    <row r="25" spans="1:39" ht="19.95" customHeight="1"/>
    <row r="26" spans="1:39" ht="19.95" customHeight="1"/>
    <row r="27" spans="1:39" ht="19.95" customHeight="1"/>
    <row r="28" spans="1:39" ht="19.95" customHeight="1"/>
  </sheetData>
  <mergeCells count="3">
    <mergeCell ref="A2:B2"/>
    <mergeCell ref="E2:F2"/>
    <mergeCell ref="E4:F4"/>
  </mergeCells>
  <conditionalFormatting sqref="I7:I20">
    <cfRule type="cellIs" dxfId="14" priority="1" operator="equal">
      <formula>"Expired"</formula>
    </cfRule>
  </conditionalFormatting>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FBD73-559C-4F91-A593-2D43D049BE29}">
  <sheetPr codeName="Sheet41">
    <tabColor rgb="FF4FF721"/>
  </sheetPr>
  <dimension ref="A1:AU28"/>
  <sheetViews>
    <sheetView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12.77734375" style="5" customWidth="1"/>
    <col min="7" max="8" width="7.5546875" style="40" hidden="1" customWidth="1"/>
    <col min="9" max="9" width="25.88671875" style="40" customWidth="1"/>
    <col min="10" max="10" width="14" style="5" customWidth="1"/>
    <col min="11" max="11" width="17.5546875" style="37" customWidth="1"/>
    <col min="12" max="12" width="12" style="37" customWidth="1"/>
    <col min="13" max="13" width="10.77734375" style="109" customWidth="1"/>
    <col min="14" max="14" width="6.77734375" style="109" customWidth="1"/>
    <col min="15" max="15" width="22.5546875" style="37" customWidth="1"/>
    <col min="16" max="16" width="31.109375" style="37" customWidth="1"/>
    <col min="17" max="17" width="10.77734375" style="37" customWidth="1"/>
    <col min="18" max="18" width="10" style="37" bestFit="1" customWidth="1"/>
    <col min="19" max="19" width="1.21875" style="38" customWidth="1"/>
    <col min="20" max="20" width="1.77734375" style="38" customWidth="1"/>
    <col min="21" max="21" width="1.88671875" style="2" customWidth="1"/>
    <col min="22" max="22" width="12.77734375" style="40" customWidth="1"/>
    <col min="23" max="23" width="16.21875" style="40" bestFit="1" customWidth="1"/>
    <col min="24" max="24" width="9.109375" style="5"/>
    <col min="25" max="25" width="17.77734375" style="40" bestFit="1" customWidth="1"/>
    <col min="26" max="26" width="15.109375" style="40" bestFit="1" customWidth="1"/>
    <col min="27" max="27" width="8.5546875" style="40" bestFit="1" customWidth="1"/>
    <col min="28" max="28" width="15.109375" style="40" bestFit="1" customWidth="1"/>
    <col min="29" max="29" width="9.33203125" style="40" bestFit="1" customWidth="1"/>
    <col min="30" max="30" width="15.88671875" style="40" bestFit="1" customWidth="1"/>
    <col min="31" max="31" width="13.5546875" style="5" bestFit="1" customWidth="1"/>
    <col min="32" max="32" width="14.5546875" style="5" bestFit="1" customWidth="1"/>
    <col min="33" max="33" width="11.6640625" style="40" bestFit="1" customWidth="1"/>
    <col min="34" max="34" width="15" style="40" customWidth="1"/>
    <col min="35" max="35" width="10.77734375" style="40" bestFit="1" customWidth="1"/>
    <col min="36" max="36" width="12.77734375" style="5" bestFit="1" customWidth="1"/>
    <col min="37" max="37" width="5.6640625" style="40" bestFit="1" customWidth="1"/>
    <col min="38" max="38" width="14.6640625" style="40" bestFit="1" customWidth="1"/>
    <col min="39" max="39" width="9.109375" style="5"/>
    <col min="40" max="40" width="10.77734375" style="5" bestFit="1" customWidth="1"/>
    <col min="41" max="41" width="11.44140625" style="5" bestFit="1" customWidth="1"/>
    <col min="42" max="42" width="13.5546875" style="5" bestFit="1" customWidth="1"/>
    <col min="43" max="43" width="9.77734375" style="5" bestFit="1" customWidth="1"/>
    <col min="44" max="44" width="12.88671875" style="5" bestFit="1" customWidth="1"/>
    <col min="45" max="45" width="6" style="5" customWidth="1"/>
    <col min="46" max="16384" width="9.109375" style="5"/>
  </cols>
  <sheetData>
    <row r="1" spans="1:47" s="2" customFormat="1" ht="14.4" customHeight="1">
      <c r="A1" s="1"/>
      <c r="B1"/>
      <c r="G1" s="8"/>
      <c r="H1" s="8"/>
      <c r="I1" s="8"/>
      <c r="K1" s="3"/>
      <c r="L1" s="3"/>
      <c r="M1" s="107"/>
      <c r="N1" s="107"/>
      <c r="O1" s="3"/>
      <c r="P1" s="3"/>
      <c r="Q1" s="3"/>
      <c r="R1" s="3"/>
      <c r="S1" s="4"/>
      <c r="T1" s="4"/>
      <c r="V1" s="8"/>
      <c r="W1" s="8"/>
      <c r="Y1" s="8"/>
      <c r="Z1" s="8"/>
      <c r="AA1" s="8"/>
      <c r="AB1" s="8"/>
      <c r="AC1" s="8"/>
      <c r="AD1" s="8"/>
      <c r="AG1" s="8"/>
      <c r="AH1" s="8"/>
      <c r="AI1" s="8"/>
      <c r="AK1" s="8"/>
      <c r="AL1" s="8"/>
    </row>
    <row r="2" spans="1:47" customFormat="1" ht="35.4" customHeight="1">
      <c r="A2" s="1800"/>
      <c r="B2" s="1769"/>
      <c r="C2" s="2"/>
      <c r="D2" s="5"/>
      <c r="E2" s="1797" t="s">
        <v>173</v>
      </c>
      <c r="F2" s="1769"/>
      <c r="G2" s="1769"/>
      <c r="H2" s="1769"/>
      <c r="I2" s="1769"/>
      <c r="J2" s="5"/>
      <c r="K2" s="37"/>
      <c r="L2" s="37"/>
      <c r="M2" s="109"/>
      <c r="N2" s="109"/>
      <c r="O2" s="37"/>
      <c r="P2" s="37"/>
      <c r="Q2" s="37"/>
      <c r="R2" s="37"/>
      <c r="S2" s="5"/>
      <c r="T2" s="5"/>
      <c r="U2" s="7"/>
      <c r="V2" s="40"/>
      <c r="W2" s="40"/>
      <c r="Y2" s="56"/>
      <c r="Z2" s="40"/>
      <c r="AA2" s="56"/>
      <c r="AB2" s="56"/>
      <c r="AC2" s="56"/>
      <c r="AD2" s="56"/>
      <c r="AG2" s="56"/>
      <c r="AH2" s="56"/>
      <c r="AI2" s="56"/>
      <c r="AK2" s="56"/>
      <c r="AL2" s="56"/>
    </row>
    <row r="3" spans="1:47" customFormat="1" ht="14.4" customHeight="1">
      <c r="A3" s="1"/>
      <c r="C3" s="2"/>
      <c r="D3" s="8"/>
      <c r="E3" s="8"/>
      <c r="F3" s="2"/>
      <c r="G3" s="8"/>
      <c r="H3" s="8"/>
      <c r="I3" s="332"/>
      <c r="J3" s="2"/>
      <c r="K3" s="3"/>
      <c r="L3" s="3"/>
      <c r="M3" s="107"/>
      <c r="N3" s="107"/>
      <c r="O3" s="3"/>
      <c r="P3" s="3"/>
      <c r="Q3" s="3"/>
      <c r="R3" s="3"/>
      <c r="S3" s="2"/>
      <c r="T3" s="2"/>
      <c r="U3" s="7"/>
      <c r="V3" s="122"/>
      <c r="W3" s="122"/>
      <c r="Y3" s="56"/>
      <c r="Z3" s="56"/>
      <c r="AA3" s="56"/>
      <c r="AB3" s="56"/>
      <c r="AC3" s="56"/>
      <c r="AD3" s="56"/>
      <c r="AG3" s="56"/>
      <c r="AH3" s="56"/>
      <c r="AI3" s="56"/>
      <c r="AK3" s="56"/>
      <c r="AL3" s="56"/>
    </row>
    <row r="4" spans="1:47" s="16" customFormat="1" ht="34.950000000000003" customHeight="1">
      <c r="A4" s="13"/>
      <c r="B4" s="14"/>
      <c r="C4" s="15"/>
      <c r="E4" s="1798" t="s">
        <v>1312</v>
      </c>
      <c r="F4" s="1799"/>
      <c r="G4" s="1799"/>
      <c r="H4" s="1799"/>
      <c r="I4" s="1799"/>
      <c r="J4" s="41"/>
      <c r="L4" s="41"/>
      <c r="M4" s="119"/>
      <c r="N4" s="119"/>
      <c r="O4" s="41"/>
      <c r="Q4" s="18"/>
      <c r="R4" s="18"/>
      <c r="S4" s="18"/>
      <c r="T4" s="18"/>
      <c r="U4" s="7"/>
      <c r="V4" s="122"/>
      <c r="W4" s="122"/>
    </row>
    <row r="5" spans="1:47" s="16" customFormat="1" ht="10.050000000000001" customHeight="1">
      <c r="A5" s="13"/>
      <c r="B5" s="14"/>
      <c r="C5" s="15"/>
      <c r="E5" s="104"/>
      <c r="F5" s="41"/>
      <c r="G5" s="41"/>
      <c r="H5" s="41"/>
      <c r="I5" s="26"/>
      <c r="J5" s="41"/>
      <c r="L5" s="41"/>
      <c r="M5" s="119"/>
      <c r="N5" s="119"/>
      <c r="P5" s="41"/>
      <c r="Q5" s="18"/>
      <c r="R5" s="18"/>
      <c r="S5" s="18"/>
      <c r="T5" s="18"/>
      <c r="U5" s="7"/>
      <c r="V5" s="122"/>
      <c r="W5" s="122"/>
    </row>
    <row r="6" spans="1:47" s="183" customFormat="1" ht="25.95" customHeight="1">
      <c r="A6" s="27"/>
      <c r="B6" s="27"/>
      <c r="C6" s="352"/>
      <c r="E6" s="471"/>
      <c r="F6" s="922" t="s">
        <v>48</v>
      </c>
      <c r="G6" s="922" t="s">
        <v>2</v>
      </c>
      <c r="H6" s="922" t="s">
        <v>2</v>
      </c>
      <c r="I6" s="922" t="s">
        <v>2</v>
      </c>
      <c r="J6" s="923" t="s">
        <v>174</v>
      </c>
      <c r="K6" s="923" t="s">
        <v>175</v>
      </c>
      <c r="L6" s="923" t="s">
        <v>176</v>
      </c>
      <c r="M6" s="924" t="s">
        <v>177</v>
      </c>
      <c r="N6" s="991" t="s">
        <v>1817</v>
      </c>
      <c r="O6" s="925" t="s">
        <v>291</v>
      </c>
      <c r="P6" s="923" t="s">
        <v>321</v>
      </c>
      <c r="Q6" s="923" t="s">
        <v>110</v>
      </c>
      <c r="R6" s="926" t="s">
        <v>11</v>
      </c>
      <c r="S6" s="927"/>
      <c r="U6" s="479"/>
      <c r="V6" s="480" t="s">
        <v>231</v>
      </c>
      <c r="W6" s="474" t="s">
        <v>179</v>
      </c>
      <c r="X6" s="480" t="s">
        <v>1117</v>
      </c>
      <c r="Y6" s="480" t="s">
        <v>234</v>
      </c>
      <c r="Z6" s="474" t="s">
        <v>233</v>
      </c>
      <c r="AA6" s="480" t="s">
        <v>232</v>
      </c>
      <c r="AB6" s="480" t="s">
        <v>242</v>
      </c>
      <c r="AC6" s="480" t="s">
        <v>325</v>
      </c>
      <c r="AD6" s="480" t="s">
        <v>503</v>
      </c>
      <c r="AE6" s="480" t="s">
        <v>250</v>
      </c>
      <c r="AF6" s="480" t="s">
        <v>254</v>
      </c>
      <c r="AG6" s="480" t="s">
        <v>246</v>
      </c>
      <c r="AH6" s="480" t="s">
        <v>1423</v>
      </c>
      <c r="AI6" s="480" t="s">
        <v>248</v>
      </c>
      <c r="AJ6" s="480" t="s">
        <v>249</v>
      </c>
      <c r="AK6" s="480" t="s">
        <v>241</v>
      </c>
      <c r="AL6" s="480" t="s">
        <v>245</v>
      </c>
      <c r="AM6" s="480" t="s">
        <v>268</v>
      </c>
      <c r="AN6" s="480" t="s">
        <v>280</v>
      </c>
      <c r="AO6" s="480" t="s">
        <v>282</v>
      </c>
      <c r="AP6" s="480" t="s">
        <v>284</v>
      </c>
      <c r="AQ6" s="480" t="s">
        <v>285</v>
      </c>
      <c r="AR6" s="480" t="s">
        <v>329</v>
      </c>
      <c r="AS6" s="480" t="s">
        <v>574</v>
      </c>
      <c r="AT6" s="480" t="s">
        <v>314</v>
      </c>
      <c r="AU6" s="480"/>
    </row>
    <row r="7" spans="1:47" s="19" customFormat="1" ht="25.95" customHeight="1">
      <c r="A7" s="27"/>
      <c r="B7" s="28"/>
      <c r="C7" s="20"/>
      <c r="D7" s="21"/>
      <c r="E7" s="28"/>
      <c r="F7" s="28"/>
      <c r="G7" s="25">
        <v>1</v>
      </c>
      <c r="H7" s="10"/>
      <c r="I7" s="29" t="s">
        <v>13</v>
      </c>
      <c r="J7" s="26" t="s">
        <v>181</v>
      </c>
      <c r="K7" s="25" t="s">
        <v>182</v>
      </c>
      <c r="L7" s="29">
        <v>26182</v>
      </c>
      <c r="M7" s="33">
        <v>2511611</v>
      </c>
      <c r="N7" s="33"/>
      <c r="O7" s="106" t="s">
        <v>183</v>
      </c>
      <c r="P7" s="106" t="s">
        <v>184</v>
      </c>
      <c r="Q7" s="29" t="s">
        <v>186</v>
      </c>
      <c r="R7" s="33" t="s">
        <v>187</v>
      </c>
      <c r="S7" s="33"/>
      <c r="T7" s="54"/>
      <c r="U7" s="59"/>
      <c r="V7" s="30">
        <f ca="1">TODAY()-320</f>
        <v>45632</v>
      </c>
      <c r="W7" s="30" t="s">
        <v>185</v>
      </c>
      <c r="X7" s="57" t="s">
        <v>1133</v>
      </c>
      <c r="Y7" s="57"/>
      <c r="Z7" s="57" t="s">
        <v>251</v>
      </c>
      <c r="AA7" s="57" t="s">
        <v>74</v>
      </c>
      <c r="AB7" s="57"/>
      <c r="AC7" s="57"/>
      <c r="AD7" s="57"/>
      <c r="AE7" s="57"/>
      <c r="AF7" s="57"/>
      <c r="AG7" s="57" t="s">
        <v>264</v>
      </c>
      <c r="AH7" s="57" t="s">
        <v>256</v>
      </c>
      <c r="AI7" s="57" t="s">
        <v>255</v>
      </c>
      <c r="AJ7" s="57"/>
      <c r="AK7" s="57" t="s">
        <v>74</v>
      </c>
      <c r="AL7" s="57"/>
      <c r="AM7" s="57"/>
      <c r="AN7" s="57"/>
      <c r="AO7" s="57"/>
      <c r="AP7" s="57"/>
      <c r="AQ7" s="57"/>
      <c r="AR7" s="57"/>
      <c r="AS7" s="57" t="s">
        <v>331</v>
      </c>
      <c r="AT7" s="57"/>
      <c r="AU7" s="57"/>
    </row>
    <row r="8" spans="1:47" s="19" customFormat="1" ht="25.95" customHeight="1">
      <c r="A8" s="27"/>
      <c r="B8" s="28"/>
      <c r="C8" s="35"/>
      <c r="E8" s="35"/>
      <c r="F8" s="35"/>
      <c r="G8" s="47">
        <v>2</v>
      </c>
      <c r="H8" s="11"/>
      <c r="I8" s="43" t="s">
        <v>1479</v>
      </c>
      <c r="J8" s="42" t="s">
        <v>211</v>
      </c>
      <c r="K8" s="42" t="s">
        <v>212</v>
      </c>
      <c r="L8" s="42">
        <v>42866</v>
      </c>
      <c r="M8" s="46">
        <v>4373234</v>
      </c>
      <c r="N8" s="46"/>
      <c r="O8" s="105" t="s">
        <v>213</v>
      </c>
      <c r="P8" s="105" t="s">
        <v>1014</v>
      </c>
      <c r="Q8" s="42" t="s">
        <v>186</v>
      </c>
      <c r="R8" s="46" t="s">
        <v>187</v>
      </c>
      <c r="S8" s="46"/>
      <c r="T8" s="54"/>
      <c r="U8" s="59"/>
      <c r="V8" s="43">
        <f ca="1">TODAY()-325</f>
        <v>45627</v>
      </c>
      <c r="W8" s="43" t="s">
        <v>210</v>
      </c>
      <c r="X8" s="58" t="s">
        <v>1134</v>
      </c>
      <c r="Y8" s="58"/>
      <c r="Z8" s="58" t="s">
        <v>251</v>
      </c>
      <c r="AA8" s="58" t="s">
        <v>74</v>
      </c>
      <c r="AB8" s="58"/>
      <c r="AC8" s="58"/>
      <c r="AD8" s="58"/>
      <c r="AE8" s="58"/>
      <c r="AF8" s="58"/>
      <c r="AG8" s="58"/>
      <c r="AH8" s="58" t="s">
        <v>256</v>
      </c>
      <c r="AI8" s="58" t="s">
        <v>255</v>
      </c>
      <c r="AJ8" s="58"/>
      <c r="AK8" s="58" t="s">
        <v>74</v>
      </c>
      <c r="AL8" s="58"/>
      <c r="AM8" s="58"/>
      <c r="AN8" s="58"/>
      <c r="AO8" s="58"/>
      <c r="AP8" s="58"/>
      <c r="AQ8" s="58"/>
      <c r="AR8" s="58"/>
      <c r="AS8" s="58" t="s">
        <v>331</v>
      </c>
      <c r="AT8" s="58"/>
      <c r="AU8" s="58"/>
    </row>
    <row r="9" spans="1:47" s="19" customFormat="1" ht="25.95" customHeight="1">
      <c r="A9" s="27"/>
      <c r="B9" s="28"/>
      <c r="C9" s="35"/>
      <c r="E9" s="28"/>
      <c r="F9" s="28"/>
      <c r="G9" s="25">
        <v>3</v>
      </c>
      <c r="H9" s="10"/>
      <c r="I9" s="29" t="s">
        <v>215</v>
      </c>
      <c r="J9" s="29" t="s">
        <v>201</v>
      </c>
      <c r="K9" s="29" t="s">
        <v>216</v>
      </c>
      <c r="L9" s="29">
        <v>41447</v>
      </c>
      <c r="M9" s="33">
        <v>4378645</v>
      </c>
      <c r="N9" s="33"/>
      <c r="O9" s="106" t="s">
        <v>217</v>
      </c>
      <c r="P9" s="106" t="s">
        <v>218</v>
      </c>
      <c r="Q9" s="29" t="s">
        <v>112</v>
      </c>
      <c r="R9" s="33" t="s">
        <v>207</v>
      </c>
      <c r="S9" s="33"/>
      <c r="T9" s="54"/>
      <c r="U9" s="59"/>
      <c r="V9" s="30">
        <f ca="1">TODAY()+10</f>
        <v>45962</v>
      </c>
      <c r="W9" s="30"/>
      <c r="X9" s="57" t="s">
        <v>1135</v>
      </c>
      <c r="Y9" s="57" t="s">
        <v>235</v>
      </c>
      <c r="Z9" s="57"/>
      <c r="AA9" s="57" t="s">
        <v>243</v>
      </c>
      <c r="AB9" s="57"/>
      <c r="AC9" s="57"/>
      <c r="AD9" s="57"/>
      <c r="AE9" s="57"/>
      <c r="AF9" s="57"/>
      <c r="AG9" s="57"/>
      <c r="AH9" s="57" t="s">
        <v>257</v>
      </c>
      <c r="AI9" s="57" t="s">
        <v>255</v>
      </c>
      <c r="AJ9" s="57"/>
      <c r="AK9" s="57" t="s">
        <v>74</v>
      </c>
      <c r="AL9" s="57"/>
      <c r="AM9" s="57"/>
      <c r="AN9" s="57"/>
      <c r="AO9" s="57"/>
      <c r="AP9" s="57"/>
      <c r="AQ9" s="57"/>
      <c r="AR9" s="57"/>
      <c r="AS9" s="57"/>
      <c r="AT9" s="57"/>
      <c r="AU9" s="57"/>
    </row>
    <row r="10" spans="1:47" s="19" customFormat="1" ht="25.95" customHeight="1">
      <c r="A10" s="27"/>
      <c r="B10" s="28"/>
      <c r="C10" s="35"/>
      <c r="E10" s="35"/>
      <c r="F10" s="35"/>
      <c r="G10" s="47">
        <v>4</v>
      </c>
      <c r="H10" s="11"/>
      <c r="I10" s="43" t="s">
        <v>1057</v>
      </c>
      <c r="J10" s="43" t="s">
        <v>201</v>
      </c>
      <c r="K10" s="43" t="s">
        <v>1054</v>
      </c>
      <c r="L10" s="43">
        <v>43170</v>
      </c>
      <c r="M10" s="46">
        <v>4384056</v>
      </c>
      <c r="N10" s="46"/>
      <c r="O10" s="43" t="s">
        <v>1055</v>
      </c>
      <c r="P10" s="43" t="s">
        <v>1056</v>
      </c>
      <c r="Q10" s="42" t="s">
        <v>191</v>
      </c>
      <c r="R10" s="46" t="s">
        <v>187</v>
      </c>
      <c r="S10" s="46"/>
      <c r="T10" s="54"/>
      <c r="U10" s="59"/>
      <c r="V10" s="43">
        <f ca="1">TODAY()+14</f>
        <v>45966</v>
      </c>
      <c r="W10" s="43"/>
      <c r="X10" s="58" t="s">
        <v>1142</v>
      </c>
      <c r="Y10" s="58" t="s">
        <v>236</v>
      </c>
      <c r="Z10" s="58"/>
      <c r="AA10" s="58" t="s">
        <v>74</v>
      </c>
      <c r="AB10" s="58"/>
      <c r="AC10" s="58"/>
      <c r="AD10" s="58"/>
      <c r="AE10" s="58"/>
      <c r="AF10" s="58"/>
      <c r="AG10" s="58"/>
      <c r="AH10" s="58" t="s">
        <v>256</v>
      </c>
      <c r="AI10" s="58" t="s">
        <v>255</v>
      </c>
      <c r="AJ10" s="58"/>
      <c r="AK10" s="58" t="s">
        <v>74</v>
      </c>
      <c r="AL10" s="58"/>
      <c r="AM10" s="58"/>
      <c r="AN10" s="58"/>
      <c r="AO10" s="58"/>
      <c r="AP10" s="58"/>
      <c r="AQ10" s="58"/>
      <c r="AR10" s="58"/>
      <c r="AS10" s="58"/>
      <c r="AT10" s="58"/>
      <c r="AU10" s="58"/>
    </row>
    <row r="11" spans="1:47" s="19" customFormat="1" ht="25.95" customHeight="1">
      <c r="A11" s="27"/>
      <c r="B11" s="28"/>
      <c r="C11" s="35"/>
      <c r="E11" s="28"/>
      <c r="F11" s="28"/>
      <c r="G11" s="25">
        <v>5</v>
      </c>
      <c r="H11" s="10"/>
      <c r="I11" s="25" t="s">
        <v>226</v>
      </c>
      <c r="J11" s="25" t="s">
        <v>181</v>
      </c>
      <c r="K11" s="29" t="s">
        <v>208</v>
      </c>
      <c r="L11" s="29">
        <v>2643234</v>
      </c>
      <c r="M11" s="33">
        <v>2765887</v>
      </c>
      <c r="N11" s="33"/>
      <c r="O11" s="106" t="s">
        <v>261</v>
      </c>
      <c r="P11" s="106" t="s">
        <v>209</v>
      </c>
      <c r="Q11" s="29" t="s">
        <v>186</v>
      </c>
      <c r="R11" s="33" t="s">
        <v>187</v>
      </c>
      <c r="S11" s="33"/>
      <c r="T11" s="54"/>
      <c r="U11" s="59"/>
      <c r="V11" s="30">
        <f ca="1">TODAY()-370</f>
        <v>45582</v>
      </c>
      <c r="W11" s="30" t="s">
        <v>210</v>
      </c>
      <c r="X11" s="57" t="s">
        <v>1136</v>
      </c>
      <c r="Y11" s="57"/>
      <c r="Z11" s="12" t="s">
        <v>251</v>
      </c>
      <c r="AA11" s="57" t="s">
        <v>73</v>
      </c>
      <c r="AB11" s="57" t="s">
        <v>244</v>
      </c>
      <c r="AC11" s="57"/>
      <c r="AD11" s="57"/>
      <c r="AE11" s="57"/>
      <c r="AF11" s="57"/>
      <c r="AG11" s="57"/>
      <c r="AH11" s="57" t="s">
        <v>259</v>
      </c>
      <c r="AI11" s="57" t="s">
        <v>255</v>
      </c>
      <c r="AJ11" s="57"/>
      <c r="AK11" s="57" t="s">
        <v>74</v>
      </c>
      <c r="AL11" s="57"/>
      <c r="AM11" s="57"/>
      <c r="AN11" s="57"/>
      <c r="AO11" s="57"/>
      <c r="AP11" s="57"/>
      <c r="AQ11" s="57"/>
      <c r="AR11" s="57"/>
      <c r="AS11" s="57"/>
      <c r="AT11" s="57"/>
      <c r="AU11" s="57"/>
    </row>
    <row r="12" spans="1:47" s="19" customFormat="1" ht="25.95" customHeight="1">
      <c r="A12" s="27"/>
      <c r="B12" s="28"/>
      <c r="C12" s="35"/>
      <c r="E12" s="35"/>
      <c r="F12" s="35"/>
      <c r="G12" s="47">
        <v>6</v>
      </c>
      <c r="H12" s="11"/>
      <c r="I12" s="47" t="s">
        <v>219</v>
      </c>
      <c r="J12" s="47" t="s">
        <v>181</v>
      </c>
      <c r="K12" s="47" t="s">
        <v>220</v>
      </c>
      <c r="L12" s="42">
        <v>30602</v>
      </c>
      <c r="M12" s="46">
        <v>2787653</v>
      </c>
      <c r="N12" s="46"/>
      <c r="O12" s="105" t="s">
        <v>221</v>
      </c>
      <c r="P12" s="105" t="s">
        <v>222</v>
      </c>
      <c r="Q12" s="42" t="s">
        <v>186</v>
      </c>
      <c r="R12" s="46" t="s">
        <v>187</v>
      </c>
      <c r="S12" s="46"/>
      <c r="T12" s="54"/>
      <c r="U12" s="59"/>
      <c r="V12" s="43">
        <f ca="1">TODAY()-330</f>
        <v>45622</v>
      </c>
      <c r="W12" s="43" t="s">
        <v>223</v>
      </c>
      <c r="X12" s="58" t="s">
        <v>1137</v>
      </c>
      <c r="Y12" s="58"/>
      <c r="Z12" s="58" t="s">
        <v>251</v>
      </c>
      <c r="AA12" s="58" t="s">
        <v>74</v>
      </c>
      <c r="AB12" s="58"/>
      <c r="AC12" s="58"/>
      <c r="AD12" s="58"/>
      <c r="AE12" s="58"/>
      <c r="AF12" s="58"/>
      <c r="AG12" s="58" t="s">
        <v>265</v>
      </c>
      <c r="AH12" s="58" t="s">
        <v>256</v>
      </c>
      <c r="AI12" s="58" t="s">
        <v>255</v>
      </c>
      <c r="AJ12" s="58"/>
      <c r="AK12" s="58" t="s">
        <v>74</v>
      </c>
      <c r="AL12" s="58"/>
      <c r="AM12" s="58"/>
      <c r="AN12" s="58"/>
      <c r="AO12" s="58"/>
      <c r="AP12" s="58"/>
      <c r="AQ12" s="58"/>
      <c r="AR12" s="58"/>
      <c r="AS12" s="58"/>
      <c r="AT12" s="58"/>
      <c r="AU12" s="58"/>
    </row>
    <row r="13" spans="1:47" s="19" customFormat="1" ht="25.95" customHeight="1">
      <c r="A13" s="27"/>
      <c r="B13" s="28"/>
      <c r="C13" s="35"/>
      <c r="E13" s="28"/>
      <c r="F13" s="28"/>
      <c r="G13" s="25">
        <v>7</v>
      </c>
      <c r="H13" s="10"/>
      <c r="I13" s="25" t="s">
        <v>35</v>
      </c>
      <c r="J13" s="25" t="s">
        <v>181</v>
      </c>
      <c r="K13" s="25" t="s">
        <v>204</v>
      </c>
      <c r="L13" s="29">
        <v>32740</v>
      </c>
      <c r="M13" s="33">
        <v>2514231</v>
      </c>
      <c r="N13" s="33"/>
      <c r="O13" s="106" t="s">
        <v>188</v>
      </c>
      <c r="P13" s="106" t="s">
        <v>205</v>
      </c>
      <c r="Q13" s="29" t="s">
        <v>191</v>
      </c>
      <c r="R13" s="33" t="s">
        <v>207</v>
      </c>
      <c r="S13" s="33"/>
      <c r="T13" s="54"/>
      <c r="U13" s="59"/>
      <c r="V13" s="30">
        <f ca="1">TODAY()-70</f>
        <v>45882</v>
      </c>
      <c r="W13" s="30" t="s">
        <v>206</v>
      </c>
      <c r="X13" s="57" t="s">
        <v>1141</v>
      </c>
      <c r="Y13" s="57"/>
      <c r="Z13" s="57"/>
      <c r="AA13" s="57" t="s">
        <v>74</v>
      </c>
      <c r="AB13" s="57"/>
      <c r="AC13" s="57"/>
      <c r="AD13" s="57"/>
      <c r="AE13" s="57"/>
      <c r="AF13" s="57"/>
      <c r="AG13" s="57"/>
      <c r="AH13" s="57" t="s">
        <v>256</v>
      </c>
      <c r="AI13" s="57" t="s">
        <v>255</v>
      </c>
      <c r="AJ13" s="57"/>
      <c r="AK13" s="57" t="s">
        <v>74</v>
      </c>
      <c r="AL13" s="57"/>
      <c r="AM13" s="57"/>
      <c r="AN13" s="57"/>
      <c r="AO13" s="57"/>
      <c r="AP13" s="57"/>
      <c r="AQ13" s="57"/>
      <c r="AR13" s="57"/>
      <c r="AS13" s="57"/>
      <c r="AT13" s="57"/>
      <c r="AU13" s="57"/>
    </row>
    <row r="14" spans="1:47" s="19" customFormat="1" ht="25.95" customHeight="1">
      <c r="A14" s="27"/>
      <c r="B14" s="28"/>
      <c r="C14" s="35"/>
      <c r="E14" s="35"/>
      <c r="F14" s="35"/>
      <c r="G14" s="47">
        <v>8</v>
      </c>
      <c r="H14" s="11"/>
      <c r="I14" s="47" t="s">
        <v>196</v>
      </c>
      <c r="J14" s="47" t="s">
        <v>181</v>
      </c>
      <c r="K14" s="42" t="s">
        <v>197</v>
      </c>
      <c r="L14" s="42">
        <v>26182</v>
      </c>
      <c r="M14" s="46">
        <v>2554365</v>
      </c>
      <c r="N14" s="46"/>
      <c r="O14" s="105" t="s">
        <v>198</v>
      </c>
      <c r="P14" s="105" t="s">
        <v>184</v>
      </c>
      <c r="Q14" s="42" t="s">
        <v>186</v>
      </c>
      <c r="R14" s="46" t="s">
        <v>187</v>
      </c>
      <c r="S14" s="46"/>
      <c r="T14" s="54"/>
      <c r="U14" s="59"/>
      <c r="V14" s="43">
        <f ca="1">TODAY()-310</f>
        <v>45642</v>
      </c>
      <c r="W14" s="43" t="s">
        <v>199</v>
      </c>
      <c r="X14" s="58" t="s">
        <v>1138</v>
      </c>
      <c r="Y14" s="58"/>
      <c r="Z14" s="58"/>
      <c r="AA14" s="58" t="s">
        <v>74</v>
      </c>
      <c r="AB14" s="58"/>
      <c r="AC14" s="58"/>
      <c r="AD14" s="58"/>
      <c r="AE14" s="58"/>
      <c r="AF14" s="58"/>
      <c r="AG14" s="58"/>
      <c r="AH14" s="58" t="s">
        <v>256</v>
      </c>
      <c r="AI14" s="58" t="s">
        <v>255</v>
      </c>
      <c r="AJ14" s="58"/>
      <c r="AK14" s="58" t="s">
        <v>74</v>
      </c>
      <c r="AL14" s="58"/>
      <c r="AM14" s="58"/>
      <c r="AN14" s="58"/>
      <c r="AO14" s="58"/>
      <c r="AP14" s="58"/>
      <c r="AQ14" s="58"/>
      <c r="AR14" s="58"/>
      <c r="AS14" s="58"/>
      <c r="AT14" s="58"/>
      <c r="AU14" s="58"/>
    </row>
    <row r="15" spans="1:47" s="19" customFormat="1" ht="25.95" customHeight="1">
      <c r="A15" s="27"/>
      <c r="B15" s="28"/>
      <c r="C15" s="35"/>
      <c r="E15" s="28"/>
      <c r="F15" s="28"/>
      <c r="G15" s="25">
        <v>9</v>
      </c>
      <c r="H15" s="10"/>
      <c r="I15" s="25" t="s">
        <v>228</v>
      </c>
      <c r="J15" s="25" t="s">
        <v>201</v>
      </c>
      <c r="K15" s="29" t="s">
        <v>216</v>
      </c>
      <c r="L15" s="29">
        <v>42908</v>
      </c>
      <c r="M15" s="33">
        <v>4378645</v>
      </c>
      <c r="N15" s="33"/>
      <c r="O15" s="106" t="s">
        <v>217</v>
      </c>
      <c r="P15" s="106" t="s">
        <v>229</v>
      </c>
      <c r="Q15" s="29" t="s">
        <v>112</v>
      </c>
      <c r="R15" s="33" t="s">
        <v>187</v>
      </c>
      <c r="S15" s="33"/>
      <c r="T15" s="54"/>
      <c r="U15" s="59"/>
      <c r="V15" s="30">
        <f ca="1">TODAY()-280</f>
        <v>45672</v>
      </c>
      <c r="W15" s="30"/>
      <c r="X15" s="57" t="s">
        <v>1139</v>
      </c>
      <c r="Y15" s="106" t="s">
        <v>240</v>
      </c>
      <c r="Z15" s="57"/>
      <c r="AA15" s="57" t="s">
        <v>243</v>
      </c>
      <c r="AB15" s="57"/>
      <c r="AC15" s="57"/>
      <c r="AD15" s="57"/>
      <c r="AE15" s="57"/>
      <c r="AF15" s="57"/>
      <c r="AG15" s="57"/>
      <c r="AH15" s="57" t="s">
        <v>256</v>
      </c>
      <c r="AI15" s="57" t="s">
        <v>255</v>
      </c>
      <c r="AJ15" s="57"/>
      <c r="AK15" s="57" t="s">
        <v>74</v>
      </c>
      <c r="AL15" s="57"/>
      <c r="AM15" s="57"/>
      <c r="AN15" s="57"/>
      <c r="AO15" s="57"/>
      <c r="AP15" s="57"/>
      <c r="AQ15" s="57"/>
      <c r="AR15" s="57"/>
      <c r="AS15" s="57"/>
      <c r="AT15" s="57"/>
      <c r="AU15" s="57"/>
    </row>
    <row r="16" spans="1:47" s="19" customFormat="1" ht="25.95" customHeight="1">
      <c r="A16" s="27"/>
      <c r="B16" s="28"/>
      <c r="C16" s="35"/>
      <c r="E16" s="35"/>
      <c r="F16" s="35"/>
      <c r="G16" s="47">
        <v>10</v>
      </c>
      <c r="H16" s="11"/>
      <c r="I16" s="47" t="s">
        <v>224</v>
      </c>
      <c r="J16" s="47" t="s">
        <v>201</v>
      </c>
      <c r="K16" s="42" t="s">
        <v>202</v>
      </c>
      <c r="L16" s="42">
        <v>26182</v>
      </c>
      <c r="M16" s="46">
        <v>4665321</v>
      </c>
      <c r="N16" s="46"/>
      <c r="O16" s="105" t="s">
        <v>260</v>
      </c>
      <c r="P16" s="105" t="s">
        <v>252</v>
      </c>
      <c r="Q16" s="42" t="s">
        <v>186</v>
      </c>
      <c r="R16" s="46" t="s">
        <v>187</v>
      </c>
      <c r="S16" s="46"/>
      <c r="T16" s="54"/>
      <c r="U16" s="59"/>
      <c r="V16" s="43">
        <f ca="1">TODAY()-150</f>
        <v>45802</v>
      </c>
      <c r="W16" s="43"/>
      <c r="X16" s="58" t="s">
        <v>1140</v>
      </c>
      <c r="Y16" s="105" t="s">
        <v>237</v>
      </c>
      <c r="Z16" s="58"/>
      <c r="AA16" s="58" t="s">
        <v>243</v>
      </c>
      <c r="AB16" s="58"/>
      <c r="AC16" s="58"/>
      <c r="AD16" s="58"/>
      <c r="AE16" s="58"/>
      <c r="AF16" s="58"/>
      <c r="AG16" s="58"/>
      <c r="AH16" s="58" t="s">
        <v>258</v>
      </c>
      <c r="AI16" s="58" t="s">
        <v>255</v>
      </c>
      <c r="AJ16" s="58"/>
      <c r="AK16" s="58" t="s">
        <v>74</v>
      </c>
      <c r="AL16" s="58"/>
      <c r="AM16" s="58"/>
      <c r="AN16" s="58"/>
      <c r="AO16" s="58"/>
      <c r="AP16" s="58"/>
      <c r="AQ16" s="58"/>
      <c r="AR16" s="58"/>
      <c r="AS16" s="58"/>
      <c r="AT16" s="58"/>
      <c r="AU16" s="58"/>
    </row>
    <row r="17" spans="1:47" s="19" customFormat="1" ht="25.95" customHeight="1">
      <c r="A17" s="27"/>
      <c r="B17" s="28"/>
      <c r="C17" s="35"/>
      <c r="E17" s="28"/>
      <c r="F17" s="28"/>
      <c r="G17" s="25">
        <v>11</v>
      </c>
      <c r="H17" s="10"/>
      <c r="I17" s="25" t="s">
        <v>200</v>
      </c>
      <c r="J17" s="25" t="s">
        <v>201</v>
      </c>
      <c r="K17" s="25" t="s">
        <v>202</v>
      </c>
      <c r="L17" s="29">
        <v>26182</v>
      </c>
      <c r="M17" s="33">
        <v>4665321</v>
      </c>
      <c r="N17" s="33"/>
      <c r="O17" s="106" t="s">
        <v>203</v>
      </c>
      <c r="P17" s="123" t="s">
        <v>253</v>
      </c>
      <c r="Q17" s="29" t="s">
        <v>186</v>
      </c>
      <c r="R17" s="33" t="s">
        <v>187</v>
      </c>
      <c r="S17" s="33"/>
      <c r="T17" s="54"/>
      <c r="U17" s="59"/>
      <c r="V17" s="30"/>
      <c r="W17" s="30"/>
      <c r="X17" s="57"/>
      <c r="Y17" s="106" t="s">
        <v>238</v>
      </c>
      <c r="Z17" s="57"/>
      <c r="AA17" s="57" t="s">
        <v>243</v>
      </c>
      <c r="AB17" s="57"/>
      <c r="AC17" s="57"/>
      <c r="AD17" s="57"/>
      <c r="AE17" s="57"/>
      <c r="AF17" s="57"/>
      <c r="AG17" s="57" t="s">
        <v>266</v>
      </c>
      <c r="AH17" s="57"/>
      <c r="AI17" s="57" t="s">
        <v>255</v>
      </c>
      <c r="AJ17" s="57"/>
      <c r="AK17" s="57" t="s">
        <v>74</v>
      </c>
      <c r="AL17" s="57"/>
      <c r="AM17" s="57"/>
      <c r="AN17" s="57"/>
      <c r="AO17" s="57"/>
      <c r="AP17" s="57"/>
      <c r="AQ17" s="57"/>
      <c r="AR17" s="57"/>
      <c r="AS17" s="57"/>
      <c r="AT17" s="57"/>
      <c r="AU17" s="57"/>
    </row>
    <row r="18" spans="1:47" s="19" customFormat="1" ht="25.95" customHeight="1">
      <c r="A18" s="27"/>
      <c r="B18" s="28"/>
      <c r="C18" s="35"/>
      <c r="E18" s="35"/>
      <c r="F18" s="35"/>
      <c r="G18" s="47">
        <v>12</v>
      </c>
      <c r="H18" s="11"/>
      <c r="I18" s="47" t="s">
        <v>227</v>
      </c>
      <c r="J18" s="47" t="s">
        <v>211</v>
      </c>
      <c r="K18" s="47" t="s">
        <v>212</v>
      </c>
      <c r="L18" s="42">
        <v>2717171</v>
      </c>
      <c r="M18" s="46">
        <v>4373234</v>
      </c>
      <c r="N18" s="46"/>
      <c r="O18" s="105" t="s">
        <v>213</v>
      </c>
      <c r="P18" s="105" t="s">
        <v>214</v>
      </c>
      <c r="Q18" s="42" t="s">
        <v>191</v>
      </c>
      <c r="R18" s="46" t="s">
        <v>187</v>
      </c>
      <c r="S18" s="46"/>
      <c r="T18" s="54"/>
      <c r="U18" s="59"/>
      <c r="V18" s="43"/>
      <c r="W18" s="43"/>
      <c r="X18" s="58"/>
      <c r="Y18" s="105" t="s">
        <v>239</v>
      </c>
      <c r="Z18" s="47"/>
      <c r="AA18" s="47" t="s">
        <v>243</v>
      </c>
      <c r="AB18" s="47"/>
      <c r="AC18" s="47"/>
      <c r="AD18" s="47"/>
      <c r="AE18" s="58"/>
      <c r="AF18" s="58"/>
      <c r="AG18" s="58"/>
      <c r="AH18" s="58"/>
      <c r="AI18" s="58" t="s">
        <v>255</v>
      </c>
      <c r="AJ18" s="58"/>
      <c r="AK18" s="58" t="s">
        <v>74</v>
      </c>
      <c r="AL18" s="58"/>
      <c r="AM18" s="58"/>
      <c r="AN18" s="58"/>
      <c r="AO18" s="58"/>
      <c r="AP18" s="58"/>
      <c r="AQ18" s="58"/>
      <c r="AR18" s="58"/>
      <c r="AS18" s="58"/>
      <c r="AT18" s="58"/>
      <c r="AU18" s="58"/>
    </row>
    <row r="19" spans="1:47" s="19" customFormat="1" ht="25.95" customHeight="1">
      <c r="A19" s="27"/>
      <c r="B19" s="28"/>
      <c r="C19" s="35"/>
      <c r="E19" s="28"/>
      <c r="F19" s="28"/>
      <c r="G19" s="25">
        <v>13</v>
      </c>
      <c r="H19" s="10"/>
      <c r="I19" s="25" t="s">
        <v>225</v>
      </c>
      <c r="J19" s="25" t="s">
        <v>181</v>
      </c>
      <c r="K19" s="25" t="s">
        <v>204</v>
      </c>
      <c r="L19" s="29">
        <v>32740</v>
      </c>
      <c r="M19" s="33">
        <v>2514231</v>
      </c>
      <c r="N19" s="33"/>
      <c r="O19" s="106" t="s">
        <v>188</v>
      </c>
      <c r="P19" s="106" t="s">
        <v>205</v>
      </c>
      <c r="Q19" s="29" t="s">
        <v>191</v>
      </c>
      <c r="R19" s="33" t="s">
        <v>207</v>
      </c>
      <c r="S19" s="33"/>
      <c r="T19" s="54"/>
      <c r="U19" s="59"/>
      <c r="V19" s="30"/>
      <c r="W19" s="30" t="s">
        <v>206</v>
      </c>
      <c r="X19" s="61"/>
      <c r="Y19" s="123"/>
      <c r="Z19" s="61"/>
      <c r="AA19" s="61" t="s">
        <v>74</v>
      </c>
      <c r="AB19" s="61"/>
      <c r="AC19" s="61"/>
      <c r="AD19" s="61"/>
      <c r="AE19" s="61"/>
      <c r="AF19" s="61"/>
      <c r="AG19" s="61"/>
      <c r="AH19" s="61"/>
      <c r="AI19" s="61" t="s">
        <v>255</v>
      </c>
      <c r="AJ19" s="61"/>
      <c r="AK19" s="61" t="s">
        <v>74</v>
      </c>
      <c r="AL19" s="61"/>
      <c r="AM19" s="61"/>
      <c r="AN19" s="61"/>
      <c r="AO19" s="61"/>
      <c r="AP19" s="61"/>
      <c r="AQ19" s="61"/>
      <c r="AR19" s="61"/>
      <c r="AS19" s="61"/>
      <c r="AT19" s="61"/>
      <c r="AU19" s="61"/>
    </row>
    <row r="20" spans="1:47" s="19" customFormat="1" ht="25.95" customHeight="1">
      <c r="A20" s="27"/>
      <c r="B20" s="28"/>
      <c r="C20" s="35"/>
      <c r="E20" s="35"/>
      <c r="F20" s="35"/>
      <c r="G20" s="47">
        <v>14</v>
      </c>
      <c r="H20" s="11"/>
      <c r="I20" s="47" t="s">
        <v>192</v>
      </c>
      <c r="J20" s="47" t="s">
        <v>181</v>
      </c>
      <c r="K20" s="47" t="s">
        <v>193</v>
      </c>
      <c r="L20" s="42">
        <v>2643234</v>
      </c>
      <c r="M20" s="46">
        <v>2765432</v>
      </c>
      <c r="N20" s="46"/>
      <c r="O20" s="105" t="s">
        <v>183</v>
      </c>
      <c r="P20" s="105" t="s">
        <v>194</v>
      </c>
      <c r="Q20" s="42" t="s">
        <v>112</v>
      </c>
      <c r="R20" s="46" t="s">
        <v>187</v>
      </c>
      <c r="S20" s="46"/>
      <c r="T20" s="54"/>
      <c r="U20" s="59"/>
      <c r="V20" s="43"/>
      <c r="W20" s="43" t="s">
        <v>195</v>
      </c>
      <c r="X20" s="47"/>
      <c r="Y20" s="105"/>
      <c r="Z20" s="47"/>
      <c r="AA20" s="47" t="s">
        <v>74</v>
      </c>
      <c r="AB20" s="47"/>
      <c r="AC20" s="47"/>
      <c r="AD20" s="47"/>
      <c r="AE20" s="47"/>
      <c r="AF20" s="47"/>
      <c r="AG20" s="47"/>
      <c r="AH20" s="47"/>
      <c r="AI20" s="47" t="s">
        <v>255</v>
      </c>
      <c r="AJ20" s="47"/>
      <c r="AK20" s="47" t="s">
        <v>74</v>
      </c>
      <c r="AL20" s="47"/>
      <c r="AM20" s="47"/>
      <c r="AN20" s="47"/>
      <c r="AO20" s="47"/>
      <c r="AP20" s="47"/>
      <c r="AQ20" s="47"/>
      <c r="AR20" s="47"/>
      <c r="AS20" s="47"/>
      <c r="AT20" s="47"/>
      <c r="AU20" s="47"/>
    </row>
    <row r="21" spans="1:47" s="19" customFormat="1" ht="31.95" customHeight="1">
      <c r="A21" s="27"/>
      <c r="B21" s="28"/>
      <c r="C21" s="35"/>
      <c r="E21" s="28"/>
      <c r="F21" s="28"/>
      <c r="G21" s="25"/>
      <c r="H21" s="10"/>
      <c r="I21" s="25"/>
      <c r="J21" s="25"/>
      <c r="K21" s="25"/>
      <c r="L21" s="29"/>
      <c r="M21" s="33"/>
      <c r="N21" s="33"/>
      <c r="O21" s="106"/>
      <c r="P21" s="106"/>
      <c r="Q21" s="29"/>
      <c r="R21" s="33"/>
      <c r="S21" s="34"/>
      <c r="U21" s="7"/>
      <c r="V21" s="30"/>
      <c r="W21" s="30"/>
      <c r="X21" s="12"/>
      <c r="Y21" s="123"/>
      <c r="Z21" s="61"/>
      <c r="AA21" s="61" t="s">
        <v>73</v>
      </c>
      <c r="AB21" s="61"/>
      <c r="AC21" s="61"/>
      <c r="AD21" s="61"/>
      <c r="AE21" s="12"/>
      <c r="AF21" s="12"/>
      <c r="AG21" s="12"/>
      <c r="AH21" s="12"/>
      <c r="AI21" s="12" t="s">
        <v>255</v>
      </c>
      <c r="AJ21" s="12"/>
      <c r="AK21" s="61" t="s">
        <v>74</v>
      </c>
      <c r="AL21" s="61"/>
      <c r="AM21" s="12"/>
      <c r="AN21" s="12"/>
      <c r="AO21" s="12"/>
      <c r="AP21" s="12"/>
      <c r="AQ21" s="12"/>
      <c r="AR21" s="12"/>
      <c r="AS21" s="12"/>
      <c r="AT21" s="12"/>
      <c r="AU21" s="12"/>
    </row>
    <row r="22" spans="1:47" s="19" customFormat="1" ht="10.050000000000001" customHeight="1">
      <c r="A22" s="27"/>
      <c r="B22" s="28"/>
      <c r="C22" s="35"/>
      <c r="E22" s="28"/>
      <c r="F22" s="28"/>
      <c r="G22" s="10"/>
      <c r="H22" s="10"/>
      <c r="I22" s="25"/>
      <c r="J22" s="25"/>
      <c r="K22" s="25"/>
      <c r="L22" s="29"/>
      <c r="M22" s="33"/>
      <c r="N22" s="33"/>
      <c r="O22" s="121"/>
      <c r="P22" s="106"/>
      <c r="Q22" s="29"/>
      <c r="R22" s="33"/>
      <c r="S22" s="34"/>
      <c r="U22" s="7"/>
      <c r="V22" s="30"/>
      <c r="W22" s="30"/>
      <c r="Y22" s="12"/>
      <c r="Z22" s="12"/>
      <c r="AA22" s="12"/>
      <c r="AB22" s="12"/>
      <c r="AC22" s="12"/>
      <c r="AD22" s="12"/>
      <c r="AG22" s="12"/>
      <c r="AH22" s="12"/>
      <c r="AI22" s="12"/>
      <c r="AK22" s="12"/>
      <c r="AL22" s="12"/>
    </row>
    <row r="23" spans="1:47" s="2" customFormat="1" ht="19.95" customHeight="1">
      <c r="A23" s="36"/>
      <c r="C23" s="35"/>
      <c r="G23" s="8"/>
      <c r="H23" s="8"/>
      <c r="I23" s="8"/>
      <c r="K23" s="3"/>
      <c r="L23" s="3"/>
      <c r="M23" s="107"/>
      <c r="N23" s="107"/>
      <c r="O23" s="3"/>
      <c r="P23" s="3"/>
      <c r="Q23" s="3"/>
      <c r="R23" s="3"/>
      <c r="S23" s="4"/>
      <c r="T23" s="4"/>
      <c r="V23" s="8"/>
      <c r="W23" s="8"/>
      <c r="Y23" s="8"/>
      <c r="Z23" s="8"/>
      <c r="AA23" s="8"/>
      <c r="AB23" s="8"/>
      <c r="AC23" s="8"/>
      <c r="AD23" s="8"/>
      <c r="AG23" s="8"/>
      <c r="AH23" s="8"/>
      <c r="AI23" s="8"/>
      <c r="AK23" s="8"/>
      <c r="AL23" s="8"/>
    </row>
    <row r="24" spans="1:47" s="2" customFormat="1" ht="19.8" customHeight="1">
      <c r="A24" s="36"/>
      <c r="C24" s="35"/>
      <c r="G24" s="8"/>
      <c r="H24" s="8"/>
      <c r="I24" s="8"/>
      <c r="K24" s="3"/>
      <c r="L24" s="3"/>
      <c r="M24" s="107"/>
      <c r="N24" s="107"/>
      <c r="O24" s="3"/>
      <c r="P24" s="3"/>
      <c r="Q24" s="3"/>
      <c r="R24" s="3"/>
      <c r="S24" s="4"/>
      <c r="T24" s="4"/>
      <c r="V24" s="8"/>
      <c r="W24" s="8"/>
      <c r="Y24" s="8"/>
      <c r="Z24" s="8"/>
      <c r="AA24" s="8"/>
      <c r="AB24" s="8"/>
      <c r="AC24" s="8"/>
      <c r="AD24" s="8"/>
      <c r="AG24" s="8"/>
      <c r="AH24" s="8"/>
      <c r="AI24" s="8"/>
      <c r="AK24" s="8"/>
      <c r="AL24" s="8"/>
    </row>
    <row r="25" spans="1:47" ht="19.95" customHeight="1"/>
    <row r="26" spans="1:47" ht="19.95" customHeight="1"/>
    <row r="27" spans="1:47" ht="19.95" customHeight="1"/>
    <row r="28" spans="1:47" ht="19.95" customHeight="1"/>
  </sheetData>
  <mergeCells count="3">
    <mergeCell ref="A2:B2"/>
    <mergeCell ref="E2:I2"/>
    <mergeCell ref="E4:I4"/>
  </mergeCells>
  <pageMargins left="0.7" right="0.7" top="0.75" bottom="0.75" header="0.3" footer="0.3"/>
  <drawing r:id="rId1"/>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0647E-7FEF-4875-BFFE-CFD476ED3A6D}">
  <sheetPr codeName="Sheet42">
    <tabColor rgb="FF4FF721"/>
  </sheetPr>
  <dimension ref="A1:AR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29.5546875" style="5" customWidth="1"/>
    <col min="7" max="7" width="12.5546875" style="5" customWidth="1"/>
    <col min="8" max="8" width="8" style="37" customWidth="1"/>
    <col min="9" max="9" width="10.6640625" style="37" customWidth="1"/>
    <col min="10" max="10" width="7.21875" style="37" customWidth="1"/>
    <col min="11" max="11" width="13.109375" style="109" customWidth="1"/>
    <col min="12" max="12" width="26.88671875" style="109" customWidth="1"/>
    <col min="13" max="13" width="19.33203125" style="37" customWidth="1"/>
    <col min="14" max="14" width="24.5546875" style="37" customWidth="1"/>
    <col min="15" max="15" width="8.5546875" style="37" customWidth="1"/>
    <col min="16" max="16" width="15.33203125" style="37" customWidth="1"/>
    <col min="17" max="17" width="1.77734375" style="38" customWidth="1"/>
    <col min="18" max="18" width="1.88671875" style="2" customWidth="1"/>
    <col min="19" max="19" width="12.77734375" style="40" customWidth="1"/>
    <col min="20" max="20" width="16.21875" style="40" bestFit="1" customWidth="1"/>
    <col min="21" max="21" width="9.109375" style="5"/>
    <col min="22" max="22" width="17.77734375" style="40" bestFit="1" customWidth="1"/>
    <col min="23" max="23" width="15.109375" style="40" bestFit="1" customWidth="1"/>
    <col min="24" max="24" width="8.5546875" style="40" bestFit="1" customWidth="1"/>
    <col min="25" max="25" width="15.109375" style="40" bestFit="1" customWidth="1"/>
    <col min="26" max="26" width="9.33203125" style="40" bestFit="1" customWidth="1"/>
    <col min="27" max="27" width="15.88671875" style="40" bestFit="1" customWidth="1"/>
    <col min="28" max="28" width="13.5546875" style="5" bestFit="1" customWidth="1"/>
    <col min="29" max="29" width="14.5546875" style="5" bestFit="1" customWidth="1"/>
    <col min="30" max="30" width="11.6640625" style="40" bestFit="1" customWidth="1"/>
    <col min="31" max="31" width="15" style="40" customWidth="1"/>
    <col min="32" max="32" width="10.77734375" style="40" bestFit="1" customWidth="1"/>
    <col min="33" max="33" width="12.77734375" style="5" bestFit="1" customWidth="1"/>
    <col min="34" max="34" width="5.6640625" style="40" bestFit="1" customWidth="1"/>
    <col min="35" max="35" width="14.6640625" style="40" bestFit="1" customWidth="1"/>
    <col min="36" max="36" width="9.109375" style="5"/>
    <col min="37" max="37" width="10.77734375" style="5" bestFit="1" customWidth="1"/>
    <col min="38" max="38" width="11.44140625" style="5" bestFit="1" customWidth="1"/>
    <col min="39" max="39" width="13.5546875" style="5" bestFit="1" customWidth="1"/>
    <col min="40" max="40" width="9.77734375" style="5" bestFit="1" customWidth="1"/>
    <col min="41" max="41" width="12.88671875" style="5" bestFit="1" customWidth="1"/>
    <col min="42" max="42" width="6" style="5" customWidth="1"/>
    <col min="43" max="16384" width="9.109375" style="5"/>
  </cols>
  <sheetData>
    <row r="1" spans="1:44" s="2" customFormat="1" ht="14.4" customHeight="1">
      <c r="A1" s="1"/>
      <c r="B1"/>
      <c r="H1" s="3"/>
      <c r="I1" s="3"/>
      <c r="J1" s="3"/>
      <c r="K1" s="107"/>
      <c r="L1" s="107"/>
      <c r="M1" s="3"/>
      <c r="N1" s="3"/>
      <c r="O1" s="3"/>
      <c r="P1" s="3"/>
      <c r="Q1" s="4"/>
      <c r="S1" s="8"/>
      <c r="T1" s="8"/>
      <c r="V1" s="8"/>
      <c r="W1" s="8"/>
      <c r="X1" s="8"/>
      <c r="Y1" s="8"/>
      <c r="Z1" s="8"/>
      <c r="AA1" s="8"/>
      <c r="AD1" s="8"/>
      <c r="AE1" s="8"/>
      <c r="AF1" s="8"/>
      <c r="AH1" s="8"/>
      <c r="AI1" s="8"/>
    </row>
    <row r="2" spans="1:44" customFormat="1" ht="35.4" customHeight="1">
      <c r="A2" s="1800"/>
      <c r="B2" s="1769"/>
      <c r="C2" s="2"/>
      <c r="D2" s="5"/>
      <c r="E2" s="1797" t="s">
        <v>1772</v>
      </c>
      <c r="F2" s="1769"/>
      <c r="G2" s="5"/>
      <c r="H2" s="37"/>
      <c r="I2" s="37"/>
      <c r="J2" s="37"/>
      <c r="K2" s="109"/>
      <c r="L2" s="109"/>
      <c r="M2" s="37"/>
      <c r="N2" s="37"/>
      <c r="O2" s="37"/>
      <c r="P2" s="37"/>
      <c r="Q2" s="5"/>
      <c r="R2" s="7"/>
      <c r="S2" s="40"/>
      <c r="T2" s="40"/>
      <c r="V2" s="56"/>
      <c r="W2" s="40"/>
      <c r="X2" s="56"/>
      <c r="Y2" s="56"/>
      <c r="Z2" s="56"/>
      <c r="AA2" s="56"/>
      <c r="AD2" s="56"/>
      <c r="AE2" s="56"/>
      <c r="AF2" s="56"/>
      <c r="AH2" s="56"/>
      <c r="AI2" s="56"/>
    </row>
    <row r="3" spans="1:44" customFormat="1" ht="14.4" customHeight="1">
      <c r="A3" s="1"/>
      <c r="C3" s="2"/>
      <c r="D3" s="8"/>
      <c r="E3" s="8"/>
      <c r="F3" s="2"/>
      <c r="G3" s="2"/>
      <c r="H3" s="3"/>
      <c r="I3" s="3"/>
      <c r="J3" s="3"/>
      <c r="K3" s="107"/>
      <c r="L3" s="107"/>
      <c r="M3" s="3"/>
      <c r="N3" s="3"/>
      <c r="O3" s="3"/>
      <c r="P3" s="3"/>
      <c r="Q3" s="2"/>
      <c r="R3" s="7"/>
      <c r="S3" s="122"/>
      <c r="T3" s="122"/>
      <c r="V3" s="56"/>
      <c r="W3" s="56"/>
      <c r="X3" s="56"/>
      <c r="Y3" s="56"/>
      <c r="Z3" s="56"/>
      <c r="AA3" s="56"/>
      <c r="AD3" s="56"/>
      <c r="AE3" s="56"/>
      <c r="AF3" s="56"/>
      <c r="AH3" s="56"/>
      <c r="AI3" s="56"/>
    </row>
    <row r="4" spans="1:44" s="16" customFormat="1" ht="34.950000000000003" customHeight="1">
      <c r="A4" s="13"/>
      <c r="B4" s="14"/>
      <c r="C4" s="15"/>
      <c r="E4" s="1798" t="s">
        <v>1440</v>
      </c>
      <c r="F4" s="1799"/>
      <c r="G4" s="41"/>
      <c r="I4" s="41"/>
      <c r="J4" s="41"/>
      <c r="K4" s="119"/>
      <c r="L4" s="119"/>
      <c r="M4" s="41"/>
      <c r="Q4" s="18"/>
      <c r="R4" s="7"/>
      <c r="S4" s="122"/>
      <c r="T4" s="122"/>
    </row>
    <row r="5" spans="1:44" s="16" customFormat="1" ht="10.050000000000001" customHeight="1">
      <c r="A5" s="13"/>
      <c r="B5" s="14"/>
      <c r="C5" s="15"/>
      <c r="E5" s="104"/>
      <c r="F5" s="41"/>
      <c r="G5" s="41"/>
      <c r="I5" s="41"/>
      <c r="J5" s="41"/>
      <c r="K5" s="119"/>
      <c r="L5" s="119"/>
      <c r="N5" s="41"/>
      <c r="O5" s="41"/>
      <c r="P5" s="41"/>
      <c r="Q5" s="18"/>
      <c r="R5" s="7"/>
      <c r="S5" s="122"/>
      <c r="T5" s="122"/>
    </row>
    <row r="6" spans="1:44" s="183" customFormat="1" ht="25.95" customHeight="1">
      <c r="A6" s="27"/>
      <c r="B6" s="27"/>
      <c r="C6" s="352"/>
      <c r="E6" s="471"/>
      <c r="F6" s="922" t="s">
        <v>2</v>
      </c>
      <c r="G6" s="923" t="s">
        <v>448</v>
      </c>
      <c r="H6" s="923" t="s">
        <v>451</v>
      </c>
      <c r="I6" s="924" t="s">
        <v>177</v>
      </c>
      <c r="J6" s="924" t="s">
        <v>1817</v>
      </c>
      <c r="K6" s="924" t="s">
        <v>290</v>
      </c>
      <c r="L6" s="991" t="s">
        <v>254</v>
      </c>
      <c r="M6" s="925" t="s">
        <v>291</v>
      </c>
      <c r="N6" s="923" t="s">
        <v>321</v>
      </c>
      <c r="O6" s="925" t="s">
        <v>1818</v>
      </c>
      <c r="P6" s="930" t="s">
        <v>1221</v>
      </c>
      <c r="R6" s="479"/>
      <c r="S6" s="480" t="s">
        <v>231</v>
      </c>
      <c r="T6" s="474" t="s">
        <v>179</v>
      </c>
      <c r="U6" s="480" t="s">
        <v>1117</v>
      </c>
      <c r="V6" s="480" t="s">
        <v>234</v>
      </c>
      <c r="W6" s="474" t="s">
        <v>233</v>
      </c>
      <c r="X6" s="480" t="s">
        <v>232</v>
      </c>
      <c r="Y6" s="480" t="s">
        <v>242</v>
      </c>
      <c r="Z6" s="480" t="s">
        <v>325</v>
      </c>
      <c r="AA6" s="480" t="s">
        <v>503</v>
      </c>
      <c r="AB6" s="480" t="s">
        <v>250</v>
      </c>
      <c r="AC6" s="480" t="s">
        <v>254</v>
      </c>
      <c r="AD6" s="480" t="s">
        <v>246</v>
      </c>
      <c r="AE6" s="480" t="s">
        <v>1423</v>
      </c>
      <c r="AF6" s="480" t="s">
        <v>248</v>
      </c>
      <c r="AG6" s="480" t="s">
        <v>249</v>
      </c>
      <c r="AH6" s="480" t="s">
        <v>241</v>
      </c>
      <c r="AI6" s="480" t="s">
        <v>245</v>
      </c>
      <c r="AJ6" s="480" t="s">
        <v>268</v>
      </c>
      <c r="AK6" s="480" t="s">
        <v>280</v>
      </c>
      <c r="AL6" s="480" t="s">
        <v>282</v>
      </c>
      <c r="AM6" s="480" t="s">
        <v>284</v>
      </c>
      <c r="AN6" s="480" t="s">
        <v>285</v>
      </c>
      <c r="AO6" s="480" t="s">
        <v>329</v>
      </c>
      <c r="AP6" s="480" t="s">
        <v>574</v>
      </c>
      <c r="AQ6" s="480" t="s">
        <v>314</v>
      </c>
      <c r="AR6" s="480"/>
    </row>
    <row r="7" spans="1:44" s="19" customFormat="1" ht="25.95" customHeight="1">
      <c r="A7" s="27"/>
      <c r="B7" s="28"/>
      <c r="C7" s="20"/>
      <c r="D7" s="21"/>
      <c r="E7" s="28"/>
      <c r="F7" s="29" t="s">
        <v>1816</v>
      </c>
      <c r="G7" s="29">
        <f ca="1">TODAY()-19723.25</f>
        <v>26228.75</v>
      </c>
      <c r="H7" s="33">
        <f ca="1">(TODAY()-G7)/365.25</f>
        <v>53.999315537303218</v>
      </c>
      <c r="I7" s="33">
        <v>2511611</v>
      </c>
      <c r="J7" s="33"/>
      <c r="K7" s="33">
        <v>2511611</v>
      </c>
      <c r="L7" s="33"/>
      <c r="M7" s="106" t="s">
        <v>183</v>
      </c>
      <c r="N7" s="106" t="s">
        <v>184</v>
      </c>
      <c r="O7" s="106"/>
      <c r="P7" s="106" t="s">
        <v>1819</v>
      </c>
      <c r="Q7" s="54"/>
      <c r="R7" s="59"/>
      <c r="S7" s="30">
        <f ca="1">TODAY()-320</f>
        <v>45632</v>
      </c>
      <c r="T7" s="30" t="s">
        <v>185</v>
      </c>
      <c r="U7" s="57" t="s">
        <v>1133</v>
      </c>
      <c r="V7" s="57"/>
      <c r="W7" s="57" t="s">
        <v>251</v>
      </c>
      <c r="X7" s="57" t="s">
        <v>74</v>
      </c>
      <c r="Y7" s="57"/>
      <c r="Z7" s="57"/>
      <c r="AA7" s="57"/>
      <c r="AB7" s="57"/>
      <c r="AC7" s="57"/>
      <c r="AD7" s="57" t="s">
        <v>264</v>
      </c>
      <c r="AE7" s="57" t="s">
        <v>256</v>
      </c>
      <c r="AF7" s="57" t="s">
        <v>255</v>
      </c>
      <c r="AG7" s="57"/>
      <c r="AH7" s="57" t="s">
        <v>74</v>
      </c>
      <c r="AI7" s="57"/>
      <c r="AJ7" s="57"/>
      <c r="AK7" s="57"/>
      <c r="AL7" s="57"/>
      <c r="AM7" s="57"/>
      <c r="AN7" s="57"/>
      <c r="AO7" s="57"/>
      <c r="AP7" s="57" t="s">
        <v>331</v>
      </c>
      <c r="AQ7" s="57"/>
      <c r="AR7" s="57"/>
    </row>
    <row r="8" spans="1:44" s="19" customFormat="1" ht="25.95" customHeight="1">
      <c r="A8" s="27"/>
      <c r="B8" s="28"/>
      <c r="C8" s="35"/>
      <c r="E8" s="35"/>
      <c r="F8" s="43"/>
      <c r="G8" s="42"/>
      <c r="H8" s="46"/>
      <c r="I8" s="46"/>
      <c r="J8" s="46"/>
      <c r="K8" s="46"/>
      <c r="L8" s="996"/>
      <c r="M8" s="105"/>
      <c r="N8" s="105"/>
      <c r="O8" s="105"/>
      <c r="P8" s="105"/>
      <c r="Q8" s="54"/>
      <c r="R8" s="59"/>
      <c r="S8" s="43">
        <f ca="1">TODAY()-325</f>
        <v>45627</v>
      </c>
      <c r="T8" s="43" t="s">
        <v>210</v>
      </c>
      <c r="U8" s="58" t="s">
        <v>1134</v>
      </c>
      <c r="V8" s="58"/>
      <c r="W8" s="58" t="s">
        <v>251</v>
      </c>
      <c r="X8" s="58" t="s">
        <v>74</v>
      </c>
      <c r="Y8" s="58"/>
      <c r="Z8" s="58"/>
      <c r="AA8" s="58"/>
      <c r="AB8" s="58"/>
      <c r="AC8" s="58"/>
      <c r="AD8" s="58"/>
      <c r="AE8" s="58" t="s">
        <v>256</v>
      </c>
      <c r="AF8" s="58" t="s">
        <v>255</v>
      </c>
      <c r="AG8" s="58"/>
      <c r="AH8" s="58" t="s">
        <v>74</v>
      </c>
      <c r="AI8" s="58"/>
      <c r="AJ8" s="58"/>
      <c r="AK8" s="58"/>
      <c r="AL8" s="58"/>
      <c r="AM8" s="58"/>
      <c r="AN8" s="58"/>
      <c r="AO8" s="58"/>
      <c r="AP8" s="58" t="s">
        <v>331</v>
      </c>
      <c r="AQ8" s="58"/>
      <c r="AR8" s="58"/>
    </row>
    <row r="9" spans="1:44" s="19" customFormat="1" ht="25.95" customHeight="1">
      <c r="A9" s="27"/>
      <c r="B9" s="28"/>
      <c r="C9" s="35"/>
      <c r="E9" s="28"/>
      <c r="F9" s="28"/>
      <c r="G9" s="29"/>
      <c r="H9" s="29"/>
      <c r="I9" s="29"/>
      <c r="J9" s="29"/>
      <c r="K9" s="33"/>
      <c r="L9" s="33"/>
      <c r="M9" s="106"/>
      <c r="N9" s="106"/>
      <c r="O9" s="106"/>
      <c r="P9" s="106"/>
      <c r="Q9" s="54"/>
      <c r="R9" s="59"/>
      <c r="S9" s="30">
        <f ca="1">TODAY()+10</f>
        <v>45962</v>
      </c>
      <c r="T9" s="30"/>
      <c r="U9" s="57" t="s">
        <v>1135</v>
      </c>
      <c r="V9" s="57" t="s">
        <v>235</v>
      </c>
      <c r="W9" s="57"/>
      <c r="X9" s="57" t="s">
        <v>243</v>
      </c>
      <c r="Y9" s="57"/>
      <c r="Z9" s="57"/>
      <c r="AA9" s="57"/>
      <c r="AB9" s="57"/>
      <c r="AC9" s="57"/>
      <c r="AD9" s="57"/>
      <c r="AE9" s="57" t="s">
        <v>257</v>
      </c>
      <c r="AF9" s="57" t="s">
        <v>255</v>
      </c>
      <c r="AG9" s="57"/>
      <c r="AH9" s="57" t="s">
        <v>74</v>
      </c>
      <c r="AI9" s="57"/>
      <c r="AJ9" s="57"/>
      <c r="AK9" s="57"/>
      <c r="AL9" s="57"/>
      <c r="AM9" s="57"/>
      <c r="AN9" s="57"/>
      <c r="AO9" s="57"/>
      <c r="AP9" s="57"/>
      <c r="AQ9" s="57"/>
      <c r="AR9" s="57"/>
    </row>
    <row r="10" spans="1:44" s="19" customFormat="1" ht="25.95" customHeight="1">
      <c r="A10" s="27"/>
      <c r="B10" s="28"/>
      <c r="C10" s="35"/>
      <c r="E10" s="35"/>
      <c r="F10" s="35"/>
      <c r="G10" s="43"/>
      <c r="H10" s="43"/>
      <c r="I10" s="43"/>
      <c r="J10" s="43"/>
      <c r="K10" s="46"/>
      <c r="L10" s="46"/>
      <c r="M10" s="43"/>
      <c r="N10" s="43"/>
      <c r="O10" s="43"/>
      <c r="P10" s="43"/>
      <c r="Q10" s="54"/>
      <c r="R10" s="59"/>
      <c r="S10" s="43">
        <f ca="1">TODAY()+14</f>
        <v>45966</v>
      </c>
      <c r="T10" s="43"/>
      <c r="U10" s="58" t="s">
        <v>1142</v>
      </c>
      <c r="V10" s="58" t="s">
        <v>236</v>
      </c>
      <c r="W10" s="58"/>
      <c r="X10" s="58" t="s">
        <v>74</v>
      </c>
      <c r="Y10" s="58"/>
      <c r="Z10" s="58"/>
      <c r="AA10" s="58"/>
      <c r="AB10" s="58"/>
      <c r="AC10" s="58"/>
      <c r="AD10" s="58"/>
      <c r="AE10" s="58" t="s">
        <v>256</v>
      </c>
      <c r="AF10" s="58" t="s">
        <v>255</v>
      </c>
      <c r="AG10" s="58"/>
      <c r="AH10" s="58" t="s">
        <v>74</v>
      </c>
      <c r="AI10" s="58"/>
      <c r="AJ10" s="58"/>
      <c r="AK10" s="58"/>
      <c r="AL10" s="58"/>
      <c r="AM10" s="58"/>
      <c r="AN10" s="58"/>
      <c r="AO10" s="58"/>
      <c r="AP10" s="58"/>
      <c r="AQ10" s="58"/>
      <c r="AR10" s="58"/>
    </row>
    <row r="11" spans="1:44" s="19" customFormat="1" ht="25.95" customHeight="1">
      <c r="A11" s="27"/>
      <c r="B11" s="28"/>
      <c r="C11" s="35"/>
      <c r="E11" s="28"/>
      <c r="F11" s="28"/>
      <c r="G11" s="25"/>
      <c r="H11" s="29"/>
      <c r="I11" s="29"/>
      <c r="J11" s="29"/>
      <c r="K11" s="33"/>
      <c r="L11" s="33"/>
      <c r="M11" s="106"/>
      <c r="N11" s="106"/>
      <c r="O11" s="106"/>
      <c r="P11" s="106"/>
      <c r="Q11" s="54"/>
      <c r="R11" s="59"/>
      <c r="S11" s="30">
        <f ca="1">TODAY()-370</f>
        <v>45582</v>
      </c>
      <c r="T11" s="30" t="s">
        <v>210</v>
      </c>
      <c r="U11" s="57" t="s">
        <v>1136</v>
      </c>
      <c r="V11" s="57"/>
      <c r="W11" s="12" t="s">
        <v>251</v>
      </c>
      <c r="X11" s="57" t="s">
        <v>73</v>
      </c>
      <c r="Y11" s="57" t="s">
        <v>244</v>
      </c>
      <c r="Z11" s="57"/>
      <c r="AA11" s="57"/>
      <c r="AB11" s="57"/>
      <c r="AC11" s="57"/>
      <c r="AD11" s="57"/>
      <c r="AE11" s="57" t="s">
        <v>259</v>
      </c>
      <c r="AF11" s="57" t="s">
        <v>255</v>
      </c>
      <c r="AG11" s="57"/>
      <c r="AH11" s="57" t="s">
        <v>74</v>
      </c>
      <c r="AI11" s="57"/>
      <c r="AJ11" s="57"/>
      <c r="AK11" s="57"/>
      <c r="AL11" s="57"/>
      <c r="AM11" s="57"/>
      <c r="AN11" s="57"/>
      <c r="AO11" s="57"/>
      <c r="AP11" s="57"/>
      <c r="AQ11" s="57"/>
      <c r="AR11" s="57"/>
    </row>
    <row r="12" spans="1:44" s="19" customFormat="1" ht="25.95" customHeight="1">
      <c r="A12" s="27"/>
      <c r="B12" s="28"/>
      <c r="C12" s="35"/>
      <c r="E12" s="35"/>
      <c r="F12" s="35"/>
      <c r="G12" s="47"/>
      <c r="H12" s="47"/>
      <c r="I12" s="42"/>
      <c r="J12" s="42"/>
      <c r="K12" s="46"/>
      <c r="L12" s="46"/>
      <c r="M12" s="105"/>
      <c r="N12" s="105"/>
      <c r="O12" s="105"/>
      <c r="P12" s="105"/>
      <c r="Q12" s="54"/>
      <c r="R12" s="59"/>
      <c r="S12" s="43">
        <f ca="1">TODAY()-330</f>
        <v>45622</v>
      </c>
      <c r="T12" s="43" t="s">
        <v>223</v>
      </c>
      <c r="U12" s="58" t="s">
        <v>1137</v>
      </c>
      <c r="V12" s="58"/>
      <c r="W12" s="58" t="s">
        <v>251</v>
      </c>
      <c r="X12" s="58" t="s">
        <v>74</v>
      </c>
      <c r="Y12" s="58"/>
      <c r="Z12" s="58"/>
      <c r="AA12" s="58"/>
      <c r="AB12" s="58"/>
      <c r="AC12" s="58"/>
      <c r="AD12" s="58" t="s">
        <v>265</v>
      </c>
      <c r="AE12" s="58" t="s">
        <v>256</v>
      </c>
      <c r="AF12" s="58" t="s">
        <v>255</v>
      </c>
      <c r="AG12" s="58"/>
      <c r="AH12" s="58" t="s">
        <v>74</v>
      </c>
      <c r="AI12" s="58"/>
      <c r="AJ12" s="58"/>
      <c r="AK12" s="58"/>
      <c r="AL12" s="58"/>
      <c r="AM12" s="58"/>
      <c r="AN12" s="58"/>
      <c r="AO12" s="58"/>
      <c r="AP12" s="58"/>
      <c r="AQ12" s="58"/>
      <c r="AR12" s="58"/>
    </row>
    <row r="13" spans="1:44" s="19" customFormat="1" ht="25.95" customHeight="1">
      <c r="A13" s="27"/>
      <c r="B13" s="28"/>
      <c r="C13" s="35"/>
      <c r="E13" s="28"/>
      <c r="F13" s="28"/>
      <c r="G13" s="25"/>
      <c r="H13" s="25"/>
      <c r="I13" s="29"/>
      <c r="J13" s="29"/>
      <c r="K13" s="33"/>
      <c r="L13" s="33"/>
      <c r="M13" s="106"/>
      <c r="N13" s="106"/>
      <c r="O13" s="106"/>
      <c r="P13" s="106"/>
      <c r="Q13" s="54"/>
      <c r="R13" s="59"/>
      <c r="S13" s="30">
        <f ca="1">TODAY()-70</f>
        <v>45882</v>
      </c>
      <c r="T13" s="30" t="s">
        <v>206</v>
      </c>
      <c r="U13" s="57" t="s">
        <v>1141</v>
      </c>
      <c r="V13" s="57"/>
      <c r="W13" s="57"/>
      <c r="X13" s="57" t="s">
        <v>74</v>
      </c>
      <c r="Y13" s="57"/>
      <c r="Z13" s="57"/>
      <c r="AA13" s="57"/>
      <c r="AB13" s="57"/>
      <c r="AC13" s="57"/>
      <c r="AD13" s="57"/>
      <c r="AE13" s="57" t="s">
        <v>256</v>
      </c>
      <c r="AF13" s="57" t="s">
        <v>255</v>
      </c>
      <c r="AG13" s="57"/>
      <c r="AH13" s="57" t="s">
        <v>74</v>
      </c>
      <c r="AI13" s="57"/>
      <c r="AJ13" s="57"/>
      <c r="AK13" s="57"/>
      <c r="AL13" s="57"/>
      <c r="AM13" s="57"/>
      <c r="AN13" s="57"/>
      <c r="AO13" s="57"/>
      <c r="AP13" s="57"/>
      <c r="AQ13" s="57"/>
      <c r="AR13" s="57"/>
    </row>
    <row r="14" spans="1:44" s="19" customFormat="1" ht="25.95" customHeight="1">
      <c r="A14" s="27"/>
      <c r="B14" s="28"/>
      <c r="C14" s="35"/>
      <c r="E14" s="35"/>
      <c r="F14" s="35"/>
      <c r="G14" s="47"/>
      <c r="H14" s="42"/>
      <c r="I14" s="42"/>
      <c r="J14" s="42"/>
      <c r="K14" s="46"/>
      <c r="L14" s="46"/>
      <c r="M14" s="105"/>
      <c r="N14" s="105"/>
      <c r="O14" s="105"/>
      <c r="P14" s="105"/>
      <c r="Q14" s="54"/>
      <c r="R14" s="59"/>
      <c r="S14" s="43">
        <f ca="1">TODAY()-310</f>
        <v>45642</v>
      </c>
      <c r="T14" s="43" t="s">
        <v>199</v>
      </c>
      <c r="U14" s="58" t="s">
        <v>1138</v>
      </c>
      <c r="V14" s="58"/>
      <c r="W14" s="58"/>
      <c r="X14" s="58" t="s">
        <v>74</v>
      </c>
      <c r="Y14" s="58"/>
      <c r="Z14" s="58"/>
      <c r="AA14" s="58"/>
      <c r="AB14" s="58"/>
      <c r="AC14" s="58"/>
      <c r="AD14" s="58"/>
      <c r="AE14" s="58" t="s">
        <v>256</v>
      </c>
      <c r="AF14" s="58" t="s">
        <v>255</v>
      </c>
      <c r="AG14" s="58"/>
      <c r="AH14" s="58" t="s">
        <v>74</v>
      </c>
      <c r="AI14" s="58"/>
      <c r="AJ14" s="58"/>
      <c r="AK14" s="58"/>
      <c r="AL14" s="58"/>
      <c r="AM14" s="58"/>
      <c r="AN14" s="58"/>
      <c r="AO14" s="58"/>
      <c r="AP14" s="58"/>
      <c r="AQ14" s="58"/>
      <c r="AR14" s="58"/>
    </row>
    <row r="15" spans="1:44" s="19" customFormat="1" ht="25.95" customHeight="1">
      <c r="A15" s="27"/>
      <c r="B15" s="28"/>
      <c r="C15" s="35"/>
      <c r="E15" s="28"/>
      <c r="F15" s="28"/>
      <c r="G15" s="25"/>
      <c r="H15" s="29"/>
      <c r="I15" s="29"/>
      <c r="J15" s="29"/>
      <c r="K15" s="33"/>
      <c r="L15" s="33"/>
      <c r="M15" s="106"/>
      <c r="N15" s="106"/>
      <c r="O15" s="106"/>
      <c r="P15" s="106"/>
      <c r="Q15" s="54"/>
      <c r="R15" s="59"/>
      <c r="S15" s="30">
        <f ca="1">TODAY()-280</f>
        <v>45672</v>
      </c>
      <c r="T15" s="30"/>
      <c r="U15" s="57" t="s">
        <v>1139</v>
      </c>
      <c r="V15" s="106" t="s">
        <v>240</v>
      </c>
      <c r="W15" s="57"/>
      <c r="X15" s="57" t="s">
        <v>243</v>
      </c>
      <c r="Y15" s="57"/>
      <c r="Z15" s="57"/>
      <c r="AA15" s="57"/>
      <c r="AB15" s="57"/>
      <c r="AC15" s="57"/>
      <c r="AD15" s="57"/>
      <c r="AE15" s="57" t="s">
        <v>256</v>
      </c>
      <c r="AF15" s="57" t="s">
        <v>255</v>
      </c>
      <c r="AG15" s="57"/>
      <c r="AH15" s="57" t="s">
        <v>74</v>
      </c>
      <c r="AI15" s="57"/>
      <c r="AJ15" s="57"/>
      <c r="AK15" s="57"/>
      <c r="AL15" s="57"/>
      <c r="AM15" s="57"/>
      <c r="AN15" s="57"/>
      <c r="AO15" s="57"/>
      <c r="AP15" s="57"/>
      <c r="AQ15" s="57"/>
      <c r="AR15" s="57"/>
    </row>
    <row r="16" spans="1:44" s="19" customFormat="1" ht="25.95" customHeight="1">
      <c r="A16" s="27"/>
      <c r="B16" s="28"/>
      <c r="C16" s="35"/>
      <c r="E16" s="35"/>
      <c r="F16" s="35"/>
      <c r="G16" s="47"/>
      <c r="H16" s="42"/>
      <c r="I16" s="42"/>
      <c r="J16" s="42"/>
      <c r="K16" s="46"/>
      <c r="L16" s="46"/>
      <c r="M16" s="105"/>
      <c r="N16" s="105"/>
      <c r="O16" s="105"/>
      <c r="P16" s="105"/>
      <c r="Q16" s="54"/>
      <c r="R16" s="59"/>
      <c r="S16" s="43">
        <f ca="1">TODAY()-150</f>
        <v>45802</v>
      </c>
      <c r="T16" s="43"/>
      <c r="U16" s="58" t="s">
        <v>1140</v>
      </c>
      <c r="V16" s="105" t="s">
        <v>237</v>
      </c>
      <c r="W16" s="58"/>
      <c r="X16" s="58" t="s">
        <v>243</v>
      </c>
      <c r="Y16" s="58"/>
      <c r="Z16" s="58"/>
      <c r="AA16" s="58"/>
      <c r="AB16" s="58"/>
      <c r="AC16" s="58"/>
      <c r="AD16" s="58"/>
      <c r="AE16" s="58" t="s">
        <v>258</v>
      </c>
      <c r="AF16" s="58" t="s">
        <v>255</v>
      </c>
      <c r="AG16" s="58"/>
      <c r="AH16" s="58" t="s">
        <v>74</v>
      </c>
      <c r="AI16" s="58"/>
      <c r="AJ16" s="58"/>
      <c r="AK16" s="58"/>
      <c r="AL16" s="58"/>
      <c r="AM16" s="58"/>
      <c r="AN16" s="58"/>
      <c r="AO16" s="58"/>
      <c r="AP16" s="58"/>
      <c r="AQ16" s="58"/>
      <c r="AR16" s="58"/>
    </row>
    <row r="17" spans="1:44" s="19" customFormat="1" ht="25.95" customHeight="1">
      <c r="A17" s="27"/>
      <c r="B17" s="28"/>
      <c r="C17" s="35"/>
      <c r="E17" s="28"/>
      <c r="F17" s="28"/>
      <c r="G17" s="25"/>
      <c r="H17" s="25"/>
      <c r="I17" s="29"/>
      <c r="J17" s="29"/>
      <c r="K17" s="33"/>
      <c r="L17" s="33"/>
      <c r="M17" s="106"/>
      <c r="N17" s="123"/>
      <c r="O17" s="123"/>
      <c r="P17" s="123"/>
      <c r="Q17" s="54"/>
      <c r="R17" s="59"/>
      <c r="S17" s="30"/>
      <c r="T17" s="30"/>
      <c r="U17" s="57"/>
      <c r="V17" s="106" t="s">
        <v>238</v>
      </c>
      <c r="W17" s="57"/>
      <c r="X17" s="57" t="s">
        <v>243</v>
      </c>
      <c r="Y17" s="57"/>
      <c r="Z17" s="57"/>
      <c r="AA17" s="57"/>
      <c r="AB17" s="57"/>
      <c r="AC17" s="57"/>
      <c r="AD17" s="57" t="s">
        <v>266</v>
      </c>
      <c r="AE17" s="57"/>
      <c r="AF17" s="57" t="s">
        <v>255</v>
      </c>
      <c r="AG17" s="57"/>
      <c r="AH17" s="57" t="s">
        <v>74</v>
      </c>
      <c r="AI17" s="57"/>
      <c r="AJ17" s="57"/>
      <c r="AK17" s="57"/>
      <c r="AL17" s="57"/>
      <c r="AM17" s="57"/>
      <c r="AN17" s="57"/>
      <c r="AO17" s="57"/>
      <c r="AP17" s="57"/>
      <c r="AQ17" s="57"/>
      <c r="AR17" s="57"/>
    </row>
    <row r="18" spans="1:44" s="19" customFormat="1" ht="25.95" customHeight="1">
      <c r="A18" s="27"/>
      <c r="B18" s="28"/>
      <c r="C18" s="35"/>
      <c r="E18" s="35"/>
      <c r="F18" s="35"/>
      <c r="G18" s="47"/>
      <c r="H18" s="47"/>
      <c r="I18" s="42"/>
      <c r="J18" s="42"/>
      <c r="K18" s="46"/>
      <c r="L18" s="46"/>
      <c r="M18" s="105"/>
      <c r="N18" s="105"/>
      <c r="O18" s="105"/>
      <c r="P18" s="105"/>
      <c r="Q18" s="54"/>
      <c r="R18" s="59"/>
      <c r="S18" s="43"/>
      <c r="T18" s="43"/>
      <c r="U18" s="58"/>
      <c r="V18" s="105" t="s">
        <v>239</v>
      </c>
      <c r="W18" s="47"/>
      <c r="X18" s="47" t="s">
        <v>243</v>
      </c>
      <c r="Y18" s="47"/>
      <c r="Z18" s="47"/>
      <c r="AA18" s="47"/>
      <c r="AB18" s="58"/>
      <c r="AC18" s="58"/>
      <c r="AD18" s="58"/>
      <c r="AE18" s="58"/>
      <c r="AF18" s="58" t="s">
        <v>255</v>
      </c>
      <c r="AG18" s="58"/>
      <c r="AH18" s="58" t="s">
        <v>74</v>
      </c>
      <c r="AI18" s="58"/>
      <c r="AJ18" s="58"/>
      <c r="AK18" s="58"/>
      <c r="AL18" s="58"/>
      <c r="AM18" s="58"/>
      <c r="AN18" s="58"/>
      <c r="AO18" s="58"/>
      <c r="AP18" s="58"/>
      <c r="AQ18" s="58"/>
      <c r="AR18" s="58"/>
    </row>
    <row r="19" spans="1:44" s="19" customFormat="1" ht="25.95" customHeight="1">
      <c r="A19" s="27"/>
      <c r="B19" s="28"/>
      <c r="C19" s="35"/>
      <c r="E19" s="28"/>
      <c r="F19" s="28"/>
      <c r="G19" s="25"/>
      <c r="H19" s="25"/>
      <c r="I19" s="29"/>
      <c r="J19" s="29"/>
      <c r="K19" s="33"/>
      <c r="L19" s="33"/>
      <c r="M19" s="106"/>
      <c r="N19" s="106"/>
      <c r="O19" s="106"/>
      <c r="P19" s="106"/>
      <c r="Q19" s="54"/>
      <c r="R19" s="59"/>
      <c r="S19" s="30"/>
      <c r="T19" s="30" t="s">
        <v>206</v>
      </c>
      <c r="U19" s="61"/>
      <c r="V19" s="123"/>
      <c r="W19" s="61"/>
      <c r="X19" s="61" t="s">
        <v>74</v>
      </c>
      <c r="Y19" s="61"/>
      <c r="Z19" s="61"/>
      <c r="AA19" s="61"/>
      <c r="AB19" s="61"/>
      <c r="AC19" s="61"/>
      <c r="AD19" s="61"/>
      <c r="AE19" s="61"/>
      <c r="AF19" s="61" t="s">
        <v>255</v>
      </c>
      <c r="AG19" s="61"/>
      <c r="AH19" s="61" t="s">
        <v>74</v>
      </c>
      <c r="AI19" s="61"/>
      <c r="AJ19" s="61"/>
      <c r="AK19" s="61"/>
      <c r="AL19" s="61"/>
      <c r="AM19" s="61"/>
      <c r="AN19" s="61"/>
      <c r="AO19" s="61"/>
      <c r="AP19" s="61"/>
      <c r="AQ19" s="61"/>
      <c r="AR19" s="61"/>
    </row>
    <row r="20" spans="1:44" s="19" customFormat="1" ht="25.95" customHeight="1">
      <c r="A20" s="27"/>
      <c r="B20" s="28"/>
      <c r="C20" s="35"/>
      <c r="E20" s="35"/>
      <c r="F20" s="35"/>
      <c r="G20" s="47"/>
      <c r="H20" s="47"/>
      <c r="I20" s="42"/>
      <c r="J20" s="42"/>
      <c r="K20" s="46"/>
      <c r="L20" s="46"/>
      <c r="M20" s="105"/>
      <c r="N20" s="105"/>
      <c r="O20" s="105"/>
      <c r="P20" s="105"/>
      <c r="Q20" s="54"/>
      <c r="R20" s="59"/>
      <c r="S20" s="43"/>
      <c r="T20" s="43" t="s">
        <v>195</v>
      </c>
      <c r="U20" s="47"/>
      <c r="V20" s="105"/>
      <c r="W20" s="47"/>
      <c r="X20" s="47" t="s">
        <v>74</v>
      </c>
      <c r="Y20" s="47"/>
      <c r="Z20" s="47"/>
      <c r="AA20" s="47"/>
      <c r="AB20" s="47"/>
      <c r="AC20" s="47"/>
      <c r="AD20" s="47"/>
      <c r="AE20" s="47"/>
      <c r="AF20" s="47" t="s">
        <v>255</v>
      </c>
      <c r="AG20" s="47"/>
      <c r="AH20" s="47" t="s">
        <v>74</v>
      </c>
      <c r="AI20" s="47"/>
      <c r="AJ20" s="47"/>
      <c r="AK20" s="47"/>
      <c r="AL20" s="47"/>
      <c r="AM20" s="47"/>
      <c r="AN20" s="47"/>
      <c r="AO20" s="47"/>
      <c r="AP20" s="47"/>
      <c r="AQ20" s="47"/>
      <c r="AR20" s="47"/>
    </row>
    <row r="21" spans="1:44" s="19" customFormat="1" ht="31.95" customHeight="1">
      <c r="A21" s="27"/>
      <c r="B21" s="28"/>
      <c r="C21" s="35"/>
      <c r="E21" s="28"/>
      <c r="F21" s="28"/>
      <c r="G21" s="25"/>
      <c r="H21" s="25"/>
      <c r="I21" s="29"/>
      <c r="J21" s="29"/>
      <c r="K21" s="33"/>
      <c r="L21" s="33"/>
      <c r="M21" s="106"/>
      <c r="N21" s="106"/>
      <c r="O21" s="106"/>
      <c r="P21" s="106"/>
      <c r="R21" s="7"/>
      <c r="S21" s="30"/>
      <c r="T21" s="30"/>
      <c r="U21" s="12"/>
      <c r="V21" s="123"/>
      <c r="W21" s="61"/>
      <c r="X21" s="61" t="s">
        <v>73</v>
      </c>
      <c r="Y21" s="61"/>
      <c r="Z21" s="61"/>
      <c r="AA21" s="61"/>
      <c r="AB21" s="12"/>
      <c r="AC21" s="12"/>
      <c r="AD21" s="12"/>
      <c r="AE21" s="12"/>
      <c r="AF21" s="12" t="s">
        <v>255</v>
      </c>
      <c r="AG21" s="12"/>
      <c r="AH21" s="61" t="s">
        <v>74</v>
      </c>
      <c r="AI21" s="61"/>
      <c r="AJ21" s="12"/>
      <c r="AK21" s="12"/>
      <c r="AL21" s="12"/>
      <c r="AM21" s="12"/>
      <c r="AN21" s="12"/>
      <c r="AO21" s="12"/>
      <c r="AP21" s="12"/>
      <c r="AQ21" s="12"/>
      <c r="AR21" s="12"/>
    </row>
    <row r="22" spans="1:44" s="19" customFormat="1" ht="10.050000000000001" customHeight="1">
      <c r="A22" s="27"/>
      <c r="B22" s="28"/>
      <c r="C22" s="35"/>
      <c r="E22" s="28"/>
      <c r="F22" s="28"/>
      <c r="G22" s="25"/>
      <c r="H22" s="25"/>
      <c r="I22" s="29"/>
      <c r="J22" s="29"/>
      <c r="K22" s="33"/>
      <c r="L22" s="33"/>
      <c r="M22" s="121"/>
      <c r="N22" s="106"/>
      <c r="O22" s="106"/>
      <c r="P22" s="106"/>
      <c r="R22" s="7"/>
      <c r="S22" s="30"/>
      <c r="T22" s="30"/>
      <c r="V22" s="12"/>
      <c r="W22" s="12"/>
      <c r="X22" s="12"/>
      <c r="Y22" s="12"/>
      <c r="Z22" s="12"/>
      <c r="AA22" s="12"/>
      <c r="AD22" s="12"/>
      <c r="AE22" s="12"/>
      <c r="AF22" s="12"/>
      <c r="AH22" s="12"/>
      <c r="AI22" s="12"/>
    </row>
    <row r="23" spans="1:44" s="2" customFormat="1" ht="19.95" customHeight="1">
      <c r="A23" s="36"/>
      <c r="C23" s="35"/>
      <c r="H23" s="3"/>
      <c r="I23" s="3"/>
      <c r="J23" s="3"/>
      <c r="K23" s="107"/>
      <c r="L23" s="107"/>
      <c r="M23" s="3"/>
      <c r="N23" s="3"/>
      <c r="O23" s="3"/>
      <c r="P23" s="3"/>
      <c r="Q23" s="4"/>
      <c r="S23" s="8"/>
      <c r="T23" s="8"/>
      <c r="V23" s="8"/>
      <c r="W23" s="8"/>
      <c r="X23" s="8"/>
      <c r="Y23" s="8"/>
      <c r="Z23" s="8"/>
      <c r="AA23" s="8"/>
      <c r="AD23" s="8"/>
      <c r="AE23" s="8"/>
      <c r="AF23" s="8"/>
      <c r="AH23" s="8"/>
      <c r="AI23" s="8"/>
    </row>
    <row r="24" spans="1:44" s="2" customFormat="1" ht="19.8" customHeight="1">
      <c r="A24" s="36"/>
      <c r="C24" s="35"/>
      <c r="H24" s="3"/>
      <c r="I24" s="3"/>
      <c r="J24" s="3"/>
      <c r="K24" s="107"/>
      <c r="L24" s="107"/>
      <c r="M24" s="3"/>
      <c r="N24" s="3"/>
      <c r="O24" s="3"/>
      <c r="P24" s="3"/>
      <c r="Q24" s="4"/>
      <c r="S24" s="8"/>
      <c r="T24" s="8"/>
      <c r="V24" s="8"/>
      <c r="W24" s="8"/>
      <c r="X24" s="8"/>
      <c r="Y24" s="8"/>
      <c r="Z24" s="8"/>
      <c r="AA24" s="8"/>
      <c r="AD24" s="8"/>
      <c r="AE24" s="8"/>
      <c r="AF24" s="8"/>
      <c r="AH24" s="8"/>
      <c r="AI24" s="8"/>
    </row>
    <row r="25" spans="1:44" ht="19.95" customHeight="1"/>
    <row r="26" spans="1:44" ht="19.95" customHeight="1"/>
    <row r="27" spans="1:44" ht="19.95" customHeight="1"/>
    <row r="28" spans="1:44" ht="19.95" customHeight="1"/>
  </sheetData>
  <mergeCells count="3">
    <mergeCell ref="A2:B2"/>
    <mergeCell ref="E2:F2"/>
    <mergeCell ref="E4:F4"/>
  </mergeCells>
  <pageMargins left="0.7" right="0.7" top="0.75" bottom="0.75" header="0.3" footer="0.3"/>
  <pageSetup orientation="portrait" r:id="rId1"/>
  <drawing r:id="rId2"/>
  <legacy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2002F-574B-4870-B4E7-49D1A1833364}">
  <sheetPr>
    <tabColor rgb="FF4FF721"/>
  </sheetPr>
  <dimension ref="A1:AD22"/>
  <sheetViews>
    <sheetView showGridLines="0" workbookViewId="0"/>
  </sheetViews>
  <sheetFormatPr defaultRowHeight="14.4"/>
  <cols>
    <col min="1" max="1" width="21.5546875" style="56" customWidth="1"/>
    <col min="2" max="2" width="1.77734375" style="536" customWidth="1"/>
    <col min="3" max="3" width="2.44140625" style="40" customWidth="1"/>
    <col min="4" max="4" width="17.77734375" style="56" customWidth="1"/>
    <col min="5" max="5" width="5.77734375" style="56" customWidth="1"/>
    <col min="6" max="6" width="8.77734375" style="56" customWidth="1"/>
    <col min="7" max="7" width="5.77734375" style="56" customWidth="1"/>
    <col min="8" max="8" width="17.77734375" style="56" customWidth="1"/>
    <col min="9" max="9" width="9.77734375" style="56" customWidth="1"/>
    <col min="10" max="10" width="4.77734375" style="56" customWidth="1"/>
    <col min="11" max="11" width="5.77734375" style="56" customWidth="1"/>
    <col min="12" max="12" width="29.77734375" style="56" customWidth="1"/>
    <col min="13" max="13" width="5.77734375" style="56" customWidth="1"/>
    <col min="14" max="14" width="16.77734375" style="56" customWidth="1"/>
    <col min="15" max="15" width="5.77734375" style="56" customWidth="1"/>
    <col min="16" max="16" width="9.77734375" style="56" customWidth="1"/>
    <col min="17" max="17" width="5.77734375" style="56" customWidth="1"/>
    <col min="18" max="18" width="29.77734375" style="56" customWidth="1"/>
    <col min="19" max="19" width="2.109375" style="56" customWidth="1"/>
    <col min="20" max="23" width="8.88671875" style="536"/>
    <col min="24" max="16384" width="8.88671875" style="56"/>
  </cols>
  <sheetData>
    <row r="1" spans="1:30" s="5" customFormat="1" ht="14.4" customHeight="1">
      <c r="A1" s="56"/>
      <c r="B1" s="171"/>
      <c r="C1" s="171"/>
      <c r="D1" s="171"/>
      <c r="E1" s="171"/>
      <c r="F1" s="171"/>
      <c r="G1" s="171"/>
      <c r="H1" s="171"/>
      <c r="I1" s="171"/>
      <c r="J1" s="171"/>
      <c r="K1" s="171"/>
      <c r="L1" s="171"/>
      <c r="M1" s="171"/>
      <c r="N1" s="171"/>
      <c r="O1" s="171"/>
      <c r="P1" s="171"/>
      <c r="Q1" s="171"/>
      <c r="R1" s="171"/>
      <c r="S1" s="171"/>
      <c r="T1" s="172"/>
      <c r="U1" s="173"/>
      <c r="V1" s="173"/>
      <c r="W1" s="172"/>
      <c r="X1" s="172"/>
      <c r="Y1" s="173"/>
      <c r="Z1" s="173"/>
      <c r="AA1" s="171"/>
      <c r="AB1" s="171"/>
      <c r="AC1" s="171"/>
      <c r="AD1" s="171"/>
    </row>
    <row r="2" spans="1:30" customFormat="1" ht="34.950000000000003" customHeight="1">
      <c r="A2" s="56"/>
      <c r="B2" s="171"/>
      <c r="C2" s="5"/>
      <c r="D2" s="1009" t="s">
        <v>1500</v>
      </c>
      <c r="E2" s="1009"/>
      <c r="F2" s="1009"/>
      <c r="G2" s="56"/>
      <c r="H2" s="1009"/>
      <c r="I2" s="1009"/>
      <c r="J2" s="1009"/>
      <c r="K2" s="56"/>
      <c r="L2" s="5"/>
      <c r="M2" s="5"/>
      <c r="N2" s="1009"/>
      <c r="O2" s="1009"/>
      <c r="P2" s="1009"/>
      <c r="Q2" s="5"/>
      <c r="R2" s="175"/>
      <c r="S2" s="5"/>
      <c r="T2" s="171"/>
      <c r="U2" s="171"/>
      <c r="V2" s="171"/>
      <c r="W2" s="171"/>
      <c r="X2" s="5"/>
      <c r="Y2" s="5"/>
      <c r="Z2" s="5"/>
      <c r="AA2" s="5"/>
      <c r="AB2" s="5"/>
      <c r="AC2" s="5"/>
      <c r="AD2" s="5"/>
    </row>
    <row r="3" spans="1:30" customFormat="1" ht="15" customHeight="1">
      <c r="A3" s="56"/>
      <c r="B3" s="536"/>
      <c r="C3" s="536"/>
      <c r="D3" s="172"/>
      <c r="E3" s="172"/>
      <c r="F3" s="172"/>
      <c r="G3" s="176"/>
      <c r="H3" s="172"/>
      <c r="I3" s="172"/>
      <c r="J3" s="172"/>
      <c r="K3" s="176"/>
      <c r="L3" s="176"/>
      <c r="M3" s="171"/>
      <c r="N3" s="172"/>
      <c r="O3" s="172"/>
      <c r="P3" s="172"/>
      <c r="Q3" s="171"/>
      <c r="R3" s="171"/>
      <c r="S3" s="171"/>
      <c r="T3" s="171"/>
      <c r="U3" s="171"/>
      <c r="V3" s="171"/>
      <c r="W3" s="171"/>
      <c r="X3" s="171"/>
      <c r="Y3" s="171"/>
      <c r="Z3" s="171"/>
      <c r="AA3" s="171"/>
      <c r="AB3" s="171"/>
      <c r="AC3" s="171"/>
      <c r="AD3" s="171"/>
    </row>
    <row r="4" spans="1:30" s="16" customFormat="1" ht="25.05" customHeight="1">
      <c r="A4" s="56"/>
      <c r="B4" s="178"/>
      <c r="D4" s="1078" t="s">
        <v>174</v>
      </c>
      <c r="E4" s="358"/>
      <c r="F4" s="358"/>
      <c r="G4" s="529"/>
      <c r="H4" s="358" t="s">
        <v>403</v>
      </c>
      <c r="I4" s="358"/>
      <c r="J4" s="358"/>
      <c r="K4" s="358"/>
      <c r="L4" s="358" t="s">
        <v>285</v>
      </c>
      <c r="M4" s="358"/>
      <c r="N4" s="358" t="s">
        <v>284</v>
      </c>
      <c r="O4" s="358"/>
      <c r="Q4" s="1079"/>
      <c r="R4" s="358" t="s">
        <v>280</v>
      </c>
      <c r="S4" s="18"/>
      <c r="T4" s="1010"/>
      <c r="U4" s="1010"/>
      <c r="V4" s="1010"/>
      <c r="W4" s="1010"/>
      <c r="X4" s="18"/>
      <c r="Y4" s="18"/>
      <c r="Z4" s="18"/>
    </row>
    <row r="5" spans="1:30" s="16" customFormat="1" ht="19.95" customHeight="1">
      <c r="A5" s="56"/>
      <c r="B5" s="178"/>
      <c r="D5" s="1845" t="s">
        <v>181</v>
      </c>
      <c r="E5" s="1839"/>
      <c r="F5" s="1840"/>
      <c r="G5" s="17"/>
      <c r="H5" s="1838"/>
      <c r="I5" s="1839"/>
      <c r="J5" s="1840"/>
      <c r="K5" s="358"/>
      <c r="L5" s="1689"/>
      <c r="M5" s="358"/>
      <c r="N5" s="1838"/>
      <c r="O5" s="1839"/>
      <c r="P5" s="1840"/>
      <c r="Q5" s="1079"/>
      <c r="R5" s="1689"/>
      <c r="S5" s="17"/>
      <c r="T5" s="1011"/>
      <c r="U5" s="1011"/>
      <c r="V5" s="1011"/>
      <c r="W5" s="1011"/>
      <c r="X5" s="17"/>
      <c r="Y5" s="17"/>
      <c r="Z5" s="17"/>
    </row>
    <row r="6" spans="1:30" s="26" customFormat="1" ht="19.95" customHeight="1">
      <c r="B6" s="534"/>
      <c r="D6" s="358" t="s">
        <v>448</v>
      </c>
      <c r="E6" s="358"/>
      <c r="F6" s="358"/>
      <c r="G6" s="358"/>
      <c r="H6" s="358" t="s">
        <v>298</v>
      </c>
      <c r="I6" s="358"/>
      <c r="J6" s="358"/>
      <c r="K6" s="358"/>
      <c r="L6" s="358" t="s">
        <v>1838</v>
      </c>
      <c r="M6" s="358"/>
      <c r="N6" s="358" t="s">
        <v>1831</v>
      </c>
      <c r="O6" s="358"/>
      <c r="P6" s="358"/>
      <c r="Q6" s="358"/>
      <c r="R6" s="358" t="s">
        <v>233</v>
      </c>
      <c r="T6" s="534"/>
      <c r="U6" s="534"/>
      <c r="V6" s="534"/>
      <c r="W6" s="534"/>
    </row>
    <row r="7" spans="1:30" s="1012" customFormat="1" ht="19.95" customHeight="1">
      <c r="B7" s="1013"/>
      <c r="D7" s="1844"/>
      <c r="E7" s="1839"/>
      <c r="F7" s="1840"/>
      <c r="G7" s="358"/>
      <c r="H7" s="1838"/>
      <c r="I7" s="1839"/>
      <c r="J7" s="1840"/>
      <c r="K7" s="358"/>
      <c r="L7" s="1689"/>
      <c r="M7" s="358"/>
      <c r="N7" s="1838"/>
      <c r="O7" s="1839"/>
      <c r="P7" s="1840"/>
      <c r="Q7" s="358"/>
      <c r="R7" s="1689"/>
      <c r="T7" s="1013"/>
      <c r="U7" s="1013"/>
      <c r="V7" s="1013"/>
      <c r="W7" s="1013"/>
    </row>
    <row r="8" spans="1:30" s="1015" customFormat="1" ht="19.95" customHeight="1" thickBot="1">
      <c r="A8" s="1015">
        <v>4</v>
      </c>
      <c r="B8" s="1016"/>
      <c r="D8" s="358" t="s">
        <v>327</v>
      </c>
      <c r="E8" s="358"/>
      <c r="F8" s="358"/>
      <c r="G8" s="358"/>
      <c r="H8" s="358" t="s">
        <v>321</v>
      </c>
      <c r="I8" s="358"/>
      <c r="J8" s="358"/>
      <c r="K8" s="358"/>
      <c r="L8" s="358" t="s">
        <v>179</v>
      </c>
      <c r="M8" s="358"/>
      <c r="N8" s="358" t="s">
        <v>232</v>
      </c>
      <c r="O8" s="358"/>
      <c r="P8" s="358"/>
      <c r="Q8" s="358"/>
      <c r="R8" s="358" t="s">
        <v>322</v>
      </c>
      <c r="T8" s="1016"/>
      <c r="U8" s="1016"/>
      <c r="V8" s="1016"/>
      <c r="W8" s="1016"/>
    </row>
    <row r="9" spans="1:30" s="1015" customFormat="1" ht="19.95" customHeight="1" thickBot="1">
      <c r="B9" s="1016"/>
      <c r="D9" s="1838"/>
      <c r="E9" s="1839"/>
      <c r="F9" s="1840"/>
      <c r="G9" s="358"/>
      <c r="H9" s="1687"/>
      <c r="I9" s="1686"/>
      <c r="J9" s="1688"/>
      <c r="K9" s="358"/>
      <c r="L9" s="1689"/>
      <c r="M9" s="358"/>
      <c r="N9" s="1838"/>
      <c r="O9" s="1839"/>
      <c r="P9" s="1840"/>
      <c r="Q9" s="358"/>
      <c r="R9" s="1694"/>
      <c r="T9" s="1016"/>
      <c r="U9" s="1016"/>
      <c r="V9" s="1016"/>
      <c r="W9" s="1016"/>
    </row>
    <row r="10" spans="1:30" s="1015" customFormat="1" ht="19.95" customHeight="1">
      <c r="B10" s="1016"/>
      <c r="D10" s="358" t="s">
        <v>241</v>
      </c>
      <c r="E10" s="358"/>
      <c r="F10" s="358"/>
      <c r="G10" s="358"/>
      <c r="H10" s="358" t="s">
        <v>1837</v>
      </c>
      <c r="I10" s="358"/>
      <c r="J10" s="358"/>
      <c r="K10" s="358"/>
      <c r="L10" s="358"/>
      <c r="M10" s="358"/>
      <c r="N10" s="358" t="s">
        <v>329</v>
      </c>
      <c r="O10" s="358"/>
      <c r="P10" s="358"/>
      <c r="Q10" s="358"/>
      <c r="R10" s="358" t="s">
        <v>1207</v>
      </c>
      <c r="T10" s="1016"/>
      <c r="U10" s="1016"/>
      <c r="V10" s="1016"/>
      <c r="W10" s="1016"/>
    </row>
    <row r="11" spans="1:30" s="1015" customFormat="1" ht="19.95" customHeight="1">
      <c r="B11" s="1016"/>
      <c r="D11" s="1838"/>
      <c r="E11" s="1839"/>
      <c r="F11" s="1840"/>
      <c r="G11" s="25"/>
      <c r="H11" s="1845"/>
      <c r="I11" s="1846"/>
      <c r="J11" s="1846"/>
      <c r="K11" s="1846"/>
      <c r="L11" s="1847"/>
      <c r="M11" s="25"/>
      <c r="N11" s="1838"/>
      <c r="O11" s="1839"/>
      <c r="P11" s="1840"/>
      <c r="Q11" s="25"/>
      <c r="R11" s="1695" t="s">
        <v>1864</v>
      </c>
      <c r="T11" s="1016"/>
      <c r="U11" s="1016"/>
      <c r="V11" s="1016"/>
      <c r="W11" s="1016"/>
    </row>
    <row r="12" spans="1:30" ht="19.95" customHeight="1">
      <c r="D12" s="358" t="s">
        <v>289</v>
      </c>
      <c r="E12" s="358"/>
      <c r="F12" s="358"/>
      <c r="G12" s="1037"/>
      <c r="H12" s="56" t="s">
        <v>1935</v>
      </c>
      <c r="I12" s="358"/>
      <c r="J12" s="358"/>
      <c r="K12" s="358"/>
      <c r="L12" s="358" t="s">
        <v>290</v>
      </c>
      <c r="M12" s="1037"/>
      <c r="N12" s="358" t="s">
        <v>254</v>
      </c>
      <c r="O12" s="358"/>
      <c r="P12" s="358"/>
      <c r="Q12" s="1037"/>
      <c r="R12" s="358" t="s">
        <v>1854</v>
      </c>
    </row>
    <row r="13" spans="1:30" s="1015" customFormat="1" ht="19.95" customHeight="1">
      <c r="B13" s="1016"/>
      <c r="C13" s="1017"/>
      <c r="D13" s="1838"/>
      <c r="E13" s="1839"/>
      <c r="F13" s="1840"/>
      <c r="G13" s="358"/>
      <c r="H13" s="1084"/>
      <c r="I13" s="1084"/>
      <c r="J13" s="1084"/>
      <c r="K13" s="358"/>
      <c r="L13" s="1689"/>
      <c r="M13" s="358"/>
      <c r="N13" s="1838"/>
      <c r="O13" s="1839"/>
      <c r="P13" s="1840"/>
      <c r="Q13" s="1037"/>
      <c r="R13" s="1689"/>
      <c r="T13" s="1016"/>
      <c r="U13" s="1016"/>
      <c r="V13" s="1016"/>
      <c r="W13" s="1016"/>
    </row>
    <row r="14" spans="1:30" ht="19.95" customHeight="1">
      <c r="D14" s="358" t="s">
        <v>291</v>
      </c>
      <c r="E14" s="358"/>
      <c r="F14" s="358"/>
      <c r="G14" s="358"/>
      <c r="H14" s="358" t="s">
        <v>246</v>
      </c>
      <c r="I14" s="358"/>
      <c r="J14" s="358"/>
      <c r="K14" s="358"/>
      <c r="L14" s="358" t="s">
        <v>1423</v>
      </c>
      <c r="M14" s="358"/>
      <c r="N14" s="358" t="s">
        <v>248</v>
      </c>
      <c r="O14" s="358"/>
      <c r="P14" s="358"/>
      <c r="Q14" s="1037"/>
      <c r="R14" s="358" t="s">
        <v>123</v>
      </c>
    </row>
    <row r="15" spans="1:30" s="1015" customFormat="1" ht="19.95" customHeight="1">
      <c r="B15" s="1016"/>
      <c r="C15" s="1017"/>
      <c r="D15" s="1838"/>
      <c r="E15" s="1839"/>
      <c r="F15" s="1840"/>
      <c r="G15" s="358"/>
      <c r="H15" s="1838"/>
      <c r="I15" s="1839"/>
      <c r="J15" s="1840"/>
      <c r="K15" s="358"/>
      <c r="L15" s="1689"/>
      <c r="M15" s="358"/>
      <c r="N15" s="1838"/>
      <c r="O15" s="1839"/>
      <c r="P15" s="1840"/>
      <c r="Q15" s="1037"/>
      <c r="R15" s="1848"/>
      <c r="T15" s="1016"/>
      <c r="U15" s="1016"/>
      <c r="V15" s="1016"/>
      <c r="W15" s="1016"/>
    </row>
    <row r="16" spans="1:30" ht="19.95" customHeight="1">
      <c r="D16" s="358" t="s">
        <v>310</v>
      </c>
      <c r="E16" s="358"/>
      <c r="F16" s="358"/>
      <c r="G16" s="358"/>
      <c r="H16" s="358" t="s">
        <v>169</v>
      </c>
      <c r="L16" s="358" t="s">
        <v>109</v>
      </c>
      <c r="M16" s="1037"/>
      <c r="N16" s="358" t="s">
        <v>110</v>
      </c>
      <c r="O16" s="358"/>
      <c r="P16" s="358"/>
      <c r="Q16" s="1037"/>
      <c r="R16" s="1849"/>
    </row>
    <row r="17" spans="2:23" s="26" customFormat="1" ht="19.95" customHeight="1">
      <c r="B17" s="534"/>
      <c r="C17" s="351"/>
      <c r="D17" s="1844"/>
      <c r="E17" s="1839"/>
      <c r="F17" s="1840"/>
      <c r="G17" s="358"/>
      <c r="H17" s="1838"/>
      <c r="I17" s="1839"/>
      <c r="J17" s="1840"/>
      <c r="K17" s="358"/>
      <c r="L17" s="1689"/>
      <c r="M17" s="358"/>
      <c r="N17" s="1838"/>
      <c r="O17" s="1839"/>
      <c r="P17" s="1840"/>
      <c r="Q17" s="56"/>
      <c r="R17" s="1850"/>
      <c r="T17" s="534"/>
      <c r="U17" s="534"/>
      <c r="V17" s="534"/>
      <c r="W17" s="534"/>
    </row>
    <row r="18" spans="2:23" ht="19.95" customHeight="1" thickBot="1">
      <c r="D18" s="1022"/>
      <c r="E18" s="1022"/>
      <c r="F18" s="1022"/>
      <c r="G18" s="1022"/>
      <c r="H18" s="1022"/>
      <c r="I18" s="1022"/>
      <c r="J18" s="1022"/>
      <c r="K18" s="1022"/>
      <c r="L18" s="1022"/>
      <c r="M18" s="1022"/>
      <c r="N18" s="358" t="s">
        <v>180</v>
      </c>
      <c r="O18" s="358"/>
      <c r="P18" s="358"/>
    </row>
    <row r="19" spans="2:23" ht="19.95" customHeight="1" thickBot="1">
      <c r="D19" s="1020" t="s">
        <v>1841</v>
      </c>
      <c r="E19" s="1836" t="s">
        <v>1855</v>
      </c>
      <c r="F19" s="1837"/>
      <c r="G19" s="1769"/>
      <c r="H19" s="1769"/>
      <c r="I19" s="1769"/>
      <c r="J19" s="1769"/>
      <c r="K19" s="1019"/>
      <c r="L19" s="1022"/>
      <c r="M19" s="1022"/>
      <c r="N19" s="1841"/>
      <c r="O19" s="1842"/>
      <c r="P19" s="1843"/>
    </row>
    <row r="20" spans="2:23" ht="19.95" customHeight="1">
      <c r="D20" s="369"/>
      <c r="E20" s="369"/>
      <c r="H20" s="369"/>
      <c r="I20" s="369"/>
      <c r="J20" s="369"/>
      <c r="N20" s="369"/>
      <c r="O20" s="369"/>
      <c r="P20" s="369"/>
      <c r="R20" s="369"/>
    </row>
    <row r="21" spans="2:23" ht="10.050000000000001" customHeight="1">
      <c r="C21" s="536"/>
      <c r="D21" s="536"/>
      <c r="E21" s="536"/>
      <c r="F21" s="536"/>
      <c r="G21" s="536"/>
      <c r="H21" s="536"/>
      <c r="I21" s="536"/>
      <c r="J21" s="536"/>
      <c r="K21" s="536"/>
      <c r="L21" s="536"/>
      <c r="M21" s="536"/>
      <c r="N21" s="536"/>
      <c r="O21" s="536"/>
      <c r="P21" s="536"/>
      <c r="Q21" s="536"/>
      <c r="R21" s="536"/>
      <c r="S21" s="536"/>
    </row>
    <row r="22" spans="2:23" ht="30" customHeight="1">
      <c r="D22" s="1009" t="s">
        <v>114</v>
      </c>
    </row>
  </sheetData>
  <mergeCells count="22">
    <mergeCell ref="H11:L11"/>
    <mergeCell ref="R15:R17"/>
    <mergeCell ref="H15:J15"/>
    <mergeCell ref="H17:J17"/>
    <mergeCell ref="D17:F17"/>
    <mergeCell ref="D15:F15"/>
    <mergeCell ref="E19:J19"/>
    <mergeCell ref="H5:J5"/>
    <mergeCell ref="N5:P5"/>
    <mergeCell ref="N7:P7"/>
    <mergeCell ref="N9:P9"/>
    <mergeCell ref="N11:P11"/>
    <mergeCell ref="N13:P13"/>
    <mergeCell ref="N15:P15"/>
    <mergeCell ref="N17:P17"/>
    <mergeCell ref="N19:P19"/>
    <mergeCell ref="D13:F13"/>
    <mergeCell ref="D11:F11"/>
    <mergeCell ref="D9:F9"/>
    <mergeCell ref="D7:F7"/>
    <mergeCell ref="H7:J7"/>
    <mergeCell ref="D5:F5"/>
  </mergeCells>
  <dataValidations count="1">
    <dataValidation type="list" allowBlank="1" showInputMessage="1" showErrorMessage="1" sqref="L7" xr:uid="{C3489F57-43B7-4435-A2CF-A8F1C373FD45}">
      <formula1>"ID Card,Driving License,Passport,Birth Certificate"</formula1>
    </dataValidation>
  </dataValidations>
  <pageMargins left="0.7" right="0.7" top="0.75" bottom="0.75" header="0.3" footer="0.3"/>
  <pageSetup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06AE7-C207-4E91-9F52-8D2CFE3CA710}">
  <sheetPr>
    <tabColor rgb="FF4FF721"/>
  </sheetPr>
  <dimension ref="A1:AL22"/>
  <sheetViews>
    <sheetView showGridLines="0" workbookViewId="0">
      <selection activeCell="I2" sqref="I2"/>
    </sheetView>
  </sheetViews>
  <sheetFormatPr defaultRowHeight="14.4"/>
  <cols>
    <col min="1" max="1" width="21.5546875" style="56" customWidth="1"/>
    <col min="2" max="2" width="1.77734375" style="536" customWidth="1"/>
    <col min="3" max="3" width="2.44140625" style="40" customWidth="1"/>
    <col min="4" max="6" width="8.77734375" style="56" customWidth="1"/>
    <col min="7" max="7" width="4.77734375" style="56" customWidth="1"/>
    <col min="8" max="10" width="8.77734375" style="56" customWidth="1"/>
    <col min="11" max="11" width="4.77734375" style="56" customWidth="1"/>
    <col min="12" max="14" width="8.77734375" style="56" customWidth="1"/>
    <col min="15" max="15" width="4.77734375" style="56" customWidth="1"/>
    <col min="16" max="18" width="8.77734375" style="56" customWidth="1"/>
    <col min="19" max="19" width="4.77734375" style="56" customWidth="1"/>
    <col min="20" max="21" width="8.77734375" style="56" customWidth="1"/>
    <col min="22" max="22" width="7.77734375" style="56" customWidth="1"/>
    <col min="23" max="23" width="4.77734375" style="56" customWidth="1"/>
    <col min="24" max="25" width="8.77734375" style="56" customWidth="1"/>
    <col min="26" max="26" width="7.77734375" style="56" customWidth="1"/>
    <col min="27" max="27" width="2.109375" style="56" customWidth="1"/>
    <col min="28" max="31" width="8.88671875" style="536"/>
    <col min="32" max="16384" width="8.88671875" style="56"/>
  </cols>
  <sheetData>
    <row r="1" spans="1:38" s="5" customFormat="1" ht="14.4" customHeight="1">
      <c r="A1" s="56"/>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2"/>
      <c r="AC1" s="173"/>
      <c r="AD1" s="173"/>
      <c r="AE1" s="172"/>
      <c r="AF1" s="172"/>
      <c r="AG1" s="173"/>
      <c r="AH1" s="173"/>
      <c r="AI1" s="171"/>
      <c r="AJ1" s="171"/>
      <c r="AK1" s="171"/>
      <c r="AL1" s="171"/>
    </row>
    <row r="2" spans="1:38" customFormat="1" ht="34.950000000000003" customHeight="1">
      <c r="A2" s="56"/>
      <c r="B2" s="171"/>
      <c r="C2" s="5"/>
      <c r="D2" s="1009" t="s">
        <v>1500</v>
      </c>
      <c r="E2" s="1009"/>
      <c r="F2" s="1009"/>
      <c r="G2" s="56"/>
      <c r="H2" s="1009"/>
      <c r="I2" s="1009"/>
      <c r="J2" s="1009"/>
      <c r="K2" s="56"/>
      <c r="L2" s="5"/>
      <c r="M2" s="5"/>
      <c r="N2" s="5"/>
      <c r="O2" s="5"/>
      <c r="P2" s="1009"/>
      <c r="Q2" s="1009"/>
      <c r="R2" s="1009"/>
      <c r="S2" s="5"/>
      <c r="T2" s="175"/>
      <c r="U2" s="175"/>
      <c r="V2" s="175"/>
      <c r="W2" s="175"/>
      <c r="X2" s="175"/>
      <c r="Y2" s="175"/>
      <c r="Z2" s="175"/>
      <c r="AA2" s="5"/>
      <c r="AB2" s="171"/>
      <c r="AC2" s="171"/>
      <c r="AD2" s="171"/>
      <c r="AE2" s="171"/>
      <c r="AF2" s="5"/>
      <c r="AG2" s="5"/>
      <c r="AH2" s="5"/>
      <c r="AI2" s="5"/>
      <c r="AJ2" s="5"/>
      <c r="AK2" s="5"/>
      <c r="AL2" s="5"/>
    </row>
    <row r="3" spans="1:38" customFormat="1" ht="15" customHeight="1">
      <c r="A3" s="56"/>
      <c r="B3" s="536"/>
      <c r="C3" s="536"/>
      <c r="D3" s="172"/>
      <c r="E3" s="172"/>
      <c r="F3" s="172"/>
      <c r="G3" s="176"/>
      <c r="H3" s="172"/>
      <c r="I3" s="172"/>
      <c r="J3" s="172"/>
      <c r="K3" s="176"/>
      <c r="L3" s="176"/>
      <c r="M3" s="176"/>
      <c r="N3" s="176"/>
      <c r="O3" s="171"/>
      <c r="P3" s="172"/>
      <c r="Q3" s="172"/>
      <c r="R3" s="172"/>
      <c r="S3" s="171"/>
      <c r="T3" s="171"/>
      <c r="U3" s="171"/>
      <c r="V3" s="171"/>
      <c r="W3" s="171"/>
      <c r="X3" s="171"/>
      <c r="Y3" s="171"/>
      <c r="Z3" s="171"/>
      <c r="AA3" s="171"/>
      <c r="AB3" s="171"/>
      <c r="AC3" s="171"/>
      <c r="AD3" s="171"/>
      <c r="AE3" s="171"/>
      <c r="AF3" s="171"/>
      <c r="AG3" s="171"/>
      <c r="AH3" s="171"/>
      <c r="AI3" s="171"/>
      <c r="AJ3" s="171"/>
      <c r="AK3" s="171"/>
      <c r="AL3" s="171"/>
    </row>
    <row r="4" spans="1:38" s="16" customFormat="1" ht="25.05" customHeight="1">
      <c r="A4" s="56"/>
      <c r="B4" s="178"/>
      <c r="D4" s="1078" t="s">
        <v>174</v>
      </c>
      <c r="E4" s="358"/>
      <c r="F4" s="358"/>
      <c r="G4" s="529"/>
      <c r="H4" s="358" t="s">
        <v>403</v>
      </c>
      <c r="I4" s="358"/>
      <c r="J4" s="358"/>
      <c r="K4" s="358"/>
      <c r="L4" s="358" t="s">
        <v>285</v>
      </c>
      <c r="M4" s="358"/>
      <c r="N4" s="358"/>
      <c r="O4" s="358"/>
      <c r="P4" s="358" t="s">
        <v>284</v>
      </c>
      <c r="Q4" s="358"/>
      <c r="S4" s="1079"/>
      <c r="T4" s="358" t="s">
        <v>280</v>
      </c>
      <c r="U4" s="358"/>
      <c r="V4" s="358"/>
      <c r="W4" s="358"/>
      <c r="AA4" s="18"/>
      <c r="AB4" s="1010"/>
      <c r="AC4" s="1010"/>
      <c r="AD4" s="1010"/>
      <c r="AE4" s="1010"/>
      <c r="AF4" s="18"/>
      <c r="AG4" s="18"/>
      <c r="AH4" s="18"/>
    </row>
    <row r="5" spans="1:38" s="16" customFormat="1" ht="19.95" customHeight="1">
      <c r="A5" s="56"/>
      <c r="B5" s="178"/>
      <c r="D5" s="1028" t="s">
        <v>181</v>
      </c>
      <c r="E5" s="1035"/>
      <c r="F5" s="1036"/>
      <c r="G5" s="17"/>
      <c r="H5" s="1034"/>
      <c r="I5" s="1035"/>
      <c r="J5" s="1036"/>
      <c r="K5" s="358"/>
      <c r="L5" s="1446"/>
      <c r="M5" s="1447"/>
      <c r="N5" s="1448"/>
      <c r="O5" s="358"/>
      <c r="P5" s="1446"/>
      <c r="Q5" s="1447"/>
      <c r="R5" s="1448"/>
      <c r="S5" s="1079"/>
      <c r="T5" s="1446"/>
      <c r="U5" s="1447"/>
      <c r="V5" s="1448"/>
      <c r="W5" s="358"/>
      <c r="AA5" s="17"/>
      <c r="AB5" s="1011"/>
      <c r="AC5" s="1011"/>
      <c r="AD5" s="1011"/>
      <c r="AE5" s="1011"/>
      <c r="AF5" s="17"/>
      <c r="AG5" s="17"/>
      <c r="AH5" s="17"/>
    </row>
    <row r="6" spans="1:38" s="26" customFormat="1" ht="19.95" customHeight="1">
      <c r="B6" s="534"/>
      <c r="D6" s="358" t="s">
        <v>448</v>
      </c>
      <c r="E6" s="358"/>
      <c r="F6" s="358"/>
      <c r="H6" s="358" t="s">
        <v>298</v>
      </c>
      <c r="I6" s="358"/>
      <c r="J6" s="358"/>
      <c r="K6" s="358"/>
      <c r="L6" s="358" t="s">
        <v>1838</v>
      </c>
      <c r="M6" s="358"/>
      <c r="N6" s="358"/>
      <c r="O6" s="358"/>
      <c r="P6" s="358" t="s">
        <v>1831</v>
      </c>
      <c r="Q6" s="358"/>
      <c r="R6" s="358"/>
      <c r="S6" s="358"/>
      <c r="T6" s="358" t="s">
        <v>329</v>
      </c>
      <c r="U6" s="358"/>
      <c r="V6" s="358"/>
      <c r="W6" s="358"/>
      <c r="X6" s="358" t="s">
        <v>1207</v>
      </c>
      <c r="Y6" s="358"/>
      <c r="Z6" s="358"/>
      <c r="AB6" s="534"/>
      <c r="AC6" s="534"/>
      <c r="AD6" s="534"/>
      <c r="AE6" s="534"/>
    </row>
    <row r="7" spans="1:38" s="1012" customFormat="1" ht="19.95" customHeight="1">
      <c r="B7" s="1013"/>
      <c r="D7" s="1618"/>
      <c r="E7" s="1447"/>
      <c r="F7" s="1619"/>
      <c r="H7" s="1446"/>
      <c r="I7" s="1447"/>
      <c r="J7" s="1448"/>
      <c r="K7" s="358"/>
      <c r="L7" s="1446"/>
      <c r="M7" s="1447"/>
      <c r="N7" s="1448"/>
      <c r="O7" s="358"/>
      <c r="P7" s="1446"/>
      <c r="Q7" s="1447"/>
      <c r="R7" s="1448"/>
      <c r="S7" s="25"/>
      <c r="T7" s="1452" t="s">
        <v>330</v>
      </c>
      <c r="U7" s="1451"/>
      <c r="V7" s="1450"/>
      <c r="W7" s="358"/>
      <c r="X7" s="1449" t="s">
        <v>2042</v>
      </c>
      <c r="Y7" s="1447"/>
      <c r="Z7" s="1449" t="s">
        <v>331</v>
      </c>
      <c r="AB7" s="1013"/>
      <c r="AC7" s="1013"/>
      <c r="AD7" s="1013"/>
      <c r="AE7" s="1013"/>
    </row>
    <row r="8" spans="1:38" s="1015" customFormat="1" ht="19.95" customHeight="1" thickBot="1">
      <c r="A8" s="1015">
        <v>4</v>
      </c>
      <c r="B8" s="1016"/>
      <c r="D8" s="358" t="s">
        <v>233</v>
      </c>
      <c r="E8" s="358"/>
      <c r="F8" s="358"/>
      <c r="H8" s="358" t="s">
        <v>327</v>
      </c>
      <c r="I8" s="358"/>
      <c r="J8" s="358"/>
      <c r="K8" s="358"/>
      <c r="L8" s="358" t="s">
        <v>321</v>
      </c>
      <c r="M8" s="358"/>
      <c r="N8" s="358"/>
      <c r="O8" s="358"/>
      <c r="P8" s="358" t="s">
        <v>179</v>
      </c>
      <c r="Q8" s="358"/>
      <c r="R8" s="358"/>
      <c r="T8" s="358" t="s">
        <v>232</v>
      </c>
      <c r="U8" s="358"/>
      <c r="V8" s="358"/>
      <c r="W8" s="358"/>
      <c r="X8" s="358" t="s">
        <v>322</v>
      </c>
      <c r="Y8" s="358"/>
      <c r="Z8" s="358"/>
      <c r="AB8" s="1016"/>
      <c r="AC8" s="1016"/>
      <c r="AD8" s="1016"/>
      <c r="AE8" s="1016"/>
    </row>
    <row r="9" spans="1:38" s="1015" customFormat="1" ht="19.95" customHeight="1" thickBot="1">
      <c r="B9" s="1016"/>
      <c r="D9" s="1446"/>
      <c r="E9" s="1447"/>
      <c r="F9" s="1448"/>
      <c r="H9" s="1446"/>
      <c r="I9" s="1447"/>
      <c r="J9" s="1448"/>
      <c r="K9" s="358"/>
      <c r="L9" s="1446"/>
      <c r="M9" s="1447"/>
      <c r="N9" s="1448"/>
      <c r="O9" s="358"/>
      <c r="P9" s="1446"/>
      <c r="Q9" s="1447"/>
      <c r="R9" s="1448"/>
      <c r="T9" s="1446"/>
      <c r="U9" s="1447"/>
      <c r="V9" s="1448"/>
      <c r="W9" s="358"/>
      <c r="X9" s="1620"/>
      <c r="Y9" s="1621"/>
      <c r="Z9" s="1622"/>
      <c r="AB9" s="1016"/>
      <c r="AC9" s="1016"/>
      <c r="AD9" s="1016"/>
      <c r="AE9" s="1016"/>
    </row>
    <row r="10" spans="1:38" s="1015" customFormat="1" ht="19.95" customHeight="1">
      <c r="B10" s="1016"/>
      <c r="D10" s="358" t="s">
        <v>241</v>
      </c>
      <c r="E10" s="358" t="s">
        <v>1837</v>
      </c>
      <c r="F10" s="358"/>
      <c r="G10" s="358"/>
      <c r="I10" s="358"/>
      <c r="J10" s="358"/>
      <c r="K10" s="358"/>
      <c r="L10" s="358"/>
      <c r="M10" s="358"/>
      <c r="N10" s="358"/>
      <c r="O10" s="358"/>
      <c r="P10" s="358"/>
      <c r="Q10" s="358"/>
      <c r="R10" s="358"/>
      <c r="S10" s="358"/>
      <c r="T10" s="358"/>
      <c r="U10" s="358"/>
      <c r="V10" s="358"/>
      <c r="W10" s="358"/>
      <c r="X10" s="358"/>
      <c r="Y10" s="358"/>
      <c r="Z10" s="358"/>
      <c r="AB10" s="1016"/>
      <c r="AC10" s="1016"/>
      <c r="AD10" s="1016"/>
      <c r="AE10" s="1016"/>
    </row>
    <row r="11" spans="1:38" s="1015" customFormat="1" ht="19.95" customHeight="1">
      <c r="B11" s="1016"/>
      <c r="E11" s="1452"/>
      <c r="F11" s="1451"/>
      <c r="G11" s="1451"/>
      <c r="H11" s="1451"/>
      <c r="I11" s="1451"/>
      <c r="J11" s="1450"/>
      <c r="K11" s="358"/>
      <c r="AB11" s="1016"/>
      <c r="AC11" s="1016"/>
      <c r="AD11" s="1016"/>
      <c r="AE11" s="1016"/>
    </row>
    <row r="12" spans="1:38" ht="19.95" customHeight="1">
      <c r="D12" s="358" t="s">
        <v>289</v>
      </c>
      <c r="E12" s="358"/>
      <c r="F12" s="358"/>
      <c r="G12" s="1037"/>
      <c r="H12" s="56" t="s">
        <v>1426</v>
      </c>
      <c r="I12" s="358"/>
      <c r="J12" s="358"/>
      <c r="K12" s="358"/>
      <c r="L12" s="358" t="s">
        <v>290</v>
      </c>
      <c r="M12" s="358"/>
      <c r="N12" s="358"/>
      <c r="O12" s="1037"/>
      <c r="P12" s="358" t="s">
        <v>254</v>
      </c>
      <c r="Q12" s="358"/>
      <c r="R12" s="358"/>
      <c r="S12" s="1037"/>
      <c r="T12" s="358" t="s">
        <v>1854</v>
      </c>
      <c r="U12" s="358"/>
      <c r="V12" s="358"/>
      <c r="W12" s="358"/>
      <c r="X12" s="358"/>
      <c r="Y12" s="358"/>
      <c r="Z12" s="358"/>
    </row>
    <row r="13" spans="1:38" s="1015" customFormat="1" ht="19.95" customHeight="1">
      <c r="B13" s="1016"/>
      <c r="C13" s="1017"/>
      <c r="D13" s="1034"/>
      <c r="E13" s="1035"/>
      <c r="F13" s="1036"/>
      <c r="G13" s="358"/>
      <c r="H13" s="1084"/>
      <c r="I13" s="1084"/>
      <c r="J13" s="1084"/>
      <c r="K13" s="358"/>
      <c r="L13" s="1034"/>
      <c r="M13" s="1035"/>
      <c r="N13" s="1036"/>
      <c r="O13" s="358"/>
      <c r="P13" s="1039"/>
      <c r="Q13" s="1040"/>
      <c r="R13" s="1041"/>
      <c r="S13" s="1037"/>
      <c r="T13" s="1034"/>
      <c r="U13" s="1035"/>
      <c r="V13" s="1036"/>
      <c r="W13" s="358"/>
      <c r="X13" s="358"/>
      <c r="Y13" s="358"/>
      <c r="Z13" s="358"/>
      <c r="AB13" s="1016"/>
      <c r="AC13" s="1016"/>
      <c r="AD13" s="1016"/>
      <c r="AE13" s="1016"/>
    </row>
    <row r="14" spans="1:38" ht="19.95" customHeight="1">
      <c r="D14" s="358" t="s">
        <v>291</v>
      </c>
      <c r="E14" s="358"/>
      <c r="F14" s="358"/>
      <c r="G14" s="358"/>
      <c r="H14" s="358" t="s">
        <v>246</v>
      </c>
      <c r="I14" s="358"/>
      <c r="J14" s="358"/>
      <c r="K14" s="358"/>
      <c r="L14" s="358" t="s">
        <v>1423</v>
      </c>
      <c r="M14" s="358"/>
      <c r="N14" s="358"/>
      <c r="O14" s="358"/>
      <c r="P14" s="358" t="s">
        <v>248</v>
      </c>
      <c r="Q14" s="358"/>
      <c r="R14" s="358"/>
      <c r="S14" s="1037"/>
      <c r="T14" s="358" t="s">
        <v>123</v>
      </c>
      <c r="U14" s="358"/>
      <c r="V14" s="358"/>
      <c r="W14" s="358"/>
      <c r="X14" s="358"/>
      <c r="Y14" s="358"/>
      <c r="Z14" s="358"/>
    </row>
    <row r="15" spans="1:38" s="1015" customFormat="1" ht="19.95" customHeight="1">
      <c r="B15" s="1016"/>
      <c r="C15" s="1017"/>
      <c r="D15" s="1034"/>
      <c r="E15" s="1035"/>
      <c r="F15" s="1036"/>
      <c r="G15" s="358"/>
      <c r="H15" s="1034"/>
      <c r="I15" s="1035"/>
      <c r="J15" s="1036"/>
      <c r="K15" s="358"/>
      <c r="L15" s="1034"/>
      <c r="M15" s="1035"/>
      <c r="N15" s="1036"/>
      <c r="O15" s="358"/>
      <c r="P15" s="1034"/>
      <c r="Q15" s="1035"/>
      <c r="R15" s="1036"/>
      <c r="S15" s="1037"/>
      <c r="T15" s="1652"/>
      <c r="U15" s="1653"/>
      <c r="V15" s="1653"/>
      <c r="W15" s="1653"/>
      <c r="X15" s="1653"/>
      <c r="Y15" s="1653"/>
      <c r="Z15" s="1654"/>
      <c r="AB15" s="1016"/>
      <c r="AC15" s="1016"/>
      <c r="AD15" s="1016"/>
      <c r="AE15" s="1016"/>
    </row>
    <row r="16" spans="1:38" ht="26.4" customHeight="1">
      <c r="D16" s="358" t="s">
        <v>310</v>
      </c>
      <c r="E16" s="358"/>
      <c r="F16" s="358"/>
      <c r="G16" s="358"/>
      <c r="H16" s="358" t="s">
        <v>169</v>
      </c>
      <c r="L16" s="358" t="s">
        <v>109</v>
      </c>
      <c r="M16" s="358"/>
      <c r="N16" s="358"/>
      <c r="O16" s="1037"/>
      <c r="P16" s="358" t="s">
        <v>110</v>
      </c>
      <c r="Q16" s="358"/>
      <c r="R16" s="358"/>
      <c r="S16" s="1037"/>
      <c r="T16" s="721"/>
      <c r="Z16" s="722"/>
    </row>
    <row r="17" spans="2:31" s="26" customFormat="1" ht="19.95" customHeight="1">
      <c r="B17" s="534"/>
      <c r="C17" s="351"/>
      <c r="D17" s="1042"/>
      <c r="E17" s="1043"/>
      <c r="F17" s="1044"/>
      <c r="G17" s="358"/>
      <c r="H17" s="1034"/>
      <c r="I17" s="1035"/>
      <c r="J17" s="1036"/>
      <c r="K17" s="358"/>
      <c r="L17" s="1034"/>
      <c r="M17" s="1035"/>
      <c r="N17" s="1036"/>
      <c r="O17" s="358"/>
      <c r="P17" s="1034"/>
      <c r="Q17" s="1035"/>
      <c r="R17" s="1036"/>
      <c r="S17" s="56"/>
      <c r="T17" s="723"/>
      <c r="U17" s="724"/>
      <c r="V17" s="724"/>
      <c r="W17" s="724"/>
      <c r="X17" s="724"/>
      <c r="Y17" s="724"/>
      <c r="Z17" s="725"/>
      <c r="AB17" s="534"/>
      <c r="AC17" s="534"/>
      <c r="AD17" s="534"/>
      <c r="AE17" s="534"/>
    </row>
    <row r="18" spans="2:31" ht="19.95" customHeight="1" thickBot="1">
      <c r="D18" s="1022"/>
      <c r="E18" s="1022"/>
      <c r="F18" s="1022"/>
      <c r="G18" s="1022"/>
      <c r="H18" s="1022"/>
      <c r="I18" s="1022"/>
      <c r="J18" s="1022"/>
      <c r="K18" s="1022"/>
      <c r="L18" s="1022"/>
      <c r="M18" s="1022"/>
      <c r="N18" s="1022"/>
      <c r="O18" s="1022"/>
      <c r="P18" s="358" t="s">
        <v>180</v>
      </c>
      <c r="Q18" s="358"/>
      <c r="R18" s="358"/>
    </row>
    <row r="19" spans="2:31" ht="19.95" customHeight="1" thickBot="1">
      <c r="D19" s="1020" t="s">
        <v>1841</v>
      </c>
      <c r="F19" s="95" t="s">
        <v>1855</v>
      </c>
      <c r="G19" s="24"/>
      <c r="H19"/>
      <c r="I19"/>
      <c r="J19"/>
      <c r="K19"/>
      <c r="L19" s="1082"/>
      <c r="M19" s="1081"/>
      <c r="N19" s="1081"/>
      <c r="O19" s="1022"/>
      <c r="P19" s="1106"/>
      <c r="Q19" s="1107"/>
      <c r="R19" s="1108"/>
    </row>
    <row r="20" spans="2:31" ht="19.95" customHeight="1">
      <c r="D20" s="369"/>
      <c r="E20" s="369"/>
      <c r="H20" s="369"/>
      <c r="I20" s="369"/>
      <c r="J20" s="369"/>
      <c r="P20" s="369"/>
      <c r="Q20" s="369"/>
      <c r="R20" s="369"/>
      <c r="T20" s="369"/>
      <c r="U20" s="369"/>
      <c r="V20" s="369"/>
      <c r="W20" s="369"/>
      <c r="X20" s="369"/>
      <c r="Y20" s="369"/>
      <c r="Z20" s="369"/>
    </row>
    <row r="21" spans="2:31" ht="10.050000000000001" customHeight="1">
      <c r="C21" s="536"/>
      <c r="D21" s="536"/>
      <c r="E21" s="536"/>
      <c r="F21" s="536"/>
      <c r="G21" s="536"/>
      <c r="H21" s="536"/>
      <c r="I21" s="536"/>
      <c r="J21" s="536"/>
      <c r="K21" s="536"/>
      <c r="L21" s="536"/>
      <c r="M21" s="536"/>
      <c r="N21" s="536"/>
      <c r="O21" s="536"/>
      <c r="P21" s="536"/>
      <c r="Q21" s="536"/>
      <c r="R21" s="536"/>
      <c r="S21" s="536"/>
      <c r="T21" s="536"/>
      <c r="U21" s="536"/>
      <c r="V21" s="536"/>
      <c r="W21" s="536"/>
      <c r="X21" s="536"/>
      <c r="Y21" s="536"/>
      <c r="Z21" s="536"/>
      <c r="AA21" s="536"/>
    </row>
    <row r="22" spans="2:31" ht="30" customHeight="1">
      <c r="D22" s="1009" t="s">
        <v>114</v>
      </c>
    </row>
  </sheetData>
  <dataValidations count="2">
    <dataValidation type="list" allowBlank="1" showInputMessage="1" showErrorMessage="1" sqref="F5" xr:uid="{6A8FEC0F-949A-49CA-8EAD-477C8F7C2495}">
      <formula1>"Individual,Business,Company,Organization"</formula1>
    </dataValidation>
    <dataValidation type="list" allowBlank="1" showInputMessage="1" showErrorMessage="1" sqref="L7:N7" xr:uid="{52B8C4DA-25A4-46AB-9958-15F2016C5A91}">
      <formula1>"ID Card,Driving License,Passport,Birth Certificate"</formula1>
    </dataValidation>
  </dataValidation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FEC88-CE75-4B2C-90C7-2257E00C9F75}">
  <sheetPr>
    <tabColor rgb="FF4FF721"/>
  </sheetPr>
  <dimension ref="A1:AF25"/>
  <sheetViews>
    <sheetView showGridLines="0" zoomScaleNormal="100" workbookViewId="0">
      <selection activeCell="D21" sqref="D21:F21"/>
    </sheetView>
  </sheetViews>
  <sheetFormatPr defaultRowHeight="14.4"/>
  <cols>
    <col min="1" max="1" width="21.5546875" style="56" customWidth="1"/>
    <col min="2" max="2" width="1.77734375" style="536" customWidth="1"/>
    <col min="3" max="3" width="2.44140625" style="40" customWidth="1"/>
    <col min="4" max="4" width="17.77734375" style="56" customWidth="1"/>
    <col min="5" max="5" width="5.77734375" style="56" customWidth="1"/>
    <col min="6" max="6" width="8.77734375" style="56" customWidth="1"/>
    <col min="7" max="7" width="5.77734375" style="56" customWidth="1"/>
    <col min="8" max="8" width="20.77734375" style="56" customWidth="1"/>
    <col min="9" max="9" width="1.77734375" style="56" customWidth="1"/>
    <col min="10" max="10" width="8.77734375" style="56" customWidth="1"/>
    <col min="11" max="11" width="5.77734375" style="56" customWidth="1"/>
    <col min="12" max="12" width="29.77734375" style="56" customWidth="1"/>
    <col min="13" max="13" width="5.77734375" style="56" customWidth="1"/>
    <col min="14" max="14" width="20.77734375" style="56" customWidth="1"/>
    <col min="15" max="15" width="1.77734375" style="56" customWidth="1"/>
    <col min="16" max="16" width="8.77734375" style="56" customWidth="1"/>
    <col min="17" max="17" width="5.77734375" style="56" customWidth="1"/>
    <col min="18" max="18" width="20.77734375" style="56" customWidth="1"/>
    <col min="19" max="19" width="1.77734375" style="56" customWidth="1"/>
    <col min="20" max="20" width="8.77734375" style="56" customWidth="1"/>
    <col min="21" max="21" width="2.109375" style="56" customWidth="1"/>
    <col min="22" max="25" width="8.88671875" style="536"/>
    <col min="26" max="16384" width="8.88671875" style="56"/>
  </cols>
  <sheetData>
    <row r="1" spans="1:32" s="5" customFormat="1" ht="14.4" customHeight="1">
      <c r="A1" s="56"/>
      <c r="B1" s="171"/>
      <c r="C1" s="171"/>
      <c r="D1" s="171"/>
      <c r="E1" s="171"/>
      <c r="F1" s="171"/>
      <c r="G1" s="171"/>
      <c r="H1" s="171"/>
      <c r="I1" s="171"/>
      <c r="J1" s="171"/>
      <c r="K1" s="171"/>
      <c r="L1" s="171"/>
      <c r="M1" s="171"/>
      <c r="N1" s="171"/>
      <c r="O1" s="171"/>
      <c r="P1" s="171"/>
      <c r="Q1" s="171"/>
      <c r="R1" s="171"/>
      <c r="S1" s="171"/>
      <c r="T1" s="171"/>
      <c r="U1" s="171"/>
      <c r="V1" s="172"/>
      <c r="W1" s="173"/>
      <c r="X1" s="173"/>
      <c r="Y1" s="172"/>
      <c r="Z1" s="172"/>
      <c r="AA1" s="173"/>
      <c r="AB1" s="173"/>
      <c r="AC1" s="171"/>
      <c r="AD1" s="171"/>
      <c r="AE1" s="171"/>
      <c r="AF1" s="171"/>
    </row>
    <row r="2" spans="1:32" customFormat="1" ht="34.950000000000003" customHeight="1">
      <c r="A2" s="56"/>
      <c r="B2" s="171"/>
      <c r="C2" s="5"/>
      <c r="D2" s="1009" t="s">
        <v>1500</v>
      </c>
      <c r="E2" s="1009"/>
      <c r="F2" s="1009"/>
      <c r="G2" s="56"/>
      <c r="H2" s="1009"/>
      <c r="I2" s="1009"/>
      <c r="J2" s="1009"/>
      <c r="K2" s="56"/>
      <c r="L2" s="5"/>
      <c r="M2" s="5"/>
      <c r="N2" s="1009"/>
      <c r="O2" s="1009"/>
      <c r="P2" s="1009"/>
      <c r="Q2" s="5"/>
      <c r="R2" s="175"/>
      <c r="S2" s="175"/>
      <c r="T2" s="175"/>
      <c r="U2" s="5"/>
      <c r="V2" s="171"/>
      <c r="W2" s="171"/>
      <c r="X2" s="171"/>
      <c r="Y2" s="171"/>
      <c r="Z2" s="5"/>
      <c r="AA2" s="5"/>
      <c r="AB2" s="5"/>
      <c r="AC2" s="5"/>
      <c r="AD2" s="5"/>
      <c r="AE2" s="5"/>
      <c r="AF2" s="5"/>
    </row>
    <row r="3" spans="1:32" customFormat="1" ht="15" customHeight="1">
      <c r="A3" s="56"/>
      <c r="B3" s="536"/>
      <c r="C3" s="536"/>
      <c r="D3" s="172"/>
      <c r="E3" s="172"/>
      <c r="F3" s="172"/>
      <c r="G3" s="176"/>
      <c r="H3" s="172"/>
      <c r="I3" s="172"/>
      <c r="J3" s="172"/>
      <c r="K3" s="176"/>
      <c r="L3" s="176"/>
      <c r="M3" s="171"/>
      <c r="N3" s="172"/>
      <c r="O3" s="172"/>
      <c r="P3" s="172"/>
      <c r="Q3" s="171"/>
      <c r="R3" s="171"/>
      <c r="S3" s="171"/>
      <c r="T3" s="171"/>
      <c r="U3" s="171"/>
      <c r="V3" s="171"/>
      <c r="W3" s="171"/>
      <c r="X3" s="171"/>
      <c r="Y3" s="171"/>
      <c r="Z3" s="171"/>
      <c r="AA3" s="171"/>
      <c r="AB3" s="171"/>
      <c r="AC3" s="171"/>
      <c r="AD3" s="171"/>
      <c r="AE3" s="171"/>
      <c r="AF3" s="171"/>
    </row>
    <row r="4" spans="1:32" s="16" customFormat="1" ht="25.05" customHeight="1">
      <c r="A4" s="56"/>
      <c r="B4" s="178"/>
      <c r="D4" s="1078" t="s">
        <v>174</v>
      </c>
      <c r="E4" s="358"/>
      <c r="F4" s="358"/>
      <c r="G4" s="529"/>
      <c r="H4" s="999" t="s">
        <v>403</v>
      </c>
      <c r="I4" s="1058"/>
      <c r="J4" s="1058"/>
      <c r="K4" s="1059"/>
      <c r="L4" s="999" t="s">
        <v>1839</v>
      </c>
      <c r="M4" s="1058"/>
      <c r="N4" s="1057" t="s">
        <v>234</v>
      </c>
      <c r="O4" s="1059"/>
      <c r="Q4" s="17"/>
      <c r="R4" s="1057" t="s">
        <v>1840</v>
      </c>
      <c r="S4" s="1057"/>
      <c r="T4" s="1057"/>
      <c r="U4" s="18"/>
      <c r="V4" s="1010"/>
      <c r="W4" s="1010"/>
      <c r="X4" s="1010"/>
      <c r="Y4" s="1010"/>
      <c r="Z4" s="18"/>
      <c r="AA4" s="18"/>
      <c r="AB4" s="18"/>
    </row>
    <row r="5" spans="1:32" s="16" customFormat="1" ht="19.95" customHeight="1">
      <c r="A5" s="56"/>
      <c r="B5" s="178"/>
      <c r="D5" s="1075" t="s">
        <v>201</v>
      </c>
      <c r="E5" s="1035"/>
      <c r="F5" s="1036"/>
      <c r="G5" s="17"/>
      <c r="H5" s="1852"/>
      <c r="I5" s="1853"/>
      <c r="J5" s="1854"/>
      <c r="K5" s="1019"/>
      <c r="L5" s="1018"/>
      <c r="N5" s="1103"/>
      <c r="O5" s="1104"/>
      <c r="P5" s="1105"/>
      <c r="Q5" s="17"/>
      <c r="R5" s="1532"/>
      <c r="S5" s="1533"/>
      <c r="T5" s="1534"/>
      <c r="U5" s="17"/>
      <c r="V5" s="1011"/>
      <c r="W5" s="1011"/>
      <c r="X5" s="1011"/>
      <c r="Y5" s="1011"/>
      <c r="Z5" s="17"/>
      <c r="AA5" s="17"/>
      <c r="AB5" s="17"/>
    </row>
    <row r="6" spans="1:32" s="93" customFormat="1" ht="19.95" customHeight="1">
      <c r="B6" s="172"/>
      <c r="C6" s="37"/>
      <c r="D6" s="358" t="s">
        <v>289</v>
      </c>
      <c r="E6" s="358"/>
      <c r="F6" s="664"/>
      <c r="G6" s="358"/>
      <c r="H6" s="358" t="s">
        <v>1426</v>
      </c>
      <c r="I6" s="358"/>
      <c r="J6" s="358"/>
      <c r="K6" s="358"/>
      <c r="L6" s="358" t="s">
        <v>290</v>
      </c>
      <c r="M6" s="358"/>
      <c r="N6" s="1056" t="s">
        <v>1899</v>
      </c>
      <c r="O6" s="1056"/>
      <c r="P6" s="1056"/>
      <c r="Q6" s="1037"/>
      <c r="R6" s="1057" t="s">
        <v>1846</v>
      </c>
      <c r="S6" s="1057"/>
      <c r="T6" s="1057"/>
      <c r="V6" s="172"/>
      <c r="W6" s="172"/>
      <c r="X6" s="172"/>
      <c r="Y6" s="172"/>
    </row>
    <row r="7" spans="1:32" s="26" customFormat="1" ht="19.95" customHeight="1">
      <c r="B7" s="534"/>
      <c r="C7" s="351"/>
      <c r="D7" s="1028"/>
      <c r="E7" s="1281"/>
      <c r="F7" s="1027"/>
      <c r="G7" s="25"/>
      <c r="H7" s="25"/>
      <c r="I7" s="25"/>
      <c r="J7" s="25"/>
      <c r="K7" s="25"/>
      <c r="L7" s="1030"/>
      <c r="M7" s="25"/>
      <c r="N7" s="1028"/>
      <c r="O7" s="1026"/>
      <c r="P7" s="1027"/>
      <c r="Q7" s="1029"/>
      <c r="R7" s="1028"/>
      <c r="S7" s="1026"/>
      <c r="T7" s="1027"/>
      <c r="V7" s="534"/>
      <c r="W7" s="534"/>
      <c r="X7" s="534"/>
      <c r="Y7" s="534"/>
    </row>
    <row r="8" spans="1:32" s="93" customFormat="1" ht="19.95" customHeight="1">
      <c r="A8" s="93">
        <v>4</v>
      </c>
      <c r="B8" s="172"/>
      <c r="C8" s="37"/>
      <c r="D8" s="358" t="s">
        <v>291</v>
      </c>
      <c r="E8" s="358"/>
      <c r="F8" s="358"/>
      <c r="G8" s="358"/>
      <c r="H8" s="358" t="s">
        <v>246</v>
      </c>
      <c r="I8" s="358"/>
      <c r="J8" s="358"/>
      <c r="K8" s="358"/>
      <c r="L8" s="358" t="s">
        <v>1423</v>
      </c>
      <c r="M8" s="358"/>
      <c r="N8" s="358" t="s">
        <v>248</v>
      </c>
      <c r="O8" s="358"/>
      <c r="P8" s="358"/>
      <c r="Q8" s="1037"/>
      <c r="R8" s="358" t="s">
        <v>123</v>
      </c>
      <c r="S8" s="358"/>
      <c r="T8" s="358"/>
      <c r="V8" s="172"/>
      <c r="W8" s="172"/>
      <c r="X8" s="172"/>
      <c r="Y8" s="172"/>
    </row>
    <row r="9" spans="1:32" s="26" customFormat="1" ht="19.95" customHeight="1">
      <c r="B9" s="534"/>
      <c r="C9" s="351"/>
      <c r="D9" s="1028"/>
      <c r="E9" s="1026"/>
      <c r="F9" s="1027"/>
      <c r="G9" s="25"/>
      <c r="H9" s="1028"/>
      <c r="I9" s="1026"/>
      <c r="J9" s="1027"/>
      <c r="K9" s="25"/>
      <c r="L9" s="1030"/>
      <c r="M9" s="25"/>
      <c r="N9" s="1028"/>
      <c r="O9" s="1026"/>
      <c r="P9" s="1027"/>
      <c r="Q9" s="1029"/>
      <c r="R9" s="1535"/>
      <c r="S9" s="237"/>
      <c r="T9" s="1536"/>
      <c r="V9" s="534"/>
      <c r="W9" s="534"/>
      <c r="X9" s="534"/>
      <c r="Y9" s="534"/>
    </row>
    <row r="10" spans="1:32" s="93" customFormat="1" ht="19.95" customHeight="1">
      <c r="B10" s="172"/>
      <c r="C10" s="37"/>
      <c r="D10" s="358" t="s">
        <v>310</v>
      </c>
      <c r="E10" s="358"/>
      <c r="F10" s="358"/>
      <c r="G10" s="358"/>
      <c r="H10" s="358" t="s">
        <v>169</v>
      </c>
      <c r="I10" s="358"/>
      <c r="J10" s="358"/>
      <c r="K10" s="358"/>
      <c r="L10" s="358" t="s">
        <v>109</v>
      </c>
      <c r="M10" s="1037"/>
      <c r="N10" s="358" t="s">
        <v>110</v>
      </c>
      <c r="O10" s="358"/>
      <c r="P10" s="358"/>
      <c r="Q10" s="1037"/>
      <c r="R10" s="1287"/>
      <c r="T10" s="1537"/>
      <c r="V10" s="172"/>
      <c r="W10" s="172"/>
      <c r="X10" s="172"/>
      <c r="Y10" s="172"/>
    </row>
    <row r="11" spans="1:32" s="1015" customFormat="1" ht="19.95" customHeight="1">
      <c r="B11" s="1016"/>
      <c r="C11" s="1017"/>
      <c r="D11" s="1852"/>
      <c r="E11" s="1853"/>
      <c r="F11" s="1854"/>
      <c r="G11" s="1021"/>
      <c r="H11" s="1034"/>
      <c r="I11" s="1035"/>
      <c r="J11" s="1036"/>
      <c r="K11" s="358"/>
      <c r="L11" s="1038"/>
      <c r="M11" s="358"/>
      <c r="N11" s="1034"/>
      <c r="O11" s="1035"/>
      <c r="P11" s="1036"/>
      <c r="Q11" s="1037"/>
      <c r="R11" s="1538"/>
      <c r="S11" s="1539"/>
      <c r="T11" s="1540"/>
      <c r="V11" s="1016"/>
      <c r="W11" s="1016"/>
      <c r="X11" s="1016"/>
      <c r="Y11" s="1016"/>
    </row>
    <row r="12" spans="1:32" ht="19.95" customHeight="1" thickBot="1">
      <c r="D12" s="1022"/>
      <c r="E12" s="1022"/>
      <c r="F12" s="1022"/>
      <c r="G12" s="1022"/>
      <c r="H12" s="1022"/>
      <c r="I12" s="1022"/>
      <c r="J12" s="1022"/>
      <c r="K12" s="1022"/>
      <c r="L12" s="1022"/>
      <c r="M12" s="1022"/>
      <c r="N12" s="358" t="s">
        <v>180</v>
      </c>
      <c r="O12" s="1022"/>
      <c r="P12" s="1022"/>
      <c r="R12" s="17"/>
      <c r="S12" s="17"/>
      <c r="T12" s="17"/>
    </row>
    <row r="13" spans="1:32" ht="19.95" customHeight="1" thickBot="1">
      <c r="D13" s="1023" t="s">
        <v>1841</v>
      </c>
      <c r="E13" s="1836" t="s">
        <v>2006</v>
      </c>
      <c r="F13" s="1851"/>
      <c r="G13" s="1769"/>
      <c r="H13" s="1769"/>
      <c r="I13" s="1769"/>
      <c r="J13" s="1769"/>
      <c r="K13" s="1769"/>
      <c r="L13" s="1769"/>
      <c r="M13" s="1022"/>
      <c r="N13" s="1106"/>
      <c r="O13" s="1282"/>
      <c r="P13" s="1283"/>
      <c r="R13" s="17"/>
      <c r="S13" s="17"/>
      <c r="T13" s="17"/>
    </row>
    <row r="14" spans="1:32" ht="19.95" customHeight="1">
      <c r="D14" s="1022"/>
      <c r="E14" s="1022"/>
      <c r="F14" s="1022"/>
      <c r="G14" s="1022"/>
      <c r="H14" s="1022"/>
      <c r="I14" s="1022"/>
      <c r="J14" s="1022"/>
      <c r="K14" s="1022"/>
      <c r="L14" s="1022"/>
      <c r="M14" s="1022"/>
      <c r="N14" s="1022"/>
      <c r="O14" s="1022"/>
      <c r="P14" s="1022"/>
      <c r="R14" s="17"/>
      <c r="S14" s="17"/>
      <c r="T14" s="17"/>
    </row>
    <row r="15" spans="1:32" ht="19.95" customHeight="1">
      <c r="D15" s="1022"/>
      <c r="E15" s="1022"/>
      <c r="F15" s="1022"/>
      <c r="G15" s="1022"/>
      <c r="H15" s="1022"/>
      <c r="I15" s="1022"/>
      <c r="J15" s="1022"/>
      <c r="K15" s="1022"/>
      <c r="L15" s="1022"/>
      <c r="M15" s="1022"/>
      <c r="N15" s="1022"/>
      <c r="O15" s="1022"/>
      <c r="P15" s="1022"/>
      <c r="R15" s="17"/>
      <c r="S15" s="17"/>
      <c r="T15" s="17"/>
    </row>
    <row r="16" spans="1:32" ht="15" customHeight="1">
      <c r="C16" s="536"/>
      <c r="D16" s="536"/>
      <c r="E16" s="536"/>
      <c r="F16" s="536"/>
      <c r="G16" s="536"/>
      <c r="H16" s="536"/>
      <c r="I16" s="536"/>
      <c r="J16" s="536"/>
      <c r="K16" s="536"/>
      <c r="L16" s="536"/>
      <c r="M16" s="536"/>
      <c r="N16" s="536"/>
      <c r="O16" s="536"/>
      <c r="P16" s="536"/>
      <c r="Q16" s="536"/>
      <c r="R16" s="536"/>
      <c r="S16" s="536"/>
      <c r="T16" s="536"/>
      <c r="U16" s="536"/>
    </row>
    <row r="17" spans="4:20" ht="42.6" customHeight="1">
      <c r="D17" s="1009" t="s">
        <v>114</v>
      </c>
      <c r="E17" s="369"/>
      <c r="F17" s="369"/>
      <c r="H17" s="369"/>
      <c r="I17" s="369"/>
      <c r="J17" s="369"/>
      <c r="N17" s="369"/>
      <c r="O17" s="369"/>
      <c r="P17" s="369"/>
      <c r="R17" s="17"/>
      <c r="S17" s="17"/>
      <c r="T17" s="17"/>
    </row>
    <row r="18" spans="4:20" ht="19.95" customHeight="1">
      <c r="D18" s="358"/>
      <c r="E18" s="369"/>
      <c r="F18" s="369"/>
      <c r="H18" s="358"/>
      <c r="I18" s="358"/>
      <c r="J18" s="358"/>
      <c r="N18" s="358"/>
      <c r="O18" s="358"/>
      <c r="P18" s="358"/>
      <c r="R18" s="358"/>
      <c r="S18" s="17"/>
      <c r="T18" s="17"/>
    </row>
    <row r="19" spans="4:20" ht="21.6" customHeight="1">
      <c r="D19" s="1855"/>
      <c r="E19" s="1855"/>
      <c r="F19" s="1855"/>
      <c r="G19" s="1019"/>
      <c r="H19" s="1559"/>
      <c r="I19" s="1559"/>
      <c r="J19" s="1559"/>
      <c r="K19" s="1559"/>
      <c r="L19" s="1559"/>
      <c r="M19" s="1559"/>
      <c r="N19" s="1559"/>
      <c r="O19" s="1559"/>
      <c r="P19" s="1559"/>
      <c r="Q19" s="1559"/>
      <c r="R19" s="1019"/>
      <c r="S19" s="1019"/>
      <c r="T19" s="1019"/>
    </row>
    <row r="20" spans="4:20" ht="19.95" customHeight="1"/>
    <row r="21" spans="4:20" ht="21.6" customHeight="1">
      <c r="D21" s="1855"/>
      <c r="E21" s="1855"/>
      <c r="F21" s="1855"/>
      <c r="G21" s="1019"/>
      <c r="H21" s="1019"/>
      <c r="J21" s="1019"/>
      <c r="K21" s="1019"/>
      <c r="L21" s="1019"/>
    </row>
    <row r="22" spans="4:20" ht="10.050000000000001" customHeight="1"/>
    <row r="23" spans="4:20" ht="19.95" customHeight="1"/>
    <row r="24" spans="4:20" ht="19.95" customHeight="1"/>
    <row r="25" spans="4:20" ht="19.95" customHeight="1"/>
  </sheetData>
  <mergeCells count="5">
    <mergeCell ref="E13:L13"/>
    <mergeCell ref="H5:J5"/>
    <mergeCell ref="D19:F19"/>
    <mergeCell ref="D21:F21"/>
    <mergeCell ref="D11:F11"/>
  </mergeCells>
  <dataValidations count="1">
    <dataValidation type="list" allowBlank="1" showInputMessage="1" showErrorMessage="1" sqref="F5" xr:uid="{2E00D1F0-C69C-47C8-96E5-A6F38A5CA4AA}">
      <formula1>"Individual,Business,Company,Organization"</formula1>
    </dataValidation>
  </dataValidation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CC611-62B8-4643-B3B6-76CCD2459F41}">
  <sheetPr codeName="Sheet44">
    <tabColor rgb="FF4FF721"/>
  </sheetPr>
  <dimension ref="A1:AF45"/>
  <sheetViews>
    <sheetView showGridLines="0" workbookViewId="0"/>
  </sheetViews>
  <sheetFormatPr defaultColWidth="9.109375" defaultRowHeight="14.4"/>
  <cols>
    <col min="1" max="1" width="6.6640625" style="170" customWidth="1"/>
    <col min="2" max="2" width="14.77734375" style="5" customWidth="1"/>
    <col min="3" max="4" width="1.77734375" style="171" customWidth="1"/>
    <col min="5" max="5" width="5.33203125" style="5" customWidth="1"/>
    <col min="6" max="7" width="5.109375" style="5" customWidth="1"/>
    <col min="8" max="8" width="8.77734375" style="5" customWidth="1"/>
    <col min="9" max="9" width="6.109375" style="5" customWidth="1"/>
    <col min="10" max="10" width="3.33203125" style="5" customWidth="1"/>
    <col min="11" max="12" width="5.77734375" style="5" customWidth="1"/>
    <col min="13" max="13" width="6.77734375" style="5" customWidth="1"/>
    <col min="14" max="14" width="9.77734375" style="5" customWidth="1"/>
    <col min="15" max="15" width="10.77734375" style="5" customWidth="1"/>
    <col min="16" max="16" width="10.77734375" style="5" bestFit="1" customWidth="1"/>
    <col min="17" max="17" width="6.77734375" style="37" bestFit="1" customWidth="1"/>
    <col min="18" max="18" width="9.21875" style="38" customWidth="1"/>
    <col min="19" max="19" width="8.88671875" style="38" customWidth="1"/>
    <col min="20" max="20" width="8.88671875" style="37" customWidth="1"/>
    <col min="21" max="21" width="7.77734375" style="37" bestFit="1" customWidth="1"/>
    <col min="22" max="22" width="6.21875" style="37" customWidth="1"/>
    <col min="23" max="23" width="7.6640625" style="37" bestFit="1" customWidth="1"/>
    <col min="24" max="24" width="8" style="38" customWidth="1"/>
    <col min="25" max="25" width="11.109375" style="38" customWidth="1"/>
    <col min="26" max="27" width="10.77734375" style="5" customWidth="1"/>
    <col min="28" max="28" width="1.77734375" style="171" customWidth="1"/>
    <col min="29" max="29" width="2.6640625" style="171" customWidth="1"/>
    <col min="30" max="30" width="9.109375" style="5"/>
    <col min="31" max="31" width="6.5546875" style="5" customWidth="1"/>
    <col min="32" max="32" width="11.44140625" style="5" bestFit="1" customWidth="1"/>
    <col min="33" max="16384" width="9.109375" style="5"/>
  </cols>
  <sheetData>
    <row r="1" spans="1:32" ht="14.4" customHeight="1">
      <c r="E1" s="171"/>
      <c r="F1" s="171"/>
      <c r="G1" s="171"/>
      <c r="H1" s="171"/>
      <c r="I1" s="171"/>
      <c r="J1" s="171"/>
      <c r="K1" s="171"/>
      <c r="L1" s="171"/>
      <c r="M1" s="171"/>
      <c r="N1" s="171"/>
      <c r="O1" s="171"/>
      <c r="P1" s="171"/>
      <c r="Q1" s="172"/>
      <c r="R1" s="173"/>
      <c r="S1" s="173"/>
      <c r="T1" s="172"/>
      <c r="U1" s="172"/>
      <c r="V1" s="172"/>
      <c r="W1" s="172"/>
      <c r="X1" s="173"/>
      <c r="Y1" s="173"/>
      <c r="Z1" s="171"/>
      <c r="AA1" s="171"/>
      <c r="AD1" s="146"/>
      <c r="AE1" s="146"/>
      <c r="AF1" s="146"/>
    </row>
    <row r="2" spans="1:32" customFormat="1" ht="34.950000000000003" customHeight="1">
      <c r="A2" s="1808"/>
      <c r="B2" s="1809"/>
      <c r="C2" s="171"/>
      <c r="D2" s="5"/>
      <c r="E2" s="174" t="s">
        <v>1485</v>
      </c>
      <c r="F2" s="174"/>
      <c r="G2" s="174"/>
      <c r="H2" s="5"/>
      <c r="I2" s="5"/>
      <c r="J2" s="5"/>
      <c r="K2" s="5"/>
      <c r="L2" s="5"/>
      <c r="M2" s="5"/>
      <c r="N2" s="5"/>
      <c r="O2" s="175"/>
      <c r="P2" s="5"/>
      <c r="Q2" s="37"/>
      <c r="R2" s="38"/>
      <c r="S2" s="5"/>
      <c r="T2" s="5"/>
      <c r="U2" s="5"/>
      <c r="V2" s="5"/>
      <c r="W2" s="5"/>
      <c r="X2" s="5"/>
      <c r="Y2" s="5"/>
      <c r="Z2" s="5"/>
      <c r="AA2" s="5"/>
      <c r="AB2" s="5"/>
      <c r="AC2" s="171"/>
      <c r="AD2" s="5"/>
      <c r="AE2" s="5"/>
      <c r="AF2" s="5"/>
    </row>
    <row r="3" spans="1:32" customFormat="1" ht="15" customHeight="1">
      <c r="A3" s="170"/>
      <c r="B3" s="5"/>
      <c r="C3" s="171"/>
      <c r="D3" s="171"/>
      <c r="E3" s="171"/>
      <c r="F3" s="171"/>
      <c r="G3" s="171"/>
      <c r="H3" s="171"/>
      <c r="I3" s="171"/>
      <c r="J3" s="171"/>
      <c r="K3" s="171"/>
      <c r="L3" s="171"/>
      <c r="M3" s="171"/>
      <c r="N3" s="172"/>
      <c r="O3" s="173"/>
      <c r="P3" s="173"/>
      <c r="Q3" s="172"/>
      <c r="R3" s="172"/>
      <c r="S3" s="173"/>
      <c r="T3" s="171"/>
      <c r="U3" s="171"/>
      <c r="V3" s="171"/>
      <c r="W3" s="171"/>
      <c r="X3" s="171"/>
      <c r="Y3" s="171"/>
      <c r="Z3" s="171"/>
      <c r="AA3" s="171"/>
      <c r="AB3" s="171"/>
      <c r="AC3" s="171"/>
      <c r="AD3" s="201"/>
      <c r="AE3" s="201"/>
      <c r="AF3" s="201"/>
    </row>
    <row r="4" spans="1:32" s="16" customFormat="1" ht="34.950000000000003" customHeight="1">
      <c r="A4" s="177"/>
      <c r="C4" s="178"/>
      <c r="E4" s="1819"/>
      <c r="F4" s="1819"/>
      <c r="G4" s="1819"/>
      <c r="H4" s="1820"/>
      <c r="I4" s="1820"/>
      <c r="J4" s="1820"/>
      <c r="K4" s="1820"/>
      <c r="L4" s="1799"/>
      <c r="M4" s="1799"/>
      <c r="N4" s="41"/>
      <c r="O4" s="17"/>
      <c r="P4" s="18"/>
      <c r="Q4" s="18"/>
      <c r="R4" s="18"/>
      <c r="S4" s="18"/>
      <c r="T4" s="18"/>
      <c r="U4" s="18"/>
      <c r="V4" s="18"/>
      <c r="W4" s="18"/>
      <c r="X4" s="18"/>
      <c r="Y4" s="18"/>
      <c r="AC4" s="178"/>
      <c r="AD4" s="146"/>
      <c r="AE4" s="146"/>
      <c r="AF4" s="146"/>
    </row>
    <row r="5" spans="1:32" s="16" customFormat="1" ht="10.050000000000001" customHeight="1">
      <c r="A5" s="177"/>
      <c r="C5" s="178"/>
      <c r="E5" s="17"/>
      <c r="F5" s="17"/>
      <c r="G5" s="17"/>
      <c r="H5" s="17"/>
      <c r="I5" s="17"/>
      <c r="J5" s="17"/>
      <c r="K5" s="17"/>
      <c r="L5" s="17"/>
      <c r="M5" s="17"/>
      <c r="N5" s="17"/>
      <c r="O5" s="17"/>
      <c r="P5" s="17"/>
      <c r="Q5" s="17"/>
      <c r="R5" s="17"/>
      <c r="S5" s="17"/>
      <c r="T5" s="17"/>
      <c r="U5" s="17"/>
      <c r="V5" s="17"/>
      <c r="W5" s="17"/>
      <c r="X5" s="17"/>
      <c r="Y5" s="17"/>
      <c r="AC5" s="178"/>
      <c r="AD5" s="5"/>
      <c r="AE5" s="5"/>
      <c r="AF5" s="5"/>
    </row>
    <row r="6" spans="1:32" s="201" customFormat="1" ht="19.95" customHeight="1">
      <c r="C6" s="202"/>
      <c r="D6" s="203"/>
      <c r="E6" s="1857" t="s">
        <v>1299</v>
      </c>
      <c r="F6" s="1857"/>
      <c r="G6" s="1857"/>
      <c r="H6" s="1857"/>
      <c r="I6" s="1857"/>
      <c r="J6" s="1857"/>
      <c r="K6" s="1857"/>
      <c r="L6" s="204"/>
      <c r="M6" s="1857" t="s">
        <v>306</v>
      </c>
      <c r="N6" s="1857"/>
      <c r="O6" s="1858"/>
      <c r="P6" s="1858"/>
      <c r="Q6" s="205"/>
      <c r="R6" s="1857" t="s">
        <v>307</v>
      </c>
      <c r="S6" s="1858"/>
      <c r="T6" s="1858"/>
      <c r="U6" s="1805"/>
      <c r="V6" s="1805"/>
      <c r="W6" s="206"/>
      <c r="X6" s="1857" t="s">
        <v>299</v>
      </c>
      <c r="Y6" s="1857"/>
      <c r="Z6" s="1858"/>
      <c r="AA6" s="1805"/>
      <c r="AB6" s="203"/>
      <c r="AC6" s="202"/>
    </row>
    <row r="7" spans="1:32" s="146" customFormat="1" ht="15" customHeight="1">
      <c r="A7" s="181"/>
      <c r="C7" s="182"/>
      <c r="D7" s="24"/>
      <c r="E7" s="24"/>
      <c r="F7" s="24"/>
      <c r="G7" s="24"/>
      <c r="H7" s="26"/>
      <c r="I7" s="26"/>
      <c r="J7" s="24"/>
      <c r="K7" s="24"/>
      <c r="L7" s="24"/>
      <c r="M7" s="95"/>
      <c r="N7" s="95"/>
      <c r="O7" s="26"/>
      <c r="P7" s="24"/>
      <c r="Q7" s="158"/>
      <c r="R7" s="24"/>
      <c r="S7" s="24"/>
      <c r="T7" s="26"/>
      <c r="U7" s="26"/>
      <c r="V7" s="26"/>
      <c r="W7" s="41"/>
      <c r="X7" s="24"/>
      <c r="Y7" s="24"/>
      <c r="Z7" s="24"/>
      <c r="AA7" s="24"/>
      <c r="AB7" s="24"/>
      <c r="AC7" s="182"/>
    </row>
    <row r="8" spans="1:32" ht="18" customHeight="1">
      <c r="D8"/>
      <c r="E8" s="25" t="s">
        <v>174</v>
      </c>
      <c r="F8" s="95"/>
      <c r="G8" s="95"/>
      <c r="H8" s="1810" t="s">
        <v>211</v>
      </c>
      <c r="I8" s="1811"/>
      <c r="J8" s="1811"/>
      <c r="K8" s="1812"/>
      <c r="L8" s="158"/>
      <c r="M8" s="25" t="s">
        <v>289</v>
      </c>
      <c r="N8" s="95"/>
      <c r="O8" s="1810">
        <v>2711511</v>
      </c>
      <c r="P8" s="1856"/>
      <c r="Q8" s="158"/>
      <c r="R8" s="25" t="s">
        <v>291</v>
      </c>
      <c r="S8" s="95"/>
      <c r="T8" s="1810" t="s">
        <v>183</v>
      </c>
      <c r="U8" s="1811"/>
      <c r="V8" s="1812"/>
      <c r="W8" s="41"/>
      <c r="X8" s="25" t="s">
        <v>310</v>
      </c>
      <c r="Y8" s="95"/>
      <c r="Z8" s="1813">
        <v>44193</v>
      </c>
      <c r="AA8" s="1812"/>
      <c r="AB8"/>
    </row>
    <row r="9" spans="1:32" s="19" customFormat="1" ht="10.050000000000001" customHeight="1">
      <c r="A9" s="183"/>
      <c r="C9" s="179"/>
      <c r="D9" s="28"/>
      <c r="E9" s="10"/>
      <c r="F9" s="28"/>
      <c r="G9" s="28"/>
      <c r="H9" s="10"/>
      <c r="I9" s="10"/>
      <c r="J9" s="10"/>
      <c r="K9" s="10"/>
      <c r="L9" s="28"/>
      <c r="M9" s="10"/>
      <c r="N9" s="28"/>
      <c r="O9" s="10"/>
      <c r="P9" s="188"/>
      <c r="Q9" s="158"/>
      <c r="R9" s="10"/>
      <c r="S9" s="28"/>
      <c r="T9" s="28"/>
      <c r="U9" s="28"/>
      <c r="V9" s="28"/>
      <c r="W9" s="41"/>
      <c r="X9" s="10"/>
      <c r="Y9" s="28"/>
      <c r="Z9" s="10"/>
      <c r="AA9" s="10"/>
      <c r="AB9" s="28"/>
      <c r="AC9" s="179"/>
    </row>
    <row r="10" spans="1:32" ht="18" customHeight="1">
      <c r="D10"/>
      <c r="E10" s="25" t="s">
        <v>176</v>
      </c>
      <c r="F10" s="95"/>
      <c r="G10" s="95"/>
      <c r="H10" s="1813">
        <v>44070</v>
      </c>
      <c r="I10" s="1812"/>
      <c r="J10"/>
      <c r="K10" s="1004">
        <f ca="1">(TODAY()-H10)/365.25</f>
        <v>5.1526351813826148</v>
      </c>
      <c r="L10" s="158"/>
      <c r="M10" s="25" t="s">
        <v>1925</v>
      </c>
      <c r="N10" s="95"/>
      <c r="O10" s="1810"/>
      <c r="P10" s="1856"/>
      <c r="Q10" s="158"/>
      <c r="R10" s="25" t="s">
        <v>309</v>
      </c>
      <c r="S10" s="95"/>
      <c r="T10" s="1810" t="s">
        <v>1833</v>
      </c>
      <c r="U10" s="1811"/>
      <c r="V10" s="1812"/>
      <c r="W10" s="41"/>
      <c r="X10" s="25" t="s">
        <v>110</v>
      </c>
      <c r="Y10" s="95"/>
      <c r="Z10" s="1810" t="s">
        <v>186</v>
      </c>
      <c r="AA10" s="1812"/>
      <c r="AB10"/>
    </row>
    <row r="11" spans="1:32" s="19" customFormat="1" ht="10.050000000000001" customHeight="1">
      <c r="A11" s="183"/>
      <c r="C11" s="179"/>
      <c r="D11" s="28"/>
      <c r="E11" s="10"/>
      <c r="F11" s="28"/>
      <c r="G11" s="28"/>
      <c r="H11" s="10"/>
      <c r="I11" s="10"/>
      <c r="J11" s="189"/>
      <c r="K11" s="28"/>
      <c r="L11" s="28"/>
      <c r="M11" s="10"/>
      <c r="N11" s="28"/>
      <c r="O11" s="10"/>
      <c r="P11" s="28"/>
      <c r="Q11" s="190"/>
      <c r="R11" s="10"/>
      <c r="S11" s="28"/>
      <c r="T11" s="10"/>
      <c r="U11" s="10"/>
      <c r="V11" s="10"/>
      <c r="W11" s="41"/>
      <c r="X11" s="10"/>
      <c r="Y11" s="28"/>
      <c r="Z11" s="191"/>
      <c r="AA11" s="10"/>
      <c r="AB11" s="28"/>
      <c r="AC11" s="179"/>
    </row>
    <row r="12" spans="1:32" ht="18" customHeight="1">
      <c r="D12"/>
      <c r="E12" s="25" t="s">
        <v>175</v>
      </c>
      <c r="F12" s="95"/>
      <c r="G12" s="95"/>
      <c r="H12" s="101" t="s">
        <v>985</v>
      </c>
      <c r="I12" s="1005"/>
      <c r="J12" s="1005"/>
      <c r="K12" s="829"/>
      <c r="L12" s="158"/>
      <c r="M12" s="25" t="s">
        <v>254</v>
      </c>
      <c r="N12" s="95"/>
      <c r="O12" s="1101" t="s">
        <v>975</v>
      </c>
      <c r="P12" s="1102"/>
      <c r="Q12" s="158"/>
      <c r="R12" s="25" t="s">
        <v>246</v>
      </c>
      <c r="S12" s="95"/>
      <c r="T12" s="1810" t="s">
        <v>313</v>
      </c>
      <c r="U12" s="1811"/>
      <c r="V12" s="1812"/>
      <c r="W12" s="41"/>
      <c r="X12" s="25" t="s">
        <v>180</v>
      </c>
      <c r="Y12" s="95"/>
      <c r="Z12" s="1859"/>
      <c r="AA12" s="1812"/>
      <c r="AB12"/>
    </row>
    <row r="13" spans="1:32" s="19" customFormat="1" ht="10.050000000000001" customHeight="1">
      <c r="A13" s="183"/>
      <c r="C13" s="179"/>
      <c r="D13" s="28"/>
      <c r="E13" s="10"/>
      <c r="F13" s="28"/>
      <c r="G13" s="28"/>
      <c r="H13" s="28"/>
      <c r="I13" s="28"/>
      <c r="J13" s="28"/>
      <c r="K13" s="28"/>
      <c r="L13" s="28"/>
      <c r="M13" s="25"/>
      <c r="N13" s="95"/>
      <c r="O13" s="26"/>
      <c r="P13" s="98"/>
      <c r="Q13" s="190"/>
      <c r="R13" s="10"/>
      <c r="S13" s="28"/>
      <c r="T13" s="192"/>
      <c r="U13" s="192"/>
      <c r="V13" s="192"/>
      <c r="W13" s="41"/>
      <c r="X13" s="10"/>
      <c r="Y13" s="28"/>
      <c r="Z13" s="191"/>
      <c r="AA13" s="191"/>
      <c r="AB13" s="28"/>
      <c r="AC13" s="179"/>
    </row>
    <row r="14" spans="1:32" ht="18" customHeight="1">
      <c r="D14"/>
      <c r="E14" s="25" t="s">
        <v>1831</v>
      </c>
      <c r="F14" s="193"/>
      <c r="G14" s="193"/>
      <c r="H14" s="1813">
        <f ca="1">TODAY()+33</f>
        <v>45985</v>
      </c>
      <c r="I14" s="1812"/>
      <c r="J14" s="1006"/>
      <c r="K14" s="1007"/>
      <c r="L14" s="158"/>
      <c r="M14" s="25" t="s">
        <v>234</v>
      </c>
      <c r="N14"/>
      <c r="O14" s="1810" t="s">
        <v>1486</v>
      </c>
      <c r="P14" s="1856"/>
      <c r="Q14" s="158"/>
      <c r="R14" s="25" t="s">
        <v>248</v>
      </c>
      <c r="S14" s="95"/>
      <c r="T14" s="1810" t="s">
        <v>316</v>
      </c>
      <c r="U14" s="1811"/>
      <c r="V14" s="1812"/>
      <c r="W14" s="41"/>
      <c r="X14" s="25" t="s">
        <v>169</v>
      </c>
      <c r="Y14" s="95"/>
      <c r="Z14" s="1859"/>
      <c r="AA14" s="1812"/>
      <c r="AB14"/>
    </row>
    <row r="15" spans="1:32" ht="10.050000000000001" customHeight="1">
      <c r="D15"/>
      <c r="E15" s="25"/>
      <c r="F15" s="95"/>
      <c r="G15" s="95"/>
      <c r="H15" s="30"/>
      <c r="I15" s="26"/>
      <c r="J15" s="168"/>
      <c r="K15" s="158"/>
      <c r="L15" s="158"/>
      <c r="M15" s="40"/>
      <c r="Q15" s="158"/>
      <c r="R15" s="25"/>
      <c r="S15" s="95"/>
      <c r="T15" s="25"/>
      <c r="U15" s="25"/>
      <c r="V15" s="25"/>
      <c r="W15" s="41"/>
      <c r="X15" s="40"/>
      <c r="AA15" s="191"/>
      <c r="AB15"/>
    </row>
    <row r="16" spans="1:32" ht="18" customHeight="1">
      <c r="D16"/>
      <c r="E16" s="25" t="s">
        <v>1348</v>
      </c>
      <c r="F16" s="24"/>
      <c r="G16" s="24"/>
      <c r="H16" s="1813" t="s">
        <v>187</v>
      </c>
      <c r="I16" s="1811"/>
      <c r="J16" s="216"/>
      <c r="K16" s="217"/>
      <c r="L16" s="158"/>
      <c r="M16" s="25" t="s">
        <v>1840</v>
      </c>
      <c r="N16"/>
      <c r="O16" s="1810" t="s">
        <v>1926</v>
      </c>
      <c r="P16" s="1856"/>
      <c r="Q16" s="158"/>
      <c r="R16" s="25" t="s">
        <v>249</v>
      </c>
      <c r="S16" s="95"/>
      <c r="T16" s="1810" t="s">
        <v>997</v>
      </c>
      <c r="U16" s="1811"/>
      <c r="V16" s="1812"/>
      <c r="W16" s="41"/>
      <c r="X16" s="25" t="s">
        <v>109</v>
      </c>
      <c r="Z16" s="1859"/>
      <c r="AA16" s="1812"/>
      <c r="AB16"/>
    </row>
    <row r="17" spans="1:29" s="19" customFormat="1" ht="15" customHeight="1">
      <c r="A17" s="183"/>
      <c r="C17" s="179"/>
      <c r="D17" s="28"/>
      <c r="E17" s="28"/>
      <c r="F17" s="28"/>
      <c r="G17" s="28"/>
      <c r="H17" s="10"/>
      <c r="I17" s="10"/>
      <c r="J17" s="189"/>
      <c r="K17" s="28"/>
      <c r="L17" s="28"/>
      <c r="M17" s="28"/>
      <c r="N17" s="28"/>
      <c r="O17" s="190"/>
      <c r="P17" s="190"/>
      <c r="Q17" s="190"/>
      <c r="R17" s="28"/>
      <c r="S17" s="28"/>
      <c r="T17" s="28"/>
      <c r="U17" s="28"/>
      <c r="V17" s="28"/>
      <c r="W17" s="41"/>
      <c r="X17" s="28"/>
      <c r="Y17" s="28"/>
      <c r="Z17" s="28"/>
      <c r="AA17" s="28"/>
      <c r="AB17" s="28"/>
      <c r="AC17" s="179"/>
    </row>
    <row r="18" spans="1:29" ht="15" customHeight="1">
      <c r="E18" s="1815"/>
      <c r="F18" s="1815"/>
      <c r="G18" s="1815"/>
      <c r="H18" s="1815"/>
      <c r="I18" s="1815"/>
      <c r="J18" s="1815"/>
      <c r="K18" s="1815"/>
      <c r="L18" s="1815"/>
      <c r="M18" s="1815"/>
      <c r="N18" s="1815"/>
      <c r="O18" s="1815"/>
      <c r="P18" s="1815"/>
      <c r="Q18" s="1815"/>
      <c r="R18" s="1815"/>
      <c r="S18" s="1815"/>
      <c r="T18" s="1815"/>
      <c r="U18" s="1815"/>
      <c r="V18" s="1815"/>
      <c r="W18" s="1816"/>
      <c r="X18" s="1816"/>
      <c r="Y18" s="1816"/>
      <c r="Z18" s="1816"/>
      <c r="AA18" s="461"/>
    </row>
    <row r="19" spans="1:29" customFormat="1" ht="19.95" customHeight="1">
      <c r="A19" s="1808"/>
      <c r="B19" s="1809"/>
      <c r="C19" s="171"/>
      <c r="D19" s="5"/>
      <c r="E19" s="174" t="s">
        <v>114</v>
      </c>
      <c r="F19" s="174"/>
      <c r="G19" s="174"/>
      <c r="H19" s="5"/>
      <c r="I19" s="5"/>
      <c r="J19" s="5"/>
      <c r="K19" s="5"/>
      <c r="L19" s="5"/>
      <c r="M19" s="5"/>
      <c r="N19" s="5"/>
      <c r="O19" s="175"/>
      <c r="P19" s="5"/>
      <c r="Q19" s="5"/>
      <c r="R19" s="5"/>
      <c r="S19" s="5"/>
      <c r="T19" s="5"/>
      <c r="U19" s="5"/>
      <c r="V19" s="5"/>
      <c r="W19" s="5"/>
      <c r="X19" s="5"/>
      <c r="Y19" s="5"/>
      <c r="Z19" s="5"/>
      <c r="AA19" s="5"/>
      <c r="AB19" s="5"/>
      <c r="AC19" s="171"/>
    </row>
    <row r="20" spans="1:29" s="171" customFormat="1" ht="19.95" customHeight="1">
      <c r="A20" s="186"/>
      <c r="D20"/>
      <c r="E20" s="158"/>
      <c r="F20" s="158"/>
      <c r="G20" s="158"/>
      <c r="H20"/>
      <c r="I20"/>
      <c r="J20"/>
      <c r="K20"/>
      <c r="L20"/>
      <c r="M20"/>
      <c r="N20"/>
      <c r="O20"/>
      <c r="P20"/>
      <c r="Q20" s="93"/>
      <c r="R20" s="5"/>
      <c r="S20" s="5"/>
      <c r="T20" s="5"/>
      <c r="U20" s="5"/>
      <c r="V20" s="5"/>
      <c r="W20" s="5"/>
      <c r="X20" s="5"/>
      <c r="Y20" s="5"/>
      <c r="Z20"/>
      <c r="AA20"/>
      <c r="AB20"/>
    </row>
    <row r="21" spans="1:29" s="171" customFormat="1" ht="19.95" customHeight="1">
      <c r="A21" s="186"/>
      <c r="D21"/>
      <c r="E21"/>
      <c r="F21"/>
      <c r="G21"/>
      <c r="H21"/>
      <c r="I21"/>
      <c r="J21"/>
      <c r="K21"/>
      <c r="L21"/>
      <c r="M21"/>
      <c r="N21"/>
      <c r="O21"/>
      <c r="P21"/>
      <c r="Q21" s="93"/>
      <c r="R21" s="5"/>
      <c r="S21" s="5"/>
      <c r="T21" s="5"/>
      <c r="U21" s="5"/>
      <c r="V21" s="5"/>
      <c r="W21" s="5"/>
      <c r="X21" s="5"/>
      <c r="Y21" s="5"/>
      <c r="Z21"/>
      <c r="AA21"/>
      <c r="AB21"/>
    </row>
    <row r="22" spans="1:29" s="171" customFormat="1" ht="19.95" customHeight="1">
      <c r="A22" s="186"/>
      <c r="D22"/>
      <c r="E22" s="1769" t="s">
        <v>2018</v>
      </c>
      <c r="F22" s="1769"/>
      <c r="G22" s="1769"/>
      <c r="H22" s="1769"/>
      <c r="I22" s="1769"/>
      <c r="J22" s="1769"/>
      <c r="K22" s="1769"/>
      <c r="L22" s="1769"/>
      <c r="M22" s="1769"/>
      <c r="N22" s="1769"/>
      <c r="O22" s="1769"/>
      <c r="P22" s="1769"/>
      <c r="Q22" s="93"/>
      <c r="R22" s="96"/>
      <c r="S22" s="96"/>
      <c r="T22" s="93"/>
      <c r="U22" s="93"/>
      <c r="V22" s="93"/>
      <c r="W22" s="93"/>
      <c r="X22" s="96"/>
      <c r="Y22" s="96"/>
      <c r="Z22"/>
      <c r="AA22"/>
      <c r="AB22"/>
    </row>
    <row r="23" spans="1:29" s="171" customFormat="1" ht="19.95" customHeight="1">
      <c r="A23" s="186"/>
      <c r="D23"/>
      <c r="E23" s="93"/>
      <c r="F23" s="96"/>
      <c r="G23" s="96"/>
      <c r="H23"/>
      <c r="I23"/>
      <c r="J23"/>
      <c r="K23"/>
      <c r="L23"/>
      <c r="M23"/>
      <c r="N23"/>
      <c r="O23" s="41"/>
      <c r="P23"/>
      <c r="Q23"/>
      <c r="R23" s="5"/>
      <c r="S23" s="5"/>
      <c r="T23" s="5"/>
      <c r="U23" s="5"/>
      <c r="V23" s="5"/>
      <c r="W23" s="5"/>
      <c r="X23" s="5"/>
      <c r="Y23" s="5"/>
      <c r="Z23" s="93"/>
      <c r="AA23" s="93"/>
      <c r="AB23" s="93"/>
    </row>
    <row r="25" spans="1:29" s="171" customFormat="1" ht="19.95" customHeight="1">
      <c r="A25" s="186"/>
      <c r="D25"/>
      <c r="E25"/>
      <c r="F25"/>
      <c r="G25"/>
      <c r="H25"/>
      <c r="I25"/>
      <c r="J25"/>
      <c r="K25"/>
      <c r="L25"/>
      <c r="M25"/>
      <c r="N25"/>
      <c r="O25"/>
      <c r="P25"/>
      <c r="Q25" s="93"/>
      <c r="R25" s="96"/>
      <c r="S25" s="96"/>
      <c r="T25" s="93"/>
      <c r="U25" s="93"/>
      <c r="V25" s="93"/>
      <c r="W25" s="93"/>
      <c r="X25" s="96"/>
      <c r="Y25" s="96"/>
      <c r="Z25"/>
      <c r="AA25"/>
      <c r="AB25"/>
    </row>
    <row r="26" spans="1:29" s="171" customFormat="1" ht="19.95" customHeight="1">
      <c r="A26" s="186"/>
      <c r="D26"/>
      <c r="E26"/>
      <c r="F26"/>
      <c r="G26"/>
      <c r="H26"/>
      <c r="I26"/>
      <c r="J26"/>
      <c r="K26"/>
      <c r="L26"/>
      <c r="M26"/>
      <c r="N26"/>
      <c r="O26"/>
      <c r="P26"/>
      <c r="Q26" s="93"/>
      <c r="R26" s="96"/>
      <c r="S26" s="96"/>
      <c r="T26" s="93"/>
      <c r="U26" s="93"/>
      <c r="V26" s="93"/>
      <c r="W26" s="93"/>
      <c r="X26" s="96"/>
      <c r="Y26" s="96"/>
      <c r="Z26"/>
      <c r="AA26"/>
      <c r="AB26"/>
    </row>
    <row r="27" spans="1:29" s="171" customFormat="1" ht="19.95" customHeight="1">
      <c r="A27" s="186"/>
      <c r="D27"/>
      <c r="E27"/>
      <c r="F27"/>
      <c r="G27"/>
      <c r="H27"/>
      <c r="I27"/>
      <c r="J27"/>
      <c r="K27"/>
      <c r="L27"/>
      <c r="M27"/>
      <c r="N27"/>
      <c r="O27"/>
      <c r="P27"/>
      <c r="Q27" s="93"/>
      <c r="R27" s="96"/>
      <c r="S27" s="96"/>
      <c r="T27" s="93"/>
      <c r="U27" s="93"/>
      <c r="V27" s="93"/>
      <c r="W27" s="93"/>
      <c r="X27" s="96"/>
      <c r="Y27" s="96"/>
      <c r="Z27"/>
      <c r="AA27"/>
      <c r="AB27"/>
    </row>
    <row r="28" spans="1:29" s="171" customFormat="1" ht="19.95" customHeight="1">
      <c r="A28" s="186"/>
      <c r="D28"/>
      <c r="E28"/>
      <c r="F28"/>
      <c r="G28"/>
      <c r="H28"/>
      <c r="I28"/>
      <c r="J28"/>
      <c r="K28"/>
      <c r="L28"/>
      <c r="M28"/>
      <c r="N28"/>
      <c r="O28"/>
      <c r="P28"/>
      <c r="Q28" s="93"/>
      <c r="R28" s="96"/>
      <c r="S28" s="96"/>
      <c r="T28" s="93"/>
      <c r="U28" s="93"/>
      <c r="V28" s="93"/>
      <c r="W28" s="93"/>
      <c r="X28" s="96"/>
      <c r="Y28" s="96"/>
      <c r="Z28"/>
      <c r="AA28"/>
      <c r="AB28"/>
    </row>
    <row r="29" spans="1:29" s="171" customFormat="1" ht="19.95" customHeight="1">
      <c r="A29" s="186"/>
      <c r="D29"/>
      <c r="E29"/>
      <c r="F29"/>
      <c r="G29"/>
      <c r="H29"/>
      <c r="I29"/>
      <c r="J29"/>
      <c r="K29"/>
      <c r="L29"/>
      <c r="M29"/>
      <c r="N29"/>
      <c r="O29"/>
      <c r="P29"/>
      <c r="Q29" s="93"/>
      <c r="R29" s="96"/>
      <c r="S29" s="96"/>
      <c r="T29" s="93"/>
      <c r="U29" s="93"/>
      <c r="V29" s="93"/>
      <c r="W29" s="93"/>
      <c r="X29" s="96"/>
      <c r="Y29" s="96"/>
      <c r="Z29"/>
      <c r="AA29"/>
      <c r="AB29"/>
    </row>
    <row r="30" spans="1:29" s="171" customFormat="1" ht="19.95" customHeight="1">
      <c r="A30" s="186"/>
      <c r="D30"/>
      <c r="E30"/>
      <c r="F30"/>
      <c r="G30"/>
      <c r="H30"/>
      <c r="I30"/>
      <c r="J30"/>
      <c r="K30"/>
      <c r="L30"/>
      <c r="M30"/>
      <c r="N30"/>
      <c r="O30"/>
      <c r="P30"/>
      <c r="Q30" s="93"/>
      <c r="R30" s="96"/>
      <c r="S30" s="96"/>
      <c r="T30" s="93"/>
      <c r="U30" s="93"/>
      <c r="V30" s="93"/>
      <c r="W30" s="93"/>
      <c r="X30" s="96"/>
      <c r="Y30" s="96"/>
      <c r="Z30"/>
      <c r="AA30"/>
      <c r="AB30"/>
    </row>
    <row r="31" spans="1:29" s="171" customFormat="1" ht="19.95" customHeight="1">
      <c r="A31" s="186"/>
      <c r="Q31" s="172"/>
      <c r="R31" s="173"/>
      <c r="S31" s="173"/>
      <c r="T31" s="172"/>
      <c r="U31" s="172"/>
      <c r="V31" s="172"/>
      <c r="W31" s="172"/>
      <c r="X31" s="173"/>
      <c r="Y31" s="173"/>
    </row>
    <row r="32" spans="1:29" s="171" customFormat="1" ht="19.95" customHeight="1">
      <c r="A32" s="186"/>
      <c r="Q32" s="172"/>
      <c r="R32" s="173"/>
      <c r="S32" s="173"/>
      <c r="T32" s="172"/>
      <c r="U32" s="172"/>
      <c r="V32" s="172"/>
      <c r="W32" s="172"/>
      <c r="X32" s="173"/>
      <c r="Y32" s="173"/>
    </row>
    <row r="33" spans="1:28" s="171" customFormat="1">
      <c r="A33" s="186"/>
      <c r="Q33" s="172"/>
      <c r="R33" s="173"/>
      <c r="S33" s="173"/>
      <c r="T33" s="172"/>
      <c r="U33" s="172"/>
      <c r="V33" s="172"/>
      <c r="W33" s="172"/>
      <c r="X33" s="173"/>
      <c r="Y33" s="173"/>
    </row>
    <row r="34" spans="1:28" s="171" customFormat="1">
      <c r="A34" s="186"/>
      <c r="Q34" s="172"/>
      <c r="R34" s="173"/>
      <c r="S34" s="173"/>
      <c r="T34" s="172"/>
      <c r="U34" s="172"/>
      <c r="V34" s="172"/>
      <c r="W34" s="172"/>
      <c r="X34" s="173"/>
      <c r="Y34" s="173"/>
    </row>
    <row r="35" spans="1:28" s="171" customFormat="1">
      <c r="A35" s="186"/>
      <c r="Q35" s="172"/>
      <c r="R35" s="173"/>
      <c r="S35" s="173"/>
      <c r="T35" s="172"/>
      <c r="U35" s="172"/>
      <c r="V35" s="172"/>
      <c r="W35" s="172"/>
      <c r="X35" s="173"/>
      <c r="Y35" s="173"/>
    </row>
    <row r="36" spans="1:28" s="171" customFormat="1">
      <c r="A36" s="186"/>
      <c r="Q36" s="172"/>
      <c r="R36" s="173"/>
      <c r="S36" s="173"/>
      <c r="T36" s="172"/>
      <c r="U36" s="172"/>
      <c r="V36" s="172"/>
      <c r="W36" s="172"/>
      <c r="X36" s="173"/>
      <c r="Y36" s="173"/>
    </row>
    <row r="37" spans="1:28" s="171" customFormat="1">
      <c r="A37" s="186"/>
      <c r="Q37" s="172"/>
      <c r="R37" s="173"/>
      <c r="S37" s="173"/>
      <c r="T37" s="172"/>
      <c r="U37" s="172"/>
      <c r="V37" s="172"/>
      <c r="W37" s="172"/>
      <c r="X37" s="173"/>
      <c r="Y37" s="173"/>
    </row>
    <row r="38" spans="1:28" s="171" customFormat="1">
      <c r="A38" s="186"/>
      <c r="Q38" s="172"/>
      <c r="R38" s="173"/>
      <c r="S38" s="173"/>
      <c r="T38" s="172"/>
      <c r="U38" s="172"/>
      <c r="V38" s="172"/>
      <c r="W38" s="172"/>
      <c r="X38" s="173"/>
      <c r="Y38" s="173"/>
    </row>
    <row r="39" spans="1:28" s="171" customFormat="1">
      <c r="A39" s="186"/>
      <c r="Q39" s="172"/>
      <c r="R39" s="173"/>
      <c r="S39" s="173"/>
      <c r="T39" s="172"/>
      <c r="U39" s="172"/>
      <c r="V39" s="172"/>
      <c r="W39" s="172"/>
      <c r="X39" s="173"/>
      <c r="Y39" s="173"/>
    </row>
    <row r="40" spans="1:28" s="171" customFormat="1">
      <c r="A40" s="186"/>
      <c r="Q40" s="172"/>
      <c r="R40" s="173"/>
      <c r="S40" s="173"/>
      <c r="T40" s="172"/>
      <c r="U40" s="172"/>
      <c r="V40" s="172"/>
      <c r="W40" s="172"/>
      <c r="X40" s="173"/>
      <c r="Y40" s="173"/>
    </row>
    <row r="41" spans="1:28" s="171" customFormat="1">
      <c r="A41" s="186"/>
      <c r="Q41" s="172"/>
      <c r="R41" s="173"/>
      <c r="S41" s="173"/>
      <c r="T41" s="172"/>
      <c r="U41" s="172"/>
      <c r="V41" s="172"/>
      <c r="W41" s="172"/>
      <c r="X41" s="173"/>
      <c r="Y41" s="173"/>
    </row>
    <row r="42" spans="1:28" s="171" customFormat="1">
      <c r="A42" s="186"/>
      <c r="Q42" s="172"/>
      <c r="R42" s="173"/>
      <c r="S42" s="173"/>
      <c r="T42" s="172"/>
      <c r="U42" s="172"/>
      <c r="V42" s="172"/>
      <c r="W42" s="172"/>
      <c r="X42" s="173"/>
      <c r="Y42" s="173"/>
    </row>
    <row r="43" spans="1:28" s="171" customFormat="1">
      <c r="A43" s="186"/>
      <c r="D43"/>
      <c r="E43"/>
      <c r="F43"/>
      <c r="G43"/>
      <c r="H43"/>
      <c r="I43"/>
      <c r="J43"/>
      <c r="K43"/>
      <c r="L43"/>
      <c r="M43"/>
      <c r="N43"/>
      <c r="O43"/>
      <c r="P43"/>
      <c r="Q43" s="93"/>
      <c r="R43" s="96"/>
      <c r="S43" s="96"/>
      <c r="T43" s="93"/>
      <c r="U43" s="93"/>
      <c r="V43" s="93"/>
      <c r="W43" s="93"/>
      <c r="X43" s="96"/>
      <c r="Y43" s="96"/>
      <c r="Z43"/>
      <c r="AA43"/>
      <c r="AB43"/>
    </row>
    <row r="44" spans="1:28" s="171" customFormat="1">
      <c r="A44" s="186"/>
      <c r="D44"/>
      <c r="E44"/>
      <c r="F44"/>
      <c r="G44"/>
      <c r="H44"/>
      <c r="I44"/>
      <c r="J44"/>
      <c r="K44"/>
      <c r="L44"/>
      <c r="M44"/>
      <c r="N44"/>
      <c r="O44"/>
      <c r="P44"/>
      <c r="Q44" s="93"/>
      <c r="R44" s="96"/>
      <c r="S44" s="96"/>
      <c r="T44" s="93"/>
      <c r="U44" s="93"/>
      <c r="V44" s="93"/>
      <c r="W44" s="93"/>
      <c r="X44" s="96"/>
      <c r="Y44" s="96"/>
      <c r="Z44"/>
      <c r="AA44"/>
      <c r="AB44"/>
    </row>
    <row r="45" spans="1:28" s="171" customFormat="1">
      <c r="A45" s="186"/>
      <c r="Q45" s="172"/>
      <c r="R45" s="173"/>
      <c r="S45" s="173"/>
      <c r="T45" s="172"/>
      <c r="U45" s="172"/>
      <c r="V45" s="172"/>
      <c r="W45" s="172"/>
      <c r="X45" s="173"/>
      <c r="Y45" s="173"/>
    </row>
  </sheetData>
  <mergeCells count="27">
    <mergeCell ref="T10:V10"/>
    <mergeCell ref="Z16:AA16"/>
    <mergeCell ref="A2:B2"/>
    <mergeCell ref="E6:K6"/>
    <mergeCell ref="Z8:AA8"/>
    <mergeCell ref="Z10:AA10"/>
    <mergeCell ref="Z12:AA12"/>
    <mergeCell ref="X6:AA6"/>
    <mergeCell ref="T16:V16"/>
    <mergeCell ref="T12:V12"/>
    <mergeCell ref="T14:V14"/>
    <mergeCell ref="E22:P22"/>
    <mergeCell ref="A19:B19"/>
    <mergeCell ref="E4:M4"/>
    <mergeCell ref="H16:I16"/>
    <mergeCell ref="O14:P14"/>
    <mergeCell ref="H8:K8"/>
    <mergeCell ref="O8:P8"/>
    <mergeCell ref="O10:P10"/>
    <mergeCell ref="M6:P6"/>
    <mergeCell ref="H14:I14"/>
    <mergeCell ref="O16:P16"/>
    <mergeCell ref="H10:I10"/>
    <mergeCell ref="E18:Z18"/>
    <mergeCell ref="Z14:AA14"/>
    <mergeCell ref="R6:V6"/>
    <mergeCell ref="T8:V8"/>
  </mergeCells>
  <phoneticPr fontId="17" type="noConversion"/>
  <pageMargins left="0.7" right="0.7" top="0.75" bottom="0.75" header="0.3" footer="0.3"/>
  <pageSetup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A568-8A57-4136-87DB-F1758C35683B}">
  <sheetPr>
    <tabColor rgb="FF4FF721"/>
  </sheetPr>
  <dimension ref="A1:AF46"/>
  <sheetViews>
    <sheetView showGridLines="0" workbookViewId="0">
      <selection activeCell="V22" sqref="V22"/>
    </sheetView>
  </sheetViews>
  <sheetFormatPr defaultColWidth="9.109375" defaultRowHeight="14.4"/>
  <cols>
    <col min="1" max="1" width="6.6640625" style="170" customWidth="1"/>
    <col min="2" max="2" width="14.77734375" style="5" customWidth="1"/>
    <col min="3" max="4" width="1.77734375" style="171" customWidth="1"/>
    <col min="5" max="5" width="5.33203125" style="5" customWidth="1"/>
    <col min="6" max="7" width="5.109375" style="5" customWidth="1"/>
    <col min="8" max="8" width="8.77734375" style="5" customWidth="1"/>
    <col min="9" max="9" width="6.109375" style="5" customWidth="1"/>
    <col min="10" max="10" width="3.33203125" style="5" customWidth="1"/>
    <col min="11" max="12" width="5.77734375" style="5" customWidth="1"/>
    <col min="13" max="13" width="6.77734375" style="5" customWidth="1"/>
    <col min="14" max="14" width="9.77734375" style="5" customWidth="1"/>
    <col min="15" max="15" width="10.77734375" style="5" customWidth="1"/>
    <col min="16" max="16" width="10.77734375" style="5" bestFit="1" customWidth="1"/>
    <col min="17" max="17" width="6.77734375" style="37" bestFit="1" customWidth="1"/>
    <col min="18" max="18" width="9.21875" style="38" customWidth="1"/>
    <col min="19" max="19" width="8.88671875" style="38" customWidth="1"/>
    <col min="20" max="20" width="8.88671875" style="37" customWidth="1"/>
    <col min="21" max="21" width="7.77734375" style="37" bestFit="1" customWidth="1"/>
    <col min="22" max="22" width="6.21875" style="37" customWidth="1"/>
    <col min="23" max="23" width="7.6640625" style="37" bestFit="1" customWidth="1"/>
    <col min="24" max="24" width="8" style="38" customWidth="1"/>
    <col min="25" max="25" width="11.109375" style="38" customWidth="1"/>
    <col min="26" max="27" width="10.77734375" style="5" customWidth="1"/>
    <col min="28" max="28" width="1.77734375" style="171" customWidth="1"/>
    <col min="29" max="29" width="2.6640625" style="171" customWidth="1"/>
    <col min="30" max="30" width="9.109375" style="5"/>
    <col min="31" max="31" width="6.5546875" style="5" customWidth="1"/>
    <col min="32" max="32" width="11.44140625" style="5" bestFit="1" customWidth="1"/>
    <col min="33" max="16384" width="9.109375" style="5"/>
  </cols>
  <sheetData>
    <row r="1" spans="1:32" ht="14.4" customHeight="1">
      <c r="E1" s="171"/>
      <c r="F1" s="171"/>
      <c r="G1" s="171"/>
      <c r="H1" s="171"/>
      <c r="I1" s="171"/>
      <c r="J1" s="171"/>
      <c r="K1" s="171"/>
      <c r="L1" s="171"/>
      <c r="M1" s="171"/>
      <c r="N1" s="171"/>
      <c r="O1" s="171"/>
      <c r="P1" s="171"/>
      <c r="Q1" s="172"/>
      <c r="R1" s="173"/>
      <c r="S1" s="173"/>
      <c r="T1" s="172"/>
      <c r="U1" s="172"/>
      <c r="V1" s="172"/>
      <c r="W1" s="172"/>
      <c r="X1" s="173"/>
      <c r="Y1" s="173"/>
      <c r="Z1" s="171"/>
      <c r="AA1" s="171"/>
      <c r="AD1" s="146"/>
      <c r="AE1" s="146"/>
      <c r="AF1" s="146"/>
    </row>
    <row r="2" spans="1:32" customFormat="1" ht="34.950000000000003" customHeight="1">
      <c r="A2" s="1808"/>
      <c r="B2" s="1809"/>
      <c r="C2" s="171"/>
      <c r="D2" s="5"/>
      <c r="E2" s="174" t="s">
        <v>1485</v>
      </c>
      <c r="F2" s="174"/>
      <c r="G2" s="174"/>
      <c r="H2" s="5"/>
      <c r="I2" s="5"/>
      <c r="J2" s="5"/>
      <c r="K2" s="5"/>
      <c r="L2" s="5"/>
      <c r="M2" s="5"/>
      <c r="N2" s="5"/>
      <c r="O2" s="175"/>
      <c r="P2" s="5"/>
      <c r="Q2" s="37"/>
      <c r="R2" s="38"/>
      <c r="S2" s="5"/>
      <c r="T2" s="5"/>
      <c r="U2" s="5"/>
      <c r="V2" s="5"/>
      <c r="W2" s="5"/>
      <c r="X2" s="5"/>
      <c r="Y2" s="5"/>
      <c r="Z2" s="5"/>
      <c r="AA2" s="5"/>
      <c r="AB2" s="5"/>
      <c r="AC2" s="171"/>
      <c r="AD2" s="5"/>
      <c r="AE2" s="5"/>
      <c r="AF2" s="5"/>
    </row>
    <row r="3" spans="1:32" customFormat="1" ht="15" customHeight="1">
      <c r="A3" s="170"/>
      <c r="B3" s="5"/>
      <c r="C3" s="171"/>
      <c r="D3" s="171"/>
      <c r="E3" s="171"/>
      <c r="F3" s="171"/>
      <c r="G3" s="171"/>
      <c r="H3" s="171"/>
      <c r="I3" s="171"/>
      <c r="J3" s="171"/>
      <c r="K3" s="171"/>
      <c r="L3" s="171"/>
      <c r="M3" s="171"/>
      <c r="N3" s="172"/>
      <c r="O3" s="173"/>
      <c r="P3" s="173"/>
      <c r="Q3" s="172"/>
      <c r="R3" s="172"/>
      <c r="S3" s="173"/>
      <c r="T3" s="171"/>
      <c r="U3" s="171"/>
      <c r="V3" s="171"/>
      <c r="W3" s="171"/>
      <c r="X3" s="171"/>
      <c r="Y3" s="171"/>
      <c r="Z3" s="171"/>
      <c r="AA3" s="171"/>
      <c r="AB3" s="171"/>
      <c r="AC3" s="171"/>
      <c r="AD3" s="201"/>
      <c r="AE3" s="201"/>
      <c r="AF3" s="201"/>
    </row>
    <row r="4" spans="1:32" s="16" customFormat="1" ht="34.950000000000003" customHeight="1">
      <c r="A4" s="177"/>
      <c r="C4" s="178"/>
      <c r="E4" s="1819"/>
      <c r="F4" s="1819"/>
      <c r="G4" s="1819"/>
      <c r="H4" s="1820"/>
      <c r="I4" s="1820"/>
      <c r="J4" s="1820"/>
      <c r="K4" s="1820"/>
      <c r="L4" s="1799"/>
      <c r="M4" s="1799"/>
      <c r="N4" s="41"/>
      <c r="O4" s="17"/>
      <c r="P4" s="18"/>
      <c r="Q4" s="18"/>
      <c r="R4" s="18"/>
      <c r="S4" s="18"/>
      <c r="T4" s="18"/>
      <c r="U4" s="18"/>
      <c r="V4" s="18"/>
      <c r="W4" s="18"/>
      <c r="X4" s="18"/>
      <c r="Y4" s="18"/>
      <c r="AC4" s="178"/>
      <c r="AD4" s="146"/>
      <c r="AE4" s="146"/>
      <c r="AF4" s="146"/>
    </row>
    <row r="5" spans="1:32" s="16" customFormat="1" ht="10.050000000000001" customHeight="1">
      <c r="A5" s="177"/>
      <c r="C5" s="178"/>
      <c r="E5" s="17"/>
      <c r="F5" s="17"/>
      <c r="G5" s="17"/>
      <c r="H5" s="17"/>
      <c r="I5" s="17"/>
      <c r="J5" s="17"/>
      <c r="K5" s="17"/>
      <c r="L5" s="17"/>
      <c r="M5" s="17"/>
      <c r="N5" s="17"/>
      <c r="O5" s="17"/>
      <c r="P5" s="17"/>
      <c r="Q5" s="17"/>
      <c r="R5" s="17"/>
      <c r="S5" s="17"/>
      <c r="T5" s="17"/>
      <c r="U5" s="17"/>
      <c r="V5" s="17"/>
      <c r="W5" s="17"/>
      <c r="X5" s="17"/>
      <c r="Y5" s="17"/>
      <c r="AC5" s="178"/>
      <c r="AD5" s="5"/>
      <c r="AE5" s="5"/>
      <c r="AF5" s="5"/>
    </row>
    <row r="6" spans="1:32" s="201" customFormat="1" ht="19.95" customHeight="1">
      <c r="C6" s="202"/>
      <c r="D6" s="203"/>
      <c r="E6" s="1857" t="s">
        <v>1299</v>
      </c>
      <c r="F6" s="1857"/>
      <c r="G6" s="1857"/>
      <c r="H6" s="1857"/>
      <c r="I6" s="1857"/>
      <c r="J6" s="1857"/>
      <c r="K6" s="1857"/>
      <c r="L6" s="204"/>
      <c r="M6" s="1857" t="s">
        <v>306</v>
      </c>
      <c r="N6" s="1857"/>
      <c r="O6" s="1858"/>
      <c r="P6" s="1858"/>
      <c r="Q6" s="205"/>
      <c r="R6" s="1857" t="s">
        <v>307</v>
      </c>
      <c r="S6" s="1858"/>
      <c r="T6" s="1858"/>
      <c r="U6" s="1805"/>
      <c r="V6" s="1805"/>
      <c r="W6" s="206"/>
      <c r="X6" s="1857" t="s">
        <v>299</v>
      </c>
      <c r="Y6" s="1857"/>
      <c r="Z6" s="1858"/>
      <c r="AA6" s="1805"/>
      <c r="AB6" s="203"/>
      <c r="AC6" s="202"/>
    </row>
    <row r="7" spans="1:32" s="201" customFormat="1" ht="19.95" customHeight="1">
      <c r="C7" s="202"/>
      <c r="D7" s="203"/>
      <c r="E7" s="26"/>
      <c r="F7" s="26"/>
      <c r="G7" s="26"/>
      <c r="H7" s="26"/>
      <c r="I7" s="26"/>
      <c r="J7" s="26"/>
      <c r="K7" s="26"/>
      <c r="L7" s="26"/>
      <c r="M7" s="26"/>
      <c r="N7" s="26"/>
      <c r="O7" s="26"/>
      <c r="P7" s="26"/>
      <c r="Q7" s="26"/>
      <c r="R7" s="26"/>
      <c r="S7" s="26"/>
      <c r="T7" s="26"/>
      <c r="U7" s="26"/>
      <c r="V7" s="26"/>
      <c r="W7" s="26"/>
      <c r="X7" s="26"/>
      <c r="Y7" s="26"/>
      <c r="Z7" s="26"/>
      <c r="AA7" s="26"/>
      <c r="AB7" s="203"/>
      <c r="AC7" s="202"/>
    </row>
    <row r="8" spans="1:32" ht="18" customHeight="1">
      <c r="D8"/>
      <c r="E8" s="358" t="s">
        <v>174</v>
      </c>
      <c r="F8" s="93"/>
      <c r="G8" s="93"/>
      <c r="H8" s="93"/>
      <c r="I8" s="93"/>
      <c r="J8" s="93"/>
      <c r="K8" s="93"/>
      <c r="L8" s="93"/>
      <c r="M8" s="358" t="s">
        <v>289</v>
      </c>
      <c r="N8" s="358"/>
      <c r="O8" s="93"/>
      <c r="P8" s="93"/>
      <c r="Q8" s="358"/>
      <c r="R8" s="358" t="s">
        <v>291</v>
      </c>
      <c r="S8" s="93"/>
      <c r="T8" s="93"/>
      <c r="U8" s="93"/>
      <c r="V8" s="93"/>
      <c r="W8" s="93"/>
      <c r="X8" s="358" t="s">
        <v>310</v>
      </c>
      <c r="Y8" s="93"/>
      <c r="Z8" s="93"/>
      <c r="AA8" s="93"/>
      <c r="AB8"/>
    </row>
    <row r="9" spans="1:32" ht="18" customHeight="1">
      <c r="D9"/>
      <c r="E9" s="1810" t="s">
        <v>211</v>
      </c>
      <c r="F9" s="1860"/>
      <c r="G9" s="1860"/>
      <c r="H9" s="1860"/>
      <c r="I9" s="1860"/>
      <c r="J9" s="1860"/>
      <c r="K9" s="1861"/>
      <c r="L9" s="369"/>
      <c r="M9" s="1810">
        <v>2711511</v>
      </c>
      <c r="N9" s="1860"/>
      <c r="O9" s="1861"/>
      <c r="P9" s="100"/>
      <c r="Q9" s="369"/>
      <c r="R9" s="1810" t="s">
        <v>183</v>
      </c>
      <c r="S9" s="1860"/>
      <c r="T9" s="1860"/>
      <c r="U9" s="1860"/>
      <c r="V9" s="1861"/>
      <c r="W9" s="26"/>
      <c r="X9" s="1813">
        <v>44193</v>
      </c>
      <c r="Y9" s="1860"/>
      <c r="Z9" s="1860"/>
      <c r="AA9" s="1861"/>
      <c r="AB9"/>
    </row>
    <row r="10" spans="1:32" s="1680" customFormat="1" ht="25.05" customHeight="1">
      <c r="A10" s="1679"/>
      <c r="C10" s="1681"/>
      <c r="D10" s="412"/>
      <c r="E10" s="358" t="s">
        <v>176</v>
      </c>
      <c r="F10" s="1682"/>
      <c r="G10" s="1682"/>
      <c r="H10" s="1682"/>
      <c r="I10" s="1682"/>
      <c r="J10" s="1682"/>
      <c r="K10" s="1682"/>
      <c r="L10" s="1682"/>
      <c r="M10" s="358" t="s">
        <v>1925</v>
      </c>
      <c r="N10" s="1682"/>
      <c r="O10" s="1682"/>
      <c r="P10" s="1682"/>
      <c r="Q10" s="358"/>
      <c r="R10" s="358" t="s">
        <v>309</v>
      </c>
      <c r="S10" s="1682"/>
      <c r="T10" s="1682"/>
      <c r="U10" s="1682"/>
      <c r="V10" s="1682"/>
      <c r="W10" s="93"/>
      <c r="X10" s="358" t="s">
        <v>110</v>
      </c>
      <c r="Y10" s="1682"/>
      <c r="Z10" s="1682"/>
      <c r="AA10" s="1682"/>
      <c r="AB10" s="412"/>
      <c r="AC10" s="1681"/>
    </row>
    <row r="11" spans="1:32" ht="18" customHeight="1">
      <c r="D11"/>
      <c r="E11" s="1813">
        <v>44070</v>
      </c>
      <c r="F11" s="1860"/>
      <c r="G11" s="1860"/>
      <c r="H11" s="1860"/>
      <c r="I11" s="1861"/>
      <c r="J11" s="56"/>
      <c r="K11" s="1677">
        <f ca="1">(TODAY()-E11)/365.25</f>
        <v>5.1526351813826148</v>
      </c>
      <c r="L11" s="369"/>
      <c r="M11" s="1862"/>
      <c r="N11" s="1860"/>
      <c r="O11" s="1860"/>
      <c r="P11" s="1861"/>
      <c r="Q11" s="369"/>
      <c r="R11" s="1810" t="s">
        <v>1833</v>
      </c>
      <c r="S11" s="1860"/>
      <c r="T11" s="1860"/>
      <c r="U11" s="1860"/>
      <c r="V11" s="1861"/>
      <c r="W11" s="26"/>
      <c r="X11" s="1810" t="s">
        <v>186</v>
      </c>
      <c r="Y11" s="1860"/>
      <c r="Z11" s="1860"/>
      <c r="AA11" s="1861"/>
      <c r="AB11"/>
    </row>
    <row r="12" spans="1:32" s="1680" customFormat="1" ht="25.05" customHeight="1">
      <c r="A12" s="1679"/>
      <c r="C12" s="1681"/>
      <c r="D12" s="412"/>
      <c r="E12" s="358" t="s">
        <v>175</v>
      </c>
      <c r="F12" s="1682"/>
      <c r="G12" s="1682"/>
      <c r="H12" s="1682"/>
      <c r="I12" s="1682"/>
      <c r="J12" s="1682"/>
      <c r="K12" s="1682"/>
      <c r="L12" s="1682"/>
      <c r="M12" s="358" t="s">
        <v>254</v>
      </c>
      <c r="N12" s="1682"/>
      <c r="O12" s="1682"/>
      <c r="P12" s="1682"/>
      <c r="Q12" s="1683"/>
      <c r="R12" s="358" t="s">
        <v>246</v>
      </c>
      <c r="S12" s="1682"/>
      <c r="T12" s="1682"/>
      <c r="U12" s="1682"/>
      <c r="V12" s="1682"/>
      <c r="W12" s="93"/>
      <c r="X12" s="358" t="s">
        <v>180</v>
      </c>
      <c r="Y12" s="1682"/>
      <c r="Z12" s="1683"/>
      <c r="AA12" s="1682"/>
      <c r="AB12" s="412"/>
      <c r="AC12" s="1681"/>
    </row>
    <row r="13" spans="1:32" ht="18" customHeight="1">
      <c r="D13"/>
      <c r="E13" s="1810" t="s">
        <v>985</v>
      </c>
      <c r="F13" s="1860"/>
      <c r="G13" s="1860"/>
      <c r="H13" s="1860"/>
      <c r="I13" s="1860"/>
      <c r="J13" s="1860"/>
      <c r="K13" s="1861"/>
      <c r="L13" s="369"/>
      <c r="M13" s="1859" t="s">
        <v>975</v>
      </c>
      <c r="N13" s="1860"/>
      <c r="O13" s="1860"/>
      <c r="P13" s="1861"/>
      <c r="Q13" s="369"/>
      <c r="R13" s="1810" t="s">
        <v>313</v>
      </c>
      <c r="S13" s="1860"/>
      <c r="T13" s="1860"/>
      <c r="U13" s="1860"/>
      <c r="V13" s="1861"/>
      <c r="W13" s="26"/>
      <c r="X13" s="1859"/>
      <c r="Y13" s="1860"/>
      <c r="Z13" s="1860"/>
      <c r="AA13" s="1861"/>
      <c r="AB13"/>
    </row>
    <row r="14" spans="1:32" s="1680" customFormat="1" ht="25.05" customHeight="1">
      <c r="A14" s="1679"/>
      <c r="C14" s="1681"/>
      <c r="D14" s="412"/>
      <c r="E14" s="358" t="s">
        <v>1831</v>
      </c>
      <c r="F14" s="1682"/>
      <c r="G14" s="1682"/>
      <c r="H14" s="1682"/>
      <c r="I14" s="1682"/>
      <c r="J14" s="1682"/>
      <c r="K14" s="1682"/>
      <c r="L14" s="1682"/>
      <c r="M14" s="358" t="s">
        <v>234</v>
      </c>
      <c r="N14" s="358"/>
      <c r="O14" s="93"/>
      <c r="P14" s="358"/>
      <c r="Q14" s="1683"/>
      <c r="R14" s="358" t="s">
        <v>248</v>
      </c>
      <c r="S14" s="1682"/>
      <c r="T14" s="1684"/>
      <c r="U14" s="1684"/>
      <c r="V14" s="1684"/>
      <c r="W14" s="93"/>
      <c r="X14" s="358" t="s">
        <v>169</v>
      </c>
      <c r="Y14" s="1682"/>
      <c r="Z14" s="1683"/>
      <c r="AA14" s="1683"/>
      <c r="AB14" s="412"/>
      <c r="AC14" s="1681"/>
    </row>
    <row r="15" spans="1:32" ht="18" customHeight="1">
      <c r="D15"/>
      <c r="E15" s="1813">
        <f ca="1">TODAY()+33</f>
        <v>45985</v>
      </c>
      <c r="F15" s="1860"/>
      <c r="G15" s="1860"/>
      <c r="H15" s="1860"/>
      <c r="I15" s="1861"/>
      <c r="J15" s="1678"/>
      <c r="K15" s="194"/>
      <c r="L15" s="369"/>
      <c r="M15" s="1810" t="s">
        <v>1486</v>
      </c>
      <c r="N15" s="1860"/>
      <c r="O15" s="1860"/>
      <c r="P15" s="1861"/>
      <c r="Q15" s="369"/>
      <c r="R15" s="1810" t="s">
        <v>316</v>
      </c>
      <c r="S15" s="1860"/>
      <c r="T15" s="1860"/>
      <c r="U15" s="1860"/>
      <c r="V15" s="1861"/>
      <c r="W15" s="26"/>
      <c r="X15" s="1859"/>
      <c r="Y15" s="1860"/>
      <c r="Z15" s="1860"/>
      <c r="AA15" s="1861"/>
      <c r="AB15"/>
    </row>
    <row r="16" spans="1:32" ht="25.05" customHeight="1">
      <c r="D16"/>
      <c r="E16" s="358" t="s">
        <v>1348</v>
      </c>
      <c r="F16" s="358"/>
      <c r="G16" s="358"/>
      <c r="H16" s="1685"/>
      <c r="I16" s="93"/>
      <c r="J16" s="358"/>
      <c r="K16" s="358"/>
      <c r="L16" s="358"/>
      <c r="M16" s="358" t="s">
        <v>1840</v>
      </c>
      <c r="N16" s="37"/>
      <c r="O16" s="37"/>
      <c r="P16" s="37"/>
      <c r="Q16" s="358"/>
      <c r="R16" s="358" t="s">
        <v>249</v>
      </c>
      <c r="S16" s="358"/>
      <c r="T16" s="358"/>
      <c r="U16" s="358"/>
      <c r="V16" s="358"/>
      <c r="W16" s="93"/>
      <c r="X16" s="358" t="s">
        <v>109</v>
      </c>
      <c r="Y16" s="37"/>
      <c r="Z16" s="37"/>
      <c r="AA16" s="1683"/>
      <c r="AB16"/>
    </row>
    <row r="17" spans="1:29" ht="18" customHeight="1">
      <c r="D17"/>
      <c r="E17" s="1813" t="s">
        <v>187</v>
      </c>
      <c r="F17" s="1860"/>
      <c r="G17" s="1860"/>
      <c r="H17" s="1860"/>
      <c r="I17" s="1860"/>
      <c r="J17" s="1860"/>
      <c r="K17" s="1861"/>
      <c r="L17" s="369"/>
      <c r="M17" s="1810" t="s">
        <v>1926</v>
      </c>
      <c r="N17" s="1860"/>
      <c r="O17" s="1860"/>
      <c r="P17" s="1861"/>
      <c r="Q17" s="369"/>
      <c r="R17" s="1810" t="s">
        <v>997</v>
      </c>
      <c r="S17" s="1860"/>
      <c r="T17" s="1860"/>
      <c r="U17" s="1860"/>
      <c r="V17" s="1861"/>
      <c r="W17" s="26"/>
      <c r="X17" s="1859"/>
      <c r="Y17" s="1860"/>
      <c r="Z17" s="1860"/>
      <c r="AA17" s="1861"/>
      <c r="AB17"/>
    </row>
    <row r="18" spans="1:29" s="19" customFormat="1" ht="15" customHeight="1">
      <c r="A18" s="183"/>
      <c r="C18" s="179"/>
      <c r="D18" s="28"/>
      <c r="E18" s="28"/>
      <c r="F18" s="28"/>
      <c r="G18" s="28"/>
      <c r="H18" s="10"/>
      <c r="I18" s="10"/>
      <c r="J18" s="189"/>
      <c r="K18" s="28"/>
      <c r="L18" s="28"/>
      <c r="M18" s="28"/>
      <c r="N18" s="28"/>
      <c r="O18" s="190"/>
      <c r="P18" s="190"/>
      <c r="Q18" s="190"/>
      <c r="R18" s="28"/>
      <c r="S18" s="28"/>
      <c r="T18" s="28"/>
      <c r="U18" s="28"/>
      <c r="V18" s="28"/>
      <c r="W18" s="41"/>
      <c r="X18" s="28"/>
      <c r="Y18" s="28"/>
      <c r="Z18" s="28"/>
      <c r="AA18" s="28"/>
      <c r="AB18" s="28"/>
      <c r="AC18" s="179"/>
    </row>
    <row r="19" spans="1:29" ht="15" customHeight="1">
      <c r="E19" s="1815"/>
      <c r="F19" s="1815"/>
      <c r="G19" s="1815"/>
      <c r="H19" s="1815"/>
      <c r="I19" s="1815"/>
      <c r="J19" s="1815"/>
      <c r="K19" s="1815"/>
      <c r="L19" s="1815"/>
      <c r="M19" s="1815"/>
      <c r="N19" s="1815"/>
      <c r="O19" s="1815"/>
      <c r="P19" s="1815"/>
      <c r="Q19" s="1815"/>
      <c r="R19" s="1815"/>
      <c r="S19" s="1815"/>
      <c r="T19" s="1815"/>
      <c r="U19" s="1815"/>
      <c r="V19" s="1815"/>
      <c r="W19" s="1816"/>
      <c r="X19" s="1816"/>
      <c r="Y19" s="1816"/>
      <c r="Z19" s="1816"/>
      <c r="AA19" s="461"/>
    </row>
    <row r="20" spans="1:29" customFormat="1" ht="19.95" customHeight="1">
      <c r="A20" s="1808"/>
      <c r="B20" s="1809"/>
      <c r="C20" s="171"/>
      <c r="D20" s="5"/>
      <c r="E20" s="174" t="s">
        <v>114</v>
      </c>
      <c r="F20" s="174"/>
      <c r="G20" s="174"/>
      <c r="H20" s="5"/>
      <c r="I20" s="5"/>
      <c r="J20" s="5"/>
      <c r="K20" s="5"/>
      <c r="L20" s="5"/>
      <c r="M20" s="5"/>
      <c r="N20" s="5"/>
      <c r="O20" s="175"/>
      <c r="P20" s="5"/>
      <c r="Q20" s="5"/>
      <c r="R20" s="5"/>
      <c r="S20" s="5"/>
      <c r="T20" s="5"/>
      <c r="U20" s="5"/>
      <c r="V20" s="5"/>
      <c r="W20" s="5"/>
      <c r="X20" s="5"/>
      <c r="Y20" s="5"/>
      <c r="Z20" s="5"/>
      <c r="AA20" s="5"/>
      <c r="AB20" s="5"/>
      <c r="AC20" s="171"/>
    </row>
    <row r="21" spans="1:29" s="171" customFormat="1" ht="19.95" customHeight="1">
      <c r="A21" s="186"/>
      <c r="D21"/>
      <c r="E21" s="158"/>
      <c r="F21" s="158"/>
      <c r="G21" s="158"/>
      <c r="H21"/>
      <c r="I21"/>
      <c r="J21"/>
      <c r="K21"/>
      <c r="L21"/>
      <c r="M21"/>
      <c r="N21"/>
      <c r="O21"/>
      <c r="P21"/>
      <c r="Q21" s="93"/>
      <c r="R21" s="5"/>
      <c r="S21" s="5"/>
      <c r="T21" s="5"/>
      <c r="U21" s="5"/>
      <c r="V21" s="5"/>
      <c r="W21" s="5"/>
      <c r="X21" s="5"/>
      <c r="Y21" s="5"/>
      <c r="Z21"/>
      <c r="AA21"/>
      <c r="AB21"/>
    </row>
    <row r="22" spans="1:29" s="171" customFormat="1" ht="19.95" customHeight="1">
      <c r="A22" s="186"/>
      <c r="D22"/>
      <c r="E22"/>
      <c r="F22"/>
      <c r="G22"/>
      <c r="H22"/>
      <c r="I22"/>
      <c r="J22"/>
      <c r="K22"/>
      <c r="L22"/>
      <c r="M22"/>
      <c r="N22"/>
      <c r="O22"/>
      <c r="P22"/>
      <c r="Q22" s="93"/>
      <c r="R22" s="5"/>
      <c r="S22" s="5"/>
      <c r="T22" s="5"/>
      <c r="U22" s="5"/>
      <c r="V22" s="5"/>
      <c r="W22" s="5"/>
      <c r="X22" s="5"/>
      <c r="Y22" s="5"/>
      <c r="Z22"/>
      <c r="AA22"/>
      <c r="AB22"/>
    </row>
    <row r="23" spans="1:29" s="171" customFormat="1" ht="19.95" customHeight="1">
      <c r="A23" s="186"/>
      <c r="D23"/>
      <c r="E23" s="1769" t="s">
        <v>2018</v>
      </c>
      <c r="F23" s="1769"/>
      <c r="G23" s="1769"/>
      <c r="H23" s="1769"/>
      <c r="I23" s="1769"/>
      <c r="J23" s="1769"/>
      <c r="K23" s="1769"/>
      <c r="L23" s="1769"/>
      <c r="M23" s="1769"/>
      <c r="N23" s="1769"/>
      <c r="O23" s="1769"/>
      <c r="P23" s="1769"/>
      <c r="Q23" s="93"/>
      <c r="R23" s="96"/>
      <c r="S23" s="96"/>
      <c r="T23" s="93"/>
      <c r="U23" s="93"/>
      <c r="V23" s="93"/>
      <c r="W23" s="93"/>
      <c r="X23" s="96"/>
      <c r="Y23" s="96"/>
      <c r="Z23"/>
      <c r="AA23"/>
      <c r="AB23"/>
    </row>
    <row r="24" spans="1:29" s="171" customFormat="1" ht="19.95" customHeight="1">
      <c r="A24" s="186"/>
      <c r="D24"/>
      <c r="E24" s="93"/>
      <c r="F24" s="96"/>
      <c r="G24" s="96"/>
      <c r="H24"/>
      <c r="I24"/>
      <c r="J24"/>
      <c r="K24"/>
      <c r="L24"/>
      <c r="M24"/>
      <c r="N24"/>
      <c r="O24" s="41"/>
      <c r="P24"/>
      <c r="Q24"/>
      <c r="R24" s="5"/>
      <c r="S24" s="5"/>
      <c r="T24" s="5"/>
      <c r="U24" s="5"/>
      <c r="V24" s="5"/>
      <c r="W24" s="5"/>
      <c r="X24" s="5"/>
      <c r="Y24" s="5"/>
      <c r="Z24" s="93"/>
      <c r="AA24" s="93"/>
      <c r="AB24" s="93"/>
    </row>
    <row r="26" spans="1:29" s="171" customFormat="1" ht="19.95" customHeight="1">
      <c r="A26" s="186"/>
      <c r="D26"/>
      <c r="E26"/>
      <c r="F26"/>
      <c r="G26"/>
      <c r="H26"/>
      <c r="I26"/>
      <c r="J26"/>
      <c r="K26"/>
      <c r="L26"/>
      <c r="M26"/>
      <c r="N26"/>
      <c r="O26"/>
      <c r="P26"/>
      <c r="Q26" s="93"/>
      <c r="R26" s="96"/>
      <c r="S26" s="96"/>
      <c r="T26" s="93"/>
      <c r="U26" s="93"/>
      <c r="V26" s="93"/>
      <c r="W26" s="93"/>
      <c r="X26" s="96"/>
      <c r="Y26" s="96"/>
      <c r="Z26"/>
      <c r="AA26"/>
      <c r="AB26"/>
    </row>
    <row r="27" spans="1:29" s="171" customFormat="1" ht="19.95" customHeight="1">
      <c r="A27" s="186"/>
      <c r="D27"/>
      <c r="E27"/>
      <c r="F27"/>
      <c r="G27"/>
      <c r="H27"/>
      <c r="I27"/>
      <c r="J27"/>
      <c r="K27"/>
      <c r="L27"/>
      <c r="M27"/>
      <c r="N27"/>
      <c r="O27"/>
      <c r="P27"/>
      <c r="Q27" s="93"/>
      <c r="R27" s="96"/>
      <c r="S27" s="96"/>
      <c r="T27" s="93"/>
      <c r="U27" s="93"/>
      <c r="V27" s="93"/>
      <c r="W27" s="93"/>
      <c r="X27" s="96"/>
      <c r="Y27" s="96"/>
      <c r="Z27"/>
      <c r="AA27"/>
      <c r="AB27"/>
    </row>
    <row r="28" spans="1:29" s="171" customFormat="1" ht="19.95" customHeight="1">
      <c r="A28" s="186"/>
      <c r="D28"/>
      <c r="E28"/>
      <c r="F28"/>
      <c r="G28"/>
      <c r="H28"/>
      <c r="I28"/>
      <c r="J28"/>
      <c r="K28"/>
      <c r="L28"/>
      <c r="M28"/>
      <c r="N28"/>
      <c r="O28"/>
      <c r="P28"/>
      <c r="Q28" s="93"/>
      <c r="R28" s="96"/>
      <c r="S28" s="96"/>
      <c r="T28" s="93"/>
      <c r="U28" s="93"/>
      <c r="V28" s="93"/>
      <c r="W28" s="93"/>
      <c r="X28" s="96"/>
      <c r="Y28" s="96"/>
      <c r="Z28"/>
      <c r="AA28"/>
      <c r="AB28"/>
    </row>
    <row r="29" spans="1:29" s="171" customFormat="1" ht="19.95" customHeight="1">
      <c r="A29" s="186"/>
      <c r="D29"/>
      <c r="E29"/>
      <c r="F29"/>
      <c r="G29"/>
      <c r="H29"/>
      <c r="I29"/>
      <c r="J29"/>
      <c r="K29"/>
      <c r="L29"/>
      <c r="M29"/>
      <c r="N29"/>
      <c r="O29"/>
      <c r="P29"/>
      <c r="Q29" s="93"/>
      <c r="R29" s="96"/>
      <c r="S29" s="96"/>
      <c r="T29" s="93"/>
      <c r="U29" s="93"/>
      <c r="V29" s="93"/>
      <c r="W29" s="93"/>
      <c r="X29" s="96"/>
      <c r="Y29" s="96"/>
      <c r="Z29"/>
      <c r="AA29"/>
      <c r="AB29"/>
    </row>
    <row r="30" spans="1:29" s="171" customFormat="1" ht="19.95" customHeight="1">
      <c r="A30" s="186"/>
      <c r="D30"/>
      <c r="E30"/>
      <c r="F30"/>
      <c r="G30"/>
      <c r="H30"/>
      <c r="I30"/>
      <c r="J30"/>
      <c r="K30"/>
      <c r="L30"/>
      <c r="M30"/>
      <c r="N30"/>
      <c r="O30"/>
      <c r="P30"/>
      <c r="Q30" s="93"/>
      <c r="R30" s="96"/>
      <c r="S30" s="96"/>
      <c r="T30" s="93"/>
      <c r="U30" s="93"/>
      <c r="V30" s="93"/>
      <c r="W30" s="93"/>
      <c r="X30" s="96"/>
      <c r="Y30" s="96"/>
      <c r="Z30"/>
      <c r="AA30"/>
      <c r="AB30"/>
    </row>
    <row r="31" spans="1:29" s="171" customFormat="1" ht="19.95" customHeight="1">
      <c r="A31" s="186"/>
      <c r="D31"/>
      <c r="E31"/>
      <c r="F31"/>
      <c r="G31"/>
      <c r="H31"/>
      <c r="I31"/>
      <c r="J31"/>
      <c r="K31"/>
      <c r="L31"/>
      <c r="M31"/>
      <c r="N31"/>
      <c r="O31"/>
      <c r="P31"/>
      <c r="Q31" s="93"/>
      <c r="R31" s="96"/>
      <c r="S31" s="96"/>
      <c r="T31" s="93"/>
      <c r="U31" s="93"/>
      <c r="V31" s="93"/>
      <c r="W31" s="93"/>
      <c r="X31" s="96"/>
      <c r="Y31" s="96"/>
      <c r="Z31"/>
      <c r="AA31"/>
      <c r="AB31"/>
    </row>
    <row r="32" spans="1:29" s="171" customFormat="1" ht="19.95" customHeight="1">
      <c r="A32" s="186"/>
      <c r="Q32" s="172"/>
      <c r="R32" s="173"/>
      <c r="S32" s="173"/>
      <c r="T32" s="172"/>
      <c r="U32" s="172"/>
      <c r="V32" s="172"/>
      <c r="W32" s="172"/>
      <c r="X32" s="173"/>
      <c r="Y32" s="173"/>
    </row>
    <row r="33" spans="1:28" s="171" customFormat="1" ht="19.95" customHeight="1">
      <c r="A33" s="186"/>
      <c r="Q33" s="172"/>
      <c r="R33" s="173"/>
      <c r="S33" s="173"/>
      <c r="T33" s="172"/>
      <c r="U33" s="172"/>
      <c r="V33" s="172"/>
      <c r="W33" s="172"/>
      <c r="X33" s="173"/>
      <c r="Y33" s="173"/>
    </row>
    <row r="34" spans="1:28" s="171" customFormat="1">
      <c r="A34" s="186"/>
      <c r="Q34" s="172"/>
      <c r="R34" s="173"/>
      <c r="S34" s="173"/>
      <c r="T34" s="172"/>
      <c r="U34" s="172"/>
      <c r="V34" s="172"/>
      <c r="W34" s="172"/>
      <c r="X34" s="173"/>
      <c r="Y34" s="173"/>
    </row>
    <row r="35" spans="1:28" s="171" customFormat="1">
      <c r="A35" s="186"/>
      <c r="Q35" s="172"/>
      <c r="R35" s="173"/>
      <c r="S35" s="173"/>
      <c r="T35" s="172"/>
      <c r="U35" s="172"/>
      <c r="V35" s="172"/>
      <c r="W35" s="172"/>
      <c r="X35" s="173"/>
      <c r="Y35" s="173"/>
    </row>
    <row r="36" spans="1:28" s="171" customFormat="1">
      <c r="A36" s="186"/>
      <c r="Q36" s="172"/>
      <c r="R36" s="173"/>
      <c r="S36" s="173"/>
      <c r="T36" s="172"/>
      <c r="U36" s="172"/>
      <c r="V36" s="172"/>
      <c r="W36" s="172"/>
      <c r="X36" s="173"/>
      <c r="Y36" s="173"/>
    </row>
    <row r="37" spans="1:28" s="171" customFormat="1">
      <c r="A37" s="186"/>
      <c r="Q37" s="172"/>
      <c r="R37" s="173"/>
      <c r="S37" s="173"/>
      <c r="T37" s="172"/>
      <c r="U37" s="172"/>
      <c r="V37" s="172"/>
      <c r="W37" s="172"/>
      <c r="X37" s="173"/>
      <c r="Y37" s="173"/>
    </row>
    <row r="38" spans="1:28" s="171" customFormat="1">
      <c r="A38" s="186"/>
      <c r="Q38" s="172"/>
      <c r="R38" s="173"/>
      <c r="S38" s="173"/>
      <c r="T38" s="172"/>
      <c r="U38" s="172"/>
      <c r="V38" s="172"/>
      <c r="W38" s="172"/>
      <c r="X38" s="173"/>
      <c r="Y38" s="173"/>
    </row>
    <row r="39" spans="1:28" s="171" customFormat="1">
      <c r="A39" s="186"/>
      <c r="Q39" s="172"/>
      <c r="R39" s="173"/>
      <c r="S39" s="173"/>
      <c r="T39" s="172"/>
      <c r="U39" s="172"/>
      <c r="V39" s="172"/>
      <c r="W39" s="172"/>
      <c r="X39" s="173"/>
      <c r="Y39" s="173"/>
    </row>
    <row r="40" spans="1:28" s="171" customFormat="1">
      <c r="A40" s="186"/>
      <c r="Q40" s="172"/>
      <c r="R40" s="173"/>
      <c r="S40" s="173"/>
      <c r="T40" s="172"/>
      <c r="U40" s="172"/>
      <c r="V40" s="172"/>
      <c r="W40" s="172"/>
      <c r="X40" s="173"/>
      <c r="Y40" s="173"/>
    </row>
    <row r="41" spans="1:28" s="171" customFormat="1">
      <c r="A41" s="186"/>
      <c r="Q41" s="172"/>
      <c r="R41" s="173"/>
      <c r="S41" s="173"/>
      <c r="T41" s="172"/>
      <c r="U41" s="172"/>
      <c r="V41" s="172"/>
      <c r="W41" s="172"/>
      <c r="X41" s="173"/>
      <c r="Y41" s="173"/>
    </row>
    <row r="42" spans="1:28" s="171" customFormat="1">
      <c r="A42" s="186"/>
      <c r="Q42" s="172"/>
      <c r="R42" s="173"/>
      <c r="S42" s="173"/>
      <c r="T42" s="172"/>
      <c r="U42" s="172"/>
      <c r="V42" s="172"/>
      <c r="W42" s="172"/>
      <c r="X42" s="173"/>
      <c r="Y42" s="173"/>
    </row>
    <row r="43" spans="1:28" s="171" customFormat="1">
      <c r="A43" s="186"/>
      <c r="Q43" s="172"/>
      <c r="R43" s="173"/>
      <c r="S43" s="173"/>
      <c r="T43" s="172"/>
      <c r="U43" s="172"/>
      <c r="V43" s="172"/>
      <c r="W43" s="172"/>
      <c r="X43" s="173"/>
      <c r="Y43" s="173"/>
    </row>
    <row r="44" spans="1:28" s="171" customFormat="1">
      <c r="A44" s="186"/>
      <c r="D44"/>
      <c r="E44"/>
      <c r="F44"/>
      <c r="G44"/>
      <c r="H44"/>
      <c r="I44"/>
      <c r="J44"/>
      <c r="K44"/>
      <c r="L44"/>
      <c r="M44"/>
      <c r="N44"/>
      <c r="O44"/>
      <c r="P44"/>
      <c r="Q44" s="93"/>
      <c r="R44" s="96"/>
      <c r="S44" s="96"/>
      <c r="T44" s="93"/>
      <c r="U44" s="93"/>
      <c r="V44" s="93"/>
      <c r="W44" s="93"/>
      <c r="X44" s="96"/>
      <c r="Y44" s="96"/>
      <c r="Z44"/>
      <c r="AA44"/>
      <c r="AB44"/>
    </row>
    <row r="45" spans="1:28" s="171" customFormat="1">
      <c r="A45" s="186"/>
      <c r="D45"/>
      <c r="E45"/>
      <c r="F45"/>
      <c r="G45"/>
      <c r="H45"/>
      <c r="I45"/>
      <c r="J45"/>
      <c r="K45"/>
      <c r="L45"/>
      <c r="M45"/>
      <c r="N45"/>
      <c r="O45"/>
      <c r="P45"/>
      <c r="Q45" s="93"/>
      <c r="R45" s="96"/>
      <c r="S45" s="96"/>
      <c r="T45" s="93"/>
      <c r="U45" s="93"/>
      <c r="V45" s="93"/>
      <c r="W45" s="93"/>
      <c r="X45" s="96"/>
      <c r="Y45" s="96"/>
      <c r="Z45"/>
      <c r="AA45"/>
      <c r="AB45"/>
    </row>
    <row r="46" spans="1:28" s="171" customFormat="1">
      <c r="A46" s="186"/>
      <c r="Q46" s="172"/>
      <c r="R46" s="173"/>
      <c r="S46" s="173"/>
      <c r="T46" s="172"/>
      <c r="U46" s="172"/>
      <c r="V46" s="172"/>
      <c r="W46" s="172"/>
      <c r="X46" s="173"/>
      <c r="Y46" s="173"/>
    </row>
  </sheetData>
  <mergeCells count="29">
    <mergeCell ref="E23:P23"/>
    <mergeCell ref="E9:K9"/>
    <mergeCell ref="E11:I11"/>
    <mergeCell ref="E13:K13"/>
    <mergeCell ref="E15:I15"/>
    <mergeCell ref="E17:K17"/>
    <mergeCell ref="M9:O9"/>
    <mergeCell ref="M11:P11"/>
    <mergeCell ref="M13:P13"/>
    <mergeCell ref="M15:P15"/>
    <mergeCell ref="E19:Z19"/>
    <mergeCell ref="R9:V9"/>
    <mergeCell ref="R11:V11"/>
    <mergeCell ref="X9:AA9"/>
    <mergeCell ref="X11:AA11"/>
    <mergeCell ref="X13:AA13"/>
    <mergeCell ref="A20:B20"/>
    <mergeCell ref="M17:P17"/>
    <mergeCell ref="R17:V17"/>
    <mergeCell ref="R13:V13"/>
    <mergeCell ref="R15:V15"/>
    <mergeCell ref="X15:AA15"/>
    <mergeCell ref="X17:AA17"/>
    <mergeCell ref="X6:AA6"/>
    <mergeCell ref="A2:B2"/>
    <mergeCell ref="E4:M4"/>
    <mergeCell ref="E6:K6"/>
    <mergeCell ref="M6:P6"/>
    <mergeCell ref="R6:V6"/>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D3E3-74E4-4C79-816B-BECA747387CC}">
  <sheetPr>
    <tabColor rgb="FF4FF721"/>
  </sheetPr>
  <dimension ref="A1:Y57"/>
  <sheetViews>
    <sheetView showGridLines="0" workbookViewId="0"/>
  </sheetViews>
  <sheetFormatPr defaultColWidth="9.109375" defaultRowHeight="14.4"/>
  <cols>
    <col min="1" max="1" width="6.6640625" style="170" customWidth="1"/>
    <col min="2" max="2" width="14.77734375" style="5" customWidth="1"/>
    <col min="3" max="4" width="1.77734375" style="171" customWidth="1"/>
    <col min="5" max="5" width="17.77734375" style="5" customWidth="1"/>
    <col min="6" max="6" width="6.77734375" style="5" customWidth="1"/>
    <col min="7" max="7" width="8.77734375" style="5" customWidth="1"/>
    <col min="8" max="8" width="1.109375" style="5" customWidth="1"/>
    <col min="9" max="9" width="8.109375" style="5" customWidth="1"/>
    <col min="10" max="10" width="5.77734375" style="5" customWidth="1"/>
    <col min="11" max="11" width="16.77734375" style="5" customWidth="1"/>
    <col min="12" max="13" width="11.88671875" style="5" customWidth="1"/>
    <col min="14" max="14" width="5.77734375" style="37" customWidth="1"/>
    <col min="15" max="15" width="16.77734375" style="38" customWidth="1"/>
    <col min="16" max="16" width="1.33203125" style="38" customWidth="1"/>
    <col min="17" max="17" width="22.77734375" style="37" customWidth="1"/>
    <col min="18" max="18" width="5.77734375" style="37" customWidth="1"/>
    <col min="19" max="19" width="8.44140625" style="38" customWidth="1"/>
    <col min="20" max="20" width="8.33203125" style="38" customWidth="1"/>
    <col min="21" max="21" width="15.88671875" style="5" customWidth="1"/>
    <col min="22" max="22" width="1.33203125" style="5" customWidth="1"/>
    <col min="23" max="23" width="5.44140625" style="5" customWidth="1"/>
    <col min="24" max="24" width="1.77734375" style="171" customWidth="1"/>
    <col min="25" max="25" width="2.6640625" style="171" customWidth="1"/>
    <col min="26" max="16384" width="9.109375" style="5"/>
  </cols>
  <sheetData>
    <row r="1" spans="1:25" ht="14.4" customHeight="1">
      <c r="E1" s="171"/>
      <c r="F1" s="171"/>
      <c r="G1" s="171"/>
      <c r="H1" s="171"/>
      <c r="I1" s="171"/>
      <c r="J1" s="171"/>
      <c r="K1" s="171"/>
      <c r="L1" s="171"/>
      <c r="M1" s="171"/>
      <c r="N1" s="172"/>
      <c r="O1" s="173"/>
      <c r="P1" s="173"/>
      <c r="Q1" s="172"/>
      <c r="R1" s="172"/>
      <c r="S1" s="173"/>
      <c r="T1" s="173"/>
      <c r="U1" s="171"/>
      <c r="V1" s="171"/>
      <c r="W1" s="171"/>
    </row>
    <row r="2" spans="1:25" customFormat="1" ht="34.950000000000003" customHeight="1">
      <c r="A2" s="1808" t="s">
        <v>243</v>
      </c>
      <c r="B2" s="1809"/>
      <c r="C2" s="171"/>
      <c r="D2" s="5"/>
      <c r="E2" s="174" t="s">
        <v>1484</v>
      </c>
      <c r="F2" s="5"/>
      <c r="G2" s="5"/>
      <c r="H2" s="5"/>
      <c r="I2" s="5"/>
      <c r="J2" s="5"/>
      <c r="K2" s="5"/>
      <c r="L2" s="175"/>
      <c r="M2" s="5"/>
      <c r="N2" s="5"/>
      <c r="O2" s="5"/>
      <c r="P2" s="5"/>
      <c r="Q2" s="5"/>
      <c r="R2" s="37"/>
      <c r="S2" s="38"/>
      <c r="T2" s="38"/>
      <c r="U2" s="5"/>
      <c r="V2" s="5"/>
      <c r="W2" s="5"/>
      <c r="X2" s="5"/>
      <c r="Y2" s="171"/>
    </row>
    <row r="3" spans="1:25" customFormat="1" ht="15" customHeight="1">
      <c r="A3" s="170"/>
      <c r="B3" s="5"/>
      <c r="C3" s="171"/>
      <c r="D3" s="171"/>
      <c r="E3" s="171"/>
      <c r="F3" s="176"/>
      <c r="G3" s="171"/>
      <c r="H3" s="171"/>
      <c r="I3" s="171"/>
      <c r="J3" s="171"/>
      <c r="K3" s="171"/>
      <c r="L3" s="171"/>
      <c r="M3" s="171"/>
      <c r="N3" s="171"/>
      <c r="O3" s="171"/>
      <c r="P3" s="171"/>
      <c r="Q3" s="171"/>
      <c r="R3" s="171"/>
      <c r="S3" s="171"/>
      <c r="T3" s="171"/>
      <c r="U3" s="171"/>
      <c r="V3" s="171"/>
      <c r="W3" s="171"/>
      <c r="X3" s="171"/>
      <c r="Y3" s="171"/>
    </row>
    <row r="4" spans="1:25" s="16" customFormat="1" ht="34.950000000000003" customHeight="1">
      <c r="A4" s="177"/>
      <c r="C4" s="178"/>
      <c r="E4" s="1819"/>
      <c r="F4" s="1820"/>
      <c r="G4" s="1820"/>
      <c r="H4" s="1820"/>
      <c r="I4" s="1820"/>
      <c r="J4" s="41"/>
      <c r="K4" s="17"/>
      <c r="L4" s="17"/>
      <c r="M4" s="18"/>
      <c r="N4" s="18"/>
      <c r="O4" s="18"/>
      <c r="P4" s="18"/>
      <c r="Q4" s="18"/>
      <c r="R4" s="18"/>
      <c r="S4" s="18"/>
      <c r="T4" s="18"/>
      <c r="Y4" s="178"/>
    </row>
    <row r="5" spans="1:25" s="16" customFormat="1" ht="10.050000000000001" customHeight="1">
      <c r="A5" s="177"/>
      <c r="C5" s="178"/>
      <c r="E5" s="17"/>
      <c r="F5" s="17"/>
      <c r="G5" s="17"/>
      <c r="H5" s="17"/>
      <c r="I5" s="17"/>
      <c r="J5" s="17"/>
      <c r="K5" s="17"/>
      <c r="L5" s="17"/>
      <c r="M5" s="17"/>
      <c r="N5" s="17"/>
      <c r="O5" s="17"/>
      <c r="P5" s="17"/>
      <c r="Q5" s="17"/>
      <c r="R5" s="17"/>
      <c r="S5" s="17"/>
      <c r="T5" s="17"/>
      <c r="Y5" s="178"/>
    </row>
    <row r="6" spans="1:25" s="201" customFormat="1" ht="19.95" customHeight="1">
      <c r="C6" s="202"/>
      <c r="D6" s="203"/>
      <c r="E6" s="1857" t="s">
        <v>1299</v>
      </c>
      <c r="F6" s="1857"/>
      <c r="G6" s="1857"/>
      <c r="H6" s="1857"/>
      <c r="I6" s="1857"/>
      <c r="J6" s="204"/>
      <c r="K6" s="1857" t="s">
        <v>306</v>
      </c>
      <c r="L6" s="1858"/>
      <c r="M6" s="1858"/>
      <c r="N6" s="205"/>
      <c r="O6" s="1857" t="s">
        <v>307</v>
      </c>
      <c r="P6" s="1858"/>
      <c r="Q6" s="1858"/>
      <c r="R6" s="206"/>
      <c r="S6" s="1857" t="s">
        <v>1424</v>
      </c>
      <c r="T6" s="1857"/>
      <c r="U6" s="1858"/>
      <c r="V6" s="1884"/>
      <c r="W6" s="1884"/>
      <c r="X6" s="203"/>
      <c r="Y6" s="202"/>
    </row>
    <row r="7" spans="1:25" s="146" customFormat="1" ht="15" customHeight="1">
      <c r="A7" s="181"/>
      <c r="C7" s="182"/>
      <c r="D7" s="24"/>
      <c r="E7" s="24"/>
      <c r="F7" s="26"/>
      <c r="G7" s="26"/>
      <c r="H7" s="24"/>
      <c r="I7" s="24"/>
      <c r="J7" s="24"/>
      <c r="K7" s="95"/>
      <c r="L7" s="26"/>
      <c r="M7" s="24"/>
      <c r="N7" s="158"/>
      <c r="O7" s="24"/>
      <c r="P7" s="24"/>
      <c r="Q7" s="26"/>
      <c r="R7" s="41"/>
      <c r="S7" s="24"/>
      <c r="T7" s="24"/>
      <c r="U7" s="24"/>
      <c r="V7" s="24"/>
      <c r="W7" s="24"/>
      <c r="X7" s="24"/>
      <c r="Y7" s="182"/>
    </row>
    <row r="8" spans="1:25" ht="18" customHeight="1">
      <c r="D8"/>
      <c r="E8" s="25" t="s">
        <v>174</v>
      </c>
      <c r="F8" s="1810" t="s">
        <v>181</v>
      </c>
      <c r="G8" s="1811"/>
      <c r="H8" s="1811"/>
      <c r="I8" s="1812"/>
      <c r="J8" s="158"/>
      <c r="K8" s="25" t="s">
        <v>289</v>
      </c>
      <c r="L8" s="1810">
        <v>2564321</v>
      </c>
      <c r="M8" s="1856"/>
      <c r="N8" s="158"/>
      <c r="O8" s="25" t="s">
        <v>291</v>
      </c>
      <c r="P8" s="95"/>
      <c r="Q8" s="97" t="s">
        <v>183</v>
      </c>
      <c r="R8" s="41"/>
      <c r="S8" s="25" t="s">
        <v>310</v>
      </c>
      <c r="T8" s="95"/>
      <c r="U8" s="1813">
        <v>40807</v>
      </c>
      <c r="V8" s="1812"/>
      <c r="W8" s="26"/>
      <c r="X8"/>
    </row>
    <row r="9" spans="1:25" s="19" customFormat="1" ht="10.050000000000001" customHeight="1">
      <c r="A9" s="183"/>
      <c r="C9" s="179"/>
      <c r="D9" s="28"/>
      <c r="E9" s="28"/>
      <c r="F9" s="10"/>
      <c r="G9" s="10"/>
      <c r="H9" s="10"/>
      <c r="I9" s="10"/>
      <c r="J9" s="28"/>
      <c r="K9" s="28"/>
      <c r="L9" s="10"/>
      <c r="M9" s="188"/>
      <c r="N9" s="158"/>
      <c r="O9" s="28"/>
      <c r="P9" s="28"/>
      <c r="Q9" s="28"/>
      <c r="R9" s="41"/>
      <c r="S9" s="28"/>
      <c r="T9" s="28"/>
      <c r="U9" s="10"/>
      <c r="V9" s="10"/>
      <c r="W9" s="10"/>
      <c r="X9" s="28"/>
      <c r="Y9" s="179"/>
    </row>
    <row r="10" spans="1:25" ht="18" customHeight="1">
      <c r="D10"/>
      <c r="E10" s="25" t="s">
        <v>176</v>
      </c>
      <c r="F10" s="1813">
        <v>26182</v>
      </c>
      <c r="G10" s="1812"/>
      <c r="H10"/>
      <c r="I10" s="1603">
        <f ca="1">(TODAY()-F10)/365.25</f>
        <v>54.127310061601641</v>
      </c>
      <c r="J10" s="158"/>
      <c r="K10" s="40" t="s">
        <v>1935</v>
      </c>
      <c r="N10" s="158"/>
      <c r="O10" s="25" t="s">
        <v>178</v>
      </c>
      <c r="P10" s="95"/>
      <c r="Q10" s="97" t="s">
        <v>1833</v>
      </c>
      <c r="R10" s="41"/>
      <c r="S10" s="25" t="s">
        <v>169</v>
      </c>
      <c r="U10" s="1859" t="s">
        <v>262</v>
      </c>
      <c r="V10" s="1811"/>
      <c r="W10" s="1812"/>
      <c r="X10"/>
    </row>
    <row r="11" spans="1:25" s="19" customFormat="1" ht="10.050000000000001" customHeight="1">
      <c r="A11" s="183"/>
      <c r="C11" s="179"/>
      <c r="D11" s="28"/>
      <c r="J11" s="28"/>
      <c r="N11" s="190"/>
      <c r="O11" s="28"/>
      <c r="P11" s="28"/>
      <c r="Q11" s="10"/>
      <c r="R11" s="41"/>
      <c r="S11" s="28"/>
      <c r="T11" s="28"/>
      <c r="U11" s="191"/>
      <c r="V11" s="191"/>
      <c r="W11" s="191"/>
      <c r="X11" s="28"/>
      <c r="Y11" s="179"/>
    </row>
    <row r="12" spans="1:25" ht="18" customHeight="1">
      <c r="D12"/>
      <c r="E12" s="25" t="s">
        <v>175</v>
      </c>
      <c r="F12" s="1810" t="s">
        <v>182</v>
      </c>
      <c r="G12" s="1811"/>
      <c r="H12" s="1811"/>
      <c r="I12" s="1812"/>
      <c r="J12" s="158"/>
      <c r="K12" s="25" t="s">
        <v>290</v>
      </c>
      <c r="L12" s="1810">
        <v>4323232</v>
      </c>
      <c r="M12" s="1856"/>
      <c r="N12" s="158"/>
      <c r="O12" s="25" t="s">
        <v>1423</v>
      </c>
      <c r="P12" s="95"/>
      <c r="Q12" s="97" t="s">
        <v>313</v>
      </c>
      <c r="R12" s="41"/>
      <c r="S12" s="25" t="s">
        <v>109</v>
      </c>
      <c r="U12" s="1859" t="s">
        <v>263</v>
      </c>
      <c r="V12" s="1811"/>
      <c r="W12" s="1812"/>
      <c r="X12"/>
    </row>
    <row r="13" spans="1:25" s="19" customFormat="1" ht="10.050000000000001" customHeight="1">
      <c r="A13" s="183"/>
      <c r="C13" s="179"/>
      <c r="D13" s="28"/>
      <c r="E13" s="28"/>
      <c r="F13" s="10"/>
      <c r="G13" s="10"/>
      <c r="H13" s="189"/>
      <c r="I13" s="28"/>
      <c r="J13" s="28"/>
      <c r="K13" s="28"/>
      <c r="L13" s="10"/>
      <c r="M13" s="28"/>
      <c r="N13" s="190"/>
      <c r="O13" s="28"/>
      <c r="P13" s="28"/>
      <c r="Q13" s="192"/>
      <c r="R13" s="41"/>
      <c r="S13" s="28"/>
      <c r="T13" s="28"/>
      <c r="U13" s="191"/>
      <c r="V13" s="191"/>
      <c r="W13" s="191"/>
      <c r="X13" s="28"/>
      <c r="Y13" s="179"/>
    </row>
    <row r="14" spans="1:25" ht="18" customHeight="1">
      <c r="D14"/>
      <c r="E14" s="25" t="s">
        <v>1831</v>
      </c>
      <c r="F14" s="1813">
        <f ca="1">TODAY()+33</f>
        <v>45985</v>
      </c>
      <c r="G14" s="1812"/>
      <c r="H14"/>
      <c r="I14" s="1603">
        <f ca="1">F14-TODAY()</f>
        <v>33</v>
      </c>
      <c r="J14" s="158"/>
      <c r="K14" s="25" t="s">
        <v>254</v>
      </c>
      <c r="L14" s="1256" t="s">
        <v>315</v>
      </c>
      <c r="M14" s="703"/>
      <c r="N14" s="158"/>
      <c r="O14" s="25" t="s">
        <v>248</v>
      </c>
      <c r="P14" s="95"/>
      <c r="Q14" s="97" t="s">
        <v>316</v>
      </c>
      <c r="R14" s="41"/>
      <c r="S14" s="25" t="s">
        <v>110</v>
      </c>
      <c r="T14" s="95"/>
      <c r="U14" s="1813" t="s">
        <v>112</v>
      </c>
      <c r="V14" s="1811"/>
      <c r="W14" s="1812"/>
      <c r="X14"/>
    </row>
    <row r="15" spans="1:25" ht="10.050000000000001" customHeight="1">
      <c r="D15"/>
      <c r="E15" s="95"/>
      <c r="F15" s="30"/>
      <c r="G15" s="26"/>
      <c r="H15" s="168"/>
      <c r="I15" s="158"/>
      <c r="J15" s="158"/>
      <c r="K15" s="95"/>
      <c r="L15" s="26"/>
      <c r="M15" s="98"/>
      <c r="N15" s="158"/>
      <c r="O15" s="95"/>
      <c r="P15" s="95"/>
      <c r="Q15" s="25"/>
      <c r="R15" s="41"/>
      <c r="S15" s="28"/>
      <c r="T15" s="28"/>
      <c r="U15" s="10"/>
      <c r="V15" s="10"/>
      <c r="W15" s="10"/>
      <c r="X15"/>
    </row>
    <row r="16" spans="1:25" ht="18" customHeight="1">
      <c r="D16"/>
      <c r="E16" s="25" t="s">
        <v>1348</v>
      </c>
      <c r="F16" s="1882" t="s">
        <v>187</v>
      </c>
      <c r="G16" s="1883"/>
      <c r="H16" s="1072"/>
      <c r="I16" s="1073"/>
      <c r="J16" s="158"/>
      <c r="K16" s="1475" t="s">
        <v>234</v>
      </c>
      <c r="L16" s="101"/>
      <c r="M16" s="703"/>
      <c r="N16" s="158"/>
      <c r="O16" s="25" t="s">
        <v>249</v>
      </c>
      <c r="P16" s="95"/>
      <c r="Q16" s="97" t="s">
        <v>317</v>
      </c>
      <c r="R16" s="41"/>
      <c r="S16" s="25" t="s">
        <v>180</v>
      </c>
      <c r="T16" s="95"/>
      <c r="U16" s="1859" t="s">
        <v>318</v>
      </c>
      <c r="V16" s="1811"/>
      <c r="W16" s="1812"/>
      <c r="X16"/>
    </row>
    <row r="17" spans="1:25" s="19" customFormat="1" ht="15" customHeight="1">
      <c r="A17" s="183"/>
      <c r="C17" s="179"/>
      <c r="D17" s="28"/>
      <c r="E17" s="28"/>
      <c r="F17" s="10"/>
      <c r="G17" s="10"/>
      <c r="H17" s="189"/>
      <c r="I17" s="28"/>
      <c r="J17" s="28"/>
      <c r="K17" s="28"/>
      <c r="L17" s="190"/>
      <c r="M17" s="190"/>
      <c r="N17" s="190"/>
      <c r="O17" s="28"/>
      <c r="P17" s="28"/>
      <c r="Q17" s="28"/>
      <c r="R17" s="41"/>
      <c r="S17" s="28"/>
      <c r="T17" s="28"/>
      <c r="U17" s="28"/>
      <c r="V17" s="28"/>
      <c r="W17" s="28"/>
      <c r="X17" s="28"/>
      <c r="Y17" s="179"/>
    </row>
    <row r="18" spans="1:25" ht="19.95" customHeight="1">
      <c r="D18"/>
      <c r="E18" s="1857" t="s">
        <v>333</v>
      </c>
      <c r="F18" s="1857"/>
      <c r="G18" s="1857"/>
      <c r="H18" s="1857"/>
      <c r="I18" s="1857"/>
      <c r="J18" s="207"/>
      <c r="K18" s="1857" t="s">
        <v>319</v>
      </c>
      <c r="L18" s="1857"/>
      <c r="M18" s="1857"/>
      <c r="N18" s="187"/>
      <c r="O18" s="1857" t="s">
        <v>299</v>
      </c>
      <c r="P18" s="1857"/>
      <c r="Q18" s="1857"/>
      <c r="R18" s="208"/>
      <c r="S18" s="1857" t="s">
        <v>1852</v>
      </c>
      <c r="T18" s="1857"/>
      <c r="U18" s="1858"/>
      <c r="V18" s="1884"/>
      <c r="W18" s="1884"/>
      <c r="X18"/>
    </row>
    <row r="19" spans="1:25" s="19" customFormat="1" ht="15" customHeight="1">
      <c r="A19" s="183"/>
      <c r="C19" s="179"/>
      <c r="D19" s="28"/>
      <c r="E19" s="28"/>
      <c r="F19" s="10"/>
      <c r="G19" s="10"/>
      <c r="H19" s="28"/>
      <c r="I19" s="28"/>
      <c r="J19" s="28"/>
      <c r="K19" s="28"/>
      <c r="L19" s="192"/>
      <c r="M19" s="192"/>
      <c r="N19" s="28"/>
      <c r="O19" s="28"/>
      <c r="P19" s="28"/>
      <c r="Q19" s="28"/>
      <c r="R19" s="41"/>
      <c r="S19" s="28"/>
      <c r="T19" s="28"/>
      <c r="U19" s="28"/>
      <c r="V19" s="28"/>
      <c r="W19" s="28"/>
      <c r="X19" s="28"/>
      <c r="Y19" s="179"/>
    </row>
    <row r="20" spans="1:25" ht="18" customHeight="1">
      <c r="D20"/>
      <c r="E20" s="25" t="s">
        <v>280</v>
      </c>
      <c r="F20" s="1810" t="s">
        <v>320</v>
      </c>
      <c r="G20" s="1812"/>
      <c r="H20" s="95"/>
      <c r="I20"/>
      <c r="J20" s="158"/>
      <c r="K20" s="25" t="s">
        <v>321</v>
      </c>
      <c r="L20" s="1810" t="s">
        <v>184</v>
      </c>
      <c r="M20" s="1812"/>
      <c r="N20" s="93"/>
      <c r="O20" s="25" t="s">
        <v>232</v>
      </c>
      <c r="P20" s="96"/>
      <c r="Q20"/>
      <c r="R20" s="41"/>
      <c r="S20" s="1881" t="s">
        <v>1835</v>
      </c>
      <c r="T20" s="1881"/>
      <c r="U20" s="1868"/>
      <c r="V20" s="1868"/>
      <c r="W20" s="195"/>
      <c r="X20"/>
    </row>
    <row r="21" spans="1:25" s="19" customFormat="1" ht="10.050000000000001" customHeight="1">
      <c r="A21" s="183"/>
      <c r="C21" s="179"/>
      <c r="D21" s="28"/>
      <c r="E21" s="28"/>
      <c r="F21" s="10"/>
      <c r="G21" s="10"/>
      <c r="H21" s="95"/>
      <c r="I21" s="28"/>
      <c r="J21" s="158"/>
      <c r="K21" s="28"/>
      <c r="L21" s="10"/>
      <c r="M21" s="10"/>
      <c r="N21" s="28"/>
      <c r="O21" s="28"/>
      <c r="P21" s="28"/>
      <c r="Q21" s="28"/>
      <c r="R21" s="41"/>
      <c r="U21" s="5"/>
      <c r="V21" s="5"/>
      <c r="W21" s="1003"/>
      <c r="X21" s="28"/>
      <c r="Y21" s="179"/>
    </row>
    <row r="22" spans="1:25" s="154" customFormat="1" ht="20.100000000000001" customHeight="1">
      <c r="A22" s="166"/>
      <c r="B22" s="166"/>
      <c r="C22" s="184"/>
      <c r="D22" s="151"/>
      <c r="E22" s="25" t="s">
        <v>282</v>
      </c>
      <c r="F22" s="1810" t="s">
        <v>283</v>
      </c>
      <c r="G22" s="1812"/>
      <c r="H22" s="95"/>
      <c r="I22" s="152"/>
      <c r="J22" s="158"/>
      <c r="K22" s="25" t="s">
        <v>233</v>
      </c>
      <c r="L22" s="1810" t="s">
        <v>288</v>
      </c>
      <c r="M22" s="1812"/>
      <c r="N22" s="152"/>
      <c r="O22" s="25" t="s">
        <v>322</v>
      </c>
      <c r="P22" s="152"/>
      <c r="Q22" s="97" t="s">
        <v>323</v>
      </c>
      <c r="R22" s="187"/>
      <c r="S22" s="1863" t="s">
        <v>1842</v>
      </c>
      <c r="T22" s="1830"/>
      <c r="U22" s="5"/>
      <c r="V22" s="5"/>
      <c r="W22" s="1003"/>
      <c r="X22" s="152"/>
      <c r="Y22" s="180"/>
    </row>
    <row r="23" spans="1:25" s="146" customFormat="1" ht="10.050000000000001" customHeight="1">
      <c r="A23" s="181"/>
      <c r="B23" s="167"/>
      <c r="C23" s="185"/>
      <c r="D23" s="196"/>
      <c r="E23" s="28"/>
      <c r="F23" s="10"/>
      <c r="G23" s="10"/>
      <c r="H23" s="28"/>
      <c r="I23" s="24"/>
      <c r="J23" s="158"/>
      <c r="K23" s="28"/>
      <c r="L23" s="10"/>
      <c r="M23" s="10"/>
      <c r="N23" s="168"/>
      <c r="O23" s="28"/>
      <c r="P23" s="24"/>
      <c r="Q23" s="24"/>
      <c r="R23" s="41"/>
      <c r="S23" s="38"/>
      <c r="T23" s="38"/>
      <c r="U23" s="5"/>
      <c r="V23" s="5"/>
      <c r="W23" s="1003"/>
      <c r="X23" s="24"/>
      <c r="Y23" s="182"/>
    </row>
    <row r="24" spans="1:25" ht="18" customHeight="1">
      <c r="D24"/>
      <c r="E24" s="25" t="s">
        <v>284</v>
      </c>
      <c r="F24" s="1810" t="s">
        <v>326</v>
      </c>
      <c r="G24" s="1811"/>
      <c r="H24" s="1811"/>
      <c r="I24" s="1812"/>
      <c r="J24" s="158"/>
      <c r="K24" s="25" t="s">
        <v>179</v>
      </c>
      <c r="L24" s="1810" t="s">
        <v>324</v>
      </c>
      <c r="M24" s="1812"/>
      <c r="N24" s="93"/>
      <c r="O24" s="25" t="s">
        <v>241</v>
      </c>
      <c r="P24" s="96"/>
      <c r="Q24" s="199" t="s">
        <v>1837</v>
      </c>
      <c r="R24" s="41"/>
      <c r="S24" s="1863" t="s">
        <v>123</v>
      </c>
      <c r="T24" s="1830"/>
      <c r="W24" s="1003"/>
      <c r="X24"/>
    </row>
    <row r="25" spans="1:25" s="19" customFormat="1" ht="10.050000000000001" customHeight="1">
      <c r="A25" s="183"/>
      <c r="C25" s="179"/>
      <c r="D25" s="28"/>
      <c r="F25" s="10"/>
      <c r="G25" s="10"/>
      <c r="H25" s="189"/>
      <c r="I25" s="28"/>
      <c r="J25" s="158"/>
      <c r="K25" s="28"/>
      <c r="L25" s="10"/>
      <c r="M25" s="10"/>
      <c r="N25" s="28"/>
      <c r="O25" s="432"/>
      <c r="P25" s="95"/>
      <c r="Q25" s="907"/>
      <c r="R25" s="41"/>
      <c r="X25" s="28"/>
      <c r="Y25" s="179"/>
    </row>
    <row r="26" spans="1:25" ht="18" customHeight="1">
      <c r="D26"/>
      <c r="E26" s="25" t="s">
        <v>285</v>
      </c>
      <c r="F26" s="1810" t="s">
        <v>286</v>
      </c>
      <c r="G26" s="1811"/>
      <c r="H26" s="1811"/>
      <c r="I26" s="1812"/>
      <c r="J26"/>
      <c r="K26" s="25" t="s">
        <v>327</v>
      </c>
      <c r="L26" s="1810" t="s">
        <v>328</v>
      </c>
      <c r="M26" s="1812"/>
      <c r="N26"/>
      <c r="O26" s="1873" t="s">
        <v>1851</v>
      </c>
      <c r="P26" s="1874"/>
      <c r="Q26" s="1875"/>
      <c r="R26"/>
      <c r="S26" s="1864"/>
      <c r="T26" s="1865"/>
      <c r="U26" s="1865"/>
      <c r="V26" s="1865"/>
      <c r="W26" s="1866"/>
      <c r="X26"/>
    </row>
    <row r="27" spans="1:25" s="19" customFormat="1" ht="10.050000000000001" customHeight="1">
      <c r="A27" s="183"/>
      <c r="C27" s="179"/>
      <c r="D27" s="28"/>
      <c r="E27" s="196"/>
      <c r="F27" s="197"/>
      <c r="G27" s="197"/>
      <c r="H27" s="196"/>
      <c r="I27" s="196"/>
      <c r="J27" s="196"/>
      <c r="K27" s="196"/>
      <c r="L27" s="197"/>
      <c r="M27" s="197"/>
      <c r="N27" s="198"/>
      <c r="O27" s="1876"/>
      <c r="P27" s="1830"/>
      <c r="Q27" s="1877"/>
      <c r="R27" s="41"/>
      <c r="S27" s="1867"/>
      <c r="T27" s="1868"/>
      <c r="U27" s="1868"/>
      <c r="V27" s="1868"/>
      <c r="W27" s="1869"/>
      <c r="X27" s="28"/>
      <c r="Y27" s="179"/>
    </row>
    <row r="28" spans="1:25" ht="18" customHeight="1">
      <c r="D28"/>
      <c r="E28" s="25" t="s">
        <v>329</v>
      </c>
      <c r="F28" s="1810" t="s">
        <v>330</v>
      </c>
      <c r="G28" s="1860"/>
      <c r="H28" s="1861"/>
      <c r="I28" s="199" t="s">
        <v>331</v>
      </c>
      <c r="J28" s="158"/>
      <c r="K28" s="95"/>
      <c r="L28" s="1810"/>
      <c r="M28" s="1812"/>
      <c r="N28" s="158"/>
      <c r="O28" s="1878"/>
      <c r="P28" s="1879"/>
      <c r="Q28" s="1880"/>
      <c r="R28" s="41"/>
      <c r="S28" s="1870"/>
      <c r="T28" s="1871"/>
      <c r="U28" s="1871"/>
      <c r="V28" s="1871"/>
      <c r="W28" s="1872"/>
      <c r="X28"/>
    </row>
    <row r="29" spans="1:25" ht="15" customHeight="1">
      <c r="D29"/>
      <c r="E29" s="28"/>
      <c r="F29" s="28"/>
      <c r="G29" s="28"/>
      <c r="H29" s="28"/>
      <c r="I29" s="28"/>
      <c r="J29" s="28"/>
      <c r="K29" s="28"/>
      <c r="L29" s="28"/>
      <c r="M29" s="28"/>
      <c r="N29" s="190"/>
      <c r="O29" s="28"/>
      <c r="P29" s="28"/>
      <c r="Q29" s="200"/>
      <c r="R29" s="93"/>
      <c r="S29" s="28"/>
      <c r="T29" s="28"/>
      <c r="U29"/>
      <c r="V29"/>
      <c r="W29"/>
      <c r="X29"/>
    </row>
    <row r="30" spans="1:25" ht="15" customHeight="1">
      <c r="E30" s="1815"/>
      <c r="F30" s="1815"/>
      <c r="G30" s="1815"/>
      <c r="H30" s="1815"/>
      <c r="I30" s="1815"/>
      <c r="J30" s="1815"/>
      <c r="K30" s="1815"/>
      <c r="L30" s="1815"/>
      <c r="M30" s="1815"/>
      <c r="N30" s="1815"/>
      <c r="O30" s="1815"/>
      <c r="P30" s="1815"/>
      <c r="Q30" s="1815"/>
      <c r="R30" s="1816"/>
      <c r="S30" s="1816"/>
      <c r="T30" s="1816"/>
      <c r="U30" s="1816"/>
      <c r="V30" s="461"/>
      <c r="W30" s="461"/>
    </row>
    <row r="31" spans="1:25" customFormat="1" ht="34.950000000000003" customHeight="1">
      <c r="A31" s="1808"/>
      <c r="B31" s="1809"/>
      <c r="C31" s="171"/>
      <c r="D31" s="5"/>
      <c r="E31" s="174" t="s">
        <v>114</v>
      </c>
      <c r="F31" s="5"/>
      <c r="G31" s="5"/>
      <c r="H31" s="5"/>
      <c r="I31" s="5"/>
      <c r="J31" s="5"/>
      <c r="K31" s="5"/>
      <c r="L31" s="175"/>
      <c r="M31" s="5"/>
      <c r="N31" s="5"/>
      <c r="O31" s="5"/>
      <c r="P31" s="5"/>
      <c r="Q31" s="5"/>
      <c r="R31" s="5"/>
      <c r="S31" s="5"/>
      <c r="T31" s="5"/>
      <c r="U31" s="5"/>
      <c r="V31" s="5"/>
      <c r="W31" s="5"/>
      <c r="X31" s="5"/>
      <c r="Y31" s="171"/>
    </row>
    <row r="32" spans="1:25" s="171" customFormat="1" ht="10.050000000000001" customHeight="1">
      <c r="A32" s="170"/>
      <c r="B32" s="5"/>
      <c r="D32"/>
      <c r="E32" s="158"/>
      <c r="F32"/>
      <c r="G32"/>
      <c r="H32"/>
      <c r="I32"/>
      <c r="J32"/>
      <c r="K32"/>
      <c r="L32"/>
      <c r="M32"/>
      <c r="N32" s="93"/>
      <c r="O32" s="96"/>
      <c r="P32" s="96"/>
      <c r="Q32" s="93"/>
      <c r="R32" s="93"/>
      <c r="S32" s="96"/>
      <c r="T32" s="96"/>
      <c r="U32"/>
      <c r="V32"/>
      <c r="W32"/>
      <c r="X32"/>
    </row>
    <row r="33" spans="1:24" s="171" customFormat="1">
      <c r="A33" s="170"/>
      <c r="B33" s="5"/>
      <c r="D33"/>
      <c r="E33"/>
      <c r="F33"/>
      <c r="G33"/>
      <c r="H33"/>
      <c r="I33"/>
      <c r="J33"/>
      <c r="K33"/>
      <c r="L33"/>
      <c r="M33"/>
      <c r="N33" s="93"/>
      <c r="O33" s="96"/>
      <c r="P33" s="96"/>
      <c r="Q33" s="93"/>
      <c r="R33" s="93"/>
      <c r="S33" s="96"/>
      <c r="T33" s="96"/>
      <c r="U33"/>
      <c r="V33"/>
      <c r="W33"/>
      <c r="X33"/>
    </row>
    <row r="34" spans="1:24" s="171" customFormat="1">
      <c r="A34" s="170"/>
      <c r="B34" s="5"/>
      <c r="D34"/>
      <c r="E34"/>
      <c r="F34"/>
      <c r="G34"/>
      <c r="H34"/>
      <c r="I34"/>
      <c r="J34"/>
      <c r="K34"/>
      <c r="L34"/>
      <c r="M34"/>
      <c r="N34" s="93"/>
      <c r="O34" s="96"/>
      <c r="P34" s="96"/>
      <c r="Q34" s="93"/>
      <c r="R34" s="93"/>
      <c r="S34" s="96"/>
      <c r="T34" s="96"/>
      <c r="U34"/>
      <c r="V34"/>
      <c r="W34"/>
      <c r="X34"/>
    </row>
    <row r="35" spans="1:24" s="171" customFormat="1">
      <c r="A35" s="170"/>
      <c r="B35" s="5"/>
      <c r="D35"/>
      <c r="E35" s="96" t="s">
        <v>366</v>
      </c>
      <c r="F35" t="s">
        <v>367</v>
      </c>
      <c r="G35"/>
      <c r="H35"/>
      <c r="I35"/>
      <c r="J35"/>
      <c r="K35"/>
      <c r="L35"/>
      <c r="M35"/>
      <c r="N35" s="93"/>
      <c r="O35" s="96"/>
      <c r="P35" s="96"/>
      <c r="Q35" s="93"/>
      <c r="R35" s="93"/>
      <c r="S35" s="96"/>
      <c r="T35" s="96"/>
      <c r="U35"/>
      <c r="V35"/>
      <c r="W35"/>
      <c r="X35"/>
    </row>
    <row r="36" spans="1:24" s="171" customFormat="1">
      <c r="A36" s="170"/>
      <c r="B36" s="5"/>
      <c r="D36"/>
      <c r="E36"/>
      <c r="F36"/>
      <c r="G36"/>
      <c r="H36"/>
      <c r="I36"/>
      <c r="J36"/>
      <c r="K36"/>
      <c r="L36"/>
      <c r="M36"/>
      <c r="N36" s="93"/>
      <c r="O36" s="96"/>
      <c r="P36" s="96"/>
      <c r="Q36" s="93"/>
      <c r="R36" s="93"/>
      <c r="S36" s="96"/>
      <c r="T36" s="96"/>
      <c r="U36"/>
      <c r="V36"/>
      <c r="W36"/>
      <c r="X36"/>
    </row>
    <row r="37" spans="1:24" s="171" customFormat="1">
      <c r="A37" s="170"/>
      <c r="B37" s="5"/>
      <c r="N37" s="172"/>
      <c r="O37" s="173"/>
      <c r="P37" s="173"/>
      <c r="Q37" s="172"/>
      <c r="R37" s="172"/>
      <c r="S37" s="173"/>
      <c r="T37" s="173"/>
    </row>
    <row r="38" spans="1:24" s="171" customFormat="1">
      <c r="A38" s="170"/>
      <c r="B38" s="5"/>
      <c r="N38" s="172"/>
      <c r="O38" s="173"/>
      <c r="P38" s="173"/>
      <c r="Q38" s="172"/>
      <c r="R38" s="172"/>
      <c r="S38" s="173"/>
      <c r="T38" s="173"/>
    </row>
    <row r="39" spans="1:24" s="171" customFormat="1">
      <c r="A39" s="170"/>
      <c r="B39" s="5"/>
      <c r="N39" s="172"/>
      <c r="O39" s="173"/>
      <c r="P39" s="173"/>
      <c r="Q39" s="172"/>
      <c r="R39" s="172"/>
      <c r="S39" s="173"/>
      <c r="T39" s="173"/>
    </row>
    <row r="40" spans="1:24" s="171" customFormat="1">
      <c r="A40" s="170"/>
      <c r="B40" s="5"/>
      <c r="N40" s="172"/>
      <c r="O40" s="173"/>
      <c r="P40" s="173"/>
      <c r="Q40" s="172"/>
      <c r="R40" s="172"/>
      <c r="S40" s="173"/>
      <c r="T40" s="173"/>
    </row>
    <row r="41" spans="1:24" s="171" customFormat="1">
      <c r="A41" s="170"/>
      <c r="B41" s="5"/>
      <c r="N41" s="172"/>
      <c r="O41" s="173"/>
      <c r="P41" s="173"/>
      <c r="Q41" s="172"/>
      <c r="R41" s="172"/>
      <c r="S41" s="173"/>
      <c r="T41" s="173"/>
    </row>
    <row r="42" spans="1:24" s="171" customFormat="1">
      <c r="A42" s="170"/>
      <c r="B42" s="5"/>
      <c r="N42" s="172"/>
      <c r="O42" s="173"/>
      <c r="P42" s="173"/>
      <c r="Q42" s="172"/>
      <c r="R42" s="172"/>
      <c r="S42" s="173"/>
      <c r="T42" s="173"/>
    </row>
    <row r="43" spans="1:24" s="171" customFormat="1">
      <c r="A43" s="170"/>
      <c r="B43" s="5"/>
      <c r="N43" s="172"/>
      <c r="O43" s="173"/>
      <c r="P43" s="173"/>
      <c r="Q43" s="172"/>
      <c r="R43" s="172"/>
      <c r="S43" s="173"/>
      <c r="T43" s="173"/>
    </row>
    <row r="44" spans="1:24" s="171" customFormat="1">
      <c r="A44" s="170"/>
      <c r="B44" s="5"/>
      <c r="N44" s="172"/>
      <c r="O44" s="173"/>
      <c r="P44" s="173"/>
      <c r="Q44" s="172"/>
      <c r="R44" s="172"/>
      <c r="S44" s="173"/>
      <c r="T44" s="173"/>
    </row>
    <row r="45" spans="1:24" s="171" customFormat="1">
      <c r="A45" s="170"/>
      <c r="B45" s="5"/>
      <c r="N45" s="172"/>
      <c r="O45" s="173"/>
      <c r="P45" s="173"/>
      <c r="Q45" s="172"/>
      <c r="R45" s="172"/>
      <c r="S45" s="173"/>
      <c r="T45" s="173"/>
    </row>
    <row r="46" spans="1:24" s="171" customFormat="1">
      <c r="A46" s="170"/>
      <c r="B46" s="5"/>
      <c r="N46" s="172"/>
      <c r="O46" s="173"/>
      <c r="P46" s="173"/>
      <c r="Q46" s="172"/>
      <c r="R46" s="172"/>
      <c r="S46" s="173"/>
      <c r="T46" s="173"/>
    </row>
    <row r="47" spans="1:24" s="171" customFormat="1">
      <c r="A47" s="170"/>
      <c r="B47" s="5"/>
      <c r="N47" s="172"/>
      <c r="O47" s="173"/>
      <c r="P47" s="173"/>
      <c r="Q47" s="172"/>
      <c r="R47" s="172"/>
      <c r="S47" s="173"/>
      <c r="T47" s="173"/>
    </row>
    <row r="48" spans="1:24" s="171" customFormat="1">
      <c r="A48" s="170"/>
      <c r="B48" s="5"/>
      <c r="N48" s="172"/>
      <c r="O48" s="173"/>
      <c r="P48" s="173"/>
      <c r="Q48" s="172"/>
      <c r="R48" s="172"/>
      <c r="S48" s="173"/>
      <c r="T48" s="173"/>
    </row>
    <row r="49" spans="1:20" s="171" customFormat="1">
      <c r="A49" s="170"/>
      <c r="B49" s="5"/>
      <c r="N49" s="172"/>
      <c r="O49" s="173"/>
      <c r="P49" s="173"/>
      <c r="Q49" s="172"/>
      <c r="R49" s="172"/>
      <c r="S49" s="173"/>
      <c r="T49" s="173"/>
    </row>
    <row r="50" spans="1:20" s="171" customFormat="1">
      <c r="A50" s="170"/>
      <c r="B50" s="5"/>
      <c r="N50" s="172"/>
      <c r="O50" s="173"/>
      <c r="P50" s="173"/>
      <c r="Q50" s="172"/>
      <c r="R50" s="172"/>
      <c r="S50" s="173"/>
      <c r="T50" s="173"/>
    </row>
    <row r="51" spans="1:20" s="171" customFormat="1">
      <c r="A51" s="170"/>
      <c r="B51" s="5"/>
      <c r="N51" s="172"/>
      <c r="O51" s="173"/>
      <c r="P51" s="173"/>
      <c r="Q51" s="172"/>
      <c r="R51" s="172"/>
      <c r="S51" s="173"/>
      <c r="T51" s="173"/>
    </row>
    <row r="52" spans="1:20" s="171" customFormat="1">
      <c r="A52" s="170"/>
      <c r="B52" s="5"/>
      <c r="N52" s="172"/>
      <c r="O52" s="173"/>
      <c r="P52" s="173"/>
      <c r="Q52" s="172"/>
      <c r="R52" s="172"/>
      <c r="S52" s="173"/>
      <c r="T52" s="173"/>
    </row>
    <row r="53" spans="1:20" s="171" customFormat="1">
      <c r="A53" s="170"/>
      <c r="B53" s="5"/>
      <c r="N53" s="172"/>
      <c r="O53" s="173"/>
      <c r="P53" s="173"/>
      <c r="Q53" s="172"/>
      <c r="R53" s="172"/>
      <c r="S53" s="173"/>
      <c r="T53" s="173"/>
    </row>
    <row r="54" spans="1:20" s="171" customFormat="1">
      <c r="A54" s="170"/>
      <c r="B54" s="5"/>
      <c r="N54" s="172"/>
      <c r="O54" s="173"/>
      <c r="P54" s="173"/>
      <c r="Q54" s="172"/>
      <c r="R54" s="172"/>
      <c r="S54" s="173"/>
      <c r="T54" s="173"/>
    </row>
    <row r="55" spans="1:20" s="171" customFormat="1">
      <c r="A55" s="170"/>
      <c r="B55" s="5"/>
      <c r="N55" s="172"/>
      <c r="O55" s="173"/>
      <c r="P55" s="173"/>
      <c r="Q55" s="172"/>
      <c r="R55" s="172"/>
      <c r="S55" s="173"/>
      <c r="T55" s="173"/>
    </row>
    <row r="56" spans="1:20" s="171" customFormat="1">
      <c r="A56" s="170"/>
      <c r="B56" s="5"/>
      <c r="N56" s="172"/>
      <c r="O56" s="173"/>
      <c r="P56" s="173"/>
      <c r="Q56" s="172"/>
      <c r="R56" s="172"/>
      <c r="S56" s="173"/>
      <c r="T56" s="173"/>
    </row>
    <row r="57" spans="1:20" s="171" customFormat="1">
      <c r="A57" s="170"/>
      <c r="B57" s="5"/>
      <c r="N57" s="172"/>
      <c r="O57" s="173"/>
      <c r="P57" s="173"/>
      <c r="Q57" s="172"/>
      <c r="R57" s="172"/>
      <c r="S57" s="173"/>
      <c r="T57" s="173"/>
    </row>
  </sheetData>
  <mergeCells count="39">
    <mergeCell ref="F12:I12"/>
    <mergeCell ref="L12:M12"/>
    <mergeCell ref="U12:W12"/>
    <mergeCell ref="A2:B2"/>
    <mergeCell ref="E4:I4"/>
    <mergeCell ref="E6:I6"/>
    <mergeCell ref="K6:M6"/>
    <mergeCell ref="O6:Q6"/>
    <mergeCell ref="S6:W6"/>
    <mergeCell ref="F8:I8"/>
    <mergeCell ref="L8:M8"/>
    <mergeCell ref="U8:V8"/>
    <mergeCell ref="F10:G10"/>
    <mergeCell ref="U10:W10"/>
    <mergeCell ref="F14:G14"/>
    <mergeCell ref="U14:W14"/>
    <mergeCell ref="F16:G16"/>
    <mergeCell ref="U16:W16"/>
    <mergeCell ref="E18:I18"/>
    <mergeCell ref="K18:M18"/>
    <mergeCell ref="O18:Q18"/>
    <mergeCell ref="S18:W18"/>
    <mergeCell ref="F20:G20"/>
    <mergeCell ref="L20:M20"/>
    <mergeCell ref="S20:V20"/>
    <mergeCell ref="F22:G22"/>
    <mergeCell ref="L22:M22"/>
    <mergeCell ref="S22:T22"/>
    <mergeCell ref="E30:U30"/>
    <mergeCell ref="A31:B31"/>
    <mergeCell ref="F24:I24"/>
    <mergeCell ref="L24:M24"/>
    <mergeCell ref="S24:T24"/>
    <mergeCell ref="F26:I26"/>
    <mergeCell ref="L26:M26"/>
    <mergeCell ref="S26:W28"/>
    <mergeCell ref="L28:M28"/>
    <mergeCell ref="F28:H28"/>
    <mergeCell ref="O26:Q28"/>
  </mergeCells>
  <dataValidations count="1">
    <dataValidation type="list" allowBlank="1" showInputMessage="1" showErrorMessage="1" sqref="L22:M22" xr:uid="{74FB5D9F-CCA1-4083-B2EA-6929457B6E80}">
      <formula1>"Employment,Self Employed,Business,Savings,Retirement,Allowance,Other"</formula1>
    </dataValidation>
  </dataValidations>
  <pageMargins left="0.7" right="0.7" top="0.75" bottom="0.75" header="0.3" footer="0.3"/>
  <pageSetup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B95B8-D623-4C28-86C4-B99210613DC1}">
  <sheetPr>
    <tabColor rgb="FF4FF721"/>
  </sheetPr>
  <dimension ref="A1:Y57"/>
  <sheetViews>
    <sheetView showGridLines="0" workbookViewId="0">
      <selection activeCell="E30" sqref="E30:U30"/>
    </sheetView>
  </sheetViews>
  <sheetFormatPr defaultColWidth="9.109375" defaultRowHeight="14.4"/>
  <cols>
    <col min="1" max="1" width="6.6640625" style="170" customWidth="1"/>
    <col min="2" max="2" width="14.77734375" style="5" customWidth="1"/>
    <col min="3" max="4" width="1.77734375" style="171" customWidth="1"/>
    <col min="5" max="5" width="17.77734375" style="5" customWidth="1"/>
    <col min="6" max="6" width="6.77734375" style="5" customWidth="1"/>
    <col min="7" max="7" width="8.77734375" style="5" customWidth="1"/>
    <col min="8" max="8" width="1.109375" style="5" customWidth="1"/>
    <col min="9" max="9" width="8.109375" style="5" customWidth="1"/>
    <col min="10" max="10" width="5.77734375" style="5" customWidth="1"/>
    <col min="11" max="11" width="16.77734375" style="5" customWidth="1"/>
    <col min="12" max="13" width="11.88671875" style="5" customWidth="1"/>
    <col min="14" max="14" width="5.77734375" style="37" customWidth="1"/>
    <col min="15" max="15" width="16.77734375" style="38" customWidth="1"/>
    <col min="16" max="16" width="1.33203125" style="38" customWidth="1"/>
    <col min="17" max="17" width="22.77734375" style="37" customWidth="1"/>
    <col min="18" max="18" width="5.77734375" style="37" customWidth="1"/>
    <col min="19" max="19" width="8.44140625" style="38" customWidth="1"/>
    <col min="20" max="20" width="8.33203125" style="38" customWidth="1"/>
    <col min="21" max="21" width="15.88671875" style="5" customWidth="1"/>
    <col min="22" max="22" width="1.33203125" style="5" customWidth="1"/>
    <col min="23" max="23" width="5.44140625" style="5" customWidth="1"/>
    <col min="24" max="24" width="1.77734375" style="171" customWidth="1"/>
    <col min="25" max="25" width="2.6640625" style="171" customWidth="1"/>
    <col min="26" max="16384" width="9.109375" style="5"/>
  </cols>
  <sheetData>
    <row r="1" spans="1:25" ht="14.4" customHeight="1">
      <c r="E1" s="171"/>
      <c r="F1" s="171"/>
      <c r="G1" s="171"/>
      <c r="H1" s="171"/>
      <c r="I1" s="171"/>
      <c r="J1" s="171"/>
      <c r="K1" s="171"/>
      <c r="L1" s="171"/>
      <c r="M1" s="171"/>
      <c r="N1" s="172"/>
      <c r="O1" s="173"/>
      <c r="P1" s="173"/>
      <c r="Q1" s="172"/>
      <c r="R1" s="172"/>
      <c r="S1" s="173"/>
      <c r="T1" s="173"/>
      <c r="U1" s="171"/>
      <c r="V1" s="171"/>
      <c r="W1" s="171"/>
    </row>
    <row r="2" spans="1:25" customFormat="1" ht="34.950000000000003" customHeight="1">
      <c r="A2" s="1808" t="s">
        <v>243</v>
      </c>
      <c r="B2" s="1809"/>
      <c r="C2" s="171"/>
      <c r="D2" s="5"/>
      <c r="E2" s="174" t="s">
        <v>1484</v>
      </c>
      <c r="F2" s="5"/>
      <c r="G2" s="5"/>
      <c r="H2" s="5"/>
      <c r="I2" s="5"/>
      <c r="J2" s="5"/>
      <c r="K2" s="5"/>
      <c r="L2" s="175"/>
      <c r="M2" s="5"/>
      <c r="N2" s="5"/>
      <c r="O2" s="5"/>
      <c r="P2" s="5"/>
      <c r="Q2" s="5"/>
      <c r="R2" s="37"/>
      <c r="S2" s="38"/>
      <c r="T2" s="38"/>
      <c r="U2" s="5"/>
      <c r="V2" s="5"/>
      <c r="W2" s="5"/>
      <c r="X2" s="5"/>
      <c r="Y2" s="171"/>
    </row>
    <row r="3" spans="1:25" customFormat="1" ht="15" customHeight="1">
      <c r="A3" s="170"/>
      <c r="B3" s="5"/>
      <c r="C3" s="171"/>
      <c r="D3" s="171"/>
      <c r="E3" s="171"/>
      <c r="F3" s="176"/>
      <c r="G3" s="171"/>
      <c r="H3" s="171"/>
      <c r="I3" s="171"/>
      <c r="J3" s="171"/>
      <c r="K3" s="171"/>
      <c r="L3" s="171"/>
      <c r="M3" s="171"/>
      <c r="N3" s="171"/>
      <c r="O3" s="171"/>
      <c r="P3" s="171"/>
      <c r="Q3" s="171"/>
      <c r="R3" s="171"/>
      <c r="S3" s="171"/>
      <c r="T3" s="171"/>
      <c r="U3" s="171"/>
      <c r="V3" s="171"/>
      <c r="W3" s="171"/>
      <c r="X3" s="171"/>
      <c r="Y3" s="171"/>
    </row>
    <row r="4" spans="1:25" s="16" customFormat="1" ht="34.950000000000003" customHeight="1">
      <c r="A4" s="177"/>
      <c r="C4" s="178"/>
      <c r="E4" s="1819"/>
      <c r="F4" s="1820"/>
      <c r="G4" s="1820"/>
      <c r="H4" s="1820"/>
      <c r="I4" s="1820"/>
      <c r="J4" s="41"/>
      <c r="K4" s="17"/>
      <c r="L4" s="17"/>
      <c r="M4" s="18"/>
      <c r="N4" s="18"/>
      <c r="O4" s="18"/>
      <c r="P4" s="18"/>
      <c r="Q4" s="18"/>
      <c r="R4" s="18"/>
      <c r="S4" s="18"/>
      <c r="T4" s="18"/>
      <c r="Y4" s="178"/>
    </row>
    <row r="5" spans="1:25" s="16" customFormat="1" ht="10.050000000000001" customHeight="1">
      <c r="A5" s="177"/>
      <c r="C5" s="178"/>
      <c r="E5" s="17"/>
      <c r="F5" s="17"/>
      <c r="G5" s="17"/>
      <c r="H5" s="17"/>
      <c r="I5" s="17"/>
      <c r="J5" s="17"/>
      <c r="K5" s="17"/>
      <c r="L5" s="17"/>
      <c r="M5" s="17"/>
      <c r="N5" s="17"/>
      <c r="O5" s="17"/>
      <c r="P5" s="17"/>
      <c r="Q5" s="17"/>
      <c r="R5" s="17"/>
      <c r="S5" s="17"/>
      <c r="T5" s="17"/>
      <c r="Y5" s="178"/>
    </row>
    <row r="6" spans="1:25" s="201" customFormat="1" ht="19.95" customHeight="1">
      <c r="C6" s="202"/>
      <c r="D6" s="203"/>
      <c r="E6" s="1902" t="s">
        <v>1299</v>
      </c>
      <c r="F6" s="1902"/>
      <c r="G6" s="1902"/>
      <c r="H6" s="1902"/>
      <c r="I6" s="1902"/>
      <c r="J6" s="204"/>
      <c r="K6" s="1902" t="s">
        <v>306</v>
      </c>
      <c r="L6" s="1903"/>
      <c r="M6" s="1903"/>
      <c r="N6" s="205"/>
      <c r="O6" s="1902" t="s">
        <v>307</v>
      </c>
      <c r="P6" s="1903"/>
      <c r="Q6" s="1903"/>
      <c r="R6" s="206"/>
      <c r="S6" s="1902" t="s">
        <v>1424</v>
      </c>
      <c r="T6" s="1902"/>
      <c r="U6" s="1903"/>
      <c r="V6" s="1904"/>
      <c r="W6" s="1904"/>
      <c r="X6" s="203"/>
      <c r="Y6" s="202"/>
    </row>
    <row r="7" spans="1:25" s="146" customFormat="1" ht="15" customHeight="1">
      <c r="A7" s="181"/>
      <c r="C7" s="182"/>
      <c r="D7" s="24"/>
      <c r="E7" s="24"/>
      <c r="F7" s="26"/>
      <c r="G7" s="26"/>
      <c r="H7" s="24"/>
      <c r="I7" s="24"/>
      <c r="J7" s="24"/>
      <c r="K7" s="95"/>
      <c r="L7" s="26"/>
      <c r="M7" s="24"/>
      <c r="N7" s="158"/>
      <c r="O7" s="24"/>
      <c r="P7" s="24"/>
      <c r="Q7" s="26"/>
      <c r="R7" s="41"/>
      <c r="S7" s="24"/>
      <c r="T7" s="24"/>
      <c r="U7" s="24"/>
      <c r="V7" s="24"/>
      <c r="W7" s="24"/>
      <c r="X7" s="24"/>
      <c r="Y7" s="182"/>
    </row>
    <row r="8" spans="1:25" ht="18" customHeight="1">
      <c r="D8"/>
      <c r="E8" s="25" t="s">
        <v>174</v>
      </c>
      <c r="F8" s="1885" t="s">
        <v>181</v>
      </c>
      <c r="G8" s="1886"/>
      <c r="H8" s="1886"/>
      <c r="I8" s="1887"/>
      <c r="J8" s="158"/>
      <c r="K8" s="25" t="s">
        <v>289</v>
      </c>
      <c r="L8" s="1885">
        <v>2564321</v>
      </c>
      <c r="M8" s="1905"/>
      <c r="N8" s="158"/>
      <c r="O8" s="25" t="s">
        <v>291</v>
      </c>
      <c r="P8" s="95"/>
      <c r="Q8" s="1546" t="s">
        <v>183</v>
      </c>
      <c r="R8" s="41"/>
      <c r="S8" s="25" t="s">
        <v>310</v>
      </c>
      <c r="T8" s="95"/>
      <c r="U8" s="1900">
        <v>40807</v>
      </c>
      <c r="V8" s="1887"/>
      <c r="W8" s="26"/>
      <c r="X8"/>
    </row>
    <row r="9" spans="1:25" s="19" customFormat="1" ht="10.050000000000001" customHeight="1">
      <c r="A9" s="183"/>
      <c r="C9" s="179"/>
      <c r="D9" s="28"/>
      <c r="E9" s="28"/>
      <c r="F9" s="10"/>
      <c r="G9" s="10"/>
      <c r="H9" s="10"/>
      <c r="I9" s="10"/>
      <c r="J9" s="28"/>
      <c r="K9" s="28"/>
      <c r="L9" s="10"/>
      <c r="M9" s="188"/>
      <c r="N9" s="158"/>
      <c r="O9" s="28"/>
      <c r="P9" s="28"/>
      <c r="Q9" s="28"/>
      <c r="R9" s="41"/>
      <c r="S9" s="28"/>
      <c r="T9" s="28"/>
      <c r="U9" s="10"/>
      <c r="V9" s="10"/>
      <c r="W9" s="10"/>
      <c r="X9" s="28"/>
      <c r="Y9" s="179"/>
    </row>
    <row r="10" spans="1:25" ht="18" customHeight="1">
      <c r="D10"/>
      <c r="E10" s="25" t="s">
        <v>176</v>
      </c>
      <c r="F10" s="1900">
        <v>26182</v>
      </c>
      <c r="G10" s="1887"/>
      <c r="H10"/>
      <c r="I10" s="1004">
        <f ca="1">(TODAY()-F10)/365.25</f>
        <v>54.127310061601641</v>
      </c>
      <c r="J10" s="158"/>
      <c r="K10" s="40" t="s">
        <v>1935</v>
      </c>
      <c r="N10" s="158"/>
      <c r="O10" s="25" t="s">
        <v>178</v>
      </c>
      <c r="P10" s="95"/>
      <c r="Q10" s="1546" t="s">
        <v>1833</v>
      </c>
      <c r="R10" s="41"/>
      <c r="S10" s="25" t="s">
        <v>169</v>
      </c>
      <c r="U10" s="1901" t="s">
        <v>262</v>
      </c>
      <c r="V10" s="1886"/>
      <c r="W10" s="1887"/>
      <c r="X10"/>
    </row>
    <row r="11" spans="1:25" s="19" customFormat="1" ht="10.050000000000001" customHeight="1">
      <c r="A11" s="183"/>
      <c r="C11" s="179"/>
      <c r="D11" s="28"/>
      <c r="J11" s="28"/>
      <c r="N11" s="190"/>
      <c r="O11" s="28"/>
      <c r="P11" s="28"/>
      <c r="Q11" s="10"/>
      <c r="R11" s="41"/>
      <c r="S11" s="28"/>
      <c r="T11" s="28"/>
      <c r="U11" s="191"/>
      <c r="V11" s="191"/>
      <c r="W11" s="191"/>
      <c r="X11" s="28"/>
      <c r="Y11" s="179"/>
    </row>
    <row r="12" spans="1:25" ht="18" customHeight="1">
      <c r="D12"/>
      <c r="E12" s="25" t="s">
        <v>175</v>
      </c>
      <c r="F12" s="1885" t="s">
        <v>182</v>
      </c>
      <c r="G12" s="1886"/>
      <c r="H12" s="1886"/>
      <c r="I12" s="1887"/>
      <c r="J12" s="158"/>
      <c r="K12" s="25" t="s">
        <v>290</v>
      </c>
      <c r="L12" s="1885">
        <v>4323232</v>
      </c>
      <c r="M12" s="1905"/>
      <c r="N12" s="158"/>
      <c r="O12" s="25" t="s">
        <v>1423</v>
      </c>
      <c r="P12" s="95"/>
      <c r="Q12" s="1546" t="s">
        <v>313</v>
      </c>
      <c r="R12" s="41"/>
      <c r="S12" s="25" t="s">
        <v>109</v>
      </c>
      <c r="U12" s="1901" t="s">
        <v>263</v>
      </c>
      <c r="V12" s="1886"/>
      <c r="W12" s="1887"/>
      <c r="X12"/>
    </row>
    <row r="13" spans="1:25" s="19" customFormat="1" ht="10.050000000000001" customHeight="1">
      <c r="A13" s="183"/>
      <c r="C13" s="179"/>
      <c r="D13" s="28"/>
      <c r="E13" s="28"/>
      <c r="F13" s="10"/>
      <c r="G13" s="10"/>
      <c r="H13" s="189"/>
      <c r="I13" s="28"/>
      <c r="J13" s="28"/>
      <c r="K13" s="28"/>
      <c r="L13" s="10"/>
      <c r="M13" s="28"/>
      <c r="N13" s="190"/>
      <c r="O13" s="28"/>
      <c r="P13" s="28"/>
      <c r="Q13" s="192"/>
      <c r="R13" s="41"/>
      <c r="S13" s="28"/>
      <c r="T13" s="28"/>
      <c r="U13" s="191"/>
      <c r="V13" s="191"/>
      <c r="W13" s="191"/>
      <c r="X13" s="28"/>
      <c r="Y13" s="179"/>
    </row>
    <row r="14" spans="1:25" ht="18" customHeight="1">
      <c r="D14"/>
      <c r="E14" s="25" t="s">
        <v>1831</v>
      </c>
      <c r="F14" s="1900">
        <f ca="1">TODAY()+33</f>
        <v>45985</v>
      </c>
      <c r="G14" s="1887"/>
      <c r="H14"/>
      <c r="I14" s="1004">
        <f ca="1">F14-TODAY()</f>
        <v>33</v>
      </c>
      <c r="J14" s="158"/>
      <c r="K14" s="25" t="s">
        <v>254</v>
      </c>
      <c r="L14" s="1545" t="s">
        <v>315</v>
      </c>
      <c r="M14" s="1543"/>
      <c r="N14" s="158"/>
      <c r="O14" s="25" t="s">
        <v>248</v>
      </c>
      <c r="P14" s="95"/>
      <c r="Q14" s="1546" t="s">
        <v>316</v>
      </c>
      <c r="R14" s="41"/>
      <c r="S14" s="25" t="s">
        <v>110</v>
      </c>
      <c r="T14" s="95"/>
      <c r="U14" s="1900" t="s">
        <v>112</v>
      </c>
      <c r="V14" s="1886"/>
      <c r="W14" s="1887"/>
      <c r="X14"/>
    </row>
    <row r="15" spans="1:25" ht="10.050000000000001" customHeight="1">
      <c r="D15"/>
      <c r="E15" s="95"/>
      <c r="F15" s="30"/>
      <c r="G15" s="26"/>
      <c r="H15" s="168"/>
      <c r="I15" s="158"/>
      <c r="J15" s="158"/>
      <c r="K15" s="95"/>
      <c r="L15" s="26"/>
      <c r="M15" s="98"/>
      <c r="N15" s="158"/>
      <c r="O15" s="95"/>
      <c r="P15" s="95"/>
      <c r="Q15" s="25"/>
      <c r="R15" s="41"/>
      <c r="S15" s="28"/>
      <c r="T15" s="28"/>
      <c r="U15" s="10"/>
      <c r="V15" s="10"/>
      <c r="W15" s="10"/>
      <c r="X15"/>
    </row>
    <row r="16" spans="1:25" ht="18" customHeight="1">
      <c r="D16"/>
      <c r="E16" s="25" t="s">
        <v>1348</v>
      </c>
      <c r="F16" s="1813" t="s">
        <v>187</v>
      </c>
      <c r="G16" s="1811"/>
      <c r="H16" s="216"/>
      <c r="I16" s="217"/>
      <c r="J16" s="158"/>
      <c r="K16" s="1475" t="s">
        <v>234</v>
      </c>
      <c r="L16" s="101"/>
      <c r="M16" s="703"/>
      <c r="N16" s="158"/>
      <c r="O16" s="25" t="s">
        <v>249</v>
      </c>
      <c r="P16" s="95"/>
      <c r="Q16" s="1546" t="s">
        <v>317</v>
      </c>
      <c r="R16" s="41"/>
      <c r="S16" s="25" t="s">
        <v>180</v>
      </c>
      <c r="T16" s="95"/>
      <c r="U16" s="1901" t="s">
        <v>318</v>
      </c>
      <c r="V16" s="1886"/>
      <c r="W16" s="1887"/>
      <c r="X16"/>
    </row>
    <row r="17" spans="1:25" s="19" customFormat="1" ht="15" customHeight="1">
      <c r="A17" s="183"/>
      <c r="C17" s="179"/>
      <c r="D17" s="28"/>
      <c r="E17" s="28"/>
      <c r="F17" s="10"/>
      <c r="G17" s="10"/>
      <c r="H17" s="189"/>
      <c r="I17" s="28"/>
      <c r="J17" s="28"/>
      <c r="K17" s="28"/>
      <c r="L17" s="190"/>
      <c r="M17" s="190"/>
      <c r="N17" s="190"/>
      <c r="O17" s="28"/>
      <c r="P17" s="28"/>
      <c r="Q17" s="28"/>
      <c r="R17" s="41"/>
      <c r="S17" s="28"/>
      <c r="T17" s="28"/>
      <c r="U17" s="28"/>
      <c r="V17" s="28"/>
      <c r="W17" s="28"/>
      <c r="X17" s="28"/>
      <c r="Y17" s="179"/>
    </row>
    <row r="18" spans="1:25" ht="19.95" customHeight="1">
      <c r="D18"/>
      <c r="E18" s="1902" t="s">
        <v>333</v>
      </c>
      <c r="F18" s="1902"/>
      <c r="G18" s="1902"/>
      <c r="H18" s="1902"/>
      <c r="I18" s="1902"/>
      <c r="J18" s="207"/>
      <c r="K18" s="1902" t="s">
        <v>319</v>
      </c>
      <c r="L18" s="1902"/>
      <c r="M18" s="1902"/>
      <c r="N18" s="187"/>
      <c r="O18" s="1902" t="s">
        <v>299</v>
      </c>
      <c r="P18" s="1902"/>
      <c r="Q18" s="1902"/>
      <c r="R18" s="208"/>
      <c r="S18" s="1902" t="s">
        <v>1852</v>
      </c>
      <c r="T18" s="1902"/>
      <c r="U18" s="1903"/>
      <c r="V18" s="1904"/>
      <c r="W18" s="1904"/>
      <c r="X18"/>
    </row>
    <row r="19" spans="1:25" s="19" customFormat="1" ht="15" customHeight="1">
      <c r="A19" s="183"/>
      <c r="C19" s="179"/>
      <c r="D19" s="28"/>
      <c r="E19" s="28"/>
      <c r="F19" s="10"/>
      <c r="G19" s="10"/>
      <c r="H19" s="28"/>
      <c r="I19" s="28"/>
      <c r="J19" s="28"/>
      <c r="K19" s="28"/>
      <c r="L19" s="192"/>
      <c r="M19" s="192"/>
      <c r="N19" s="28"/>
      <c r="O19" s="28"/>
      <c r="P19" s="28"/>
      <c r="Q19" s="28"/>
      <c r="R19" s="41"/>
      <c r="S19" s="28"/>
      <c r="T19" s="28"/>
      <c r="U19" s="28"/>
      <c r="V19" s="28"/>
      <c r="W19" s="28"/>
      <c r="X19" s="28"/>
      <c r="Y19" s="179"/>
    </row>
    <row r="20" spans="1:25" ht="18" customHeight="1">
      <c r="D20"/>
      <c r="E20" s="25" t="s">
        <v>280</v>
      </c>
      <c r="F20" s="1885" t="s">
        <v>320</v>
      </c>
      <c r="G20" s="1887"/>
      <c r="H20" s="95"/>
      <c r="I20"/>
      <c r="J20" s="158"/>
      <c r="K20" s="25" t="s">
        <v>321</v>
      </c>
      <c r="L20" s="1885" t="s">
        <v>184</v>
      </c>
      <c r="M20" s="1887"/>
      <c r="N20" s="93"/>
      <c r="O20" s="25" t="s">
        <v>232</v>
      </c>
      <c r="P20" s="96"/>
      <c r="Q20"/>
      <c r="R20" s="41"/>
      <c r="S20" s="1881" t="s">
        <v>1835</v>
      </c>
      <c r="T20" s="1881"/>
      <c r="U20" s="1868"/>
      <c r="V20" s="1868"/>
      <c r="W20" s="195"/>
      <c r="X20"/>
    </row>
    <row r="21" spans="1:25" s="19" customFormat="1" ht="10.050000000000001" customHeight="1">
      <c r="A21" s="183"/>
      <c r="C21" s="179"/>
      <c r="D21" s="28"/>
      <c r="E21" s="28"/>
      <c r="F21" s="10"/>
      <c r="G21" s="10"/>
      <c r="H21" s="95"/>
      <c r="I21" s="28"/>
      <c r="J21" s="158"/>
      <c r="K21" s="28"/>
      <c r="L21" s="10"/>
      <c r="M21" s="10"/>
      <c r="N21" s="28"/>
      <c r="O21" s="28"/>
      <c r="P21" s="28"/>
      <c r="Q21" s="28"/>
      <c r="R21" s="41"/>
      <c r="U21" s="5"/>
      <c r="V21" s="5"/>
      <c r="W21" s="1003"/>
      <c r="X21" s="28"/>
      <c r="Y21" s="179"/>
    </row>
    <row r="22" spans="1:25" s="154" customFormat="1" ht="20.100000000000001" customHeight="1">
      <c r="A22" s="166"/>
      <c r="B22" s="166"/>
      <c r="C22" s="184"/>
      <c r="D22" s="151"/>
      <c r="E22" s="25" t="s">
        <v>282</v>
      </c>
      <c r="F22" s="1885" t="s">
        <v>283</v>
      </c>
      <c r="G22" s="1887"/>
      <c r="H22" s="95"/>
      <c r="I22" s="152"/>
      <c r="J22" s="158"/>
      <c r="K22" s="25" t="s">
        <v>233</v>
      </c>
      <c r="L22" s="1885" t="s">
        <v>288</v>
      </c>
      <c r="M22" s="1887"/>
      <c r="N22" s="152"/>
      <c r="O22" s="25" t="s">
        <v>322</v>
      </c>
      <c r="P22" s="152"/>
      <c r="Q22" s="1546" t="s">
        <v>323</v>
      </c>
      <c r="R22" s="187"/>
      <c r="S22" s="1863" t="s">
        <v>1842</v>
      </c>
      <c r="T22" s="1830"/>
      <c r="U22" s="5"/>
      <c r="V22" s="5"/>
      <c r="W22" s="1003"/>
      <c r="X22" s="152"/>
      <c r="Y22" s="180"/>
    </row>
    <row r="23" spans="1:25" s="146" customFormat="1" ht="10.050000000000001" customHeight="1">
      <c r="A23" s="181"/>
      <c r="B23" s="167"/>
      <c r="C23" s="185"/>
      <c r="D23" s="196"/>
      <c r="E23" s="28"/>
      <c r="F23" s="10"/>
      <c r="G23" s="10"/>
      <c r="H23" s="28"/>
      <c r="I23" s="24"/>
      <c r="J23" s="158"/>
      <c r="K23" s="28"/>
      <c r="L23" s="11"/>
      <c r="M23" s="11"/>
      <c r="N23" s="168"/>
      <c r="O23" s="28"/>
      <c r="P23" s="24"/>
      <c r="Q23" s="24"/>
      <c r="R23" s="41"/>
      <c r="S23" s="38"/>
      <c r="T23" s="38"/>
      <c r="U23" s="5"/>
      <c r="V23" s="5"/>
      <c r="W23" s="1003"/>
      <c r="X23" s="24"/>
      <c r="Y23" s="182"/>
    </row>
    <row r="24" spans="1:25" ht="18" customHeight="1">
      <c r="D24"/>
      <c r="E24" s="25" t="s">
        <v>284</v>
      </c>
      <c r="F24" s="1885" t="s">
        <v>326</v>
      </c>
      <c r="G24" s="1886"/>
      <c r="H24" s="1886"/>
      <c r="I24" s="1887"/>
      <c r="J24" s="158"/>
      <c r="K24" s="25" t="s">
        <v>179</v>
      </c>
      <c r="L24" s="1885" t="s">
        <v>324</v>
      </c>
      <c r="M24" s="1887"/>
      <c r="N24" s="93"/>
      <c r="O24" s="25" t="s">
        <v>241</v>
      </c>
      <c r="P24" s="96"/>
      <c r="Q24" s="906"/>
      <c r="R24" s="41"/>
      <c r="S24" s="1863" t="s">
        <v>123</v>
      </c>
      <c r="T24" s="1830"/>
      <c r="U24" s="2"/>
      <c r="W24" s="1003"/>
      <c r="X24"/>
    </row>
    <row r="25" spans="1:25" s="19" customFormat="1" ht="10.050000000000001" customHeight="1">
      <c r="A25" s="183"/>
      <c r="C25" s="179"/>
      <c r="D25" s="28"/>
      <c r="F25" s="10"/>
      <c r="G25" s="10"/>
      <c r="H25" s="189"/>
      <c r="I25" s="28"/>
      <c r="J25" s="158"/>
      <c r="K25" s="28"/>
      <c r="L25" s="10"/>
      <c r="M25" s="10"/>
      <c r="N25" s="28"/>
      <c r="O25" s="432"/>
      <c r="P25" s="95"/>
      <c r="Q25" s="907"/>
      <c r="R25" s="41"/>
      <c r="X25" s="28"/>
      <c r="Y25" s="179"/>
    </row>
    <row r="26" spans="1:25" ht="18" customHeight="1">
      <c r="D26"/>
      <c r="E26" s="25" t="s">
        <v>285</v>
      </c>
      <c r="F26" s="1885" t="s">
        <v>286</v>
      </c>
      <c r="G26" s="1886"/>
      <c r="H26" s="1886"/>
      <c r="I26" s="1887"/>
      <c r="J26"/>
      <c r="K26" s="25" t="s">
        <v>327</v>
      </c>
      <c r="L26" s="1885" t="s">
        <v>328</v>
      </c>
      <c r="M26" s="1887"/>
      <c r="N26"/>
      <c r="O26" s="25" t="s">
        <v>1837</v>
      </c>
      <c r="P26"/>
      <c r="Q26" s="1888" t="s">
        <v>1851</v>
      </c>
      <c r="R26"/>
      <c r="S26" s="1891"/>
      <c r="T26" s="1892"/>
      <c r="U26" s="1892"/>
      <c r="V26" s="1892"/>
      <c r="W26" s="1893"/>
      <c r="X26"/>
    </row>
    <row r="27" spans="1:25" s="19" customFormat="1" ht="10.050000000000001" customHeight="1">
      <c r="A27" s="183"/>
      <c r="C27" s="179"/>
      <c r="D27" s="28"/>
      <c r="E27" s="196"/>
      <c r="F27" s="197"/>
      <c r="G27" s="197"/>
      <c r="H27" s="196"/>
      <c r="I27" s="196"/>
      <c r="J27" s="196"/>
      <c r="K27" s="196"/>
      <c r="L27" s="197"/>
      <c r="M27" s="197"/>
      <c r="N27" s="198"/>
      <c r="O27" s="196"/>
      <c r="P27" s="196"/>
      <c r="Q27" s="1889"/>
      <c r="R27" s="41"/>
      <c r="S27" s="1894"/>
      <c r="T27" s="1895"/>
      <c r="U27" s="1895"/>
      <c r="V27" s="1895"/>
      <c r="W27" s="1896"/>
      <c r="X27" s="28"/>
      <c r="Y27" s="179"/>
    </row>
    <row r="28" spans="1:25" ht="18" customHeight="1">
      <c r="D28"/>
      <c r="E28" s="25" t="s">
        <v>329</v>
      </c>
      <c r="F28" s="1544" t="s">
        <v>331</v>
      </c>
      <c r="G28" s="1885" t="s">
        <v>330</v>
      </c>
      <c r="H28" s="1886"/>
      <c r="I28" s="1887"/>
      <c r="J28" s="158"/>
      <c r="K28" s="95"/>
      <c r="L28" s="1810"/>
      <c r="M28" s="1812"/>
      <c r="N28" s="158"/>
      <c r="O28" s="95"/>
      <c r="P28" s="95"/>
      <c r="Q28" s="1890"/>
      <c r="R28" s="41"/>
      <c r="S28" s="1897"/>
      <c r="T28" s="1898"/>
      <c r="U28" s="1898"/>
      <c r="V28" s="1898"/>
      <c r="W28" s="1899"/>
      <c r="X28"/>
    </row>
    <row r="29" spans="1:25" ht="15" customHeight="1">
      <c r="D29"/>
      <c r="E29" s="28"/>
      <c r="F29" s="28"/>
      <c r="G29" s="28"/>
      <c r="H29" s="28"/>
      <c r="I29" s="28"/>
      <c r="J29" s="28"/>
      <c r="K29" s="28"/>
      <c r="L29" s="28"/>
      <c r="M29" s="28"/>
      <c r="N29" s="190"/>
      <c r="O29" s="28"/>
      <c r="P29" s="28"/>
      <c r="Q29" s="200"/>
      <c r="R29" s="93"/>
      <c r="S29" s="28"/>
      <c r="T29" s="28"/>
      <c r="U29"/>
      <c r="V29"/>
      <c r="W29"/>
      <c r="X29"/>
    </row>
    <row r="30" spans="1:25" ht="15" customHeight="1">
      <c r="E30" s="1815"/>
      <c r="F30" s="1815"/>
      <c r="G30" s="1815"/>
      <c r="H30" s="1815"/>
      <c r="I30" s="1815"/>
      <c r="J30" s="1815"/>
      <c r="K30" s="1815"/>
      <c r="L30" s="1815"/>
      <c r="M30" s="1815"/>
      <c r="N30" s="1815"/>
      <c r="O30" s="1815"/>
      <c r="P30" s="1815"/>
      <c r="Q30" s="1815"/>
      <c r="R30" s="1816"/>
      <c r="S30" s="1816"/>
      <c r="T30" s="1816"/>
      <c r="U30" s="1816"/>
      <c r="V30" s="461"/>
      <c r="W30" s="461"/>
    </row>
    <row r="31" spans="1:25" customFormat="1" ht="34.950000000000003" customHeight="1">
      <c r="A31" s="1808"/>
      <c r="B31" s="1809"/>
      <c r="C31" s="171"/>
      <c r="D31" s="5"/>
      <c r="E31" s="174" t="s">
        <v>114</v>
      </c>
      <c r="F31" s="5"/>
      <c r="G31" s="5"/>
      <c r="H31" s="5"/>
      <c r="I31" s="5"/>
      <c r="J31" s="5"/>
      <c r="K31" s="5"/>
      <c r="L31" s="175"/>
      <c r="M31" s="5"/>
      <c r="N31" s="5"/>
      <c r="O31" s="5"/>
      <c r="P31" s="5"/>
      <c r="Q31" s="5"/>
      <c r="R31" s="5"/>
      <c r="S31" s="5"/>
      <c r="T31" s="5"/>
      <c r="U31" s="5"/>
      <c r="V31" s="5"/>
      <c r="W31" s="5"/>
      <c r="X31" s="5"/>
      <c r="Y31" s="171"/>
    </row>
    <row r="32" spans="1:25" s="171" customFormat="1" ht="10.050000000000001" customHeight="1">
      <c r="A32" s="170"/>
      <c r="B32" s="5"/>
      <c r="D32"/>
      <c r="E32" s="158"/>
      <c r="F32"/>
      <c r="G32"/>
      <c r="H32"/>
      <c r="I32"/>
      <c r="J32"/>
      <c r="K32"/>
      <c r="L32"/>
      <c r="M32"/>
      <c r="N32" s="93"/>
      <c r="O32" s="96"/>
      <c r="P32" s="96"/>
      <c r="Q32" s="93"/>
      <c r="R32" s="93"/>
      <c r="S32" s="96"/>
      <c r="T32" s="96"/>
      <c r="U32"/>
      <c r="V32"/>
      <c r="W32"/>
      <c r="X32"/>
    </row>
    <row r="33" spans="1:24" s="171" customFormat="1">
      <c r="A33" s="170"/>
      <c r="B33" s="5"/>
      <c r="D33"/>
      <c r="E33"/>
      <c r="F33"/>
      <c r="G33"/>
      <c r="H33"/>
      <c r="I33"/>
      <c r="J33"/>
      <c r="K33"/>
      <c r="L33"/>
      <c r="M33"/>
      <c r="N33" s="93"/>
      <c r="O33" s="96"/>
      <c r="P33" s="96"/>
      <c r="Q33" s="93"/>
      <c r="R33" s="93"/>
      <c r="S33" s="96"/>
      <c r="T33" s="96"/>
      <c r="U33"/>
      <c r="V33"/>
      <c r="W33"/>
      <c r="X33"/>
    </row>
    <row r="34" spans="1:24" s="171" customFormat="1">
      <c r="A34" s="170"/>
      <c r="B34" s="5"/>
      <c r="D34"/>
      <c r="E34"/>
      <c r="F34"/>
      <c r="G34"/>
      <c r="H34"/>
      <c r="I34"/>
      <c r="J34"/>
      <c r="K34"/>
      <c r="L34"/>
      <c r="M34"/>
      <c r="N34" s="93"/>
      <c r="O34" s="96"/>
      <c r="P34" s="96"/>
      <c r="Q34" s="93"/>
      <c r="R34" s="93"/>
      <c r="S34" s="96"/>
      <c r="T34" s="96"/>
      <c r="U34"/>
      <c r="V34"/>
      <c r="W34"/>
      <c r="X34"/>
    </row>
    <row r="35" spans="1:24" s="171" customFormat="1">
      <c r="A35" s="170"/>
      <c r="B35" s="5"/>
      <c r="D35"/>
      <c r="E35" s="96" t="s">
        <v>366</v>
      </c>
      <c r="F35" t="s">
        <v>367</v>
      </c>
      <c r="G35"/>
      <c r="H35"/>
      <c r="I35"/>
      <c r="J35"/>
      <c r="K35"/>
      <c r="L35"/>
      <c r="M35"/>
      <c r="N35" s="93"/>
      <c r="O35" s="96"/>
      <c r="P35" s="96"/>
      <c r="Q35" s="93"/>
      <c r="R35" s="93"/>
      <c r="S35" s="96"/>
      <c r="T35" s="96"/>
      <c r="U35"/>
      <c r="V35"/>
      <c r="W35"/>
      <c r="X35"/>
    </row>
    <row r="36" spans="1:24" s="171" customFormat="1">
      <c r="A36" s="170"/>
      <c r="B36" s="5"/>
      <c r="D36"/>
      <c r="E36"/>
      <c r="F36"/>
      <c r="G36"/>
      <c r="H36"/>
      <c r="I36"/>
      <c r="J36"/>
      <c r="K36"/>
      <c r="L36"/>
      <c r="M36"/>
      <c r="N36" s="93"/>
      <c r="O36" s="96"/>
      <c r="P36" s="96"/>
      <c r="Q36" s="93"/>
      <c r="R36" s="93"/>
      <c r="S36" s="96"/>
      <c r="T36" s="96"/>
      <c r="U36"/>
      <c r="V36"/>
      <c r="W36"/>
      <c r="X36"/>
    </row>
    <row r="37" spans="1:24" s="171" customFormat="1">
      <c r="A37" s="170"/>
      <c r="B37" s="5"/>
      <c r="N37" s="172"/>
      <c r="O37" s="173"/>
      <c r="P37" s="173"/>
      <c r="Q37" s="172"/>
      <c r="R37" s="172"/>
      <c r="S37" s="173"/>
      <c r="T37" s="173"/>
    </row>
    <row r="38" spans="1:24" s="171" customFormat="1">
      <c r="A38" s="170"/>
      <c r="B38" s="5"/>
      <c r="N38" s="172"/>
      <c r="O38" s="173"/>
      <c r="P38" s="173"/>
      <c r="Q38" s="172"/>
      <c r="R38" s="172"/>
      <c r="S38" s="173"/>
      <c r="T38" s="173"/>
    </row>
    <row r="39" spans="1:24" s="171" customFormat="1">
      <c r="A39" s="170"/>
      <c r="B39" s="5"/>
      <c r="N39" s="172"/>
      <c r="O39" s="173"/>
      <c r="P39" s="173"/>
      <c r="Q39" s="172"/>
      <c r="R39" s="172"/>
      <c r="S39" s="173"/>
      <c r="T39" s="173"/>
    </row>
    <row r="40" spans="1:24" s="171" customFormat="1">
      <c r="A40" s="170"/>
      <c r="B40" s="5"/>
      <c r="N40" s="172"/>
      <c r="O40" s="173"/>
      <c r="P40" s="173"/>
      <c r="Q40" s="172"/>
      <c r="R40" s="172"/>
      <c r="S40" s="173"/>
      <c r="T40" s="173"/>
    </row>
    <row r="41" spans="1:24" s="171" customFormat="1">
      <c r="A41" s="170"/>
      <c r="B41" s="5"/>
      <c r="N41" s="172"/>
      <c r="O41" s="173"/>
      <c r="P41" s="173"/>
      <c r="Q41" s="172"/>
      <c r="R41" s="172"/>
      <c r="S41" s="173"/>
      <c r="T41" s="173"/>
    </row>
    <row r="42" spans="1:24" s="171" customFormat="1">
      <c r="A42" s="170"/>
      <c r="B42" s="5"/>
      <c r="N42" s="172"/>
      <c r="O42" s="173"/>
      <c r="P42" s="173"/>
      <c r="Q42" s="172"/>
      <c r="R42" s="172"/>
      <c r="S42" s="173"/>
      <c r="T42" s="173"/>
    </row>
    <row r="43" spans="1:24" s="171" customFormat="1">
      <c r="A43" s="170"/>
      <c r="B43" s="5"/>
      <c r="N43" s="172"/>
      <c r="O43" s="173"/>
      <c r="P43" s="173"/>
      <c r="Q43" s="172"/>
      <c r="R43" s="172"/>
      <c r="S43" s="173"/>
      <c r="T43" s="173"/>
    </row>
    <row r="44" spans="1:24" s="171" customFormat="1">
      <c r="A44" s="170"/>
      <c r="B44" s="5"/>
      <c r="N44" s="172"/>
      <c r="O44" s="173"/>
      <c r="P44" s="173"/>
      <c r="Q44" s="172"/>
      <c r="R44" s="172"/>
      <c r="S44" s="173"/>
      <c r="T44" s="173"/>
    </row>
    <row r="45" spans="1:24" s="171" customFormat="1">
      <c r="A45" s="170"/>
      <c r="B45" s="5"/>
      <c r="N45" s="172"/>
      <c r="O45" s="173"/>
      <c r="P45" s="173"/>
      <c r="Q45" s="172"/>
      <c r="R45" s="172"/>
      <c r="S45" s="173"/>
      <c r="T45" s="173"/>
    </row>
    <row r="46" spans="1:24" s="171" customFormat="1">
      <c r="A46" s="170"/>
      <c r="B46" s="5"/>
      <c r="N46" s="172"/>
      <c r="O46" s="173"/>
      <c r="P46" s="173"/>
      <c r="Q46" s="172"/>
      <c r="R46" s="172"/>
      <c r="S46" s="173"/>
      <c r="T46" s="173"/>
    </row>
    <row r="47" spans="1:24" s="171" customFormat="1">
      <c r="A47" s="170"/>
      <c r="B47" s="5"/>
      <c r="N47" s="172"/>
      <c r="O47" s="173"/>
      <c r="P47" s="173"/>
      <c r="Q47" s="172"/>
      <c r="R47" s="172"/>
      <c r="S47" s="173"/>
      <c r="T47" s="173"/>
    </row>
    <row r="48" spans="1:24" s="171" customFormat="1">
      <c r="A48" s="170"/>
      <c r="B48" s="5"/>
      <c r="N48" s="172"/>
      <c r="O48" s="173"/>
      <c r="P48" s="173"/>
      <c r="Q48" s="172"/>
      <c r="R48" s="172"/>
      <c r="S48" s="173"/>
      <c r="T48" s="173"/>
    </row>
    <row r="49" spans="1:20" s="171" customFormat="1">
      <c r="A49" s="170"/>
      <c r="B49" s="5"/>
      <c r="N49" s="172"/>
      <c r="O49" s="173"/>
      <c r="P49" s="173"/>
      <c r="Q49" s="172"/>
      <c r="R49" s="172"/>
      <c r="S49" s="173"/>
      <c r="T49" s="173"/>
    </row>
    <row r="50" spans="1:20" s="171" customFormat="1">
      <c r="A50" s="170"/>
      <c r="B50" s="5"/>
      <c r="N50" s="172"/>
      <c r="O50" s="173"/>
      <c r="P50" s="173"/>
      <c r="Q50" s="172"/>
      <c r="R50" s="172"/>
      <c r="S50" s="173"/>
      <c r="T50" s="173"/>
    </row>
    <row r="51" spans="1:20" s="171" customFormat="1">
      <c r="A51" s="170"/>
      <c r="B51" s="5"/>
      <c r="N51" s="172"/>
      <c r="O51" s="173"/>
      <c r="P51" s="173"/>
      <c r="Q51" s="172"/>
      <c r="R51" s="172"/>
      <c r="S51" s="173"/>
      <c r="T51" s="173"/>
    </row>
    <row r="52" spans="1:20" s="171" customFormat="1">
      <c r="A52" s="170"/>
      <c r="B52" s="5"/>
      <c r="N52" s="172"/>
      <c r="O52" s="173"/>
      <c r="P52" s="173"/>
      <c r="Q52" s="172"/>
      <c r="R52" s="172"/>
      <c r="S52" s="173"/>
      <c r="T52" s="173"/>
    </row>
    <row r="53" spans="1:20" s="171" customFormat="1">
      <c r="A53" s="170"/>
      <c r="B53" s="5"/>
      <c r="N53" s="172"/>
      <c r="O53" s="173"/>
      <c r="P53" s="173"/>
      <c r="Q53" s="172"/>
      <c r="R53" s="172"/>
      <c r="S53" s="173"/>
      <c r="T53" s="173"/>
    </row>
    <row r="54" spans="1:20" s="171" customFormat="1">
      <c r="A54" s="170"/>
      <c r="B54" s="5"/>
      <c r="N54" s="172"/>
      <c r="O54" s="173"/>
      <c r="P54" s="173"/>
      <c r="Q54" s="172"/>
      <c r="R54" s="172"/>
      <c r="S54" s="173"/>
      <c r="T54" s="173"/>
    </row>
    <row r="55" spans="1:20" s="171" customFormat="1">
      <c r="A55" s="170"/>
      <c r="B55" s="5"/>
      <c r="N55" s="172"/>
      <c r="O55" s="173"/>
      <c r="P55" s="173"/>
      <c r="Q55" s="172"/>
      <c r="R55" s="172"/>
      <c r="S55" s="173"/>
      <c r="T55" s="173"/>
    </row>
    <row r="56" spans="1:20" s="171" customFormat="1">
      <c r="A56" s="170"/>
      <c r="B56" s="5"/>
      <c r="N56" s="172"/>
      <c r="O56" s="173"/>
      <c r="P56" s="173"/>
      <c r="Q56" s="172"/>
      <c r="R56" s="172"/>
      <c r="S56" s="173"/>
      <c r="T56" s="173"/>
    </row>
    <row r="57" spans="1:20" s="171" customFormat="1">
      <c r="A57" s="170"/>
      <c r="B57" s="5"/>
      <c r="N57" s="172"/>
      <c r="O57" s="173"/>
      <c r="P57" s="173"/>
      <c r="Q57" s="172"/>
      <c r="R57" s="172"/>
      <c r="S57" s="173"/>
      <c r="T57" s="173"/>
    </row>
  </sheetData>
  <mergeCells count="39">
    <mergeCell ref="F12:I12"/>
    <mergeCell ref="L12:M12"/>
    <mergeCell ref="U12:W12"/>
    <mergeCell ref="A2:B2"/>
    <mergeCell ref="E4:I4"/>
    <mergeCell ref="E6:I6"/>
    <mergeCell ref="K6:M6"/>
    <mergeCell ref="O6:Q6"/>
    <mergeCell ref="S6:W6"/>
    <mergeCell ref="F8:I8"/>
    <mergeCell ref="L8:M8"/>
    <mergeCell ref="U8:V8"/>
    <mergeCell ref="F10:G10"/>
    <mergeCell ref="U10:W10"/>
    <mergeCell ref="F14:G14"/>
    <mergeCell ref="U14:W14"/>
    <mergeCell ref="F16:G16"/>
    <mergeCell ref="U16:W16"/>
    <mergeCell ref="E18:I18"/>
    <mergeCell ref="K18:M18"/>
    <mergeCell ref="O18:Q18"/>
    <mergeCell ref="S18:W18"/>
    <mergeCell ref="F20:G20"/>
    <mergeCell ref="L20:M20"/>
    <mergeCell ref="S20:V20"/>
    <mergeCell ref="F22:G22"/>
    <mergeCell ref="L22:M22"/>
    <mergeCell ref="S22:T22"/>
    <mergeCell ref="E30:U30"/>
    <mergeCell ref="A31:B31"/>
    <mergeCell ref="F24:I24"/>
    <mergeCell ref="L24:M24"/>
    <mergeCell ref="S24:T24"/>
    <mergeCell ref="F26:I26"/>
    <mergeCell ref="L26:M26"/>
    <mergeCell ref="Q26:Q28"/>
    <mergeCell ref="S26:W28"/>
    <mergeCell ref="G28:I28"/>
    <mergeCell ref="L28:M28"/>
  </mergeCells>
  <dataValidations count="1">
    <dataValidation type="list" allowBlank="1" showInputMessage="1" showErrorMessage="1" sqref="L22:M22" xr:uid="{87742E91-5587-4607-9CFE-185B2980AA3E}">
      <formula1>"Employment,Self Employed,Business,Savings,Retirement,Allowance,Other"</formula1>
    </dataValidation>
  </dataValidation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439C6-8C87-4306-A78A-91020C274332}">
  <sheetPr>
    <tabColor rgb="FF4FF721"/>
  </sheetPr>
  <dimension ref="A1:W29"/>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8.33203125" style="40" hidden="1" customWidth="1"/>
    <col min="9" max="9" width="23.6640625" style="5" customWidth="1"/>
    <col min="10" max="10" width="12.21875" style="5" customWidth="1"/>
    <col min="11" max="11" width="5.21875" style="5" customWidth="1"/>
    <col min="12" max="12" width="18.33203125" style="5" customWidth="1"/>
    <col min="13" max="13" width="17.77734375" style="5" customWidth="1"/>
    <col min="14" max="14" width="11.44140625" style="129" bestFit="1" customWidth="1"/>
    <col min="15" max="15" width="9" style="129" customWidth="1"/>
    <col min="16" max="16" width="15.33203125" style="37" customWidth="1"/>
    <col min="17" max="17" width="7.77734375" style="231" bestFit="1" customWidth="1"/>
    <col min="18" max="18" width="6.88671875" style="38" customWidth="1"/>
    <col min="19" max="19" width="18.21875" style="38" bestFit="1" customWidth="1"/>
    <col min="20" max="20" width="11.5546875" style="73" bestFit="1" customWidth="1"/>
    <col min="21" max="21" width="10.6640625" style="73" customWidth="1"/>
    <col min="22" max="22" width="1.77734375" style="38" customWidth="1"/>
    <col min="23" max="23" width="1.88671875" style="2" customWidth="1"/>
    <col min="24" max="16384" width="9.109375" style="5"/>
  </cols>
  <sheetData>
    <row r="1" spans="1:23" s="2" customFormat="1" ht="14.4" customHeight="1">
      <c r="A1" s="1"/>
      <c r="B1"/>
      <c r="N1" s="124"/>
      <c r="O1" s="124"/>
      <c r="Q1" s="864"/>
      <c r="R1" s="4"/>
      <c r="S1" s="4"/>
      <c r="V1" s="4"/>
    </row>
    <row r="2" spans="1:23" customFormat="1" ht="34.950000000000003" customHeight="1">
      <c r="A2" s="1800"/>
      <c r="B2" s="1800"/>
      <c r="C2" s="2"/>
      <c r="D2" s="5"/>
      <c r="E2" s="1797" t="s">
        <v>1741</v>
      </c>
      <c r="F2" s="1797"/>
      <c r="G2" s="1797"/>
      <c r="H2" s="1797"/>
      <c r="I2" s="1797"/>
      <c r="J2" s="1797"/>
      <c r="K2" s="1797"/>
      <c r="L2" s="1797"/>
      <c r="M2" s="1797"/>
      <c r="N2" s="1797"/>
      <c r="O2" s="1797"/>
      <c r="P2" s="1797"/>
      <c r="Q2" s="1797"/>
      <c r="R2" s="1797"/>
      <c r="S2" s="1797"/>
      <c r="T2" s="1797"/>
      <c r="U2" s="1797"/>
      <c r="V2" s="5"/>
      <c r="W2" s="7"/>
    </row>
    <row r="3" spans="1:23" customFormat="1" ht="14.4" customHeight="1">
      <c r="A3" s="1"/>
      <c r="C3" s="2"/>
      <c r="D3" s="8"/>
      <c r="E3" s="8"/>
      <c r="F3" s="8"/>
      <c r="G3" s="8"/>
      <c r="H3" s="8"/>
      <c r="I3" s="8"/>
      <c r="J3" s="8"/>
      <c r="K3" s="8"/>
      <c r="L3" s="8"/>
      <c r="M3" s="8"/>
      <c r="N3" s="1299"/>
      <c r="O3" s="1299"/>
      <c r="P3" s="8"/>
      <c r="Q3" s="230"/>
      <c r="R3" s="4"/>
      <c r="S3" s="4"/>
      <c r="T3" s="8"/>
      <c r="U3" s="8"/>
      <c r="V3" s="2"/>
      <c r="W3" s="7"/>
    </row>
    <row r="4" spans="1:23" s="16" customFormat="1" ht="15.6">
      <c r="A4" s="13"/>
      <c r="B4" s="14"/>
      <c r="C4" s="15"/>
      <c r="E4" s="1798" t="s">
        <v>1433</v>
      </c>
      <c r="F4" s="1798"/>
      <c r="G4" s="1798"/>
      <c r="H4" s="1798"/>
      <c r="I4" s="1798"/>
      <c r="J4" s="41"/>
      <c r="K4" s="41"/>
      <c r="N4" s="126"/>
      <c r="O4" s="126"/>
      <c r="P4" s="112"/>
      <c r="Q4" s="1554"/>
      <c r="R4" s="1548"/>
      <c r="S4" s="1548"/>
      <c r="T4" s="112"/>
      <c r="U4" s="66"/>
      <c r="V4" s="18"/>
      <c r="W4" s="7"/>
    </row>
    <row r="5" spans="1:23" s="16" customFormat="1" ht="30" customHeight="1">
      <c r="A5" s="13"/>
      <c r="B5" s="14"/>
      <c r="C5" s="15"/>
      <c r="E5" s="104"/>
      <c r="F5" s="104"/>
      <c r="G5" s="104"/>
      <c r="H5" s="41"/>
      <c r="I5" s="41"/>
      <c r="J5" s="41"/>
      <c r="K5" s="41"/>
      <c r="N5" s="126"/>
      <c r="O5" s="126"/>
      <c r="P5" s="112"/>
      <c r="Q5" s="1554"/>
      <c r="R5" s="1548"/>
      <c r="S5" s="1548"/>
      <c r="T5" s="112"/>
      <c r="U5" s="66"/>
      <c r="V5" s="18"/>
      <c r="W5" s="7"/>
    </row>
    <row r="6" spans="1:23" s="19" customFormat="1" ht="25.95" customHeight="1">
      <c r="A6" s="27"/>
      <c r="B6" s="28"/>
      <c r="C6" s="35"/>
      <c r="E6" s="133"/>
      <c r="F6" s="134" t="s">
        <v>48</v>
      </c>
      <c r="G6" s="134" t="s">
        <v>1182</v>
      </c>
      <c r="H6" s="134" t="s">
        <v>1182</v>
      </c>
      <c r="I6" s="134" t="s">
        <v>1182</v>
      </c>
      <c r="J6" s="134" t="s">
        <v>448</v>
      </c>
      <c r="K6" s="221" t="s">
        <v>451</v>
      </c>
      <c r="L6" s="137" t="s">
        <v>1505</v>
      </c>
      <c r="M6" s="137" t="s">
        <v>248</v>
      </c>
      <c r="N6" s="1547" t="s">
        <v>1834</v>
      </c>
      <c r="O6" s="1547" t="s">
        <v>11</v>
      </c>
      <c r="P6" s="137" t="s">
        <v>2012</v>
      </c>
      <c r="Q6" s="1555" t="s">
        <v>974</v>
      </c>
      <c r="R6" s="1549" t="s">
        <v>241</v>
      </c>
      <c r="S6" s="137" t="s">
        <v>1837</v>
      </c>
      <c r="T6" s="823" t="s">
        <v>986</v>
      </c>
      <c r="U6" s="823" t="s">
        <v>1922</v>
      </c>
      <c r="V6" s="54"/>
      <c r="W6" s="59"/>
    </row>
    <row r="7" spans="1:23" s="19" customFormat="1" ht="25.95" customHeight="1">
      <c r="A7" s="27"/>
      <c r="B7" s="28"/>
      <c r="C7" s="35"/>
      <c r="E7" s="236"/>
      <c r="F7" s="236"/>
      <c r="G7" s="237">
        <v>1</v>
      </c>
      <c r="H7" s="238"/>
      <c r="I7" s="25" t="s">
        <v>2007</v>
      </c>
      <c r="J7" s="345">
        <v>21685</v>
      </c>
      <c r="K7" s="33">
        <f ca="1">DATEDIF(J7,NOW(),"Y")</f>
        <v>66</v>
      </c>
      <c r="L7" s="241" t="s">
        <v>2015</v>
      </c>
      <c r="M7" s="241" t="s">
        <v>2014</v>
      </c>
      <c r="N7" s="824">
        <f ca="1">TODAY()-5</f>
        <v>45947</v>
      </c>
      <c r="O7" s="345" t="str">
        <f ca="1">IF(N7&lt;TODAY(),"Expired","")</f>
        <v>Expired</v>
      </c>
      <c r="P7" s="237" t="s">
        <v>2008</v>
      </c>
      <c r="Q7" s="1557">
        <v>0.51</v>
      </c>
      <c r="R7" s="1550" t="s">
        <v>588</v>
      </c>
      <c r="S7" s="1550" t="s">
        <v>2013</v>
      </c>
      <c r="T7" s="824">
        <v>1462</v>
      </c>
      <c r="U7" s="824"/>
      <c r="V7" s="54"/>
      <c r="W7" s="59"/>
    </row>
    <row r="8" spans="1:23" s="19" customFormat="1" ht="25.95" customHeight="1">
      <c r="A8" s="27"/>
      <c r="B8" s="28"/>
      <c r="C8" s="35"/>
      <c r="E8" s="35"/>
      <c r="F8" s="35"/>
      <c r="G8" s="47">
        <v>2</v>
      </c>
      <c r="H8" s="11"/>
      <c r="I8" s="47" t="s">
        <v>2009</v>
      </c>
      <c r="J8" s="42">
        <v>26309</v>
      </c>
      <c r="K8" s="46">
        <f ca="1">DATEDIF(J8,NOW(),"Y")</f>
        <v>53</v>
      </c>
      <c r="L8" s="46" t="s">
        <v>2017</v>
      </c>
      <c r="M8" s="46" t="s">
        <v>2016</v>
      </c>
      <c r="N8" s="334">
        <v>47211</v>
      </c>
      <c r="O8" s="42"/>
      <c r="P8" s="47" t="s">
        <v>2008</v>
      </c>
      <c r="Q8" s="1542">
        <v>0.25</v>
      </c>
      <c r="R8" s="1551"/>
      <c r="S8" s="1551"/>
      <c r="T8" s="334">
        <v>1462</v>
      </c>
      <c r="U8" s="334"/>
      <c r="V8" s="54"/>
      <c r="W8" s="59"/>
    </row>
    <row r="9" spans="1:23" s="19" customFormat="1" ht="25.95" customHeight="1">
      <c r="A9" s="27"/>
      <c r="B9" s="28"/>
      <c r="C9" s="35"/>
      <c r="D9" s="28"/>
      <c r="E9" s="28"/>
      <c r="F9" s="28"/>
      <c r="G9" s="25"/>
      <c r="H9" s="10"/>
      <c r="I9" s="25" t="s">
        <v>2010</v>
      </c>
      <c r="J9" s="29">
        <v>28390</v>
      </c>
      <c r="K9" s="33">
        <f ca="1">DATEDIF(J9,NOW(),"Y")</f>
        <v>48</v>
      </c>
      <c r="L9" s="29" t="s">
        <v>2011</v>
      </c>
      <c r="M9" s="29" t="s">
        <v>255</v>
      </c>
      <c r="N9" s="333">
        <v>46707</v>
      </c>
      <c r="O9" s="29"/>
      <c r="P9" s="29" t="s">
        <v>988</v>
      </c>
      <c r="Q9" s="1541">
        <v>0.24</v>
      </c>
      <c r="R9" s="1552"/>
      <c r="S9" s="1552"/>
      <c r="T9" s="333">
        <v>1462</v>
      </c>
      <c r="U9" s="333"/>
      <c r="V9" s="54"/>
      <c r="W9" s="59"/>
    </row>
    <row r="10" spans="1:23" s="19" customFormat="1" ht="25.95" customHeight="1">
      <c r="A10" s="27"/>
      <c r="B10" s="28"/>
      <c r="C10" s="35"/>
      <c r="D10" s="28"/>
      <c r="E10" s="35"/>
      <c r="F10" s="35"/>
      <c r="G10" s="290"/>
      <c r="H10" s="293"/>
      <c r="I10" s="47"/>
      <c r="J10" s="42"/>
      <c r="K10" s="46"/>
      <c r="L10" s="45"/>
      <c r="M10" s="45"/>
      <c r="N10" s="334"/>
      <c r="O10" s="334"/>
      <c r="P10" s="42"/>
      <c r="Q10" s="1542"/>
      <c r="R10" s="1551"/>
      <c r="S10" s="1551"/>
      <c r="T10" s="334"/>
      <c r="U10" s="334"/>
      <c r="V10" s="54"/>
      <c r="W10" s="59"/>
    </row>
    <row r="11" spans="1:23" s="19" customFormat="1" ht="25.95" customHeight="1">
      <c r="A11" s="27"/>
      <c r="B11" s="28"/>
      <c r="C11" s="35"/>
      <c r="D11" s="28"/>
      <c r="E11" s="28"/>
      <c r="F11" s="28"/>
      <c r="G11" s="98"/>
      <c r="H11" s="188"/>
      <c r="I11" s="25"/>
      <c r="J11" s="29"/>
      <c r="K11" s="33"/>
      <c r="L11" s="32"/>
      <c r="M11" s="32"/>
      <c r="N11" s="333"/>
      <c r="O11" s="333"/>
      <c r="P11" s="29"/>
      <c r="Q11" s="1541"/>
      <c r="R11" s="1552"/>
      <c r="S11" s="1552"/>
      <c r="T11" s="333"/>
      <c r="U11" s="333"/>
      <c r="V11" s="54"/>
      <c r="W11" s="59"/>
    </row>
    <row r="12" spans="1:23" s="19" customFormat="1" ht="25.95" customHeight="1">
      <c r="A12" s="27"/>
      <c r="B12" s="28"/>
      <c r="C12" s="35"/>
      <c r="D12" s="28"/>
      <c r="E12" s="35"/>
      <c r="F12" s="35"/>
      <c r="G12" s="290"/>
      <c r="H12" s="293"/>
      <c r="I12" s="47"/>
      <c r="J12" s="42"/>
      <c r="K12" s="46"/>
      <c r="L12" s="45"/>
      <c r="M12" s="45"/>
      <c r="N12" s="334"/>
      <c r="O12" s="334"/>
      <c r="P12" s="42"/>
      <c r="Q12" s="1542"/>
      <c r="R12" s="1551"/>
      <c r="S12" s="1551"/>
      <c r="T12" s="334"/>
      <c r="U12" s="334"/>
      <c r="V12" s="54"/>
      <c r="W12" s="59"/>
    </row>
    <row r="13" spans="1:23" s="19" customFormat="1" ht="25.95" customHeight="1">
      <c r="A13" s="27"/>
      <c r="B13" s="28"/>
      <c r="C13" s="35"/>
      <c r="D13" s="28"/>
      <c r="E13" s="28"/>
      <c r="F13" s="28"/>
      <c r="G13" s="98"/>
      <c r="H13" s="188"/>
      <c r="I13" s="25"/>
      <c r="J13" s="29"/>
      <c r="K13" s="33"/>
      <c r="L13" s="32"/>
      <c r="M13" s="32"/>
      <c r="N13" s="333"/>
      <c r="O13" s="333"/>
      <c r="P13" s="29"/>
      <c r="Q13" s="1541"/>
      <c r="R13" s="1552"/>
      <c r="S13" s="1552"/>
      <c r="T13" s="333"/>
      <c r="U13" s="333"/>
      <c r="V13" s="54"/>
      <c r="W13" s="59"/>
    </row>
    <row r="14" spans="1:23" s="19" customFormat="1" ht="25.95" customHeight="1">
      <c r="A14" s="27"/>
      <c r="B14" s="28"/>
      <c r="C14" s="35"/>
      <c r="D14" s="28"/>
      <c r="E14" s="35"/>
      <c r="F14" s="35"/>
      <c r="G14" s="290"/>
      <c r="H14" s="293"/>
      <c r="I14" s="47"/>
      <c r="J14" s="42"/>
      <c r="K14" s="46"/>
      <c r="L14" s="45"/>
      <c r="M14" s="45"/>
      <c r="N14" s="334"/>
      <c r="O14" s="334"/>
      <c r="P14" s="42"/>
      <c r="Q14" s="1542"/>
      <c r="R14" s="1551"/>
      <c r="S14" s="1551"/>
      <c r="T14" s="334"/>
      <c r="U14" s="334"/>
      <c r="V14" s="54"/>
      <c r="W14" s="59"/>
    </row>
    <row r="15" spans="1:23" s="19" customFormat="1" ht="25.95" customHeight="1">
      <c r="A15" s="27"/>
      <c r="B15" s="28"/>
      <c r="C15" s="35"/>
      <c r="D15" s="28"/>
      <c r="E15" s="28"/>
      <c r="F15" s="28"/>
      <c r="G15" s="98"/>
      <c r="H15" s="188"/>
      <c r="I15" s="25"/>
      <c r="J15" s="29"/>
      <c r="K15" s="33"/>
      <c r="L15" s="32"/>
      <c r="M15" s="32"/>
      <c r="N15" s="333"/>
      <c r="O15" s="333"/>
      <c r="P15" s="29"/>
      <c r="Q15" s="1541"/>
      <c r="R15" s="1552"/>
      <c r="S15" s="1552"/>
      <c r="T15" s="333"/>
      <c r="U15" s="333"/>
      <c r="V15" s="54"/>
      <c r="W15" s="59"/>
    </row>
    <row r="16" spans="1:23" s="35" customFormat="1" ht="10.050000000000001" customHeight="1">
      <c r="A16" s="352"/>
      <c r="C16" s="2"/>
      <c r="D16" s="2"/>
      <c r="E16" s="2"/>
      <c r="F16" s="2"/>
      <c r="G16" s="2"/>
      <c r="H16" s="2"/>
      <c r="I16" s="2"/>
      <c r="J16" s="2"/>
      <c r="K16" s="2"/>
      <c r="L16" s="2"/>
      <c r="M16" s="2"/>
      <c r="N16" s="124"/>
      <c r="O16" s="124"/>
      <c r="P16" s="2"/>
      <c r="Q16" s="864"/>
      <c r="R16" s="4"/>
      <c r="S16" s="4"/>
      <c r="T16" s="2"/>
      <c r="U16" s="2"/>
      <c r="V16" s="2"/>
      <c r="W16" s="2"/>
    </row>
    <row r="17" spans="1:23" s="19" customFormat="1" ht="30" customHeight="1">
      <c r="A17" s="27"/>
      <c r="B17" s="28"/>
      <c r="C17" s="2"/>
      <c r="E17" s="1797" t="s">
        <v>114</v>
      </c>
      <c r="F17" s="1797"/>
      <c r="G17" s="1797"/>
      <c r="H17" s="1797"/>
      <c r="I17" s="1797"/>
      <c r="J17" s="1797"/>
      <c r="K17" s="1797"/>
      <c r="L17" s="1797"/>
      <c r="M17" s="1797"/>
      <c r="N17" s="1797"/>
      <c r="O17" s="1797"/>
      <c r="P17" s="1797"/>
      <c r="Q17" s="1797"/>
      <c r="R17" s="1797"/>
      <c r="S17" s="1797"/>
      <c r="T17" s="1797"/>
      <c r="U17" s="1797"/>
      <c r="V17" s="5"/>
      <c r="W17" s="171"/>
    </row>
    <row r="18" spans="1:23" s="19" customFormat="1" ht="30" customHeight="1">
      <c r="A18" s="27"/>
      <c r="B18" s="28"/>
      <c r="C18" s="2"/>
      <c r="E18"/>
      <c r="F18"/>
      <c r="G18"/>
      <c r="H18"/>
      <c r="I18"/>
      <c r="J18"/>
      <c r="K18"/>
      <c r="L18"/>
      <c r="M18"/>
      <c r="N18" s="125"/>
      <c r="O18" s="125"/>
      <c r="P18"/>
      <c r="Q18" s="1556"/>
      <c r="R18" s="96"/>
      <c r="S18" s="96"/>
      <c r="T18" s="96"/>
      <c r="U18" s="96"/>
      <c r="V18" s="96"/>
      <c r="W18" s="171"/>
    </row>
    <row r="19" spans="1:23" s="19" customFormat="1" ht="30" customHeight="1">
      <c r="A19" s="27"/>
      <c r="B19" s="28"/>
      <c r="C19" s="2"/>
      <c r="E19"/>
      <c r="F19"/>
      <c r="G19" s="96" t="s">
        <v>1517</v>
      </c>
      <c r="H19"/>
      <c r="I19" s="93" t="s">
        <v>1518</v>
      </c>
      <c r="J19" s="93" t="s">
        <v>366</v>
      </c>
      <c r="L19"/>
      <c r="M19"/>
      <c r="N19" s="125"/>
      <c r="O19" s="125"/>
      <c r="P19"/>
      <c r="Q19" s="1556"/>
      <c r="R19" s="96"/>
      <c r="S19" s="96"/>
      <c r="T19" s="96"/>
      <c r="U19" s="96"/>
      <c r="V19" s="96"/>
      <c r="W19" s="171"/>
    </row>
    <row r="20" spans="1:23" s="19" customFormat="1" ht="30" customHeight="1">
      <c r="A20" s="27"/>
      <c r="B20" s="28"/>
      <c r="C20" s="2"/>
      <c r="N20" s="128"/>
      <c r="O20" s="128"/>
      <c r="Q20" s="579"/>
      <c r="R20" s="394"/>
      <c r="S20" s="394"/>
      <c r="W20" s="171"/>
    </row>
    <row r="21" spans="1:23" s="35" customFormat="1" ht="30" customHeight="1">
      <c r="A21" s="352"/>
      <c r="C21" s="47"/>
      <c r="D21" s="47"/>
      <c r="E21" s="47"/>
      <c r="F21" s="47"/>
      <c r="G21" s="47"/>
      <c r="H21" s="47"/>
      <c r="I21" s="47"/>
      <c r="J21" s="47"/>
      <c r="K21" s="46"/>
      <c r="L21" s="42"/>
      <c r="M21" s="42"/>
      <c r="N21" s="42"/>
      <c r="O21" s="42"/>
      <c r="P21" s="42"/>
      <c r="Q21" s="46"/>
      <c r="R21" s="1553"/>
      <c r="S21" s="1553"/>
      <c r="T21" s="334"/>
      <c r="U21" s="334"/>
      <c r="V21" s="2"/>
      <c r="W21" s="2"/>
    </row>
    <row r="22" spans="1:23" s="35" customFormat="1" ht="30" customHeight="1">
      <c r="A22" s="352"/>
      <c r="C22" s="2"/>
      <c r="D22" s="2"/>
      <c r="E22" s="2"/>
      <c r="F22" s="2"/>
      <c r="G22" s="2"/>
      <c r="H22" s="2"/>
      <c r="I22" s="47"/>
      <c r="J22" s="47"/>
      <c r="K22" s="47"/>
      <c r="L22" s="47"/>
      <c r="M22" s="47"/>
      <c r="N22" s="42"/>
      <c r="O22" s="42"/>
      <c r="P22" s="42"/>
      <c r="Q22" s="46"/>
      <c r="R22" s="1553"/>
      <c r="S22" s="1553"/>
      <c r="T22" s="45"/>
      <c r="U22" s="45"/>
      <c r="V22" s="2"/>
      <c r="W22" s="2"/>
    </row>
    <row r="23" spans="1:23" s="35" customFormat="1" ht="30" customHeight="1">
      <c r="A23" s="352"/>
      <c r="G23" s="11"/>
      <c r="H23" s="11"/>
      <c r="I23" s="2"/>
      <c r="J23" s="2"/>
      <c r="K23" s="2"/>
      <c r="L23" s="2"/>
      <c r="M23" s="2"/>
      <c r="N23" s="124"/>
      <c r="O23" s="124"/>
      <c r="P23" s="3"/>
      <c r="Q23" s="230"/>
      <c r="R23" s="4"/>
      <c r="S23" s="4"/>
      <c r="T23" s="67"/>
      <c r="U23" s="67"/>
      <c r="W23" s="7"/>
    </row>
    <row r="24" spans="1:23" s="2" customFormat="1" ht="30" customHeight="1">
      <c r="A24" s="36"/>
      <c r="C24" s="35"/>
      <c r="G24" s="8"/>
      <c r="H24" s="8"/>
      <c r="N24" s="124"/>
      <c r="O24" s="124"/>
      <c r="P24" s="3"/>
      <c r="Q24" s="230"/>
      <c r="R24" s="4"/>
      <c r="S24" s="4"/>
      <c r="T24" s="67"/>
      <c r="U24" s="67"/>
      <c r="V24" s="4"/>
    </row>
    <row r="25" spans="1:23" s="2" customFormat="1" ht="30" customHeight="1">
      <c r="A25" s="36"/>
      <c r="C25" s="35"/>
      <c r="G25" s="8"/>
      <c r="H25" s="8"/>
      <c r="N25" s="124"/>
      <c r="O25" s="124"/>
      <c r="P25" s="3"/>
      <c r="Q25" s="230"/>
      <c r="R25" s="4"/>
      <c r="S25" s="4"/>
      <c r="T25" s="67"/>
      <c r="U25" s="67"/>
      <c r="V25" s="4"/>
    </row>
    <row r="26" spans="1:23" s="2" customFormat="1" ht="30" customHeight="1">
      <c r="A26" s="36"/>
      <c r="G26" s="8"/>
      <c r="H26" s="8"/>
      <c r="N26" s="124"/>
      <c r="O26" s="124"/>
      <c r="P26" s="3"/>
      <c r="Q26" s="230"/>
      <c r="R26" s="4"/>
      <c r="S26" s="4"/>
      <c r="T26" s="67"/>
      <c r="U26" s="67"/>
      <c r="V26" s="4"/>
    </row>
    <row r="27" spans="1:23" s="2" customFormat="1">
      <c r="A27" s="36"/>
      <c r="G27" s="8"/>
      <c r="H27" s="8"/>
      <c r="N27" s="124"/>
      <c r="O27" s="124"/>
      <c r="P27" s="3"/>
      <c r="Q27" s="230"/>
      <c r="R27" s="4"/>
      <c r="S27" s="4"/>
      <c r="T27" s="67"/>
      <c r="U27" s="67"/>
      <c r="V27" s="4"/>
    </row>
    <row r="28" spans="1:23" s="2" customFormat="1">
      <c r="A28" s="36"/>
      <c r="G28" s="8"/>
      <c r="H28" s="8"/>
      <c r="N28" s="124"/>
      <c r="O28" s="124"/>
      <c r="P28" s="3"/>
      <c r="Q28" s="230"/>
      <c r="R28" s="4"/>
      <c r="S28" s="4"/>
      <c r="T28" s="67"/>
      <c r="U28" s="67"/>
      <c r="V28" s="4"/>
    </row>
    <row r="29" spans="1:23" s="2" customFormat="1">
      <c r="A29" s="36"/>
      <c r="G29" s="8"/>
      <c r="H29" s="8"/>
      <c r="N29" s="124"/>
      <c r="O29" s="124"/>
      <c r="P29" s="3"/>
      <c r="Q29" s="230"/>
      <c r="R29" s="4"/>
      <c r="S29" s="4"/>
      <c r="T29" s="67"/>
      <c r="U29" s="67"/>
      <c r="V29" s="4"/>
    </row>
  </sheetData>
  <mergeCells count="4">
    <mergeCell ref="A2:B2"/>
    <mergeCell ref="E2:U2"/>
    <mergeCell ref="E4:I4"/>
    <mergeCell ref="E17:U17"/>
  </mergeCells>
  <conditionalFormatting sqref="O7:O16">
    <cfRule type="cellIs" dxfId="13" priority="1" operator="equal">
      <formula>"Expired"</formula>
    </cfRule>
  </conditionalFormatting>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CD1E-A793-4087-8F2A-405D9E7C1E2C}">
  <sheetPr>
    <tabColor rgb="FF4FF721"/>
  </sheetPr>
  <dimension ref="A1:AF45"/>
  <sheetViews>
    <sheetView showGridLines="0" workbookViewId="0"/>
  </sheetViews>
  <sheetFormatPr defaultColWidth="9.109375" defaultRowHeight="14.4"/>
  <cols>
    <col min="1" max="1" width="6.6640625" style="170" customWidth="1"/>
    <col min="2" max="2" width="14.77734375" style="5" customWidth="1"/>
    <col min="3" max="4" width="1.77734375" style="171" customWidth="1"/>
    <col min="5" max="5" width="5.33203125" style="5" customWidth="1"/>
    <col min="6" max="7" width="5.109375" style="5" customWidth="1"/>
    <col min="8" max="8" width="8.77734375" style="5" customWidth="1"/>
    <col min="9" max="9" width="6.109375" style="5" customWidth="1"/>
    <col min="10" max="10" width="3.33203125" style="5" customWidth="1"/>
    <col min="11" max="12" width="5.77734375" style="5" customWidth="1"/>
    <col min="13" max="13" width="6.77734375" style="5" customWidth="1"/>
    <col min="14" max="14" width="9.77734375" style="5" customWidth="1"/>
    <col min="15" max="15" width="10.77734375" style="5" customWidth="1"/>
    <col min="16" max="16" width="10.77734375" style="5" bestFit="1" customWidth="1"/>
    <col min="17" max="17" width="6.77734375" style="37" bestFit="1" customWidth="1"/>
    <col min="18" max="18" width="9.21875" style="38" customWidth="1"/>
    <col min="19" max="19" width="8.88671875" style="38" customWidth="1"/>
    <col min="20" max="20" width="8.88671875" style="37" customWidth="1"/>
    <col min="21" max="21" width="7.77734375" style="37" bestFit="1" customWidth="1"/>
    <col min="22" max="22" width="5.6640625" style="37" bestFit="1" customWidth="1"/>
    <col min="23" max="23" width="7.6640625" style="37" bestFit="1" customWidth="1"/>
    <col min="24" max="24" width="8" style="38" customWidth="1"/>
    <col min="25" max="25" width="11.109375" style="38" customWidth="1"/>
    <col min="26" max="27" width="10.77734375" style="5" customWidth="1"/>
    <col min="28" max="28" width="1.77734375" style="171" customWidth="1"/>
    <col min="29" max="29" width="2.6640625" style="171" customWidth="1"/>
    <col min="30" max="30" width="9.109375" style="5"/>
    <col min="31" max="31" width="6.5546875" style="5" customWidth="1"/>
    <col min="32" max="32" width="11.44140625" style="5" bestFit="1" customWidth="1"/>
    <col min="33" max="16384" width="9.109375" style="5"/>
  </cols>
  <sheetData>
    <row r="1" spans="1:32" ht="14.4" customHeight="1">
      <c r="E1" s="171"/>
      <c r="F1" s="171"/>
      <c r="G1" s="171"/>
      <c r="H1" s="171"/>
      <c r="I1" s="171"/>
      <c r="J1" s="171"/>
      <c r="K1" s="171"/>
      <c r="L1" s="171"/>
      <c r="M1" s="171"/>
      <c r="N1" s="171"/>
      <c r="O1" s="171"/>
      <c r="P1" s="171"/>
      <c r="Q1" s="172"/>
      <c r="R1" s="173"/>
      <c r="S1" s="173"/>
      <c r="T1" s="172"/>
      <c r="U1" s="172"/>
      <c r="V1" s="172"/>
      <c r="W1" s="172"/>
      <c r="X1" s="173"/>
      <c r="Y1" s="173"/>
      <c r="Z1" s="171"/>
      <c r="AA1" s="171"/>
      <c r="AD1" s="146"/>
      <c r="AE1" s="146"/>
      <c r="AF1" s="146"/>
    </row>
    <row r="2" spans="1:32" customFormat="1" ht="34.950000000000003" customHeight="1">
      <c r="A2" s="1808"/>
      <c r="B2" s="1809"/>
      <c r="C2" s="171"/>
      <c r="D2" s="5"/>
      <c r="E2" s="174" t="s">
        <v>1485</v>
      </c>
      <c r="F2" s="174"/>
      <c r="G2" s="174"/>
      <c r="H2" s="5"/>
      <c r="I2" s="5"/>
      <c r="J2" s="5"/>
      <c r="K2" s="5"/>
      <c r="L2" s="5"/>
      <c r="M2" s="5"/>
      <c r="N2" s="5"/>
      <c r="O2" s="175"/>
      <c r="P2" s="5"/>
      <c r="Q2" s="37"/>
      <c r="R2" s="38"/>
      <c r="S2" s="5"/>
      <c r="T2" s="5"/>
      <c r="U2" s="5"/>
      <c r="V2" s="5"/>
      <c r="W2" s="5"/>
      <c r="X2" s="5"/>
      <c r="Y2" s="5"/>
      <c r="Z2" s="5"/>
      <c r="AA2" s="5"/>
      <c r="AB2" s="5"/>
      <c r="AC2" s="171"/>
      <c r="AD2" s="5"/>
      <c r="AE2" s="5"/>
      <c r="AF2" s="5"/>
    </row>
    <row r="3" spans="1:32" customFormat="1" ht="15" customHeight="1">
      <c r="A3" s="170"/>
      <c r="B3" s="5"/>
      <c r="C3" s="171"/>
      <c r="D3" s="171"/>
      <c r="E3" s="171"/>
      <c r="F3" s="171"/>
      <c r="G3" s="171"/>
      <c r="H3" s="171"/>
      <c r="I3" s="171"/>
      <c r="J3" s="171"/>
      <c r="K3" s="171"/>
      <c r="L3" s="171"/>
      <c r="M3" s="171"/>
      <c r="N3" s="172"/>
      <c r="O3" s="173"/>
      <c r="P3" s="173"/>
      <c r="Q3" s="172"/>
      <c r="R3" s="172"/>
      <c r="S3" s="173"/>
      <c r="T3" s="171"/>
      <c r="U3" s="171"/>
      <c r="V3" s="171"/>
      <c r="W3" s="171"/>
      <c r="X3" s="171"/>
      <c r="Y3" s="171"/>
      <c r="Z3" s="171"/>
      <c r="AA3" s="171"/>
      <c r="AB3" s="171"/>
      <c r="AC3" s="171"/>
      <c r="AD3" s="201"/>
      <c r="AE3" s="201"/>
      <c r="AF3" s="201"/>
    </row>
    <row r="4" spans="1:32" s="16" customFormat="1" ht="34.950000000000003" customHeight="1">
      <c r="A4" s="177"/>
      <c r="C4" s="178"/>
      <c r="E4" s="1819"/>
      <c r="F4" s="1819"/>
      <c r="G4" s="1819"/>
      <c r="H4" s="1820"/>
      <c r="I4" s="1820"/>
      <c r="J4" s="1820"/>
      <c r="K4" s="1820"/>
      <c r="L4" s="1799"/>
      <c r="M4" s="1799"/>
      <c r="N4" s="41"/>
      <c r="O4" s="17"/>
      <c r="P4" s="18"/>
      <c r="Q4" s="18"/>
      <c r="R4" s="18"/>
      <c r="S4" s="18"/>
      <c r="T4" s="18"/>
      <c r="U4" s="18"/>
      <c r="V4" s="18"/>
      <c r="W4" s="18"/>
      <c r="X4" s="18"/>
      <c r="Y4" s="18"/>
      <c r="AC4" s="178"/>
      <c r="AD4" s="146"/>
      <c r="AE4" s="146"/>
      <c r="AF4" s="146"/>
    </row>
    <row r="5" spans="1:32" s="16" customFormat="1" ht="10.050000000000001" customHeight="1">
      <c r="A5" s="177"/>
      <c r="C5" s="178"/>
      <c r="E5" s="17"/>
      <c r="F5" s="17"/>
      <c r="G5" s="17"/>
      <c r="H5" s="17"/>
      <c r="I5" s="17"/>
      <c r="J5" s="17"/>
      <c r="K5" s="17"/>
      <c r="L5" s="17"/>
      <c r="M5" s="17"/>
      <c r="N5" s="17"/>
      <c r="O5" s="17"/>
      <c r="P5" s="17"/>
      <c r="Q5" s="17"/>
      <c r="R5" s="17"/>
      <c r="S5" s="17"/>
      <c r="T5" s="17"/>
      <c r="U5" s="17"/>
      <c r="V5" s="17"/>
      <c r="W5" s="17"/>
      <c r="X5" s="17"/>
      <c r="Y5" s="17"/>
      <c r="AC5" s="178"/>
      <c r="AD5" s="5"/>
      <c r="AE5" s="5"/>
      <c r="AF5" s="5"/>
    </row>
    <row r="6" spans="1:32" s="201" customFormat="1" ht="19.95" customHeight="1">
      <c r="C6" s="202"/>
      <c r="D6" s="203"/>
      <c r="E6" s="1857" t="s">
        <v>1299</v>
      </c>
      <c r="F6" s="1857"/>
      <c r="G6" s="1857"/>
      <c r="H6" s="1857"/>
      <c r="I6" s="1857"/>
      <c r="J6" s="1857"/>
      <c r="K6" s="1857"/>
      <c r="L6" s="204"/>
      <c r="M6" s="1857" t="s">
        <v>306</v>
      </c>
      <c r="N6" s="1857"/>
      <c r="O6" s="1858"/>
      <c r="P6" s="1858"/>
      <c r="Q6" s="205"/>
      <c r="R6" s="1857" t="s">
        <v>307</v>
      </c>
      <c r="S6" s="1858"/>
      <c r="T6" s="1858"/>
      <c r="U6" s="1805"/>
      <c r="V6" s="1805"/>
      <c r="W6" s="206"/>
      <c r="X6" s="1857" t="s">
        <v>299</v>
      </c>
      <c r="Y6" s="1857"/>
      <c r="Z6" s="1858"/>
      <c r="AA6" s="1805"/>
      <c r="AB6" s="203"/>
      <c r="AC6" s="202"/>
    </row>
    <row r="7" spans="1:32" s="146" customFormat="1" ht="15" customHeight="1">
      <c r="A7" s="181"/>
      <c r="C7" s="182"/>
      <c r="D7" s="24"/>
      <c r="E7" s="24"/>
      <c r="F7" s="24"/>
      <c r="G7" s="24"/>
      <c r="H7" s="26"/>
      <c r="I7" s="26"/>
      <c r="J7" s="24"/>
      <c r="K7" s="24"/>
      <c r="L7" s="24"/>
      <c r="M7" s="95"/>
      <c r="N7" s="95"/>
      <c r="O7" s="26"/>
      <c r="P7" s="24"/>
      <c r="Q7" s="158"/>
      <c r="R7" s="24"/>
      <c r="S7" s="24"/>
      <c r="T7" s="26"/>
      <c r="U7" s="26"/>
      <c r="V7" s="26"/>
      <c r="W7" s="41"/>
      <c r="X7" s="24"/>
      <c r="Y7" s="24"/>
      <c r="Z7" s="24"/>
      <c r="AA7" s="24"/>
      <c r="AB7" s="24"/>
      <c r="AC7" s="182"/>
    </row>
    <row r="8" spans="1:32" ht="18" customHeight="1">
      <c r="D8"/>
      <c r="E8" s="25" t="s">
        <v>174</v>
      </c>
      <c r="F8" s="95"/>
      <c r="G8" s="95"/>
      <c r="H8" s="1810" t="s">
        <v>211</v>
      </c>
      <c r="I8" s="1811"/>
      <c r="J8" s="1811"/>
      <c r="K8" s="1812"/>
      <c r="L8" s="158"/>
      <c r="M8" s="25" t="s">
        <v>289</v>
      </c>
      <c r="N8" s="95"/>
      <c r="O8" s="1810">
        <v>2711511</v>
      </c>
      <c r="P8" s="1856"/>
      <c r="Q8" s="158"/>
      <c r="R8" s="25" t="s">
        <v>291</v>
      </c>
      <c r="S8" s="95"/>
      <c r="T8" s="1810" t="s">
        <v>183</v>
      </c>
      <c r="U8" s="1811"/>
      <c r="V8" s="1812"/>
      <c r="W8" s="41"/>
      <c r="X8" s="25" t="s">
        <v>310</v>
      </c>
      <c r="Y8" s="95"/>
      <c r="Z8" s="1813">
        <v>44193</v>
      </c>
      <c r="AA8" s="1812"/>
      <c r="AB8"/>
    </row>
    <row r="9" spans="1:32" s="19" customFormat="1" ht="7.05" customHeight="1">
      <c r="A9" s="183"/>
      <c r="C9" s="179"/>
      <c r="D9" s="28"/>
      <c r="E9" s="10"/>
      <c r="F9" s="28"/>
      <c r="G9" s="28"/>
      <c r="H9" s="10"/>
      <c r="I9" s="10"/>
      <c r="J9" s="10"/>
      <c r="K9" s="10"/>
      <c r="L9" s="28"/>
      <c r="M9" s="10"/>
      <c r="N9" s="28"/>
      <c r="O9" s="10"/>
      <c r="P9" s="188"/>
      <c r="Q9" s="158"/>
      <c r="R9" s="10"/>
      <c r="S9" s="28"/>
      <c r="T9" s="28"/>
      <c r="U9" s="28"/>
      <c r="V9" s="28"/>
      <c r="W9" s="41"/>
      <c r="X9" s="10"/>
      <c r="Y9" s="28"/>
      <c r="Z9" s="10"/>
      <c r="AA9" s="10"/>
      <c r="AB9" s="28"/>
      <c r="AC9" s="179"/>
    </row>
    <row r="10" spans="1:32" ht="18" customHeight="1">
      <c r="D10"/>
      <c r="E10" s="25" t="s">
        <v>176</v>
      </c>
      <c r="F10" s="95"/>
      <c r="G10" s="95"/>
      <c r="H10" s="1813">
        <v>44070</v>
      </c>
      <c r="I10" s="1812"/>
      <c r="J10"/>
      <c r="K10" s="1004">
        <f ca="1">(TODAY()-H10)/365.25</f>
        <v>5.1526351813826148</v>
      </c>
      <c r="L10" s="158"/>
      <c r="M10" s="25" t="s">
        <v>1925</v>
      </c>
      <c r="N10" s="95"/>
      <c r="O10" s="1810"/>
      <c r="P10" s="1856"/>
      <c r="Q10" s="158"/>
      <c r="R10" s="25" t="s">
        <v>309</v>
      </c>
      <c r="S10" s="95"/>
      <c r="T10" s="1810" t="s">
        <v>1833</v>
      </c>
      <c r="U10" s="1811"/>
      <c r="V10" s="1812"/>
      <c r="W10" s="41"/>
      <c r="X10" s="25" t="s">
        <v>110</v>
      </c>
      <c r="Y10" s="95"/>
      <c r="Z10" s="1810" t="s">
        <v>186</v>
      </c>
      <c r="AA10" s="1812"/>
      <c r="AB10"/>
    </row>
    <row r="11" spans="1:32" s="19" customFormat="1" ht="7.05" customHeight="1">
      <c r="A11" s="183"/>
      <c r="C11" s="179"/>
      <c r="D11" s="28"/>
      <c r="E11" s="10"/>
      <c r="F11" s="28"/>
      <c r="G11" s="28"/>
      <c r="H11" s="10"/>
      <c r="I11" s="10"/>
      <c r="J11" s="189"/>
      <c r="K11" s="28"/>
      <c r="L11" s="28"/>
      <c r="M11" s="10"/>
      <c r="N11" s="28"/>
      <c r="O11" s="10"/>
      <c r="P11" s="28"/>
      <c r="Q11" s="190"/>
      <c r="R11" s="10"/>
      <c r="S11" s="28"/>
      <c r="T11" s="10"/>
      <c r="U11" s="10"/>
      <c r="V11" s="10"/>
      <c r="W11" s="41"/>
      <c r="X11" s="10"/>
      <c r="Y11" s="28"/>
      <c r="Z11" s="191"/>
      <c r="AA11" s="10"/>
      <c r="AB11" s="28"/>
      <c r="AC11" s="179"/>
    </row>
    <row r="12" spans="1:32" ht="18" customHeight="1">
      <c r="D12"/>
      <c r="E12" s="25" t="s">
        <v>175</v>
      </c>
      <c r="F12" s="95"/>
      <c r="G12" s="95"/>
      <c r="H12" s="101" t="s">
        <v>985</v>
      </c>
      <c r="I12" s="1005"/>
      <c r="J12" s="1005"/>
      <c r="K12" s="829"/>
      <c r="L12" s="158"/>
      <c r="M12" s="25" t="s">
        <v>254</v>
      </c>
      <c r="N12" s="95"/>
      <c r="O12" s="1101" t="s">
        <v>975</v>
      </c>
      <c r="P12" s="1102"/>
      <c r="Q12" s="158"/>
      <c r="R12" s="25" t="s">
        <v>246</v>
      </c>
      <c r="S12" s="95"/>
      <c r="T12" s="1810" t="s">
        <v>313</v>
      </c>
      <c r="U12" s="1811"/>
      <c r="V12" s="1812"/>
      <c r="W12" s="41"/>
      <c r="X12" s="25" t="s">
        <v>180</v>
      </c>
      <c r="Y12" s="95"/>
      <c r="Z12" s="1859"/>
      <c r="AA12" s="1812"/>
      <c r="AB12"/>
    </row>
    <row r="13" spans="1:32" s="19" customFormat="1" ht="7.05" customHeight="1">
      <c r="A13" s="183"/>
      <c r="C13" s="179"/>
      <c r="D13" s="28"/>
      <c r="E13" s="10"/>
      <c r="F13" s="28"/>
      <c r="G13" s="28"/>
      <c r="H13" s="28"/>
      <c r="I13" s="28"/>
      <c r="J13" s="28"/>
      <c r="K13" s="28"/>
      <c r="L13" s="28"/>
      <c r="M13" s="25"/>
      <c r="N13" s="95"/>
      <c r="O13" s="26"/>
      <c r="P13" s="98"/>
      <c r="Q13" s="190"/>
      <c r="R13" s="10"/>
      <c r="S13" s="28"/>
      <c r="T13" s="192"/>
      <c r="U13" s="192"/>
      <c r="V13" s="192"/>
      <c r="W13" s="41"/>
      <c r="X13" s="10"/>
      <c r="Y13" s="28"/>
      <c r="Z13" s="191"/>
      <c r="AA13" s="191"/>
      <c r="AB13" s="28"/>
      <c r="AC13" s="179"/>
    </row>
    <row r="14" spans="1:32" ht="18" customHeight="1">
      <c r="D14"/>
      <c r="E14" s="25" t="s">
        <v>1831</v>
      </c>
      <c r="F14" s="193"/>
      <c r="G14" s="193"/>
      <c r="H14" s="1813">
        <f ca="1">TODAY()+33</f>
        <v>45985</v>
      </c>
      <c r="I14" s="1812"/>
      <c r="J14" s="1006"/>
      <c r="K14" s="1007"/>
      <c r="L14" s="158"/>
      <c r="M14" s="25" t="s">
        <v>234</v>
      </c>
      <c r="N14"/>
      <c r="O14" s="1810" t="s">
        <v>1486</v>
      </c>
      <c r="P14" s="1856"/>
      <c r="Q14" s="158"/>
      <c r="R14" s="25" t="s">
        <v>248</v>
      </c>
      <c r="S14" s="95"/>
      <c r="T14" s="1810" t="s">
        <v>316</v>
      </c>
      <c r="U14" s="1811"/>
      <c r="V14" s="1812"/>
      <c r="W14" s="41"/>
      <c r="X14" s="25" t="s">
        <v>169</v>
      </c>
      <c r="Y14" s="95"/>
      <c r="Z14" s="1859"/>
      <c r="AA14" s="1812"/>
      <c r="AB14"/>
    </row>
    <row r="15" spans="1:32" ht="7.05" customHeight="1">
      <c r="D15"/>
      <c r="E15" s="25"/>
      <c r="F15" s="95"/>
      <c r="G15" s="95"/>
      <c r="H15" s="30"/>
      <c r="I15" s="26"/>
      <c r="J15" s="168"/>
      <c r="K15" s="158"/>
      <c r="L15" s="158"/>
      <c r="M15" s="40"/>
      <c r="Q15" s="158"/>
      <c r="R15" s="25"/>
      <c r="S15" s="95"/>
      <c r="T15" s="25"/>
      <c r="U15" s="25"/>
      <c r="V15" s="25"/>
      <c r="W15" s="41"/>
      <c r="X15" s="40"/>
      <c r="AA15" s="191"/>
      <c r="AB15"/>
    </row>
    <row r="16" spans="1:32" ht="18" customHeight="1">
      <c r="D16"/>
      <c r="E16" s="25" t="s">
        <v>1348</v>
      </c>
      <c r="F16" s="24"/>
      <c r="G16" s="24"/>
      <c r="H16" s="1813" t="s">
        <v>187</v>
      </c>
      <c r="I16" s="1811"/>
      <c r="J16" s="216"/>
      <c r="K16" s="217"/>
      <c r="L16" s="158"/>
      <c r="M16" s="25" t="s">
        <v>1840</v>
      </c>
      <c r="N16"/>
      <c r="O16" s="1810" t="s">
        <v>1926</v>
      </c>
      <c r="P16" s="1856"/>
      <c r="Q16" s="158"/>
      <c r="R16" s="25" t="s">
        <v>249</v>
      </c>
      <c r="S16" s="95"/>
      <c r="T16" s="1810" t="s">
        <v>997</v>
      </c>
      <c r="U16" s="1811"/>
      <c r="V16" s="1812"/>
      <c r="W16" s="41"/>
      <c r="X16" s="25" t="s">
        <v>109</v>
      </c>
      <c r="Z16" s="1859"/>
      <c r="AA16" s="1812"/>
      <c r="AB16"/>
    </row>
    <row r="17" spans="1:29" s="19" customFormat="1" ht="15" customHeight="1">
      <c r="A17" s="183"/>
      <c r="C17" s="179"/>
      <c r="D17" s="28"/>
      <c r="E17" s="28"/>
      <c r="F17" s="28"/>
      <c r="G17" s="28"/>
      <c r="H17" s="10"/>
      <c r="I17" s="10"/>
      <c r="J17" s="189"/>
      <c r="K17" s="28"/>
      <c r="L17" s="28"/>
      <c r="M17" s="28"/>
      <c r="N17" s="28"/>
      <c r="O17" s="190"/>
      <c r="P17" s="190"/>
      <c r="Q17" s="190"/>
      <c r="R17" s="28"/>
      <c r="S17" s="28"/>
      <c r="T17" s="28"/>
      <c r="U17" s="28"/>
      <c r="V17" s="28"/>
      <c r="W17" s="41"/>
      <c r="X17" s="28"/>
      <c r="Y17" s="28"/>
      <c r="Z17" s="28"/>
      <c r="AA17" s="28"/>
      <c r="AB17" s="28"/>
      <c r="AC17" s="179"/>
    </row>
    <row r="18" spans="1:29" ht="10.050000000000001" customHeight="1">
      <c r="E18" s="1815"/>
      <c r="F18" s="1815"/>
      <c r="G18" s="1815"/>
      <c r="H18" s="1815"/>
      <c r="I18" s="1815"/>
      <c r="J18" s="1815"/>
      <c r="K18" s="1815"/>
      <c r="L18" s="1815"/>
      <c r="M18" s="1815"/>
      <c r="N18" s="1815"/>
      <c r="O18" s="1815"/>
      <c r="P18" s="1815"/>
      <c r="Q18" s="1815"/>
      <c r="R18" s="1815"/>
      <c r="S18" s="1815"/>
      <c r="T18" s="1815"/>
      <c r="U18" s="1815"/>
      <c r="V18" s="1815"/>
      <c r="W18" s="1816"/>
      <c r="X18" s="1816"/>
      <c r="Y18" s="1816"/>
      <c r="Z18" s="1816"/>
      <c r="AA18" s="461"/>
    </row>
    <row r="19" spans="1:29" customFormat="1" ht="19.95" customHeight="1">
      <c r="A19" s="1808"/>
      <c r="B19" s="1809"/>
      <c r="C19" s="171"/>
      <c r="D19" s="5"/>
      <c r="E19" s="174" t="s">
        <v>114</v>
      </c>
      <c r="F19" s="174"/>
      <c r="G19" s="174"/>
      <c r="H19" s="5"/>
      <c r="I19" s="5"/>
      <c r="J19" s="5"/>
      <c r="K19" s="5"/>
      <c r="L19" s="5"/>
      <c r="M19" s="5"/>
      <c r="N19" s="5"/>
      <c r="O19" s="175"/>
      <c r="P19" s="5"/>
      <c r="Q19" s="5"/>
      <c r="R19" s="5"/>
      <c r="S19" s="5"/>
      <c r="T19" s="5"/>
      <c r="U19" s="5"/>
      <c r="V19" s="5"/>
      <c r="W19" s="5"/>
      <c r="X19" s="5"/>
      <c r="Y19" s="5"/>
      <c r="Z19" s="5"/>
      <c r="AA19" s="5"/>
      <c r="AB19" s="5"/>
      <c r="AC19" s="171"/>
    </row>
    <row r="20" spans="1:29" s="171" customFormat="1" ht="19.95" customHeight="1">
      <c r="A20" s="186"/>
      <c r="D20"/>
      <c r="E20" s="158"/>
      <c r="F20" s="158"/>
      <c r="G20" s="158"/>
      <c r="H20"/>
      <c r="I20"/>
      <c r="J20"/>
      <c r="K20"/>
      <c r="L20"/>
      <c r="M20"/>
      <c r="N20"/>
      <c r="O20"/>
      <c r="P20"/>
      <c r="Q20" s="93"/>
      <c r="R20" s="5"/>
      <c r="S20" s="5"/>
      <c r="T20" s="5"/>
      <c r="U20" s="5"/>
      <c r="V20" s="5"/>
      <c r="W20" s="5"/>
      <c r="X20" s="5"/>
      <c r="Y20" s="5"/>
      <c r="Z20"/>
      <c r="AA20"/>
      <c r="AB20"/>
    </row>
    <row r="21" spans="1:29" s="171" customFormat="1" ht="19.95" customHeight="1">
      <c r="A21" s="186"/>
      <c r="D21"/>
      <c r="E21"/>
      <c r="F21"/>
      <c r="G21"/>
      <c r="H21"/>
      <c r="I21"/>
      <c r="J21"/>
      <c r="K21"/>
      <c r="L21"/>
      <c r="M21"/>
      <c r="N21"/>
      <c r="O21"/>
      <c r="P21"/>
      <c r="Q21" s="93"/>
      <c r="R21" s="5"/>
      <c r="S21" s="5"/>
      <c r="T21" s="5"/>
      <c r="U21" s="5"/>
      <c r="V21" s="5"/>
      <c r="W21" s="5"/>
      <c r="X21" s="5"/>
      <c r="Y21" s="5"/>
      <c r="Z21"/>
      <c r="AA21"/>
      <c r="AB21"/>
    </row>
    <row r="22" spans="1:29" s="171" customFormat="1" ht="19.95" customHeight="1">
      <c r="A22" s="186"/>
      <c r="D22"/>
      <c r="E22"/>
      <c r="F22"/>
      <c r="G22"/>
      <c r="H22"/>
      <c r="I22"/>
      <c r="J22"/>
      <c r="K22"/>
      <c r="L22"/>
      <c r="M22"/>
      <c r="N22"/>
      <c r="O22"/>
      <c r="P22"/>
      <c r="Q22" s="93"/>
      <c r="R22" s="5"/>
      <c r="S22" s="5"/>
      <c r="T22" s="5"/>
      <c r="U22" s="5"/>
      <c r="V22" s="5"/>
      <c r="W22" s="5"/>
      <c r="X22" s="5"/>
      <c r="Y22" s="5"/>
      <c r="Z22"/>
      <c r="AA22"/>
      <c r="AB22"/>
    </row>
    <row r="23" spans="1:29" s="171" customFormat="1" ht="19.95" customHeight="1">
      <c r="A23" s="186"/>
      <c r="D23"/>
      <c r="E23" s="93" t="s">
        <v>977</v>
      </c>
      <c r="F23" s="96" t="s">
        <v>990</v>
      </c>
      <c r="G23" s="96"/>
      <c r="H23" t="s">
        <v>991</v>
      </c>
      <c r="I23" t="s">
        <v>992</v>
      </c>
      <c r="J23"/>
      <c r="K23" t="s">
        <v>993</v>
      </c>
      <c r="L23"/>
      <c r="M23" t="s">
        <v>994</v>
      </c>
      <c r="N23"/>
      <c r="O23" s="41" t="s">
        <v>996</v>
      </c>
      <c r="P23" t="s">
        <v>995</v>
      </c>
      <c r="Q23"/>
      <c r="R23" s="5"/>
      <c r="S23" s="5"/>
      <c r="T23" s="5"/>
      <c r="U23" s="5"/>
      <c r="V23" s="5"/>
      <c r="W23" s="5"/>
      <c r="X23" s="5"/>
      <c r="Y23" s="5"/>
      <c r="Z23" s="93"/>
      <c r="AA23" s="93"/>
      <c r="AB23" s="93"/>
    </row>
    <row r="24" spans="1:29" s="171" customFormat="1" ht="19.95" customHeight="1">
      <c r="A24" s="186"/>
      <c r="D24"/>
      <c r="E24"/>
      <c r="F24"/>
      <c r="G24"/>
      <c r="H24"/>
      <c r="I24"/>
      <c r="J24"/>
      <c r="K24"/>
      <c r="L24"/>
      <c r="M24"/>
      <c r="N24"/>
      <c r="O24"/>
      <c r="P24"/>
      <c r="Q24" s="93"/>
      <c r="R24" s="96"/>
      <c r="S24" s="96"/>
      <c r="T24" s="93"/>
      <c r="U24" s="93"/>
      <c r="V24" s="93"/>
      <c r="W24" s="93"/>
      <c r="X24" s="96"/>
      <c r="Y24" s="96"/>
      <c r="Z24"/>
      <c r="AA24"/>
      <c r="AB24"/>
    </row>
    <row r="25" spans="1:29" s="171" customFormat="1" ht="19.95" customHeight="1">
      <c r="A25" s="186"/>
      <c r="D25"/>
      <c r="E25"/>
      <c r="F25"/>
      <c r="G25"/>
      <c r="H25"/>
      <c r="I25"/>
      <c r="J25"/>
      <c r="K25"/>
      <c r="L25"/>
      <c r="M25"/>
      <c r="N25"/>
      <c r="O25"/>
      <c r="P25"/>
      <c r="Q25" s="93"/>
      <c r="R25" s="96"/>
      <c r="S25" s="96"/>
      <c r="T25" s="93"/>
      <c r="U25" s="93"/>
      <c r="V25" s="93"/>
      <c r="W25" s="93"/>
      <c r="X25" s="96"/>
      <c r="Y25" s="96"/>
      <c r="Z25"/>
      <c r="AA25"/>
      <c r="AB25"/>
    </row>
    <row r="26" spans="1:29" s="171" customFormat="1" ht="19.95" customHeight="1">
      <c r="A26" s="186"/>
      <c r="D26"/>
      <c r="E26"/>
      <c r="F26"/>
      <c r="G26"/>
      <c r="H26"/>
      <c r="I26"/>
      <c r="J26"/>
      <c r="K26"/>
      <c r="L26"/>
      <c r="M26"/>
      <c r="N26"/>
      <c r="O26"/>
      <c r="P26"/>
      <c r="Q26" s="93"/>
      <c r="R26" s="96"/>
      <c r="S26" s="96"/>
      <c r="T26" s="93"/>
      <c r="U26" s="93"/>
      <c r="V26" s="93"/>
      <c r="W26" s="93"/>
      <c r="X26" s="96"/>
      <c r="Y26" s="96"/>
      <c r="Z26"/>
      <c r="AA26"/>
      <c r="AB26"/>
    </row>
    <row r="27" spans="1:29" s="171" customFormat="1" ht="19.95" customHeight="1">
      <c r="A27" s="186"/>
      <c r="Q27" s="172"/>
      <c r="R27" s="173"/>
      <c r="S27" s="173"/>
      <c r="T27" s="172"/>
      <c r="U27" s="172"/>
      <c r="V27" s="172"/>
      <c r="W27" s="172"/>
      <c r="X27" s="173"/>
      <c r="Y27" s="173"/>
    </row>
    <row r="28" spans="1:29" s="171" customFormat="1" ht="19.95" customHeight="1">
      <c r="A28" s="186"/>
      <c r="Q28" s="172"/>
      <c r="R28" s="173"/>
      <c r="S28" s="173"/>
      <c r="T28" s="172"/>
      <c r="U28" s="172"/>
      <c r="V28" s="172"/>
      <c r="W28" s="172"/>
      <c r="X28" s="173"/>
      <c r="Y28" s="173"/>
    </row>
    <row r="29" spans="1:29" s="171" customFormat="1" ht="19.95" customHeight="1">
      <c r="A29" s="186"/>
      <c r="Q29" s="172"/>
      <c r="R29" s="173"/>
      <c r="S29" s="173"/>
      <c r="T29" s="172"/>
      <c r="U29" s="172"/>
      <c r="V29" s="172"/>
      <c r="W29" s="172"/>
      <c r="X29" s="173"/>
      <c r="Y29" s="173"/>
    </row>
    <row r="30" spans="1:29" s="171" customFormat="1" ht="19.95" customHeight="1">
      <c r="A30" s="186"/>
      <c r="Q30" s="172"/>
      <c r="R30" s="173"/>
      <c r="S30" s="173"/>
      <c r="T30" s="172"/>
      <c r="U30" s="172"/>
      <c r="V30" s="172"/>
      <c r="W30" s="172"/>
      <c r="X30" s="173"/>
      <c r="Y30" s="173"/>
    </row>
    <row r="31" spans="1:29" s="171" customFormat="1" ht="19.95" customHeight="1">
      <c r="A31" s="186"/>
      <c r="Q31" s="172"/>
      <c r="R31" s="173"/>
      <c r="S31" s="173"/>
      <c r="T31" s="172"/>
      <c r="U31" s="172"/>
      <c r="V31" s="172"/>
      <c r="W31" s="172"/>
      <c r="X31" s="173"/>
      <c r="Y31" s="173"/>
    </row>
    <row r="32" spans="1:29" s="171" customFormat="1" ht="19.95" customHeight="1">
      <c r="A32" s="186"/>
      <c r="Q32" s="172"/>
      <c r="R32" s="173"/>
      <c r="S32" s="173"/>
      <c r="T32" s="172"/>
      <c r="U32" s="172"/>
      <c r="V32" s="172"/>
      <c r="W32" s="172"/>
      <c r="X32" s="173"/>
      <c r="Y32" s="173"/>
    </row>
    <row r="33" spans="1:28" s="171" customFormat="1">
      <c r="A33" s="186"/>
      <c r="Q33" s="172"/>
      <c r="R33" s="173"/>
      <c r="S33" s="173"/>
      <c r="T33" s="172"/>
      <c r="U33" s="172"/>
      <c r="V33" s="172"/>
      <c r="W33" s="172"/>
      <c r="X33" s="173"/>
      <c r="Y33" s="173"/>
    </row>
    <row r="34" spans="1:28" s="171" customFormat="1">
      <c r="A34" s="186"/>
      <c r="Q34" s="172"/>
      <c r="R34" s="173"/>
      <c r="S34" s="173"/>
      <c r="T34" s="172"/>
      <c r="U34" s="172"/>
      <c r="V34" s="172"/>
      <c r="W34" s="172"/>
      <c r="X34" s="173"/>
      <c r="Y34" s="173"/>
    </row>
    <row r="35" spans="1:28" s="171" customFormat="1">
      <c r="A35" s="186"/>
      <c r="Q35" s="172"/>
      <c r="R35" s="173"/>
      <c r="S35" s="173"/>
      <c r="T35" s="172"/>
      <c r="U35" s="172"/>
      <c r="V35" s="172"/>
      <c r="W35" s="172"/>
      <c r="X35" s="173"/>
      <c r="Y35" s="173"/>
    </row>
    <row r="36" spans="1:28" s="171" customFormat="1">
      <c r="A36" s="186"/>
      <c r="Q36" s="172"/>
      <c r="R36" s="173"/>
      <c r="S36" s="173"/>
      <c r="T36" s="172"/>
      <c r="U36" s="172"/>
      <c r="V36" s="172"/>
      <c r="W36" s="172"/>
      <c r="X36" s="173"/>
      <c r="Y36" s="173"/>
    </row>
    <row r="37" spans="1:28" s="171" customFormat="1">
      <c r="A37" s="186"/>
      <c r="Q37" s="172"/>
      <c r="R37" s="173"/>
      <c r="S37" s="173"/>
      <c r="T37" s="172"/>
      <c r="U37" s="172"/>
      <c r="V37" s="172"/>
      <c r="W37" s="172"/>
      <c r="X37" s="173"/>
      <c r="Y37" s="173"/>
    </row>
    <row r="38" spans="1:28" s="171" customFormat="1">
      <c r="A38" s="186"/>
      <c r="Q38" s="172"/>
      <c r="R38" s="173"/>
      <c r="S38" s="173"/>
      <c r="T38" s="172"/>
      <c r="U38" s="172"/>
      <c r="V38" s="172"/>
      <c r="W38" s="172"/>
      <c r="X38" s="173"/>
      <c r="Y38" s="173"/>
    </row>
    <row r="39" spans="1:28" s="171" customFormat="1">
      <c r="A39" s="186"/>
      <c r="Q39" s="172"/>
      <c r="R39" s="173"/>
      <c r="S39" s="173"/>
      <c r="T39" s="172"/>
      <c r="U39" s="172"/>
      <c r="V39" s="172"/>
      <c r="W39" s="172"/>
      <c r="X39" s="173"/>
      <c r="Y39" s="173"/>
    </row>
    <row r="40" spans="1:28" s="171" customFormat="1">
      <c r="A40" s="186"/>
      <c r="Q40" s="172"/>
      <c r="R40" s="173"/>
      <c r="S40" s="173"/>
      <c r="T40" s="172"/>
      <c r="U40" s="172"/>
      <c r="V40" s="172"/>
      <c r="W40" s="172"/>
      <c r="X40" s="173"/>
      <c r="Y40" s="173"/>
    </row>
    <row r="41" spans="1:28" s="171" customFormat="1">
      <c r="A41" s="186"/>
      <c r="Q41" s="172"/>
      <c r="R41" s="173"/>
      <c r="S41" s="173"/>
      <c r="T41" s="172"/>
      <c r="U41" s="172"/>
      <c r="V41" s="172"/>
      <c r="W41" s="172"/>
      <c r="X41" s="173"/>
      <c r="Y41" s="173"/>
    </row>
    <row r="42" spans="1:28" s="171" customFormat="1">
      <c r="A42" s="186"/>
      <c r="Q42" s="172"/>
      <c r="R42" s="173"/>
      <c r="S42" s="173"/>
      <c r="T42" s="172"/>
      <c r="U42" s="172"/>
      <c r="V42" s="172"/>
      <c r="W42" s="172"/>
      <c r="X42" s="173"/>
      <c r="Y42" s="173"/>
    </row>
    <row r="43" spans="1:28" s="171" customFormat="1">
      <c r="A43" s="186"/>
      <c r="D43"/>
      <c r="E43"/>
      <c r="F43"/>
      <c r="G43"/>
      <c r="H43"/>
      <c r="I43"/>
      <c r="J43"/>
      <c r="K43"/>
      <c r="L43"/>
      <c r="M43"/>
      <c r="N43"/>
      <c r="O43"/>
      <c r="P43"/>
      <c r="Q43" s="93"/>
      <c r="R43" s="96"/>
      <c r="S43" s="96"/>
      <c r="T43" s="93"/>
      <c r="U43" s="93"/>
      <c r="V43" s="93"/>
      <c r="W43" s="93"/>
      <c r="X43" s="96"/>
      <c r="Y43" s="96"/>
      <c r="Z43"/>
      <c r="AA43"/>
      <c r="AB43"/>
    </row>
    <row r="44" spans="1:28" s="171" customFormat="1">
      <c r="A44" s="186"/>
      <c r="D44"/>
      <c r="E44"/>
      <c r="F44"/>
      <c r="G44"/>
      <c r="H44"/>
      <c r="I44"/>
      <c r="J44"/>
      <c r="K44"/>
      <c r="L44"/>
      <c r="M44"/>
      <c r="N44"/>
      <c r="O44"/>
      <c r="P44"/>
      <c r="Q44" s="93"/>
      <c r="R44" s="96"/>
      <c r="S44" s="96"/>
      <c r="T44" s="93"/>
      <c r="U44" s="93"/>
      <c r="V44" s="93"/>
      <c r="W44" s="93"/>
      <c r="X44" s="96"/>
      <c r="Y44" s="96"/>
      <c r="Z44"/>
      <c r="AA44"/>
      <c r="AB44"/>
    </row>
    <row r="45" spans="1:28" s="171" customFormat="1">
      <c r="A45" s="186"/>
      <c r="Q45" s="172"/>
      <c r="R45" s="173"/>
      <c r="S45" s="173"/>
      <c r="T45" s="172"/>
      <c r="U45" s="172"/>
      <c r="V45" s="172"/>
      <c r="W45" s="172"/>
      <c r="X45" s="173"/>
      <c r="Y45" s="173"/>
    </row>
  </sheetData>
  <mergeCells count="26">
    <mergeCell ref="A19:B19"/>
    <mergeCell ref="T12:V12"/>
    <mergeCell ref="Z12:AA12"/>
    <mergeCell ref="H14:I14"/>
    <mergeCell ref="O14:P14"/>
    <mergeCell ref="T14:V14"/>
    <mergeCell ref="Z14:AA14"/>
    <mergeCell ref="H16:I16"/>
    <mergeCell ref="O16:P16"/>
    <mergeCell ref="T16:V16"/>
    <mergeCell ref="Z16:AA16"/>
    <mergeCell ref="E18:Z18"/>
    <mergeCell ref="H8:K8"/>
    <mergeCell ref="O8:P8"/>
    <mergeCell ref="T8:V8"/>
    <mergeCell ref="Z8:AA8"/>
    <mergeCell ref="H10:I10"/>
    <mergeCell ref="O10:P10"/>
    <mergeCell ref="T10:V10"/>
    <mergeCell ref="Z10:AA10"/>
    <mergeCell ref="X6:AA6"/>
    <mergeCell ref="A2:B2"/>
    <mergeCell ref="E4:M4"/>
    <mergeCell ref="E6:K6"/>
    <mergeCell ref="M6:P6"/>
    <mergeCell ref="R6:V6"/>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45B91-E5FA-4A95-A7AA-FBE4D5D2E494}">
  <sheetPr codeName="Sheet45">
    <tabColor rgb="FF4FF721"/>
  </sheetPr>
  <dimension ref="A1:Y57"/>
  <sheetViews>
    <sheetView showGridLines="0" workbookViewId="0">
      <selection activeCell="L4" sqref="L4"/>
    </sheetView>
  </sheetViews>
  <sheetFormatPr defaultColWidth="9.109375" defaultRowHeight="14.4"/>
  <cols>
    <col min="1" max="1" width="6.6640625" style="170" customWidth="1"/>
    <col min="2" max="2" width="14.77734375" style="5" customWidth="1"/>
    <col min="3" max="4" width="1.77734375" style="171" customWidth="1"/>
    <col min="5" max="5" width="17.77734375" style="5" customWidth="1"/>
    <col min="6" max="6" width="6.77734375" style="5" customWidth="1"/>
    <col min="7" max="7" width="8.77734375" style="5" customWidth="1"/>
    <col min="8" max="8" width="1.109375" style="5" customWidth="1"/>
    <col min="9" max="9" width="8.109375" style="5" customWidth="1"/>
    <col min="10" max="10" width="5.77734375" style="5" customWidth="1"/>
    <col min="11" max="11" width="16.77734375" style="5" customWidth="1"/>
    <col min="12" max="13" width="11.88671875" style="5" customWidth="1"/>
    <col min="14" max="14" width="5.77734375" style="37" customWidth="1"/>
    <col min="15" max="15" width="16.77734375" style="38" customWidth="1"/>
    <col min="16" max="16" width="1.33203125" style="38" customWidth="1"/>
    <col min="17" max="17" width="22.77734375" style="37" customWidth="1"/>
    <col min="18" max="18" width="5.77734375" style="37" customWidth="1"/>
    <col min="19" max="19" width="8.44140625" style="38" customWidth="1"/>
    <col min="20" max="20" width="8.33203125" style="38" customWidth="1"/>
    <col min="21" max="21" width="15.88671875" style="5" customWidth="1"/>
    <col min="22" max="22" width="1.33203125" style="5" customWidth="1"/>
    <col min="23" max="23" width="5.44140625" style="5" customWidth="1"/>
    <col min="24" max="24" width="1.77734375" style="171" customWidth="1"/>
    <col min="25" max="16384" width="9.109375" style="5"/>
  </cols>
  <sheetData>
    <row r="1" spans="1:25" ht="14.4" customHeight="1">
      <c r="E1" s="171"/>
      <c r="F1" s="171"/>
      <c r="G1" s="171"/>
      <c r="H1" s="171"/>
      <c r="I1" s="171"/>
      <c r="J1" s="171"/>
      <c r="K1" s="171"/>
      <c r="L1" s="171"/>
      <c r="M1" s="171"/>
      <c r="N1" s="172"/>
      <c r="O1" s="173"/>
      <c r="P1" s="173"/>
      <c r="Q1" s="172"/>
      <c r="R1" s="172"/>
      <c r="S1" s="173"/>
      <c r="T1" s="173"/>
      <c r="U1" s="171"/>
      <c r="V1" s="171"/>
      <c r="W1" s="171"/>
    </row>
    <row r="2" spans="1:25" customFormat="1" ht="34.950000000000003" customHeight="1">
      <c r="A2" s="1808"/>
      <c r="B2" s="1809"/>
      <c r="C2" s="171"/>
      <c r="D2" s="5"/>
      <c r="E2" s="174" t="s">
        <v>1484</v>
      </c>
      <c r="F2" s="5"/>
      <c r="G2" s="5"/>
      <c r="H2" s="5"/>
      <c r="I2" s="5"/>
      <c r="J2" s="5"/>
      <c r="K2" s="5"/>
      <c r="L2" s="175"/>
      <c r="M2" s="5"/>
      <c r="N2" s="5"/>
      <c r="O2" s="5"/>
      <c r="P2" s="5"/>
      <c r="Q2" s="5"/>
      <c r="R2" s="5"/>
      <c r="S2" s="5"/>
      <c r="T2" s="5"/>
      <c r="U2" s="5"/>
      <c r="V2" s="5"/>
      <c r="W2" s="5"/>
      <c r="X2" s="5"/>
    </row>
    <row r="3" spans="1:25" customFormat="1" ht="15" customHeight="1">
      <c r="A3" s="170"/>
      <c r="B3" s="5"/>
      <c r="C3" s="171"/>
      <c r="D3" s="171"/>
      <c r="E3" s="171"/>
      <c r="F3" s="176"/>
      <c r="G3" s="171"/>
      <c r="H3" s="171"/>
      <c r="I3" s="171"/>
      <c r="J3" s="171"/>
      <c r="K3" s="171"/>
      <c r="L3" s="171"/>
      <c r="M3" s="171"/>
      <c r="N3" s="171"/>
      <c r="O3" s="171"/>
      <c r="P3" s="171"/>
      <c r="Q3" s="171"/>
      <c r="R3" s="171"/>
      <c r="S3" s="171"/>
      <c r="T3" s="171"/>
      <c r="U3" s="171"/>
      <c r="V3" s="171"/>
      <c r="W3" s="171"/>
      <c r="X3" s="171"/>
    </row>
    <row r="4" spans="1:25" s="16" customFormat="1" ht="34.950000000000003" customHeight="1">
      <c r="A4" s="177"/>
      <c r="C4" s="178"/>
      <c r="E4" s="1819"/>
      <c r="F4" s="1820"/>
      <c r="G4" s="1820"/>
      <c r="H4" s="1820"/>
      <c r="I4" s="1820"/>
      <c r="J4" s="41"/>
      <c r="K4" s="17"/>
      <c r="L4" s="17"/>
      <c r="M4" s="18"/>
      <c r="N4" s="18"/>
      <c r="O4" s="18"/>
      <c r="P4" s="18"/>
      <c r="Q4" s="18"/>
      <c r="R4" s="18"/>
      <c r="S4" s="18"/>
      <c r="T4" s="18"/>
    </row>
    <row r="5" spans="1:25" s="16" customFormat="1" ht="10.050000000000001" customHeight="1">
      <c r="A5" s="177"/>
      <c r="C5" s="178"/>
      <c r="E5" s="17"/>
      <c r="F5" s="17"/>
      <c r="G5" s="17"/>
      <c r="H5" s="17"/>
      <c r="I5" s="17"/>
      <c r="J5" s="17"/>
      <c r="K5" s="17"/>
      <c r="L5" s="17"/>
      <c r="M5" s="17"/>
      <c r="N5" s="17"/>
      <c r="O5" s="17"/>
      <c r="P5" s="17"/>
      <c r="Q5" s="17"/>
      <c r="R5" s="17"/>
      <c r="S5" s="17"/>
      <c r="T5" s="17"/>
    </row>
    <row r="6" spans="1:25" s="201" customFormat="1" ht="19.95" customHeight="1">
      <c r="C6" s="202"/>
      <c r="D6" s="203"/>
      <c r="E6" s="1857" t="s">
        <v>1299</v>
      </c>
      <c r="F6" s="1857"/>
      <c r="G6" s="1857"/>
      <c r="H6" s="1857"/>
      <c r="I6" s="1857"/>
      <c r="J6" s="204"/>
      <c r="K6" s="1857" t="s">
        <v>306</v>
      </c>
      <c r="L6" s="1858"/>
      <c r="M6" s="1858"/>
      <c r="N6" s="205"/>
      <c r="O6" s="1857" t="s">
        <v>307</v>
      </c>
      <c r="P6" s="1858"/>
      <c r="Q6" s="1858"/>
      <c r="R6" s="206"/>
      <c r="S6" s="1857" t="s">
        <v>1424</v>
      </c>
      <c r="T6" s="1857"/>
      <c r="U6" s="1858"/>
      <c r="V6" s="1884"/>
      <c r="W6" s="1884"/>
      <c r="X6" s="203"/>
      <c r="Y6" s="202"/>
    </row>
    <row r="7" spans="1:25" s="146" customFormat="1" ht="15" customHeight="1">
      <c r="A7" s="181"/>
      <c r="C7" s="182"/>
      <c r="D7" s="24"/>
      <c r="E7" s="24"/>
      <c r="F7" s="26"/>
      <c r="G7" s="26"/>
      <c r="H7" s="24"/>
      <c r="I7" s="24"/>
      <c r="J7" s="24"/>
      <c r="K7" s="95"/>
      <c r="L7" s="26"/>
      <c r="M7" s="24"/>
      <c r="N7" s="158"/>
      <c r="O7" s="24"/>
      <c r="P7" s="24"/>
      <c r="Q7" s="26"/>
      <c r="R7" s="41"/>
      <c r="S7" s="24"/>
      <c r="T7" s="24"/>
      <c r="U7" s="24"/>
      <c r="V7" s="24"/>
      <c r="W7" s="24"/>
      <c r="X7" s="24"/>
    </row>
    <row r="8" spans="1:25" ht="18" customHeight="1">
      <c r="D8"/>
      <c r="E8" s="25" t="s">
        <v>174</v>
      </c>
      <c r="F8" s="1810" t="s">
        <v>181</v>
      </c>
      <c r="G8" s="1811"/>
      <c r="H8" s="1811"/>
      <c r="I8" s="1812"/>
      <c r="J8" s="158"/>
      <c r="K8" s="25" t="s">
        <v>289</v>
      </c>
      <c r="L8" s="1810">
        <v>2564321</v>
      </c>
      <c r="M8" s="1856"/>
      <c r="N8" s="158"/>
      <c r="O8" s="25" t="s">
        <v>291</v>
      </c>
      <c r="P8" s="95"/>
      <c r="Q8" s="97" t="s">
        <v>183</v>
      </c>
      <c r="R8" s="41"/>
      <c r="S8" s="25" t="s">
        <v>310</v>
      </c>
      <c r="T8" s="95"/>
      <c r="U8" s="1813">
        <v>40807</v>
      </c>
      <c r="V8" s="1812"/>
      <c r="W8" s="26"/>
      <c r="X8"/>
    </row>
    <row r="9" spans="1:25" s="19" customFormat="1" ht="10.050000000000001" customHeight="1">
      <c r="A9" s="183"/>
      <c r="C9" s="179"/>
      <c r="D9" s="28"/>
      <c r="E9" s="10"/>
      <c r="F9" s="10"/>
      <c r="G9" s="10"/>
      <c r="H9" s="10"/>
      <c r="I9" s="10"/>
      <c r="J9" s="28"/>
      <c r="K9" s="10"/>
      <c r="L9" s="10"/>
      <c r="M9" s="188"/>
      <c r="N9" s="158"/>
      <c r="O9" s="10"/>
      <c r="P9" s="28"/>
      <c r="Q9" s="28"/>
      <c r="R9" s="41"/>
      <c r="S9" s="10"/>
      <c r="T9" s="28"/>
      <c r="U9" s="10"/>
      <c r="V9" s="10"/>
      <c r="W9" s="10"/>
      <c r="X9" s="28"/>
    </row>
    <row r="10" spans="1:25" ht="18" customHeight="1">
      <c r="D10"/>
      <c r="E10" s="25" t="s">
        <v>176</v>
      </c>
      <c r="F10" s="1813">
        <v>26182</v>
      </c>
      <c r="G10" s="1812"/>
      <c r="H10"/>
      <c r="I10" s="1004">
        <f ca="1">(TODAY()-F10)/365.25</f>
        <v>54.127310061601641</v>
      </c>
      <c r="J10" s="158"/>
      <c r="K10" s="40" t="s">
        <v>1935</v>
      </c>
      <c r="N10" s="158"/>
      <c r="O10" s="25" t="s">
        <v>178</v>
      </c>
      <c r="P10" s="95"/>
      <c r="Q10" s="97" t="s">
        <v>1833</v>
      </c>
      <c r="R10" s="41"/>
      <c r="S10" s="25" t="s">
        <v>169</v>
      </c>
      <c r="U10" s="1859" t="s">
        <v>262</v>
      </c>
      <c r="V10" s="1811"/>
      <c r="W10" s="1812"/>
      <c r="X10"/>
    </row>
    <row r="11" spans="1:25" s="19" customFormat="1" ht="10.050000000000001" customHeight="1">
      <c r="A11" s="183"/>
      <c r="C11" s="179"/>
      <c r="D11" s="28"/>
      <c r="E11" s="12"/>
      <c r="J11" s="28"/>
      <c r="K11" s="12"/>
      <c r="N11" s="190"/>
      <c r="O11" s="10"/>
      <c r="P11" s="28"/>
      <c r="Q11" s="10"/>
      <c r="R11" s="41"/>
      <c r="S11" s="10"/>
      <c r="T11" s="28"/>
      <c r="U11" s="191"/>
      <c r="V11" s="191"/>
      <c r="W11" s="191"/>
      <c r="X11" s="28"/>
    </row>
    <row r="12" spans="1:25" ht="18" customHeight="1">
      <c r="D12"/>
      <c r="E12" s="25" t="s">
        <v>175</v>
      </c>
      <c r="F12" s="1810" t="s">
        <v>182</v>
      </c>
      <c r="G12" s="1811"/>
      <c r="H12" s="1811"/>
      <c r="I12" s="1812"/>
      <c r="J12" s="158"/>
      <c r="K12" s="25" t="s">
        <v>290</v>
      </c>
      <c r="L12" s="1810">
        <v>4323232</v>
      </c>
      <c r="M12" s="1856"/>
      <c r="N12" s="158"/>
      <c r="O12" s="25" t="s">
        <v>1423</v>
      </c>
      <c r="P12" s="95"/>
      <c r="Q12" s="97" t="s">
        <v>313</v>
      </c>
      <c r="R12" s="41"/>
      <c r="S12" s="25" t="s">
        <v>109</v>
      </c>
      <c r="U12" s="1859" t="s">
        <v>263</v>
      </c>
      <c r="V12" s="1811"/>
      <c r="W12" s="1812"/>
      <c r="X12"/>
    </row>
    <row r="13" spans="1:25" s="19" customFormat="1" ht="10.050000000000001" customHeight="1">
      <c r="A13" s="183"/>
      <c r="C13" s="179"/>
      <c r="D13" s="28"/>
      <c r="E13" s="10"/>
      <c r="F13" s="10"/>
      <c r="G13" s="10"/>
      <c r="H13" s="189"/>
      <c r="I13" s="28"/>
      <c r="J13" s="28"/>
      <c r="K13" s="10"/>
      <c r="L13" s="10"/>
      <c r="M13" s="28"/>
      <c r="N13" s="190"/>
      <c r="O13" s="10"/>
      <c r="P13" s="28"/>
      <c r="Q13" s="192"/>
      <c r="R13" s="41"/>
      <c r="S13" s="10"/>
      <c r="T13" s="28"/>
      <c r="U13" s="191"/>
      <c r="V13" s="191"/>
      <c r="W13" s="191"/>
      <c r="X13" s="28"/>
    </row>
    <row r="14" spans="1:25" ht="18" customHeight="1">
      <c r="D14"/>
      <c r="E14" s="25" t="s">
        <v>1831</v>
      </c>
      <c r="F14" s="1813">
        <f ca="1">TODAY()+33</f>
        <v>45985</v>
      </c>
      <c r="G14" s="1812"/>
      <c r="H14"/>
      <c r="I14" s="1004">
        <f ca="1">F14-TODAY()</f>
        <v>33</v>
      </c>
      <c r="J14" s="158"/>
      <c r="K14" s="25" t="s">
        <v>254</v>
      </c>
      <c r="L14" s="1256" t="s">
        <v>315</v>
      </c>
      <c r="M14" s="703"/>
      <c r="N14" s="158"/>
      <c r="O14" s="25" t="s">
        <v>248</v>
      </c>
      <c r="P14" s="95"/>
      <c r="Q14" s="97" t="s">
        <v>316</v>
      </c>
      <c r="R14" s="41"/>
      <c r="S14" s="25" t="s">
        <v>110</v>
      </c>
      <c r="T14" s="95"/>
      <c r="U14" s="1813" t="s">
        <v>112</v>
      </c>
      <c r="V14" s="1811"/>
      <c r="W14" s="1812"/>
      <c r="X14"/>
    </row>
    <row r="15" spans="1:25" ht="10.050000000000001" customHeight="1">
      <c r="D15"/>
      <c r="E15" s="25"/>
      <c r="F15" s="30"/>
      <c r="G15" s="26"/>
      <c r="H15" s="168"/>
      <c r="I15" s="158"/>
      <c r="J15" s="158"/>
      <c r="K15" s="25"/>
      <c r="L15" s="26"/>
      <c r="M15" s="98"/>
      <c r="N15" s="158"/>
      <c r="O15" s="25"/>
      <c r="P15" s="95"/>
      <c r="Q15" s="25"/>
      <c r="R15" s="41"/>
      <c r="S15" s="10"/>
      <c r="T15" s="28"/>
      <c r="U15" s="10"/>
      <c r="V15" s="10"/>
      <c r="W15" s="10"/>
      <c r="X15"/>
    </row>
    <row r="16" spans="1:25" ht="18" customHeight="1">
      <c r="D16"/>
      <c r="E16" s="25" t="s">
        <v>1348</v>
      </c>
      <c r="F16" s="1813" t="s">
        <v>187</v>
      </c>
      <c r="G16" s="1811"/>
      <c r="H16" s="216"/>
      <c r="I16" s="217"/>
      <c r="J16" s="158"/>
      <c r="K16" s="1019" t="s">
        <v>234</v>
      </c>
      <c r="L16" s="101"/>
      <c r="M16" s="703"/>
      <c r="N16" s="158"/>
      <c r="O16" s="25" t="s">
        <v>249</v>
      </c>
      <c r="P16" s="95"/>
      <c r="Q16" s="97" t="s">
        <v>317</v>
      </c>
      <c r="R16" s="41"/>
      <c r="S16" s="25" t="s">
        <v>180</v>
      </c>
      <c r="T16" s="95"/>
      <c r="U16" s="1859" t="s">
        <v>318</v>
      </c>
      <c r="V16" s="1811"/>
      <c r="W16" s="1812"/>
      <c r="X16"/>
    </row>
    <row r="17" spans="1:25" s="19" customFormat="1" ht="15" customHeight="1">
      <c r="A17" s="183"/>
      <c r="C17" s="179"/>
      <c r="D17" s="28"/>
      <c r="E17" s="95"/>
      <c r="F17" s="30"/>
      <c r="G17" s="26"/>
      <c r="H17" s="168"/>
      <c r="I17" s="158"/>
      <c r="J17" s="28"/>
      <c r="K17" s="28"/>
      <c r="L17" s="190"/>
      <c r="M17" s="190"/>
      <c r="N17" s="190"/>
      <c r="O17" s="28"/>
      <c r="P17" s="28"/>
      <c r="Q17" s="28"/>
      <c r="R17" s="41"/>
      <c r="S17" s="28"/>
      <c r="T17" s="28"/>
      <c r="U17" s="28"/>
      <c r="V17" s="28"/>
      <c r="W17" s="28"/>
      <c r="X17" s="28"/>
    </row>
    <row r="18" spans="1:25" ht="19.95" customHeight="1">
      <c r="D18"/>
      <c r="E18" s="1857" t="s">
        <v>333</v>
      </c>
      <c r="F18" s="1857"/>
      <c r="G18" s="1857"/>
      <c r="H18" s="1857"/>
      <c r="I18" s="1857"/>
      <c r="J18" s="207"/>
      <c r="K18" s="1857" t="s">
        <v>319</v>
      </c>
      <c r="L18" s="1857"/>
      <c r="M18" s="1857"/>
      <c r="N18" s="187"/>
      <c r="O18" s="1857" t="s">
        <v>299</v>
      </c>
      <c r="P18" s="1857"/>
      <c r="Q18" s="1857"/>
      <c r="R18" s="208"/>
      <c r="S18" s="1857" t="s">
        <v>1852</v>
      </c>
      <c r="T18" s="1857"/>
      <c r="U18" s="1858"/>
      <c r="V18" s="1884"/>
      <c r="W18" s="1884"/>
      <c r="X18"/>
      <c r="Y18" s="171"/>
    </row>
    <row r="19" spans="1:25" s="19" customFormat="1" ht="15" customHeight="1">
      <c r="A19" s="183"/>
      <c r="C19" s="179"/>
      <c r="D19" s="28"/>
      <c r="E19" s="28"/>
      <c r="F19" s="10"/>
      <c r="G19" s="10"/>
      <c r="H19" s="28"/>
      <c r="I19" s="28"/>
      <c r="J19" s="28"/>
      <c r="K19" s="28"/>
      <c r="L19" s="192"/>
      <c r="M19" s="192"/>
      <c r="N19" s="28"/>
      <c r="O19" s="28"/>
      <c r="P19" s="28"/>
      <c r="Q19" s="28"/>
      <c r="R19" s="41"/>
      <c r="S19" s="28"/>
      <c r="T19" s="28"/>
      <c r="U19" s="28"/>
      <c r="V19" s="28"/>
      <c r="W19" s="28"/>
      <c r="X19" s="28"/>
    </row>
    <row r="20" spans="1:25" ht="18" customHeight="1">
      <c r="D20"/>
      <c r="E20" s="25" t="s">
        <v>280</v>
      </c>
      <c r="F20" s="1810" t="s">
        <v>320</v>
      </c>
      <c r="G20" s="1812"/>
      <c r="H20" s="95"/>
      <c r="I20"/>
      <c r="J20" s="158"/>
      <c r="K20" s="25" t="s">
        <v>321</v>
      </c>
      <c r="L20" s="1810" t="s">
        <v>184</v>
      </c>
      <c r="M20" s="1812"/>
      <c r="N20" s="93"/>
      <c r="O20" s="25" t="s">
        <v>232</v>
      </c>
      <c r="P20" s="96"/>
      <c r="Q20"/>
      <c r="R20" s="41"/>
      <c r="S20" s="1881" t="s">
        <v>1835</v>
      </c>
      <c r="T20" s="1881"/>
      <c r="U20" s="1868"/>
      <c r="V20" s="1868"/>
      <c r="W20" s="195"/>
      <c r="X20"/>
    </row>
    <row r="21" spans="1:25" s="19" customFormat="1" ht="10.050000000000001" customHeight="1">
      <c r="A21" s="183"/>
      <c r="C21" s="179"/>
      <c r="D21" s="28"/>
      <c r="E21" s="10"/>
      <c r="F21" s="10"/>
      <c r="G21" s="10"/>
      <c r="H21" s="95"/>
      <c r="I21" s="28"/>
      <c r="J21" s="158"/>
      <c r="K21" s="10"/>
      <c r="L21" s="10"/>
      <c r="M21" s="10"/>
      <c r="N21" s="28"/>
      <c r="O21" s="10"/>
      <c r="P21" s="28"/>
      <c r="Q21" s="28"/>
      <c r="R21" s="41"/>
      <c r="S21" s="12"/>
      <c r="T21" s="12"/>
      <c r="U21" s="40"/>
      <c r="V21" s="40"/>
      <c r="W21" s="1003"/>
      <c r="X21" s="28"/>
    </row>
    <row r="22" spans="1:25" s="154" customFormat="1" ht="20.100000000000001" customHeight="1">
      <c r="A22" s="166"/>
      <c r="B22" s="166"/>
      <c r="C22" s="184"/>
      <c r="D22" s="151"/>
      <c r="E22" s="25" t="s">
        <v>282</v>
      </c>
      <c r="F22" s="1810" t="s">
        <v>283</v>
      </c>
      <c r="G22" s="1812"/>
      <c r="H22" s="95"/>
      <c r="I22" s="152"/>
      <c r="J22" s="158"/>
      <c r="K22" s="25" t="s">
        <v>233</v>
      </c>
      <c r="L22" s="1810" t="s">
        <v>288</v>
      </c>
      <c r="M22" s="1812"/>
      <c r="N22" s="152"/>
      <c r="O22" s="25" t="s">
        <v>322</v>
      </c>
      <c r="P22" s="152"/>
      <c r="Q22" s="97" t="s">
        <v>323</v>
      </c>
      <c r="R22" s="187"/>
      <c r="S22" s="1863" t="s">
        <v>1842</v>
      </c>
      <c r="T22" s="1830"/>
      <c r="U22" s="40"/>
      <c r="V22" s="40"/>
      <c r="W22" s="1003"/>
      <c r="X22" s="152"/>
    </row>
    <row r="23" spans="1:25" s="146" customFormat="1" ht="10.050000000000001" customHeight="1">
      <c r="A23" s="181"/>
      <c r="B23" s="167"/>
      <c r="C23" s="185"/>
      <c r="D23" s="196"/>
      <c r="E23" s="10"/>
      <c r="F23" s="10"/>
      <c r="G23" s="10"/>
      <c r="H23" s="28"/>
      <c r="I23" s="24"/>
      <c r="J23" s="158"/>
      <c r="K23" s="10"/>
      <c r="L23" s="10"/>
      <c r="M23" s="10"/>
      <c r="N23" s="168"/>
      <c r="O23" s="10"/>
      <c r="P23" s="24"/>
      <c r="Q23" s="24"/>
      <c r="R23" s="41"/>
      <c r="S23" s="40"/>
      <c r="T23" s="40"/>
      <c r="U23" s="40"/>
      <c r="V23" s="40"/>
      <c r="W23" s="1003"/>
      <c r="X23" s="24"/>
    </row>
    <row r="24" spans="1:25" ht="18" customHeight="1">
      <c r="D24"/>
      <c r="E24" s="25" t="s">
        <v>284</v>
      </c>
      <c r="F24" s="1810" t="s">
        <v>326</v>
      </c>
      <c r="G24" s="1811"/>
      <c r="H24" s="1811"/>
      <c r="I24" s="1812"/>
      <c r="J24" s="158"/>
      <c r="K24" s="25" t="s">
        <v>179</v>
      </c>
      <c r="L24" s="1810" t="s">
        <v>324</v>
      </c>
      <c r="M24" s="1812"/>
      <c r="N24" s="93"/>
      <c r="O24" s="25" t="s">
        <v>241</v>
      </c>
      <c r="P24" s="96"/>
      <c r="Q24" s="906"/>
      <c r="R24" s="41"/>
      <c r="S24" s="1863" t="s">
        <v>123</v>
      </c>
      <c r="T24" s="1830"/>
      <c r="U24" s="40"/>
      <c r="V24" s="40"/>
      <c r="W24" s="1003"/>
      <c r="X24"/>
    </row>
    <row r="25" spans="1:25" s="19" customFormat="1" ht="10.050000000000001" customHeight="1">
      <c r="A25" s="183"/>
      <c r="C25" s="179"/>
      <c r="D25" s="28"/>
      <c r="E25" s="12"/>
      <c r="F25" s="10"/>
      <c r="G25" s="10"/>
      <c r="H25" s="189"/>
      <c r="I25" s="28"/>
      <c r="J25" s="158"/>
      <c r="K25" s="10"/>
      <c r="L25" s="10"/>
      <c r="M25" s="10"/>
      <c r="N25" s="28"/>
      <c r="O25" s="1518"/>
      <c r="P25" s="95"/>
      <c r="Q25" s="907"/>
      <c r="R25" s="41"/>
      <c r="X25" s="28"/>
    </row>
    <row r="26" spans="1:25" ht="18" customHeight="1">
      <c r="D26"/>
      <c r="E26" s="25" t="s">
        <v>285</v>
      </c>
      <c r="F26" s="1810" t="s">
        <v>286</v>
      </c>
      <c r="G26" s="1811"/>
      <c r="H26" s="1811"/>
      <c r="I26" s="1812"/>
      <c r="J26"/>
      <c r="K26" s="25" t="s">
        <v>327</v>
      </c>
      <c r="L26" s="1810" t="s">
        <v>328</v>
      </c>
      <c r="M26" s="1812"/>
      <c r="N26"/>
      <c r="O26" s="25" t="s">
        <v>1837</v>
      </c>
      <c r="P26"/>
      <c r="Q26" s="1906" t="s">
        <v>1851</v>
      </c>
      <c r="R26"/>
      <c r="S26" s="1051"/>
      <c r="T26" s="1052"/>
      <c r="U26" s="1053"/>
      <c r="V26" s="1046"/>
      <c r="W26" s="1047"/>
      <c r="X26"/>
    </row>
    <row r="27" spans="1:25" s="19" customFormat="1" ht="10.050000000000001" customHeight="1">
      <c r="A27" s="183"/>
      <c r="C27" s="179"/>
      <c r="D27" s="28"/>
      <c r="E27" s="197"/>
      <c r="F27" s="197"/>
      <c r="G27" s="197"/>
      <c r="H27" s="196"/>
      <c r="I27" s="196"/>
      <c r="J27" s="196"/>
      <c r="K27" s="197"/>
      <c r="L27" s="197"/>
      <c r="M27" s="197"/>
      <c r="N27" s="198"/>
      <c r="O27" s="196"/>
      <c r="P27" s="196"/>
      <c r="Q27" s="1907"/>
      <c r="R27" s="41"/>
      <c r="S27" s="1048"/>
      <c r="V27" s="5"/>
      <c r="W27" s="1049"/>
      <c r="X27" s="28"/>
    </row>
    <row r="28" spans="1:25" ht="18" customHeight="1">
      <c r="D28"/>
      <c r="E28" s="25" t="s">
        <v>329</v>
      </c>
      <c r="F28" s="199" t="s">
        <v>331</v>
      </c>
      <c r="G28" s="1810" t="s">
        <v>330</v>
      </c>
      <c r="H28" s="1811"/>
      <c r="I28" s="1812"/>
      <c r="J28" s="158"/>
      <c r="K28" s="25"/>
      <c r="L28" s="1810"/>
      <c r="M28" s="1812"/>
      <c r="N28" s="158"/>
      <c r="O28" s="95"/>
      <c r="P28" s="95"/>
      <c r="Q28" s="1908"/>
      <c r="R28" s="41"/>
      <c r="S28" s="1054"/>
      <c r="T28" s="1055"/>
      <c r="U28" s="908"/>
      <c r="V28" s="908"/>
      <c r="W28" s="1050"/>
      <c r="X28"/>
    </row>
    <row r="29" spans="1:25" ht="15" customHeight="1">
      <c r="D29"/>
      <c r="E29" s="28"/>
      <c r="F29" s="28"/>
      <c r="G29" s="28"/>
      <c r="H29" s="28"/>
      <c r="I29" s="28"/>
      <c r="J29" s="28"/>
      <c r="K29" s="28"/>
      <c r="L29" s="28"/>
      <c r="M29" s="28"/>
      <c r="N29" s="190"/>
      <c r="O29" s="28"/>
      <c r="P29" s="28"/>
      <c r="Q29" s="200"/>
      <c r="R29" s="93"/>
      <c r="S29" s="28"/>
      <c r="T29" s="28"/>
      <c r="U29"/>
      <c r="V29"/>
      <c r="W29"/>
      <c r="X29"/>
    </row>
    <row r="30" spans="1:25" ht="15" customHeight="1">
      <c r="E30" s="1815"/>
      <c r="F30" s="1815"/>
      <c r="G30" s="1815"/>
      <c r="H30" s="1815"/>
      <c r="I30" s="1815"/>
      <c r="J30" s="1815"/>
      <c r="K30" s="1815"/>
      <c r="L30" s="1815"/>
      <c r="M30" s="1815"/>
      <c r="N30" s="1815"/>
      <c r="O30" s="1815"/>
      <c r="P30" s="1815"/>
      <c r="Q30" s="1815"/>
      <c r="R30" s="1816"/>
      <c r="S30" s="1816"/>
      <c r="T30" s="1816"/>
      <c r="U30" s="171"/>
      <c r="V30" s="461"/>
      <c r="W30" s="461"/>
    </row>
    <row r="31" spans="1:25" customFormat="1" ht="34.950000000000003" customHeight="1">
      <c r="A31" s="1808"/>
      <c r="B31" s="1809"/>
      <c r="C31" s="171"/>
      <c r="D31" s="5"/>
      <c r="E31" s="174" t="s">
        <v>114</v>
      </c>
      <c r="F31" s="5"/>
      <c r="G31" s="5"/>
      <c r="H31" s="5"/>
      <c r="I31" s="5"/>
      <c r="J31" s="5"/>
      <c r="K31" s="5"/>
      <c r="L31" s="175"/>
      <c r="M31" s="5"/>
      <c r="N31" s="5"/>
      <c r="O31" s="5"/>
      <c r="P31" s="5"/>
      <c r="Q31" s="5"/>
      <c r="R31" s="5"/>
      <c r="S31" s="5"/>
      <c r="T31" s="5"/>
      <c r="U31" s="5"/>
      <c r="V31" s="5"/>
      <c r="W31" s="5"/>
      <c r="X31" s="5"/>
    </row>
    <row r="32" spans="1:25" s="171" customFormat="1" ht="10.050000000000001" customHeight="1">
      <c r="A32" s="186"/>
      <c r="D32"/>
      <c r="E32" s="158"/>
      <c r="F32"/>
      <c r="G32"/>
      <c r="H32"/>
      <c r="I32"/>
      <c r="J32"/>
      <c r="K32"/>
      <c r="L32"/>
      <c r="M32"/>
      <c r="N32" s="93"/>
      <c r="O32" s="96"/>
      <c r="P32" s="96"/>
      <c r="Q32" s="93"/>
      <c r="R32" s="93"/>
      <c r="S32" s="96"/>
      <c r="T32" s="96"/>
      <c r="U32"/>
      <c r="V32"/>
      <c r="W32"/>
      <c r="X32"/>
    </row>
    <row r="33" spans="1:24" s="171" customFormat="1">
      <c r="A33" s="186"/>
      <c r="D33"/>
      <c r="E33"/>
      <c r="F33"/>
      <c r="G33"/>
      <c r="H33"/>
      <c r="I33"/>
      <c r="J33"/>
      <c r="K33"/>
      <c r="L33"/>
      <c r="M33"/>
      <c r="N33" s="93"/>
      <c r="O33" s="96"/>
      <c r="P33" s="96"/>
      <c r="Q33" s="93"/>
      <c r="R33" s="93"/>
      <c r="S33" s="96"/>
      <c r="T33" s="96"/>
      <c r="U33"/>
      <c r="V33"/>
      <c r="W33"/>
      <c r="X33"/>
    </row>
    <row r="34" spans="1:24" s="171" customFormat="1">
      <c r="A34" s="186"/>
      <c r="D34"/>
      <c r="E34"/>
      <c r="F34"/>
      <c r="G34"/>
      <c r="H34"/>
      <c r="I34"/>
      <c r="J34"/>
      <c r="K34"/>
      <c r="L34"/>
      <c r="M34"/>
      <c r="N34" s="93"/>
      <c r="O34" s="96"/>
      <c r="P34" s="96"/>
      <c r="Q34" s="93"/>
      <c r="R34" s="93"/>
      <c r="S34" s="96"/>
      <c r="T34" s="96"/>
      <c r="U34"/>
      <c r="V34"/>
      <c r="W34"/>
      <c r="X34"/>
    </row>
    <row r="35" spans="1:24" s="171" customFormat="1">
      <c r="A35" s="186"/>
      <c r="D35"/>
      <c r="E35"/>
      <c r="F35"/>
      <c r="G35"/>
      <c r="H35"/>
      <c r="I35"/>
      <c r="J35"/>
      <c r="K35"/>
      <c r="L35"/>
      <c r="M35"/>
      <c r="N35" s="93"/>
      <c r="O35" s="96"/>
      <c r="P35" s="96"/>
      <c r="Q35" s="93"/>
      <c r="R35" s="93"/>
      <c r="S35" s="96"/>
      <c r="T35" s="96"/>
      <c r="U35"/>
      <c r="V35"/>
      <c r="W35"/>
      <c r="X35"/>
    </row>
    <row r="36" spans="1:24" s="171" customFormat="1">
      <c r="A36" s="186"/>
      <c r="D36"/>
      <c r="E36"/>
      <c r="F36"/>
      <c r="G36"/>
      <c r="H36"/>
      <c r="I36"/>
      <c r="J36"/>
      <c r="K36"/>
      <c r="L36"/>
      <c r="M36"/>
      <c r="N36" s="93"/>
      <c r="O36" s="96"/>
      <c r="P36" s="96"/>
      <c r="Q36" s="93"/>
      <c r="R36" s="93"/>
      <c r="S36" s="96"/>
      <c r="T36" s="96"/>
      <c r="U36"/>
      <c r="V36"/>
      <c r="W36"/>
      <c r="X36"/>
    </row>
    <row r="37" spans="1:24" s="171" customFormat="1">
      <c r="A37" s="186"/>
      <c r="N37" s="172"/>
      <c r="O37" s="173"/>
      <c r="P37" s="173"/>
      <c r="Q37" s="172"/>
      <c r="R37" s="172"/>
      <c r="S37" s="173"/>
      <c r="T37" s="173"/>
    </row>
    <row r="38" spans="1:24" s="171" customFormat="1">
      <c r="A38" s="186"/>
      <c r="N38" s="172"/>
      <c r="O38" s="173"/>
      <c r="P38" s="173"/>
      <c r="Q38" s="172"/>
      <c r="R38" s="172"/>
      <c r="S38" s="173"/>
      <c r="T38" s="173"/>
    </row>
    <row r="39" spans="1:24" s="171" customFormat="1">
      <c r="A39" s="186"/>
      <c r="N39" s="172"/>
      <c r="O39" s="173"/>
      <c r="P39" s="173"/>
      <c r="Q39" s="172"/>
      <c r="R39" s="172"/>
      <c r="S39" s="173"/>
      <c r="T39" s="173"/>
    </row>
    <row r="40" spans="1:24" s="171" customFormat="1">
      <c r="A40" s="186"/>
      <c r="N40" s="172"/>
      <c r="O40" s="173"/>
      <c r="P40" s="173"/>
      <c r="Q40" s="172"/>
      <c r="R40" s="172"/>
      <c r="S40" s="173"/>
      <c r="T40" s="173"/>
    </row>
    <row r="41" spans="1:24" s="171" customFormat="1">
      <c r="A41" s="186"/>
      <c r="N41" s="172"/>
      <c r="O41" s="173"/>
      <c r="P41" s="173"/>
      <c r="Q41" s="172"/>
      <c r="R41" s="172"/>
      <c r="S41" s="173"/>
      <c r="T41" s="173"/>
    </row>
    <row r="42" spans="1:24" s="171" customFormat="1">
      <c r="A42" s="186"/>
      <c r="N42" s="172"/>
      <c r="O42" s="173"/>
      <c r="P42" s="173"/>
      <c r="Q42" s="172"/>
      <c r="R42" s="172"/>
      <c r="S42" s="173"/>
      <c r="T42" s="173"/>
    </row>
    <row r="43" spans="1:24" s="171" customFormat="1">
      <c r="A43" s="186"/>
      <c r="N43" s="172"/>
      <c r="O43" s="173"/>
      <c r="P43" s="173"/>
      <c r="Q43" s="172"/>
      <c r="R43" s="172"/>
      <c r="S43" s="173"/>
      <c r="T43" s="173"/>
    </row>
    <row r="44" spans="1:24" s="171" customFormat="1">
      <c r="A44" s="186"/>
      <c r="N44" s="172"/>
      <c r="O44" s="173"/>
      <c r="P44" s="173"/>
      <c r="Q44" s="172"/>
      <c r="R44" s="172"/>
      <c r="S44" s="173"/>
      <c r="T44" s="173"/>
    </row>
    <row r="45" spans="1:24" s="171" customFormat="1">
      <c r="A45" s="186"/>
      <c r="N45" s="172"/>
      <c r="O45" s="173"/>
      <c r="P45" s="173"/>
      <c r="Q45" s="172"/>
      <c r="R45" s="172"/>
      <c r="S45" s="173"/>
      <c r="T45" s="173"/>
    </row>
    <row r="46" spans="1:24" s="171" customFormat="1">
      <c r="A46" s="186"/>
      <c r="N46" s="172"/>
      <c r="O46" s="173"/>
      <c r="P46" s="173"/>
      <c r="Q46" s="172"/>
      <c r="R46" s="172"/>
      <c r="S46" s="173"/>
      <c r="T46" s="173"/>
    </row>
    <row r="47" spans="1:24" s="171" customFormat="1">
      <c r="A47" s="186"/>
      <c r="N47" s="172"/>
      <c r="O47" s="173"/>
      <c r="P47" s="173"/>
      <c r="Q47" s="172"/>
      <c r="R47" s="172"/>
      <c r="S47" s="173"/>
      <c r="T47" s="173"/>
    </row>
    <row r="48" spans="1:24" s="171" customFormat="1">
      <c r="A48" s="186"/>
      <c r="N48" s="172"/>
      <c r="O48" s="173"/>
      <c r="P48" s="173"/>
      <c r="Q48" s="172"/>
      <c r="R48" s="172"/>
      <c r="S48" s="173"/>
      <c r="T48" s="173"/>
    </row>
    <row r="49" spans="1:20" s="171" customFormat="1">
      <c r="A49" s="186"/>
      <c r="N49" s="172"/>
      <c r="O49" s="173"/>
      <c r="P49" s="173"/>
      <c r="Q49" s="172"/>
      <c r="R49" s="172"/>
      <c r="S49" s="173"/>
      <c r="T49" s="173"/>
    </row>
    <row r="50" spans="1:20" s="171" customFormat="1">
      <c r="A50" s="186"/>
      <c r="N50" s="172"/>
      <c r="O50" s="173"/>
      <c r="P50" s="173"/>
      <c r="Q50" s="172"/>
      <c r="R50" s="172"/>
      <c r="S50" s="173"/>
      <c r="T50" s="173"/>
    </row>
    <row r="51" spans="1:20" s="171" customFormat="1">
      <c r="A51" s="186"/>
      <c r="N51" s="172"/>
      <c r="O51" s="173"/>
      <c r="P51" s="173"/>
      <c r="Q51" s="172"/>
      <c r="R51" s="172"/>
      <c r="S51" s="173"/>
      <c r="T51" s="173"/>
    </row>
    <row r="52" spans="1:20" s="171" customFormat="1">
      <c r="A52" s="186"/>
      <c r="N52" s="172"/>
      <c r="O52" s="173"/>
      <c r="P52" s="173"/>
      <c r="Q52" s="172"/>
      <c r="R52" s="172"/>
      <c r="S52" s="173"/>
      <c r="T52" s="173"/>
    </row>
    <row r="53" spans="1:20" s="171" customFormat="1">
      <c r="A53" s="186"/>
      <c r="N53" s="172"/>
      <c r="O53" s="173"/>
      <c r="P53" s="173"/>
      <c r="Q53" s="172"/>
      <c r="R53" s="172"/>
      <c r="S53" s="173"/>
      <c r="T53" s="173"/>
    </row>
    <row r="54" spans="1:20" s="171" customFormat="1">
      <c r="A54" s="186"/>
      <c r="N54" s="172"/>
      <c r="O54" s="173"/>
      <c r="P54" s="173"/>
      <c r="Q54" s="172"/>
      <c r="R54" s="172"/>
      <c r="S54" s="173"/>
      <c r="T54" s="173"/>
    </row>
    <row r="55" spans="1:20" s="171" customFormat="1">
      <c r="A55" s="186"/>
      <c r="N55" s="172"/>
      <c r="O55" s="173"/>
      <c r="P55" s="173"/>
      <c r="Q55" s="172"/>
      <c r="R55" s="172"/>
      <c r="S55" s="173"/>
      <c r="T55" s="173"/>
    </row>
    <row r="56" spans="1:20" s="171" customFormat="1">
      <c r="A56" s="186"/>
      <c r="N56" s="172"/>
      <c r="O56" s="173"/>
      <c r="P56" s="173"/>
      <c r="Q56" s="172"/>
      <c r="R56" s="172"/>
      <c r="S56" s="173"/>
      <c r="T56" s="173"/>
    </row>
    <row r="57" spans="1:20" s="171" customFormat="1">
      <c r="A57" s="186"/>
      <c r="N57" s="172"/>
      <c r="O57" s="173"/>
      <c r="P57" s="173"/>
      <c r="Q57" s="172"/>
      <c r="R57" s="172"/>
      <c r="S57" s="173"/>
      <c r="T57" s="173"/>
    </row>
  </sheetData>
  <mergeCells count="38">
    <mergeCell ref="S6:W6"/>
    <mergeCell ref="A2:B2"/>
    <mergeCell ref="E4:I4"/>
    <mergeCell ref="E6:I6"/>
    <mergeCell ref="K6:M6"/>
    <mergeCell ref="O6:Q6"/>
    <mergeCell ref="F8:I8"/>
    <mergeCell ref="L8:M8"/>
    <mergeCell ref="L12:M12"/>
    <mergeCell ref="F10:G10"/>
    <mergeCell ref="F12:I12"/>
    <mergeCell ref="F20:G20"/>
    <mergeCell ref="L20:M20"/>
    <mergeCell ref="F22:G22"/>
    <mergeCell ref="L22:M22"/>
    <mergeCell ref="S20:V20"/>
    <mergeCell ref="S22:T22"/>
    <mergeCell ref="S18:W18"/>
    <mergeCell ref="F14:G14"/>
    <mergeCell ref="E18:I18"/>
    <mergeCell ref="K18:M18"/>
    <mergeCell ref="F16:G16"/>
    <mergeCell ref="O18:Q18"/>
    <mergeCell ref="E30:T30"/>
    <mergeCell ref="A31:B31"/>
    <mergeCell ref="F24:I24"/>
    <mergeCell ref="L24:M24"/>
    <mergeCell ref="F26:I26"/>
    <mergeCell ref="L26:M26"/>
    <mergeCell ref="Q26:Q28"/>
    <mergeCell ref="G28:I28"/>
    <mergeCell ref="L28:M28"/>
    <mergeCell ref="S24:T24"/>
    <mergeCell ref="U8:V8"/>
    <mergeCell ref="U10:W10"/>
    <mergeCell ref="U12:W12"/>
    <mergeCell ref="U14:W14"/>
    <mergeCell ref="U16:W16"/>
  </mergeCells>
  <dataValidations count="1">
    <dataValidation type="list" allowBlank="1" showInputMessage="1" showErrorMessage="1" sqref="L22:M22" xr:uid="{6269D200-CFFA-47F2-8E56-C8CF639CAAE7}">
      <formula1>"Employment,Self Employed,Business,Savings,Retirement,Allowance,Other"</formula1>
    </dataValidation>
  </dataValidations>
  <pageMargins left="0.7" right="0.7" top="0.75" bottom="0.75" header="0.3" footer="0.3"/>
  <drawing r:id="rId1"/>
  <legacy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1429-4DC6-44EF-8545-BC1D1E0D42EA}">
  <sheetPr>
    <tabColor rgb="FF4FF721"/>
  </sheetPr>
  <dimension ref="A1:AH29"/>
  <sheetViews>
    <sheetView showGridLines="0" workbookViewId="0">
      <selection activeCell="L2" sqref="L2"/>
    </sheetView>
  </sheetViews>
  <sheetFormatPr defaultRowHeight="14.4"/>
  <cols>
    <col min="1" max="1" width="21.5546875" style="56" customWidth="1"/>
    <col min="2" max="2" width="1.77734375" style="536" customWidth="1"/>
    <col min="3" max="3" width="2.44140625" style="40" customWidth="1"/>
    <col min="4" max="4" width="20.77734375" style="56" customWidth="1"/>
    <col min="5" max="5" width="1.77734375" style="56" customWidth="1"/>
    <col min="6" max="6" width="8.77734375" style="56" customWidth="1"/>
    <col min="7" max="7" width="5.77734375" style="56" customWidth="1"/>
    <col min="8" max="8" width="20.77734375" style="56" customWidth="1"/>
    <col min="9" max="9" width="1.77734375" style="56" customWidth="1"/>
    <col min="10" max="10" width="8.77734375" style="56" customWidth="1"/>
    <col min="11" max="11" width="5.77734375" style="56" customWidth="1"/>
    <col min="12" max="12" width="20.77734375" style="56" customWidth="1"/>
    <col min="13" max="13" width="1.77734375" style="56" customWidth="1"/>
    <col min="14" max="14" width="8.77734375" style="56" customWidth="1"/>
    <col min="15" max="15" width="5.77734375" style="56" customWidth="1"/>
    <col min="16" max="16" width="20.77734375" style="56" customWidth="1"/>
    <col min="17" max="17" width="1.77734375" style="56" customWidth="1"/>
    <col min="18" max="18" width="8.77734375" style="56" customWidth="1"/>
    <col min="19" max="19" width="5.77734375" style="56" customWidth="1"/>
    <col min="20" max="20" width="20.77734375" style="56" customWidth="1"/>
    <col min="21" max="21" width="1.77734375" style="56" customWidth="1"/>
    <col min="22" max="22" width="8.77734375" style="56" customWidth="1"/>
    <col min="23" max="23" width="2.109375" style="56" customWidth="1"/>
    <col min="24" max="27" width="8.88671875" style="536"/>
    <col min="28" max="16384" width="8.88671875" style="56"/>
  </cols>
  <sheetData>
    <row r="1" spans="1:34" s="5" customFormat="1" ht="14.4" customHeight="1">
      <c r="A1" s="56"/>
      <c r="B1" s="171"/>
      <c r="C1" s="171"/>
      <c r="D1" s="171"/>
      <c r="E1" s="171"/>
      <c r="F1" s="171"/>
      <c r="G1" s="171"/>
      <c r="H1" s="171"/>
      <c r="I1" s="171"/>
      <c r="J1" s="171"/>
      <c r="K1" s="171"/>
      <c r="L1" s="171"/>
      <c r="M1" s="171"/>
      <c r="N1" s="171"/>
      <c r="O1" s="171"/>
      <c r="P1" s="171"/>
      <c r="Q1" s="171"/>
      <c r="R1" s="171"/>
      <c r="S1" s="171"/>
      <c r="T1" s="171"/>
      <c r="U1" s="171"/>
      <c r="V1" s="171"/>
      <c r="W1" s="171"/>
      <c r="X1" s="172"/>
      <c r="Y1" s="173"/>
      <c r="Z1" s="173"/>
      <c r="AA1" s="172"/>
      <c r="AB1" s="172"/>
      <c r="AC1" s="173"/>
      <c r="AD1" s="173"/>
      <c r="AE1" s="171"/>
      <c r="AF1" s="171"/>
      <c r="AG1" s="171"/>
      <c r="AH1" s="171"/>
    </row>
    <row r="2" spans="1:34" customFormat="1" ht="34.950000000000003" customHeight="1">
      <c r="A2" s="56"/>
      <c r="B2" s="171"/>
      <c r="C2" s="5"/>
      <c r="D2" s="1009" t="s">
        <v>1500</v>
      </c>
      <c r="E2" s="1009"/>
      <c r="F2" s="1009"/>
      <c r="G2" s="56"/>
      <c r="H2" s="1009"/>
      <c r="I2" s="1009"/>
      <c r="J2" s="1009"/>
      <c r="K2" s="56"/>
      <c r="L2" s="5"/>
      <c r="M2" s="5"/>
      <c r="N2" s="5"/>
      <c r="O2" s="5"/>
      <c r="P2" s="1009"/>
      <c r="Q2" s="1009"/>
      <c r="R2" s="1009"/>
      <c r="S2" s="5"/>
      <c r="T2" s="175"/>
      <c r="U2" s="175"/>
      <c r="V2" s="175"/>
      <c r="W2" s="5"/>
      <c r="X2" s="171"/>
      <c r="Y2" s="171"/>
      <c r="Z2" s="171"/>
      <c r="AA2" s="171"/>
      <c r="AB2" s="5"/>
      <c r="AC2" s="5"/>
      <c r="AD2" s="5"/>
      <c r="AE2" s="5"/>
      <c r="AF2" s="5"/>
      <c r="AG2" s="5"/>
      <c r="AH2" s="5"/>
    </row>
    <row r="3" spans="1:34" customFormat="1" ht="15" customHeight="1">
      <c r="A3" s="56"/>
      <c r="B3" s="536"/>
      <c r="C3" s="536"/>
      <c r="D3" s="172"/>
      <c r="E3" s="172"/>
      <c r="F3" s="172"/>
      <c r="G3" s="176"/>
      <c r="H3" s="172"/>
      <c r="I3" s="172"/>
      <c r="J3" s="172"/>
      <c r="K3" s="176"/>
      <c r="L3" s="176"/>
      <c r="M3" s="176"/>
      <c r="N3" s="176"/>
      <c r="O3" s="171"/>
      <c r="P3" s="172"/>
      <c r="Q3" s="172"/>
      <c r="R3" s="172"/>
      <c r="S3" s="171"/>
      <c r="T3" s="171"/>
      <c r="U3" s="171"/>
      <c r="V3" s="171"/>
      <c r="W3" s="171"/>
      <c r="X3" s="171"/>
      <c r="Y3" s="171"/>
      <c r="Z3" s="171"/>
      <c r="AA3" s="171"/>
      <c r="AB3" s="171"/>
      <c r="AC3" s="171"/>
      <c r="AD3" s="171"/>
      <c r="AE3" s="171"/>
      <c r="AF3" s="171"/>
      <c r="AG3" s="171"/>
      <c r="AH3" s="171"/>
    </row>
    <row r="4" spans="1:34" customFormat="1" ht="34.950000000000003" customHeight="1">
      <c r="A4" s="56"/>
      <c r="B4" s="536"/>
      <c r="C4" s="56"/>
      <c r="D4" s="93"/>
      <c r="E4" s="93"/>
      <c r="F4" s="93"/>
      <c r="G4" s="1456"/>
      <c r="H4" s="93"/>
      <c r="I4" s="93"/>
      <c r="J4" s="93"/>
      <c r="K4" s="1456"/>
      <c r="L4" s="1456"/>
      <c r="M4" s="1456"/>
      <c r="N4" s="1456"/>
      <c r="P4" s="93"/>
      <c r="Q4" s="93"/>
      <c r="R4" s="93"/>
      <c r="X4" s="171"/>
      <c r="Y4" s="171"/>
      <c r="Z4" s="171"/>
      <c r="AA4" s="171"/>
      <c r="AB4" s="171"/>
      <c r="AC4" s="171"/>
      <c r="AD4" s="171"/>
      <c r="AE4" s="171"/>
      <c r="AF4" s="171"/>
      <c r="AG4" s="171"/>
      <c r="AH4" s="171"/>
    </row>
    <row r="5" spans="1:34" s="16" customFormat="1" ht="30" customHeight="1">
      <c r="A5" s="56"/>
      <c r="B5" s="178"/>
      <c r="D5" s="1078" t="s">
        <v>174</v>
      </c>
      <c r="E5" s="358"/>
      <c r="F5" s="358" t="s">
        <v>280</v>
      </c>
      <c r="G5" s="529"/>
      <c r="H5" s="358" t="s">
        <v>403</v>
      </c>
      <c r="I5" s="358"/>
      <c r="J5" s="358"/>
      <c r="K5" s="358"/>
      <c r="L5" s="358" t="s">
        <v>285</v>
      </c>
      <c r="M5" s="358"/>
      <c r="N5" s="358"/>
      <c r="O5" s="358"/>
      <c r="P5" s="358" t="s">
        <v>284</v>
      </c>
      <c r="Q5" s="358"/>
      <c r="S5" s="1079"/>
      <c r="T5" s="358" t="s">
        <v>1348</v>
      </c>
      <c r="U5" s="358"/>
      <c r="W5" s="18"/>
      <c r="X5" s="1010"/>
      <c r="Y5" s="1010"/>
      <c r="Z5" s="1010"/>
      <c r="AA5" s="1010"/>
      <c r="AB5" s="18"/>
      <c r="AC5" s="18"/>
      <c r="AD5" s="18"/>
    </row>
    <row r="6" spans="1:34" s="16" customFormat="1" ht="19.95" customHeight="1">
      <c r="A6" s="56"/>
      <c r="B6" s="178"/>
      <c r="D6" s="1459" t="s">
        <v>181</v>
      </c>
      <c r="E6" s="358"/>
      <c r="F6" s="1459" t="s">
        <v>320</v>
      </c>
      <c r="G6" s="17"/>
      <c r="H6" s="1460"/>
      <c r="I6" s="1461"/>
      <c r="J6" s="1462"/>
      <c r="K6" s="358"/>
      <c r="L6" s="1460"/>
      <c r="M6" s="1461"/>
      <c r="N6" s="1462"/>
      <c r="O6" s="358"/>
      <c r="P6" s="1460"/>
      <c r="Q6" s="1461"/>
      <c r="R6" s="1462"/>
      <c r="S6" s="1079"/>
      <c r="T6" s="1460"/>
      <c r="U6" s="1461"/>
      <c r="V6" s="1462"/>
      <c r="W6" s="17"/>
      <c r="X6" s="1011"/>
      <c r="Y6" s="1011"/>
      <c r="Z6" s="1011"/>
      <c r="AA6" s="1011"/>
      <c r="AB6" s="17"/>
      <c r="AC6" s="17"/>
      <c r="AD6" s="17"/>
    </row>
    <row r="7" spans="1:34" s="26" customFormat="1" ht="19.95" customHeight="1">
      <c r="B7" s="534"/>
      <c r="D7" s="358" t="s">
        <v>448</v>
      </c>
      <c r="E7" s="358"/>
      <c r="F7" s="358" t="s">
        <v>451</v>
      </c>
      <c r="G7" s="358"/>
      <c r="H7" s="358" t="s">
        <v>298</v>
      </c>
      <c r="I7" s="358"/>
      <c r="J7" s="358"/>
      <c r="K7" s="358"/>
      <c r="L7" s="358" t="s">
        <v>1838</v>
      </c>
      <c r="O7" s="358"/>
      <c r="P7" s="358" t="s">
        <v>1831</v>
      </c>
      <c r="Q7" s="358"/>
      <c r="R7" s="358" t="s">
        <v>706</v>
      </c>
      <c r="S7" s="358"/>
      <c r="T7" s="358" t="s">
        <v>329</v>
      </c>
      <c r="U7" s="358"/>
      <c r="V7" s="358" t="s">
        <v>248</v>
      </c>
      <c r="X7" s="534"/>
      <c r="Y7" s="534"/>
      <c r="Z7" s="534"/>
      <c r="AA7" s="534"/>
    </row>
    <row r="8" spans="1:34" s="1012" customFormat="1" ht="19.95" customHeight="1">
      <c r="B8" s="1013"/>
      <c r="D8" s="1463"/>
      <c r="E8" s="358"/>
      <c r="F8" s="1464"/>
      <c r="G8" s="358"/>
      <c r="H8" s="1460"/>
      <c r="I8" s="1461"/>
      <c r="J8" s="1462"/>
      <c r="K8" s="358"/>
      <c r="L8" s="1909"/>
      <c r="M8" s="1910"/>
      <c r="N8" s="1911"/>
      <c r="O8" s="358"/>
      <c r="P8" s="1459"/>
      <c r="Q8" s="358"/>
      <c r="R8" s="1459"/>
      <c r="S8" s="358"/>
      <c r="T8" s="1465" t="s">
        <v>1984</v>
      </c>
      <c r="U8" s="56"/>
      <c r="V8" s="1465" t="s">
        <v>331</v>
      </c>
      <c r="X8" s="1013"/>
      <c r="Y8" s="1013"/>
      <c r="Z8" s="1013"/>
      <c r="AA8" s="1013"/>
    </row>
    <row r="9" spans="1:34" ht="27.6" customHeight="1">
      <c r="D9" s="1078" t="s">
        <v>1982</v>
      </c>
    </row>
    <row r="10" spans="1:34" ht="19.95" customHeight="1">
      <c r="D10" s="358" t="s">
        <v>289</v>
      </c>
      <c r="E10" s="358"/>
      <c r="F10" s="56" t="s">
        <v>1426</v>
      </c>
      <c r="G10" s="1037"/>
      <c r="H10" s="358" t="s">
        <v>290</v>
      </c>
      <c r="I10" s="1037"/>
      <c r="L10" s="358" t="s">
        <v>254</v>
      </c>
      <c r="M10" s="358"/>
      <c r="N10" s="358"/>
      <c r="P10" s="358" t="s">
        <v>249</v>
      </c>
      <c r="Q10" s="358"/>
      <c r="R10" s="358"/>
      <c r="S10" s="1037"/>
    </row>
    <row r="11" spans="1:34" s="1015" customFormat="1" ht="19.95" customHeight="1">
      <c r="B11" s="1016"/>
      <c r="C11" s="1017"/>
      <c r="D11" s="1460"/>
      <c r="E11" s="1462"/>
      <c r="F11" s="1036"/>
      <c r="G11" s="358"/>
      <c r="H11" s="1460"/>
      <c r="I11" s="1461"/>
      <c r="J11" s="1466"/>
      <c r="L11" s="1460"/>
      <c r="M11" s="1461"/>
      <c r="N11" s="1462"/>
      <c r="O11" s="56"/>
      <c r="P11" s="1460"/>
      <c r="Q11" s="1461"/>
      <c r="R11" s="1462"/>
      <c r="S11" s="1037"/>
      <c r="T11" s="56"/>
      <c r="U11" s="56"/>
      <c r="V11" s="56"/>
      <c r="X11" s="1016"/>
      <c r="Y11" s="1016"/>
      <c r="Z11" s="1016"/>
      <c r="AA11" s="1016"/>
    </row>
    <row r="12" spans="1:34" ht="19.95" customHeight="1">
      <c r="D12" s="358" t="s">
        <v>291</v>
      </c>
      <c r="E12" s="358"/>
      <c r="F12" s="358"/>
      <c r="G12" s="358"/>
      <c r="H12" s="358" t="s">
        <v>246</v>
      </c>
      <c r="I12" s="358"/>
      <c r="J12" s="358"/>
      <c r="K12" s="358"/>
      <c r="L12" s="358" t="s">
        <v>1423</v>
      </c>
      <c r="M12" s="358"/>
      <c r="N12" s="358"/>
      <c r="P12" s="358" t="s">
        <v>248</v>
      </c>
      <c r="Q12" s="358"/>
      <c r="R12" s="358"/>
      <c r="S12" s="1037"/>
      <c r="U12" s="358"/>
      <c r="V12" s="358"/>
    </row>
    <row r="13" spans="1:34" s="1015" customFormat="1" ht="19.95" customHeight="1">
      <c r="B13" s="1016"/>
      <c r="C13" s="1017"/>
      <c r="D13" s="1460"/>
      <c r="E13" s="1461"/>
      <c r="F13" s="1462"/>
      <c r="G13" s="358"/>
      <c r="H13" s="1460"/>
      <c r="I13" s="1461"/>
      <c r="J13" s="1462"/>
      <c r="K13" s="358"/>
      <c r="L13" s="1460"/>
      <c r="M13" s="1461"/>
      <c r="N13" s="1462"/>
      <c r="O13" s="56"/>
      <c r="P13" s="1460"/>
      <c r="Q13" s="1461"/>
      <c r="R13" s="1462"/>
      <c r="S13" s="1037"/>
      <c r="U13" s="358"/>
      <c r="V13" s="358"/>
      <c r="X13" s="1016"/>
      <c r="Y13" s="1016"/>
      <c r="Z13" s="1016"/>
      <c r="AA13" s="1016"/>
    </row>
    <row r="14" spans="1:34" s="1015" customFormat="1" ht="19.95" customHeight="1">
      <c r="B14" s="1016"/>
      <c r="C14" s="1017"/>
      <c r="D14" s="1078" t="s">
        <v>1983</v>
      </c>
      <c r="E14" s="358"/>
      <c r="F14" s="358"/>
      <c r="G14" s="358"/>
      <c r="H14" s="358"/>
      <c r="I14" s="358"/>
      <c r="J14" s="358"/>
      <c r="K14" s="56"/>
      <c r="L14" s="358"/>
      <c r="M14" s="358"/>
      <c r="N14" s="358"/>
      <c r="O14" s="358"/>
      <c r="P14" s="358"/>
      <c r="Q14" s="358"/>
      <c r="R14" s="358"/>
      <c r="S14" s="1037"/>
      <c r="T14" s="358"/>
      <c r="U14" s="358"/>
      <c r="V14" s="358"/>
      <c r="X14" s="1016"/>
      <c r="Y14" s="1016"/>
      <c r="Z14" s="1016"/>
      <c r="AA14" s="1016"/>
    </row>
    <row r="15" spans="1:34" s="1015" customFormat="1" ht="19.95" customHeight="1">
      <c r="A15" s="1015">
        <v>4</v>
      </c>
      <c r="B15" s="1016"/>
      <c r="D15" s="358" t="s">
        <v>233</v>
      </c>
      <c r="H15" s="358" t="s">
        <v>321</v>
      </c>
      <c r="I15" s="358"/>
      <c r="K15" s="56"/>
      <c r="L15" s="358" t="s">
        <v>179</v>
      </c>
      <c r="M15" s="358"/>
      <c r="N15" s="358"/>
      <c r="P15" s="358" t="s">
        <v>327</v>
      </c>
      <c r="X15" s="1016"/>
      <c r="Y15" s="1016"/>
      <c r="Z15" s="1016"/>
      <c r="AA15" s="1016"/>
    </row>
    <row r="16" spans="1:34" s="1015" customFormat="1" ht="19.95" customHeight="1">
      <c r="B16" s="1016"/>
      <c r="D16" s="1467"/>
      <c r="E16" s="1468"/>
      <c r="F16" s="1469"/>
      <c r="H16" s="1909"/>
      <c r="I16" s="1910"/>
      <c r="J16" s="1911"/>
      <c r="K16" s="56"/>
      <c r="L16" s="1460"/>
      <c r="M16" s="1461"/>
      <c r="N16" s="1462"/>
      <c r="P16" s="1460"/>
      <c r="Q16" s="1461"/>
      <c r="R16" s="1462"/>
      <c r="X16" s="1016"/>
      <c r="Y16" s="1016"/>
      <c r="Z16" s="1016"/>
      <c r="AA16" s="1016"/>
    </row>
    <row r="17" spans="2:27" s="1015" customFormat="1" ht="19.95" customHeight="1" thickBot="1">
      <c r="B17" s="1016"/>
      <c r="D17" s="358" t="s">
        <v>241</v>
      </c>
      <c r="E17" s="358"/>
      <c r="F17" s="358"/>
      <c r="G17" s="358"/>
      <c r="H17" s="358" t="s">
        <v>1837</v>
      </c>
      <c r="I17" s="358"/>
      <c r="J17" s="358"/>
      <c r="K17" s="56"/>
      <c r="L17" s="358" t="s">
        <v>232</v>
      </c>
      <c r="M17" s="358"/>
      <c r="N17" s="358"/>
      <c r="O17" s="358"/>
      <c r="P17" s="358" t="s">
        <v>322</v>
      </c>
      <c r="Q17" s="358"/>
      <c r="R17" s="358"/>
      <c r="S17" s="358"/>
      <c r="X17" s="1016"/>
      <c r="Y17" s="1016"/>
      <c r="Z17" s="1016"/>
      <c r="AA17" s="1016"/>
    </row>
    <row r="18" spans="2:27" s="1015" customFormat="1" ht="19.95" customHeight="1" thickBot="1">
      <c r="B18" s="1016"/>
      <c r="D18" s="1467"/>
      <c r="E18" s="1468"/>
      <c r="F18" s="1469"/>
      <c r="G18" s="25"/>
      <c r="H18" s="1467"/>
      <c r="I18" s="1468"/>
      <c r="J18" s="1469"/>
      <c r="K18" s="56"/>
      <c r="L18" s="1467"/>
      <c r="M18" s="1468"/>
      <c r="N18" s="1469"/>
      <c r="O18" s="25"/>
      <c r="P18" s="1106"/>
      <c r="Q18" s="1107"/>
      <c r="R18" s="1108"/>
      <c r="S18" s="358"/>
      <c r="X18" s="1016"/>
      <c r="Y18" s="1016"/>
      <c r="Z18" s="1016"/>
      <c r="AA18" s="1016"/>
    </row>
    <row r="19" spans="2:27" s="1015" customFormat="1" ht="19.95" customHeight="1">
      <c r="B19" s="1016"/>
      <c r="X19" s="1016"/>
      <c r="Y19" s="1016"/>
      <c r="Z19" s="1016"/>
      <c r="AA19" s="1016"/>
    </row>
    <row r="20" spans="2:27" ht="19.95" customHeight="1">
      <c r="D20" s="1020" t="s">
        <v>1841</v>
      </c>
      <c r="E20" s="1836" t="s">
        <v>1985</v>
      </c>
      <c r="F20" s="1837"/>
      <c r="G20" s="1769"/>
      <c r="H20" s="1769"/>
      <c r="I20" s="1769"/>
      <c r="J20" s="1769"/>
      <c r="K20" s="1019"/>
      <c r="L20" s="1022"/>
      <c r="M20" s="1022"/>
      <c r="N20" s="1022"/>
      <c r="O20" s="1022"/>
      <c r="P20" s="1022"/>
      <c r="Q20" s="1022"/>
      <c r="R20" s="1022"/>
      <c r="S20" s="1022"/>
      <c r="T20" s="1022"/>
      <c r="U20" s="1022"/>
      <c r="V20" s="1022"/>
    </row>
    <row r="21" spans="2:27" ht="26.4" customHeight="1" thickBot="1">
      <c r="D21" s="358" t="s">
        <v>310</v>
      </c>
      <c r="G21" s="358"/>
      <c r="H21" s="358" t="s">
        <v>169</v>
      </c>
      <c r="I21" s="358"/>
      <c r="J21" s="358"/>
      <c r="L21" s="358" t="s">
        <v>109</v>
      </c>
      <c r="O21" s="1037"/>
      <c r="P21" s="358" t="s">
        <v>110</v>
      </c>
      <c r="Q21" s="358"/>
      <c r="R21" s="358"/>
      <c r="S21" s="1037"/>
      <c r="T21" s="358" t="s">
        <v>180</v>
      </c>
      <c r="U21" s="358"/>
      <c r="V21" s="358"/>
    </row>
    <row r="22" spans="2:27" s="26" customFormat="1" ht="19.95" customHeight="1" thickBot="1">
      <c r="B22" s="534"/>
      <c r="C22" s="351"/>
      <c r="D22" s="1460"/>
      <c r="E22" s="1470"/>
      <c r="F22" s="1471"/>
      <c r="G22" s="358"/>
      <c r="H22" s="1472"/>
      <c r="I22" s="1473"/>
      <c r="J22" s="1474"/>
      <c r="K22" s="358"/>
      <c r="L22" s="1460"/>
      <c r="M22" s="1461"/>
      <c r="N22" s="1462"/>
      <c r="O22" s="358"/>
      <c r="P22" s="1460"/>
      <c r="Q22" s="1461"/>
      <c r="R22" s="1462"/>
      <c r="S22" s="56"/>
      <c r="T22" s="1106"/>
      <c r="U22" s="1457"/>
      <c r="V22" s="1458"/>
      <c r="X22" s="534"/>
      <c r="Y22" s="534"/>
      <c r="Z22" s="534"/>
      <c r="AA22" s="534"/>
    </row>
    <row r="23" spans="2:27" ht="19.95" customHeight="1">
      <c r="D23" s="1022"/>
      <c r="E23" s="1022"/>
      <c r="F23" s="1022"/>
      <c r="G23" s="1022"/>
      <c r="H23" s="1022"/>
      <c r="I23" s="1022"/>
      <c r="J23" s="1022"/>
      <c r="K23" s="1022"/>
      <c r="L23" s="1022"/>
      <c r="M23" s="1022"/>
      <c r="N23" s="1022"/>
      <c r="O23" s="1022"/>
      <c r="Q23" s="369"/>
      <c r="R23" s="369"/>
      <c r="S23" s="369"/>
      <c r="T23" s="369"/>
      <c r="U23" s="369"/>
      <c r="V23" s="369"/>
    </row>
    <row r="25" spans="2:27" ht="19.95" customHeight="1">
      <c r="D25" s="369"/>
      <c r="E25" s="369"/>
      <c r="H25" s="369"/>
      <c r="I25" s="369"/>
      <c r="J25" s="369"/>
    </row>
    <row r="26" spans="2:27" ht="10.050000000000001" customHeight="1">
      <c r="C26" s="536"/>
      <c r="D26" s="536"/>
      <c r="E26" s="536"/>
      <c r="F26" s="536"/>
      <c r="G26" s="536"/>
      <c r="H26" s="536"/>
      <c r="I26" s="536"/>
      <c r="J26" s="536"/>
      <c r="K26" s="536"/>
      <c r="L26" s="536"/>
      <c r="M26" s="536"/>
      <c r="N26" s="536"/>
      <c r="O26" s="536"/>
      <c r="P26" s="536"/>
      <c r="Q26" s="536"/>
      <c r="R26" s="536"/>
      <c r="S26" s="536"/>
      <c r="T26" s="536"/>
      <c r="U26" s="536"/>
      <c r="V26" s="536"/>
      <c r="W26" s="536"/>
    </row>
    <row r="27" spans="2:27" ht="30" customHeight="1">
      <c r="D27" s="1009" t="s">
        <v>114</v>
      </c>
      <c r="J27" s="358"/>
    </row>
    <row r="28" spans="2:27">
      <c r="N28" s="358" t="s">
        <v>123</v>
      </c>
    </row>
    <row r="29" spans="2:27">
      <c r="N29" s="1454"/>
    </row>
  </sheetData>
  <mergeCells count="3">
    <mergeCell ref="E20:J20"/>
    <mergeCell ref="H16:J16"/>
    <mergeCell ref="L8:N8"/>
  </mergeCells>
  <dataValidations count="2">
    <dataValidation type="list" allowBlank="1" showInputMessage="1" showErrorMessage="1" sqref="D6" xr:uid="{3877A94B-BA5B-4852-B655-534C22AF536E}">
      <formula1>"Individual,Business,Company,Organization"</formula1>
    </dataValidation>
    <dataValidation type="list" allowBlank="1" showInputMessage="1" showErrorMessage="1" sqref="L8" xr:uid="{C8E83BA1-3418-4226-9DF9-B931F419C888}">
      <formula1>"ID Card,Driving License,Passport,Birth Certificate"</formula1>
    </dataValidation>
  </dataValidations>
  <pageMargins left="0.7" right="0.7" top="0.75" bottom="0.75" header="0.3" footer="0.3"/>
  <pageSetup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EC41D-6B20-4AB0-B98E-1AC7FFEBD329}">
  <dimension ref="B4:O12"/>
  <sheetViews>
    <sheetView showGridLines="0" workbookViewId="0">
      <selection activeCell="G25" sqref="G25"/>
    </sheetView>
  </sheetViews>
  <sheetFormatPr defaultRowHeight="14.4"/>
  <cols>
    <col min="2" max="2" width="5.44140625" style="56" customWidth="1"/>
    <col min="3" max="3" width="5.77734375" style="56" customWidth="1"/>
    <col min="4" max="4" width="29.44140625" style="56" customWidth="1"/>
    <col min="5" max="5" width="11.44140625" style="56" customWidth="1"/>
    <col min="6" max="6" width="5.21875" style="56" bestFit="1" customWidth="1"/>
    <col min="7" max="7" width="17.44140625" style="56" customWidth="1"/>
    <col min="8" max="8" width="17.109375" style="56" customWidth="1"/>
    <col min="9" max="9" width="7.77734375" style="56" bestFit="1" customWidth="1"/>
    <col min="10" max="10" width="20.77734375" style="56" customWidth="1"/>
    <col min="11" max="11" width="5.6640625" style="96" bestFit="1" customWidth="1"/>
    <col min="12" max="12" width="33.33203125" style="56" bestFit="1" customWidth="1"/>
    <col min="13" max="13" width="11.6640625" style="56" customWidth="1"/>
    <col min="14" max="14" width="12.21875" style="56" bestFit="1" customWidth="1"/>
    <col min="15" max="15" width="4.44140625" customWidth="1"/>
  </cols>
  <sheetData>
    <row r="4" spans="2:15" s="1257" customFormat="1" ht="19.95" customHeight="1">
      <c r="B4" s="1258"/>
      <c r="C4" s="1266" t="s">
        <v>1924</v>
      </c>
      <c r="D4" s="1266" t="s">
        <v>976</v>
      </c>
      <c r="E4" s="1266" t="s">
        <v>448</v>
      </c>
      <c r="F4" s="1266" t="s">
        <v>451</v>
      </c>
      <c r="G4" s="1266" t="s">
        <v>248</v>
      </c>
      <c r="H4" s="1266" t="s">
        <v>1505</v>
      </c>
      <c r="I4" s="1266" t="s">
        <v>974</v>
      </c>
      <c r="J4" s="1266" t="s">
        <v>989</v>
      </c>
      <c r="K4" s="1267" t="s">
        <v>241</v>
      </c>
      <c r="L4" s="1266" t="s">
        <v>1837</v>
      </c>
      <c r="M4" s="1266" t="s">
        <v>1173</v>
      </c>
      <c r="N4" s="1258" t="s">
        <v>1922</v>
      </c>
      <c r="O4" s="1261"/>
    </row>
    <row r="5" spans="2:15" s="1257" customFormat="1" ht="25.95" customHeight="1">
      <c r="C5" s="1268" t="s">
        <v>281</v>
      </c>
      <c r="D5" s="1268" t="s">
        <v>1918</v>
      </c>
      <c r="E5" s="1269">
        <v>33097</v>
      </c>
      <c r="F5" s="1270">
        <f ca="1">(TODAY()-E5)/365.25</f>
        <v>35.195071868583163</v>
      </c>
      <c r="G5" s="1268" t="s">
        <v>1930</v>
      </c>
      <c r="H5" s="1268" t="s">
        <v>1919</v>
      </c>
      <c r="I5" s="1271">
        <v>51</v>
      </c>
      <c r="J5" s="1268" t="s">
        <v>1929</v>
      </c>
      <c r="K5" s="1272" t="s">
        <v>593</v>
      </c>
      <c r="L5" s="1268"/>
      <c r="M5" s="1269">
        <v>38241</v>
      </c>
      <c r="N5" s="1259"/>
    </row>
    <row r="6" spans="2:15" s="1257" customFormat="1" ht="25.95" customHeight="1">
      <c r="C6" s="1273" t="s">
        <v>281</v>
      </c>
      <c r="D6" s="1273" t="s">
        <v>1920</v>
      </c>
      <c r="E6" s="1274">
        <v>30262</v>
      </c>
      <c r="F6" s="1275">
        <f ca="1">(TODAY()-E6)/365.25</f>
        <v>42.956878850102669</v>
      </c>
      <c r="G6" s="1273" t="s">
        <v>1882</v>
      </c>
      <c r="H6" s="1273" t="s">
        <v>1931</v>
      </c>
      <c r="I6" s="1276">
        <v>19</v>
      </c>
      <c r="J6" s="1273" t="s">
        <v>1929</v>
      </c>
      <c r="K6" s="1277" t="s">
        <v>588</v>
      </c>
      <c r="L6" s="1273" t="s">
        <v>1921</v>
      </c>
      <c r="M6" s="1274">
        <v>38241</v>
      </c>
      <c r="N6" s="380"/>
      <c r="O6" s="1263"/>
    </row>
    <row r="7" spans="2:15" s="1257" customFormat="1" ht="25.95" customHeight="1">
      <c r="C7" s="1268" t="s">
        <v>320</v>
      </c>
      <c r="D7" s="1268" t="s">
        <v>1923</v>
      </c>
      <c r="E7" s="1269">
        <v>30743</v>
      </c>
      <c r="F7" s="1270">
        <f ca="1">(TODAY()-E7)/365.25</f>
        <v>41.639972621492127</v>
      </c>
      <c r="G7" s="1268" t="s">
        <v>1932</v>
      </c>
      <c r="H7" s="1268" t="s">
        <v>1933</v>
      </c>
      <c r="I7" s="1271">
        <v>15</v>
      </c>
      <c r="J7" s="1268" t="s">
        <v>988</v>
      </c>
      <c r="K7" s="1272" t="s">
        <v>593</v>
      </c>
      <c r="L7" s="1268"/>
      <c r="M7" s="1269">
        <v>38241</v>
      </c>
      <c r="N7" s="99"/>
    </row>
    <row r="8" spans="2:15" s="1257" customFormat="1" ht="25.95" customHeight="1">
      <c r="B8" s="380"/>
      <c r="C8" s="1273" t="s">
        <v>281</v>
      </c>
      <c r="D8" s="1273" t="s">
        <v>1927</v>
      </c>
      <c r="E8" s="1274">
        <v>25610</v>
      </c>
      <c r="F8" s="1275">
        <f ca="1">(TODAY()-E8)/365.25</f>
        <v>55.693360711841201</v>
      </c>
      <c r="G8" s="1273" t="s">
        <v>1928</v>
      </c>
      <c r="H8" s="1273" t="s">
        <v>1934</v>
      </c>
      <c r="I8" s="1276">
        <v>15</v>
      </c>
      <c r="J8" s="1273" t="s">
        <v>988</v>
      </c>
      <c r="K8" s="1277" t="s">
        <v>593</v>
      </c>
      <c r="L8" s="1273"/>
      <c r="M8" s="1274">
        <v>38241</v>
      </c>
      <c r="N8" s="380"/>
      <c r="O8" s="1263"/>
    </row>
    <row r="9" spans="2:15" s="1257" customFormat="1" ht="19.95" customHeight="1">
      <c r="B9" s="99"/>
      <c r="C9" s="99"/>
      <c r="D9" s="99"/>
      <c r="E9" s="99"/>
      <c r="F9" s="1260"/>
      <c r="G9" s="99"/>
      <c r="H9" s="99"/>
      <c r="I9" s="1260"/>
      <c r="J9" s="99"/>
      <c r="K9" s="1264"/>
      <c r="L9" s="99"/>
      <c r="M9" s="99"/>
      <c r="N9" s="99"/>
    </row>
    <row r="10" spans="2:15" s="1257" customFormat="1" ht="19.95" customHeight="1">
      <c r="B10" s="380"/>
      <c r="C10" s="380"/>
      <c r="D10" s="380"/>
      <c r="E10" s="380"/>
      <c r="F10" s="1262"/>
      <c r="G10" s="380"/>
      <c r="H10" s="380"/>
      <c r="I10" s="1262"/>
      <c r="J10" s="380"/>
      <c r="K10" s="1265"/>
      <c r="L10" s="380"/>
      <c r="M10" s="380"/>
      <c r="N10" s="380"/>
      <c r="O10" s="1263"/>
    </row>
    <row r="11" spans="2:15" ht="19.95" customHeight="1">
      <c r="F11" s="68"/>
      <c r="I11" s="68"/>
    </row>
    <row r="12" spans="2:15">
      <c r="F12" s="68"/>
    </row>
  </sheetData>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40863-A232-4AF5-86BD-56E6073F2E18}">
  <sheetPr>
    <tabColor rgb="FF4FF721"/>
  </sheetPr>
  <dimension ref="A1:AD56"/>
  <sheetViews>
    <sheetView showGridLines="0" workbookViewId="0"/>
  </sheetViews>
  <sheetFormatPr defaultColWidth="9.109375" defaultRowHeight="14.4"/>
  <cols>
    <col min="1" max="1" width="6.6640625" style="170" customWidth="1"/>
    <col min="2" max="2" width="14.77734375" style="5" customWidth="1"/>
    <col min="3" max="4" width="1.77734375" style="171" customWidth="1"/>
    <col min="5" max="5" width="5.33203125" style="5" customWidth="1"/>
    <col min="6" max="6" width="12" style="5" customWidth="1"/>
    <col min="7" max="7" width="8.77734375" style="5" customWidth="1"/>
    <col min="8" max="8" width="5.44140625" style="5" customWidth="1"/>
    <col min="9" max="9" width="1.44140625" style="5" customWidth="1"/>
    <col min="10" max="10" width="9" style="5" customWidth="1"/>
    <col min="11" max="11" width="5.77734375" style="5" customWidth="1"/>
    <col min="12" max="12" width="6.77734375" style="5" customWidth="1"/>
    <col min="13" max="13" width="9.77734375" style="5" customWidth="1"/>
    <col min="14" max="14" width="7.88671875" style="5" customWidth="1"/>
    <col min="15" max="15" width="14.5546875" style="5" customWidth="1"/>
    <col min="16" max="16" width="6.77734375" style="37" bestFit="1" customWidth="1"/>
    <col min="17" max="17" width="8.77734375" style="38" customWidth="1"/>
    <col min="18" max="18" width="9.77734375" style="38" customWidth="1"/>
    <col min="19" max="19" width="6.5546875" style="37" customWidth="1"/>
    <col min="20" max="20" width="15.88671875" style="37" customWidth="1"/>
    <col min="21" max="21" width="6.77734375" style="37" bestFit="1" customWidth="1"/>
    <col min="22" max="22" width="8" style="38" customWidth="1"/>
    <col min="23" max="23" width="8.77734375" style="38" customWidth="1"/>
    <col min="24" max="24" width="17.21875" style="5" customWidth="1"/>
    <col min="25" max="25" width="5.77734375" style="5" customWidth="1"/>
    <col min="26" max="26" width="1.77734375" style="171" customWidth="1"/>
    <col min="27" max="27" width="2.6640625" style="171" customWidth="1"/>
    <col min="28" max="28" width="9.109375" style="5"/>
    <col min="29" max="29" width="6.5546875" style="5" customWidth="1"/>
    <col min="30" max="30" width="11.44140625" style="5" bestFit="1" customWidth="1"/>
    <col min="31" max="16384" width="9.109375" style="5"/>
  </cols>
  <sheetData>
    <row r="1" spans="1:30" ht="14.4" customHeight="1">
      <c r="E1" s="171"/>
      <c r="F1" s="171"/>
      <c r="G1" s="171"/>
      <c r="H1" s="171"/>
      <c r="I1" s="171"/>
      <c r="J1" s="171"/>
      <c r="K1" s="171"/>
      <c r="L1" s="171"/>
      <c r="M1" s="171"/>
      <c r="N1" s="171"/>
      <c r="O1" s="171"/>
      <c r="P1" s="172"/>
      <c r="Q1" s="173"/>
      <c r="R1" s="173"/>
      <c r="S1" s="172"/>
      <c r="T1" s="172"/>
      <c r="U1" s="172"/>
      <c r="V1" s="173"/>
      <c r="W1" s="173"/>
      <c r="X1" s="171"/>
      <c r="Y1" s="171"/>
      <c r="AB1" s="146"/>
      <c r="AC1" s="146"/>
      <c r="AD1" s="146"/>
    </row>
    <row r="2" spans="1:30" customFormat="1" ht="34.950000000000003" customHeight="1">
      <c r="A2" s="1808"/>
      <c r="B2" s="1809"/>
      <c r="C2" s="171"/>
      <c r="D2" s="5"/>
      <c r="E2" s="174" t="s">
        <v>1485</v>
      </c>
      <c r="F2" s="174"/>
      <c r="G2" s="5"/>
      <c r="H2" s="5"/>
      <c r="I2" s="5"/>
      <c r="J2" s="5"/>
      <c r="K2" s="5"/>
      <c r="L2" s="5"/>
      <c r="M2" s="5"/>
      <c r="N2" s="175"/>
      <c r="O2" s="5"/>
      <c r="P2" s="37"/>
      <c r="Q2" s="38"/>
      <c r="R2" s="5"/>
      <c r="S2" s="5"/>
      <c r="T2" s="5"/>
      <c r="U2" s="5"/>
      <c r="V2" s="5"/>
      <c r="W2" s="5"/>
      <c r="X2" s="5"/>
      <c r="Y2" s="5"/>
      <c r="Z2" s="5"/>
      <c r="AA2" s="171"/>
      <c r="AB2" s="5"/>
      <c r="AC2" s="5"/>
      <c r="AD2" s="5"/>
    </row>
    <row r="3" spans="1:30" customFormat="1" ht="15" customHeight="1">
      <c r="A3" s="170"/>
      <c r="B3" s="5"/>
      <c r="C3" s="171"/>
      <c r="D3" s="171"/>
      <c r="E3" s="171"/>
      <c r="F3" s="171"/>
      <c r="G3" s="171"/>
      <c r="H3" s="171"/>
      <c r="I3" s="171"/>
      <c r="J3" s="171"/>
      <c r="K3" s="171"/>
      <c r="L3" s="171"/>
      <c r="M3" s="172"/>
      <c r="N3" s="173"/>
      <c r="O3" s="173"/>
      <c r="P3" s="172"/>
      <c r="Q3" s="172"/>
      <c r="R3" s="173"/>
      <c r="S3" s="171"/>
      <c r="T3" s="171"/>
      <c r="U3" s="171"/>
      <c r="V3" s="171"/>
      <c r="W3" s="171"/>
      <c r="X3" s="171"/>
      <c r="Y3" s="171"/>
      <c r="Z3" s="171"/>
      <c r="AA3" s="171"/>
      <c r="AB3" s="201"/>
      <c r="AC3" s="201"/>
      <c r="AD3" s="201"/>
    </row>
    <row r="4" spans="1:30" s="16" customFormat="1" ht="34.950000000000003" customHeight="1">
      <c r="A4" s="177"/>
      <c r="C4" s="178"/>
      <c r="E4" s="1819"/>
      <c r="F4" s="1819"/>
      <c r="G4" s="1820"/>
      <c r="H4" s="1820"/>
      <c r="I4" s="1820"/>
      <c r="J4" s="1820"/>
      <c r="K4" s="1799"/>
      <c r="L4" s="1799"/>
      <c r="M4" s="41"/>
      <c r="N4" s="17"/>
      <c r="O4" s="18"/>
      <c r="P4" s="18"/>
      <c r="Q4" s="18"/>
      <c r="R4" s="18"/>
      <c r="S4" s="18"/>
      <c r="T4" s="18"/>
      <c r="U4" s="18"/>
      <c r="V4" s="18"/>
      <c r="W4" s="18"/>
      <c r="AA4" s="178"/>
      <c r="AB4" s="146"/>
      <c r="AC4" s="146"/>
      <c r="AD4" s="146"/>
    </row>
    <row r="5" spans="1:30" s="16" customFormat="1" ht="10.050000000000001" customHeight="1">
      <c r="A5" s="177"/>
      <c r="C5" s="178"/>
      <c r="E5" s="17"/>
      <c r="F5" s="17"/>
      <c r="G5" s="17"/>
      <c r="H5" s="17"/>
      <c r="I5" s="17"/>
      <c r="J5" s="17"/>
      <c r="K5" s="17"/>
      <c r="L5" s="17"/>
      <c r="M5" s="17"/>
      <c r="N5" s="17"/>
      <c r="O5" s="17"/>
      <c r="P5" s="17"/>
      <c r="Q5" s="17"/>
      <c r="R5" s="17"/>
      <c r="S5" s="17"/>
      <c r="T5" s="17"/>
      <c r="U5" s="17"/>
      <c r="V5" s="17"/>
      <c r="W5" s="17"/>
      <c r="AA5" s="178"/>
      <c r="AB5" s="5"/>
      <c r="AC5" s="5"/>
      <c r="AD5" s="5"/>
    </row>
    <row r="6" spans="1:30" s="201" customFormat="1" ht="19.95" customHeight="1">
      <c r="C6" s="202"/>
      <c r="D6" s="203"/>
      <c r="E6" s="1912" t="s">
        <v>1299</v>
      </c>
      <c r="F6" s="1912"/>
      <c r="G6" s="1912"/>
      <c r="H6" s="1912"/>
      <c r="I6" s="1912"/>
      <c r="J6" s="1912"/>
      <c r="K6" s="204"/>
      <c r="L6" s="1912" t="s">
        <v>306</v>
      </c>
      <c r="M6" s="1912"/>
      <c r="N6" s="1913"/>
      <c r="O6" s="1913"/>
      <c r="P6" s="205"/>
      <c r="Q6" s="1912" t="s">
        <v>307</v>
      </c>
      <c r="R6" s="1913"/>
      <c r="S6" s="1913"/>
      <c r="T6" s="1100"/>
      <c r="U6" s="206"/>
      <c r="V6" s="1912" t="s">
        <v>308</v>
      </c>
      <c r="W6" s="1912"/>
      <c r="X6" s="1913"/>
      <c r="Y6" s="1100"/>
      <c r="Z6" s="203"/>
      <c r="AA6" s="202"/>
    </row>
    <row r="7" spans="1:30" s="146" customFormat="1" ht="15" customHeight="1">
      <c r="A7" s="181"/>
      <c r="C7" s="182"/>
      <c r="D7" s="24"/>
      <c r="E7" s="24"/>
      <c r="F7" s="24"/>
      <c r="G7" s="26"/>
      <c r="H7" s="26"/>
      <c r="I7" s="24"/>
      <c r="J7" s="24"/>
      <c r="K7" s="24"/>
      <c r="L7" s="95"/>
      <c r="M7" s="95"/>
      <c r="N7" s="26"/>
      <c r="O7" s="24"/>
      <c r="P7" s="158"/>
      <c r="Q7" s="24"/>
      <c r="R7" s="24"/>
      <c r="S7" s="26"/>
      <c r="T7" s="26"/>
      <c r="U7" s="41"/>
      <c r="V7" s="24"/>
      <c r="W7" s="24"/>
      <c r="X7" s="24"/>
      <c r="Y7" s="24"/>
      <c r="Z7" s="24"/>
      <c r="AA7" s="182"/>
    </row>
    <row r="8" spans="1:30" ht="18" customHeight="1">
      <c r="D8"/>
      <c r="E8" s="95" t="s">
        <v>174</v>
      </c>
      <c r="F8" s="95"/>
      <c r="G8" s="1810" t="s">
        <v>211</v>
      </c>
      <c r="H8" s="1811"/>
      <c r="I8" s="1811"/>
      <c r="J8" s="1812"/>
      <c r="K8" s="158"/>
      <c r="L8" s="95" t="s">
        <v>289</v>
      </c>
      <c r="M8" s="95"/>
      <c r="N8" s="1810">
        <v>2711511</v>
      </c>
      <c r="O8" s="1856"/>
      <c r="P8" s="158"/>
      <c r="Q8" s="95" t="s">
        <v>291</v>
      </c>
      <c r="R8" s="95"/>
      <c r="S8" s="1810" t="s">
        <v>183</v>
      </c>
      <c r="T8" s="1812"/>
      <c r="U8" s="41"/>
      <c r="V8" s="95" t="s">
        <v>310</v>
      </c>
      <c r="W8" s="95"/>
      <c r="X8" s="1813">
        <v>44193</v>
      </c>
      <c r="Y8" s="1812"/>
      <c r="Z8"/>
    </row>
    <row r="9" spans="1:30" s="19" customFormat="1" ht="7.05" customHeight="1">
      <c r="A9" s="183"/>
      <c r="C9" s="179"/>
      <c r="D9" s="28"/>
      <c r="E9" s="28"/>
      <c r="F9" s="28"/>
      <c r="G9" s="10"/>
      <c r="H9" s="10"/>
      <c r="I9" s="10"/>
      <c r="J9" s="10"/>
      <c r="K9" s="28"/>
      <c r="L9" s="28"/>
      <c r="M9" s="28"/>
      <c r="N9" s="10"/>
      <c r="O9" s="188"/>
      <c r="P9" s="158"/>
      <c r="Q9" s="28"/>
      <c r="R9" s="28"/>
      <c r="S9" s="28"/>
      <c r="T9" s="28"/>
      <c r="U9" s="41"/>
      <c r="V9" s="28"/>
      <c r="W9" s="28"/>
      <c r="X9" s="10"/>
      <c r="Y9" s="10"/>
      <c r="Z9" s="28"/>
      <c r="AA9" s="179"/>
    </row>
    <row r="10" spans="1:30" ht="18" customHeight="1">
      <c r="D10"/>
      <c r="E10" s="95" t="s">
        <v>176</v>
      </c>
      <c r="F10" s="95"/>
      <c r="G10" s="1813">
        <v>44070</v>
      </c>
      <c r="H10" s="1812"/>
      <c r="I10"/>
      <c r="J10" s="1004">
        <f ca="1">(TODAY()-G10)/365.25</f>
        <v>5.1526351813826148</v>
      </c>
      <c r="K10" s="158"/>
      <c r="L10" s="95" t="s">
        <v>1925</v>
      </c>
      <c r="M10" s="95"/>
      <c r="N10" s="1810"/>
      <c r="O10" s="1856"/>
      <c r="P10" s="158"/>
      <c r="Q10" s="95" t="s">
        <v>309</v>
      </c>
      <c r="R10" s="95"/>
      <c r="S10" s="1810" t="s">
        <v>1833</v>
      </c>
      <c r="T10" s="1812"/>
      <c r="U10" s="41"/>
      <c r="V10" s="95" t="s">
        <v>110</v>
      </c>
      <c r="W10" s="95"/>
      <c r="X10" s="1810" t="s">
        <v>186</v>
      </c>
      <c r="Y10" s="1812"/>
      <c r="Z10"/>
    </row>
    <row r="11" spans="1:30" s="19" customFormat="1" ht="7.05" customHeight="1">
      <c r="A11" s="183"/>
      <c r="C11" s="179"/>
      <c r="D11" s="28"/>
      <c r="E11" s="28"/>
      <c r="F11" s="28"/>
      <c r="G11" s="10"/>
      <c r="H11" s="10"/>
      <c r="I11" s="189"/>
      <c r="J11" s="28"/>
      <c r="K11" s="28"/>
      <c r="L11" s="28"/>
      <c r="M11" s="28"/>
      <c r="N11" s="10"/>
      <c r="O11" s="28"/>
      <c r="P11" s="190"/>
      <c r="Q11" s="28"/>
      <c r="R11" s="28"/>
      <c r="S11" s="10"/>
      <c r="T11" s="10"/>
      <c r="U11" s="41"/>
      <c r="V11" s="28"/>
      <c r="W11" s="28"/>
      <c r="X11" s="191"/>
      <c r="Y11" s="10"/>
      <c r="Z11" s="28"/>
      <c r="AA11" s="179"/>
    </row>
    <row r="12" spans="1:30" ht="18" customHeight="1">
      <c r="D12"/>
      <c r="E12" s="95" t="s">
        <v>175</v>
      </c>
      <c r="F12" s="95"/>
      <c r="G12" s="101" t="s">
        <v>985</v>
      </c>
      <c r="H12" s="1005"/>
      <c r="I12" s="1005"/>
      <c r="J12" s="829"/>
      <c r="K12" s="158"/>
      <c r="L12" s="95" t="s">
        <v>254</v>
      </c>
      <c r="M12" s="95"/>
      <c r="N12" s="1101" t="s">
        <v>975</v>
      </c>
      <c r="O12" s="1102"/>
      <c r="P12" s="158"/>
      <c r="Q12" s="95" t="s">
        <v>246</v>
      </c>
      <c r="R12" s="95"/>
      <c r="S12" s="1810" t="s">
        <v>313</v>
      </c>
      <c r="T12" s="1812"/>
      <c r="U12" s="41"/>
      <c r="V12" s="95" t="s">
        <v>180</v>
      </c>
      <c r="W12" s="95"/>
      <c r="X12" s="1859"/>
      <c r="Y12" s="1812"/>
      <c r="Z12"/>
    </row>
    <row r="13" spans="1:30" s="19" customFormat="1" ht="7.05" customHeight="1">
      <c r="A13" s="183"/>
      <c r="C13" s="179"/>
      <c r="D13" s="28"/>
      <c r="E13" s="28"/>
      <c r="F13" s="28"/>
      <c r="G13" s="28"/>
      <c r="H13" s="28"/>
      <c r="I13" s="28"/>
      <c r="J13" s="28"/>
      <c r="K13" s="28"/>
      <c r="L13" s="95"/>
      <c r="M13" s="95"/>
      <c r="N13" s="26"/>
      <c r="O13" s="98"/>
      <c r="P13" s="190"/>
      <c r="Q13" s="28"/>
      <c r="R13" s="28"/>
      <c r="S13" s="192"/>
      <c r="T13" s="192"/>
      <c r="U13" s="41"/>
      <c r="V13" s="28"/>
      <c r="W13" s="28"/>
      <c r="X13" s="191"/>
      <c r="Y13" s="191"/>
      <c r="Z13" s="28"/>
      <c r="AA13" s="179"/>
    </row>
    <row r="14" spans="1:30" ht="18" customHeight="1">
      <c r="D14"/>
      <c r="E14" s="95" t="s">
        <v>1831</v>
      </c>
      <c r="F14" s="193"/>
      <c r="G14" s="1813">
        <f ca="1">TODAY()+33</f>
        <v>45985</v>
      </c>
      <c r="H14" s="1812"/>
      <c r="I14" s="1006"/>
      <c r="J14" s="1007"/>
      <c r="K14" s="158"/>
      <c r="L14" s="95" t="s">
        <v>234</v>
      </c>
      <c r="M14"/>
      <c r="N14" s="1810" t="s">
        <v>1486</v>
      </c>
      <c r="O14" s="1856"/>
      <c r="P14" s="158"/>
      <c r="Q14" s="95" t="s">
        <v>248</v>
      </c>
      <c r="R14" s="95"/>
      <c r="S14" s="1810" t="s">
        <v>316</v>
      </c>
      <c r="T14" s="1812"/>
      <c r="U14" s="41"/>
      <c r="V14" s="95" t="s">
        <v>169</v>
      </c>
      <c r="W14" s="95"/>
      <c r="X14" s="1859"/>
      <c r="Y14" s="1812"/>
      <c r="Z14"/>
    </row>
    <row r="15" spans="1:30" ht="7.05" customHeight="1">
      <c r="D15"/>
      <c r="E15" s="95"/>
      <c r="F15" s="95"/>
      <c r="G15" s="30"/>
      <c r="H15" s="26"/>
      <c r="I15" s="168"/>
      <c r="J15" s="158"/>
      <c r="K15" s="158"/>
      <c r="P15" s="158"/>
      <c r="Q15" s="95"/>
      <c r="R15" s="95"/>
      <c r="S15" s="25"/>
      <c r="T15" s="25"/>
      <c r="U15" s="41"/>
      <c r="Y15" s="191"/>
      <c r="Z15"/>
    </row>
    <row r="16" spans="1:30" ht="18" customHeight="1">
      <c r="D16"/>
      <c r="E16" s="98" t="s">
        <v>1348</v>
      </c>
      <c r="F16" s="24"/>
      <c r="G16" s="1813" t="s">
        <v>187</v>
      </c>
      <c r="H16" s="1811"/>
      <c r="I16" s="216"/>
      <c r="J16" s="217"/>
      <c r="K16" s="158"/>
      <c r="L16" s="95" t="s">
        <v>1840</v>
      </c>
      <c r="M16"/>
      <c r="N16" s="1810" t="s">
        <v>1926</v>
      </c>
      <c r="O16" s="1856"/>
      <c r="P16" s="158"/>
      <c r="Q16" s="95" t="s">
        <v>249</v>
      </c>
      <c r="R16" s="95"/>
      <c r="S16" s="1810" t="s">
        <v>997</v>
      </c>
      <c r="T16" s="1812"/>
      <c r="U16" s="41"/>
      <c r="V16" s="95" t="s">
        <v>109</v>
      </c>
      <c r="X16" s="1859"/>
      <c r="Y16" s="1812"/>
      <c r="Z16"/>
    </row>
    <row r="17" spans="1:27" s="19" customFormat="1" ht="15" customHeight="1">
      <c r="A17" s="183"/>
      <c r="C17" s="179"/>
      <c r="D17" s="28"/>
      <c r="E17" s="28"/>
      <c r="F17" s="28"/>
      <c r="G17" s="10"/>
      <c r="H17" s="10"/>
      <c r="I17" s="189"/>
      <c r="J17" s="28"/>
      <c r="K17" s="28"/>
      <c r="L17" s="28"/>
      <c r="M17" s="28"/>
      <c r="N17" s="190"/>
      <c r="O17" s="190"/>
      <c r="P17" s="190"/>
      <c r="Q17" s="28"/>
      <c r="R17" s="28"/>
      <c r="S17" s="28"/>
      <c r="T17" s="28"/>
      <c r="U17" s="41"/>
      <c r="V17" s="28"/>
      <c r="W17" s="28"/>
      <c r="X17" s="28"/>
      <c r="Y17" s="28"/>
      <c r="Z17" s="28"/>
      <c r="AA17" s="179"/>
    </row>
    <row r="18" spans="1:27" ht="10.050000000000001" customHeight="1">
      <c r="E18" s="1815"/>
      <c r="F18" s="1815"/>
      <c r="G18" s="1815"/>
      <c r="H18" s="1815"/>
      <c r="I18" s="1815"/>
      <c r="J18" s="1815"/>
      <c r="K18" s="1815"/>
      <c r="L18" s="1815"/>
      <c r="M18" s="1815"/>
      <c r="N18" s="1815"/>
      <c r="O18" s="1815"/>
      <c r="P18" s="1815"/>
      <c r="Q18" s="1815"/>
      <c r="R18" s="1815"/>
      <c r="S18" s="1815"/>
      <c r="T18" s="1815"/>
      <c r="U18" s="1816"/>
      <c r="V18" s="1816"/>
      <c r="W18" s="1816"/>
      <c r="X18" s="1816"/>
      <c r="Y18" s="461"/>
    </row>
    <row r="19" spans="1:27" ht="34.950000000000003" customHeight="1">
      <c r="D19"/>
      <c r="E19" s="174" t="s">
        <v>1741</v>
      </c>
      <c r="F19" s="148"/>
      <c r="G19" s="148"/>
      <c r="H19" s="148"/>
      <c r="I19" s="148"/>
      <c r="J19" s="148"/>
      <c r="K19" s="148"/>
      <c r="L19" s="148"/>
      <c r="M19" s="148"/>
      <c r="N19" s="148"/>
      <c r="O19" s="148"/>
      <c r="P19" s="148"/>
      <c r="Q19" s="148"/>
      <c r="R19" s="148"/>
      <c r="S19" s="148"/>
      <c r="T19" s="148"/>
      <c r="U19" s="772"/>
      <c r="V19" s="772"/>
      <c r="W19" s="772"/>
      <c r="X19" s="772"/>
      <c r="Y19" s="772"/>
      <c r="Z19"/>
    </row>
    <row r="20" spans="1:27" ht="15" customHeight="1">
      <c r="D20"/>
      <c r="E20" s="148"/>
      <c r="F20" s="148"/>
      <c r="G20" s="148"/>
      <c r="H20" s="148"/>
      <c r="I20" s="148"/>
      <c r="J20" s="148"/>
      <c r="K20" s="148"/>
      <c r="L20" s="148"/>
      <c r="M20" s="148"/>
      <c r="N20" s="148"/>
      <c r="O20" s="148"/>
      <c r="P20" s="148"/>
      <c r="Q20" s="148"/>
      <c r="R20" s="148"/>
      <c r="S20" s="148"/>
      <c r="T20" s="148"/>
      <c r="U20" s="772"/>
      <c r="V20" s="772"/>
      <c r="W20" s="772"/>
      <c r="X20" s="772"/>
      <c r="Y20" s="772"/>
      <c r="Z20"/>
    </row>
    <row r="21" spans="1:27" ht="15" customHeight="1">
      <c r="D21"/>
      <c r="E21" s="148"/>
      <c r="F21" s="148"/>
      <c r="G21" s="148"/>
      <c r="H21" s="148"/>
      <c r="I21" s="148"/>
      <c r="J21" s="148"/>
      <c r="K21" s="148"/>
      <c r="L21" s="148"/>
      <c r="M21" s="148"/>
      <c r="N21" s="148"/>
      <c r="O21" s="148"/>
      <c r="P21" s="148"/>
      <c r="Q21" s="148"/>
      <c r="R21" s="148"/>
      <c r="S21" s="148"/>
      <c r="T21" s="148"/>
      <c r="U21" s="772"/>
      <c r="V21" s="772"/>
      <c r="W21" s="772"/>
      <c r="X21" s="772"/>
      <c r="Y21" s="772"/>
      <c r="Z21"/>
    </row>
    <row r="22" spans="1:27" ht="15" customHeight="1">
      <c r="D22"/>
      <c r="E22" s="148"/>
      <c r="F22" s="148"/>
      <c r="G22" s="148"/>
      <c r="H22" s="148"/>
      <c r="I22" s="148"/>
      <c r="J22" s="148"/>
      <c r="K22" s="148"/>
      <c r="L22" s="148"/>
      <c r="M22" s="148"/>
      <c r="N22" s="148"/>
      <c r="O22" s="148"/>
      <c r="P22" s="148"/>
      <c r="Q22" s="148"/>
      <c r="R22" s="148"/>
      <c r="S22" s="148"/>
      <c r="T22" s="148"/>
      <c r="U22" s="772"/>
      <c r="V22" s="772"/>
      <c r="W22" s="772"/>
      <c r="X22" s="772"/>
      <c r="Y22" s="772"/>
      <c r="Z22"/>
    </row>
    <row r="23" spans="1:27" ht="15" customHeight="1">
      <c r="D23"/>
      <c r="E23" s="148"/>
      <c r="F23" s="148"/>
      <c r="G23" s="148"/>
      <c r="H23" s="148"/>
      <c r="I23" s="148"/>
      <c r="J23" s="148"/>
      <c r="K23" s="148"/>
      <c r="L23" s="148"/>
      <c r="M23" s="148"/>
      <c r="N23" s="148"/>
      <c r="O23" s="148"/>
      <c r="P23" s="148"/>
      <c r="Q23" s="148"/>
      <c r="R23" s="148"/>
      <c r="S23" s="148"/>
      <c r="T23" s="148"/>
      <c r="U23" s="772"/>
      <c r="V23" s="772"/>
      <c r="W23" s="772"/>
      <c r="X23" s="772"/>
      <c r="Y23" s="772"/>
      <c r="Z23"/>
    </row>
    <row r="24" spans="1:27" ht="15" customHeight="1">
      <c r="D24"/>
      <c r="E24" s="148"/>
      <c r="F24" s="148"/>
      <c r="G24" s="148"/>
      <c r="H24" s="148"/>
      <c r="I24" s="148"/>
      <c r="J24" s="148"/>
      <c r="K24" s="148"/>
      <c r="L24" s="148"/>
      <c r="M24" s="148"/>
      <c r="N24" s="148"/>
      <c r="O24" s="148"/>
      <c r="P24" s="148"/>
      <c r="Q24" s="148"/>
      <c r="R24" s="148"/>
      <c r="S24" s="148"/>
      <c r="T24" s="148"/>
      <c r="U24" s="772"/>
      <c r="V24" s="772"/>
      <c r="W24" s="772"/>
      <c r="X24" s="772"/>
      <c r="Y24" s="772"/>
      <c r="Z24"/>
    </row>
    <row r="25" spans="1:27" ht="15" customHeight="1">
      <c r="D25"/>
      <c r="E25" s="148"/>
      <c r="F25" s="148"/>
      <c r="G25" s="148"/>
      <c r="H25" s="148"/>
      <c r="I25" s="148"/>
      <c r="J25" s="148"/>
      <c r="K25" s="148"/>
      <c r="L25" s="148"/>
      <c r="M25" s="148"/>
      <c r="N25" s="148"/>
      <c r="O25" s="148"/>
      <c r="P25" s="148"/>
      <c r="Q25" s="148"/>
      <c r="R25" s="148"/>
      <c r="S25" s="148"/>
      <c r="T25" s="148"/>
      <c r="U25" s="772"/>
      <c r="V25" s="772"/>
      <c r="W25" s="772"/>
      <c r="X25" s="772"/>
      <c r="Y25" s="772"/>
      <c r="Z25"/>
    </row>
    <row r="26" spans="1:27" ht="15" customHeight="1">
      <c r="D26"/>
      <c r="E26" s="148"/>
      <c r="F26" s="148"/>
      <c r="G26" s="148"/>
      <c r="H26" s="148"/>
      <c r="I26" s="148"/>
      <c r="J26" s="148"/>
      <c r="K26" s="148"/>
      <c r="L26" s="148"/>
      <c r="M26" s="148"/>
      <c r="N26" s="148"/>
      <c r="O26" s="148"/>
      <c r="P26" s="148"/>
      <c r="Q26" s="148"/>
      <c r="R26" s="148"/>
      <c r="S26" s="148"/>
      <c r="T26" s="148"/>
      <c r="U26" s="772"/>
      <c r="V26" s="772"/>
      <c r="W26" s="772"/>
      <c r="X26" s="772"/>
      <c r="Y26" s="772"/>
      <c r="Z26"/>
    </row>
    <row r="27" spans="1:27" ht="15" customHeight="1">
      <c r="D27"/>
      <c r="E27" s="148"/>
      <c r="F27" s="148"/>
      <c r="G27" s="148"/>
      <c r="H27" s="148"/>
      <c r="I27" s="148"/>
      <c r="J27" s="148"/>
      <c r="K27" s="148"/>
      <c r="L27" s="148"/>
      <c r="M27" s="148"/>
      <c r="N27" s="148"/>
      <c r="O27" s="148"/>
      <c r="P27" s="148"/>
      <c r="Q27" s="148"/>
      <c r="R27" s="148"/>
      <c r="S27" s="148"/>
      <c r="T27" s="148"/>
      <c r="U27" s="772"/>
      <c r="V27" s="772"/>
      <c r="W27" s="772"/>
      <c r="X27" s="772"/>
      <c r="Y27" s="772"/>
      <c r="Z27"/>
    </row>
    <row r="28" spans="1:27" ht="15" customHeight="1">
      <c r="D28"/>
      <c r="E28" s="148"/>
      <c r="F28" s="148"/>
      <c r="G28" s="148"/>
      <c r="H28" s="148"/>
      <c r="I28" s="148"/>
      <c r="J28" s="148"/>
      <c r="K28" s="148"/>
      <c r="L28" s="148"/>
      <c r="M28" s="148"/>
      <c r="N28" s="148"/>
      <c r="O28" s="148"/>
      <c r="P28" s="148"/>
      <c r="Q28" s="148"/>
      <c r="R28" s="148"/>
      <c r="S28" s="148"/>
      <c r="T28" s="148"/>
      <c r="U28" s="772"/>
      <c r="V28" s="772"/>
      <c r="W28" s="772"/>
      <c r="X28" s="772"/>
      <c r="Y28" s="772"/>
      <c r="Z28"/>
    </row>
    <row r="29" spans="1:27" ht="10.050000000000001" customHeight="1">
      <c r="E29" s="171"/>
      <c r="F29" s="171"/>
      <c r="G29" s="171"/>
      <c r="H29" s="171"/>
      <c r="I29" s="171"/>
      <c r="J29" s="171"/>
      <c r="K29" s="171"/>
      <c r="L29" s="171"/>
      <c r="M29" s="171"/>
      <c r="N29" s="171"/>
      <c r="O29" s="171"/>
      <c r="P29" s="171"/>
      <c r="Q29" s="171"/>
      <c r="R29" s="171"/>
      <c r="S29" s="171"/>
      <c r="T29" s="171"/>
      <c r="U29" s="171"/>
      <c r="V29" s="171"/>
      <c r="W29" s="171"/>
      <c r="X29" s="171"/>
      <c r="Y29" s="171"/>
    </row>
    <row r="30" spans="1:27" customFormat="1" ht="34.950000000000003" customHeight="1">
      <c r="A30" s="1808"/>
      <c r="B30" s="1809"/>
      <c r="C30" s="171"/>
      <c r="D30" s="5"/>
      <c r="E30" s="174" t="s">
        <v>114</v>
      </c>
      <c r="F30" s="174"/>
      <c r="G30" s="5"/>
      <c r="H30" s="5"/>
      <c r="I30" s="5"/>
      <c r="J30" s="5"/>
      <c r="K30" s="5"/>
      <c r="L30" s="5"/>
      <c r="M30" s="5"/>
      <c r="N30" s="175"/>
      <c r="O30" s="5"/>
      <c r="P30" s="5"/>
      <c r="Q30" s="5"/>
      <c r="R30" s="5"/>
      <c r="S30" s="5"/>
      <c r="T30" s="5"/>
      <c r="U30" s="5"/>
      <c r="V30" s="5"/>
      <c r="W30" s="5"/>
      <c r="X30" s="5"/>
      <c r="Y30" s="5"/>
      <c r="Z30" s="5"/>
      <c r="AA30" s="171"/>
    </row>
    <row r="31" spans="1:27" s="171" customFormat="1" ht="10.050000000000001" customHeight="1">
      <c r="A31" s="186"/>
      <c r="D31"/>
      <c r="E31" s="158"/>
      <c r="F31" s="158"/>
      <c r="G31"/>
      <c r="H31"/>
      <c r="I31"/>
      <c r="J31"/>
      <c r="K31"/>
      <c r="L31"/>
      <c r="M31"/>
      <c r="N31"/>
      <c r="O31"/>
      <c r="P31" s="93"/>
      <c r="Q31" s="5"/>
      <c r="R31" s="5"/>
      <c r="S31" s="5"/>
      <c r="T31" s="5"/>
      <c r="U31" s="5"/>
      <c r="V31" s="5"/>
      <c r="W31" s="5"/>
      <c r="X31"/>
      <c r="Y31"/>
      <c r="Z31"/>
    </row>
    <row r="32" spans="1:27" s="171" customFormat="1">
      <c r="A32" s="186"/>
      <c r="D32"/>
      <c r="E32"/>
      <c r="F32"/>
      <c r="G32"/>
      <c r="H32"/>
      <c r="I32"/>
      <c r="J32"/>
      <c r="K32"/>
      <c r="L32"/>
      <c r="M32"/>
      <c r="N32"/>
      <c r="O32"/>
      <c r="P32" s="93"/>
      <c r="Q32" s="5"/>
      <c r="R32" s="5"/>
      <c r="S32" s="5"/>
      <c r="T32" s="5"/>
      <c r="U32" s="5"/>
      <c r="V32" s="5"/>
      <c r="W32" s="5"/>
      <c r="X32"/>
      <c r="Y32"/>
      <c r="Z32"/>
    </row>
    <row r="33" spans="1:26" s="171" customFormat="1">
      <c r="A33" s="186"/>
      <c r="D33"/>
      <c r="E33"/>
      <c r="F33"/>
      <c r="G33"/>
      <c r="H33"/>
      <c r="I33"/>
      <c r="J33"/>
      <c r="K33"/>
      <c r="L33"/>
      <c r="M33"/>
      <c r="N33"/>
      <c r="O33"/>
      <c r="P33" s="93"/>
      <c r="Q33" s="5"/>
      <c r="R33" s="5"/>
      <c r="S33" s="5"/>
      <c r="T33" s="5"/>
      <c r="U33" s="5"/>
      <c r="V33" s="5"/>
      <c r="W33" s="5"/>
      <c r="X33"/>
      <c r="Y33"/>
      <c r="Z33"/>
    </row>
    <row r="34" spans="1:26" s="171" customFormat="1">
      <c r="A34" s="186"/>
      <c r="D34"/>
      <c r="E34" s="93" t="s">
        <v>977</v>
      </c>
      <c r="F34" s="96" t="s">
        <v>990</v>
      </c>
      <c r="G34" t="s">
        <v>991</v>
      </c>
      <c r="H34" t="s">
        <v>992</v>
      </c>
      <c r="I34"/>
      <c r="J34" t="s">
        <v>993</v>
      </c>
      <c r="K34"/>
      <c r="L34" t="s">
        <v>994</v>
      </c>
      <c r="M34"/>
      <c r="N34" s="41" t="s">
        <v>996</v>
      </c>
      <c r="O34" t="s">
        <v>995</v>
      </c>
      <c r="P34"/>
      <c r="Q34" s="5"/>
      <c r="R34" s="5"/>
      <c r="S34" s="5"/>
      <c r="T34" s="5"/>
      <c r="U34" s="5"/>
      <c r="V34" s="5"/>
      <c r="W34" s="5"/>
      <c r="X34" s="93"/>
      <c r="Y34" s="93"/>
      <c r="Z34" s="93"/>
    </row>
    <row r="35" spans="1:26" s="171" customFormat="1">
      <c r="A35" s="186"/>
      <c r="D35"/>
      <c r="E35"/>
      <c r="F35"/>
      <c r="G35"/>
      <c r="H35"/>
      <c r="I35"/>
      <c r="J35"/>
      <c r="K35"/>
      <c r="L35"/>
      <c r="M35"/>
      <c r="N35"/>
      <c r="O35"/>
      <c r="P35" s="93"/>
      <c r="Q35" s="96"/>
      <c r="R35" s="96"/>
      <c r="S35" s="93"/>
      <c r="T35" s="93"/>
      <c r="U35" s="93"/>
      <c r="V35" s="96"/>
      <c r="W35" s="96"/>
      <c r="X35"/>
      <c r="Y35"/>
      <c r="Z35"/>
    </row>
    <row r="36" spans="1:26" s="171" customFormat="1">
      <c r="A36" s="186"/>
      <c r="D36"/>
      <c r="E36"/>
      <c r="F36"/>
      <c r="G36"/>
      <c r="H36"/>
      <c r="I36"/>
      <c r="J36"/>
      <c r="K36"/>
      <c r="L36"/>
      <c r="M36"/>
      <c r="N36"/>
      <c r="O36"/>
      <c r="P36" s="93"/>
      <c r="Q36" s="96"/>
      <c r="R36" s="96"/>
      <c r="S36" s="93"/>
      <c r="T36" s="93"/>
      <c r="U36" s="93"/>
      <c r="V36" s="96"/>
      <c r="W36" s="96"/>
      <c r="X36"/>
      <c r="Y36"/>
      <c r="Z36"/>
    </row>
    <row r="37" spans="1:26" s="171" customFormat="1">
      <c r="A37" s="186"/>
      <c r="D37"/>
      <c r="E37"/>
      <c r="F37"/>
      <c r="G37"/>
      <c r="H37"/>
      <c r="I37"/>
      <c r="J37"/>
      <c r="K37"/>
      <c r="L37"/>
      <c r="M37"/>
      <c r="N37"/>
      <c r="O37"/>
      <c r="P37" s="93"/>
      <c r="Q37" s="96"/>
      <c r="R37" s="96"/>
      <c r="S37" s="93"/>
      <c r="T37" s="93"/>
      <c r="U37" s="93"/>
      <c r="V37" s="96"/>
      <c r="W37" s="96"/>
      <c r="X37"/>
      <c r="Y37"/>
      <c r="Z37"/>
    </row>
    <row r="38" spans="1:26" s="171" customFormat="1">
      <c r="A38" s="186"/>
      <c r="D38"/>
      <c r="E38"/>
      <c r="F38"/>
      <c r="G38"/>
      <c r="H38"/>
      <c r="I38"/>
      <c r="J38"/>
      <c r="K38"/>
      <c r="L38"/>
      <c r="M38"/>
      <c r="N38"/>
      <c r="O38"/>
      <c r="P38" s="93"/>
      <c r="Q38" s="96"/>
      <c r="R38" s="96"/>
      <c r="S38" s="93"/>
      <c r="T38" s="93"/>
      <c r="U38" s="93"/>
      <c r="V38" s="96"/>
      <c r="W38" s="96"/>
      <c r="X38"/>
      <c r="Y38"/>
      <c r="Z38"/>
    </row>
    <row r="39" spans="1:26" s="171" customFormat="1">
      <c r="A39" s="186"/>
      <c r="D39"/>
      <c r="E39"/>
      <c r="F39"/>
      <c r="G39"/>
      <c r="H39"/>
      <c r="I39"/>
      <c r="J39"/>
      <c r="K39"/>
      <c r="L39"/>
      <c r="M39"/>
      <c r="N39"/>
      <c r="O39"/>
      <c r="P39" s="93"/>
      <c r="Q39" s="96"/>
      <c r="R39" s="96"/>
      <c r="S39" s="93"/>
      <c r="T39" s="93"/>
      <c r="U39" s="93"/>
      <c r="V39" s="96"/>
      <c r="W39" s="96"/>
      <c r="X39"/>
      <c r="Y39"/>
      <c r="Z39"/>
    </row>
    <row r="40" spans="1:26" s="171" customFormat="1">
      <c r="A40" s="186"/>
      <c r="D40"/>
      <c r="E40"/>
      <c r="F40"/>
      <c r="G40"/>
      <c r="H40"/>
      <c r="I40"/>
      <c r="J40"/>
      <c r="K40"/>
      <c r="L40"/>
      <c r="M40"/>
      <c r="N40"/>
      <c r="O40"/>
      <c r="P40" s="93"/>
      <c r="Q40" s="96"/>
      <c r="R40" s="96"/>
      <c r="S40" s="93"/>
      <c r="T40" s="93"/>
      <c r="U40" s="93"/>
      <c r="V40" s="96"/>
      <c r="W40" s="96"/>
      <c r="X40"/>
      <c r="Y40"/>
      <c r="Z40"/>
    </row>
    <row r="41" spans="1:26" s="171" customFormat="1">
      <c r="A41" s="186"/>
      <c r="D41"/>
      <c r="E41"/>
      <c r="F41"/>
      <c r="G41"/>
      <c r="H41"/>
      <c r="I41"/>
      <c r="J41"/>
      <c r="K41"/>
      <c r="L41"/>
      <c r="M41"/>
      <c r="N41"/>
      <c r="O41"/>
      <c r="P41" s="93"/>
      <c r="Q41" s="96"/>
      <c r="R41" s="96"/>
      <c r="S41" s="93"/>
      <c r="T41" s="93"/>
      <c r="U41" s="93"/>
      <c r="V41" s="96"/>
      <c r="W41" s="96"/>
      <c r="X41"/>
      <c r="Y41"/>
      <c r="Z41"/>
    </row>
    <row r="42" spans="1:26" s="171" customFormat="1">
      <c r="A42" s="186"/>
      <c r="D42"/>
      <c r="E42"/>
      <c r="F42"/>
      <c r="G42"/>
      <c r="H42"/>
      <c r="I42"/>
      <c r="J42"/>
      <c r="K42"/>
      <c r="L42"/>
      <c r="M42"/>
      <c r="N42"/>
      <c r="O42"/>
      <c r="P42" s="93"/>
      <c r="Q42" s="96"/>
      <c r="R42" s="96"/>
      <c r="S42" s="93"/>
      <c r="T42" s="93"/>
      <c r="U42" s="93"/>
      <c r="V42" s="96"/>
      <c r="W42" s="96"/>
      <c r="X42"/>
      <c r="Y42"/>
      <c r="Z42"/>
    </row>
    <row r="43" spans="1:26" s="171" customFormat="1">
      <c r="A43" s="186"/>
      <c r="D43"/>
      <c r="E43"/>
      <c r="F43"/>
      <c r="G43"/>
      <c r="H43"/>
      <c r="I43"/>
      <c r="J43"/>
      <c r="K43"/>
      <c r="L43"/>
      <c r="M43"/>
      <c r="N43"/>
      <c r="O43"/>
      <c r="P43" s="93"/>
      <c r="Q43" s="96"/>
      <c r="R43" s="96"/>
      <c r="S43" s="93"/>
      <c r="T43" s="93"/>
      <c r="U43" s="93"/>
      <c r="V43" s="96"/>
      <c r="W43" s="96"/>
      <c r="X43"/>
      <c r="Y43"/>
      <c r="Z43"/>
    </row>
    <row r="44" spans="1:26" s="171" customFormat="1">
      <c r="A44" s="186"/>
      <c r="D44"/>
      <c r="E44"/>
      <c r="F44"/>
      <c r="G44"/>
      <c r="H44"/>
      <c r="I44"/>
      <c r="J44"/>
      <c r="K44"/>
      <c r="L44"/>
      <c r="M44"/>
      <c r="N44"/>
      <c r="O44"/>
      <c r="P44" s="93"/>
      <c r="Q44" s="96"/>
      <c r="R44" s="96"/>
      <c r="S44" s="93"/>
      <c r="T44" s="93"/>
      <c r="U44" s="93"/>
      <c r="V44" s="96"/>
      <c r="W44" s="96"/>
      <c r="X44"/>
      <c r="Y44"/>
      <c r="Z44"/>
    </row>
    <row r="45" spans="1:26" s="171" customFormat="1">
      <c r="A45" s="186"/>
      <c r="D45"/>
      <c r="E45"/>
      <c r="F45"/>
      <c r="G45"/>
      <c r="H45"/>
      <c r="I45"/>
      <c r="J45"/>
      <c r="K45"/>
      <c r="L45"/>
      <c r="M45"/>
      <c r="N45"/>
      <c r="O45"/>
      <c r="P45" s="93"/>
      <c r="Q45" s="96"/>
      <c r="R45" s="96"/>
      <c r="S45" s="93"/>
      <c r="T45" s="93"/>
      <c r="U45" s="93"/>
      <c r="V45" s="96"/>
      <c r="W45" s="96"/>
      <c r="X45"/>
      <c r="Y45"/>
      <c r="Z45"/>
    </row>
    <row r="46" spans="1:26" s="171" customFormat="1">
      <c r="A46" s="186"/>
      <c r="D46"/>
      <c r="E46"/>
      <c r="F46"/>
      <c r="G46"/>
      <c r="H46"/>
      <c r="I46"/>
      <c r="J46"/>
      <c r="K46"/>
      <c r="L46"/>
      <c r="M46"/>
      <c r="N46"/>
      <c r="O46"/>
      <c r="P46" s="93"/>
      <c r="Q46" s="96"/>
      <c r="R46" s="96"/>
      <c r="S46" s="93"/>
      <c r="T46" s="93"/>
      <c r="U46" s="93"/>
      <c r="V46" s="96"/>
      <c r="W46" s="96"/>
      <c r="X46"/>
      <c r="Y46"/>
      <c r="Z46"/>
    </row>
    <row r="47" spans="1:26" s="171" customFormat="1">
      <c r="A47" s="186"/>
      <c r="D47"/>
      <c r="E47"/>
      <c r="F47"/>
      <c r="G47"/>
      <c r="H47"/>
      <c r="I47"/>
      <c r="J47"/>
      <c r="K47"/>
      <c r="L47"/>
      <c r="M47"/>
      <c r="N47"/>
      <c r="O47"/>
      <c r="P47" s="93"/>
      <c r="Q47" s="96"/>
      <c r="R47" s="96"/>
      <c r="S47" s="93"/>
      <c r="T47" s="93"/>
      <c r="U47" s="93"/>
      <c r="V47" s="96"/>
      <c r="W47" s="96"/>
      <c r="X47"/>
      <c r="Y47"/>
      <c r="Z47"/>
    </row>
    <row r="48" spans="1:26" s="171" customFormat="1">
      <c r="A48" s="186"/>
      <c r="D48"/>
      <c r="E48"/>
      <c r="F48"/>
      <c r="G48"/>
      <c r="H48"/>
      <c r="I48"/>
      <c r="J48"/>
      <c r="K48"/>
      <c r="L48"/>
      <c r="M48"/>
      <c r="N48"/>
      <c r="O48"/>
      <c r="P48" s="93"/>
      <c r="Q48" s="96"/>
      <c r="R48" s="96"/>
      <c r="S48" s="93"/>
      <c r="T48" s="93"/>
      <c r="U48" s="93"/>
      <c r="V48" s="96"/>
      <c r="W48" s="96"/>
      <c r="X48"/>
      <c r="Y48"/>
      <c r="Z48"/>
    </row>
    <row r="49" spans="1:26" s="171" customFormat="1">
      <c r="A49" s="186"/>
      <c r="D49"/>
      <c r="E49"/>
      <c r="F49"/>
      <c r="G49"/>
      <c r="H49"/>
      <c r="I49"/>
      <c r="J49"/>
      <c r="K49"/>
      <c r="L49"/>
      <c r="M49"/>
      <c r="N49"/>
      <c r="O49"/>
      <c r="P49" s="93"/>
      <c r="Q49" s="96"/>
      <c r="R49" s="96"/>
      <c r="S49" s="93"/>
      <c r="T49" s="93"/>
      <c r="U49" s="93"/>
      <c r="V49" s="96"/>
      <c r="W49" s="96"/>
      <c r="X49"/>
      <c r="Y49"/>
      <c r="Z49"/>
    </row>
    <row r="50" spans="1:26" s="171" customFormat="1">
      <c r="A50" s="186"/>
      <c r="D50"/>
      <c r="E50"/>
      <c r="F50"/>
      <c r="G50"/>
      <c r="H50"/>
      <c r="I50"/>
      <c r="J50"/>
      <c r="K50"/>
      <c r="L50"/>
      <c r="M50"/>
      <c r="N50"/>
      <c r="O50"/>
      <c r="P50" s="93"/>
      <c r="Q50" s="96"/>
      <c r="R50" s="96"/>
      <c r="S50" s="93"/>
      <c r="T50" s="93"/>
      <c r="U50" s="93"/>
      <c r="V50" s="96"/>
      <c r="W50" s="96"/>
      <c r="X50"/>
      <c r="Y50"/>
      <c r="Z50"/>
    </row>
    <row r="51" spans="1:26" s="171" customFormat="1">
      <c r="A51" s="186"/>
      <c r="D51"/>
      <c r="E51"/>
      <c r="F51"/>
      <c r="G51"/>
      <c r="H51"/>
      <c r="I51"/>
      <c r="J51"/>
      <c r="K51"/>
      <c r="L51"/>
      <c r="M51"/>
      <c r="N51"/>
      <c r="O51"/>
      <c r="P51" s="93"/>
      <c r="Q51" s="96"/>
      <c r="R51" s="96"/>
      <c r="S51" s="93"/>
      <c r="T51" s="93"/>
      <c r="U51" s="93"/>
      <c r="V51" s="96"/>
      <c r="W51" s="96"/>
      <c r="X51"/>
      <c r="Y51"/>
      <c r="Z51"/>
    </row>
    <row r="52" spans="1:26" s="171" customFormat="1">
      <c r="A52" s="186"/>
      <c r="D52"/>
      <c r="E52"/>
      <c r="F52"/>
      <c r="G52"/>
      <c r="H52"/>
      <c r="I52"/>
      <c r="J52"/>
      <c r="K52"/>
      <c r="L52"/>
      <c r="M52"/>
      <c r="N52"/>
      <c r="O52"/>
      <c r="P52" s="93"/>
      <c r="Q52" s="96"/>
      <c r="R52" s="96"/>
      <c r="S52" s="93"/>
      <c r="T52" s="93"/>
      <c r="U52" s="93"/>
      <c r="V52" s="96"/>
      <c r="W52" s="96"/>
      <c r="X52"/>
      <c r="Y52"/>
      <c r="Z52"/>
    </row>
    <row r="53" spans="1:26" s="171" customFormat="1">
      <c r="A53" s="186"/>
      <c r="D53"/>
      <c r="E53"/>
      <c r="F53"/>
      <c r="G53"/>
      <c r="H53"/>
      <c r="I53"/>
      <c r="J53"/>
      <c r="K53"/>
      <c r="L53"/>
      <c r="M53"/>
      <c r="N53"/>
      <c r="O53"/>
      <c r="P53" s="93"/>
      <c r="Q53" s="96"/>
      <c r="R53" s="96"/>
      <c r="S53" s="93"/>
      <c r="T53" s="93"/>
      <c r="U53" s="93"/>
      <c r="V53" s="96"/>
      <c r="W53" s="96"/>
      <c r="X53"/>
      <c r="Y53"/>
      <c r="Z53"/>
    </row>
    <row r="54" spans="1:26" s="171" customFormat="1">
      <c r="A54" s="186"/>
      <c r="D54"/>
      <c r="E54"/>
      <c r="F54"/>
      <c r="G54"/>
      <c r="H54"/>
      <c r="I54"/>
      <c r="J54"/>
      <c r="K54"/>
      <c r="L54"/>
      <c r="M54"/>
      <c r="N54"/>
      <c r="O54"/>
      <c r="P54" s="93"/>
      <c r="Q54" s="96"/>
      <c r="R54" s="96"/>
      <c r="S54" s="93"/>
      <c r="T54" s="93"/>
      <c r="U54" s="93"/>
      <c r="V54" s="96"/>
      <c r="W54" s="96"/>
      <c r="X54"/>
      <c r="Y54"/>
      <c r="Z54"/>
    </row>
    <row r="55" spans="1:26" s="171" customFormat="1">
      <c r="A55" s="186"/>
      <c r="D55"/>
      <c r="E55"/>
      <c r="F55"/>
      <c r="G55"/>
      <c r="H55"/>
      <c r="I55"/>
      <c r="J55"/>
      <c r="K55"/>
      <c r="L55"/>
      <c r="M55"/>
      <c r="N55"/>
      <c r="O55"/>
      <c r="P55" s="93"/>
      <c r="Q55" s="96"/>
      <c r="R55" s="96"/>
      <c r="S55" s="93"/>
      <c r="T55" s="93"/>
      <c r="U55" s="93"/>
      <c r="V55" s="96"/>
      <c r="W55" s="96"/>
      <c r="X55"/>
      <c r="Y55"/>
      <c r="Z55"/>
    </row>
    <row r="56" spans="1:26" s="171" customFormat="1">
      <c r="A56" s="186"/>
      <c r="P56" s="172"/>
      <c r="Q56" s="173"/>
      <c r="R56" s="173"/>
      <c r="S56" s="172"/>
      <c r="T56" s="172"/>
      <c r="U56" s="172"/>
      <c r="V56" s="173"/>
      <c r="W56" s="173"/>
    </row>
  </sheetData>
  <mergeCells count="26">
    <mergeCell ref="A30:B30"/>
    <mergeCell ref="S12:T12"/>
    <mergeCell ref="X12:Y12"/>
    <mergeCell ref="G14:H14"/>
    <mergeCell ref="N14:O14"/>
    <mergeCell ref="S14:T14"/>
    <mergeCell ref="X14:Y14"/>
    <mergeCell ref="G16:H16"/>
    <mergeCell ref="N16:O16"/>
    <mergeCell ref="S16:T16"/>
    <mergeCell ref="X16:Y16"/>
    <mergeCell ref="E18:X18"/>
    <mergeCell ref="G8:J8"/>
    <mergeCell ref="N8:O8"/>
    <mergeCell ref="S8:T8"/>
    <mergeCell ref="X8:Y8"/>
    <mergeCell ref="G10:H10"/>
    <mergeCell ref="N10:O10"/>
    <mergeCell ref="S10:T10"/>
    <mergeCell ref="X10:Y10"/>
    <mergeCell ref="V6:X6"/>
    <mergeCell ref="A2:B2"/>
    <mergeCell ref="E4:L4"/>
    <mergeCell ref="E6:J6"/>
    <mergeCell ref="L6:O6"/>
    <mergeCell ref="Q6:S6"/>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CCDF4-E22D-4E6C-A917-A5DB1C8C44F9}">
  <sheetPr codeName="Sheet47">
    <tabColor rgb="FF4FF721"/>
  </sheetPr>
  <dimension ref="A1:AU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12.77734375" style="5" customWidth="1"/>
    <col min="7" max="8" width="7.5546875" style="40" hidden="1" customWidth="1"/>
    <col min="9" max="9" width="25.88671875" style="40" customWidth="1"/>
    <col min="10" max="10" width="14.21875" style="5" customWidth="1"/>
    <col min="11" max="11" width="11.77734375" style="37" customWidth="1"/>
    <col min="12" max="12" width="17.77734375" style="37" customWidth="1"/>
    <col min="13" max="13" width="20.109375" style="109" bestFit="1" customWidth="1"/>
    <col min="14" max="14" width="10.77734375" style="37" customWidth="1"/>
    <col min="15" max="15" width="39.88671875" style="37" customWidth="1"/>
    <col min="16" max="16" width="10.77734375" style="37" bestFit="1" customWidth="1"/>
    <col min="17" max="17" width="10" style="37" bestFit="1" customWidth="1"/>
    <col min="18" max="18" width="1.21875" style="38" customWidth="1"/>
    <col min="19" max="19" width="1.77734375" style="38" customWidth="1"/>
    <col min="20" max="20" width="1.88671875" style="2" customWidth="1"/>
    <col min="21" max="21" width="12.77734375" style="40" customWidth="1"/>
    <col min="22" max="22" width="17.77734375" style="40" bestFit="1" customWidth="1"/>
    <col min="23" max="23" width="15.109375" style="40" bestFit="1" customWidth="1"/>
    <col min="24" max="24" width="8.5546875" style="40" bestFit="1" customWidth="1"/>
    <col min="25" max="25" width="15.109375" style="40" bestFit="1" customWidth="1"/>
    <col min="26" max="26" width="9.33203125" style="40" bestFit="1" customWidth="1"/>
    <col min="27" max="27" width="15.88671875" style="40" bestFit="1" customWidth="1"/>
    <col min="28" max="28" width="13.5546875" style="5" bestFit="1" customWidth="1"/>
    <col min="29" max="29" width="14.5546875" style="5" bestFit="1" customWidth="1"/>
    <col min="30" max="30" width="11.6640625" style="40" bestFit="1" customWidth="1"/>
    <col min="31" max="31" width="15" style="40" customWidth="1"/>
    <col min="32" max="32" width="10.77734375" style="40" bestFit="1" customWidth="1"/>
    <col min="33" max="33" width="12.77734375" style="5" bestFit="1" customWidth="1"/>
    <col min="34" max="35" width="13.5546875" style="40" customWidth="1"/>
    <col min="36" max="36" width="5.6640625" style="40" bestFit="1" customWidth="1"/>
    <col min="37" max="37" width="14.6640625" style="40" bestFit="1" customWidth="1"/>
    <col min="38" max="38" width="9.109375" style="5"/>
    <col min="39" max="39" width="10.77734375" style="5" bestFit="1" customWidth="1"/>
    <col min="40" max="40" width="11.44140625" style="5" bestFit="1" customWidth="1"/>
    <col min="41" max="41" width="13.5546875" style="5" bestFit="1" customWidth="1"/>
    <col min="42" max="42" width="9.77734375" style="5" bestFit="1" customWidth="1"/>
    <col min="43" max="43" width="12.88671875" style="5" bestFit="1" customWidth="1"/>
    <col min="44" max="44" width="6" style="5" customWidth="1"/>
    <col min="45" max="16384" width="9.109375" style="5"/>
  </cols>
  <sheetData>
    <row r="1" spans="1:47" s="2" customFormat="1" ht="14.4" customHeight="1">
      <c r="A1" s="1"/>
      <c r="B1"/>
      <c r="G1" s="8"/>
      <c r="H1" s="8"/>
      <c r="I1" s="8"/>
      <c r="K1" s="3"/>
      <c r="L1" s="3"/>
      <c r="M1" s="107"/>
      <c r="N1" s="3"/>
      <c r="O1" s="3"/>
      <c r="P1" s="3"/>
      <c r="Q1" s="3"/>
      <c r="R1" s="4"/>
      <c r="S1" s="4"/>
      <c r="U1" s="8"/>
      <c r="V1" s="8"/>
      <c r="W1" s="8"/>
      <c r="X1" s="8"/>
      <c r="Y1" s="8"/>
      <c r="Z1" s="8"/>
      <c r="AA1" s="8"/>
      <c r="AD1" s="8"/>
      <c r="AE1" s="8"/>
      <c r="AF1" s="8"/>
      <c r="AH1" s="8"/>
      <c r="AI1" s="8"/>
      <c r="AJ1" s="8"/>
      <c r="AK1" s="8"/>
    </row>
    <row r="2" spans="1:47" customFormat="1" ht="35.4" customHeight="1">
      <c r="A2" s="1800"/>
      <c r="B2" s="1769"/>
      <c r="C2" s="2"/>
      <c r="D2" s="5"/>
      <c r="E2" s="1797" t="s">
        <v>1466</v>
      </c>
      <c r="F2" s="1769"/>
      <c r="G2" s="1769"/>
      <c r="H2" s="1769"/>
      <c r="I2" s="1769"/>
      <c r="J2" s="5"/>
      <c r="K2" s="37"/>
      <c r="L2" s="37"/>
      <c r="M2" s="109"/>
      <c r="N2" s="37"/>
      <c r="O2" s="37"/>
      <c r="P2" s="37"/>
      <c r="Q2" s="37"/>
      <c r="R2" s="5"/>
      <c r="S2" s="5"/>
      <c r="T2" s="7"/>
      <c r="U2" s="40"/>
      <c r="V2" s="56"/>
      <c r="W2" s="40"/>
      <c r="X2" s="56"/>
      <c r="Y2" s="56"/>
      <c r="Z2" s="56"/>
      <c r="AA2" s="56"/>
      <c r="AD2" s="56"/>
      <c r="AE2" s="56"/>
      <c r="AF2" s="56"/>
      <c r="AH2" s="56"/>
      <c r="AI2" s="56"/>
      <c r="AJ2" s="56"/>
      <c r="AK2" s="56"/>
    </row>
    <row r="3" spans="1:47" customFormat="1" ht="14.4" customHeight="1">
      <c r="A3" s="1"/>
      <c r="C3" s="2"/>
      <c r="D3" s="8"/>
      <c r="E3" s="8"/>
      <c r="F3" s="2"/>
      <c r="G3" s="8"/>
      <c r="H3" s="8"/>
      <c r="I3" s="332"/>
      <c r="J3" s="2"/>
      <c r="K3" s="3"/>
      <c r="L3" s="3"/>
      <c r="M3" s="107"/>
      <c r="N3" s="3"/>
      <c r="O3" s="3"/>
      <c r="P3" s="3"/>
      <c r="Q3" s="3"/>
      <c r="R3" s="2"/>
      <c r="S3" s="2"/>
      <c r="T3" s="7"/>
      <c r="U3" s="122"/>
      <c r="V3" s="56"/>
      <c r="W3" s="56"/>
      <c r="X3" s="56"/>
      <c r="Y3" s="56"/>
      <c r="Z3" s="56"/>
      <c r="AA3" s="56"/>
      <c r="AD3" s="56"/>
      <c r="AE3" s="56"/>
      <c r="AF3" s="56"/>
      <c r="AH3" s="56"/>
      <c r="AI3" s="56"/>
      <c r="AJ3" s="56"/>
      <c r="AK3" s="56"/>
    </row>
    <row r="4" spans="1:47" s="16" customFormat="1" ht="34.950000000000003" customHeight="1">
      <c r="A4" s="13"/>
      <c r="B4" s="14"/>
      <c r="C4" s="15"/>
      <c r="E4" s="1798" t="s">
        <v>1345</v>
      </c>
      <c r="F4" s="1799"/>
      <c r="G4" s="1799"/>
      <c r="H4" s="1799"/>
      <c r="I4" s="1799"/>
      <c r="J4" s="41"/>
      <c r="L4" s="41"/>
      <c r="M4" s="119"/>
      <c r="N4" s="41"/>
      <c r="P4" s="18"/>
      <c r="Q4" s="18"/>
      <c r="R4" s="18"/>
      <c r="S4" s="18"/>
      <c r="T4" s="7"/>
      <c r="U4" s="122"/>
    </row>
    <row r="5" spans="1:47" s="16" customFormat="1" ht="10.050000000000001" customHeight="1">
      <c r="A5" s="13"/>
      <c r="B5" s="14"/>
      <c r="C5" s="15"/>
      <c r="E5" s="104"/>
      <c r="F5" s="41"/>
      <c r="G5" s="41"/>
      <c r="H5" s="41"/>
      <c r="I5" s="26"/>
      <c r="J5" s="41"/>
      <c r="L5" s="41"/>
      <c r="M5" s="119"/>
      <c r="O5" s="41"/>
      <c r="P5" s="18"/>
      <c r="Q5" s="18"/>
      <c r="R5" s="18"/>
      <c r="S5" s="18"/>
      <c r="T5" s="7"/>
      <c r="U5" s="122"/>
    </row>
    <row r="6" spans="1:47" s="183" customFormat="1" ht="25.95" customHeight="1">
      <c r="A6" s="27"/>
      <c r="B6" s="27"/>
      <c r="C6" s="352"/>
      <c r="E6" s="471"/>
      <c r="F6" s="473" t="s">
        <v>48</v>
      </c>
      <c r="G6" s="473" t="s">
        <v>2</v>
      </c>
      <c r="H6" s="473" t="s">
        <v>2</v>
      </c>
      <c r="I6" s="473" t="s">
        <v>2</v>
      </c>
      <c r="J6" s="474" t="s">
        <v>174</v>
      </c>
      <c r="K6" s="1490" t="s">
        <v>177</v>
      </c>
      <c r="L6" s="480" t="s">
        <v>178</v>
      </c>
      <c r="M6" s="535" t="s">
        <v>321</v>
      </c>
      <c r="N6" s="1502"/>
      <c r="O6" s="474" t="s">
        <v>1064</v>
      </c>
      <c r="P6" s="474" t="s">
        <v>127</v>
      </c>
      <c r="Q6" s="472" t="s">
        <v>11</v>
      </c>
      <c r="R6" s="478"/>
      <c r="T6" s="479"/>
      <c r="U6" s="480" t="s">
        <v>231</v>
      </c>
      <c r="V6" s="480" t="s">
        <v>234</v>
      </c>
      <c r="W6" s="474" t="s">
        <v>233</v>
      </c>
      <c r="X6" s="480" t="s">
        <v>232</v>
      </c>
      <c r="Y6" s="480" t="s">
        <v>242</v>
      </c>
      <c r="Z6" s="480" t="s">
        <v>325</v>
      </c>
      <c r="AA6" s="480" t="s">
        <v>503</v>
      </c>
      <c r="AB6" s="480" t="s">
        <v>250</v>
      </c>
      <c r="AC6" s="480" t="s">
        <v>254</v>
      </c>
      <c r="AD6" s="480" t="s">
        <v>246</v>
      </c>
      <c r="AE6" s="480" t="s">
        <v>247</v>
      </c>
      <c r="AF6" s="480" t="s">
        <v>248</v>
      </c>
      <c r="AG6" s="480" t="s">
        <v>249</v>
      </c>
      <c r="AH6" s="480" t="s">
        <v>169</v>
      </c>
      <c r="AI6" s="480" t="s">
        <v>109</v>
      </c>
      <c r="AJ6" s="480" t="s">
        <v>241</v>
      </c>
      <c r="AK6" s="480" t="s">
        <v>245</v>
      </c>
      <c r="AL6" s="480" t="s">
        <v>268</v>
      </c>
      <c r="AM6" s="480" t="s">
        <v>280</v>
      </c>
      <c r="AN6" s="480" t="s">
        <v>282</v>
      </c>
      <c r="AO6" s="480" t="s">
        <v>284</v>
      </c>
      <c r="AP6" s="480" t="s">
        <v>285</v>
      </c>
      <c r="AQ6" s="480" t="s">
        <v>329</v>
      </c>
      <c r="AR6" s="480" t="s">
        <v>574</v>
      </c>
      <c r="AS6" s="480"/>
      <c r="AT6" s="480"/>
      <c r="AU6" s="480"/>
    </row>
    <row r="7" spans="1:47" s="19" customFormat="1" ht="25.95" customHeight="1">
      <c r="A7" s="27"/>
      <c r="B7" s="28"/>
      <c r="C7" s="20"/>
      <c r="D7" s="21"/>
      <c r="E7" s="28"/>
      <c r="F7" s="28"/>
      <c r="G7" s="25">
        <v>1</v>
      </c>
      <c r="H7" s="10"/>
      <c r="I7" s="29" t="s">
        <v>226</v>
      </c>
      <c r="J7" s="26" t="s">
        <v>181</v>
      </c>
      <c r="K7" s="33">
        <v>2765887</v>
      </c>
      <c r="L7" s="106" t="s">
        <v>261</v>
      </c>
      <c r="M7" s="106" t="s">
        <v>209</v>
      </c>
      <c r="N7" s="106"/>
      <c r="O7" s="106"/>
      <c r="P7" s="30" t="s">
        <v>186</v>
      </c>
      <c r="Q7" s="33" t="s">
        <v>187</v>
      </c>
      <c r="R7" s="33"/>
      <c r="S7" s="54"/>
      <c r="T7" s="59"/>
      <c r="U7" s="30">
        <f ca="1">TODAY()-320</f>
        <v>45632</v>
      </c>
      <c r="V7" s="57"/>
      <c r="W7" s="57" t="s">
        <v>251</v>
      </c>
      <c r="X7" s="57" t="s">
        <v>74</v>
      </c>
      <c r="Y7" s="57"/>
      <c r="Z7" s="57"/>
      <c r="AA7" s="57"/>
      <c r="AB7" s="57"/>
      <c r="AC7" s="57"/>
      <c r="AD7" s="57" t="s">
        <v>264</v>
      </c>
      <c r="AE7" s="57" t="s">
        <v>256</v>
      </c>
      <c r="AF7" s="57" t="s">
        <v>255</v>
      </c>
      <c r="AG7" s="57"/>
      <c r="AH7" s="57" t="s">
        <v>262</v>
      </c>
      <c r="AI7" s="57" t="s">
        <v>263</v>
      </c>
      <c r="AJ7" s="57" t="s">
        <v>74</v>
      </c>
      <c r="AK7" s="57"/>
      <c r="AL7" s="57"/>
      <c r="AM7" s="57"/>
      <c r="AN7" s="57"/>
      <c r="AO7" s="57"/>
      <c r="AP7" s="57"/>
      <c r="AQ7" s="57"/>
      <c r="AR7" s="57" t="s">
        <v>331</v>
      </c>
      <c r="AS7" s="57"/>
      <c r="AT7" s="57"/>
      <c r="AU7" s="57"/>
    </row>
    <row r="8" spans="1:47" s="19" customFormat="1" ht="25.95" customHeight="1">
      <c r="A8" s="27"/>
      <c r="B8" s="28"/>
      <c r="C8" s="35"/>
      <c r="E8" s="35"/>
      <c r="F8" s="35"/>
      <c r="G8" s="47">
        <v>2</v>
      </c>
      <c r="H8" s="11"/>
      <c r="I8" s="43" t="s">
        <v>227</v>
      </c>
      <c r="J8" s="42" t="s">
        <v>211</v>
      </c>
      <c r="K8" s="46">
        <v>4373234</v>
      </c>
      <c r="L8" s="105" t="s">
        <v>213</v>
      </c>
      <c r="M8" s="105" t="s">
        <v>214</v>
      </c>
      <c r="N8" s="105"/>
      <c r="O8" s="105"/>
      <c r="P8" s="43" t="s">
        <v>191</v>
      </c>
      <c r="Q8" s="46" t="s">
        <v>187</v>
      </c>
      <c r="R8" s="46"/>
      <c r="S8" s="54"/>
      <c r="T8" s="59"/>
      <c r="U8" s="43">
        <f ca="1">TODAY()-325</f>
        <v>45627</v>
      </c>
      <c r="V8" s="58"/>
      <c r="W8" s="58" t="s">
        <v>251</v>
      </c>
      <c r="X8" s="58" t="s">
        <v>74</v>
      </c>
      <c r="Y8" s="58"/>
      <c r="Z8" s="58"/>
      <c r="AA8" s="58"/>
      <c r="AB8" s="58"/>
      <c r="AC8" s="58"/>
      <c r="AD8" s="58"/>
      <c r="AE8" s="58" t="s">
        <v>256</v>
      </c>
      <c r="AF8" s="58" t="s">
        <v>255</v>
      </c>
      <c r="AG8" s="58"/>
      <c r="AH8" s="58" t="s">
        <v>262</v>
      </c>
      <c r="AI8" s="58" t="s">
        <v>263</v>
      </c>
      <c r="AJ8" s="58" t="s">
        <v>74</v>
      </c>
      <c r="AK8" s="58"/>
      <c r="AL8" s="58"/>
      <c r="AM8" s="58"/>
      <c r="AN8" s="58"/>
      <c r="AO8" s="58"/>
      <c r="AP8" s="58"/>
      <c r="AQ8" s="58"/>
      <c r="AR8" s="58" t="s">
        <v>331</v>
      </c>
      <c r="AS8" s="58"/>
      <c r="AT8" s="58"/>
      <c r="AU8" s="58"/>
    </row>
    <row r="9" spans="1:47" s="19" customFormat="1" ht="25.95" customHeight="1">
      <c r="A9" s="27"/>
      <c r="B9" s="28"/>
      <c r="C9" s="35"/>
      <c r="E9" s="28"/>
      <c r="F9" s="28"/>
      <c r="G9" s="25"/>
      <c r="H9" s="10"/>
      <c r="I9" s="29"/>
      <c r="J9" s="29"/>
      <c r="K9" s="33"/>
      <c r="L9" s="106"/>
      <c r="M9" s="106"/>
      <c r="N9" s="106"/>
      <c r="O9" s="106"/>
      <c r="P9" s="30"/>
      <c r="Q9" s="29"/>
      <c r="R9" s="29"/>
      <c r="S9" s="54"/>
      <c r="T9" s="59"/>
      <c r="U9" s="30">
        <f ca="1">TODAY()+10</f>
        <v>45962</v>
      </c>
      <c r="V9" s="57" t="s">
        <v>235</v>
      </c>
      <c r="W9" s="57"/>
      <c r="X9" s="57" t="s">
        <v>243</v>
      </c>
      <c r="Y9" s="57"/>
      <c r="Z9" s="57"/>
      <c r="AA9" s="57"/>
      <c r="AB9" s="57"/>
      <c r="AC9" s="57"/>
      <c r="AD9" s="57"/>
      <c r="AE9" s="57" t="s">
        <v>257</v>
      </c>
      <c r="AF9" s="57" t="s">
        <v>255</v>
      </c>
      <c r="AG9" s="57"/>
      <c r="AH9" s="57" t="s">
        <v>262</v>
      </c>
      <c r="AI9" s="57" t="s">
        <v>263</v>
      </c>
      <c r="AJ9" s="57" t="s">
        <v>74</v>
      </c>
      <c r="AK9" s="57"/>
      <c r="AL9" s="57"/>
      <c r="AM9" s="57"/>
      <c r="AN9" s="57"/>
      <c r="AO9" s="57"/>
      <c r="AP9" s="57"/>
      <c r="AQ9" s="57"/>
      <c r="AR9" s="57"/>
      <c r="AS9" s="57"/>
      <c r="AT9" s="57"/>
      <c r="AU9" s="57"/>
    </row>
    <row r="10" spans="1:47" s="19" customFormat="1" ht="25.95" customHeight="1">
      <c r="A10" s="27"/>
      <c r="B10" s="28"/>
      <c r="C10" s="35"/>
      <c r="E10" s="35"/>
      <c r="F10" s="35"/>
      <c r="G10" s="47"/>
      <c r="H10" s="11"/>
      <c r="I10" s="43"/>
      <c r="J10" s="43"/>
      <c r="K10" s="46"/>
      <c r="L10" s="43"/>
      <c r="M10" s="43"/>
      <c r="N10" s="43"/>
      <c r="O10" s="43"/>
      <c r="P10" s="43"/>
      <c r="Q10" s="42"/>
      <c r="R10" s="42"/>
      <c r="S10" s="54"/>
      <c r="T10" s="59"/>
      <c r="U10" s="43">
        <f ca="1">TODAY()+14</f>
        <v>45966</v>
      </c>
      <c r="V10" s="58" t="s">
        <v>236</v>
      </c>
      <c r="W10" s="58"/>
      <c r="X10" s="58" t="s">
        <v>74</v>
      </c>
      <c r="Y10" s="58"/>
      <c r="Z10" s="58"/>
      <c r="AA10" s="58"/>
      <c r="AB10" s="58"/>
      <c r="AC10" s="58"/>
      <c r="AD10" s="58"/>
      <c r="AE10" s="58" t="s">
        <v>256</v>
      </c>
      <c r="AF10" s="58" t="s">
        <v>255</v>
      </c>
      <c r="AG10" s="58"/>
      <c r="AH10" s="58" t="s">
        <v>262</v>
      </c>
      <c r="AI10" s="58" t="s">
        <v>263</v>
      </c>
      <c r="AJ10" s="58" t="s">
        <v>74</v>
      </c>
      <c r="AK10" s="58"/>
      <c r="AL10" s="58"/>
      <c r="AM10" s="58"/>
      <c r="AN10" s="58"/>
      <c r="AO10" s="58"/>
      <c r="AP10" s="58"/>
      <c r="AQ10" s="58"/>
      <c r="AR10" s="58"/>
      <c r="AS10" s="58"/>
      <c r="AT10" s="58"/>
      <c r="AU10" s="58"/>
    </row>
    <row r="11" spans="1:47" s="19" customFormat="1" ht="25.95" customHeight="1">
      <c r="A11" s="27"/>
      <c r="B11" s="28"/>
      <c r="C11" s="35"/>
      <c r="E11" s="28"/>
      <c r="F11" s="28"/>
      <c r="G11" s="25"/>
      <c r="H11" s="10"/>
      <c r="I11" s="29"/>
      <c r="J11" s="29"/>
      <c r="K11" s="33"/>
      <c r="L11" s="106"/>
      <c r="M11" s="106"/>
      <c r="N11" s="106"/>
      <c r="O11" s="106"/>
      <c r="P11" s="30"/>
      <c r="Q11" s="29"/>
      <c r="R11" s="29"/>
      <c r="S11" s="54"/>
      <c r="T11" s="59"/>
      <c r="U11" s="30">
        <f ca="1">TODAY()-370</f>
        <v>45582</v>
      </c>
      <c r="V11" s="57"/>
      <c r="W11" s="12" t="s">
        <v>251</v>
      </c>
      <c r="X11" s="57" t="s">
        <v>73</v>
      </c>
      <c r="Y11" s="57" t="s">
        <v>244</v>
      </c>
      <c r="Z11" s="57"/>
      <c r="AA11" s="57"/>
      <c r="AB11" s="57"/>
      <c r="AC11" s="57"/>
      <c r="AD11" s="57"/>
      <c r="AE11" s="57" t="s">
        <v>259</v>
      </c>
      <c r="AF11" s="57" t="s">
        <v>255</v>
      </c>
      <c r="AG11" s="57"/>
      <c r="AH11" s="57" t="s">
        <v>262</v>
      </c>
      <c r="AI11" s="57" t="s">
        <v>263</v>
      </c>
      <c r="AJ11" s="57" t="s">
        <v>74</v>
      </c>
      <c r="AK11" s="57"/>
      <c r="AL11" s="57"/>
      <c r="AM11" s="57"/>
      <c r="AN11" s="57"/>
      <c r="AO11" s="57"/>
      <c r="AP11" s="57"/>
      <c r="AQ11" s="57"/>
      <c r="AR11" s="57"/>
      <c r="AS11" s="57"/>
      <c r="AT11" s="57"/>
      <c r="AU11" s="57"/>
    </row>
    <row r="12" spans="1:47" s="19" customFormat="1" ht="25.95" customHeight="1">
      <c r="A12" s="27"/>
      <c r="B12" s="28"/>
      <c r="C12" s="35"/>
      <c r="E12" s="35"/>
      <c r="F12" s="35"/>
      <c r="G12" s="47"/>
      <c r="H12" s="11"/>
      <c r="I12" s="43"/>
      <c r="J12" s="43"/>
      <c r="K12" s="46"/>
      <c r="L12" s="43"/>
      <c r="M12" s="43"/>
      <c r="N12" s="43"/>
      <c r="O12" s="43"/>
      <c r="P12" s="43"/>
      <c r="Q12" s="42"/>
      <c r="R12" s="42"/>
      <c r="S12" s="54"/>
      <c r="T12" s="59"/>
      <c r="U12" s="43">
        <f ca="1">TODAY()-330</f>
        <v>45622</v>
      </c>
      <c r="V12" s="58"/>
      <c r="W12" s="58" t="s">
        <v>251</v>
      </c>
      <c r="X12" s="58" t="s">
        <v>74</v>
      </c>
      <c r="Y12" s="58"/>
      <c r="Z12" s="58"/>
      <c r="AA12" s="58"/>
      <c r="AB12" s="58"/>
      <c r="AC12" s="58"/>
      <c r="AD12" s="58" t="s">
        <v>265</v>
      </c>
      <c r="AE12" s="58" t="s">
        <v>256</v>
      </c>
      <c r="AF12" s="58" t="s">
        <v>255</v>
      </c>
      <c r="AG12" s="58"/>
      <c r="AH12" s="58" t="s">
        <v>262</v>
      </c>
      <c r="AI12" s="58" t="s">
        <v>116</v>
      </c>
      <c r="AJ12" s="58" t="s">
        <v>74</v>
      </c>
      <c r="AK12" s="58"/>
      <c r="AL12" s="58"/>
      <c r="AM12" s="58"/>
      <c r="AN12" s="58"/>
      <c r="AO12" s="58"/>
      <c r="AP12" s="58"/>
      <c r="AQ12" s="58"/>
      <c r="AR12" s="58"/>
      <c r="AS12" s="58"/>
      <c r="AT12" s="58"/>
      <c r="AU12" s="58"/>
    </row>
    <row r="13" spans="1:47" s="19" customFormat="1" ht="25.95" customHeight="1">
      <c r="A13" s="27"/>
      <c r="B13" s="28"/>
      <c r="C13" s="35"/>
      <c r="E13" s="28"/>
      <c r="F13" s="28"/>
      <c r="G13" s="25"/>
      <c r="H13" s="10"/>
      <c r="I13" s="29"/>
      <c r="J13" s="29"/>
      <c r="K13" s="33"/>
      <c r="L13" s="106"/>
      <c r="M13" s="106"/>
      <c r="N13" s="106"/>
      <c r="O13" s="106"/>
      <c r="P13" s="30"/>
      <c r="Q13" s="29"/>
      <c r="R13" s="29"/>
      <c r="S13" s="54"/>
      <c r="T13" s="59"/>
      <c r="U13" s="30">
        <f ca="1">TODAY()-70</f>
        <v>45882</v>
      </c>
      <c r="V13" s="57"/>
      <c r="W13" s="57"/>
      <c r="X13" s="57" t="s">
        <v>74</v>
      </c>
      <c r="Y13" s="57"/>
      <c r="Z13" s="57"/>
      <c r="AA13" s="57"/>
      <c r="AB13" s="57"/>
      <c r="AC13" s="57"/>
      <c r="AD13" s="57"/>
      <c r="AE13" s="57" t="s">
        <v>256</v>
      </c>
      <c r="AF13" s="57" t="s">
        <v>255</v>
      </c>
      <c r="AG13" s="57"/>
      <c r="AH13" s="57" t="s">
        <v>262</v>
      </c>
      <c r="AI13" s="57" t="s">
        <v>116</v>
      </c>
      <c r="AJ13" s="57" t="s">
        <v>74</v>
      </c>
      <c r="AK13" s="57"/>
      <c r="AL13" s="57"/>
      <c r="AM13" s="57"/>
      <c r="AN13" s="57"/>
      <c r="AO13" s="57"/>
      <c r="AP13" s="57"/>
      <c r="AQ13" s="57"/>
      <c r="AR13" s="57"/>
      <c r="AS13" s="57"/>
      <c r="AT13" s="57"/>
      <c r="AU13" s="57"/>
    </row>
    <row r="14" spans="1:47" s="19" customFormat="1" ht="25.95" customHeight="1">
      <c r="A14" s="27"/>
      <c r="B14" s="28"/>
      <c r="C14" s="35"/>
      <c r="E14" s="35"/>
      <c r="F14" s="35"/>
      <c r="G14" s="47"/>
      <c r="H14" s="11"/>
      <c r="I14" s="43"/>
      <c r="J14" s="43"/>
      <c r="K14" s="46"/>
      <c r="L14" s="43"/>
      <c r="M14" s="43"/>
      <c r="N14" s="43"/>
      <c r="O14" s="43"/>
      <c r="P14" s="43"/>
      <c r="Q14" s="42"/>
      <c r="R14" s="42"/>
      <c r="S14" s="54"/>
      <c r="T14" s="59"/>
      <c r="U14" s="43">
        <f ca="1">TODAY()-310</f>
        <v>45642</v>
      </c>
      <c r="V14" s="58"/>
      <c r="W14" s="58"/>
      <c r="X14" s="58" t="s">
        <v>74</v>
      </c>
      <c r="Y14" s="58"/>
      <c r="Z14" s="58"/>
      <c r="AA14" s="58"/>
      <c r="AB14" s="58"/>
      <c r="AC14" s="58"/>
      <c r="AD14" s="58"/>
      <c r="AE14" s="58" t="s">
        <v>256</v>
      </c>
      <c r="AF14" s="58" t="s">
        <v>255</v>
      </c>
      <c r="AG14" s="58"/>
      <c r="AH14" s="58" t="s">
        <v>262</v>
      </c>
      <c r="AI14" s="58" t="s">
        <v>263</v>
      </c>
      <c r="AJ14" s="58" t="s">
        <v>74</v>
      </c>
      <c r="AK14" s="58"/>
      <c r="AL14" s="58"/>
      <c r="AM14" s="58"/>
      <c r="AN14" s="58"/>
      <c r="AO14" s="58"/>
      <c r="AP14" s="58"/>
      <c r="AQ14" s="58"/>
      <c r="AR14" s="58"/>
      <c r="AS14" s="58"/>
      <c r="AT14" s="58"/>
      <c r="AU14" s="58"/>
    </row>
    <row r="15" spans="1:47" s="19" customFormat="1" ht="25.95" customHeight="1">
      <c r="A15" s="27"/>
      <c r="B15" s="28"/>
      <c r="C15" s="35"/>
      <c r="E15" s="28"/>
      <c r="F15" s="28"/>
      <c r="G15" s="25"/>
      <c r="H15" s="10"/>
      <c r="I15" s="29"/>
      <c r="J15" s="29"/>
      <c r="K15" s="33"/>
      <c r="L15" s="106"/>
      <c r="M15" s="106"/>
      <c r="N15" s="106"/>
      <c r="O15" s="106"/>
      <c r="P15" s="30"/>
      <c r="Q15" s="29"/>
      <c r="R15" s="29"/>
      <c r="S15" s="54"/>
      <c r="T15" s="59"/>
      <c r="U15" s="30">
        <f ca="1">TODAY()-280</f>
        <v>45672</v>
      </c>
      <c r="V15" s="106" t="s">
        <v>240</v>
      </c>
      <c r="W15" s="57"/>
      <c r="X15" s="57" t="s">
        <v>243</v>
      </c>
      <c r="Y15" s="57"/>
      <c r="Z15" s="57"/>
      <c r="AA15" s="57"/>
      <c r="AB15" s="57"/>
      <c r="AC15" s="57"/>
      <c r="AD15" s="57"/>
      <c r="AE15" s="57" t="s">
        <v>256</v>
      </c>
      <c r="AF15" s="57" t="s">
        <v>255</v>
      </c>
      <c r="AG15" s="57"/>
      <c r="AH15" s="57" t="s">
        <v>262</v>
      </c>
      <c r="AI15" s="57" t="s">
        <v>263</v>
      </c>
      <c r="AJ15" s="57" t="s">
        <v>74</v>
      </c>
      <c r="AK15" s="57"/>
      <c r="AL15" s="57"/>
      <c r="AM15" s="57"/>
      <c r="AN15" s="57"/>
      <c r="AO15" s="57"/>
      <c r="AP15" s="57"/>
      <c r="AQ15" s="57"/>
      <c r="AR15" s="57"/>
      <c r="AS15" s="57"/>
      <c r="AT15" s="57"/>
      <c r="AU15" s="57"/>
    </row>
    <row r="16" spans="1:47" s="19" customFormat="1" ht="25.95" customHeight="1">
      <c r="A16" s="27"/>
      <c r="B16" s="28"/>
      <c r="C16" s="35"/>
      <c r="E16" s="35"/>
      <c r="F16" s="35"/>
      <c r="G16" s="47"/>
      <c r="H16" s="11"/>
      <c r="I16" s="43"/>
      <c r="J16" s="43"/>
      <c r="K16" s="46"/>
      <c r="L16" s="43"/>
      <c r="M16" s="43"/>
      <c r="N16" s="43"/>
      <c r="O16" s="43"/>
      <c r="P16" s="43"/>
      <c r="Q16" s="42"/>
      <c r="R16" s="42"/>
      <c r="S16" s="54"/>
      <c r="T16" s="59"/>
      <c r="U16" s="43">
        <f ca="1">TODAY()-150</f>
        <v>45802</v>
      </c>
      <c r="V16" s="105" t="s">
        <v>237</v>
      </c>
      <c r="W16" s="58"/>
      <c r="X16" s="58" t="s">
        <v>243</v>
      </c>
      <c r="Y16" s="58"/>
      <c r="Z16" s="58"/>
      <c r="AA16" s="58"/>
      <c r="AB16" s="58"/>
      <c r="AC16" s="58"/>
      <c r="AD16" s="58"/>
      <c r="AE16" s="58" t="s">
        <v>258</v>
      </c>
      <c r="AF16" s="58" t="s">
        <v>255</v>
      </c>
      <c r="AG16" s="58"/>
      <c r="AH16" s="58" t="s">
        <v>262</v>
      </c>
      <c r="AI16" s="58" t="s">
        <v>263</v>
      </c>
      <c r="AJ16" s="58" t="s">
        <v>74</v>
      </c>
      <c r="AK16" s="58"/>
      <c r="AL16" s="58"/>
      <c r="AM16" s="58"/>
      <c r="AN16" s="58"/>
      <c r="AO16" s="58"/>
      <c r="AP16" s="58"/>
      <c r="AQ16" s="58"/>
      <c r="AR16" s="58"/>
      <c r="AS16" s="58"/>
      <c r="AT16" s="58"/>
      <c r="AU16" s="58"/>
    </row>
    <row r="17" spans="1:47" s="19" customFormat="1" ht="25.95" customHeight="1">
      <c r="A17" s="27"/>
      <c r="B17" s="28"/>
      <c r="C17" s="35"/>
      <c r="E17" s="28"/>
      <c r="F17" s="28"/>
      <c r="G17" s="25"/>
      <c r="H17" s="10"/>
      <c r="I17" s="29"/>
      <c r="J17" s="29"/>
      <c r="K17" s="33"/>
      <c r="L17" s="106"/>
      <c r="M17" s="106"/>
      <c r="N17" s="106"/>
      <c r="O17" s="106"/>
      <c r="P17" s="30"/>
      <c r="Q17" s="29"/>
      <c r="R17" s="29"/>
      <c r="S17" s="54"/>
      <c r="T17" s="59"/>
      <c r="U17" s="30"/>
      <c r="V17" s="106" t="s">
        <v>238</v>
      </c>
      <c r="W17" s="57"/>
      <c r="X17" s="57" t="s">
        <v>243</v>
      </c>
      <c r="Y17" s="57"/>
      <c r="Z17" s="57"/>
      <c r="AA17" s="57"/>
      <c r="AB17" s="57"/>
      <c r="AC17" s="57"/>
      <c r="AD17" s="57" t="s">
        <v>266</v>
      </c>
      <c r="AE17" s="57"/>
      <c r="AF17" s="57" t="s">
        <v>255</v>
      </c>
      <c r="AG17" s="57"/>
      <c r="AH17" s="57" t="s">
        <v>262</v>
      </c>
      <c r="AI17" s="57" t="s">
        <v>263</v>
      </c>
      <c r="AJ17" s="57" t="s">
        <v>74</v>
      </c>
      <c r="AK17" s="57"/>
      <c r="AL17" s="57"/>
      <c r="AM17" s="57"/>
      <c r="AN17" s="57"/>
      <c r="AO17" s="57"/>
      <c r="AP17" s="57"/>
      <c r="AQ17" s="57"/>
      <c r="AR17" s="57"/>
      <c r="AS17" s="57"/>
      <c r="AT17" s="57"/>
      <c r="AU17" s="57"/>
    </row>
    <row r="18" spans="1:47" s="19" customFormat="1" ht="25.95" customHeight="1">
      <c r="A18" s="27"/>
      <c r="B18" s="28"/>
      <c r="C18" s="35"/>
      <c r="E18" s="35"/>
      <c r="F18" s="35"/>
      <c r="G18" s="47"/>
      <c r="H18" s="11"/>
      <c r="I18" s="43"/>
      <c r="J18" s="43"/>
      <c r="K18" s="46"/>
      <c r="L18" s="43"/>
      <c r="M18" s="43"/>
      <c r="N18" s="43"/>
      <c r="O18" s="43"/>
      <c r="P18" s="43"/>
      <c r="Q18" s="42"/>
      <c r="R18" s="42"/>
      <c r="S18" s="54"/>
      <c r="T18" s="59"/>
      <c r="U18" s="43"/>
      <c r="V18" s="105" t="s">
        <v>239</v>
      </c>
      <c r="W18" s="47"/>
      <c r="X18" s="47" t="s">
        <v>243</v>
      </c>
      <c r="Y18" s="47"/>
      <c r="Z18" s="47"/>
      <c r="AA18" s="47"/>
      <c r="AB18" s="58"/>
      <c r="AC18" s="58"/>
      <c r="AD18" s="58"/>
      <c r="AE18" s="58"/>
      <c r="AF18" s="58" t="s">
        <v>255</v>
      </c>
      <c r="AG18" s="58"/>
      <c r="AH18" s="58" t="s">
        <v>262</v>
      </c>
      <c r="AI18" s="58" t="s">
        <v>263</v>
      </c>
      <c r="AJ18" s="58" t="s">
        <v>74</v>
      </c>
      <c r="AK18" s="58"/>
      <c r="AL18" s="58"/>
      <c r="AM18" s="58"/>
      <c r="AN18" s="58"/>
      <c r="AO18" s="58"/>
      <c r="AP18" s="58"/>
      <c r="AQ18" s="58"/>
      <c r="AR18" s="58"/>
      <c r="AS18" s="58"/>
      <c r="AT18" s="58"/>
      <c r="AU18" s="58"/>
    </row>
    <row r="19" spans="1:47" s="19" customFormat="1" ht="25.95" customHeight="1">
      <c r="A19" s="27"/>
      <c r="B19" s="28"/>
      <c r="C19" s="35"/>
      <c r="E19" s="28"/>
      <c r="F19" s="28"/>
      <c r="G19" s="25"/>
      <c r="H19" s="10"/>
      <c r="I19" s="29"/>
      <c r="J19" s="29"/>
      <c r="K19" s="33"/>
      <c r="L19" s="106"/>
      <c r="M19" s="106"/>
      <c r="N19" s="106"/>
      <c r="O19" s="106"/>
      <c r="P19" s="30"/>
      <c r="Q19" s="29"/>
      <c r="R19" s="29"/>
      <c r="S19" s="54"/>
      <c r="T19" s="59"/>
      <c r="U19" s="30"/>
      <c r="V19" s="123"/>
      <c r="W19" s="61"/>
      <c r="X19" s="61" t="s">
        <v>74</v>
      </c>
      <c r="Y19" s="61"/>
      <c r="Z19" s="61"/>
      <c r="AA19" s="61"/>
      <c r="AB19" s="61"/>
      <c r="AC19" s="61"/>
      <c r="AD19" s="61"/>
      <c r="AE19" s="61"/>
      <c r="AF19" s="61" t="s">
        <v>255</v>
      </c>
      <c r="AG19" s="61"/>
      <c r="AH19" s="61" t="s">
        <v>262</v>
      </c>
      <c r="AI19" s="61" t="s">
        <v>263</v>
      </c>
      <c r="AJ19" s="61" t="s">
        <v>74</v>
      </c>
      <c r="AK19" s="61"/>
      <c r="AL19" s="61"/>
      <c r="AM19" s="61"/>
      <c r="AN19" s="61"/>
      <c r="AO19" s="61"/>
      <c r="AP19" s="61"/>
      <c r="AQ19" s="61"/>
      <c r="AR19" s="61"/>
      <c r="AS19" s="61"/>
      <c r="AT19" s="61"/>
      <c r="AU19" s="61"/>
    </row>
    <row r="20" spans="1:47" s="19" customFormat="1" ht="25.95" customHeight="1">
      <c r="A20" s="27"/>
      <c r="B20" s="28"/>
      <c r="C20" s="35"/>
      <c r="E20" s="35"/>
      <c r="F20" s="35"/>
      <c r="G20" s="47"/>
      <c r="H20" s="11"/>
      <c r="I20" s="43"/>
      <c r="J20" s="43"/>
      <c r="K20" s="46"/>
      <c r="L20" s="43"/>
      <c r="M20" s="43"/>
      <c r="N20" s="43"/>
      <c r="O20" s="43"/>
      <c r="P20" s="43"/>
      <c r="Q20" s="42"/>
      <c r="R20" s="42"/>
      <c r="S20" s="54"/>
      <c r="T20" s="59"/>
      <c r="U20" s="43"/>
      <c r="V20" s="105"/>
      <c r="W20" s="47"/>
      <c r="X20" s="47" t="s">
        <v>74</v>
      </c>
      <c r="Y20" s="47"/>
      <c r="Z20" s="47"/>
      <c r="AA20" s="47"/>
      <c r="AB20" s="47"/>
      <c r="AC20" s="47"/>
      <c r="AD20" s="47"/>
      <c r="AE20" s="47"/>
      <c r="AF20" s="47" t="s">
        <v>255</v>
      </c>
      <c r="AG20" s="47"/>
      <c r="AH20" s="47" t="s">
        <v>262</v>
      </c>
      <c r="AI20" s="47" t="s">
        <v>263</v>
      </c>
      <c r="AJ20" s="47" t="s">
        <v>74</v>
      </c>
      <c r="AK20" s="47"/>
      <c r="AL20" s="47"/>
      <c r="AM20" s="47"/>
      <c r="AN20" s="47"/>
      <c r="AO20" s="47"/>
      <c r="AP20" s="47"/>
      <c r="AQ20" s="47"/>
      <c r="AR20" s="47"/>
      <c r="AS20" s="47"/>
      <c r="AT20" s="47"/>
      <c r="AU20" s="47"/>
    </row>
    <row r="21" spans="1:47" s="19" customFormat="1" ht="31.95" customHeight="1">
      <c r="A21" s="27"/>
      <c r="B21" s="28"/>
      <c r="C21" s="35"/>
      <c r="E21" s="28"/>
      <c r="F21" s="28"/>
      <c r="G21" s="25"/>
      <c r="H21" s="10"/>
      <c r="I21" s="25"/>
      <c r="J21" s="25"/>
      <c r="K21" s="33"/>
      <c r="L21" s="106"/>
      <c r="M21" s="106"/>
      <c r="N21" s="106"/>
      <c r="O21" s="106"/>
      <c r="P21" s="30"/>
      <c r="Q21" s="29"/>
      <c r="R21" s="29"/>
      <c r="T21" s="7"/>
      <c r="U21" s="30"/>
      <c r="V21" s="123"/>
      <c r="W21" s="61"/>
      <c r="X21" s="61" t="s">
        <v>73</v>
      </c>
      <c r="Y21" s="61"/>
      <c r="Z21" s="61"/>
      <c r="AA21" s="61"/>
      <c r="AB21" s="12"/>
      <c r="AC21" s="12"/>
      <c r="AD21" s="12"/>
      <c r="AE21" s="12"/>
      <c r="AF21" s="12" t="s">
        <v>255</v>
      </c>
      <c r="AG21" s="12"/>
      <c r="AH21" s="61" t="s">
        <v>262</v>
      </c>
      <c r="AI21" s="61" t="s">
        <v>263</v>
      </c>
      <c r="AJ21" s="61" t="s">
        <v>74</v>
      </c>
      <c r="AK21" s="61"/>
      <c r="AL21" s="12"/>
      <c r="AM21" s="12"/>
      <c r="AN21" s="12"/>
      <c r="AO21" s="12"/>
      <c r="AP21" s="12"/>
      <c r="AQ21" s="12"/>
      <c r="AR21" s="12"/>
      <c r="AS21" s="12"/>
      <c r="AT21" s="12"/>
      <c r="AU21" s="12"/>
    </row>
    <row r="22" spans="1:47" s="19" customFormat="1" ht="10.050000000000001" customHeight="1">
      <c r="A22" s="27"/>
      <c r="B22" s="28"/>
      <c r="C22" s="35"/>
      <c r="E22" s="28"/>
      <c r="F22" s="28"/>
      <c r="G22" s="10"/>
      <c r="H22" s="10"/>
      <c r="I22" s="25"/>
      <c r="J22" s="25"/>
      <c r="K22" s="25"/>
      <c r="L22" s="29"/>
      <c r="M22" s="33"/>
      <c r="N22" s="121"/>
      <c r="O22" s="106"/>
      <c r="P22" s="30"/>
      <c r="Q22" s="29"/>
      <c r="R22" s="29"/>
      <c r="T22" s="7"/>
      <c r="U22" s="30"/>
      <c r="V22" s="12"/>
      <c r="W22" s="12"/>
      <c r="X22" s="12"/>
      <c r="Y22" s="12"/>
      <c r="Z22" s="12"/>
      <c r="AA22" s="12"/>
      <c r="AD22" s="12"/>
      <c r="AE22" s="12"/>
      <c r="AF22" s="12"/>
      <c r="AH22" s="12"/>
      <c r="AI22" s="12"/>
      <c r="AJ22" s="12"/>
      <c r="AK22" s="12"/>
    </row>
    <row r="23" spans="1:47" s="2" customFormat="1" ht="19.95" customHeight="1">
      <c r="A23" s="36"/>
      <c r="C23" s="35"/>
      <c r="G23" s="8"/>
      <c r="H23" s="8"/>
      <c r="I23" s="8"/>
      <c r="K23" s="3"/>
      <c r="L23" s="3"/>
      <c r="M23" s="107"/>
      <c r="N23" s="3"/>
      <c r="O23" s="3"/>
      <c r="P23" s="3"/>
      <c r="Q23" s="3"/>
      <c r="R23" s="4"/>
      <c r="S23" s="4"/>
      <c r="U23" s="8"/>
      <c r="V23" s="8"/>
      <c r="W23" s="8"/>
      <c r="X23" s="8"/>
      <c r="Y23" s="8"/>
      <c r="Z23" s="8"/>
      <c r="AA23" s="8"/>
      <c r="AD23" s="8"/>
      <c r="AE23" s="8"/>
      <c r="AF23" s="8"/>
      <c r="AH23" s="8"/>
      <c r="AI23" s="8"/>
      <c r="AJ23" s="8"/>
      <c r="AK23" s="8"/>
    </row>
    <row r="24" spans="1:47" s="2" customFormat="1" ht="19.8" customHeight="1">
      <c r="A24" s="36"/>
      <c r="C24" s="35"/>
      <c r="G24" s="8"/>
      <c r="H24" s="8"/>
      <c r="I24" s="8"/>
      <c r="K24" s="3"/>
      <c r="L24" s="3"/>
      <c r="M24" s="107"/>
      <c r="N24" s="3"/>
      <c r="O24" s="3"/>
      <c r="P24" s="3"/>
      <c r="Q24" s="3"/>
      <c r="R24" s="4"/>
      <c r="S24" s="4"/>
      <c r="U24" s="8"/>
      <c r="V24" s="8"/>
      <c r="W24" s="8"/>
      <c r="X24" s="8"/>
      <c r="Y24" s="8"/>
      <c r="Z24" s="8"/>
      <c r="AA24" s="8"/>
      <c r="AD24" s="8"/>
      <c r="AE24" s="8"/>
      <c r="AF24" s="8"/>
      <c r="AH24" s="8"/>
      <c r="AI24" s="8"/>
      <c r="AJ24" s="8"/>
      <c r="AK24" s="8"/>
    </row>
    <row r="25" spans="1:47" ht="19.95" customHeight="1"/>
    <row r="26" spans="1:47" ht="19.95" customHeight="1"/>
    <row r="27" spans="1:47" ht="19.95" customHeight="1"/>
    <row r="28" spans="1:47" ht="19.95" customHeight="1"/>
  </sheetData>
  <mergeCells count="3">
    <mergeCell ref="A2:B2"/>
    <mergeCell ref="E2:I2"/>
    <mergeCell ref="E4:I4"/>
  </mergeCells>
  <pageMargins left="0.7" right="0.7" top="0.75" bottom="0.75" header="0.3" footer="0.3"/>
  <drawing r:id="rId1"/>
  <legacy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FD941-8619-4341-B7ED-A56BFE78CEE7}">
  <sheetPr codeName="Sheet48">
    <tabColor rgb="FF4FF721"/>
  </sheetPr>
  <dimension ref="A1:W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8.33203125" style="40" hidden="1" customWidth="1"/>
    <col min="9" max="9" width="24.21875" style="5" customWidth="1"/>
    <col min="10" max="10" width="13.33203125" style="5" customWidth="1"/>
    <col min="11" max="11" width="13.21875" style="37" customWidth="1"/>
    <col min="12" max="12" width="12" style="37" customWidth="1"/>
    <col min="13" max="13" width="10.77734375" style="109" customWidth="1"/>
    <col min="14" max="14" width="11.77734375" style="37" customWidth="1"/>
    <col min="15" max="15" width="10.5546875" style="37" bestFit="1" customWidth="1"/>
    <col min="16" max="16" width="14.6640625" style="37" bestFit="1" customWidth="1"/>
    <col min="17" max="17" width="12.44140625" style="37" customWidth="1"/>
    <col min="18" max="18" width="14.6640625" style="37" customWidth="1"/>
    <col min="19" max="19" width="19.6640625" style="37" customWidth="1"/>
    <col min="20" max="20" width="10" style="37" bestFit="1" customWidth="1"/>
    <col min="21" max="21" width="1.21875" style="38" customWidth="1"/>
    <col min="22" max="22" width="1.77734375" style="38" customWidth="1"/>
    <col min="23" max="23" width="1.88671875" style="2" customWidth="1"/>
    <col min="24" max="16384" width="9.109375" style="5"/>
  </cols>
  <sheetData>
    <row r="1" spans="1:23" s="2" customFormat="1" ht="14.4" customHeight="1">
      <c r="A1" s="1"/>
      <c r="B1"/>
      <c r="G1" s="8"/>
      <c r="H1" s="8"/>
      <c r="K1" s="3"/>
      <c r="L1" s="3"/>
      <c r="M1" s="107"/>
      <c r="N1" s="3"/>
      <c r="O1" s="3"/>
      <c r="P1" s="3"/>
      <c r="Q1" s="3"/>
      <c r="R1" s="3"/>
      <c r="S1" s="3"/>
      <c r="T1" s="3"/>
      <c r="U1" s="4"/>
      <c r="V1" s="4"/>
    </row>
    <row r="2" spans="1:23" customFormat="1" ht="35.4" customHeight="1">
      <c r="A2" s="1800"/>
      <c r="B2" s="1769"/>
      <c r="C2" s="2"/>
      <c r="D2" s="5"/>
      <c r="E2" s="6" t="s">
        <v>1737</v>
      </c>
      <c r="F2" s="5"/>
      <c r="G2" s="40"/>
      <c r="H2" s="40"/>
      <c r="I2" s="5"/>
      <c r="J2" s="5"/>
      <c r="K2" s="37"/>
      <c r="L2" s="37"/>
      <c r="M2" s="109"/>
      <c r="N2" s="37"/>
      <c r="O2" s="37"/>
      <c r="P2" s="37"/>
      <c r="Q2" s="37"/>
      <c r="R2" s="37"/>
      <c r="S2" s="37"/>
      <c r="T2" s="37"/>
      <c r="U2" s="5"/>
      <c r="V2" s="5"/>
      <c r="W2" s="7"/>
    </row>
    <row r="3" spans="1:23" customFormat="1" ht="14.4" customHeight="1">
      <c r="A3" s="1"/>
      <c r="C3" s="2"/>
      <c r="D3" s="8"/>
      <c r="E3" s="8"/>
      <c r="F3" s="2"/>
      <c r="G3" s="8"/>
      <c r="H3" s="8"/>
      <c r="I3" s="9"/>
      <c r="J3" s="2"/>
      <c r="K3" s="3"/>
      <c r="L3" s="3"/>
      <c r="M3" s="107"/>
      <c r="N3" s="3"/>
      <c r="O3" s="3"/>
      <c r="P3" s="3"/>
      <c r="Q3" s="3"/>
      <c r="R3" s="3"/>
      <c r="S3" s="3"/>
      <c r="T3" s="3"/>
      <c r="U3" s="2"/>
      <c r="V3" s="2"/>
      <c r="W3" s="7"/>
    </row>
    <row r="4" spans="1:23" s="19" customFormat="1" ht="34.950000000000003" customHeight="1">
      <c r="A4" s="27"/>
      <c r="B4" s="28"/>
      <c r="C4" s="35"/>
      <c r="E4" s="1798" t="s">
        <v>1433</v>
      </c>
      <c r="F4" s="1799"/>
      <c r="G4" s="1799"/>
      <c r="H4" s="1799"/>
      <c r="I4" s="1799"/>
      <c r="J4" s="29"/>
      <c r="K4" s="29"/>
      <c r="L4" s="29"/>
      <c r="M4" s="33"/>
      <c r="N4" s="106"/>
      <c r="O4" s="106"/>
      <c r="P4" s="106"/>
      <c r="Q4" s="106"/>
      <c r="R4" s="106"/>
      <c r="S4" s="30"/>
      <c r="T4" s="33"/>
      <c r="U4" s="33"/>
      <c r="V4" s="95"/>
      <c r="W4" s="59"/>
    </row>
    <row r="5" spans="1:23" s="19" customFormat="1" ht="10.050000000000001" customHeight="1">
      <c r="A5" s="27"/>
      <c r="B5" s="28"/>
      <c r="C5" s="35"/>
      <c r="E5" s="104"/>
      <c r="F5" s="41"/>
      <c r="G5" s="41"/>
      <c r="H5" s="41"/>
      <c r="I5" s="41"/>
      <c r="J5" s="29"/>
      <c r="K5" s="29"/>
      <c r="L5" s="29"/>
      <c r="M5" s="33"/>
      <c r="N5" s="106"/>
      <c r="O5" s="106"/>
      <c r="P5" s="106"/>
      <c r="Q5" s="106"/>
      <c r="R5" s="106"/>
      <c r="S5" s="30"/>
      <c r="T5" s="33"/>
      <c r="U5" s="33"/>
      <c r="V5" s="95"/>
      <c r="W5" s="59"/>
    </row>
    <row r="6" spans="1:23" s="19" customFormat="1" ht="25.95" customHeight="1">
      <c r="A6" s="27"/>
      <c r="B6" s="28"/>
      <c r="C6" s="35"/>
      <c r="E6" s="218"/>
      <c r="F6" s="905" t="s">
        <v>48</v>
      </c>
      <c r="G6" s="219" t="s">
        <v>292</v>
      </c>
      <c r="H6" s="219" t="s">
        <v>292</v>
      </c>
      <c r="I6" s="219" t="s">
        <v>292</v>
      </c>
      <c r="J6" s="39" t="s">
        <v>5</v>
      </c>
      <c r="K6" s="39" t="s">
        <v>398</v>
      </c>
      <c r="L6" s="1914" t="s">
        <v>293</v>
      </c>
      <c r="M6" s="1802"/>
      <c r="N6" s="39" t="s">
        <v>8</v>
      </c>
      <c r="O6" s="39" t="s">
        <v>9</v>
      </c>
      <c r="P6" s="39" t="s">
        <v>575</v>
      </c>
      <c r="Q6" s="143" t="s">
        <v>576</v>
      </c>
      <c r="R6" s="143" t="s">
        <v>53</v>
      </c>
      <c r="S6" s="144"/>
      <c r="T6" s="219" t="s">
        <v>11</v>
      </c>
      <c r="U6" s="53"/>
      <c r="V6" s="95"/>
      <c r="W6" s="59"/>
    </row>
    <row r="7" spans="1:23" s="19" customFormat="1" ht="25.95" customHeight="1">
      <c r="A7" s="27"/>
      <c r="B7" s="28"/>
      <c r="C7" s="35"/>
      <c r="E7" s="249"/>
      <c r="F7" s="249"/>
      <c r="G7" s="250">
        <v>1</v>
      </c>
      <c r="H7" s="251"/>
      <c r="I7" s="26" t="s">
        <v>12</v>
      </c>
      <c r="J7" s="250" t="s">
        <v>16</v>
      </c>
      <c r="K7" s="250" t="s">
        <v>14</v>
      </c>
      <c r="L7" s="252" t="s">
        <v>15</v>
      </c>
      <c r="M7" s="253"/>
      <c r="N7" s="252">
        <v>45255</v>
      </c>
      <c r="O7" s="252">
        <v>45620</v>
      </c>
      <c r="P7" s="257">
        <v>11455.89</v>
      </c>
      <c r="Q7" s="257">
        <f>P7/1.16</f>
        <v>9875.7672413793098</v>
      </c>
      <c r="R7" s="254" t="s">
        <v>295</v>
      </c>
      <c r="S7" s="255"/>
      <c r="T7" s="252" t="s">
        <v>18</v>
      </c>
      <c r="U7" s="33"/>
      <c r="V7" s="95"/>
      <c r="W7" s="59"/>
    </row>
    <row r="8" spans="1:23" s="19" customFormat="1" ht="25.95" customHeight="1">
      <c r="A8" s="27"/>
      <c r="B8" s="28"/>
      <c r="C8" s="35"/>
      <c r="E8" s="35"/>
      <c r="F8" s="35"/>
      <c r="G8" s="47">
        <v>2</v>
      </c>
      <c r="H8" s="11"/>
      <c r="I8" s="47" t="s">
        <v>294</v>
      </c>
      <c r="J8" s="47" t="s">
        <v>22</v>
      </c>
      <c r="K8" s="47" t="s">
        <v>51</v>
      </c>
      <c r="L8" s="42" t="s">
        <v>32</v>
      </c>
      <c r="M8" s="46"/>
      <c r="N8" s="42">
        <v>45180</v>
      </c>
      <c r="O8" s="42">
        <v>45545</v>
      </c>
      <c r="P8" s="45">
        <v>7830</v>
      </c>
      <c r="Q8" s="45">
        <f>P8/1.16</f>
        <v>6750.0000000000009</v>
      </c>
      <c r="R8" s="43" t="s">
        <v>296</v>
      </c>
      <c r="S8" s="35"/>
      <c r="T8" s="42" t="s">
        <v>33</v>
      </c>
      <c r="U8" s="46"/>
      <c r="V8" s="95"/>
      <c r="W8" s="59"/>
    </row>
    <row r="9" spans="1:23" s="19" customFormat="1" ht="25.95" customHeight="1">
      <c r="A9" s="27"/>
      <c r="B9" s="28"/>
      <c r="C9" s="35"/>
      <c r="E9" s="28"/>
      <c r="F9" s="28"/>
      <c r="G9" s="25">
        <v>3</v>
      </c>
      <c r="H9" s="10"/>
      <c r="I9" s="25" t="s">
        <v>297</v>
      </c>
      <c r="J9" s="25" t="s">
        <v>16</v>
      </c>
      <c r="K9" s="29" t="s">
        <v>77</v>
      </c>
      <c r="L9" s="29" t="s">
        <v>78</v>
      </c>
      <c r="M9" s="33"/>
      <c r="N9" s="29">
        <v>43192</v>
      </c>
      <c r="O9" s="29">
        <v>13971</v>
      </c>
      <c r="P9" s="32">
        <v>1325</v>
      </c>
      <c r="Q9" s="32">
        <f>P9/1.16</f>
        <v>1142.2413793103449</v>
      </c>
      <c r="R9" s="30"/>
      <c r="T9" s="33" t="s">
        <v>18</v>
      </c>
      <c r="U9" s="33"/>
      <c r="V9" s="95"/>
      <c r="W9" s="59"/>
    </row>
    <row r="10" spans="1:23" s="19" customFormat="1" ht="25.95" customHeight="1">
      <c r="A10" s="27"/>
      <c r="B10" s="28"/>
      <c r="C10" s="35"/>
      <c r="E10" s="35"/>
      <c r="F10" s="35"/>
      <c r="G10" s="47"/>
      <c r="H10" s="11"/>
      <c r="I10" s="47"/>
      <c r="J10" s="47"/>
      <c r="K10" s="42"/>
      <c r="L10" s="42"/>
      <c r="M10" s="46"/>
      <c r="N10" s="42"/>
      <c r="O10" s="42"/>
      <c r="P10" s="45"/>
      <c r="Q10" s="45"/>
      <c r="R10" s="105"/>
      <c r="S10" s="43"/>
      <c r="T10" s="46"/>
      <c r="U10" s="46"/>
      <c r="V10" s="95"/>
      <c r="W10" s="59"/>
    </row>
    <row r="11" spans="1:23" s="19" customFormat="1" ht="25.95" customHeight="1">
      <c r="A11" s="27"/>
      <c r="B11" s="28"/>
      <c r="C11" s="35"/>
      <c r="E11" s="28"/>
      <c r="F11" s="28"/>
      <c r="G11" s="25"/>
      <c r="H11" s="10"/>
      <c r="I11" s="25"/>
      <c r="J11" s="25"/>
      <c r="K11" s="29"/>
      <c r="L11" s="29"/>
      <c r="M11" s="33"/>
      <c r="N11" s="29"/>
      <c r="O11" s="29"/>
      <c r="P11" s="32"/>
      <c r="Q11" s="32"/>
      <c r="R11" s="106"/>
      <c r="S11" s="30"/>
      <c r="T11" s="33"/>
      <c r="U11" s="33"/>
      <c r="V11" s="95"/>
      <c r="W11" s="59"/>
    </row>
    <row r="12" spans="1:23" s="19" customFormat="1" ht="25.95" customHeight="1">
      <c r="A12" s="27"/>
      <c r="B12" s="28"/>
      <c r="C12" s="35"/>
      <c r="E12" s="35"/>
      <c r="F12" s="35"/>
      <c r="G12" s="47"/>
      <c r="H12" s="11"/>
      <c r="I12" s="47"/>
      <c r="J12" s="47"/>
      <c r="K12" s="42"/>
      <c r="L12" s="42"/>
      <c r="M12" s="46"/>
      <c r="N12" s="42"/>
      <c r="O12" s="42"/>
      <c r="P12" s="45"/>
      <c r="Q12" s="45"/>
      <c r="R12" s="105"/>
      <c r="S12" s="43"/>
      <c r="T12" s="46"/>
      <c r="U12" s="46"/>
      <c r="V12" s="95"/>
      <c r="W12" s="59"/>
    </row>
    <row r="13" spans="1:23" s="19" customFormat="1" ht="25.95" customHeight="1">
      <c r="A13" s="27"/>
      <c r="B13" s="28"/>
      <c r="C13" s="35"/>
      <c r="E13" s="28"/>
      <c r="F13" s="28"/>
      <c r="G13" s="25"/>
      <c r="H13" s="10"/>
      <c r="I13" s="25"/>
      <c r="J13" s="25"/>
      <c r="K13" s="29"/>
      <c r="L13" s="29"/>
      <c r="M13" s="33"/>
      <c r="N13" s="29"/>
      <c r="O13" s="29"/>
      <c r="P13" s="32"/>
      <c r="Q13" s="32"/>
      <c r="R13" s="106"/>
      <c r="S13" s="30"/>
      <c r="T13" s="33"/>
      <c r="U13" s="33"/>
      <c r="V13" s="95"/>
      <c r="W13" s="59"/>
    </row>
    <row r="14" spans="1:23" s="19" customFormat="1" ht="25.95" customHeight="1">
      <c r="A14" s="27"/>
      <c r="B14" s="28"/>
      <c r="C14" s="35"/>
      <c r="E14" s="35"/>
      <c r="F14" s="35"/>
      <c r="G14" s="47"/>
      <c r="H14" s="11"/>
      <c r="I14" s="47"/>
      <c r="J14" s="47"/>
      <c r="K14" s="42"/>
      <c r="L14" s="42"/>
      <c r="M14" s="46"/>
      <c r="N14" s="42"/>
      <c r="O14" s="42"/>
      <c r="P14" s="45"/>
      <c r="Q14" s="45"/>
      <c r="R14" s="105"/>
      <c r="S14" s="43"/>
      <c r="T14" s="46"/>
      <c r="U14" s="46"/>
      <c r="V14" s="95"/>
      <c r="W14" s="59"/>
    </row>
    <row r="15" spans="1:23" s="19" customFormat="1" ht="25.95" customHeight="1">
      <c r="A15" s="27"/>
      <c r="B15" s="28"/>
      <c r="C15" s="35"/>
      <c r="E15" s="28"/>
      <c r="F15" s="28"/>
      <c r="G15" s="25"/>
      <c r="H15" s="10"/>
      <c r="I15" s="25"/>
      <c r="J15" s="25"/>
      <c r="K15" s="29"/>
      <c r="L15" s="29"/>
      <c r="M15" s="33"/>
      <c r="N15" s="29"/>
      <c r="O15" s="29"/>
      <c r="P15" s="32"/>
      <c r="Q15" s="32"/>
      <c r="R15" s="106"/>
      <c r="S15" s="30"/>
      <c r="T15" s="33"/>
      <c r="U15" s="33"/>
      <c r="V15" s="95"/>
      <c r="W15" s="59"/>
    </row>
    <row r="16" spans="1:23" s="19" customFormat="1" ht="25.95" customHeight="1">
      <c r="A16" s="27"/>
      <c r="B16" s="28"/>
      <c r="C16" s="35"/>
      <c r="E16" s="35"/>
      <c r="F16" s="35"/>
      <c r="G16" s="47"/>
      <c r="H16" s="11"/>
      <c r="I16" s="47"/>
      <c r="J16" s="47"/>
      <c r="K16" s="42"/>
      <c r="L16" s="42"/>
      <c r="M16" s="46"/>
      <c r="N16" s="42"/>
      <c r="O16" s="42"/>
      <c r="P16" s="45"/>
      <c r="Q16" s="45"/>
      <c r="R16" s="105"/>
      <c r="S16" s="43"/>
      <c r="T16" s="46"/>
      <c r="U16" s="46"/>
      <c r="V16" s="95"/>
      <c r="W16" s="59"/>
    </row>
    <row r="17" spans="1:23" s="19" customFormat="1" ht="25.95" customHeight="1">
      <c r="A17" s="27"/>
      <c r="B17" s="28"/>
      <c r="C17" s="35"/>
      <c r="E17" s="28"/>
      <c r="F17" s="28"/>
      <c r="G17" s="25"/>
      <c r="H17" s="10"/>
      <c r="I17" s="25"/>
      <c r="J17" s="25"/>
      <c r="K17" s="29"/>
      <c r="L17" s="29"/>
      <c r="M17" s="33"/>
      <c r="N17" s="29"/>
      <c r="O17" s="29"/>
      <c r="P17" s="32"/>
      <c r="Q17" s="32"/>
      <c r="R17" s="106"/>
      <c r="S17" s="30"/>
      <c r="T17" s="33"/>
      <c r="U17" s="33"/>
      <c r="V17" s="95"/>
      <c r="W17" s="59"/>
    </row>
    <row r="18" spans="1:23" s="19" customFormat="1" ht="25.95" customHeight="1">
      <c r="A18" s="27"/>
      <c r="B18" s="28"/>
      <c r="C18" s="35"/>
      <c r="E18" s="35"/>
      <c r="F18" s="35"/>
      <c r="G18" s="47"/>
      <c r="H18" s="11"/>
      <c r="I18" s="47"/>
      <c r="J18" s="47"/>
      <c r="K18" s="42"/>
      <c r="L18" s="42"/>
      <c r="M18" s="46"/>
      <c r="N18" s="42"/>
      <c r="O18" s="42"/>
      <c r="P18" s="45"/>
      <c r="Q18" s="45"/>
      <c r="R18" s="105"/>
      <c r="S18" s="43"/>
      <c r="T18" s="46"/>
      <c r="U18" s="46"/>
      <c r="V18" s="95"/>
      <c r="W18" s="59"/>
    </row>
    <row r="19" spans="1:23" s="19" customFormat="1" ht="25.95" customHeight="1">
      <c r="A19" s="27"/>
      <c r="B19" s="28"/>
      <c r="C19" s="35"/>
      <c r="E19" s="28"/>
      <c r="F19" s="28"/>
      <c r="G19" s="25"/>
      <c r="H19" s="10"/>
      <c r="I19" s="25"/>
      <c r="J19" s="25"/>
      <c r="K19" s="29"/>
      <c r="L19" s="29"/>
      <c r="M19" s="33"/>
      <c r="N19" s="29"/>
      <c r="O19" s="29"/>
      <c r="P19" s="32"/>
      <c r="Q19" s="32"/>
      <c r="R19" s="106"/>
      <c r="S19" s="30"/>
      <c r="T19" s="33"/>
      <c r="U19" s="33"/>
      <c r="V19" s="95"/>
      <c r="W19" s="59"/>
    </row>
    <row r="20" spans="1:23" s="19" customFormat="1" ht="25.95" customHeight="1">
      <c r="A20" s="27"/>
      <c r="B20" s="28"/>
      <c r="C20" s="35"/>
      <c r="E20" s="35"/>
      <c r="F20" s="35"/>
      <c r="G20" s="47"/>
      <c r="H20" s="11"/>
      <c r="I20" s="47"/>
      <c r="J20" s="47"/>
      <c r="K20" s="42"/>
      <c r="L20" s="42"/>
      <c r="M20" s="46"/>
      <c r="N20" s="42"/>
      <c r="O20" s="42"/>
      <c r="P20" s="45"/>
      <c r="Q20" s="45"/>
      <c r="R20" s="105"/>
      <c r="S20" s="43"/>
      <c r="T20" s="46"/>
      <c r="U20" s="46"/>
      <c r="V20" s="95"/>
      <c r="W20" s="59"/>
    </row>
    <row r="21" spans="1:23" s="19" customFormat="1" ht="31.95" customHeight="1">
      <c r="A21" s="27"/>
      <c r="B21" s="28"/>
      <c r="C21" s="35"/>
      <c r="E21" s="28"/>
      <c r="F21" s="28"/>
      <c r="G21" s="25"/>
      <c r="H21" s="10"/>
      <c r="I21" s="25"/>
      <c r="J21" s="25"/>
      <c r="K21" s="29"/>
      <c r="L21" s="29"/>
      <c r="M21" s="33"/>
      <c r="N21" s="29"/>
      <c r="O21" s="29"/>
      <c r="P21" s="32"/>
      <c r="Q21" s="32"/>
      <c r="R21" s="106"/>
      <c r="S21" s="30"/>
      <c r="T21" s="33"/>
      <c r="U21" s="33"/>
      <c r="V21" s="95"/>
      <c r="W21" s="59"/>
    </row>
    <row r="22" spans="1:23" s="19" customFormat="1" ht="10.050000000000001" customHeight="1">
      <c r="A22" s="27"/>
      <c r="B22" s="28"/>
      <c r="C22" s="35"/>
      <c r="E22" s="28"/>
      <c r="F22" s="28"/>
      <c r="G22" s="10"/>
      <c r="H22" s="10"/>
      <c r="I22" s="25"/>
      <c r="J22" s="25"/>
      <c r="K22" s="25"/>
      <c r="L22" s="29"/>
      <c r="M22" s="33"/>
      <c r="N22" s="121"/>
      <c r="O22" s="121"/>
      <c r="P22" s="120"/>
      <c r="Q22" s="120"/>
      <c r="R22" s="106"/>
      <c r="S22" s="30"/>
      <c r="T22" s="33"/>
      <c r="U22" s="34"/>
      <c r="W22" s="7"/>
    </row>
    <row r="23" spans="1:23" s="2" customFormat="1" ht="19.95" customHeight="1">
      <c r="A23" s="36"/>
      <c r="C23" s="35"/>
      <c r="G23" s="8"/>
      <c r="H23" s="8"/>
      <c r="K23" s="3"/>
      <c r="L23" s="3"/>
      <c r="M23" s="107"/>
      <c r="N23" s="3"/>
      <c r="O23" s="3"/>
      <c r="P23" s="3"/>
      <c r="Q23" s="3"/>
      <c r="R23" s="3"/>
      <c r="S23" s="3"/>
      <c r="T23" s="3"/>
      <c r="U23" s="4"/>
      <c r="V23" s="4"/>
    </row>
    <row r="24" spans="1:23" s="2" customFormat="1" ht="19.8" customHeight="1">
      <c r="A24" s="36"/>
      <c r="C24" s="35"/>
      <c r="G24" s="8"/>
      <c r="H24" s="8"/>
      <c r="K24" s="3"/>
      <c r="L24" s="3"/>
      <c r="M24" s="107"/>
      <c r="N24" s="3"/>
      <c r="O24" s="3"/>
      <c r="P24" s="3"/>
      <c r="Q24" s="3"/>
      <c r="R24" s="3"/>
      <c r="S24" s="3"/>
      <c r="T24" s="3"/>
      <c r="U24" s="4"/>
      <c r="V24" s="4"/>
    </row>
    <row r="25" spans="1:23" ht="19.95" customHeight="1"/>
    <row r="26" spans="1:23" ht="19.95" customHeight="1"/>
    <row r="27" spans="1:23" ht="19.95" customHeight="1"/>
    <row r="28" spans="1:23" ht="19.95" customHeight="1"/>
  </sheetData>
  <mergeCells count="3">
    <mergeCell ref="A2:B2"/>
    <mergeCell ref="E4:I4"/>
    <mergeCell ref="L6:M6"/>
  </mergeCell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4C515-6EA2-45E1-B51A-4E76CCB13239}">
  <sheetPr codeName="Sheet49">
    <tabColor rgb="FF4FF721"/>
  </sheetPr>
  <dimension ref="A1:U28"/>
  <sheetViews>
    <sheetView showGridLines="0" workbookViewId="0">
      <selection activeCell="F19" sqref="F19"/>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8.33203125" style="40" hidden="1" customWidth="1"/>
    <col min="9" max="9" width="11.88671875" style="5" customWidth="1"/>
    <col min="10" max="10" width="15.44140625" style="5" customWidth="1"/>
    <col min="11" max="11" width="11.5546875" style="5" customWidth="1"/>
    <col min="12" max="12" width="12.77734375" style="5" customWidth="1"/>
    <col min="13" max="13" width="13.77734375" style="37" customWidth="1"/>
    <col min="14" max="14" width="12.77734375" style="37" customWidth="1"/>
    <col min="15" max="15" width="11.33203125" style="109" customWidth="1"/>
    <col min="16" max="16" width="14.21875" style="37" customWidth="1"/>
    <col min="17" max="17" width="11.6640625" style="37" customWidth="1"/>
    <col min="18" max="18" width="24.21875" style="37" customWidth="1"/>
    <col min="19" max="19" width="28.88671875" style="37" customWidth="1"/>
    <col min="20" max="20" width="1.77734375" style="38" customWidth="1"/>
    <col min="21" max="21" width="1.88671875" style="2" customWidth="1"/>
    <col min="22" max="16384" width="9.109375" style="5"/>
  </cols>
  <sheetData>
    <row r="1" spans="1:21" s="2" customFormat="1" ht="14.4" customHeight="1">
      <c r="A1" s="1"/>
      <c r="B1"/>
      <c r="G1" s="8"/>
      <c r="H1" s="8"/>
      <c r="M1" s="3"/>
      <c r="N1" s="3"/>
      <c r="O1" s="107"/>
      <c r="P1" s="3"/>
      <c r="Q1" s="3"/>
      <c r="R1" s="3"/>
      <c r="S1" s="3"/>
      <c r="T1" s="4"/>
    </row>
    <row r="2" spans="1:21" customFormat="1" ht="35.4" customHeight="1">
      <c r="A2" s="1800"/>
      <c r="B2" s="1769"/>
      <c r="C2" s="2"/>
      <c r="D2" s="5"/>
      <c r="E2" s="6" t="s">
        <v>1736</v>
      </c>
      <c r="F2" s="5"/>
      <c r="G2" s="40"/>
      <c r="H2" s="40"/>
      <c r="I2" s="5"/>
      <c r="J2" s="5"/>
      <c r="K2" s="5"/>
      <c r="L2" s="5"/>
      <c r="M2" s="37"/>
      <c r="N2" s="37"/>
      <c r="O2" s="109"/>
      <c r="P2" s="37"/>
      <c r="Q2" s="37"/>
      <c r="R2" s="37"/>
      <c r="S2" s="37"/>
      <c r="T2" s="5"/>
      <c r="U2" s="7"/>
    </row>
    <row r="3" spans="1:21" customFormat="1" ht="14.4" customHeight="1">
      <c r="A3" s="1"/>
      <c r="C3" s="2"/>
      <c r="D3" s="8"/>
      <c r="E3" s="8"/>
      <c r="F3" s="2"/>
      <c r="G3" s="8"/>
      <c r="H3" s="8"/>
      <c r="I3" s="9"/>
      <c r="J3" s="9"/>
      <c r="K3" s="9"/>
      <c r="L3" s="2"/>
      <c r="M3" s="3"/>
      <c r="N3" s="3"/>
      <c r="O3" s="107"/>
      <c r="P3" s="3"/>
      <c r="Q3" s="3"/>
      <c r="R3" s="3"/>
      <c r="S3" s="3"/>
      <c r="T3" s="2"/>
      <c r="U3" s="7"/>
    </row>
    <row r="4" spans="1:21" s="19" customFormat="1" ht="34.950000000000003" customHeight="1">
      <c r="A4" s="27"/>
      <c r="B4" s="28"/>
      <c r="C4" s="35"/>
      <c r="E4" s="1798" t="s">
        <v>1318</v>
      </c>
      <c r="F4" s="1799"/>
      <c r="G4" s="1799"/>
      <c r="H4" s="1799"/>
      <c r="I4" s="1799"/>
      <c r="J4" s="1799"/>
      <c r="K4" s="1799"/>
      <c r="L4" s="29"/>
      <c r="M4" s="29"/>
      <c r="N4" s="29"/>
      <c r="O4" s="33"/>
      <c r="P4" s="32"/>
      <c r="Q4" s="32"/>
      <c r="R4" s="106"/>
      <c r="S4" s="30"/>
      <c r="T4" s="95"/>
      <c r="U4" s="59"/>
    </row>
    <row r="5" spans="1:21" s="19" customFormat="1" ht="10.050000000000001" customHeight="1">
      <c r="A5" s="27"/>
      <c r="B5" s="28"/>
      <c r="C5" s="35"/>
      <c r="E5" s="104"/>
      <c r="F5" s="41"/>
      <c r="G5" s="41"/>
      <c r="H5" s="41"/>
      <c r="I5" s="41"/>
      <c r="J5" s="41"/>
      <c r="K5" s="29"/>
      <c r="L5" s="29"/>
      <c r="M5" s="29"/>
      <c r="N5" s="29"/>
      <c r="O5" s="33"/>
      <c r="P5" s="106"/>
      <c r="Q5" s="106"/>
      <c r="R5" s="106"/>
      <c r="S5" s="30"/>
      <c r="T5" s="95"/>
      <c r="U5" s="59"/>
    </row>
    <row r="6" spans="1:21" s="19" customFormat="1" ht="25.95" customHeight="1">
      <c r="A6" s="27"/>
      <c r="B6" s="28"/>
      <c r="C6" s="35"/>
      <c r="E6" s="218"/>
      <c r="F6" s="220" t="s">
        <v>48</v>
      </c>
      <c r="G6" s="220" t="s">
        <v>134</v>
      </c>
      <c r="H6" s="220" t="s">
        <v>134</v>
      </c>
      <c r="I6" s="220" t="s">
        <v>134</v>
      </c>
      <c r="J6" s="145" t="s">
        <v>129</v>
      </c>
      <c r="K6" s="220" t="s">
        <v>127</v>
      </c>
      <c r="L6" s="220" t="s">
        <v>117</v>
      </c>
      <c r="M6" s="221" t="s">
        <v>11</v>
      </c>
      <c r="N6" s="222" t="s">
        <v>126</v>
      </c>
      <c r="O6" s="223" t="s">
        <v>130</v>
      </c>
      <c r="P6" s="335" t="s">
        <v>304</v>
      </c>
      <c r="Q6" s="808" t="s">
        <v>135</v>
      </c>
      <c r="R6" s="809" t="s">
        <v>292</v>
      </c>
      <c r="S6" s="809" t="s">
        <v>465</v>
      </c>
      <c r="T6" s="95"/>
      <c r="U6" s="59"/>
    </row>
    <row r="7" spans="1:21" s="19" customFormat="1" ht="25.95" customHeight="1">
      <c r="A7" s="27"/>
      <c r="B7" s="28"/>
      <c r="C7" s="35"/>
      <c r="E7" s="28"/>
      <c r="F7" s="28"/>
      <c r="G7" s="259">
        <v>1</v>
      </c>
      <c r="H7" s="10"/>
      <c r="I7" s="25" t="s">
        <v>138</v>
      </c>
      <c r="J7" s="29" t="s">
        <v>128</v>
      </c>
      <c r="K7" s="232">
        <v>45640</v>
      </c>
      <c r="L7" s="32">
        <v>5727.9466000000002</v>
      </c>
      <c r="M7" s="25" t="s">
        <v>121</v>
      </c>
      <c r="N7" s="32"/>
      <c r="O7" s="232"/>
      <c r="P7" s="12"/>
      <c r="Q7" s="106"/>
      <c r="R7" s="106" t="s">
        <v>12</v>
      </c>
      <c r="T7" s="95"/>
      <c r="U7" s="59"/>
    </row>
    <row r="8" spans="1:21" s="19" customFormat="1" ht="25.95" customHeight="1">
      <c r="A8" s="27"/>
      <c r="B8" s="28"/>
      <c r="C8" s="35"/>
      <c r="E8" s="35"/>
      <c r="F8" s="35"/>
      <c r="G8" s="47">
        <v>2</v>
      </c>
      <c r="H8" s="11"/>
      <c r="I8" s="47" t="s">
        <v>137</v>
      </c>
      <c r="J8" s="47" t="s">
        <v>128</v>
      </c>
      <c r="K8" s="233">
        <v>45610</v>
      </c>
      <c r="L8" s="45">
        <v>5727.9466000000002</v>
      </c>
      <c r="M8" s="47" t="s">
        <v>120</v>
      </c>
      <c r="N8" s="45">
        <v>5727.9466000000002</v>
      </c>
      <c r="O8" s="233">
        <v>45610</v>
      </c>
      <c r="P8" s="47" t="s">
        <v>305</v>
      </c>
      <c r="Q8" s="47" t="s">
        <v>136</v>
      </c>
      <c r="R8" s="47" t="s">
        <v>12</v>
      </c>
      <c r="S8" s="35"/>
      <c r="T8" s="95"/>
      <c r="U8" s="59"/>
    </row>
    <row r="9" spans="1:21" s="19" customFormat="1" ht="25.95" customHeight="1">
      <c r="A9" s="27"/>
      <c r="B9" s="28"/>
      <c r="C9" s="35"/>
      <c r="E9" s="28"/>
      <c r="F9" s="28"/>
      <c r="G9" s="25">
        <v>3</v>
      </c>
      <c r="H9" s="10"/>
      <c r="I9" s="25" t="s">
        <v>342</v>
      </c>
      <c r="J9" s="29" t="s">
        <v>349</v>
      </c>
      <c r="K9" s="333">
        <v>45219</v>
      </c>
      <c r="L9" s="32">
        <v>11455.8932</v>
      </c>
      <c r="M9" s="29" t="s">
        <v>120</v>
      </c>
      <c r="N9" s="32">
        <v>11455.8932</v>
      </c>
      <c r="O9" s="333">
        <v>45219</v>
      </c>
      <c r="P9" s="61" t="s">
        <v>70</v>
      </c>
      <c r="Q9" s="61"/>
      <c r="R9" s="25" t="s">
        <v>12</v>
      </c>
      <c r="T9" s="95"/>
      <c r="U9" s="59"/>
    </row>
    <row r="10" spans="1:21" s="19" customFormat="1" ht="25.95" customHeight="1">
      <c r="A10" s="27"/>
      <c r="B10" s="28"/>
      <c r="C10" s="35"/>
      <c r="E10" s="35"/>
      <c r="F10" s="35"/>
      <c r="G10" s="47">
        <v>4</v>
      </c>
      <c r="H10" s="11"/>
      <c r="I10" s="47" t="s">
        <v>343</v>
      </c>
      <c r="J10" s="42" t="s">
        <v>349</v>
      </c>
      <c r="K10" s="334">
        <v>44854</v>
      </c>
      <c r="L10" s="45">
        <v>12268.74</v>
      </c>
      <c r="M10" s="42" t="s">
        <v>120</v>
      </c>
      <c r="N10" s="45">
        <v>12268.74</v>
      </c>
      <c r="O10" s="334">
        <v>44854</v>
      </c>
      <c r="P10" s="47" t="s">
        <v>305</v>
      </c>
      <c r="Q10" s="47"/>
      <c r="R10" s="47" t="s">
        <v>12</v>
      </c>
      <c r="S10" s="35"/>
      <c r="T10" s="95"/>
      <c r="U10" s="59"/>
    </row>
    <row r="11" spans="1:21" s="19" customFormat="1" ht="25.95" customHeight="1">
      <c r="A11" s="27"/>
      <c r="B11" s="28"/>
      <c r="C11" s="35"/>
      <c r="E11" s="28"/>
      <c r="F11" s="28"/>
      <c r="G11" s="25">
        <v>5</v>
      </c>
      <c r="H11" s="10"/>
      <c r="I11" s="25" t="s">
        <v>344</v>
      </c>
      <c r="J11" s="29" t="s">
        <v>349</v>
      </c>
      <c r="K11" s="400">
        <v>44488</v>
      </c>
      <c r="L11" s="32">
        <v>14383.095199999998</v>
      </c>
      <c r="M11" s="29" t="s">
        <v>120</v>
      </c>
      <c r="N11" s="32">
        <v>14383.095199999998</v>
      </c>
      <c r="O11" s="333">
        <v>44488</v>
      </c>
      <c r="P11" s="61" t="s">
        <v>305</v>
      </c>
      <c r="Q11" s="61"/>
      <c r="R11" s="25" t="s">
        <v>12</v>
      </c>
      <c r="U11" s="59"/>
    </row>
    <row r="12" spans="1:21" s="19" customFormat="1" ht="25.95" customHeight="1">
      <c r="A12" s="27"/>
      <c r="B12" s="28"/>
      <c r="C12" s="35"/>
      <c r="E12" s="35"/>
      <c r="F12" s="35"/>
      <c r="G12" s="47">
        <v>6</v>
      </c>
      <c r="H12" s="11"/>
      <c r="I12" s="47" t="s">
        <v>346</v>
      </c>
      <c r="J12" s="42" t="s">
        <v>349</v>
      </c>
      <c r="K12" s="334">
        <v>45579</v>
      </c>
      <c r="L12" s="45">
        <v>7830</v>
      </c>
      <c r="M12" s="42" t="s">
        <v>120</v>
      </c>
      <c r="N12" s="45">
        <v>7830</v>
      </c>
      <c r="O12" s="334">
        <v>45579</v>
      </c>
      <c r="P12" s="47" t="s">
        <v>305</v>
      </c>
      <c r="Q12" s="47"/>
      <c r="R12" s="47" t="s">
        <v>294</v>
      </c>
      <c r="S12" s="35"/>
      <c r="U12" s="59"/>
    </row>
    <row r="13" spans="1:21" s="19" customFormat="1" ht="25.95" customHeight="1">
      <c r="A13" s="27"/>
      <c r="B13" s="28"/>
      <c r="C13" s="35"/>
      <c r="E13" s="28"/>
      <c r="F13" s="28"/>
      <c r="G13" s="25">
        <v>7</v>
      </c>
      <c r="H13" s="10"/>
      <c r="I13" s="25" t="s">
        <v>347</v>
      </c>
      <c r="J13" s="29" t="s">
        <v>349</v>
      </c>
      <c r="K13" s="400">
        <v>45213</v>
      </c>
      <c r="L13" s="32">
        <v>7830</v>
      </c>
      <c r="M13" s="29" t="s">
        <v>120</v>
      </c>
      <c r="N13" s="32">
        <v>7830</v>
      </c>
      <c r="O13" s="333">
        <v>45213</v>
      </c>
      <c r="P13" s="61" t="s">
        <v>305</v>
      </c>
      <c r="Q13" s="61"/>
      <c r="R13" s="25" t="s">
        <v>340</v>
      </c>
      <c r="U13" s="59"/>
    </row>
    <row r="14" spans="1:21" s="19" customFormat="1" ht="25.95" customHeight="1">
      <c r="A14" s="27"/>
      <c r="B14" s="28"/>
      <c r="C14" s="35"/>
      <c r="E14" s="35"/>
      <c r="F14" s="35"/>
      <c r="G14" s="47">
        <v>8</v>
      </c>
      <c r="H14" s="11"/>
      <c r="I14" s="47" t="s">
        <v>343</v>
      </c>
      <c r="J14" s="42" t="s">
        <v>349</v>
      </c>
      <c r="K14" s="334">
        <v>44848</v>
      </c>
      <c r="L14" s="45">
        <v>7830</v>
      </c>
      <c r="M14" s="42" t="s">
        <v>120</v>
      </c>
      <c r="N14" s="45">
        <v>7830</v>
      </c>
      <c r="O14" s="334">
        <v>44848</v>
      </c>
      <c r="P14" s="47" t="s">
        <v>305</v>
      </c>
      <c r="Q14" s="47"/>
      <c r="R14" s="47" t="s">
        <v>341</v>
      </c>
      <c r="S14" s="35"/>
      <c r="U14" s="59"/>
    </row>
    <row r="15" spans="1:21" s="19" customFormat="1" ht="25.95" customHeight="1">
      <c r="A15" s="27"/>
      <c r="B15" s="28"/>
      <c r="C15" s="35"/>
      <c r="E15" s="28"/>
      <c r="F15" s="28"/>
      <c r="G15" s="25">
        <v>9</v>
      </c>
      <c r="H15" s="10"/>
      <c r="I15" s="25" t="s">
        <v>348</v>
      </c>
      <c r="J15" s="29" t="s">
        <v>349</v>
      </c>
      <c r="K15" s="333">
        <v>44483</v>
      </c>
      <c r="L15" s="32">
        <v>5727.9466000000002</v>
      </c>
      <c r="M15" s="29" t="s">
        <v>120</v>
      </c>
      <c r="N15" s="32">
        <v>5727.9466000000002</v>
      </c>
      <c r="O15" s="333">
        <v>44483</v>
      </c>
      <c r="P15" s="61" t="s">
        <v>362</v>
      </c>
      <c r="Q15" s="61"/>
      <c r="R15" s="25" t="s">
        <v>345</v>
      </c>
      <c r="T15" s="95"/>
      <c r="U15" s="59"/>
    </row>
    <row r="16" spans="1:21" s="19" customFormat="1" ht="25.95" customHeight="1">
      <c r="A16" s="27"/>
      <c r="B16" s="28"/>
      <c r="C16" s="35"/>
      <c r="E16" s="35"/>
      <c r="F16" s="35"/>
      <c r="G16" s="47">
        <v>10</v>
      </c>
      <c r="H16" s="11"/>
      <c r="I16" s="47" t="s">
        <v>350</v>
      </c>
      <c r="J16" s="42" t="s">
        <v>349</v>
      </c>
      <c r="K16" s="334">
        <v>43162</v>
      </c>
      <c r="L16" s="45">
        <v>5727.9466000000002</v>
      </c>
      <c r="M16" s="42" t="s">
        <v>120</v>
      </c>
      <c r="N16" s="45">
        <v>12679</v>
      </c>
      <c r="O16" s="334">
        <v>43162</v>
      </c>
      <c r="P16" s="11" t="s">
        <v>70</v>
      </c>
      <c r="Q16" s="11"/>
      <c r="R16" s="47" t="s">
        <v>351</v>
      </c>
      <c r="S16" s="35"/>
      <c r="T16" s="95"/>
      <c r="U16" s="59"/>
    </row>
    <row r="17" spans="1:21" s="19" customFormat="1" ht="25.95" customHeight="1">
      <c r="A17" s="27"/>
      <c r="B17" s="28"/>
      <c r="C17" s="35"/>
      <c r="E17" s="28"/>
      <c r="F17" s="28"/>
      <c r="G17" s="25"/>
      <c r="H17" s="10"/>
      <c r="I17" s="25"/>
      <c r="J17" s="25"/>
      <c r="K17" s="333"/>
      <c r="L17" s="32"/>
      <c r="M17" s="29"/>
      <c r="N17" s="32"/>
      <c r="O17" s="333"/>
      <c r="P17" s="10"/>
      <c r="Q17" s="10"/>
      <c r="R17" s="28"/>
      <c r="S17" s="25"/>
      <c r="T17" s="95"/>
      <c r="U17" s="59"/>
    </row>
    <row r="18" spans="1:21" s="19" customFormat="1" ht="25.95" customHeight="1">
      <c r="A18" s="27"/>
      <c r="B18" s="28"/>
      <c r="C18" s="35"/>
      <c r="E18" s="35"/>
      <c r="F18" s="35"/>
      <c r="G18" s="47"/>
      <c r="H18" s="11"/>
      <c r="I18" s="47"/>
      <c r="J18" s="47"/>
      <c r="K18" s="334"/>
      <c r="L18" s="45"/>
      <c r="M18" s="42"/>
      <c r="N18" s="45"/>
      <c r="O18" s="334"/>
      <c r="P18" s="11"/>
      <c r="Q18" s="11"/>
      <c r="R18" s="35"/>
      <c r="S18" s="47"/>
      <c r="T18" s="95"/>
      <c r="U18" s="59"/>
    </row>
    <row r="19" spans="1:21" s="19" customFormat="1" ht="25.95" customHeight="1">
      <c r="A19" s="27"/>
      <c r="B19" s="28"/>
      <c r="C19" s="35"/>
      <c r="E19" s="28"/>
      <c r="F19" s="28"/>
      <c r="G19" s="25"/>
      <c r="H19" s="10"/>
      <c r="I19" s="25"/>
      <c r="J19" s="25"/>
      <c r="K19" s="333"/>
      <c r="L19" s="32"/>
      <c r="M19" s="29"/>
      <c r="N19" s="32"/>
      <c r="O19" s="333"/>
      <c r="P19" s="10"/>
      <c r="Q19" s="10"/>
      <c r="R19" s="28"/>
      <c r="S19" s="25"/>
      <c r="T19" s="95"/>
      <c r="U19" s="59"/>
    </row>
    <row r="20" spans="1:21" s="19" customFormat="1" ht="25.95" customHeight="1">
      <c r="A20" s="27"/>
      <c r="B20" s="28"/>
      <c r="C20" s="35"/>
      <c r="E20" s="35"/>
      <c r="F20" s="35"/>
      <c r="G20" s="47"/>
      <c r="H20" s="11"/>
      <c r="I20" s="47"/>
      <c r="J20" s="47"/>
      <c r="K20" s="334"/>
      <c r="L20" s="45"/>
      <c r="M20" s="42"/>
      <c r="N20" s="45"/>
      <c r="O20" s="334"/>
      <c r="P20" s="11"/>
      <c r="Q20" s="11"/>
      <c r="R20" s="35"/>
      <c r="S20" s="47"/>
      <c r="T20" s="95"/>
      <c r="U20" s="59"/>
    </row>
    <row r="21" spans="1:21" s="19" customFormat="1" ht="31.95" customHeight="1">
      <c r="A21" s="27"/>
      <c r="B21" s="28"/>
      <c r="C21" s="35"/>
      <c r="E21" s="28"/>
      <c r="F21" s="28"/>
      <c r="G21" s="25"/>
      <c r="H21" s="10"/>
      <c r="I21" s="25"/>
      <c r="J21" s="25"/>
      <c r="K21" s="256"/>
      <c r="L21" s="32"/>
      <c r="M21" s="29"/>
      <c r="N21" s="32"/>
      <c r="O21" s="29"/>
      <c r="P21" s="10"/>
      <c r="Q21" s="10"/>
      <c r="R21" s="28"/>
      <c r="S21" s="106"/>
      <c r="T21" s="95"/>
      <c r="U21" s="59"/>
    </row>
    <row r="22" spans="1:21" s="19" customFormat="1" ht="10.050000000000001" customHeight="1">
      <c r="A22" s="27"/>
      <c r="B22" s="28"/>
      <c r="C22" s="35"/>
      <c r="E22" s="28"/>
      <c r="F22" s="28"/>
      <c r="G22" s="10"/>
      <c r="H22" s="10"/>
      <c r="I22" s="25"/>
      <c r="J22" s="25"/>
      <c r="K22" s="25"/>
      <c r="L22" s="25"/>
      <c r="M22" s="25"/>
      <c r="N22" s="29"/>
      <c r="O22" s="33"/>
      <c r="P22" s="121"/>
      <c r="Q22" s="121"/>
      <c r="R22" s="120"/>
      <c r="S22" s="30"/>
      <c r="U22" s="7"/>
    </row>
    <row r="23" spans="1:21" s="2" customFormat="1" ht="19.95" customHeight="1">
      <c r="A23" s="36"/>
      <c r="C23" s="35"/>
      <c r="G23" s="8"/>
      <c r="H23" s="8"/>
      <c r="M23" s="3"/>
      <c r="N23" s="3"/>
      <c r="O23" s="107"/>
      <c r="P23" s="3"/>
      <c r="Q23" s="3"/>
      <c r="R23" s="3"/>
      <c r="S23" s="3"/>
      <c r="T23" s="4"/>
    </row>
    <row r="24" spans="1:21" s="2" customFormat="1" ht="19.8" customHeight="1">
      <c r="A24" s="36"/>
      <c r="C24" s="35"/>
      <c r="G24" s="8"/>
      <c r="H24" s="8"/>
      <c r="M24" s="3"/>
      <c r="N24" s="3"/>
      <c r="O24" s="107"/>
      <c r="P24" s="3"/>
      <c r="Q24" s="3"/>
      <c r="R24" s="3"/>
      <c r="S24" s="3"/>
      <c r="T24" s="4"/>
    </row>
    <row r="25" spans="1:21" ht="19.95" customHeight="1"/>
    <row r="26" spans="1:21" ht="19.95" customHeight="1"/>
    <row r="27" spans="1:21" ht="19.95" customHeight="1"/>
    <row r="28" spans="1:21" ht="19.95" customHeight="1"/>
  </sheetData>
  <mergeCells count="2">
    <mergeCell ref="A2:B2"/>
    <mergeCell ref="E4:K4"/>
  </mergeCells>
  <phoneticPr fontId="17" type="noConversion"/>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DD7A6-4CC4-449A-82AA-A86408394652}">
  <sheetPr codeName="Sheet50">
    <tabColor rgb="FF4FF721"/>
  </sheetPr>
  <dimension ref="A1:AJ28"/>
  <sheetViews>
    <sheetView showGridLines="0" workbookViewId="0">
      <selection activeCell="I19" sqref="I19"/>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8.33203125" style="40" hidden="1" customWidth="1"/>
    <col min="9" max="9" width="10.33203125" style="5" customWidth="1"/>
    <col min="10" max="10" width="12.44140625" style="5" customWidth="1"/>
    <col min="11" max="11" width="14.33203125" style="5" customWidth="1"/>
    <col min="12" max="12" width="17.5546875" style="37" customWidth="1"/>
    <col min="13" max="13" width="12" style="37" customWidth="1"/>
    <col min="14" max="14" width="6" style="109" bestFit="1" customWidth="1"/>
    <col min="15" max="16" width="12.21875" style="37" customWidth="1"/>
    <col min="17" max="17" width="10.88671875" style="37" bestFit="1" customWidth="1"/>
    <col min="18" max="18" width="19.21875" style="37" customWidth="1"/>
    <col min="19" max="19" width="12.21875" style="37" customWidth="1"/>
    <col min="20" max="20" width="19.6640625" style="37" customWidth="1"/>
    <col min="21" max="21" width="8.77734375" style="37" customWidth="1"/>
    <col min="22" max="22" width="1.21875" style="38" hidden="1" customWidth="1"/>
    <col min="23" max="23" width="1.77734375" style="38" customWidth="1"/>
    <col min="24" max="24" width="1.88671875" style="2" customWidth="1"/>
    <col min="25" max="25" width="18.6640625" style="40" customWidth="1"/>
    <col min="26" max="26" width="8.109375" style="40" bestFit="1" customWidth="1"/>
    <col min="27" max="27" width="15.109375" style="40" bestFit="1" customWidth="1"/>
    <col min="28" max="28" width="13.5546875" style="5" bestFit="1" customWidth="1"/>
    <col min="29" max="29" width="18.5546875" style="5" bestFit="1" customWidth="1"/>
    <col min="30" max="30" width="11.6640625" style="40" bestFit="1" customWidth="1"/>
    <col min="31" max="31" width="15" style="40" customWidth="1"/>
    <col min="32" max="32" width="10.77734375" style="40" bestFit="1" customWidth="1"/>
    <col min="33" max="33" width="12.77734375" style="5" bestFit="1" customWidth="1"/>
    <col min="34" max="34" width="8.88671875" style="40" bestFit="1" customWidth="1"/>
    <col min="35" max="35" width="15.109375" style="40" bestFit="1" customWidth="1"/>
    <col min="36" max="36" width="5.6640625" style="40" bestFit="1" customWidth="1"/>
    <col min="37" max="16384" width="9.109375" style="5"/>
  </cols>
  <sheetData>
    <row r="1" spans="1:36" s="2" customFormat="1" ht="14.4" customHeight="1">
      <c r="A1" s="1"/>
      <c r="B1"/>
      <c r="G1" s="8"/>
      <c r="H1" s="8"/>
      <c r="L1" s="3"/>
      <c r="M1" s="3"/>
      <c r="N1" s="107"/>
      <c r="O1" s="3"/>
      <c r="P1" s="3"/>
      <c r="Q1" s="3"/>
      <c r="R1" s="3"/>
      <c r="S1" s="3"/>
      <c r="T1" s="3"/>
      <c r="U1" s="3"/>
      <c r="V1" s="4"/>
      <c r="W1" s="4"/>
      <c r="Y1" s="8"/>
      <c r="Z1" s="8"/>
      <c r="AA1" s="8"/>
      <c r="AD1" s="8"/>
      <c r="AE1" s="8"/>
      <c r="AF1" s="8"/>
      <c r="AH1" s="8"/>
      <c r="AI1" s="8"/>
      <c r="AJ1" s="8"/>
    </row>
    <row r="2" spans="1:36" customFormat="1" ht="35.4" customHeight="1">
      <c r="A2" s="1800"/>
      <c r="B2" s="1769"/>
      <c r="C2" s="2"/>
      <c r="D2" s="5"/>
      <c r="E2" s="6" t="s">
        <v>1738</v>
      </c>
      <c r="F2" s="5"/>
      <c r="G2" s="40"/>
      <c r="H2" s="40"/>
      <c r="I2" s="5"/>
      <c r="J2" s="5"/>
      <c r="K2" s="5"/>
      <c r="L2" s="37"/>
      <c r="M2" s="37"/>
      <c r="N2" s="109"/>
      <c r="O2" s="37"/>
      <c r="P2" s="37"/>
      <c r="Q2" s="37"/>
      <c r="R2" s="37"/>
      <c r="S2" s="37"/>
      <c r="T2" s="37"/>
      <c r="U2" s="37"/>
      <c r="V2" s="5"/>
      <c r="W2" s="5"/>
      <c r="X2" s="7"/>
      <c r="Y2" s="40"/>
      <c r="Z2" s="56"/>
      <c r="AA2" s="40"/>
      <c r="AD2" s="56"/>
      <c r="AE2" s="56"/>
      <c r="AF2" s="56"/>
      <c r="AH2" s="56"/>
      <c r="AI2" s="56"/>
      <c r="AJ2" s="56"/>
    </row>
    <row r="3" spans="1:36" customFormat="1" ht="14.4" customHeight="1">
      <c r="A3" s="1"/>
      <c r="C3" s="2"/>
      <c r="D3" s="8"/>
      <c r="E3" s="8"/>
      <c r="F3" s="2"/>
      <c r="G3" s="8"/>
      <c r="H3" s="8"/>
      <c r="I3" s="9"/>
      <c r="J3" s="9"/>
      <c r="K3" s="2"/>
      <c r="L3" s="3"/>
      <c r="M3" s="3"/>
      <c r="N3" s="107"/>
      <c r="O3" s="3"/>
      <c r="P3" s="3"/>
      <c r="Q3" s="3"/>
      <c r="R3" s="3"/>
      <c r="S3" s="3"/>
      <c r="T3" s="3"/>
      <c r="U3" s="3"/>
      <c r="V3" s="2"/>
      <c r="W3" s="2"/>
      <c r="X3" s="7"/>
      <c r="Y3" s="122"/>
      <c r="Z3" s="56"/>
      <c r="AA3" s="56"/>
      <c r="AD3" s="56"/>
      <c r="AE3" s="56"/>
      <c r="AF3" s="56"/>
      <c r="AH3" s="56"/>
      <c r="AI3" s="56"/>
      <c r="AJ3" s="56"/>
    </row>
    <row r="4" spans="1:36" s="19" customFormat="1" ht="34.950000000000003" customHeight="1">
      <c r="A4" s="27"/>
      <c r="B4" s="28"/>
      <c r="C4" s="35"/>
      <c r="E4" s="1798" t="s">
        <v>1344</v>
      </c>
      <c r="F4" s="1799"/>
      <c r="G4" s="1799"/>
      <c r="H4" s="1799"/>
      <c r="I4" s="1799"/>
      <c r="J4" s="1799"/>
      <c r="K4" s="29"/>
      <c r="L4" s="29"/>
      <c r="M4" s="29"/>
      <c r="N4" s="33"/>
      <c r="O4" s="106"/>
      <c r="P4" s="106"/>
      <c r="Q4" s="106"/>
      <c r="R4" s="106"/>
      <c r="S4" s="106"/>
      <c r="T4" s="30"/>
      <c r="U4" s="33"/>
      <c r="V4" s="33"/>
      <c r="W4" s="95"/>
      <c r="X4" s="59"/>
      <c r="Y4" s="43"/>
      <c r="Z4" s="58"/>
      <c r="AA4" s="58"/>
      <c r="AB4" s="58"/>
      <c r="AC4" s="58"/>
      <c r="AD4" s="58"/>
      <c r="AE4" s="58"/>
      <c r="AF4" s="58"/>
      <c r="AG4" s="58"/>
      <c r="AH4" s="58"/>
      <c r="AI4" s="58"/>
      <c r="AJ4" s="58"/>
    </row>
    <row r="5" spans="1:36" s="19" customFormat="1" ht="10.050000000000001" customHeight="1">
      <c r="A5" s="27"/>
      <c r="B5" s="28"/>
      <c r="C5" s="35"/>
      <c r="E5" s="104"/>
      <c r="F5" s="41"/>
      <c r="G5" s="41"/>
      <c r="H5" s="41"/>
      <c r="I5" s="41"/>
      <c r="J5" s="29"/>
      <c r="K5" s="29"/>
      <c r="L5" s="29"/>
      <c r="M5" s="29"/>
      <c r="N5" s="33"/>
      <c r="O5" s="106"/>
      <c r="P5" s="106"/>
      <c r="Q5" s="106"/>
      <c r="R5" s="106"/>
      <c r="S5" s="106"/>
      <c r="T5" s="30"/>
      <c r="U5" s="33"/>
      <c r="V5" s="33"/>
      <c r="W5" s="95"/>
      <c r="X5" s="59"/>
      <c r="Y5" s="43"/>
      <c r="Z5" s="58"/>
      <c r="AA5" s="58"/>
      <c r="AB5" s="58"/>
      <c r="AC5" s="58"/>
      <c r="AD5" s="58"/>
      <c r="AE5" s="58"/>
      <c r="AF5" s="58"/>
      <c r="AG5" s="58"/>
      <c r="AH5" s="58"/>
      <c r="AI5" s="58"/>
      <c r="AJ5" s="58"/>
    </row>
    <row r="6" spans="1:36" s="19" customFormat="1" ht="25.95" customHeight="1">
      <c r="A6" s="27"/>
      <c r="B6" s="28"/>
      <c r="C6" s="35"/>
      <c r="E6" s="48"/>
      <c r="F6" s="134" t="s">
        <v>48</v>
      </c>
      <c r="G6" s="134" t="s">
        <v>10</v>
      </c>
      <c r="H6" s="134" t="s">
        <v>10</v>
      </c>
      <c r="I6" s="134" t="s">
        <v>10</v>
      </c>
      <c r="J6" s="134" t="s">
        <v>270</v>
      </c>
      <c r="K6" s="134" t="s">
        <v>271</v>
      </c>
      <c r="L6" s="135" t="s">
        <v>67</v>
      </c>
      <c r="M6" s="137" t="s">
        <v>147</v>
      </c>
      <c r="N6" s="137" t="s">
        <v>142</v>
      </c>
      <c r="O6" s="137" t="s">
        <v>149</v>
      </c>
      <c r="P6" s="137" t="s">
        <v>146</v>
      </c>
      <c r="Q6" s="137" t="s">
        <v>145</v>
      </c>
      <c r="R6" s="137" t="s">
        <v>151</v>
      </c>
      <c r="S6" s="137" t="s">
        <v>156</v>
      </c>
      <c r="T6" s="138" t="s">
        <v>292</v>
      </c>
      <c r="U6" s="140"/>
      <c r="V6" s="50"/>
      <c r="W6" s="95"/>
      <c r="X6" s="59"/>
      <c r="Y6" s="131" t="s">
        <v>153</v>
      </c>
      <c r="Z6" s="134" t="s">
        <v>157</v>
      </c>
      <c r="AA6" s="136" t="s">
        <v>158</v>
      </c>
      <c r="AB6" s="137"/>
      <c r="AC6" s="138"/>
      <c r="AD6" s="139"/>
      <c r="AE6" s="137"/>
      <c r="AF6" s="138"/>
      <c r="AG6" s="140"/>
      <c r="AH6" s="140"/>
      <c r="AI6" s="140"/>
      <c r="AJ6" s="134"/>
    </row>
    <row r="7" spans="1:36" s="19" customFormat="1" ht="25.95" customHeight="1">
      <c r="A7" s="27"/>
      <c r="B7" s="28"/>
      <c r="C7" s="35"/>
      <c r="E7" s="28"/>
      <c r="F7" s="28"/>
      <c r="G7" s="25">
        <v>1</v>
      </c>
      <c r="H7" s="10"/>
      <c r="I7" s="25" t="s">
        <v>140</v>
      </c>
      <c r="J7" s="30" t="s">
        <v>272</v>
      </c>
      <c r="K7" s="106" t="s">
        <v>273</v>
      </c>
      <c r="L7" s="25" t="s">
        <v>144</v>
      </c>
      <c r="M7" s="25" t="s">
        <v>148</v>
      </c>
      <c r="N7" s="33">
        <v>2024</v>
      </c>
      <c r="O7" s="31">
        <v>360000</v>
      </c>
      <c r="P7" s="106" t="s">
        <v>143</v>
      </c>
      <c r="Q7" s="33">
        <v>1462</v>
      </c>
      <c r="R7" s="33" t="s">
        <v>570</v>
      </c>
      <c r="S7" s="29"/>
      <c r="T7" s="106" t="s">
        <v>12</v>
      </c>
      <c r="V7" s="25"/>
      <c r="W7" s="95"/>
      <c r="X7" s="59"/>
      <c r="Y7" s="30"/>
      <c r="Z7" s="25">
        <v>5</v>
      </c>
      <c r="AA7" s="106" t="s">
        <v>159</v>
      </c>
      <c r="AB7" s="114"/>
      <c r="AC7" s="106"/>
      <c r="AE7" s="106"/>
      <c r="AH7" s="33"/>
      <c r="AI7" s="33"/>
      <c r="AJ7" s="25"/>
    </row>
    <row r="8" spans="1:36" s="19" customFormat="1" ht="25.95" customHeight="1">
      <c r="A8" s="27"/>
      <c r="B8" s="28"/>
      <c r="C8" s="35"/>
      <c r="E8" s="35"/>
      <c r="F8" s="35"/>
      <c r="G8" s="47">
        <v>2</v>
      </c>
      <c r="H8" s="11"/>
      <c r="I8" s="47" t="s">
        <v>141</v>
      </c>
      <c r="J8" s="43" t="s">
        <v>272</v>
      </c>
      <c r="K8" s="105" t="s">
        <v>274</v>
      </c>
      <c r="L8" s="47" t="s">
        <v>275</v>
      </c>
      <c r="M8" s="47" t="s">
        <v>155</v>
      </c>
      <c r="N8" s="46">
        <v>2023</v>
      </c>
      <c r="O8" s="44">
        <v>1200000</v>
      </c>
      <c r="P8" s="105" t="s">
        <v>154</v>
      </c>
      <c r="Q8" s="46">
        <v>3120</v>
      </c>
      <c r="R8" s="46" t="s">
        <v>571</v>
      </c>
      <c r="S8" s="42">
        <v>44388</v>
      </c>
      <c r="T8" s="105" t="s">
        <v>12</v>
      </c>
      <c r="U8" s="35"/>
      <c r="V8" s="47"/>
      <c r="W8" s="95"/>
      <c r="X8" s="59"/>
      <c r="Y8" s="30"/>
      <c r="Z8" s="25">
        <v>5</v>
      </c>
      <c r="AA8" s="12" t="s">
        <v>568</v>
      </c>
      <c r="AD8" s="115"/>
      <c r="AE8" s="32"/>
      <c r="AF8" s="106"/>
      <c r="AG8" s="106"/>
      <c r="AH8" s="33"/>
      <c r="AI8" s="33"/>
      <c r="AJ8" s="25"/>
    </row>
    <row r="9" spans="1:36" s="19" customFormat="1" ht="25.95" customHeight="1">
      <c r="A9" s="27"/>
      <c r="B9" s="28"/>
      <c r="C9" s="35"/>
      <c r="E9" s="28"/>
      <c r="F9" s="28"/>
      <c r="G9" s="25">
        <v>3</v>
      </c>
      <c r="H9" s="10"/>
      <c r="I9" s="25" t="s">
        <v>356</v>
      </c>
      <c r="J9" s="29" t="s">
        <v>352</v>
      </c>
      <c r="K9" s="106" t="s">
        <v>353</v>
      </c>
      <c r="L9" s="29" t="s">
        <v>275</v>
      </c>
      <c r="M9" s="106" t="s">
        <v>148</v>
      </c>
      <c r="N9" s="33">
        <v>2015</v>
      </c>
      <c r="O9" s="31">
        <v>410000</v>
      </c>
      <c r="P9" s="106" t="s">
        <v>154</v>
      </c>
      <c r="Q9" s="25">
        <v>1898</v>
      </c>
      <c r="R9" s="25" t="s">
        <v>572</v>
      </c>
      <c r="S9" s="29">
        <v>43172</v>
      </c>
      <c r="T9" s="106" t="s">
        <v>359</v>
      </c>
      <c r="U9" s="25"/>
      <c r="V9" s="25"/>
      <c r="W9" s="95"/>
      <c r="X9" s="59"/>
      <c r="Y9" s="30"/>
      <c r="Z9" s="25">
        <v>5</v>
      </c>
      <c r="AA9" s="106" t="s">
        <v>569</v>
      </c>
      <c r="AB9" s="57"/>
      <c r="AC9" s="57"/>
      <c r="AD9" s="57"/>
      <c r="AE9" s="57"/>
      <c r="AF9" s="57"/>
      <c r="AG9" s="57"/>
      <c r="AH9" s="57"/>
      <c r="AI9" s="57"/>
      <c r="AJ9" s="57"/>
    </row>
    <row r="10" spans="1:36" s="19" customFormat="1" ht="25.95" customHeight="1">
      <c r="A10" s="27"/>
      <c r="B10" s="28"/>
      <c r="C10" s="35"/>
      <c r="E10" s="35"/>
      <c r="F10" s="35"/>
      <c r="G10" s="47">
        <v>4</v>
      </c>
      <c r="H10" s="11"/>
      <c r="I10" s="47" t="s">
        <v>357</v>
      </c>
      <c r="J10" s="42" t="s">
        <v>354</v>
      </c>
      <c r="K10" s="105" t="s">
        <v>355</v>
      </c>
      <c r="L10" s="42" t="s">
        <v>275</v>
      </c>
      <c r="M10" s="105" t="s">
        <v>148</v>
      </c>
      <c r="N10" s="46">
        <v>2012</v>
      </c>
      <c r="O10" s="44">
        <v>435000</v>
      </c>
      <c r="P10" s="105" t="s">
        <v>154</v>
      </c>
      <c r="Q10" s="47">
        <v>1595</v>
      </c>
      <c r="R10" s="47" t="s">
        <v>573</v>
      </c>
      <c r="S10" s="42">
        <v>42297</v>
      </c>
      <c r="T10" s="105" t="s">
        <v>358</v>
      </c>
      <c r="U10" s="46"/>
      <c r="V10" s="46"/>
      <c r="W10" s="95"/>
      <c r="X10" s="59"/>
      <c r="Y10" s="30"/>
      <c r="Z10" s="25">
        <v>5</v>
      </c>
      <c r="AA10" s="106" t="s">
        <v>568</v>
      </c>
      <c r="AB10" s="57"/>
      <c r="AC10" s="57"/>
      <c r="AD10" s="57"/>
      <c r="AE10" s="57"/>
      <c r="AF10" s="57"/>
      <c r="AG10" s="57"/>
      <c r="AH10" s="57"/>
      <c r="AI10" s="57"/>
      <c r="AJ10" s="57"/>
    </row>
    <row r="11" spans="1:36" s="19" customFormat="1" ht="25.95" customHeight="1">
      <c r="A11" s="27"/>
      <c r="B11" s="28"/>
      <c r="C11" s="35"/>
      <c r="E11" s="28"/>
      <c r="F11" s="28"/>
      <c r="G11" s="25"/>
      <c r="H11" s="10"/>
      <c r="I11" s="25"/>
      <c r="J11" s="29"/>
      <c r="K11" s="106"/>
      <c r="L11" s="29"/>
      <c r="M11" s="106"/>
      <c r="N11" s="29"/>
      <c r="O11" s="31"/>
      <c r="P11" s="28"/>
      <c r="Q11" s="25"/>
      <c r="R11" s="25"/>
      <c r="S11" s="343"/>
      <c r="T11" s="28"/>
      <c r="U11" s="28"/>
      <c r="V11" s="28"/>
      <c r="X11" s="59"/>
      <c r="Y11" s="30"/>
      <c r="Z11" s="25"/>
      <c r="AA11" s="106"/>
      <c r="AB11" s="57"/>
      <c r="AC11" s="57"/>
      <c r="AD11" s="57"/>
      <c r="AE11" s="57"/>
      <c r="AF11" s="57"/>
      <c r="AG11" s="57"/>
      <c r="AH11" s="57"/>
      <c r="AI11" s="57"/>
      <c r="AJ11" s="57"/>
    </row>
    <row r="12" spans="1:36" s="19" customFormat="1" ht="25.95" customHeight="1">
      <c r="A12" s="27"/>
      <c r="B12" s="28"/>
      <c r="C12" s="35"/>
      <c r="E12" s="35"/>
      <c r="F12" s="35"/>
      <c r="G12" s="47"/>
      <c r="H12" s="11"/>
      <c r="I12" s="47"/>
      <c r="J12" s="42"/>
      <c r="K12" s="105"/>
      <c r="L12" s="42"/>
      <c r="M12" s="105"/>
      <c r="N12" s="42"/>
      <c r="O12" s="44"/>
      <c r="P12" s="35"/>
      <c r="Q12" s="47"/>
      <c r="R12" s="47"/>
      <c r="S12" s="802"/>
      <c r="T12" s="35"/>
      <c r="U12" s="35"/>
      <c r="V12" s="35"/>
      <c r="X12" s="59"/>
      <c r="Y12" s="30"/>
      <c r="Z12" s="25"/>
      <c r="AA12" s="106"/>
      <c r="AB12" s="57"/>
      <c r="AC12" s="57"/>
      <c r="AD12" s="57"/>
      <c r="AE12" s="57"/>
      <c r="AF12" s="57"/>
      <c r="AG12" s="57"/>
      <c r="AH12" s="57"/>
      <c r="AI12" s="57"/>
      <c r="AJ12" s="57"/>
    </row>
    <row r="13" spans="1:36" s="19" customFormat="1" ht="25.95" customHeight="1">
      <c r="A13" s="27"/>
      <c r="B13" s="28"/>
      <c r="C13" s="35"/>
      <c r="E13" s="28"/>
      <c r="F13" s="28"/>
      <c r="G13" s="25"/>
      <c r="H13" s="10"/>
      <c r="I13" s="25"/>
      <c r="J13" s="29"/>
      <c r="K13" s="106"/>
      <c r="L13" s="29"/>
      <c r="M13" s="106"/>
      <c r="N13" s="29"/>
      <c r="O13" s="31"/>
      <c r="P13" s="28"/>
      <c r="Q13" s="25"/>
      <c r="R13" s="25"/>
      <c r="S13" s="343"/>
      <c r="T13" s="28"/>
      <c r="U13" s="28"/>
      <c r="V13" s="28"/>
      <c r="X13" s="59"/>
      <c r="Y13" s="30"/>
      <c r="Z13" s="25"/>
      <c r="AA13" s="106"/>
      <c r="AB13" s="57"/>
      <c r="AC13" s="57"/>
      <c r="AD13" s="57"/>
      <c r="AE13" s="57"/>
      <c r="AF13" s="57"/>
      <c r="AG13" s="57"/>
      <c r="AH13" s="57"/>
      <c r="AI13" s="57"/>
      <c r="AJ13" s="57"/>
    </row>
    <row r="14" spans="1:36" s="19" customFormat="1" ht="25.95" customHeight="1">
      <c r="A14" s="27"/>
      <c r="B14" s="28"/>
      <c r="C14" s="35"/>
      <c r="E14" s="35"/>
      <c r="F14" s="35"/>
      <c r="G14" s="47"/>
      <c r="H14" s="11"/>
      <c r="I14" s="47"/>
      <c r="J14" s="42"/>
      <c r="K14" s="105"/>
      <c r="L14" s="42"/>
      <c r="M14" s="105"/>
      <c r="N14" s="42"/>
      <c r="O14" s="44"/>
      <c r="P14" s="35"/>
      <c r="Q14" s="47"/>
      <c r="R14" s="47"/>
      <c r="S14" s="802"/>
      <c r="T14" s="35"/>
      <c r="U14" s="35"/>
      <c r="V14" s="35"/>
      <c r="X14" s="59"/>
      <c r="Y14" s="30"/>
      <c r="Z14" s="25"/>
      <c r="AA14" s="106"/>
      <c r="AB14" s="57"/>
      <c r="AC14" s="57"/>
      <c r="AD14" s="57"/>
      <c r="AE14" s="57"/>
      <c r="AF14" s="57"/>
      <c r="AG14" s="57"/>
      <c r="AH14" s="57"/>
      <c r="AI14" s="57"/>
      <c r="AJ14" s="57"/>
    </row>
    <row r="15" spans="1:36" s="19" customFormat="1" ht="25.95" customHeight="1">
      <c r="A15" s="27"/>
      <c r="B15" s="28"/>
      <c r="C15" s="35"/>
      <c r="E15" s="28"/>
      <c r="F15" s="28"/>
      <c r="G15" s="25"/>
      <c r="H15" s="10"/>
      <c r="I15" s="25"/>
      <c r="J15" s="29"/>
      <c r="K15" s="106"/>
      <c r="L15" s="29"/>
      <c r="M15" s="106"/>
      <c r="N15" s="29"/>
      <c r="O15" s="31"/>
      <c r="P15" s="28"/>
      <c r="Q15" s="25"/>
      <c r="R15" s="25"/>
      <c r="S15" s="343"/>
      <c r="T15" s="28"/>
      <c r="U15" s="28"/>
      <c r="V15" s="28"/>
      <c r="W15" s="95"/>
      <c r="X15" s="59"/>
      <c r="Y15" s="30"/>
      <c r="Z15" s="25"/>
      <c r="AA15" s="106"/>
      <c r="AB15" s="57"/>
      <c r="AC15" s="57"/>
      <c r="AD15" s="57"/>
      <c r="AE15" s="57"/>
      <c r="AF15" s="57"/>
      <c r="AG15" s="57"/>
      <c r="AH15" s="57"/>
      <c r="AI15" s="57"/>
      <c r="AJ15" s="57"/>
    </row>
    <row r="16" spans="1:36" s="19" customFormat="1" ht="25.95" customHeight="1">
      <c r="A16" s="27"/>
      <c r="B16" s="28"/>
      <c r="C16" s="35"/>
      <c r="E16" s="35"/>
      <c r="F16" s="35"/>
      <c r="G16" s="47"/>
      <c r="H16" s="11"/>
      <c r="I16" s="47"/>
      <c r="J16" s="42"/>
      <c r="K16" s="105"/>
      <c r="L16" s="42"/>
      <c r="M16" s="105"/>
      <c r="N16" s="42"/>
      <c r="O16" s="44"/>
      <c r="P16" s="35"/>
      <c r="Q16" s="47"/>
      <c r="R16" s="47"/>
      <c r="S16" s="802"/>
      <c r="T16" s="35"/>
      <c r="U16" s="35"/>
      <c r="V16" s="35"/>
      <c r="W16" s="95"/>
      <c r="X16" s="59"/>
      <c r="Y16" s="30"/>
      <c r="Z16" s="25"/>
      <c r="AA16" s="106"/>
      <c r="AB16" s="57"/>
      <c r="AC16" s="57"/>
      <c r="AD16" s="57"/>
      <c r="AE16" s="57"/>
      <c r="AF16" s="57"/>
      <c r="AG16" s="57"/>
      <c r="AH16" s="57"/>
      <c r="AI16" s="57"/>
      <c r="AJ16" s="57"/>
    </row>
    <row r="17" spans="1:36" s="19" customFormat="1" ht="25.95" customHeight="1">
      <c r="A17" s="27"/>
      <c r="B17" s="28"/>
      <c r="C17" s="35"/>
      <c r="E17" s="28"/>
      <c r="F17" s="28"/>
      <c r="G17" s="25"/>
      <c r="H17" s="10"/>
      <c r="I17" s="25"/>
      <c r="J17" s="29"/>
      <c r="K17" s="106"/>
      <c r="L17" s="29"/>
      <c r="M17" s="106"/>
      <c r="N17" s="29"/>
      <c r="O17" s="31"/>
      <c r="P17" s="28"/>
      <c r="Q17" s="25"/>
      <c r="R17" s="25"/>
      <c r="S17" s="343"/>
      <c r="T17" s="28"/>
      <c r="U17" s="28"/>
      <c r="V17" s="28"/>
      <c r="W17" s="95"/>
      <c r="X17" s="59"/>
      <c r="Y17" s="30"/>
      <c r="Z17" s="25"/>
      <c r="AA17" s="106"/>
      <c r="AB17" s="57"/>
      <c r="AC17" s="57"/>
      <c r="AD17" s="57"/>
      <c r="AE17" s="57"/>
      <c r="AF17" s="57"/>
      <c r="AG17" s="57"/>
      <c r="AH17" s="57"/>
      <c r="AI17" s="57"/>
      <c r="AJ17" s="57"/>
    </row>
    <row r="18" spans="1:36" s="19" customFormat="1" ht="25.95" customHeight="1">
      <c r="A18" s="27"/>
      <c r="B18" s="28"/>
      <c r="C18" s="35"/>
      <c r="E18" s="35"/>
      <c r="F18" s="35"/>
      <c r="G18" s="47"/>
      <c r="H18" s="11"/>
      <c r="I18" s="47"/>
      <c r="J18" s="42"/>
      <c r="K18" s="105"/>
      <c r="L18" s="42"/>
      <c r="M18" s="105"/>
      <c r="N18" s="42"/>
      <c r="O18" s="44"/>
      <c r="P18" s="35"/>
      <c r="Q18" s="47"/>
      <c r="R18" s="47"/>
      <c r="S18" s="802"/>
      <c r="T18" s="35"/>
      <c r="U18" s="35"/>
      <c r="V18" s="35"/>
      <c r="W18" s="95"/>
      <c r="X18" s="59"/>
      <c r="Y18" s="30"/>
      <c r="Z18" s="25"/>
      <c r="AA18" s="106"/>
      <c r="AB18" s="57"/>
      <c r="AC18" s="57"/>
      <c r="AD18" s="57"/>
      <c r="AE18" s="57"/>
      <c r="AF18" s="57"/>
      <c r="AG18" s="57"/>
      <c r="AH18" s="57"/>
      <c r="AI18" s="57"/>
      <c r="AJ18" s="57"/>
    </row>
    <row r="19" spans="1:36" s="19" customFormat="1" ht="25.95" customHeight="1">
      <c r="A19" s="27"/>
      <c r="B19" s="28"/>
      <c r="C19" s="35"/>
      <c r="E19" s="28"/>
      <c r="F19" s="28"/>
      <c r="G19" s="25"/>
      <c r="H19" s="10"/>
      <c r="I19" s="25"/>
      <c r="J19" s="29"/>
      <c r="K19" s="106"/>
      <c r="L19" s="29"/>
      <c r="M19" s="106"/>
      <c r="N19" s="29"/>
      <c r="O19" s="31"/>
      <c r="P19" s="28"/>
      <c r="Q19" s="25"/>
      <c r="R19" s="25"/>
      <c r="S19" s="343"/>
      <c r="T19" s="28"/>
      <c r="U19" s="28"/>
      <c r="V19" s="28"/>
      <c r="W19" s="95"/>
      <c r="X19" s="59"/>
      <c r="Y19" s="30"/>
      <c r="Z19" s="25"/>
      <c r="AA19" s="106"/>
      <c r="AB19" s="57"/>
      <c r="AC19" s="57"/>
      <c r="AD19" s="57"/>
      <c r="AE19" s="57"/>
      <c r="AF19" s="57"/>
      <c r="AG19" s="57"/>
      <c r="AH19" s="57"/>
      <c r="AI19" s="57"/>
      <c r="AJ19" s="57"/>
    </row>
    <row r="20" spans="1:36" s="19" customFormat="1" ht="25.95" customHeight="1">
      <c r="A20" s="27"/>
      <c r="B20" s="28"/>
      <c r="C20" s="35"/>
      <c r="E20" s="35"/>
      <c r="F20" s="35"/>
      <c r="G20" s="47"/>
      <c r="H20" s="11"/>
      <c r="I20" s="47"/>
      <c r="J20" s="42"/>
      <c r="K20" s="105"/>
      <c r="L20" s="42"/>
      <c r="M20" s="105"/>
      <c r="N20" s="42"/>
      <c r="O20" s="44"/>
      <c r="P20" s="35"/>
      <c r="Q20" s="47"/>
      <c r="R20" s="47"/>
      <c r="S20" s="802"/>
      <c r="T20" s="35"/>
      <c r="U20" s="35"/>
      <c r="V20" s="35"/>
      <c r="W20" s="95"/>
      <c r="X20" s="59"/>
      <c r="Y20" s="30"/>
      <c r="Z20" s="25"/>
      <c r="AA20" s="106"/>
      <c r="AB20" s="57"/>
      <c r="AC20" s="57"/>
      <c r="AD20" s="57"/>
      <c r="AE20" s="57"/>
      <c r="AF20" s="57"/>
      <c r="AG20" s="57"/>
      <c r="AH20" s="57"/>
      <c r="AI20" s="57"/>
      <c r="AJ20" s="57"/>
    </row>
    <row r="21" spans="1:36" s="19" customFormat="1" ht="31.95" customHeight="1">
      <c r="A21" s="27"/>
      <c r="B21" s="28"/>
      <c r="C21" s="35"/>
      <c r="E21" s="28"/>
      <c r="F21" s="28"/>
      <c r="G21" s="25"/>
      <c r="H21" s="10"/>
      <c r="I21" s="25"/>
      <c r="J21" s="29"/>
      <c r="K21" s="106"/>
      <c r="L21" s="29"/>
      <c r="M21" s="106"/>
      <c r="N21" s="29"/>
      <c r="O21" s="31"/>
      <c r="P21" s="28"/>
      <c r="Q21" s="25"/>
      <c r="R21" s="25"/>
      <c r="S21" s="343"/>
      <c r="T21" s="28"/>
      <c r="U21" s="28"/>
      <c r="V21" s="28"/>
      <c r="W21" s="95"/>
      <c r="X21" s="59"/>
      <c r="Y21" s="30"/>
      <c r="Z21" s="25"/>
      <c r="AA21" s="106"/>
      <c r="AB21" s="57"/>
      <c r="AC21" s="57"/>
      <c r="AD21" s="57"/>
      <c r="AE21" s="57"/>
      <c r="AF21" s="57"/>
      <c r="AG21" s="57"/>
      <c r="AH21" s="57"/>
      <c r="AI21" s="57"/>
      <c r="AJ21" s="57"/>
    </row>
    <row r="22" spans="1:36" s="19" customFormat="1" ht="10.050000000000001" customHeight="1">
      <c r="A22" s="27"/>
      <c r="B22" s="28"/>
      <c r="C22" s="35"/>
      <c r="E22" s="28"/>
      <c r="F22" s="28"/>
      <c r="G22" s="10"/>
      <c r="H22" s="10"/>
      <c r="I22" s="25"/>
      <c r="J22" s="25"/>
      <c r="K22" s="25"/>
      <c r="L22" s="25"/>
      <c r="M22" s="29"/>
      <c r="N22" s="33"/>
      <c r="O22" s="121"/>
      <c r="P22" s="121"/>
      <c r="Q22" s="120"/>
      <c r="R22" s="120"/>
      <c r="S22" s="106"/>
      <c r="T22" s="30"/>
      <c r="U22" s="33"/>
      <c r="V22" s="34"/>
      <c r="X22" s="7"/>
      <c r="Y22" s="30"/>
      <c r="Z22" s="30"/>
      <c r="AA22" s="106"/>
      <c r="AB22" s="57"/>
      <c r="AC22" s="57"/>
      <c r="AD22" s="57"/>
      <c r="AE22" s="57"/>
      <c r="AF22" s="57"/>
      <c r="AG22" s="57"/>
      <c r="AH22" s="57"/>
      <c r="AI22" s="57"/>
      <c r="AJ22" s="57"/>
    </row>
    <row r="23" spans="1:36" s="2" customFormat="1" ht="19.95" customHeight="1">
      <c r="A23" s="36"/>
      <c r="C23" s="35"/>
      <c r="G23" s="8"/>
      <c r="H23" s="8"/>
      <c r="L23" s="3"/>
      <c r="M23" s="3"/>
      <c r="N23" s="107"/>
      <c r="O23" s="3"/>
      <c r="P23" s="3"/>
      <c r="Q23" s="3"/>
      <c r="R23" s="3"/>
      <c r="S23" s="3"/>
      <c r="T23" s="3"/>
      <c r="U23" s="3"/>
      <c r="V23" s="4"/>
      <c r="W23" s="4"/>
      <c r="Y23" s="8"/>
      <c r="Z23" s="8"/>
      <c r="AA23" s="8"/>
      <c r="AD23" s="8"/>
      <c r="AE23" s="8"/>
      <c r="AF23" s="8"/>
      <c r="AH23" s="8"/>
      <c r="AI23" s="8"/>
      <c r="AJ23" s="8"/>
    </row>
    <row r="24" spans="1:36" s="2" customFormat="1" ht="19.8" customHeight="1">
      <c r="A24" s="36"/>
      <c r="C24" s="35"/>
      <c r="G24" s="8"/>
      <c r="H24" s="8"/>
      <c r="L24" s="3"/>
      <c r="M24" s="3"/>
      <c r="N24" s="107"/>
      <c r="O24" s="3"/>
      <c r="P24" s="3"/>
      <c r="Q24" s="3"/>
      <c r="R24" s="3"/>
      <c r="S24" s="3"/>
      <c r="T24" s="3"/>
      <c r="U24" s="3"/>
      <c r="V24" s="4"/>
      <c r="W24" s="4"/>
      <c r="Y24" s="8"/>
      <c r="Z24" s="8"/>
      <c r="AA24" s="8"/>
      <c r="AD24" s="8"/>
      <c r="AE24" s="8"/>
      <c r="AF24" s="8"/>
      <c r="AH24" s="8"/>
      <c r="AI24" s="8"/>
      <c r="AJ24" s="8"/>
    </row>
    <row r="25" spans="1:36" ht="19.95" customHeight="1"/>
    <row r="26" spans="1:36" ht="19.95" customHeight="1"/>
    <row r="27" spans="1:36" ht="19.95" customHeight="1"/>
    <row r="28" spans="1:36" ht="19.95" customHeight="1"/>
  </sheetData>
  <mergeCells count="2">
    <mergeCell ref="A2:B2"/>
    <mergeCell ref="E4:J4"/>
  </mergeCells>
  <phoneticPr fontId="17" type="noConversion"/>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2EAAE-0A9B-44FA-A675-EC0B2B9F1221}">
  <sheetPr codeName="Sheet51">
    <tabColor rgb="FF4FF721"/>
  </sheetPr>
  <dimension ref="A1:W28"/>
  <sheetViews>
    <sheetView showGridLines="0" workbookViewId="0">
      <selection activeCell="K21" sqref="K21"/>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8.33203125" style="40" hidden="1" customWidth="1"/>
    <col min="9" max="9" width="11.88671875" style="5" customWidth="1"/>
    <col min="10" max="10" width="22.109375" style="5" bestFit="1" customWidth="1"/>
    <col min="11" max="12" width="12.33203125" style="5" customWidth="1"/>
    <col min="13" max="13" width="14.44140625" style="37" customWidth="1"/>
    <col min="14" max="14" width="12" style="37" customWidth="1"/>
    <col min="15" max="15" width="10.77734375" style="109" customWidth="1"/>
    <col min="16" max="16" width="23.77734375" style="37" customWidth="1"/>
    <col min="17" max="17" width="10.5546875" style="37" customWidth="1"/>
    <col min="18" max="18" width="13.6640625" style="37" customWidth="1"/>
    <col min="19" max="19" width="13.109375" style="37" customWidth="1"/>
    <col min="20" max="20" width="11.44140625" style="37" customWidth="1"/>
    <col min="21" max="21" width="1.77734375" style="38" customWidth="1"/>
    <col min="22" max="22" width="1.88671875" style="2" customWidth="1"/>
    <col min="23" max="23" width="14.88671875" style="5" customWidth="1"/>
    <col min="24" max="16384" width="9.109375" style="5"/>
  </cols>
  <sheetData>
    <row r="1" spans="1:23" s="2" customFormat="1" ht="14.4" customHeight="1">
      <c r="A1" s="1"/>
      <c r="B1"/>
      <c r="G1" s="8"/>
      <c r="H1" s="8"/>
      <c r="M1" s="3"/>
      <c r="N1" s="3"/>
      <c r="O1" s="107"/>
      <c r="P1" s="3"/>
      <c r="Q1" s="3"/>
      <c r="R1" s="3"/>
      <c r="S1" s="3"/>
      <c r="T1" s="3"/>
      <c r="U1" s="4"/>
    </row>
    <row r="2" spans="1:23" customFormat="1" ht="35.4" customHeight="1">
      <c r="A2" s="1800"/>
      <c r="B2" s="1769"/>
      <c r="C2" s="2"/>
      <c r="D2" s="5"/>
      <c r="E2" s="6" t="s">
        <v>1739</v>
      </c>
      <c r="F2" s="5"/>
      <c r="G2" s="40"/>
      <c r="H2" s="40"/>
      <c r="I2" s="5"/>
      <c r="J2" s="5"/>
      <c r="K2" s="5"/>
      <c r="L2" s="5"/>
      <c r="M2" s="37"/>
      <c r="N2" s="37"/>
      <c r="O2" s="109"/>
      <c r="P2" s="37"/>
      <c r="Q2" s="37"/>
      <c r="R2" s="37"/>
      <c r="S2" s="37"/>
      <c r="T2" s="37"/>
      <c r="U2" s="5"/>
      <c r="V2" s="7"/>
    </row>
    <row r="3" spans="1:23" customFormat="1" ht="14.4" customHeight="1">
      <c r="A3" s="1"/>
      <c r="C3" s="2"/>
      <c r="D3" s="8"/>
      <c r="E3" s="8"/>
      <c r="F3" s="2"/>
      <c r="G3" s="8"/>
      <c r="H3" s="8"/>
      <c r="I3" s="9"/>
      <c r="J3" s="9"/>
      <c r="K3" s="9"/>
      <c r="L3" s="2"/>
      <c r="M3" s="3"/>
      <c r="N3" s="3"/>
      <c r="O3" s="107"/>
      <c r="P3" s="3"/>
      <c r="Q3" s="3"/>
      <c r="R3" s="3"/>
      <c r="S3" s="3"/>
      <c r="T3" s="3"/>
      <c r="U3" s="2"/>
      <c r="V3" s="7"/>
    </row>
    <row r="4" spans="1:23" s="19" customFormat="1" ht="34.950000000000003" customHeight="1">
      <c r="A4" s="27"/>
      <c r="B4" s="28"/>
      <c r="C4" s="35"/>
      <c r="E4" s="1798" t="s">
        <v>1434</v>
      </c>
      <c r="F4" s="1799"/>
      <c r="G4" s="1799"/>
      <c r="H4" s="1799"/>
      <c r="I4" s="1799"/>
      <c r="J4" s="1799"/>
      <c r="K4" s="1799"/>
      <c r="L4" s="29"/>
      <c r="M4" s="29"/>
      <c r="N4" s="29"/>
      <c r="O4" s="33"/>
      <c r="P4" s="106"/>
      <c r="Q4" s="32"/>
      <c r="R4" s="106"/>
      <c r="S4" s="106"/>
      <c r="T4" s="30"/>
      <c r="U4" s="95"/>
      <c r="V4" s="59"/>
    </row>
    <row r="5" spans="1:23" s="19" customFormat="1" ht="10.050000000000001" customHeight="1">
      <c r="A5" s="27"/>
      <c r="B5" s="28"/>
      <c r="C5" s="35"/>
      <c r="E5" s="104"/>
      <c r="F5" s="41"/>
      <c r="G5" s="41"/>
      <c r="H5" s="41"/>
      <c r="I5" s="41"/>
      <c r="J5" s="41"/>
      <c r="K5" s="29"/>
      <c r="L5" s="29"/>
      <c r="M5" s="29"/>
      <c r="N5" s="29"/>
      <c r="O5" s="33"/>
      <c r="P5" s="106"/>
      <c r="Q5" s="106"/>
      <c r="R5" s="106"/>
      <c r="S5" s="106"/>
      <c r="T5" s="30"/>
      <c r="U5" s="95"/>
      <c r="V5" s="59"/>
    </row>
    <row r="6" spans="1:23" s="19" customFormat="1" ht="25.95" customHeight="1">
      <c r="A6" s="27"/>
      <c r="B6" s="28"/>
      <c r="C6" s="35"/>
      <c r="E6" s="48"/>
      <c r="F6" s="134" t="s">
        <v>48</v>
      </c>
      <c r="G6" s="134" t="s">
        <v>161</v>
      </c>
      <c r="H6" s="134" t="s">
        <v>161</v>
      </c>
      <c r="I6" s="134" t="s">
        <v>161</v>
      </c>
      <c r="J6" s="140" t="s">
        <v>1</v>
      </c>
      <c r="K6" s="134" t="s">
        <v>162</v>
      </c>
      <c r="L6" s="134" t="s">
        <v>163</v>
      </c>
      <c r="M6" s="135" t="s">
        <v>164</v>
      </c>
      <c r="N6" s="138" t="s">
        <v>165</v>
      </c>
      <c r="O6" s="140"/>
      <c r="P6" s="139"/>
      <c r="Q6" s="138" t="s">
        <v>167</v>
      </c>
      <c r="R6" s="137" t="s">
        <v>11</v>
      </c>
      <c r="S6" s="138" t="s">
        <v>126</v>
      </c>
      <c r="T6" s="137" t="s">
        <v>130</v>
      </c>
      <c r="U6" s="95"/>
      <c r="V6" s="59"/>
      <c r="W6" s="140" t="s">
        <v>131</v>
      </c>
    </row>
    <row r="7" spans="1:23" s="19" customFormat="1" ht="25.95" customHeight="1">
      <c r="A7" s="27"/>
      <c r="B7" s="28"/>
      <c r="C7" s="35"/>
      <c r="E7" s="28"/>
      <c r="F7" s="28"/>
      <c r="G7" s="25">
        <v>1</v>
      </c>
      <c r="H7" s="10"/>
      <c r="I7" s="25" t="s">
        <v>276</v>
      </c>
      <c r="J7" s="33" t="s">
        <v>12</v>
      </c>
      <c r="K7" s="30">
        <v>43177</v>
      </c>
      <c r="L7" s="30">
        <v>43178</v>
      </c>
      <c r="M7" s="141">
        <v>57654.879999999997</v>
      </c>
      <c r="N7" s="30" t="s">
        <v>166</v>
      </c>
      <c r="Q7" s="106" t="s">
        <v>277</v>
      </c>
      <c r="R7" s="106" t="s">
        <v>278</v>
      </c>
      <c r="S7" s="141">
        <v>50654.879999999997</v>
      </c>
      <c r="T7" s="30">
        <v>43205</v>
      </c>
      <c r="U7" s="95"/>
      <c r="V7" s="59"/>
      <c r="W7" s="33"/>
    </row>
    <row r="8" spans="1:23" s="19" customFormat="1" ht="25.95" customHeight="1">
      <c r="A8" s="27"/>
      <c r="B8" s="28"/>
      <c r="C8" s="35"/>
      <c r="E8" s="35"/>
      <c r="F8" s="35"/>
      <c r="G8" s="47">
        <v>2</v>
      </c>
      <c r="H8" s="11"/>
      <c r="I8" s="47" t="s">
        <v>360</v>
      </c>
      <c r="J8" s="46" t="s">
        <v>12</v>
      </c>
      <c r="K8" s="42">
        <v>43360</v>
      </c>
      <c r="L8" s="43">
        <v>43360</v>
      </c>
      <c r="M8" s="71">
        <v>43567.25</v>
      </c>
      <c r="N8" s="105" t="s">
        <v>361</v>
      </c>
      <c r="O8" s="46"/>
      <c r="P8" s="44"/>
      <c r="Q8" s="105" t="s">
        <v>277</v>
      </c>
      <c r="R8" s="47" t="s">
        <v>278</v>
      </c>
      <c r="S8" s="71">
        <v>37567.25</v>
      </c>
      <c r="T8" s="43">
        <v>43378</v>
      </c>
      <c r="U8" s="95"/>
      <c r="V8" s="59"/>
      <c r="W8" s="46"/>
    </row>
    <row r="9" spans="1:23" s="19" customFormat="1" ht="25.95" customHeight="1">
      <c r="A9" s="27"/>
      <c r="B9" s="28"/>
      <c r="C9" s="35"/>
      <c r="E9" s="28"/>
      <c r="F9" s="28"/>
      <c r="G9" s="25"/>
      <c r="H9" s="10"/>
      <c r="I9" s="25"/>
      <c r="J9" s="25"/>
      <c r="K9" s="29"/>
      <c r="L9" s="106"/>
      <c r="M9" s="29"/>
      <c r="N9" s="106"/>
      <c r="O9" s="33"/>
      <c r="P9" s="31"/>
      <c r="Q9" s="106"/>
      <c r="R9" s="25"/>
      <c r="S9" s="29"/>
      <c r="T9" s="106"/>
      <c r="U9" s="95"/>
      <c r="V9" s="59"/>
      <c r="W9" s="25"/>
    </row>
    <row r="10" spans="1:23" s="19" customFormat="1" ht="25.95" customHeight="1">
      <c r="A10" s="27"/>
      <c r="B10" s="28"/>
      <c r="C10" s="35"/>
      <c r="E10" s="35"/>
      <c r="F10" s="35"/>
      <c r="G10" s="47"/>
      <c r="H10" s="11"/>
      <c r="I10" s="47"/>
      <c r="J10" s="47"/>
      <c r="K10" s="42"/>
      <c r="L10" s="105"/>
      <c r="M10" s="42"/>
      <c r="N10" s="105"/>
      <c r="O10" s="46"/>
      <c r="P10" s="44"/>
      <c r="Q10" s="105"/>
      <c r="R10" s="47"/>
      <c r="S10" s="42"/>
      <c r="T10" s="105"/>
      <c r="U10" s="95"/>
      <c r="V10" s="59"/>
      <c r="W10" s="47"/>
    </row>
    <row r="11" spans="1:23" s="19" customFormat="1" ht="25.95" customHeight="1">
      <c r="A11" s="27"/>
      <c r="B11" s="28"/>
      <c r="C11" s="35"/>
      <c r="E11" s="28"/>
      <c r="F11" s="28"/>
      <c r="G11" s="25"/>
      <c r="H11" s="10"/>
      <c r="I11" s="25"/>
      <c r="J11" s="25"/>
      <c r="K11" s="29"/>
      <c r="L11" s="106"/>
      <c r="M11" s="29"/>
      <c r="N11" s="106"/>
      <c r="O11" s="33"/>
      <c r="P11" s="31"/>
      <c r="Q11" s="106"/>
      <c r="R11" s="25"/>
      <c r="S11" s="29"/>
      <c r="T11" s="106"/>
      <c r="U11" s="95"/>
      <c r="V11" s="59"/>
      <c r="W11" s="25"/>
    </row>
    <row r="12" spans="1:23" s="19" customFormat="1" ht="25.95" customHeight="1">
      <c r="A12" s="27"/>
      <c r="B12" s="28"/>
      <c r="C12" s="35"/>
      <c r="E12" s="35"/>
      <c r="F12" s="35"/>
      <c r="G12" s="47"/>
      <c r="H12" s="11"/>
      <c r="I12" s="47"/>
      <c r="J12" s="47"/>
      <c r="K12" s="42"/>
      <c r="L12" s="105"/>
      <c r="M12" s="42"/>
      <c r="N12" s="105"/>
      <c r="O12" s="46"/>
      <c r="P12" s="44"/>
      <c r="Q12" s="105"/>
      <c r="R12" s="47"/>
      <c r="S12" s="42"/>
      <c r="T12" s="105"/>
      <c r="U12" s="95"/>
      <c r="V12" s="59"/>
      <c r="W12" s="47"/>
    </row>
    <row r="13" spans="1:23" s="19" customFormat="1" ht="25.95" customHeight="1">
      <c r="A13" s="27"/>
      <c r="B13" s="28"/>
      <c r="C13" s="35"/>
      <c r="E13" s="28"/>
      <c r="F13" s="28"/>
      <c r="G13" s="25"/>
      <c r="H13" s="10"/>
      <c r="I13" s="25"/>
      <c r="J13" s="25"/>
      <c r="K13" s="29"/>
      <c r="L13" s="106"/>
      <c r="M13" s="29"/>
      <c r="N13" s="106"/>
      <c r="O13" s="33"/>
      <c r="P13" s="31"/>
      <c r="Q13" s="106"/>
      <c r="R13" s="25"/>
      <c r="S13" s="29"/>
      <c r="T13" s="106"/>
      <c r="U13" s="95"/>
      <c r="V13" s="59"/>
      <c r="W13" s="25"/>
    </row>
    <row r="14" spans="1:23" s="19" customFormat="1" ht="25.95" customHeight="1">
      <c r="A14" s="27"/>
      <c r="B14" s="28"/>
      <c r="C14" s="35"/>
      <c r="E14" s="35"/>
      <c r="F14" s="35"/>
      <c r="G14" s="47"/>
      <c r="H14" s="11"/>
      <c r="I14" s="47"/>
      <c r="J14" s="47"/>
      <c r="K14" s="42"/>
      <c r="L14" s="105"/>
      <c r="M14" s="42"/>
      <c r="N14" s="105"/>
      <c r="O14" s="46"/>
      <c r="P14" s="44"/>
      <c r="Q14" s="105"/>
      <c r="R14" s="47"/>
      <c r="S14" s="42"/>
      <c r="T14" s="105"/>
      <c r="U14" s="95"/>
      <c r="V14" s="59"/>
      <c r="W14" s="47"/>
    </row>
    <row r="15" spans="1:23" s="19" customFormat="1" ht="25.95" customHeight="1">
      <c r="A15" s="27"/>
      <c r="B15" s="28"/>
      <c r="C15" s="35"/>
      <c r="E15" s="28"/>
      <c r="F15" s="28"/>
      <c r="G15" s="25"/>
      <c r="H15" s="10"/>
      <c r="I15" s="25"/>
      <c r="J15" s="25"/>
      <c r="K15" s="29"/>
      <c r="L15" s="106"/>
      <c r="M15" s="29"/>
      <c r="N15" s="106"/>
      <c r="O15" s="33"/>
      <c r="P15" s="31"/>
      <c r="Q15" s="106"/>
      <c r="R15" s="25"/>
      <c r="S15" s="29"/>
      <c r="T15" s="106"/>
      <c r="U15" s="95"/>
      <c r="V15" s="59"/>
      <c r="W15" s="25"/>
    </row>
    <row r="16" spans="1:23" s="19" customFormat="1" ht="25.95" customHeight="1">
      <c r="A16" s="27"/>
      <c r="B16" s="28"/>
      <c r="C16" s="35"/>
      <c r="E16" s="35"/>
      <c r="F16" s="35"/>
      <c r="G16" s="47"/>
      <c r="H16" s="11"/>
      <c r="I16" s="47"/>
      <c r="J16" s="47"/>
      <c r="K16" s="42"/>
      <c r="L16" s="105"/>
      <c r="M16" s="42"/>
      <c r="N16" s="105"/>
      <c r="O16" s="46"/>
      <c r="P16" s="44"/>
      <c r="Q16" s="105"/>
      <c r="R16" s="47"/>
      <c r="S16" s="42"/>
      <c r="T16" s="105"/>
      <c r="V16" s="59"/>
      <c r="W16" s="47"/>
    </row>
    <row r="17" spans="1:23" s="19" customFormat="1" ht="25.95" customHeight="1">
      <c r="A17" s="27"/>
      <c r="B17" s="28"/>
      <c r="C17" s="35"/>
      <c r="E17" s="28"/>
      <c r="F17" s="28"/>
      <c r="G17" s="25"/>
      <c r="H17" s="10"/>
      <c r="I17" s="25"/>
      <c r="J17" s="25"/>
      <c r="K17" s="29"/>
      <c r="L17" s="106"/>
      <c r="M17" s="29"/>
      <c r="N17" s="106"/>
      <c r="O17" s="33"/>
      <c r="P17" s="31"/>
      <c r="Q17" s="106"/>
      <c r="R17" s="25"/>
      <c r="S17" s="29"/>
      <c r="T17" s="106"/>
      <c r="V17" s="59"/>
      <c r="W17" s="25"/>
    </row>
    <row r="18" spans="1:23" s="19" customFormat="1" ht="25.95" customHeight="1">
      <c r="A18" s="27"/>
      <c r="B18" s="28"/>
      <c r="C18" s="35"/>
      <c r="E18" s="35"/>
      <c r="F18" s="35"/>
      <c r="G18" s="47"/>
      <c r="H18" s="11"/>
      <c r="I18" s="47"/>
      <c r="J18" s="47"/>
      <c r="K18" s="42"/>
      <c r="L18" s="105"/>
      <c r="M18" s="42"/>
      <c r="N18" s="105"/>
      <c r="O18" s="46"/>
      <c r="P18" s="44"/>
      <c r="Q18" s="105"/>
      <c r="R18" s="47"/>
      <c r="S18" s="42"/>
      <c r="T18" s="105"/>
      <c r="V18" s="59"/>
      <c r="W18" s="47"/>
    </row>
    <row r="19" spans="1:23" s="19" customFormat="1" ht="25.95" customHeight="1">
      <c r="A19" s="27"/>
      <c r="B19" s="28"/>
      <c r="C19" s="35"/>
      <c r="E19" s="28"/>
      <c r="F19" s="28"/>
      <c r="G19" s="25"/>
      <c r="H19" s="10"/>
      <c r="I19" s="25"/>
      <c r="J19" s="25"/>
      <c r="K19" s="29"/>
      <c r="L19" s="106"/>
      <c r="M19" s="29"/>
      <c r="N19" s="106"/>
      <c r="O19" s="33"/>
      <c r="P19" s="31"/>
      <c r="Q19" s="106"/>
      <c r="R19" s="25"/>
      <c r="S19" s="29"/>
      <c r="T19" s="106"/>
      <c r="V19" s="59"/>
      <c r="W19" s="25"/>
    </row>
    <row r="20" spans="1:23" s="19" customFormat="1" ht="25.95" customHeight="1">
      <c r="A20" s="27"/>
      <c r="B20" s="28"/>
      <c r="C20" s="35"/>
      <c r="E20" s="35"/>
      <c r="F20" s="35"/>
      <c r="G20" s="47"/>
      <c r="H20" s="11"/>
      <c r="I20" s="47"/>
      <c r="J20" s="47"/>
      <c r="K20" s="42"/>
      <c r="L20" s="105"/>
      <c r="M20" s="42"/>
      <c r="N20" s="105"/>
      <c r="O20" s="46"/>
      <c r="P20" s="44"/>
      <c r="Q20" s="105"/>
      <c r="R20" s="47"/>
      <c r="S20" s="42"/>
      <c r="T20" s="105"/>
      <c r="U20" s="95"/>
      <c r="V20" s="59"/>
      <c r="W20" s="47"/>
    </row>
    <row r="21" spans="1:23" s="19" customFormat="1" ht="31.95" customHeight="1">
      <c r="A21" s="27"/>
      <c r="B21" s="28"/>
      <c r="C21" s="35"/>
      <c r="E21" s="28"/>
      <c r="F21" s="28"/>
      <c r="G21" s="25"/>
      <c r="H21" s="10"/>
      <c r="I21" s="25"/>
      <c r="J21" s="25"/>
      <c r="K21" s="29"/>
      <c r="L21" s="106"/>
      <c r="M21" s="29"/>
      <c r="N21" s="106"/>
      <c r="O21" s="29"/>
      <c r="P21" s="31"/>
      <c r="Q21" s="29"/>
      <c r="R21" s="25"/>
      <c r="S21" s="29"/>
      <c r="U21" s="95"/>
      <c r="V21" s="59"/>
    </row>
    <row r="22" spans="1:23" s="19" customFormat="1" ht="10.050000000000001" customHeight="1">
      <c r="A22" s="27"/>
      <c r="B22" s="28"/>
      <c r="C22" s="35"/>
      <c r="E22" s="28"/>
      <c r="F22" s="28"/>
      <c r="G22" s="10"/>
      <c r="H22" s="10"/>
      <c r="I22" s="25"/>
      <c r="J22" s="25"/>
      <c r="K22" s="25"/>
      <c r="L22" s="25"/>
      <c r="M22" s="25"/>
      <c r="N22" s="29"/>
      <c r="O22" s="33"/>
      <c r="P22" s="121"/>
      <c r="Q22" s="121"/>
      <c r="R22" s="120"/>
      <c r="S22" s="106"/>
      <c r="T22" s="30"/>
      <c r="V22" s="7"/>
    </row>
    <row r="23" spans="1:23" s="2" customFormat="1" ht="19.95" customHeight="1">
      <c r="A23" s="36"/>
      <c r="C23" s="35"/>
      <c r="G23" s="8"/>
      <c r="H23" s="8"/>
      <c r="M23" s="3"/>
      <c r="N23" s="3"/>
      <c r="O23" s="107"/>
      <c r="P23" s="3"/>
      <c r="Q23" s="3"/>
      <c r="R23" s="3"/>
      <c r="S23" s="3"/>
      <c r="T23" s="3"/>
      <c r="U23" s="4"/>
    </row>
    <row r="24" spans="1:23" s="2" customFormat="1" ht="19.8" customHeight="1">
      <c r="A24" s="36"/>
      <c r="C24" s="35"/>
      <c r="G24" s="8"/>
      <c r="H24" s="8"/>
      <c r="M24" s="3"/>
      <c r="N24" s="3"/>
      <c r="O24" s="107"/>
      <c r="P24" s="3"/>
      <c r="Q24" s="3"/>
      <c r="R24" s="3"/>
      <c r="S24" s="3"/>
      <c r="T24" s="3"/>
      <c r="U24" s="4"/>
    </row>
    <row r="25" spans="1:23" ht="19.95" customHeight="1"/>
    <row r="26" spans="1:23" ht="19.95" customHeight="1"/>
    <row r="27" spans="1:23" ht="19.95" customHeight="1"/>
    <row r="28" spans="1:23" ht="19.95" customHeight="1"/>
  </sheetData>
  <mergeCells count="2">
    <mergeCell ref="A2:B2"/>
    <mergeCell ref="E4:K4"/>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9C41-1521-4766-9401-B261D8F2E079}">
  <sheetPr codeName="Sheet53">
    <tabColor theme="8" tint="0.79998168889431442"/>
  </sheetPr>
  <dimension ref="A1:AD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12.77734375" style="5" customWidth="1"/>
    <col min="7" max="7" width="19.6640625" style="5" customWidth="1"/>
    <col min="8" max="8" width="9.88671875" style="40" customWidth="1"/>
    <col min="9" max="9" width="19" style="5" customWidth="1"/>
    <col min="10" max="10" width="12.88671875" style="5" bestFit="1" customWidth="1"/>
    <col min="11" max="11" width="6.109375" style="5" bestFit="1" customWidth="1"/>
    <col min="12" max="12" width="13.109375" style="37" customWidth="1"/>
    <col min="13" max="13" width="11.6640625" style="37" customWidth="1"/>
    <col min="14" max="14" width="11.33203125" style="147" customWidth="1"/>
    <col min="15" max="15" width="6.33203125" style="37" customWidth="1"/>
    <col min="16" max="16" width="15.6640625" style="396" bestFit="1" customWidth="1"/>
    <col min="17" max="17" width="10.88671875" style="402" bestFit="1" customWidth="1"/>
    <col min="18" max="18" width="5.21875" style="405" bestFit="1" customWidth="1"/>
    <col min="19" max="19" width="20.44140625" style="37" customWidth="1"/>
    <col min="20" max="20" width="1.77734375" style="38" customWidth="1"/>
    <col min="21" max="21" width="1.88671875" style="2" customWidth="1"/>
    <col min="22" max="22" width="18.21875" style="5" bestFit="1" customWidth="1"/>
    <col min="23" max="23" width="6" style="5" bestFit="1" customWidth="1"/>
    <col min="24" max="24" width="11.33203125" style="5" customWidth="1"/>
    <col min="25" max="25" width="10" style="5" bestFit="1" customWidth="1"/>
    <col min="26" max="26" width="15" style="5" bestFit="1" customWidth="1"/>
    <col min="27" max="27" width="30.6640625" style="5" customWidth="1"/>
    <col min="28" max="28" width="9.109375" style="5"/>
    <col min="29" max="29" width="9.44140625" style="5" bestFit="1" customWidth="1"/>
    <col min="30" max="16384" width="9.109375" style="5"/>
  </cols>
  <sheetData>
    <row r="1" spans="1:30" s="2" customFormat="1" ht="14.4" customHeight="1">
      <c r="A1" s="1"/>
      <c r="B1"/>
      <c r="H1" s="8"/>
      <c r="N1" s="429"/>
      <c r="S1" s="3"/>
      <c r="T1" s="4"/>
    </row>
    <row r="2" spans="1:30" customFormat="1" ht="35.4" customHeight="1">
      <c r="A2" s="1800"/>
      <c r="B2" s="1769"/>
      <c r="C2" s="2"/>
      <c r="D2" s="5"/>
      <c r="E2" s="1797" t="s">
        <v>679</v>
      </c>
      <c r="F2" s="1769"/>
      <c r="G2" s="1769"/>
      <c r="H2" s="1769"/>
      <c r="I2" s="1769"/>
      <c r="J2" s="5"/>
      <c r="K2" s="5"/>
      <c r="L2" s="5"/>
      <c r="M2" s="5"/>
      <c r="N2" s="147"/>
      <c r="O2" s="5"/>
      <c r="P2" s="5"/>
      <c r="Q2" s="5"/>
      <c r="R2" s="5"/>
      <c r="S2" s="5"/>
      <c r="T2" s="5"/>
      <c r="U2" s="7"/>
    </row>
    <row r="3" spans="1:30" customFormat="1" ht="14.4" customHeight="1">
      <c r="A3" s="1"/>
      <c r="C3" s="2"/>
      <c r="D3" s="8"/>
      <c r="E3" s="8"/>
      <c r="F3" s="2"/>
      <c r="G3" s="2"/>
      <c r="H3" s="332"/>
      <c r="I3" s="2"/>
      <c r="J3" s="2"/>
      <c r="K3" s="2"/>
      <c r="L3" s="2"/>
      <c r="M3" s="2"/>
      <c r="N3" s="429"/>
      <c r="O3" s="2"/>
      <c r="P3" s="2"/>
      <c r="Q3" s="2"/>
      <c r="R3" s="2"/>
      <c r="S3" s="2"/>
      <c r="T3" s="2"/>
      <c r="U3" s="7"/>
    </row>
    <row r="4" spans="1:30" s="16" customFormat="1" ht="34.950000000000003" customHeight="1">
      <c r="A4" s="13"/>
      <c r="B4" s="14"/>
      <c r="C4" s="15"/>
      <c r="E4" s="1798" t="s">
        <v>1782</v>
      </c>
      <c r="F4" s="1799"/>
      <c r="G4" s="1799"/>
      <c r="H4" s="1799"/>
      <c r="I4" s="41"/>
      <c r="L4" s="24"/>
      <c r="M4" s="24"/>
      <c r="N4" s="41"/>
      <c r="Q4" s="409"/>
      <c r="R4" s="406"/>
      <c r="S4" s="18"/>
      <c r="T4" s="18"/>
      <c r="U4" s="7"/>
    </row>
    <row r="5" spans="1:30" s="16" customFormat="1" ht="10.050000000000001" customHeight="1">
      <c r="A5" s="13"/>
      <c r="B5" s="14"/>
      <c r="C5" s="15"/>
      <c r="E5" s="104"/>
      <c r="F5" s="41"/>
      <c r="G5" s="41"/>
      <c r="H5" s="26"/>
      <c r="I5" s="41"/>
      <c r="L5" s="24"/>
      <c r="M5" s="24"/>
      <c r="N5" s="41"/>
      <c r="P5" s="393"/>
      <c r="Q5" s="403"/>
      <c r="R5" s="406"/>
      <c r="S5" s="18"/>
      <c r="T5" s="18"/>
      <c r="U5" s="7"/>
    </row>
    <row r="6" spans="1:30" s="12" customFormat="1" ht="25.95" customHeight="1">
      <c r="A6" s="368">
        <v>4</v>
      </c>
      <c r="B6" s="10"/>
      <c r="C6" s="11"/>
      <c r="E6" s="498"/>
      <c r="F6" s="496" t="s">
        <v>48</v>
      </c>
      <c r="G6" s="496" t="s">
        <v>680</v>
      </c>
      <c r="H6" s="496" t="s">
        <v>5</v>
      </c>
      <c r="I6" s="496" t="s">
        <v>4</v>
      </c>
      <c r="J6" s="517" t="s">
        <v>106</v>
      </c>
      <c r="K6" s="496" t="s">
        <v>62</v>
      </c>
      <c r="L6" s="496" t="s">
        <v>300</v>
      </c>
      <c r="M6" s="496" t="s">
        <v>702</v>
      </c>
      <c r="N6" s="496" t="s">
        <v>7</v>
      </c>
      <c r="O6" s="496" t="s">
        <v>80</v>
      </c>
      <c r="P6" s="463" t="s">
        <v>167</v>
      </c>
      <c r="Q6" s="496" t="s">
        <v>701</v>
      </c>
      <c r="R6" s="520" t="s">
        <v>451</v>
      </c>
      <c r="S6" s="463" t="s">
        <v>11</v>
      </c>
      <c r="U6" s="373"/>
      <c r="V6" s="496" t="s">
        <v>1222</v>
      </c>
      <c r="W6" s="496" t="s">
        <v>1688</v>
      </c>
      <c r="X6" s="496" t="s">
        <v>1537</v>
      </c>
      <c r="Y6" s="496" t="s">
        <v>1541</v>
      </c>
      <c r="Z6" s="496" t="s">
        <v>1542</v>
      </c>
      <c r="AA6" s="496" t="s">
        <v>123</v>
      </c>
      <c r="AB6" s="496" t="s">
        <v>1572</v>
      </c>
      <c r="AC6" s="496" t="s">
        <v>1456</v>
      </c>
      <c r="AD6" s="496" t="s">
        <v>398</v>
      </c>
    </row>
    <row r="7" spans="1:30" s="19" customFormat="1" ht="25.95" customHeight="1">
      <c r="A7" s="27"/>
      <c r="B7" s="28"/>
      <c r="C7" s="20"/>
      <c r="D7" s="21"/>
      <c r="E7" s="28"/>
      <c r="F7" s="28"/>
      <c r="G7" s="29" t="s">
        <v>682</v>
      </c>
      <c r="H7" s="30" t="s">
        <v>22</v>
      </c>
      <c r="I7" s="29" t="s">
        <v>688</v>
      </c>
      <c r="J7" s="31">
        <v>150000</v>
      </c>
      <c r="K7" s="31">
        <v>15</v>
      </c>
      <c r="L7" s="949" t="s">
        <v>1767</v>
      </c>
      <c r="M7" s="400">
        <v>45848</v>
      </c>
      <c r="N7" s="32">
        <v>833</v>
      </c>
      <c r="O7" s="398" t="s">
        <v>378</v>
      </c>
      <c r="P7" s="33" t="s">
        <v>1673</v>
      </c>
      <c r="Q7" s="30"/>
      <c r="R7" s="407">
        <v>9</v>
      </c>
      <c r="S7" s="33"/>
      <c r="T7" s="54"/>
      <c r="U7" s="59"/>
      <c r="V7" s="33" t="s">
        <v>1164</v>
      </c>
      <c r="W7" s="374" t="s">
        <v>593</v>
      </c>
      <c r="X7" s="33"/>
      <c r="Y7" s="33"/>
      <c r="Z7" s="33"/>
      <c r="AA7" s="33"/>
      <c r="AB7" s="33" t="s">
        <v>1573</v>
      </c>
      <c r="AC7" s="25" t="s">
        <v>1449</v>
      </c>
      <c r="AD7" s="25" t="s">
        <v>77</v>
      </c>
    </row>
    <row r="8" spans="1:30" s="19" customFormat="1" ht="25.95" customHeight="1">
      <c r="A8" s="27"/>
      <c r="B8" s="28"/>
      <c r="C8" s="35"/>
      <c r="E8" s="35"/>
      <c r="F8" s="35"/>
      <c r="G8" s="42" t="s">
        <v>683</v>
      </c>
      <c r="H8" s="43" t="s">
        <v>16</v>
      </c>
      <c r="I8" s="42" t="s">
        <v>78</v>
      </c>
      <c r="J8" s="44">
        <v>600000</v>
      </c>
      <c r="K8" s="44">
        <v>20</v>
      </c>
      <c r="L8" s="950"/>
      <c r="M8" s="334">
        <v>45842</v>
      </c>
      <c r="N8" s="45">
        <v>788</v>
      </c>
      <c r="O8" s="397" t="s">
        <v>378</v>
      </c>
      <c r="P8" s="46" t="s">
        <v>1673</v>
      </c>
      <c r="Q8" s="43"/>
      <c r="R8" s="355">
        <v>15</v>
      </c>
      <c r="S8" s="46"/>
      <c r="T8" s="54"/>
      <c r="U8" s="59"/>
      <c r="V8" s="46" t="s">
        <v>1073</v>
      </c>
      <c r="W8" s="376" t="s">
        <v>593</v>
      </c>
      <c r="X8" s="46"/>
      <c r="Y8" s="46"/>
      <c r="Z8" s="46"/>
      <c r="AA8" s="46"/>
      <c r="AB8" s="46" t="s">
        <v>1573</v>
      </c>
      <c r="AC8" s="47" t="s">
        <v>1446</v>
      </c>
      <c r="AD8" s="42" t="s">
        <v>77</v>
      </c>
    </row>
    <row r="9" spans="1:30" s="19" customFormat="1" ht="25.95" customHeight="1">
      <c r="A9" s="27"/>
      <c r="B9" s="28"/>
      <c r="C9" s="35"/>
      <c r="E9" s="28"/>
      <c r="F9" s="28"/>
      <c r="G9" s="29" t="s">
        <v>686</v>
      </c>
      <c r="H9" s="30" t="s">
        <v>22</v>
      </c>
      <c r="I9" s="29" t="s">
        <v>691</v>
      </c>
      <c r="J9" s="31">
        <v>300000</v>
      </c>
      <c r="K9" s="31">
        <v>20</v>
      </c>
      <c r="L9" s="949" t="s">
        <v>1768</v>
      </c>
      <c r="M9" s="333">
        <v>45837</v>
      </c>
      <c r="N9" s="32">
        <v>1572</v>
      </c>
      <c r="O9" s="398" t="s">
        <v>378</v>
      </c>
      <c r="P9" s="33" t="s">
        <v>1569</v>
      </c>
      <c r="Q9" s="30"/>
      <c r="R9" s="407">
        <v>20</v>
      </c>
      <c r="S9" s="33" t="s">
        <v>1569</v>
      </c>
      <c r="T9" s="54"/>
      <c r="U9" s="59"/>
      <c r="V9" s="33" t="s">
        <v>1227</v>
      </c>
      <c r="W9" s="374" t="s">
        <v>588</v>
      </c>
      <c r="X9" s="33" t="s">
        <v>1538</v>
      </c>
      <c r="Y9" s="33"/>
      <c r="Z9" s="33"/>
      <c r="AA9" s="33" t="s">
        <v>1544</v>
      </c>
      <c r="AB9" s="33" t="s">
        <v>1573</v>
      </c>
      <c r="AC9" s="25" t="s">
        <v>1447</v>
      </c>
      <c r="AD9" s="25" t="s">
        <v>77</v>
      </c>
    </row>
    <row r="10" spans="1:30" s="19" customFormat="1" ht="25.95" customHeight="1">
      <c r="A10" s="27"/>
      <c r="B10" s="28"/>
      <c r="C10" s="35"/>
      <c r="E10" s="35"/>
      <c r="F10" s="35"/>
      <c r="G10" s="42" t="s">
        <v>60</v>
      </c>
      <c r="H10" s="43" t="s">
        <v>16</v>
      </c>
      <c r="I10" s="42" t="s">
        <v>695</v>
      </c>
      <c r="J10" s="44">
        <v>150000</v>
      </c>
      <c r="K10" s="44">
        <v>21</v>
      </c>
      <c r="L10" s="950"/>
      <c r="M10" s="334">
        <v>45828</v>
      </c>
      <c r="N10" s="45">
        <v>3332</v>
      </c>
      <c r="O10" s="397" t="s">
        <v>378</v>
      </c>
      <c r="P10" s="46" t="s">
        <v>1015</v>
      </c>
      <c r="Q10" s="43"/>
      <c r="R10" s="355">
        <v>29</v>
      </c>
      <c r="S10" s="46"/>
      <c r="T10" s="54"/>
      <c r="U10" s="59"/>
      <c r="V10" s="46" t="s">
        <v>1227</v>
      </c>
      <c r="W10" s="376" t="s">
        <v>593</v>
      </c>
      <c r="X10" s="46"/>
      <c r="Y10" s="46"/>
      <c r="Z10" s="46"/>
      <c r="AA10" s="46"/>
      <c r="AB10" s="46" t="s">
        <v>1573</v>
      </c>
      <c r="AC10" s="47" t="s">
        <v>1442</v>
      </c>
      <c r="AD10" s="42" t="s">
        <v>77</v>
      </c>
    </row>
    <row r="11" spans="1:30" s="19" customFormat="1" ht="25.95" customHeight="1">
      <c r="A11" s="27"/>
      <c r="B11" s="28"/>
      <c r="C11" s="35"/>
      <c r="E11" s="28"/>
      <c r="F11" s="28"/>
      <c r="G11" s="25" t="s">
        <v>696</v>
      </c>
      <c r="H11" s="30" t="s">
        <v>16</v>
      </c>
      <c r="I11" s="29" t="s">
        <v>78</v>
      </c>
      <c r="J11" s="31">
        <v>180000</v>
      </c>
      <c r="K11" s="31">
        <v>22</v>
      </c>
      <c r="L11" s="949"/>
      <c r="M11" s="333">
        <v>45828</v>
      </c>
      <c r="N11" s="32">
        <v>688</v>
      </c>
      <c r="O11" s="398" t="s">
        <v>378</v>
      </c>
      <c r="P11" s="33" t="s">
        <v>1570</v>
      </c>
      <c r="Q11" s="30"/>
      <c r="R11" s="407">
        <v>29</v>
      </c>
      <c r="S11" s="33" t="s">
        <v>1570</v>
      </c>
      <c r="T11" s="54"/>
      <c r="U11" s="59"/>
      <c r="V11" s="33" t="s">
        <v>615</v>
      </c>
      <c r="W11" s="374" t="s">
        <v>593</v>
      </c>
      <c r="X11" s="33"/>
      <c r="Y11" s="33"/>
      <c r="Z11" s="33"/>
      <c r="AA11" s="33"/>
      <c r="AB11" s="33" t="s">
        <v>1352</v>
      </c>
      <c r="AC11" s="25" t="s">
        <v>1443</v>
      </c>
      <c r="AD11" s="25" t="s">
        <v>77</v>
      </c>
    </row>
    <row r="12" spans="1:30" s="19" customFormat="1" ht="25.95" customHeight="1">
      <c r="A12" s="27"/>
      <c r="B12" s="28"/>
      <c r="C12" s="35"/>
      <c r="E12" s="35"/>
      <c r="F12" s="35"/>
      <c r="G12" s="47" t="s">
        <v>1781</v>
      </c>
      <c r="H12" s="43" t="s">
        <v>16</v>
      </c>
      <c r="I12" s="42" t="s">
        <v>690</v>
      </c>
      <c r="J12" s="44">
        <v>250000</v>
      </c>
      <c r="K12" s="44">
        <v>20</v>
      </c>
      <c r="L12" s="950"/>
      <c r="M12" s="334">
        <v>45826</v>
      </c>
      <c r="N12" s="45">
        <v>9968</v>
      </c>
      <c r="O12" s="397" t="s">
        <v>1735</v>
      </c>
      <c r="P12" s="46" t="s">
        <v>1569</v>
      </c>
      <c r="Q12" s="43"/>
      <c r="R12" s="355"/>
      <c r="S12" s="46"/>
      <c r="T12" s="54"/>
      <c r="U12" s="59"/>
      <c r="V12" s="46" t="s">
        <v>586</v>
      </c>
      <c r="W12" s="376" t="s">
        <v>588</v>
      </c>
      <c r="X12" s="46" t="s">
        <v>1539</v>
      </c>
      <c r="Y12" s="46"/>
      <c r="Z12" s="46"/>
      <c r="AA12" s="46" t="s">
        <v>1545</v>
      </c>
      <c r="AB12" s="46" t="s">
        <v>1352</v>
      </c>
      <c r="AC12" s="47" t="s">
        <v>1448</v>
      </c>
      <c r="AD12" s="42" t="s">
        <v>77</v>
      </c>
    </row>
    <row r="13" spans="1:30" s="19" customFormat="1" ht="25.95" customHeight="1">
      <c r="A13" s="27"/>
      <c r="B13" s="28"/>
      <c r="C13" s="35"/>
      <c r="E13" s="28"/>
      <c r="F13" s="28"/>
      <c r="G13" s="25"/>
      <c r="H13" s="30"/>
      <c r="I13" s="29"/>
      <c r="J13" s="31"/>
      <c r="K13" s="31"/>
      <c r="L13" s="949"/>
      <c r="M13" s="333"/>
      <c r="N13" s="32"/>
      <c r="O13" s="398"/>
      <c r="P13" s="33"/>
      <c r="Q13" s="30"/>
      <c r="R13" s="407"/>
      <c r="S13" s="33"/>
      <c r="T13" s="54"/>
      <c r="U13" s="59"/>
      <c r="V13" s="33" t="s">
        <v>1073</v>
      </c>
      <c r="W13" s="374" t="s">
        <v>593</v>
      </c>
      <c r="X13" s="33"/>
      <c r="Y13" s="33"/>
      <c r="Z13" s="33"/>
      <c r="AA13" s="33"/>
      <c r="AB13" s="33" t="s">
        <v>1352</v>
      </c>
      <c r="AC13" s="25" t="s">
        <v>1445</v>
      </c>
      <c r="AD13" s="25" t="s">
        <v>77</v>
      </c>
    </row>
    <row r="14" spans="1:30" s="19" customFormat="1" ht="25.95" customHeight="1">
      <c r="A14" s="27"/>
      <c r="B14" s="28"/>
      <c r="C14" s="35"/>
      <c r="E14" s="35"/>
      <c r="F14" s="35"/>
      <c r="G14" s="47"/>
      <c r="H14" s="43"/>
      <c r="I14" s="42"/>
      <c r="J14" s="44"/>
      <c r="K14" s="44"/>
      <c r="L14" s="950"/>
      <c r="M14" s="334"/>
      <c r="N14" s="45"/>
      <c r="O14" s="397"/>
      <c r="P14" s="46"/>
      <c r="Q14" s="43"/>
      <c r="R14" s="355"/>
      <c r="S14" s="46"/>
      <c r="T14" s="54"/>
      <c r="U14" s="59"/>
      <c r="V14" s="46" t="s">
        <v>1223</v>
      </c>
      <c r="W14" s="376" t="s">
        <v>588</v>
      </c>
      <c r="X14" s="46" t="s">
        <v>1540</v>
      </c>
      <c r="Y14" s="46"/>
      <c r="Z14" s="46"/>
      <c r="AA14" s="46"/>
      <c r="AB14" s="46" t="s">
        <v>1352</v>
      </c>
      <c r="AC14" s="47" t="s">
        <v>1444</v>
      </c>
      <c r="AD14" s="42" t="s">
        <v>77</v>
      </c>
    </row>
    <row r="15" spans="1:30" s="19" customFormat="1" ht="25.95" customHeight="1">
      <c r="A15" s="27"/>
      <c r="B15" s="28"/>
      <c r="C15" s="35"/>
      <c r="E15" s="28"/>
      <c r="F15" s="28"/>
      <c r="G15" s="25"/>
      <c r="H15" s="30"/>
      <c r="I15" s="29"/>
      <c r="J15" s="31"/>
      <c r="K15" s="31"/>
      <c r="L15" s="949"/>
      <c r="M15" s="333"/>
      <c r="N15" s="32"/>
      <c r="O15" s="398"/>
      <c r="P15" s="33"/>
      <c r="Q15" s="30"/>
      <c r="R15" s="407"/>
      <c r="S15" s="33"/>
      <c r="T15" s="54"/>
      <c r="U15" s="59"/>
      <c r="V15" s="33" t="s">
        <v>1224</v>
      </c>
      <c r="W15" s="374" t="s">
        <v>593</v>
      </c>
      <c r="X15" s="33"/>
      <c r="Y15" s="33"/>
      <c r="Z15" s="33"/>
      <c r="AA15" s="33"/>
      <c r="AB15" s="33" t="s">
        <v>1352</v>
      </c>
      <c r="AC15" s="25" t="s">
        <v>1450</v>
      </c>
      <c r="AD15" s="25" t="s">
        <v>77</v>
      </c>
    </row>
    <row r="16" spans="1:30" s="19" customFormat="1" ht="25.95" customHeight="1">
      <c r="A16" s="27"/>
      <c r="B16" s="28"/>
      <c r="C16" s="35"/>
      <c r="E16" s="35"/>
      <c r="F16" s="35"/>
      <c r="G16" s="47"/>
      <c r="H16" s="43"/>
      <c r="I16" s="42"/>
      <c r="J16" s="44"/>
      <c r="K16" s="44"/>
      <c r="L16" s="950"/>
      <c r="M16" s="334"/>
      <c r="N16" s="45"/>
      <c r="O16" s="397"/>
      <c r="P16" s="46"/>
      <c r="Q16" s="43"/>
      <c r="R16" s="355"/>
      <c r="S16" s="46"/>
      <c r="T16" s="54"/>
      <c r="U16" s="59"/>
      <c r="V16" s="46" t="s">
        <v>1225</v>
      </c>
      <c r="W16" s="376" t="s">
        <v>593</v>
      </c>
      <c r="X16" s="46"/>
      <c r="Y16" s="46"/>
      <c r="Z16" s="46"/>
      <c r="AA16" s="46"/>
      <c r="AB16" s="46" t="s">
        <v>1352</v>
      </c>
      <c r="AC16" s="47" t="s">
        <v>1451</v>
      </c>
      <c r="AD16" s="42" t="s">
        <v>77</v>
      </c>
    </row>
    <row r="17" spans="1:30" s="19" customFormat="1" ht="25.95" customHeight="1">
      <c r="A17" s="27"/>
      <c r="B17" s="28"/>
      <c r="C17" s="35"/>
      <c r="E17" s="28"/>
      <c r="F17" s="28"/>
      <c r="G17" s="25"/>
      <c r="H17" s="30"/>
      <c r="I17" s="29"/>
      <c r="J17" s="31"/>
      <c r="K17" s="31"/>
      <c r="L17" s="949"/>
      <c r="M17" s="400"/>
      <c r="N17" s="55"/>
      <c r="O17" s="399"/>
      <c r="P17" s="33"/>
      <c r="Q17" s="30"/>
      <c r="R17" s="407"/>
      <c r="S17" s="33"/>
      <c r="T17" s="54"/>
      <c r="U17" s="59"/>
      <c r="V17" s="33" t="s">
        <v>1164</v>
      </c>
      <c r="W17" s="374" t="s">
        <v>588</v>
      </c>
      <c r="X17" s="33" t="s">
        <v>1538</v>
      </c>
      <c r="Y17" s="33"/>
      <c r="Z17" s="33"/>
      <c r="AA17" s="33" t="s">
        <v>1546</v>
      </c>
      <c r="AB17" s="33" t="s">
        <v>1573</v>
      </c>
      <c r="AC17" s="25" t="s">
        <v>1452</v>
      </c>
      <c r="AD17" s="25" t="s">
        <v>77</v>
      </c>
    </row>
    <row r="18" spans="1:30" s="19" customFormat="1" ht="25.95" customHeight="1">
      <c r="A18" s="27"/>
      <c r="B18" s="28"/>
      <c r="C18" s="35"/>
      <c r="E18" s="35"/>
      <c r="F18" s="35"/>
      <c r="G18" s="47"/>
      <c r="H18" s="43"/>
      <c r="I18" s="42"/>
      <c r="J18" s="44"/>
      <c r="K18" s="44"/>
      <c r="L18" s="950"/>
      <c r="M18" s="334"/>
      <c r="N18" s="45"/>
      <c r="O18" s="397"/>
      <c r="P18" s="46"/>
      <c r="Q18" s="43"/>
      <c r="R18" s="355"/>
      <c r="S18" s="46"/>
      <c r="T18" s="54"/>
      <c r="U18" s="59"/>
      <c r="V18" s="46" t="s">
        <v>1226</v>
      </c>
      <c r="W18" s="376" t="s">
        <v>593</v>
      </c>
      <c r="X18" s="46"/>
      <c r="Y18" s="46"/>
      <c r="Z18" s="46"/>
      <c r="AA18" s="46"/>
      <c r="AB18" s="46" t="s">
        <v>1352</v>
      </c>
      <c r="AC18" s="47" t="s">
        <v>1453</v>
      </c>
      <c r="AD18" s="42" t="s">
        <v>77</v>
      </c>
    </row>
    <row r="19" spans="1:30" s="19" customFormat="1" ht="25.95" customHeight="1">
      <c r="A19" s="27"/>
      <c r="B19" s="28"/>
      <c r="C19" s="35"/>
      <c r="E19" s="28"/>
      <c r="F19" s="28"/>
      <c r="G19" s="25"/>
      <c r="H19" s="30"/>
      <c r="I19" s="29"/>
      <c r="J19" s="340"/>
      <c r="K19" s="340"/>
      <c r="L19" s="949"/>
      <c r="M19" s="333"/>
      <c r="N19" s="32"/>
      <c r="O19" s="398"/>
      <c r="P19" s="33"/>
      <c r="Q19" s="30"/>
      <c r="R19" s="407"/>
      <c r="S19" s="33"/>
      <c r="T19" s="54"/>
      <c r="U19" s="59"/>
      <c r="V19" s="33" t="s">
        <v>1227</v>
      </c>
      <c r="W19" s="374" t="s">
        <v>588</v>
      </c>
      <c r="X19" s="33" t="s">
        <v>1539</v>
      </c>
      <c r="Y19" s="33"/>
      <c r="Z19" s="33"/>
      <c r="AA19" s="33"/>
      <c r="AB19" s="33" t="s">
        <v>1352</v>
      </c>
      <c r="AC19" s="25" t="s">
        <v>1454</v>
      </c>
      <c r="AD19" s="25" t="s">
        <v>77</v>
      </c>
    </row>
    <row r="20" spans="1:30" s="19" customFormat="1" ht="25.95" customHeight="1">
      <c r="A20" s="27"/>
      <c r="B20" s="28"/>
      <c r="C20" s="35"/>
      <c r="E20" s="35"/>
      <c r="F20" s="35"/>
      <c r="G20" s="47"/>
      <c r="H20" s="43"/>
      <c r="I20" s="42"/>
      <c r="J20" s="44"/>
      <c r="K20" s="44"/>
      <c r="L20" s="950"/>
      <c r="M20" s="334"/>
      <c r="N20" s="45"/>
      <c r="O20" s="397"/>
      <c r="P20" s="46"/>
      <c r="Q20" s="43"/>
      <c r="R20" s="355"/>
      <c r="S20" s="46"/>
      <c r="T20" s="54"/>
      <c r="U20" s="59"/>
      <c r="V20" s="46" t="s">
        <v>1227</v>
      </c>
      <c r="W20" s="376" t="s">
        <v>588</v>
      </c>
      <c r="X20" s="46" t="s">
        <v>1539</v>
      </c>
      <c r="Y20" s="46"/>
      <c r="Z20" s="46"/>
      <c r="AA20" s="46"/>
      <c r="AB20" s="46" t="s">
        <v>1352</v>
      </c>
      <c r="AC20" s="47" t="s">
        <v>1455</v>
      </c>
      <c r="AD20" s="42" t="s">
        <v>77</v>
      </c>
    </row>
    <row r="21" spans="1:30" s="19" customFormat="1" ht="25.95" customHeight="1">
      <c r="A21" s="27"/>
      <c r="B21" s="28"/>
      <c r="C21" s="35"/>
      <c r="E21" s="28"/>
      <c r="F21" s="28"/>
      <c r="G21" s="25"/>
      <c r="H21" s="25"/>
      <c r="I21" s="25"/>
      <c r="J21" s="29"/>
      <c r="K21" s="30"/>
      <c r="L21" s="340"/>
      <c r="M21" s="340"/>
      <c r="N21" s="32"/>
      <c r="O21" s="394"/>
      <c r="P21" s="333"/>
      <c r="R21" s="407"/>
      <c r="S21" s="33"/>
      <c r="U21" s="7"/>
      <c r="V21" s="33"/>
      <c r="W21" s="33"/>
      <c r="X21" s="33"/>
    </row>
    <row r="22" spans="1:30" s="19" customFormat="1" ht="10.050000000000001" customHeight="1">
      <c r="A22" s="27"/>
      <c r="B22" s="28"/>
      <c r="C22" s="35"/>
      <c r="E22" s="28"/>
      <c r="F22" s="28"/>
      <c r="G22" s="28"/>
      <c r="H22" s="25"/>
      <c r="I22" s="30"/>
      <c r="J22" s="25"/>
      <c r="K22" s="25"/>
      <c r="L22" s="29"/>
      <c r="M22" s="29"/>
      <c r="N22" s="359"/>
      <c r="P22" s="395"/>
      <c r="Q22" s="32"/>
      <c r="R22" s="108"/>
      <c r="S22" s="29"/>
      <c r="U22" s="7"/>
      <c r="V22" s="32"/>
      <c r="W22" s="32"/>
      <c r="X22" s="32"/>
    </row>
    <row r="23" spans="1:30" s="2" customFormat="1" ht="19.95" customHeight="1">
      <c r="A23" s="36"/>
      <c r="C23" s="35"/>
      <c r="H23" s="8"/>
      <c r="L23" s="3"/>
      <c r="M23" s="3"/>
      <c r="N23" s="429"/>
      <c r="O23" s="3"/>
      <c r="P23" s="392"/>
      <c r="Q23" s="401"/>
      <c r="R23" s="404"/>
      <c r="S23" s="3"/>
      <c r="T23" s="4"/>
    </row>
    <row r="24" spans="1:30" s="2" customFormat="1" ht="19.8" customHeight="1">
      <c r="A24" s="36"/>
      <c r="C24" s="35"/>
      <c r="H24" s="8"/>
      <c r="L24" s="3"/>
      <c r="M24" s="3"/>
      <c r="N24" s="429"/>
      <c r="O24" s="3"/>
      <c r="P24" s="392"/>
      <c r="Q24" s="401"/>
      <c r="R24" s="404"/>
      <c r="S24" s="3"/>
      <c r="T24" s="4"/>
    </row>
    <row r="25" spans="1:30" ht="19.95" customHeight="1"/>
    <row r="26" spans="1:30" ht="19.95" customHeight="1"/>
    <row r="27" spans="1:30" ht="19.95" customHeight="1"/>
    <row r="28" spans="1:30" ht="19.95" customHeight="1"/>
  </sheetData>
  <mergeCells count="3">
    <mergeCell ref="A2:B2"/>
    <mergeCell ref="E2:I2"/>
    <mergeCell ref="E4:H4"/>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59426-F79C-4C9F-B801-BDAD4B4ABDEE}">
  <sheetPr codeName="Sheet54">
    <tabColor theme="8" tint="0.79998168889431442"/>
  </sheetPr>
  <dimension ref="A1:Y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12.77734375" style="5" customWidth="1"/>
    <col min="7" max="7" width="10.21875" style="5" customWidth="1"/>
    <col min="8" max="8" width="19.21875" style="40" customWidth="1"/>
    <col min="9" max="9" width="12.77734375" style="40" customWidth="1"/>
    <col min="10" max="10" width="10.5546875" style="5" customWidth="1"/>
    <col min="11" max="11" width="20.5546875" style="5" customWidth="1"/>
    <col min="12" max="12" width="14.109375" style="5" customWidth="1"/>
    <col min="13" max="13" width="6.44140625" style="37" bestFit="1" customWidth="1"/>
    <col min="14" max="14" width="8.21875" style="37" customWidth="1"/>
    <col min="15" max="15" width="12.21875" style="37" customWidth="1"/>
    <col min="16" max="16" width="7" style="396" customWidth="1"/>
    <col min="17" max="17" width="10.88671875" style="402" bestFit="1" customWidth="1"/>
    <col min="18" max="18" width="8" style="405" hidden="1" customWidth="1"/>
    <col min="19" max="19" width="11.33203125" style="405" customWidth="1"/>
    <col min="20" max="20" width="19.5546875" style="402" customWidth="1"/>
    <col min="21" max="21" width="10.88671875" style="402" bestFit="1" customWidth="1"/>
    <col min="22" max="22" width="16.88671875" style="37" customWidth="1"/>
    <col min="23" max="23" width="1.77734375" style="38" customWidth="1"/>
    <col min="24" max="24" width="1.88671875" style="2" customWidth="1"/>
    <col min="25" max="25" width="18.21875" style="5" bestFit="1" customWidth="1"/>
    <col min="26" max="16384" width="9.109375" style="5"/>
  </cols>
  <sheetData>
    <row r="1" spans="1:25" s="2" customFormat="1" ht="14.4" customHeight="1">
      <c r="A1" s="1"/>
      <c r="B1"/>
      <c r="H1" s="8"/>
      <c r="I1" s="8"/>
      <c r="T1" s="401"/>
      <c r="U1" s="401"/>
      <c r="V1" s="3"/>
      <c r="W1" s="4"/>
    </row>
    <row r="2" spans="1:25" customFormat="1" ht="35.4" customHeight="1">
      <c r="A2" s="1800"/>
      <c r="B2" s="1769"/>
      <c r="C2" s="2"/>
      <c r="D2" s="5"/>
      <c r="E2" s="1797" t="s">
        <v>1467</v>
      </c>
      <c r="F2" s="1769"/>
      <c r="G2" s="1769"/>
      <c r="H2" s="1769"/>
      <c r="I2" s="1769"/>
      <c r="J2" s="1769"/>
      <c r="K2" s="5"/>
      <c r="L2" s="5"/>
      <c r="M2" s="5"/>
      <c r="N2" s="5"/>
      <c r="O2" s="5"/>
      <c r="P2" s="5"/>
      <c r="Q2" s="5"/>
      <c r="R2" s="5"/>
      <c r="S2" s="5"/>
      <c r="T2" s="402"/>
      <c r="U2" s="402"/>
      <c r="V2" s="5"/>
      <c r="W2" s="5"/>
      <c r="X2" s="7"/>
    </row>
    <row r="3" spans="1:25" customFormat="1" ht="14.4" customHeight="1">
      <c r="A3" s="1"/>
      <c r="C3" s="2"/>
      <c r="D3" s="8"/>
      <c r="E3" s="8"/>
      <c r="F3" s="2"/>
      <c r="G3" s="2"/>
      <c r="H3" s="332"/>
      <c r="I3" s="332"/>
      <c r="J3" s="2"/>
      <c r="K3" s="2"/>
      <c r="L3" s="2"/>
      <c r="M3" s="2"/>
      <c r="N3" s="2"/>
      <c r="O3" s="2"/>
      <c r="P3" s="2"/>
      <c r="Q3" s="2"/>
      <c r="R3" s="2"/>
      <c r="S3" s="2"/>
      <c r="T3" s="401"/>
      <c r="U3" s="401"/>
      <c r="V3" s="2"/>
      <c r="W3" s="2"/>
      <c r="X3" s="7"/>
    </row>
    <row r="4" spans="1:25" s="16" customFormat="1" ht="34.950000000000003" customHeight="1">
      <c r="A4" s="13"/>
      <c r="B4" s="14"/>
      <c r="C4" s="15"/>
      <c r="E4" s="1798" t="s">
        <v>1433</v>
      </c>
      <c r="F4" s="1799"/>
      <c r="G4" s="1799"/>
      <c r="H4" s="1799"/>
      <c r="I4" s="41"/>
      <c r="J4" s="41"/>
      <c r="M4" s="24"/>
      <c r="N4" s="24"/>
      <c r="Q4" s="409"/>
      <c r="R4" s="406"/>
      <c r="S4" s="406"/>
      <c r="T4" s="403"/>
      <c r="U4" s="403"/>
      <c r="V4" s="18"/>
      <c r="W4" s="18"/>
      <c r="X4" s="7"/>
    </row>
    <row r="5" spans="1:25" s="16" customFormat="1" ht="10.050000000000001" customHeight="1">
      <c r="A5" s="13"/>
      <c r="B5" s="14"/>
      <c r="C5" s="15"/>
      <c r="E5" s="104"/>
      <c r="F5" s="41"/>
      <c r="G5" s="41"/>
      <c r="H5" s="26"/>
      <c r="I5" s="26"/>
      <c r="J5" s="41"/>
      <c r="M5" s="24"/>
      <c r="N5" s="24"/>
      <c r="P5" s="393"/>
      <c r="Q5" s="403"/>
      <c r="R5" s="406"/>
      <c r="S5" s="406"/>
      <c r="T5" s="403"/>
      <c r="U5" s="403"/>
      <c r="V5" s="18"/>
      <c r="W5" s="18"/>
      <c r="X5" s="7"/>
    </row>
    <row r="6" spans="1:25" s="19" customFormat="1" ht="25.95" customHeight="1">
      <c r="A6" s="27">
        <v>4</v>
      </c>
      <c r="B6" s="28"/>
      <c r="C6" s="35"/>
      <c r="E6" s="49"/>
      <c r="F6" s="496" t="s">
        <v>48</v>
      </c>
      <c r="G6" s="496" t="s">
        <v>1456</v>
      </c>
      <c r="H6" s="496" t="s">
        <v>680</v>
      </c>
      <c r="I6" s="496" t="s">
        <v>5</v>
      </c>
      <c r="J6" s="496" t="s">
        <v>398</v>
      </c>
      <c r="K6" s="496" t="s">
        <v>4</v>
      </c>
      <c r="L6" s="517" t="s">
        <v>106</v>
      </c>
      <c r="M6" s="496" t="s">
        <v>62</v>
      </c>
      <c r="N6" s="496" t="s">
        <v>1457</v>
      </c>
      <c r="O6" s="496" t="s">
        <v>7</v>
      </c>
      <c r="P6" s="518" t="s">
        <v>80</v>
      </c>
      <c r="Q6" s="497" t="s">
        <v>702</v>
      </c>
      <c r="R6" s="519" t="s">
        <v>616</v>
      </c>
      <c r="S6" s="496" t="s">
        <v>701</v>
      </c>
      <c r="T6" s="463" t="s">
        <v>11</v>
      </c>
      <c r="V6" s="520" t="s">
        <v>167</v>
      </c>
      <c r="X6" s="430"/>
      <c r="Y6" s="496" t="s">
        <v>1222</v>
      </c>
    </row>
    <row r="7" spans="1:25" s="19" customFormat="1" ht="25.95" customHeight="1">
      <c r="A7" s="27"/>
      <c r="B7" s="28"/>
      <c r="C7" s="20"/>
      <c r="D7" s="21"/>
      <c r="E7" s="28"/>
      <c r="F7" s="28"/>
      <c r="G7" s="61" t="s">
        <v>1449</v>
      </c>
      <c r="H7" s="25" t="s">
        <v>681</v>
      </c>
      <c r="I7" s="30" t="s">
        <v>16</v>
      </c>
      <c r="J7" s="25" t="s">
        <v>77</v>
      </c>
      <c r="K7" s="29" t="s">
        <v>687</v>
      </c>
      <c r="L7" s="31">
        <v>200000</v>
      </c>
      <c r="M7" s="31">
        <v>20</v>
      </c>
      <c r="N7" s="31" t="s">
        <v>335</v>
      </c>
      <c r="O7" s="32">
        <v>999</v>
      </c>
      <c r="P7" s="398" t="s">
        <v>378</v>
      </c>
      <c r="Q7" s="400">
        <f ca="1">TODAY()-6</f>
        <v>45946</v>
      </c>
      <c r="R7" s="407">
        <f ca="1">TODAY()-Q7</f>
        <v>6</v>
      </c>
      <c r="S7" s="30">
        <f ca="1">Q7+4</f>
        <v>45950</v>
      </c>
      <c r="T7" s="33" t="s">
        <v>1721</v>
      </c>
      <c r="V7" s="33" t="s">
        <v>855</v>
      </c>
      <c r="W7" s="54"/>
      <c r="X7" s="59"/>
      <c r="Y7" s="33" t="s">
        <v>1073</v>
      </c>
    </row>
    <row r="8" spans="1:25" s="19" customFormat="1" ht="25.95" customHeight="1">
      <c r="A8" s="27"/>
      <c r="B8" s="28"/>
      <c r="C8" s="35"/>
      <c r="E8" s="35"/>
      <c r="F8" s="35"/>
      <c r="G8" s="47" t="s">
        <v>1445</v>
      </c>
      <c r="H8" s="47" t="s">
        <v>692</v>
      </c>
      <c r="I8" s="43" t="s">
        <v>22</v>
      </c>
      <c r="J8" s="47" t="s">
        <v>77</v>
      </c>
      <c r="K8" s="42" t="s">
        <v>78</v>
      </c>
      <c r="L8" s="44">
        <v>200000</v>
      </c>
      <c r="M8" s="44">
        <v>15</v>
      </c>
      <c r="N8" s="44" t="s">
        <v>335</v>
      </c>
      <c r="O8" s="45">
        <v>423</v>
      </c>
      <c r="P8" s="397" t="s">
        <v>378</v>
      </c>
      <c r="Q8" s="334">
        <f ca="1">TODAY()-20</f>
        <v>45932</v>
      </c>
      <c r="R8" s="355">
        <f t="shared" ref="R8:R9" ca="1" si="0">TODAY()-Q8</f>
        <v>20</v>
      </c>
      <c r="S8" s="43">
        <f ca="1">TODAY()-3</f>
        <v>45949</v>
      </c>
      <c r="T8" s="46" t="s">
        <v>1722</v>
      </c>
      <c r="V8" s="46" t="s">
        <v>705</v>
      </c>
      <c r="W8" s="54"/>
      <c r="X8" s="59"/>
      <c r="Y8" s="46" t="s">
        <v>1223</v>
      </c>
    </row>
    <row r="9" spans="1:25" s="19" customFormat="1" ht="25.95" customHeight="1">
      <c r="A9" s="27"/>
      <c r="B9" s="28"/>
      <c r="C9" s="35"/>
      <c r="E9" s="28"/>
      <c r="F9" s="28"/>
      <c r="G9" s="61" t="s">
        <v>1444</v>
      </c>
      <c r="H9" s="61" t="s">
        <v>693</v>
      </c>
      <c r="I9" s="214" t="s">
        <v>16</v>
      </c>
      <c r="J9" s="127" t="s">
        <v>77</v>
      </c>
      <c r="K9" s="127" t="s">
        <v>694</v>
      </c>
      <c r="L9" s="340">
        <v>400000</v>
      </c>
      <c r="M9" s="340">
        <v>20</v>
      </c>
      <c r="N9" s="340" t="s">
        <v>335</v>
      </c>
      <c r="O9" s="55">
        <v>2433</v>
      </c>
      <c r="P9" s="399" t="s">
        <v>378</v>
      </c>
      <c r="Q9" s="400">
        <f ca="1">TODAY()-27</f>
        <v>45925</v>
      </c>
      <c r="R9" s="407">
        <f t="shared" ca="1" si="0"/>
        <v>27</v>
      </c>
      <c r="S9" s="214">
        <f ca="1">TODAY()-7</f>
        <v>45945</v>
      </c>
      <c r="T9" s="375" t="s">
        <v>705</v>
      </c>
      <c r="V9" s="375" t="s">
        <v>705</v>
      </c>
      <c r="W9" s="54"/>
      <c r="X9" s="59"/>
      <c r="Y9" s="33" t="s">
        <v>1224</v>
      </c>
    </row>
    <row r="10" spans="1:25" s="19" customFormat="1" ht="25.95" customHeight="1">
      <c r="A10" s="27"/>
      <c r="B10" s="28"/>
      <c r="C10" s="35"/>
      <c r="E10" s="35"/>
      <c r="F10" s="35"/>
      <c r="G10" s="47"/>
      <c r="H10" s="47"/>
      <c r="I10" s="43"/>
      <c r="J10" s="47"/>
      <c r="K10" s="42"/>
      <c r="L10" s="44"/>
      <c r="M10" s="44"/>
      <c r="N10" s="44"/>
      <c r="O10" s="45"/>
      <c r="P10" s="397"/>
      <c r="Q10" s="334"/>
      <c r="R10" s="355"/>
      <c r="S10" s="43"/>
      <c r="T10" s="46"/>
      <c r="V10" s="46" t="s">
        <v>1015</v>
      </c>
      <c r="W10" s="54"/>
      <c r="X10" s="59"/>
      <c r="Y10" s="46" t="s">
        <v>1225</v>
      </c>
    </row>
    <row r="11" spans="1:25" s="19" customFormat="1" ht="25.95" customHeight="1">
      <c r="A11" s="27"/>
      <c r="B11" s="28"/>
      <c r="C11" s="35"/>
      <c r="G11" s="61"/>
      <c r="H11" s="61"/>
      <c r="I11" s="214"/>
      <c r="J11" s="127"/>
      <c r="K11" s="127"/>
      <c r="L11" s="340"/>
      <c r="M11" s="340"/>
      <c r="N11" s="340"/>
      <c r="O11" s="55"/>
      <c r="P11" s="399"/>
      <c r="Q11" s="400"/>
      <c r="R11" s="407"/>
      <c r="S11" s="214"/>
      <c r="T11" s="375"/>
      <c r="V11" s="375" t="s">
        <v>855</v>
      </c>
      <c r="W11" s="54"/>
      <c r="X11" s="59"/>
      <c r="Y11" s="33" t="s">
        <v>1164</v>
      </c>
    </row>
    <row r="12" spans="1:25" s="19" customFormat="1" ht="25.95" customHeight="1">
      <c r="A12" s="27"/>
      <c r="B12" s="28"/>
      <c r="C12" s="35"/>
      <c r="E12" s="35"/>
      <c r="F12" s="35"/>
      <c r="G12" s="47"/>
      <c r="H12" s="47"/>
      <c r="I12" s="43"/>
      <c r="J12" s="47"/>
      <c r="K12" s="42"/>
      <c r="L12" s="44"/>
      <c r="M12" s="44"/>
      <c r="N12" s="44"/>
      <c r="O12" s="45"/>
      <c r="P12" s="397"/>
      <c r="Q12" s="334"/>
      <c r="R12" s="355"/>
      <c r="S12" s="43"/>
      <c r="T12" s="46"/>
      <c r="V12" s="46" t="s">
        <v>855</v>
      </c>
      <c r="W12" s="54"/>
      <c r="X12" s="59"/>
      <c r="Y12" s="46" t="s">
        <v>1226</v>
      </c>
    </row>
    <row r="13" spans="1:25" s="19" customFormat="1" ht="25.95" customHeight="1">
      <c r="A13" s="27"/>
      <c r="B13" s="28"/>
      <c r="C13" s="35"/>
      <c r="G13" s="61"/>
      <c r="H13" s="61"/>
      <c r="I13" s="214"/>
      <c r="J13" s="127"/>
      <c r="K13" s="127"/>
      <c r="L13" s="340"/>
      <c r="M13" s="340"/>
      <c r="N13" s="340"/>
      <c r="O13" s="55"/>
      <c r="P13" s="399"/>
      <c r="Q13" s="400"/>
      <c r="R13" s="407"/>
      <c r="S13" s="214"/>
      <c r="T13" s="375"/>
      <c r="V13" s="375" t="s">
        <v>855</v>
      </c>
      <c r="W13" s="54"/>
      <c r="X13" s="59"/>
      <c r="Y13" s="33" t="s">
        <v>1227</v>
      </c>
    </row>
    <row r="14" spans="1:25" s="19" customFormat="1" ht="25.95" customHeight="1">
      <c r="A14" s="27"/>
      <c r="B14" s="28"/>
      <c r="C14" s="35"/>
      <c r="E14" s="35"/>
      <c r="F14" s="35"/>
      <c r="G14" s="47"/>
      <c r="H14" s="47"/>
      <c r="I14" s="43"/>
      <c r="J14" s="47"/>
      <c r="K14" s="42"/>
      <c r="L14" s="44"/>
      <c r="M14" s="44"/>
      <c r="N14" s="44"/>
      <c r="O14" s="45"/>
      <c r="P14" s="397"/>
      <c r="Q14" s="334"/>
      <c r="R14" s="355"/>
      <c r="S14" s="43"/>
      <c r="T14" s="46"/>
      <c r="V14" s="46" t="s">
        <v>855</v>
      </c>
      <c r="W14" s="54"/>
      <c r="X14" s="59"/>
      <c r="Y14" s="46" t="s">
        <v>1227</v>
      </c>
    </row>
    <row r="15" spans="1:25" s="19" customFormat="1" ht="25.95" customHeight="1">
      <c r="A15" s="27"/>
      <c r="B15" s="28"/>
      <c r="C15" s="35"/>
      <c r="E15" s="28"/>
      <c r="G15" s="61"/>
      <c r="H15" s="61"/>
      <c r="I15" s="214"/>
      <c r="J15" s="127"/>
      <c r="K15" s="127"/>
      <c r="L15" s="340"/>
      <c r="M15" s="340"/>
      <c r="N15" s="340"/>
      <c r="O15" s="55"/>
      <c r="P15" s="399"/>
      <c r="Q15" s="400"/>
      <c r="R15" s="407"/>
      <c r="S15" s="214"/>
      <c r="T15" s="375"/>
      <c r="V15" s="375" t="s">
        <v>855</v>
      </c>
      <c r="W15" s="54"/>
      <c r="X15" s="59"/>
      <c r="Y15" s="33"/>
    </row>
    <row r="16" spans="1:25" s="19" customFormat="1" ht="25.95" customHeight="1">
      <c r="A16" s="27"/>
      <c r="B16" s="28"/>
      <c r="C16" s="35"/>
      <c r="E16" s="35"/>
      <c r="F16" s="35"/>
      <c r="G16" s="35"/>
      <c r="H16" s="47"/>
      <c r="I16" s="43"/>
      <c r="J16" s="42"/>
      <c r="K16" s="42"/>
      <c r="L16" s="44"/>
      <c r="M16" s="44"/>
      <c r="N16" s="44"/>
      <c r="O16" s="45"/>
      <c r="P16" s="397"/>
      <c r="Q16" s="334"/>
      <c r="R16" s="355"/>
      <c r="S16" s="43"/>
      <c r="T16" s="46"/>
      <c r="V16" s="46"/>
      <c r="W16" s="54"/>
      <c r="X16" s="59"/>
      <c r="Y16" s="46"/>
    </row>
    <row r="17" spans="1:25" s="19" customFormat="1" ht="25.95" customHeight="1">
      <c r="A17" s="27"/>
      <c r="B17" s="28"/>
      <c r="C17" s="35"/>
      <c r="E17" s="28"/>
      <c r="F17" s="28"/>
      <c r="G17" s="28"/>
      <c r="H17" s="25"/>
      <c r="I17" s="30"/>
      <c r="J17" s="25"/>
      <c r="K17" s="29"/>
      <c r="L17" s="31"/>
      <c r="M17" s="31"/>
      <c r="N17" s="31"/>
      <c r="O17" s="55"/>
      <c r="P17" s="399"/>
      <c r="Q17" s="400"/>
      <c r="R17" s="407"/>
      <c r="S17" s="30"/>
      <c r="T17" s="33"/>
      <c r="V17" s="33"/>
      <c r="W17" s="54"/>
      <c r="X17" s="59"/>
      <c r="Y17" s="33"/>
    </row>
    <row r="18" spans="1:25" s="19" customFormat="1" ht="25.95" customHeight="1">
      <c r="A18" s="27"/>
      <c r="B18" s="28"/>
      <c r="C18" s="35"/>
      <c r="E18" s="35"/>
      <c r="F18" s="35"/>
      <c r="G18" s="35"/>
      <c r="H18" s="47"/>
      <c r="I18" s="43"/>
      <c r="J18" s="42"/>
      <c r="K18" s="42"/>
      <c r="L18" s="44"/>
      <c r="M18" s="44"/>
      <c r="N18" s="44"/>
      <c r="O18" s="45"/>
      <c r="P18" s="397"/>
      <c r="Q18" s="334"/>
      <c r="R18" s="355"/>
      <c r="S18" s="43"/>
      <c r="T18" s="46"/>
      <c r="V18" s="46"/>
      <c r="W18" s="54"/>
      <c r="X18" s="59"/>
      <c r="Y18" s="46"/>
    </row>
    <row r="19" spans="1:25" s="19" customFormat="1" ht="25.95" customHeight="1">
      <c r="A19" s="27"/>
      <c r="B19" s="28"/>
      <c r="C19" s="35"/>
      <c r="E19" s="28"/>
      <c r="F19" s="28"/>
      <c r="G19" s="28"/>
      <c r="H19" s="25"/>
      <c r="I19" s="30"/>
      <c r="J19" s="25"/>
      <c r="K19" s="29"/>
      <c r="L19" s="340"/>
      <c r="M19" s="340"/>
      <c r="N19" s="340"/>
      <c r="O19" s="32"/>
      <c r="P19" s="398"/>
      <c r="Q19" s="333"/>
      <c r="R19" s="407"/>
      <c r="S19" s="30"/>
      <c r="T19" s="33"/>
      <c r="V19" s="33"/>
      <c r="W19" s="54"/>
      <c r="X19" s="59"/>
      <c r="Y19" s="33"/>
    </row>
    <row r="20" spans="1:25" s="19" customFormat="1" ht="25.95" customHeight="1">
      <c r="A20" s="27"/>
      <c r="B20" s="28"/>
      <c r="C20" s="35"/>
      <c r="E20" s="35"/>
      <c r="F20" s="35"/>
      <c r="G20" s="35"/>
      <c r="H20" s="47"/>
      <c r="I20" s="43"/>
      <c r="J20" s="42"/>
      <c r="K20" s="42"/>
      <c r="L20" s="44"/>
      <c r="M20" s="44"/>
      <c r="N20" s="44"/>
      <c r="O20" s="45"/>
      <c r="P20" s="397"/>
      <c r="Q20" s="334"/>
      <c r="R20" s="355"/>
      <c r="S20" s="43"/>
      <c r="T20" s="46"/>
      <c r="V20" s="46"/>
      <c r="W20" s="54"/>
      <c r="X20" s="59"/>
      <c r="Y20" s="46"/>
    </row>
    <row r="21" spans="1:25" s="19" customFormat="1" ht="25.95" customHeight="1">
      <c r="A21" s="27"/>
      <c r="B21" s="28"/>
      <c r="C21" s="35"/>
      <c r="E21" s="28"/>
      <c r="F21" s="28"/>
      <c r="G21" s="28"/>
      <c r="H21" s="25"/>
      <c r="I21" s="25"/>
      <c r="J21" s="25"/>
      <c r="K21" s="29"/>
      <c r="L21" s="29"/>
      <c r="M21" s="340"/>
      <c r="N21" s="340"/>
      <c r="O21" s="32"/>
      <c r="P21" s="394"/>
      <c r="Q21" s="333"/>
      <c r="R21" s="407"/>
      <c r="S21" s="407"/>
      <c r="T21" s="30"/>
      <c r="U21" s="30"/>
      <c r="V21" s="33"/>
      <c r="X21" s="7"/>
      <c r="Y21" s="33"/>
    </row>
    <row r="22" spans="1:25" s="19" customFormat="1" ht="10.050000000000001" customHeight="1">
      <c r="A22" s="27"/>
      <c r="B22" s="28"/>
      <c r="C22" s="35"/>
      <c r="E22" s="28"/>
      <c r="F22" s="28"/>
      <c r="G22" s="28"/>
      <c r="H22" s="25"/>
      <c r="I22" s="25"/>
      <c r="J22" s="30"/>
      <c r="K22" s="25"/>
      <c r="L22" s="25"/>
      <c r="M22" s="29"/>
      <c r="N22" s="29"/>
      <c r="P22" s="395"/>
      <c r="Q22" s="32"/>
      <c r="R22" s="108"/>
      <c r="S22" s="108"/>
      <c r="T22" s="32"/>
      <c r="U22" s="32"/>
      <c r="V22" s="29"/>
      <c r="X22" s="7"/>
      <c r="Y22" s="32"/>
    </row>
    <row r="23" spans="1:25" s="2" customFormat="1" ht="19.95" customHeight="1">
      <c r="A23" s="36"/>
      <c r="C23" s="35"/>
      <c r="H23" s="8"/>
      <c r="I23" s="8"/>
      <c r="M23" s="3"/>
      <c r="N23" s="3"/>
      <c r="O23" s="3"/>
      <c r="P23" s="392"/>
      <c r="Q23" s="401"/>
      <c r="R23" s="404"/>
      <c r="S23" s="404"/>
      <c r="T23" s="401"/>
      <c r="U23" s="401"/>
      <c r="V23" s="3"/>
      <c r="W23" s="4"/>
    </row>
    <row r="24" spans="1:25" s="2" customFormat="1" ht="19.8" customHeight="1">
      <c r="A24" s="36"/>
      <c r="C24" s="35"/>
      <c r="H24" s="8"/>
      <c r="I24" s="8"/>
      <c r="M24" s="3"/>
      <c r="N24" s="3"/>
      <c r="O24" s="3"/>
      <c r="P24" s="392"/>
      <c r="Q24" s="401"/>
      <c r="R24" s="404"/>
      <c r="S24" s="404"/>
      <c r="T24" s="401"/>
      <c r="U24" s="401"/>
      <c r="V24" s="3"/>
      <c r="W24" s="4"/>
    </row>
    <row r="25" spans="1:25" ht="19.95" customHeight="1"/>
    <row r="26" spans="1:25" ht="19.95" customHeight="1"/>
    <row r="27" spans="1:25" ht="19.95" customHeight="1"/>
    <row r="28" spans="1:25" ht="19.95" customHeight="1"/>
  </sheetData>
  <mergeCells count="3">
    <mergeCell ref="A2:B2"/>
    <mergeCell ref="E2:J2"/>
    <mergeCell ref="E4:H4"/>
  </mergeCells>
  <phoneticPr fontId="17" type="noConversion"/>
  <pageMargins left="0.7" right="0.7" top="0.75" bottom="0.75" header="0.3" footer="0.3"/>
  <pageSetup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6AF6F-DC3B-4CFD-9C0A-298EECF61E06}">
  <sheetPr codeName="Sheet55">
    <tabColor theme="8" tint="0.79998168889431442"/>
  </sheetPr>
  <dimension ref="A1:X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109375" style="5" bestFit="1" customWidth="1"/>
    <col min="7" max="7" width="19.21875" style="40" customWidth="1"/>
    <col min="8" max="8" width="10.88671875" style="5" customWidth="1"/>
    <col min="9" max="9" width="20.5546875" style="5" customWidth="1"/>
    <col min="10" max="10" width="11.5546875" style="5" customWidth="1"/>
    <col min="11" max="11" width="6.44140625" style="37" bestFit="1" customWidth="1"/>
    <col min="12" max="12" width="9.21875" style="37" customWidth="1"/>
    <col min="13" max="13" width="14.21875" style="37" customWidth="1"/>
    <col min="14" max="14" width="12.21875" style="37" customWidth="1"/>
    <col min="15" max="15" width="7" style="396" customWidth="1"/>
    <col min="16" max="16" width="10.88671875" style="402" bestFit="1" customWidth="1"/>
    <col min="17" max="17" width="8" style="405" hidden="1" customWidth="1"/>
    <col min="18" max="18" width="13.109375" style="405" customWidth="1"/>
    <col min="19" max="19" width="11.88671875" style="402" customWidth="1"/>
    <col min="20" max="20" width="21.21875" style="37" customWidth="1"/>
    <col min="21" max="21" width="1.77734375" style="38" customWidth="1"/>
    <col min="22" max="22" width="1.88671875" style="2" customWidth="1"/>
    <col min="23" max="23" width="18.21875" style="5" bestFit="1" customWidth="1"/>
    <col min="24" max="16384" width="9.109375" style="5"/>
  </cols>
  <sheetData>
    <row r="1" spans="1:24" s="2" customFormat="1" ht="14.4" customHeight="1">
      <c r="A1" s="1"/>
      <c r="B1"/>
      <c r="G1" s="8"/>
      <c r="S1" s="401"/>
      <c r="T1" s="3"/>
      <c r="U1" s="4"/>
    </row>
    <row r="2" spans="1:24" customFormat="1" ht="35.4" customHeight="1">
      <c r="A2" s="1800"/>
      <c r="B2" s="1769"/>
      <c r="C2" s="2"/>
      <c r="D2" s="5"/>
      <c r="E2" s="1797" t="s">
        <v>1441</v>
      </c>
      <c r="F2" s="1769"/>
      <c r="G2" s="1769"/>
      <c r="H2" s="1769"/>
      <c r="I2" s="5"/>
      <c r="J2" s="5"/>
      <c r="K2" s="5"/>
      <c r="L2" s="5"/>
      <c r="M2" s="5"/>
      <c r="N2" s="5"/>
      <c r="O2" s="5"/>
      <c r="P2" s="5"/>
      <c r="Q2" s="5"/>
      <c r="R2" s="5"/>
      <c r="S2" s="402"/>
      <c r="T2" s="5"/>
      <c r="U2" s="5"/>
      <c r="V2" s="7"/>
    </row>
    <row r="3" spans="1:24" customFormat="1" ht="14.4" customHeight="1">
      <c r="A3" s="1"/>
      <c r="C3" s="2"/>
      <c r="D3" s="8"/>
      <c r="E3" s="8"/>
      <c r="F3" s="2"/>
      <c r="G3" s="332"/>
      <c r="H3" s="2"/>
      <c r="I3" s="2"/>
      <c r="J3" s="2"/>
      <c r="K3" s="2"/>
      <c r="L3" s="2"/>
      <c r="M3" s="2"/>
      <c r="N3" s="2"/>
      <c r="O3" s="2"/>
      <c r="P3" s="2"/>
      <c r="Q3" s="2"/>
      <c r="R3" s="2"/>
      <c r="S3" s="401"/>
      <c r="T3" s="2"/>
      <c r="U3" s="2"/>
      <c r="V3" s="7"/>
    </row>
    <row r="4" spans="1:24" s="16" customFormat="1" ht="34.950000000000003" customHeight="1">
      <c r="A4" s="13"/>
      <c r="B4" s="14"/>
      <c r="C4" s="15"/>
      <c r="E4" s="1798" t="s">
        <v>1440</v>
      </c>
      <c r="F4" s="1799"/>
      <c r="G4" s="1799"/>
      <c r="H4" s="41"/>
      <c r="K4" s="24"/>
      <c r="L4" s="24"/>
      <c r="M4" s="24"/>
      <c r="P4" s="409"/>
      <c r="Q4" s="406"/>
      <c r="R4" s="406"/>
      <c r="S4" s="403"/>
      <c r="T4" s="18"/>
      <c r="U4" s="18"/>
      <c r="V4" s="7"/>
    </row>
    <row r="5" spans="1:24" s="16" customFormat="1" ht="10.050000000000001" customHeight="1">
      <c r="A5" s="13"/>
      <c r="B5" s="14"/>
      <c r="C5" s="15"/>
      <c r="E5" s="104"/>
      <c r="F5" s="41"/>
      <c r="G5" s="26"/>
      <c r="H5" s="41"/>
      <c r="K5" s="24"/>
      <c r="L5" s="24"/>
      <c r="M5" s="24"/>
      <c r="O5" s="393"/>
      <c r="P5" s="403"/>
      <c r="Q5" s="406"/>
      <c r="R5" s="406"/>
      <c r="S5" s="403"/>
      <c r="T5" s="18"/>
      <c r="U5" s="18"/>
      <c r="V5" s="7"/>
    </row>
    <row r="6" spans="1:24" s="19" customFormat="1" ht="25.95" customHeight="1">
      <c r="A6" s="27">
        <v>4</v>
      </c>
      <c r="B6" s="28"/>
      <c r="C6" s="35"/>
      <c r="E6" s="49"/>
      <c r="F6" s="903" t="s">
        <v>48</v>
      </c>
      <c r="G6" s="496" t="s">
        <v>680</v>
      </c>
      <c r="H6" s="496" t="s">
        <v>398</v>
      </c>
      <c r="I6" s="496" t="s">
        <v>4</v>
      </c>
      <c r="J6" s="496" t="s">
        <v>5</v>
      </c>
      <c r="K6" s="496" t="s">
        <v>62</v>
      </c>
      <c r="L6" s="496" t="s">
        <v>1457</v>
      </c>
      <c r="M6" s="517" t="s">
        <v>106</v>
      </c>
      <c r="N6" s="496" t="s">
        <v>7</v>
      </c>
      <c r="O6" s="518" t="s">
        <v>80</v>
      </c>
      <c r="P6" s="497" t="s">
        <v>702</v>
      </c>
      <c r="Q6" s="519" t="s">
        <v>616</v>
      </c>
      <c r="R6" s="496" t="s">
        <v>11</v>
      </c>
      <c r="S6" s="496" t="s">
        <v>701</v>
      </c>
      <c r="T6" s="463" t="s">
        <v>167</v>
      </c>
      <c r="V6" s="430"/>
      <c r="W6" s="496" t="s">
        <v>1222</v>
      </c>
      <c r="X6" s="463" t="s">
        <v>1456</v>
      </c>
    </row>
    <row r="7" spans="1:24" s="19" customFormat="1" ht="25.95" customHeight="1">
      <c r="A7" s="27"/>
      <c r="B7" s="28"/>
      <c r="C7" s="20"/>
      <c r="D7" s="21"/>
      <c r="E7" s="28"/>
      <c r="F7" s="28"/>
      <c r="G7" s="29" t="s">
        <v>681</v>
      </c>
      <c r="H7" s="25" t="s">
        <v>77</v>
      </c>
      <c r="I7" s="29" t="s">
        <v>687</v>
      </c>
      <c r="J7" s="30" t="s">
        <v>16</v>
      </c>
      <c r="K7" s="31">
        <v>20</v>
      </c>
      <c r="L7" s="31" t="s">
        <v>335</v>
      </c>
      <c r="M7" s="31">
        <v>200000</v>
      </c>
      <c r="N7" s="32">
        <v>999</v>
      </c>
      <c r="O7" s="398" t="s">
        <v>378</v>
      </c>
      <c r="P7" s="400">
        <f ca="1">TODAY()-6</f>
        <v>45946</v>
      </c>
      <c r="Q7" s="407">
        <f ca="1">TODAY()-P7</f>
        <v>6</v>
      </c>
      <c r="R7" s="407" t="s">
        <v>701</v>
      </c>
      <c r="S7" s="30">
        <v>45682</v>
      </c>
      <c r="T7" s="33" t="s">
        <v>705</v>
      </c>
      <c r="U7" s="54"/>
      <c r="V7" s="59"/>
      <c r="W7" s="33" t="s">
        <v>1164</v>
      </c>
      <c r="X7" s="331" t="s">
        <v>1449</v>
      </c>
    </row>
    <row r="8" spans="1:24" s="19" customFormat="1" ht="25.95" customHeight="1">
      <c r="A8" s="27"/>
      <c r="B8" s="28"/>
      <c r="C8" s="35"/>
      <c r="E8" s="35"/>
      <c r="F8" s="35"/>
      <c r="G8" s="42"/>
      <c r="H8" s="42"/>
      <c r="I8" s="42"/>
      <c r="J8" s="43"/>
      <c r="K8" s="44"/>
      <c r="L8" s="44"/>
      <c r="M8" s="44"/>
      <c r="N8" s="45"/>
      <c r="O8" s="397"/>
      <c r="P8" s="334"/>
      <c r="Q8" s="355"/>
      <c r="R8" s="355"/>
      <c r="S8" s="43"/>
      <c r="T8" s="46"/>
      <c r="U8" s="54"/>
      <c r="V8" s="59"/>
      <c r="W8" s="46" t="s">
        <v>1073</v>
      </c>
      <c r="X8" s="47"/>
    </row>
    <row r="9" spans="1:24" s="19" customFormat="1" ht="25.95" customHeight="1">
      <c r="A9" s="27"/>
      <c r="B9" s="28"/>
      <c r="C9" s="35"/>
      <c r="E9" s="28"/>
      <c r="F9" s="28"/>
      <c r="G9" s="29"/>
      <c r="H9" s="25"/>
      <c r="I9" s="29"/>
      <c r="J9" s="30"/>
      <c r="K9" s="31"/>
      <c r="L9" s="31"/>
      <c r="M9" s="31"/>
      <c r="N9" s="32"/>
      <c r="O9" s="398"/>
      <c r="P9" s="333"/>
      <c r="Q9" s="407"/>
      <c r="R9" s="407"/>
      <c r="S9" s="30"/>
      <c r="T9" s="33"/>
      <c r="U9" s="54"/>
      <c r="V9" s="59"/>
      <c r="W9" s="33" t="s">
        <v>1227</v>
      </c>
      <c r="X9" s="25"/>
    </row>
    <row r="10" spans="1:24" s="19" customFormat="1" ht="25.95" customHeight="1">
      <c r="A10" s="27"/>
      <c r="B10" s="28"/>
      <c r="C10" s="35"/>
      <c r="E10" s="35"/>
      <c r="F10" s="35"/>
      <c r="G10" s="42"/>
      <c r="H10" s="42"/>
      <c r="I10" s="42"/>
      <c r="J10" s="43"/>
      <c r="K10" s="44"/>
      <c r="L10" s="44"/>
      <c r="M10" s="44"/>
      <c r="N10" s="45"/>
      <c r="O10" s="397"/>
      <c r="P10" s="334"/>
      <c r="Q10" s="355"/>
      <c r="R10" s="355"/>
      <c r="S10" s="43"/>
      <c r="T10" s="46"/>
      <c r="U10" s="54"/>
      <c r="V10" s="59"/>
      <c r="W10" s="46" t="s">
        <v>1227</v>
      </c>
      <c r="X10" s="47"/>
    </row>
    <row r="11" spans="1:24" s="19" customFormat="1" ht="25.95" customHeight="1">
      <c r="A11" s="27"/>
      <c r="B11" s="28"/>
      <c r="C11" s="35"/>
      <c r="E11" s="28"/>
      <c r="F11" s="28"/>
      <c r="G11" s="25"/>
      <c r="H11" s="25"/>
      <c r="I11" s="29"/>
      <c r="J11" s="30"/>
      <c r="K11" s="31"/>
      <c r="L11" s="31"/>
      <c r="M11" s="31"/>
      <c r="N11" s="32"/>
      <c r="O11" s="398"/>
      <c r="P11" s="333"/>
      <c r="Q11" s="407"/>
      <c r="R11" s="407"/>
      <c r="S11" s="30"/>
      <c r="T11" s="33"/>
      <c r="U11" s="54"/>
      <c r="V11" s="59"/>
      <c r="W11" s="33" t="s">
        <v>615</v>
      </c>
      <c r="X11" s="25"/>
    </row>
    <row r="12" spans="1:24" s="19" customFormat="1" ht="25.95" customHeight="1">
      <c r="A12" s="27"/>
      <c r="B12" s="28"/>
      <c r="C12" s="35"/>
      <c r="E12" s="35"/>
      <c r="F12" s="35"/>
      <c r="G12" s="47"/>
      <c r="H12" s="42"/>
      <c r="I12" s="42"/>
      <c r="J12" s="43"/>
      <c r="K12" s="44"/>
      <c r="L12" s="44"/>
      <c r="M12" s="44"/>
      <c r="N12" s="45"/>
      <c r="O12" s="397"/>
      <c r="P12" s="334"/>
      <c r="Q12" s="355"/>
      <c r="R12" s="355"/>
      <c r="S12" s="43"/>
      <c r="T12" s="46"/>
      <c r="U12" s="54"/>
      <c r="V12" s="59"/>
      <c r="W12" s="46" t="s">
        <v>586</v>
      </c>
      <c r="X12" s="47"/>
    </row>
    <row r="13" spans="1:24" s="19" customFormat="1" ht="25.95" customHeight="1">
      <c r="A13" s="27"/>
      <c r="B13" s="28"/>
      <c r="C13" s="35"/>
      <c r="E13" s="28"/>
      <c r="F13" s="28"/>
      <c r="G13" s="25"/>
      <c r="H13" s="25"/>
      <c r="I13" s="29"/>
      <c r="J13" s="30"/>
      <c r="K13" s="31"/>
      <c r="L13" s="31"/>
      <c r="M13" s="31"/>
      <c r="N13" s="32"/>
      <c r="O13" s="398"/>
      <c r="P13" s="333"/>
      <c r="Q13" s="407"/>
      <c r="R13" s="407"/>
      <c r="S13" s="30"/>
      <c r="T13" s="33"/>
      <c r="U13" s="54"/>
      <c r="V13" s="59"/>
      <c r="W13" s="33" t="s">
        <v>1073</v>
      </c>
      <c r="X13" s="25"/>
    </row>
    <row r="14" spans="1:24" s="19" customFormat="1" ht="25.95" customHeight="1">
      <c r="A14" s="27"/>
      <c r="B14" s="28"/>
      <c r="C14" s="35"/>
      <c r="E14" s="35"/>
      <c r="F14" s="35"/>
      <c r="G14" s="47"/>
      <c r="H14" s="42"/>
      <c r="I14" s="42"/>
      <c r="J14" s="43"/>
      <c r="K14" s="44"/>
      <c r="L14" s="44"/>
      <c r="M14" s="44"/>
      <c r="N14" s="45"/>
      <c r="O14" s="397"/>
      <c r="P14" s="334"/>
      <c r="Q14" s="355"/>
      <c r="R14" s="355"/>
      <c r="S14" s="43"/>
      <c r="T14" s="46"/>
      <c r="U14" s="54"/>
      <c r="V14" s="59"/>
      <c r="W14" s="46" t="s">
        <v>1223</v>
      </c>
      <c r="X14" s="47"/>
    </row>
    <row r="15" spans="1:24" s="19" customFormat="1" ht="25.95" customHeight="1">
      <c r="A15" s="27"/>
      <c r="B15" s="28"/>
      <c r="C15" s="35"/>
      <c r="E15" s="28"/>
      <c r="F15" s="28"/>
      <c r="G15" s="25"/>
      <c r="H15" s="25"/>
      <c r="I15" s="29"/>
      <c r="J15" s="30"/>
      <c r="K15" s="31"/>
      <c r="L15" s="31"/>
      <c r="M15" s="31"/>
      <c r="N15" s="32"/>
      <c r="O15" s="398"/>
      <c r="P15" s="333"/>
      <c r="Q15" s="407"/>
      <c r="R15" s="407"/>
      <c r="S15" s="30"/>
      <c r="T15" s="33"/>
      <c r="U15" s="54"/>
      <c r="V15" s="59"/>
      <c r="W15" s="33" t="s">
        <v>1224</v>
      </c>
      <c r="X15" s="25"/>
    </row>
    <row r="16" spans="1:24" s="19" customFormat="1" ht="25.95" customHeight="1">
      <c r="A16" s="27"/>
      <c r="B16" s="28"/>
      <c r="C16" s="35"/>
      <c r="E16" s="35"/>
      <c r="F16" s="35"/>
      <c r="G16" s="47"/>
      <c r="H16" s="42"/>
      <c r="I16" s="42"/>
      <c r="J16" s="43"/>
      <c r="K16" s="44"/>
      <c r="L16" s="44"/>
      <c r="M16" s="44"/>
      <c r="N16" s="45"/>
      <c r="O16" s="397"/>
      <c r="P16" s="334"/>
      <c r="Q16" s="355"/>
      <c r="R16" s="355"/>
      <c r="S16" s="43"/>
      <c r="T16" s="46"/>
      <c r="U16" s="54"/>
      <c r="V16" s="59"/>
      <c r="W16" s="46" t="s">
        <v>1225</v>
      </c>
      <c r="X16" s="47"/>
    </row>
    <row r="17" spans="1:24" s="19" customFormat="1" ht="25.95" customHeight="1">
      <c r="A17" s="27"/>
      <c r="B17" s="28"/>
      <c r="C17" s="35"/>
      <c r="E17" s="28"/>
      <c r="F17" s="28"/>
      <c r="G17" s="25"/>
      <c r="H17" s="25"/>
      <c r="I17" s="29"/>
      <c r="J17" s="30"/>
      <c r="K17" s="31"/>
      <c r="L17" s="31"/>
      <c r="M17" s="31"/>
      <c r="N17" s="55"/>
      <c r="O17" s="399"/>
      <c r="P17" s="400"/>
      <c r="Q17" s="407"/>
      <c r="R17" s="407"/>
      <c r="S17" s="30"/>
      <c r="T17" s="33"/>
      <c r="U17" s="54"/>
      <c r="V17" s="59"/>
      <c r="W17" s="33" t="s">
        <v>1164</v>
      </c>
      <c r="X17" s="25"/>
    </row>
    <row r="18" spans="1:24" s="19" customFormat="1" ht="25.95" customHeight="1">
      <c r="A18" s="27"/>
      <c r="B18" s="28"/>
      <c r="C18" s="35"/>
      <c r="E18" s="35"/>
      <c r="F18" s="35"/>
      <c r="G18" s="47"/>
      <c r="H18" s="42"/>
      <c r="I18" s="42"/>
      <c r="J18" s="43"/>
      <c r="K18" s="44"/>
      <c r="L18" s="44"/>
      <c r="M18" s="44"/>
      <c r="N18" s="45"/>
      <c r="O18" s="397"/>
      <c r="P18" s="334"/>
      <c r="Q18" s="355"/>
      <c r="R18" s="355"/>
      <c r="S18" s="43"/>
      <c r="T18" s="46"/>
      <c r="U18" s="54"/>
      <c r="V18" s="59"/>
      <c r="W18" s="46" t="s">
        <v>1226</v>
      </c>
      <c r="X18" s="47"/>
    </row>
    <row r="19" spans="1:24" s="19" customFormat="1" ht="25.95" customHeight="1">
      <c r="A19" s="27"/>
      <c r="B19" s="28"/>
      <c r="C19" s="35"/>
      <c r="E19" s="28"/>
      <c r="F19" s="28"/>
      <c r="G19" s="25"/>
      <c r="H19" s="25"/>
      <c r="I19" s="29"/>
      <c r="J19" s="30"/>
      <c r="K19" s="340"/>
      <c r="L19" s="31"/>
      <c r="M19" s="340"/>
      <c r="N19" s="32"/>
      <c r="O19" s="398"/>
      <c r="P19" s="333"/>
      <c r="Q19" s="407"/>
      <c r="R19" s="407"/>
      <c r="S19" s="30"/>
      <c r="T19" s="33"/>
      <c r="U19" s="54"/>
      <c r="V19" s="59"/>
      <c r="W19" s="33" t="s">
        <v>1227</v>
      </c>
      <c r="X19" s="25"/>
    </row>
    <row r="20" spans="1:24" s="19" customFormat="1" ht="25.95" customHeight="1">
      <c r="A20" s="27"/>
      <c r="B20" s="28"/>
      <c r="C20" s="35"/>
      <c r="E20" s="35"/>
      <c r="F20" s="35"/>
      <c r="G20" s="47"/>
      <c r="H20" s="42"/>
      <c r="I20" s="42"/>
      <c r="J20" s="43"/>
      <c r="K20" s="44"/>
      <c r="L20" s="44"/>
      <c r="M20" s="44"/>
      <c r="N20" s="45"/>
      <c r="O20" s="397"/>
      <c r="P20" s="334"/>
      <c r="Q20" s="355"/>
      <c r="R20" s="355"/>
      <c r="S20" s="43"/>
      <c r="T20" s="46"/>
      <c r="U20" s="54"/>
      <c r="V20" s="59"/>
      <c r="W20" s="46" t="s">
        <v>1227</v>
      </c>
      <c r="X20" s="47"/>
    </row>
    <row r="21" spans="1:24" s="19" customFormat="1" ht="31.95" customHeight="1">
      <c r="A21" s="27"/>
      <c r="B21" s="28"/>
      <c r="C21" s="35"/>
      <c r="E21" s="28"/>
      <c r="F21" s="28"/>
      <c r="G21" s="25"/>
      <c r="H21" s="25"/>
      <c r="I21" s="29"/>
      <c r="J21" s="30"/>
      <c r="K21" s="340"/>
      <c r="L21" s="31"/>
      <c r="M21" s="340"/>
      <c r="N21" s="32"/>
      <c r="O21" s="394"/>
      <c r="P21" s="333"/>
      <c r="Q21" s="407"/>
      <c r="R21" s="407"/>
      <c r="S21" s="30"/>
      <c r="T21" s="33"/>
      <c r="V21" s="7"/>
      <c r="W21" s="33" t="s">
        <v>1073</v>
      </c>
    </row>
    <row r="22" spans="1:24" s="19" customFormat="1" ht="10.050000000000001" customHeight="1">
      <c r="A22" s="27"/>
      <c r="B22" s="28"/>
      <c r="C22" s="35"/>
      <c r="E22" s="28"/>
      <c r="F22" s="28"/>
      <c r="G22" s="25"/>
      <c r="H22" s="30"/>
      <c r="I22" s="25"/>
      <c r="J22" s="25"/>
      <c r="K22" s="29"/>
      <c r="L22" s="29"/>
      <c r="M22" s="29"/>
      <c r="O22" s="395"/>
      <c r="P22" s="32"/>
      <c r="Q22" s="108"/>
      <c r="R22" s="108"/>
      <c r="S22" s="32"/>
      <c r="T22" s="29"/>
      <c r="V22" s="7"/>
      <c r="W22" s="32"/>
    </row>
    <row r="23" spans="1:24" s="2" customFormat="1" ht="19.95" customHeight="1">
      <c r="A23" s="36"/>
      <c r="C23" s="35"/>
      <c r="G23" s="8"/>
      <c r="K23" s="3"/>
      <c r="L23" s="3"/>
      <c r="M23" s="3"/>
      <c r="N23" s="3"/>
      <c r="O23" s="392"/>
      <c r="P23" s="401"/>
      <c r="Q23" s="404"/>
      <c r="R23" s="404"/>
      <c r="S23" s="401"/>
      <c r="T23" s="3"/>
      <c r="U23" s="4"/>
    </row>
    <row r="24" spans="1:24" s="2" customFormat="1" ht="19.8" customHeight="1">
      <c r="A24" s="36"/>
      <c r="C24" s="35"/>
      <c r="G24" s="8"/>
      <c r="K24" s="3"/>
      <c r="L24" s="3"/>
      <c r="M24" s="3"/>
      <c r="N24" s="3"/>
      <c r="O24" s="392"/>
      <c r="P24" s="401"/>
      <c r="Q24" s="404"/>
      <c r="R24" s="404"/>
      <c r="S24" s="401"/>
      <c r="T24" s="3"/>
      <c r="U24" s="4"/>
    </row>
    <row r="25" spans="1:24" ht="19.95" customHeight="1"/>
    <row r="26" spans="1:24" ht="19.95" customHeight="1"/>
    <row r="27" spans="1:24" ht="19.95" customHeight="1"/>
    <row r="28" spans="1:24" ht="19.95" customHeight="1"/>
  </sheetData>
  <mergeCells count="3">
    <mergeCell ref="A2:B2"/>
    <mergeCell ref="E2:H2"/>
    <mergeCell ref="E4:G4"/>
  </mergeCells>
  <hyperlinks>
    <hyperlink ref="X7" location="VPro!A1" display="PR25008" xr:uid="{F2A7F460-87A8-4D1D-842B-72A4397BF86A}"/>
  </hyperlink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C7899-38A8-4500-90F7-C8DA1C783F1B}">
  <sheetPr codeName="Sheet52">
    <tabColor theme="8" tint="0.79998168889431442"/>
  </sheetPr>
  <dimension ref="A1:AD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12.77734375" style="5" customWidth="1"/>
    <col min="7" max="7" width="19.6640625" style="5" customWidth="1"/>
    <col min="8" max="8" width="9.88671875" style="40" customWidth="1"/>
    <col min="9" max="9" width="19" style="5" customWidth="1"/>
    <col min="10" max="10" width="12.88671875" style="5" bestFit="1" customWidth="1"/>
    <col min="11" max="11" width="6.109375" style="5" bestFit="1" customWidth="1"/>
    <col min="12" max="12" width="13.109375" style="37" customWidth="1"/>
    <col min="13" max="13" width="11.6640625" style="37" customWidth="1"/>
    <col min="14" max="14" width="11.33203125" style="147" customWidth="1"/>
    <col min="15" max="15" width="6.33203125" style="37" customWidth="1"/>
    <col min="16" max="16" width="16.44140625" style="396" customWidth="1"/>
    <col min="17" max="17" width="10.88671875" style="402" bestFit="1" customWidth="1"/>
    <col min="18" max="18" width="5.21875" style="405" bestFit="1" customWidth="1"/>
    <col min="19" max="19" width="20.44140625" style="37" customWidth="1"/>
    <col min="20" max="20" width="1.77734375" style="38" customWidth="1"/>
    <col min="21" max="21" width="1.88671875" style="2" customWidth="1"/>
    <col min="22" max="22" width="18.21875" style="5" bestFit="1" customWidth="1"/>
    <col min="23" max="23" width="6" style="5" bestFit="1" customWidth="1"/>
    <col min="24" max="24" width="11.33203125" style="5" customWidth="1"/>
    <col min="25" max="25" width="10" style="5" bestFit="1" customWidth="1"/>
    <col min="26" max="26" width="15" style="5" bestFit="1" customWidth="1"/>
    <col min="27" max="27" width="30.6640625" style="5" customWidth="1"/>
    <col min="28" max="28" width="9.109375" style="5"/>
    <col min="29" max="29" width="9.44140625" style="5" bestFit="1" customWidth="1"/>
    <col min="30" max="16384" width="9.109375" style="5"/>
  </cols>
  <sheetData>
    <row r="1" spans="1:30" s="2" customFormat="1" ht="14.4" customHeight="1">
      <c r="A1" s="1"/>
      <c r="B1"/>
      <c r="H1" s="8"/>
      <c r="N1" s="429"/>
      <c r="S1" s="3"/>
      <c r="T1" s="4"/>
    </row>
    <row r="2" spans="1:30" customFormat="1" ht="35.4" customHeight="1">
      <c r="A2" s="1800"/>
      <c r="B2" s="1769"/>
      <c r="C2" s="2"/>
      <c r="D2" s="5"/>
      <c r="E2" s="1797" t="s">
        <v>1576</v>
      </c>
      <c r="F2" s="1769"/>
      <c r="G2" s="1769"/>
      <c r="H2" s="1769"/>
      <c r="I2" s="1769"/>
      <c r="J2" s="5"/>
      <c r="K2" s="5"/>
      <c r="L2" s="5"/>
      <c r="M2" s="5"/>
      <c r="N2" s="147"/>
      <c r="O2" s="5"/>
      <c r="P2" s="5"/>
      <c r="Q2" s="5"/>
      <c r="R2" s="5"/>
      <c r="S2" s="5"/>
      <c r="T2" s="5"/>
      <c r="U2" s="7"/>
    </row>
    <row r="3" spans="1:30" customFormat="1" ht="14.4" customHeight="1">
      <c r="A3" s="1"/>
      <c r="C3" s="2"/>
      <c r="D3" s="8"/>
      <c r="E3" s="8"/>
      <c r="F3" s="2"/>
      <c r="G3" s="2"/>
      <c r="H3" s="332"/>
      <c r="I3" s="2"/>
      <c r="J3" s="2"/>
      <c r="K3" s="2"/>
      <c r="L3" s="2"/>
      <c r="M3" s="2"/>
      <c r="N3" s="429"/>
      <c r="O3" s="2"/>
      <c r="P3" s="2"/>
      <c r="Q3" s="2"/>
      <c r="R3" s="2"/>
      <c r="S3" s="2"/>
      <c r="T3" s="2"/>
      <c r="U3" s="7"/>
    </row>
    <row r="4" spans="1:30" s="16" customFormat="1" ht="34.950000000000003" customHeight="1">
      <c r="A4" s="13"/>
      <c r="B4" s="14"/>
      <c r="C4" s="15"/>
      <c r="E4" s="1798" t="s">
        <v>1783</v>
      </c>
      <c r="F4" s="1799"/>
      <c r="G4" s="1799"/>
      <c r="H4" s="1799"/>
      <c r="I4" s="41"/>
      <c r="L4" s="24"/>
      <c r="M4" s="24"/>
      <c r="N4" s="41"/>
      <c r="Q4" s="409"/>
      <c r="R4" s="406"/>
      <c r="S4" s="18"/>
      <c r="T4" s="18"/>
      <c r="U4" s="7"/>
    </row>
    <row r="5" spans="1:30" s="16" customFormat="1" ht="10.050000000000001" customHeight="1">
      <c r="A5" s="13"/>
      <c r="B5" s="14"/>
      <c r="C5" s="15"/>
      <c r="E5" s="104"/>
      <c r="F5" s="41"/>
      <c r="G5" s="41"/>
      <c r="H5" s="26"/>
      <c r="I5" s="41"/>
      <c r="L5" s="24"/>
      <c r="M5" s="24"/>
      <c r="N5" s="41"/>
      <c r="P5" s="393"/>
      <c r="Q5" s="403"/>
      <c r="R5" s="406"/>
      <c r="S5" s="18"/>
      <c r="T5" s="18"/>
      <c r="U5" s="7"/>
    </row>
    <row r="6" spans="1:30" s="12" customFormat="1" ht="25.95" customHeight="1">
      <c r="A6" s="368">
        <v>4</v>
      </c>
      <c r="B6" s="10"/>
      <c r="C6" s="11"/>
      <c r="E6" s="498"/>
      <c r="F6" s="496" t="s">
        <v>48</v>
      </c>
      <c r="G6" s="496" t="s">
        <v>680</v>
      </c>
      <c r="H6" s="496" t="s">
        <v>5</v>
      </c>
      <c r="I6" s="496" t="s">
        <v>4</v>
      </c>
      <c r="J6" s="517" t="s">
        <v>106</v>
      </c>
      <c r="K6" s="496" t="s">
        <v>62</v>
      </c>
      <c r="L6" s="496" t="s">
        <v>300</v>
      </c>
      <c r="M6" s="496" t="s">
        <v>702</v>
      </c>
      <c r="N6" s="496" t="s">
        <v>7</v>
      </c>
      <c r="O6" s="496" t="s">
        <v>80</v>
      </c>
      <c r="P6" s="463" t="s">
        <v>167</v>
      </c>
      <c r="Q6" s="1560" t="s">
        <v>703</v>
      </c>
      <c r="R6" s="1561" t="s">
        <v>451</v>
      </c>
      <c r="S6" s="1560" t="s">
        <v>11</v>
      </c>
      <c r="U6" s="373"/>
      <c r="V6" s="496" t="s">
        <v>1222</v>
      </c>
      <c r="W6" s="496" t="s">
        <v>1688</v>
      </c>
      <c r="X6" s="496" t="s">
        <v>1537</v>
      </c>
      <c r="Y6" s="496" t="s">
        <v>1541</v>
      </c>
      <c r="Z6" s="496" t="s">
        <v>1542</v>
      </c>
      <c r="AA6" s="496" t="s">
        <v>123</v>
      </c>
      <c r="AB6" s="496" t="s">
        <v>1572</v>
      </c>
      <c r="AC6" s="496" t="s">
        <v>1456</v>
      </c>
      <c r="AD6" s="496" t="s">
        <v>398</v>
      </c>
    </row>
    <row r="7" spans="1:30" s="19" customFormat="1" ht="25.95" customHeight="1">
      <c r="A7" s="27"/>
      <c r="B7" s="28"/>
      <c r="C7" s="20"/>
      <c r="D7" s="21"/>
      <c r="E7" s="28"/>
      <c r="F7" s="28"/>
      <c r="G7" s="29" t="s">
        <v>681</v>
      </c>
      <c r="H7" s="30" t="s">
        <v>16</v>
      </c>
      <c r="I7" s="29" t="s">
        <v>687</v>
      </c>
      <c r="J7" s="31">
        <v>200000</v>
      </c>
      <c r="K7" s="31">
        <v>20</v>
      </c>
      <c r="L7" s="949"/>
      <c r="M7" s="400">
        <f ca="1">TODAY()-6</f>
        <v>45946</v>
      </c>
      <c r="N7" s="32">
        <v>998</v>
      </c>
      <c r="O7" s="398" t="s">
        <v>378</v>
      </c>
      <c r="P7" s="33" t="s">
        <v>701</v>
      </c>
      <c r="Q7" s="30">
        <f ca="1">TODAY()-2</f>
        <v>45950</v>
      </c>
      <c r="R7" s="407">
        <f t="shared" ref="R7:R20" ca="1" si="0">TODAY()-M7</f>
        <v>6</v>
      </c>
      <c r="S7" s="33" t="s">
        <v>1721</v>
      </c>
      <c r="T7" s="54"/>
      <c r="U7" s="59"/>
      <c r="V7" s="33" t="s">
        <v>1164</v>
      </c>
      <c r="W7" s="374" t="s">
        <v>593</v>
      </c>
      <c r="X7" s="33"/>
      <c r="Y7" s="33"/>
      <c r="Z7" s="33"/>
      <c r="AA7" s="33"/>
      <c r="AB7" s="33" t="s">
        <v>1573</v>
      </c>
      <c r="AC7" s="25" t="s">
        <v>1449</v>
      </c>
      <c r="AD7" s="25" t="s">
        <v>77</v>
      </c>
    </row>
    <row r="8" spans="1:30" s="19" customFormat="1" ht="25.95" customHeight="1">
      <c r="A8" s="27"/>
      <c r="B8" s="28"/>
      <c r="C8" s="35"/>
      <c r="E8" s="35"/>
      <c r="F8" s="35"/>
      <c r="G8" s="42" t="s">
        <v>682</v>
      </c>
      <c r="H8" s="43" t="s">
        <v>22</v>
      </c>
      <c r="I8" s="42" t="s">
        <v>688</v>
      </c>
      <c r="J8" s="44">
        <v>150000</v>
      </c>
      <c r="K8" s="44">
        <v>15</v>
      </c>
      <c r="L8" s="950" t="s">
        <v>1767</v>
      </c>
      <c r="M8" s="334">
        <f ca="1">TODAY()-9</f>
        <v>45943</v>
      </c>
      <c r="N8" s="45">
        <v>833</v>
      </c>
      <c r="O8" s="397" t="s">
        <v>378</v>
      </c>
      <c r="P8" s="46" t="s">
        <v>1673</v>
      </c>
      <c r="Q8" s="43"/>
      <c r="R8" s="355">
        <f t="shared" ca="1" si="0"/>
        <v>9</v>
      </c>
      <c r="S8" s="46"/>
      <c r="T8" s="54"/>
      <c r="U8" s="59"/>
      <c r="V8" s="46" t="s">
        <v>1073</v>
      </c>
      <c r="W8" s="376" t="s">
        <v>593</v>
      </c>
      <c r="X8" s="46"/>
      <c r="Y8" s="46"/>
      <c r="Z8" s="46"/>
      <c r="AA8" s="46"/>
      <c r="AB8" s="46" t="s">
        <v>1573</v>
      </c>
      <c r="AC8" s="47" t="s">
        <v>1446</v>
      </c>
      <c r="AD8" s="42" t="s">
        <v>77</v>
      </c>
    </row>
    <row r="9" spans="1:30" s="19" customFormat="1" ht="25.95" customHeight="1">
      <c r="A9" s="27"/>
      <c r="B9" s="28"/>
      <c r="C9" s="35"/>
      <c r="E9" s="28"/>
      <c r="F9" s="28"/>
      <c r="G9" s="29" t="s">
        <v>683</v>
      </c>
      <c r="H9" s="30" t="s">
        <v>16</v>
      </c>
      <c r="I9" s="29" t="s">
        <v>78</v>
      </c>
      <c r="J9" s="31">
        <v>600000</v>
      </c>
      <c r="K9" s="31">
        <v>20</v>
      </c>
      <c r="L9" s="949"/>
      <c r="M9" s="333">
        <f ca="1">TODAY()-15</f>
        <v>45937</v>
      </c>
      <c r="N9" s="32">
        <v>788</v>
      </c>
      <c r="O9" s="398" t="s">
        <v>378</v>
      </c>
      <c r="P9" s="33" t="s">
        <v>1673</v>
      </c>
      <c r="Q9" s="30"/>
      <c r="R9" s="407">
        <f t="shared" ca="1" si="0"/>
        <v>15</v>
      </c>
      <c r="S9" s="33"/>
      <c r="T9" s="54"/>
      <c r="U9" s="59"/>
      <c r="V9" s="33" t="s">
        <v>1227</v>
      </c>
      <c r="W9" s="374" t="s">
        <v>588</v>
      </c>
      <c r="X9" s="33" t="s">
        <v>1538</v>
      </c>
      <c r="Y9" s="33"/>
      <c r="Z9" s="33"/>
      <c r="AA9" s="33" t="s">
        <v>1544</v>
      </c>
      <c r="AB9" s="33" t="s">
        <v>1573</v>
      </c>
      <c r="AC9" s="25" t="s">
        <v>1447</v>
      </c>
      <c r="AD9" s="25" t="s">
        <v>77</v>
      </c>
    </row>
    <row r="10" spans="1:30" s="19" customFormat="1" ht="25.95" customHeight="1">
      <c r="A10" s="27"/>
      <c r="B10" s="28"/>
      <c r="C10" s="35"/>
      <c r="E10" s="35"/>
      <c r="F10" s="35"/>
      <c r="G10" s="42" t="s">
        <v>684</v>
      </c>
      <c r="H10" s="43" t="s">
        <v>16</v>
      </c>
      <c r="I10" s="42" t="s">
        <v>689</v>
      </c>
      <c r="J10" s="44">
        <v>100000</v>
      </c>
      <c r="K10" s="44">
        <v>25</v>
      </c>
      <c r="L10" s="950"/>
      <c r="M10" s="334">
        <f ca="1">TODAY()-20</f>
        <v>45932</v>
      </c>
      <c r="N10" s="45">
        <v>503</v>
      </c>
      <c r="O10" s="397" t="s">
        <v>378</v>
      </c>
      <c r="P10" s="46" t="s">
        <v>1569</v>
      </c>
      <c r="Q10" s="43"/>
      <c r="R10" s="355">
        <f t="shared" ca="1" si="0"/>
        <v>20</v>
      </c>
      <c r="S10" s="46"/>
      <c r="T10" s="54"/>
      <c r="U10" s="59"/>
      <c r="V10" s="46" t="s">
        <v>1227</v>
      </c>
      <c r="W10" s="376" t="s">
        <v>593</v>
      </c>
      <c r="X10" s="46"/>
      <c r="Y10" s="46"/>
      <c r="Z10" s="46"/>
      <c r="AA10" s="46"/>
      <c r="AB10" s="46" t="s">
        <v>1573</v>
      </c>
      <c r="AC10" s="47" t="s">
        <v>1442</v>
      </c>
      <c r="AD10" s="42" t="s">
        <v>77</v>
      </c>
    </row>
    <row r="11" spans="1:30" s="19" customFormat="1" ht="25.95" customHeight="1">
      <c r="A11" s="27"/>
      <c r="B11" s="28"/>
      <c r="C11" s="35"/>
      <c r="E11" s="28"/>
      <c r="F11" s="28"/>
      <c r="G11" s="25" t="s">
        <v>685</v>
      </c>
      <c r="H11" s="30" t="s">
        <v>16</v>
      </c>
      <c r="I11" s="29" t="s">
        <v>690</v>
      </c>
      <c r="J11" s="31">
        <v>275000</v>
      </c>
      <c r="K11" s="31">
        <v>18</v>
      </c>
      <c r="L11" s="949"/>
      <c r="M11" s="333">
        <f ca="1">TODAY()-20</f>
        <v>45932</v>
      </c>
      <c r="N11" s="32">
        <v>1183</v>
      </c>
      <c r="O11" s="398" t="s">
        <v>378</v>
      </c>
      <c r="P11" s="33" t="s">
        <v>1569</v>
      </c>
      <c r="Q11" s="30"/>
      <c r="R11" s="407">
        <f t="shared" ca="1" si="0"/>
        <v>20</v>
      </c>
      <c r="S11" s="33"/>
      <c r="T11" s="54"/>
      <c r="U11" s="59"/>
      <c r="V11" s="33" t="s">
        <v>615</v>
      </c>
      <c r="W11" s="374" t="s">
        <v>593</v>
      </c>
      <c r="X11" s="33"/>
      <c r="Y11" s="33"/>
      <c r="Z11" s="33"/>
      <c r="AA11" s="33"/>
      <c r="AB11" s="33" t="s">
        <v>1352</v>
      </c>
      <c r="AC11" s="25" t="s">
        <v>1443</v>
      </c>
      <c r="AD11" s="25" t="s">
        <v>77</v>
      </c>
    </row>
    <row r="12" spans="1:30" s="19" customFormat="1" ht="25.95" customHeight="1">
      <c r="A12" s="27"/>
      <c r="B12" s="28"/>
      <c r="C12" s="35"/>
      <c r="E12" s="35"/>
      <c r="F12" s="35"/>
      <c r="G12" s="47" t="s">
        <v>686</v>
      </c>
      <c r="H12" s="43" t="s">
        <v>22</v>
      </c>
      <c r="I12" s="42" t="s">
        <v>691</v>
      </c>
      <c r="J12" s="44">
        <v>300000</v>
      </c>
      <c r="K12" s="44">
        <v>20</v>
      </c>
      <c r="L12" s="950" t="s">
        <v>1768</v>
      </c>
      <c r="M12" s="334">
        <f ca="1">TODAY()-20</f>
        <v>45932</v>
      </c>
      <c r="N12" s="45">
        <v>1572</v>
      </c>
      <c r="O12" s="397" t="s">
        <v>378</v>
      </c>
      <c r="P12" s="46" t="s">
        <v>1569</v>
      </c>
      <c r="Q12" s="43"/>
      <c r="R12" s="355">
        <f t="shared" ca="1" si="0"/>
        <v>20</v>
      </c>
      <c r="S12" s="46"/>
      <c r="T12" s="54"/>
      <c r="U12" s="59"/>
      <c r="V12" s="46" t="s">
        <v>586</v>
      </c>
      <c r="W12" s="376" t="s">
        <v>588</v>
      </c>
      <c r="X12" s="46" t="s">
        <v>1539</v>
      </c>
      <c r="Y12" s="46"/>
      <c r="Z12" s="46"/>
      <c r="AA12" s="46" t="s">
        <v>1545</v>
      </c>
      <c r="AB12" s="46" t="s">
        <v>1352</v>
      </c>
      <c r="AC12" s="47" t="s">
        <v>1448</v>
      </c>
      <c r="AD12" s="42" t="s">
        <v>77</v>
      </c>
    </row>
    <row r="13" spans="1:30" s="19" customFormat="1" ht="25.95" customHeight="1">
      <c r="A13" s="27"/>
      <c r="B13" s="28"/>
      <c r="C13" s="35"/>
      <c r="E13" s="28"/>
      <c r="F13" s="28"/>
      <c r="G13" s="25" t="s">
        <v>692</v>
      </c>
      <c r="H13" s="30" t="s">
        <v>22</v>
      </c>
      <c r="I13" s="29" t="s">
        <v>78</v>
      </c>
      <c r="J13" s="31">
        <v>200000</v>
      </c>
      <c r="K13" s="31">
        <v>15</v>
      </c>
      <c r="L13" s="949"/>
      <c r="M13" s="333">
        <f ca="1">TODAY()-20</f>
        <v>45932</v>
      </c>
      <c r="N13" s="32">
        <v>423</v>
      </c>
      <c r="O13" s="398" t="s">
        <v>378</v>
      </c>
      <c r="P13" s="33" t="s">
        <v>701</v>
      </c>
      <c r="Q13" s="30">
        <f ca="1">TODAY()-3</f>
        <v>45949</v>
      </c>
      <c r="R13" s="407">
        <f t="shared" ca="1" si="0"/>
        <v>20</v>
      </c>
      <c r="S13" s="33" t="s">
        <v>705</v>
      </c>
      <c r="T13" s="54"/>
      <c r="U13" s="59"/>
      <c r="V13" s="33" t="s">
        <v>1073</v>
      </c>
      <c r="W13" s="374" t="s">
        <v>593</v>
      </c>
      <c r="X13" s="33"/>
      <c r="Y13" s="33"/>
      <c r="Z13" s="33"/>
      <c r="AA13" s="33"/>
      <c r="AB13" s="33" t="s">
        <v>1352</v>
      </c>
      <c r="AC13" s="25" t="s">
        <v>1445</v>
      </c>
      <c r="AD13" s="25" t="s">
        <v>77</v>
      </c>
    </row>
    <row r="14" spans="1:30" s="19" customFormat="1" ht="25.95" customHeight="1">
      <c r="A14" s="27"/>
      <c r="B14" s="28"/>
      <c r="C14" s="35"/>
      <c r="E14" s="35"/>
      <c r="F14" s="35"/>
      <c r="G14" s="47" t="s">
        <v>693</v>
      </c>
      <c r="H14" s="43" t="s">
        <v>16</v>
      </c>
      <c r="I14" s="42" t="s">
        <v>694</v>
      </c>
      <c r="J14" s="44">
        <v>400000</v>
      </c>
      <c r="K14" s="44">
        <v>20</v>
      </c>
      <c r="L14" s="950"/>
      <c r="M14" s="334">
        <f ca="1">TODAY()-27</f>
        <v>45925</v>
      </c>
      <c r="N14" s="45">
        <v>2433</v>
      </c>
      <c r="O14" s="397" t="s">
        <v>378</v>
      </c>
      <c r="P14" s="46" t="s">
        <v>701</v>
      </c>
      <c r="Q14" s="43">
        <f ca="1">TODAY()-7</f>
        <v>45945</v>
      </c>
      <c r="R14" s="355">
        <f t="shared" ca="1" si="0"/>
        <v>27</v>
      </c>
      <c r="S14" s="46" t="s">
        <v>705</v>
      </c>
      <c r="T14" s="54"/>
      <c r="U14" s="59"/>
      <c r="V14" s="46" t="s">
        <v>1223</v>
      </c>
      <c r="W14" s="376" t="s">
        <v>588</v>
      </c>
      <c r="X14" s="46" t="s">
        <v>1540</v>
      </c>
      <c r="Y14" s="46"/>
      <c r="Z14" s="46"/>
      <c r="AA14" s="46"/>
      <c r="AB14" s="46" t="s">
        <v>1352</v>
      </c>
      <c r="AC14" s="47" t="s">
        <v>1444</v>
      </c>
      <c r="AD14" s="42" t="s">
        <v>77</v>
      </c>
    </row>
    <row r="15" spans="1:30" s="19" customFormat="1" ht="25.95" customHeight="1">
      <c r="A15" s="27"/>
      <c r="B15" s="28"/>
      <c r="C15" s="35"/>
      <c r="E15" s="28"/>
      <c r="F15" s="28"/>
      <c r="G15" s="25" t="s">
        <v>60</v>
      </c>
      <c r="H15" s="30" t="s">
        <v>16</v>
      </c>
      <c r="I15" s="29" t="s">
        <v>695</v>
      </c>
      <c r="J15" s="31">
        <v>150000</v>
      </c>
      <c r="K15" s="31">
        <v>21</v>
      </c>
      <c r="L15" s="949"/>
      <c r="M15" s="333">
        <f ca="1">TODAY()-29</f>
        <v>45923</v>
      </c>
      <c r="N15" s="32">
        <v>3332</v>
      </c>
      <c r="O15" s="398" t="s">
        <v>378</v>
      </c>
      <c r="P15" s="33" t="s">
        <v>1015</v>
      </c>
      <c r="Q15" s="30"/>
      <c r="R15" s="407">
        <f t="shared" ca="1" si="0"/>
        <v>29</v>
      </c>
      <c r="S15" s="33"/>
      <c r="T15" s="54"/>
      <c r="U15" s="59"/>
      <c r="V15" s="33" t="s">
        <v>1224</v>
      </c>
      <c r="W15" s="374" t="s">
        <v>593</v>
      </c>
      <c r="X15" s="33"/>
      <c r="Y15" s="33"/>
      <c r="Z15" s="33"/>
      <c r="AA15" s="33"/>
      <c r="AB15" s="33" t="s">
        <v>1352</v>
      </c>
      <c r="AC15" s="25" t="s">
        <v>1450</v>
      </c>
      <c r="AD15" s="25" t="s">
        <v>77</v>
      </c>
    </row>
    <row r="16" spans="1:30" s="19" customFormat="1" ht="25.95" customHeight="1">
      <c r="A16" s="27"/>
      <c r="B16" s="28"/>
      <c r="C16" s="35"/>
      <c r="E16" s="35"/>
      <c r="F16" s="35"/>
      <c r="G16" s="47" t="s">
        <v>696</v>
      </c>
      <c r="H16" s="43" t="s">
        <v>16</v>
      </c>
      <c r="I16" s="42" t="s">
        <v>78</v>
      </c>
      <c r="J16" s="44">
        <v>180000</v>
      </c>
      <c r="K16" s="44">
        <v>22</v>
      </c>
      <c r="L16" s="950"/>
      <c r="M16" s="334">
        <f ca="1">TODAY()-29</f>
        <v>45923</v>
      </c>
      <c r="N16" s="45">
        <v>688</v>
      </c>
      <c r="O16" s="397" t="s">
        <v>378</v>
      </c>
      <c r="P16" s="46" t="s">
        <v>1570</v>
      </c>
      <c r="Q16" s="43"/>
      <c r="R16" s="355">
        <f t="shared" ca="1" si="0"/>
        <v>29</v>
      </c>
      <c r="S16" s="46"/>
      <c r="T16" s="54"/>
      <c r="U16" s="59"/>
      <c r="V16" s="46" t="s">
        <v>1225</v>
      </c>
      <c r="W16" s="376" t="s">
        <v>593</v>
      </c>
      <c r="X16" s="46"/>
      <c r="Y16" s="46"/>
      <c r="Z16" s="46"/>
      <c r="AA16" s="46"/>
      <c r="AB16" s="46" t="s">
        <v>1352</v>
      </c>
      <c r="AC16" s="47" t="s">
        <v>1451</v>
      </c>
      <c r="AD16" s="42" t="s">
        <v>77</v>
      </c>
    </row>
    <row r="17" spans="1:30" s="19" customFormat="1" ht="25.95" customHeight="1">
      <c r="A17" s="27"/>
      <c r="B17" s="28"/>
      <c r="C17" s="35"/>
      <c r="E17" s="28"/>
      <c r="F17" s="28"/>
      <c r="G17" s="25" t="s">
        <v>697</v>
      </c>
      <c r="H17" s="30" t="s">
        <v>16</v>
      </c>
      <c r="I17" s="29" t="s">
        <v>687</v>
      </c>
      <c r="J17" s="31">
        <v>300000</v>
      </c>
      <c r="K17" s="31">
        <v>15</v>
      </c>
      <c r="L17" s="949" t="s">
        <v>1769</v>
      </c>
      <c r="M17" s="400">
        <f ca="1">TODAY()-33</f>
        <v>45919</v>
      </c>
      <c r="N17" s="55">
        <v>1877</v>
      </c>
      <c r="O17" s="399" t="s">
        <v>378</v>
      </c>
      <c r="P17" s="33" t="s">
        <v>1571</v>
      </c>
      <c r="Q17" s="30">
        <f ca="1">TODAY()-15</f>
        <v>45937</v>
      </c>
      <c r="R17" s="407">
        <f t="shared" ca="1" si="0"/>
        <v>33</v>
      </c>
      <c r="S17" s="33" t="s">
        <v>1571</v>
      </c>
      <c r="T17" s="54"/>
      <c r="U17" s="59"/>
      <c r="V17" s="33" t="s">
        <v>1164</v>
      </c>
      <c r="W17" s="374" t="s">
        <v>588</v>
      </c>
      <c r="X17" s="33" t="s">
        <v>1538</v>
      </c>
      <c r="Y17" s="33"/>
      <c r="Z17" s="33"/>
      <c r="AA17" s="33" t="s">
        <v>1546</v>
      </c>
      <c r="AB17" s="33" t="s">
        <v>1573</v>
      </c>
      <c r="AC17" s="25" t="s">
        <v>1452</v>
      </c>
      <c r="AD17" s="25" t="s">
        <v>77</v>
      </c>
    </row>
    <row r="18" spans="1:30" s="19" customFormat="1" ht="25.95" customHeight="1">
      <c r="A18" s="27"/>
      <c r="B18" s="28"/>
      <c r="C18" s="35"/>
      <c r="E18" s="35"/>
      <c r="F18" s="35"/>
      <c r="G18" s="47" t="s">
        <v>698</v>
      </c>
      <c r="H18" s="43" t="s">
        <v>16</v>
      </c>
      <c r="I18" s="42" t="s">
        <v>690</v>
      </c>
      <c r="J18" s="44">
        <v>100000</v>
      </c>
      <c r="K18" s="44">
        <v>19</v>
      </c>
      <c r="L18" s="950"/>
      <c r="M18" s="334">
        <f ca="1">TODAY()-33</f>
        <v>45919</v>
      </c>
      <c r="N18" s="45">
        <v>498</v>
      </c>
      <c r="O18" s="397" t="s">
        <v>378</v>
      </c>
      <c r="P18" s="46" t="s">
        <v>701</v>
      </c>
      <c r="Q18" s="43">
        <f ca="1">TODAY()-25</f>
        <v>45927</v>
      </c>
      <c r="R18" s="355">
        <f t="shared" ca="1" si="0"/>
        <v>33</v>
      </c>
      <c r="S18" s="46" t="s">
        <v>705</v>
      </c>
      <c r="T18" s="54"/>
      <c r="U18" s="59"/>
      <c r="V18" s="46" t="s">
        <v>1226</v>
      </c>
      <c r="W18" s="376" t="s">
        <v>593</v>
      </c>
      <c r="X18" s="46"/>
      <c r="Y18" s="46"/>
      <c r="Z18" s="46"/>
      <c r="AA18" s="46"/>
      <c r="AB18" s="46" t="s">
        <v>1352</v>
      </c>
      <c r="AC18" s="47" t="s">
        <v>1453</v>
      </c>
      <c r="AD18" s="42" t="s">
        <v>77</v>
      </c>
    </row>
    <row r="19" spans="1:30" s="19" customFormat="1" ht="25.95" customHeight="1">
      <c r="A19" s="27"/>
      <c r="B19" s="28"/>
      <c r="C19" s="35"/>
      <c r="E19" s="28"/>
      <c r="F19" s="28"/>
      <c r="G19" s="25" t="s">
        <v>699</v>
      </c>
      <c r="H19" s="30" t="s">
        <v>16</v>
      </c>
      <c r="I19" s="29" t="s">
        <v>78</v>
      </c>
      <c r="J19" s="340">
        <v>400000</v>
      </c>
      <c r="K19" s="340">
        <v>20</v>
      </c>
      <c r="L19" s="949" t="s">
        <v>1770</v>
      </c>
      <c r="M19" s="333">
        <f ca="1">TODAY()-37</f>
        <v>45915</v>
      </c>
      <c r="N19" s="32">
        <v>1966</v>
      </c>
      <c r="O19" s="398" t="s">
        <v>378</v>
      </c>
      <c r="P19" s="33" t="s">
        <v>707</v>
      </c>
      <c r="Q19" s="30">
        <f ca="1">TODAY()-35</f>
        <v>45917</v>
      </c>
      <c r="R19" s="407">
        <f t="shared" ca="1" si="0"/>
        <v>37</v>
      </c>
      <c r="S19" s="33" t="s">
        <v>707</v>
      </c>
      <c r="T19" s="54"/>
      <c r="U19" s="59"/>
      <c r="V19" s="33" t="s">
        <v>1227</v>
      </c>
      <c r="W19" s="374" t="s">
        <v>588</v>
      </c>
      <c r="X19" s="33" t="s">
        <v>1539</v>
      </c>
      <c r="Y19" s="33"/>
      <c r="Z19" s="33"/>
      <c r="AA19" s="33"/>
      <c r="AB19" s="33" t="s">
        <v>1352</v>
      </c>
      <c r="AC19" s="25" t="s">
        <v>1454</v>
      </c>
      <c r="AD19" s="25" t="s">
        <v>77</v>
      </c>
    </row>
    <row r="20" spans="1:30" s="19" customFormat="1" ht="25.95" customHeight="1">
      <c r="A20" s="27"/>
      <c r="B20" s="28"/>
      <c r="C20" s="35"/>
      <c r="E20" s="35"/>
      <c r="F20" s="35"/>
      <c r="G20" s="47" t="s">
        <v>700</v>
      </c>
      <c r="H20" s="43" t="s">
        <v>16</v>
      </c>
      <c r="I20" s="42" t="s">
        <v>92</v>
      </c>
      <c r="J20" s="44">
        <v>2500000</v>
      </c>
      <c r="K20" s="44">
        <v>15</v>
      </c>
      <c r="L20" s="950"/>
      <c r="M20" s="334">
        <f ca="1">TODAY()-37</f>
        <v>45915</v>
      </c>
      <c r="N20" s="45">
        <v>35467</v>
      </c>
      <c r="O20" s="397" t="s">
        <v>704</v>
      </c>
      <c r="P20" s="46" t="s">
        <v>855</v>
      </c>
      <c r="Q20" s="43">
        <f ca="1">TODAY()-35</f>
        <v>45917</v>
      </c>
      <c r="R20" s="355">
        <f t="shared" ca="1" si="0"/>
        <v>37</v>
      </c>
      <c r="S20" s="46" t="s">
        <v>1721</v>
      </c>
      <c r="T20" s="54"/>
      <c r="U20" s="59"/>
      <c r="V20" s="46" t="s">
        <v>1227</v>
      </c>
      <c r="W20" s="376" t="s">
        <v>588</v>
      </c>
      <c r="X20" s="46" t="s">
        <v>1539</v>
      </c>
      <c r="Y20" s="46"/>
      <c r="Z20" s="46"/>
      <c r="AA20" s="46"/>
      <c r="AB20" s="46" t="s">
        <v>1352</v>
      </c>
      <c r="AC20" s="47" t="s">
        <v>1455</v>
      </c>
      <c r="AD20" s="42" t="s">
        <v>77</v>
      </c>
    </row>
    <row r="21" spans="1:30" s="19" customFormat="1" ht="25.95" customHeight="1">
      <c r="A21" s="27"/>
      <c r="B21" s="28"/>
      <c r="C21" s="35"/>
      <c r="E21" s="28"/>
      <c r="F21" s="28"/>
      <c r="G21" s="25"/>
      <c r="H21" s="25"/>
      <c r="I21" s="25"/>
      <c r="J21" s="29"/>
      <c r="K21" s="30"/>
      <c r="L21" s="340"/>
      <c r="M21" s="340"/>
      <c r="N21" s="32"/>
      <c r="O21" s="394"/>
      <c r="P21" s="333"/>
      <c r="R21" s="407"/>
      <c r="S21" s="33"/>
      <c r="U21" s="7"/>
      <c r="V21" s="33"/>
      <c r="W21" s="33"/>
      <c r="X21" s="33"/>
    </row>
    <row r="22" spans="1:30" s="19" customFormat="1" ht="10.050000000000001" customHeight="1">
      <c r="A22" s="27"/>
      <c r="B22" s="28"/>
      <c r="C22" s="35"/>
      <c r="E22" s="28"/>
      <c r="F22" s="28"/>
      <c r="G22" s="28"/>
      <c r="H22" s="25"/>
      <c r="I22" s="30"/>
      <c r="J22" s="25"/>
      <c r="K22" s="25"/>
      <c r="L22" s="29"/>
      <c r="M22" s="29"/>
      <c r="N22" s="359"/>
      <c r="P22" s="395"/>
      <c r="Q22" s="32"/>
      <c r="R22" s="108"/>
      <c r="S22" s="29"/>
      <c r="U22" s="7"/>
      <c r="V22" s="32"/>
      <c r="W22" s="32"/>
      <c r="X22" s="32"/>
    </row>
    <row r="23" spans="1:30" s="2" customFormat="1" ht="19.95" customHeight="1">
      <c r="A23" s="36"/>
      <c r="C23" s="35"/>
      <c r="H23" s="8"/>
      <c r="L23" s="3"/>
      <c r="M23" s="3"/>
      <c r="N23" s="429"/>
      <c r="O23" s="3"/>
      <c r="P23" s="392"/>
      <c r="Q23" s="401"/>
      <c r="R23" s="404"/>
      <c r="S23" s="3"/>
      <c r="T23" s="4"/>
    </row>
    <row r="24" spans="1:30" s="2" customFormat="1" ht="19.8" customHeight="1">
      <c r="A24" s="36"/>
      <c r="C24" s="35"/>
      <c r="H24" s="8"/>
      <c r="L24" s="3"/>
      <c r="M24" s="3"/>
      <c r="N24" s="429"/>
      <c r="O24" s="3"/>
      <c r="P24" s="392"/>
      <c r="Q24" s="401"/>
      <c r="R24" s="404"/>
      <c r="S24" s="3"/>
      <c r="T24" s="4"/>
    </row>
    <row r="25" spans="1:30" ht="19.95" customHeight="1"/>
    <row r="26" spans="1:30" ht="19.95" customHeight="1"/>
    <row r="27" spans="1:30" ht="19.95" customHeight="1"/>
    <row r="28" spans="1:30" ht="19.95" customHeight="1"/>
  </sheetData>
  <mergeCells count="3">
    <mergeCell ref="A2:B2"/>
    <mergeCell ref="E4:H4"/>
    <mergeCell ref="E2:I2"/>
  </mergeCells>
  <phoneticPr fontId="17" type="noConversion"/>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7563D-616B-4467-BA73-489BB73FE692}">
  <dimension ref="A1:AJ34"/>
  <sheetViews>
    <sheetView showGridLines="0" workbookViewId="0"/>
  </sheetViews>
  <sheetFormatPr defaultColWidth="9.109375" defaultRowHeight="14.4"/>
  <cols>
    <col min="1" max="1" width="6.6640625" style="170" customWidth="1"/>
    <col min="2" max="2" width="14.77734375" style="5" customWidth="1"/>
    <col min="3" max="4" width="1.77734375" style="171" customWidth="1"/>
    <col min="5" max="5" width="17.77734375" style="5" customWidth="1"/>
    <col min="6" max="6" width="6.77734375" style="5" customWidth="1"/>
    <col min="7" max="7" width="8.77734375" style="5" customWidth="1"/>
    <col min="8" max="8" width="1.109375" style="5" customWidth="1"/>
    <col min="9" max="9" width="10.44140625" style="5" customWidth="1"/>
    <col min="10" max="10" width="5.77734375" style="5" customWidth="1"/>
    <col min="11" max="11" width="16.77734375" style="5" customWidth="1"/>
    <col min="12" max="12" width="11.88671875" style="5" customWidth="1"/>
    <col min="13" max="13" width="10.5546875" style="5" customWidth="1"/>
    <col min="14" max="14" width="5.77734375" style="37" customWidth="1"/>
    <col min="15" max="15" width="16.77734375" style="38" customWidth="1"/>
    <col min="16" max="16" width="1.33203125" style="38" customWidth="1"/>
    <col min="17" max="17" width="22" style="37" customWidth="1"/>
    <col min="18" max="18" width="5.77734375" style="37" customWidth="1"/>
    <col min="19" max="19" width="16.77734375" style="38" customWidth="1"/>
    <col min="20" max="20" width="3.5546875" style="38" customWidth="1"/>
    <col min="21" max="21" width="2" style="38" customWidth="1"/>
    <col min="22" max="22" width="17.21875" style="5" customWidth="1"/>
    <col min="23" max="23" width="1.77734375" style="171" customWidth="1"/>
    <col min="24" max="24" width="2.6640625" style="171" customWidth="1"/>
    <col min="25" max="16384" width="9.109375" style="5"/>
  </cols>
  <sheetData>
    <row r="1" spans="1:36" ht="14.4" customHeight="1">
      <c r="E1" s="171"/>
      <c r="F1" s="171"/>
      <c r="G1" s="171"/>
      <c r="H1" s="171"/>
      <c r="I1" s="171"/>
      <c r="J1" s="171"/>
      <c r="K1" s="171"/>
      <c r="L1" s="171"/>
      <c r="M1" s="171"/>
      <c r="N1" s="172"/>
      <c r="O1" s="173"/>
      <c r="P1" s="173"/>
      <c r="Q1" s="172"/>
      <c r="R1" s="172"/>
      <c r="S1" s="173"/>
      <c r="T1" s="173"/>
      <c r="U1" s="173"/>
      <c r="V1" s="171"/>
      <c r="Y1" s="171"/>
      <c r="Z1" s="171"/>
      <c r="AA1" s="171"/>
      <c r="AB1" s="171"/>
      <c r="AC1" s="171"/>
      <c r="AD1" s="171"/>
      <c r="AE1" s="171"/>
      <c r="AF1" s="171"/>
      <c r="AG1" s="171"/>
      <c r="AH1" s="171"/>
      <c r="AI1" s="171"/>
      <c r="AJ1" s="171"/>
    </row>
    <row r="2" spans="1:36" customFormat="1" ht="34.950000000000003" customHeight="1">
      <c r="A2" s="1808"/>
      <c r="B2" s="1809"/>
      <c r="C2" s="171"/>
      <c r="D2" s="5"/>
      <c r="E2" s="1915" t="s">
        <v>1973</v>
      </c>
      <c r="F2" s="1769"/>
      <c r="G2" s="1769"/>
      <c r="H2" s="1769"/>
      <c r="I2" s="1769"/>
      <c r="J2" s="1769"/>
      <c r="K2" s="1769"/>
      <c r="L2" s="175"/>
      <c r="M2" s="5"/>
      <c r="N2" s="5"/>
      <c r="O2" s="5"/>
      <c r="P2" s="5"/>
      <c r="Q2" s="5"/>
      <c r="R2" s="5"/>
      <c r="S2" s="5"/>
      <c r="T2" s="5"/>
      <c r="U2" s="5"/>
      <c r="V2" s="5"/>
      <c r="W2" s="5"/>
      <c r="X2" s="171"/>
      <c r="Y2" s="171"/>
      <c r="Z2" s="171"/>
      <c r="AA2" s="171"/>
      <c r="AB2" s="171"/>
      <c r="AC2" s="171"/>
      <c r="AD2" s="171"/>
      <c r="AE2" s="171"/>
      <c r="AF2" s="171"/>
      <c r="AG2" s="171"/>
      <c r="AH2" s="171"/>
      <c r="AI2" s="171"/>
      <c r="AJ2" s="171"/>
    </row>
    <row r="3" spans="1:36" customFormat="1" ht="15" customHeight="1">
      <c r="A3" s="170"/>
      <c r="B3" s="5"/>
      <c r="C3" s="171"/>
      <c r="D3" s="171"/>
      <c r="E3" s="171"/>
      <c r="F3" s="176"/>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row>
    <row r="4" spans="1:36" s="16" customFormat="1" ht="34.950000000000003" customHeight="1">
      <c r="A4" s="177"/>
      <c r="C4" s="178"/>
      <c r="E4" s="1916"/>
      <c r="F4" s="1917"/>
      <c r="G4" s="1917"/>
      <c r="H4" s="1917"/>
      <c r="I4" s="1917"/>
      <c r="J4" s="41"/>
      <c r="N4" s="18"/>
      <c r="R4" s="18"/>
      <c r="S4" s="18"/>
      <c r="T4" s="18"/>
      <c r="U4" s="18"/>
      <c r="X4" s="178"/>
      <c r="Y4" s="171"/>
      <c r="Z4" s="171"/>
      <c r="AA4" s="171"/>
      <c r="AB4" s="171"/>
      <c r="AC4" s="171"/>
      <c r="AD4" s="171"/>
      <c r="AE4" s="171"/>
      <c r="AF4" s="171"/>
      <c r="AG4" s="171"/>
      <c r="AH4" s="171"/>
      <c r="AI4" s="171"/>
      <c r="AJ4" s="171"/>
    </row>
    <row r="5" spans="1:36" s="16" customFormat="1" ht="10.050000000000001" customHeight="1">
      <c r="A5" s="177"/>
      <c r="C5" s="178"/>
      <c r="E5" s="17"/>
      <c r="F5" s="17"/>
      <c r="G5" s="17"/>
      <c r="H5" s="17"/>
      <c r="I5" s="17"/>
      <c r="J5" s="17"/>
      <c r="K5" s="17"/>
      <c r="L5" s="17"/>
      <c r="M5" s="17"/>
      <c r="N5" s="17"/>
      <c r="O5" s="17"/>
      <c r="P5" s="17"/>
      <c r="Q5" s="17"/>
      <c r="R5" s="17"/>
      <c r="S5" s="17"/>
      <c r="T5" s="17"/>
      <c r="U5" s="17"/>
      <c r="X5" s="178"/>
      <c r="Y5" s="171"/>
      <c r="Z5" s="171"/>
      <c r="AA5" s="171"/>
      <c r="AB5" s="171"/>
      <c r="AC5" s="171"/>
      <c r="AD5" s="171"/>
      <c r="AE5" s="171"/>
      <c r="AF5" s="171"/>
      <c r="AG5" s="171"/>
      <c r="AH5" s="171"/>
      <c r="AI5" s="171"/>
      <c r="AJ5" s="171"/>
    </row>
    <row r="6" spans="1:36" s="201" customFormat="1" ht="19.95" customHeight="1">
      <c r="C6" s="202"/>
      <c r="D6" s="203"/>
      <c r="E6" s="1857" t="s">
        <v>1567</v>
      </c>
      <c r="F6" s="1857"/>
      <c r="G6" s="1857"/>
      <c r="H6" s="1857"/>
      <c r="I6" s="1857"/>
      <c r="J6" s="204"/>
      <c r="K6" s="1857" t="s">
        <v>1821</v>
      </c>
      <c r="L6" s="1857"/>
      <c r="M6" s="1857"/>
      <c r="N6" s="205"/>
      <c r="O6" s="1857" t="s">
        <v>1978</v>
      </c>
      <c r="P6" s="1858"/>
      <c r="Q6" s="1884"/>
      <c r="R6" s="206"/>
      <c r="S6" s="1857" t="s">
        <v>1743</v>
      </c>
      <c r="T6" s="1857"/>
      <c r="U6" s="1857"/>
      <c r="V6" s="1858"/>
      <c r="W6" s="203"/>
      <c r="X6" s="202"/>
      <c r="Y6" s="171"/>
      <c r="Z6" s="171"/>
      <c r="AA6" s="171"/>
      <c r="AB6" s="171"/>
      <c r="AC6" s="171"/>
      <c r="AD6" s="171"/>
      <c r="AE6" s="171"/>
      <c r="AF6" s="171"/>
      <c r="AG6" s="171"/>
      <c r="AH6" s="171"/>
      <c r="AI6" s="171"/>
      <c r="AJ6" s="171"/>
    </row>
    <row r="7" spans="1:36" s="146" customFormat="1" ht="15" customHeight="1">
      <c r="A7" s="181"/>
      <c r="C7" s="182"/>
      <c r="D7" s="24"/>
      <c r="E7" s="24"/>
      <c r="F7" s="26"/>
      <c r="G7" s="26"/>
      <c r="H7" s="24"/>
      <c r="I7" s="24"/>
      <c r="J7" s="24"/>
      <c r="K7" s="28"/>
      <c r="L7" s="192"/>
      <c r="M7" s="192"/>
      <c r="N7" s="158"/>
      <c r="O7" s="28"/>
      <c r="P7" s="28"/>
      <c r="Q7" s="28"/>
      <c r="R7" s="41"/>
      <c r="S7" s="24"/>
      <c r="T7" s="24"/>
      <c r="U7" s="24"/>
      <c r="V7" s="24"/>
      <c r="W7" s="24"/>
      <c r="X7" s="182"/>
      <c r="Y7" s="171"/>
      <c r="Z7" s="171"/>
      <c r="AA7" s="171"/>
      <c r="AB7" s="171"/>
      <c r="AC7" s="171"/>
      <c r="AD7" s="171"/>
      <c r="AE7" s="171"/>
      <c r="AF7" s="171"/>
      <c r="AG7" s="171"/>
      <c r="AH7" s="171"/>
      <c r="AI7" s="171"/>
      <c r="AJ7" s="171"/>
    </row>
    <row r="8" spans="1:36" ht="18" customHeight="1">
      <c r="D8"/>
      <c r="E8" s="25" t="s">
        <v>5</v>
      </c>
      <c r="F8" s="101" t="s">
        <v>16</v>
      </c>
      <c r="G8" s="884"/>
      <c r="H8" s="884"/>
      <c r="I8" s="100"/>
      <c r="J8" s="158"/>
      <c r="K8" s="25" t="s">
        <v>79</v>
      </c>
      <c r="L8" s="828" t="s">
        <v>87</v>
      </c>
      <c r="M8" s="829"/>
      <c r="N8" s="158"/>
      <c r="O8" s="25" t="s">
        <v>702</v>
      </c>
      <c r="P8" s="5"/>
      <c r="Q8" s="836">
        <f ca="1">TODAY()-6</f>
        <v>45946</v>
      </c>
      <c r="S8" s="25" t="s">
        <v>1552</v>
      </c>
      <c r="U8" s="28"/>
      <c r="W8"/>
      <c r="Y8" s="171"/>
      <c r="Z8" s="171"/>
      <c r="AA8" s="171"/>
      <c r="AB8" s="171"/>
      <c r="AC8" s="171"/>
      <c r="AD8" s="171"/>
      <c r="AE8" s="171"/>
      <c r="AF8" s="171"/>
      <c r="AG8" s="171"/>
      <c r="AH8" s="171"/>
      <c r="AI8" s="171"/>
      <c r="AJ8" s="171"/>
    </row>
    <row r="9" spans="1:36" s="19" customFormat="1" ht="10.050000000000001" customHeight="1">
      <c r="A9" s="183"/>
      <c r="C9" s="179"/>
      <c r="D9" s="28"/>
      <c r="E9" s="10"/>
      <c r="F9" s="10"/>
      <c r="G9" s="10"/>
      <c r="H9" s="10"/>
      <c r="I9" s="10"/>
      <c r="J9" s="28"/>
      <c r="K9" s="12"/>
      <c r="N9" s="158"/>
      <c r="O9" s="12"/>
      <c r="R9" s="41"/>
      <c r="W9" s="28"/>
      <c r="X9" s="179"/>
      <c r="Y9" s="171"/>
      <c r="Z9" s="171"/>
      <c r="AA9" s="171"/>
      <c r="AB9" s="171"/>
      <c r="AC9" s="171"/>
      <c r="AD9" s="171"/>
      <c r="AE9" s="171"/>
      <c r="AF9" s="171"/>
      <c r="AG9" s="171"/>
      <c r="AH9" s="171"/>
      <c r="AI9" s="171"/>
      <c r="AJ9" s="171"/>
    </row>
    <row r="10" spans="1:36" ht="18" customHeight="1">
      <c r="D10"/>
      <c r="E10" s="25" t="s">
        <v>4</v>
      </c>
      <c r="F10" s="806" t="s">
        <v>687</v>
      </c>
      <c r="G10" s="884"/>
      <c r="H10" s="910"/>
      <c r="I10" s="909"/>
      <c r="J10" s="158"/>
      <c r="K10" s="25" t="s">
        <v>49</v>
      </c>
      <c r="L10" s="828">
        <v>988</v>
      </c>
      <c r="M10" s="829"/>
      <c r="N10" s="158"/>
      <c r="O10" s="25" t="s">
        <v>408</v>
      </c>
      <c r="Q10" s="194" t="s">
        <v>701</v>
      </c>
      <c r="R10" s="41"/>
      <c r="S10" s="369" t="s">
        <v>1853</v>
      </c>
      <c r="T10" s="1918" t="s">
        <v>1538</v>
      </c>
      <c r="U10" s="1860"/>
      <c r="V10" s="1861"/>
      <c r="W10"/>
      <c r="Y10" s="171"/>
      <c r="Z10" s="171"/>
      <c r="AA10" s="171"/>
      <c r="AB10" s="171"/>
      <c r="AC10" s="171"/>
      <c r="AD10" s="171"/>
      <c r="AE10" s="171"/>
      <c r="AF10" s="171"/>
      <c r="AG10" s="171"/>
      <c r="AH10" s="171"/>
      <c r="AI10" s="171"/>
      <c r="AJ10" s="171"/>
    </row>
    <row r="11" spans="1:36" s="19" customFormat="1" ht="10.050000000000001" customHeight="1">
      <c r="A11" s="183"/>
      <c r="C11" s="179"/>
      <c r="D11" s="28"/>
      <c r="E11" s="10"/>
      <c r="F11" s="28"/>
      <c r="G11" s="28"/>
      <c r="H11" s="28"/>
      <c r="I11" s="28"/>
      <c r="J11" s="28"/>
      <c r="K11" s="12"/>
      <c r="N11" s="190"/>
      <c r="O11" s="12"/>
      <c r="R11" s="41"/>
      <c r="S11" s="12"/>
      <c r="W11" s="28"/>
      <c r="X11" s="179"/>
      <c r="Y11" s="171"/>
      <c r="Z11" s="171"/>
      <c r="AA11" s="171"/>
      <c r="AB11" s="171"/>
      <c r="AC11" s="171"/>
      <c r="AD11" s="171"/>
      <c r="AE11" s="171"/>
      <c r="AF11" s="171"/>
      <c r="AG11" s="171"/>
      <c r="AH11" s="171"/>
      <c r="AI11" s="171"/>
      <c r="AJ11" s="171"/>
    </row>
    <row r="12" spans="1:36" ht="18" customHeight="1">
      <c r="D12"/>
      <c r="E12" s="25" t="s">
        <v>62</v>
      </c>
      <c r="F12" s="911">
        <v>20</v>
      </c>
      <c r="G12" s="884"/>
      <c r="H12" s="83"/>
      <c r="I12" s="217"/>
      <c r="J12" s="158"/>
      <c r="K12" s="25" t="s">
        <v>575</v>
      </c>
      <c r="L12" s="828">
        <v>998</v>
      </c>
      <c r="M12" s="829"/>
      <c r="N12" s="158"/>
      <c r="O12" s="25" t="s">
        <v>1024</v>
      </c>
      <c r="P12" s="5"/>
      <c r="Q12" s="836">
        <f ca="1">Q8+4</f>
        <v>45950</v>
      </c>
      <c r="R12" s="41"/>
      <c r="S12" s="25" t="s">
        <v>1550</v>
      </c>
      <c r="T12" s="1918">
        <v>45678</v>
      </c>
      <c r="U12" s="1860"/>
      <c r="V12" s="1861"/>
      <c r="W12"/>
      <c r="Y12" s="171"/>
      <c r="Z12" s="171"/>
      <c r="AA12" s="171"/>
      <c r="AB12" s="171"/>
      <c r="AC12" s="171"/>
      <c r="AD12" s="171"/>
      <c r="AE12" s="171"/>
      <c r="AF12" s="171"/>
      <c r="AG12" s="171"/>
      <c r="AH12" s="171"/>
      <c r="AI12" s="171"/>
      <c r="AJ12" s="171"/>
    </row>
    <row r="13" spans="1:36" ht="10.050000000000001" customHeight="1">
      <c r="D13"/>
      <c r="E13" s="12"/>
      <c r="F13" s="10"/>
      <c r="G13" s="10"/>
      <c r="H13" s="28"/>
      <c r="I13" s="28"/>
      <c r="J13" s="28"/>
      <c r="K13" s="12"/>
      <c r="L13" s="19"/>
      <c r="M13" s="19"/>
      <c r="N13" s="190"/>
      <c r="O13" s="12"/>
      <c r="P13" s="19"/>
      <c r="Q13" s="10"/>
      <c r="R13" s="93"/>
      <c r="S13" s="10"/>
      <c r="T13" s="12"/>
      <c r="U13" s="10"/>
      <c r="V13" s="12"/>
      <c r="W13"/>
      <c r="Y13" s="171"/>
      <c r="Z13" s="171"/>
      <c r="AA13" s="171"/>
      <c r="AB13" s="171"/>
      <c r="AC13" s="171"/>
      <c r="AD13" s="171"/>
      <c r="AE13" s="171"/>
      <c r="AF13" s="171"/>
      <c r="AG13" s="171"/>
      <c r="AH13" s="171"/>
      <c r="AI13" s="171"/>
      <c r="AJ13" s="171"/>
    </row>
    <row r="14" spans="1:36" ht="18" customHeight="1">
      <c r="D14"/>
      <c r="E14" s="25" t="s">
        <v>106</v>
      </c>
      <c r="F14" s="1919">
        <v>200000</v>
      </c>
      <c r="G14" s="1811"/>
      <c r="H14" s="83"/>
      <c r="I14" s="217"/>
      <c r="J14" s="28"/>
      <c r="K14" s="25" t="s">
        <v>1959</v>
      </c>
      <c r="L14" s="828" t="s">
        <v>1379</v>
      </c>
      <c r="M14" s="829"/>
      <c r="N14" s="190"/>
      <c r="O14" s="25" t="s">
        <v>1977</v>
      </c>
      <c r="Q14" s="194" t="s">
        <v>1721</v>
      </c>
      <c r="R14" s="93"/>
      <c r="S14" s="25" t="s">
        <v>1549</v>
      </c>
      <c r="T14" s="1918">
        <v>45684</v>
      </c>
      <c r="U14" s="1860"/>
      <c r="V14" s="1861"/>
      <c r="W14"/>
      <c r="Y14" s="171"/>
      <c r="Z14" s="171"/>
      <c r="AA14" s="171"/>
      <c r="AB14" s="171"/>
      <c r="AC14" s="171"/>
      <c r="AD14" s="171"/>
      <c r="AE14" s="171"/>
      <c r="AF14" s="171"/>
      <c r="AG14" s="171"/>
      <c r="AH14" s="171"/>
      <c r="AI14" s="171"/>
      <c r="AJ14" s="171"/>
    </row>
    <row r="15" spans="1:36" ht="10.050000000000001" customHeight="1">
      <c r="D15"/>
      <c r="E15" s="40"/>
      <c r="J15" s="28"/>
      <c r="K15" s="351"/>
      <c r="N15" s="190"/>
      <c r="O15" s="40"/>
      <c r="R15" s="93"/>
      <c r="S15" s="25"/>
      <c r="T15" s="12"/>
      <c r="U15" s="25"/>
      <c r="V15" s="40"/>
      <c r="W15"/>
      <c r="Y15" s="171"/>
      <c r="Z15" s="171"/>
      <c r="AA15" s="171"/>
      <c r="AB15" s="171"/>
      <c r="AC15" s="171"/>
      <c r="AD15" s="171"/>
      <c r="AE15" s="171"/>
      <c r="AF15" s="171"/>
      <c r="AG15" s="171"/>
      <c r="AH15" s="171"/>
      <c r="AI15" s="171"/>
      <c r="AJ15" s="171"/>
    </row>
    <row r="16" spans="1:36" ht="18" customHeight="1">
      <c r="D16"/>
      <c r="E16" s="25" t="s">
        <v>300</v>
      </c>
      <c r="F16" s="1919" t="s">
        <v>1889</v>
      </c>
      <c r="G16" s="1811"/>
      <c r="H16" s="83"/>
      <c r="I16" s="217"/>
      <c r="J16" s="28"/>
      <c r="K16" s="25" t="s">
        <v>1568</v>
      </c>
      <c r="L16" s="828" t="s">
        <v>1164</v>
      </c>
      <c r="M16" s="829"/>
      <c r="N16" s="5"/>
      <c r="O16" s="25" t="s">
        <v>103</v>
      </c>
      <c r="P16" s="5"/>
      <c r="Q16" s="836">
        <f ca="1">Q12+4</f>
        <v>45954</v>
      </c>
      <c r="R16" s="28"/>
      <c r="S16" s="25" t="s">
        <v>1891</v>
      </c>
      <c r="T16" s="1747" t="s">
        <v>1551</v>
      </c>
      <c r="U16" s="1748"/>
      <c r="V16" s="1749"/>
      <c r="W16"/>
      <c r="Y16" s="171"/>
      <c r="Z16" s="171"/>
      <c r="AA16" s="171"/>
      <c r="AB16" s="171"/>
      <c r="AC16" s="171"/>
      <c r="AD16" s="171"/>
      <c r="AE16" s="171"/>
      <c r="AF16" s="171"/>
      <c r="AG16" s="171"/>
      <c r="AH16" s="171"/>
      <c r="AI16" s="171"/>
      <c r="AJ16" s="171"/>
    </row>
    <row r="17" spans="1:36" ht="15" customHeight="1">
      <c r="D17"/>
      <c r="J17" s="28"/>
      <c r="K17" s="28"/>
      <c r="L17" s="28"/>
      <c r="M17" s="28"/>
      <c r="N17" s="190"/>
      <c r="O17" s="28"/>
      <c r="P17" s="28"/>
      <c r="Q17" s="200"/>
      <c r="R17" s="93"/>
      <c r="S17" s="28"/>
      <c r="T17" s="28"/>
      <c r="U17" s="28"/>
      <c r="V17"/>
      <c r="W17"/>
      <c r="Y17" s="171"/>
      <c r="Z17" s="171"/>
      <c r="AA17" s="171"/>
      <c r="AB17" s="171"/>
      <c r="AC17" s="171"/>
      <c r="AD17" s="171"/>
      <c r="AE17" s="171"/>
      <c r="AF17" s="171"/>
      <c r="AG17" s="171"/>
      <c r="AH17" s="171"/>
      <c r="AI17" s="171"/>
      <c r="AJ17" s="171"/>
    </row>
    <row r="18" spans="1:36" ht="15" customHeight="1">
      <c r="E18" s="1815"/>
      <c r="F18" s="1815"/>
      <c r="G18" s="1815"/>
      <c r="H18" s="1815"/>
      <c r="I18" s="1815"/>
      <c r="J18" s="1815"/>
      <c r="K18" s="1815"/>
      <c r="L18" s="1815"/>
      <c r="M18" s="1815"/>
      <c r="N18" s="1815"/>
      <c r="O18" s="1815"/>
      <c r="P18" s="1815"/>
      <c r="Q18" s="1815"/>
      <c r="R18" s="1816"/>
      <c r="S18" s="1816"/>
      <c r="T18" s="1816"/>
      <c r="U18" s="1816"/>
      <c r="V18" s="1816"/>
      <c r="Y18" s="171"/>
      <c r="Z18" s="171"/>
      <c r="AA18" s="171"/>
      <c r="AB18" s="171"/>
      <c r="AC18" s="171"/>
      <c r="AD18" s="171"/>
      <c r="AE18" s="171"/>
      <c r="AF18" s="171"/>
      <c r="AG18" s="171"/>
      <c r="AH18" s="171"/>
      <c r="AI18" s="171"/>
      <c r="AJ18" s="171"/>
    </row>
    <row r="19" spans="1:36" s="171" customFormat="1" ht="26.4" customHeight="1">
      <c r="A19" s="186"/>
      <c r="D19" s="26"/>
      <c r="E19" s="6" t="s">
        <v>114</v>
      </c>
      <c r="F19" s="26"/>
      <c r="G19" s="26"/>
      <c r="H19" s="26"/>
      <c r="I19" s="26"/>
      <c r="J19" s="26"/>
      <c r="K19" s="26"/>
      <c r="L19" s="26"/>
      <c r="M19" s="26"/>
      <c r="N19" s="26"/>
      <c r="O19" s="26"/>
      <c r="P19" s="26"/>
      <c r="Q19" s="26"/>
      <c r="R19" s="26"/>
      <c r="S19" s="26"/>
      <c r="T19" s="26"/>
      <c r="U19" s="26"/>
      <c r="V19" s="26"/>
      <c r="W19" s="5"/>
    </row>
    <row r="20" spans="1:36" s="171" customFormat="1" ht="19.95" customHeight="1">
      <c r="A20" s="186"/>
      <c r="D20"/>
      <c r="E20"/>
      <c r="F20"/>
      <c r="G20"/>
      <c r="H20"/>
      <c r="I20"/>
      <c r="J20"/>
      <c r="K20"/>
      <c r="L20"/>
      <c r="M20"/>
      <c r="N20"/>
      <c r="O20"/>
      <c r="P20"/>
      <c r="Q20"/>
      <c r="R20"/>
      <c r="S20"/>
      <c r="T20"/>
      <c r="U20"/>
      <c r="V20"/>
      <c r="W20" s="5"/>
    </row>
    <row r="21" spans="1:36" s="171" customFormat="1" ht="19.95" customHeight="1">
      <c r="A21" s="186"/>
      <c r="D21"/>
      <c r="E21"/>
      <c r="F21"/>
      <c r="G21"/>
      <c r="H21"/>
      <c r="I21"/>
      <c r="J21"/>
      <c r="K21"/>
      <c r="L21"/>
      <c r="M21"/>
      <c r="N21" s="93"/>
      <c r="O21" s="96"/>
      <c r="P21" s="96"/>
      <c r="Q21" s="93"/>
      <c r="R21" s="93"/>
      <c r="S21" s="96"/>
      <c r="T21" s="96"/>
      <c r="U21" s="96"/>
      <c r="V21"/>
      <c r="W21" s="5"/>
    </row>
    <row r="22" spans="1:36" s="171" customFormat="1" ht="19.95" customHeight="1">
      <c r="A22" s="186"/>
      <c r="D22"/>
      <c r="E22"/>
      <c r="F22"/>
      <c r="G22"/>
      <c r="H22"/>
      <c r="I22"/>
      <c r="J22"/>
      <c r="K22"/>
      <c r="L22"/>
      <c r="M22"/>
      <c r="N22" s="93"/>
      <c r="O22" s="96"/>
      <c r="P22" s="96"/>
      <c r="Q22" s="93"/>
      <c r="R22" s="93"/>
      <c r="S22" s="96"/>
      <c r="T22" s="96"/>
      <c r="U22" s="96"/>
      <c r="V22"/>
      <c r="W22" s="5"/>
    </row>
    <row r="23" spans="1:36" s="171" customFormat="1" ht="19.95" customHeight="1">
      <c r="A23" s="186"/>
      <c r="D23"/>
      <c r="E23"/>
      <c r="F23"/>
      <c r="G23"/>
      <c r="H23"/>
      <c r="I23"/>
      <c r="J23"/>
      <c r="K23"/>
      <c r="L23"/>
      <c r="M23"/>
      <c r="N23" s="93"/>
      <c r="O23" s="96"/>
      <c r="P23" s="96"/>
      <c r="Q23" s="93"/>
      <c r="R23" s="93"/>
      <c r="S23" s="96"/>
      <c r="T23" s="96"/>
      <c r="U23" s="96"/>
      <c r="V23"/>
      <c r="W23" s="5"/>
    </row>
    <row r="24" spans="1:36" s="171" customFormat="1" ht="19.95" customHeight="1">
      <c r="A24" s="186"/>
      <c r="D24"/>
      <c r="E24"/>
      <c r="F24"/>
      <c r="G24"/>
      <c r="H24"/>
      <c r="I24"/>
      <c r="J24"/>
      <c r="K24"/>
      <c r="L24"/>
      <c r="M24"/>
      <c r="N24" s="93"/>
      <c r="O24" s="96"/>
      <c r="P24" s="96"/>
      <c r="Q24" s="93"/>
      <c r="R24" s="93"/>
      <c r="S24" s="96"/>
      <c r="T24" s="96"/>
      <c r="U24" s="96"/>
      <c r="V24"/>
      <c r="W24" s="5"/>
    </row>
    <row r="25" spans="1:36" s="171" customFormat="1" ht="19.95" customHeight="1">
      <c r="A25" s="186"/>
      <c r="D25"/>
      <c r="E25"/>
      <c r="F25"/>
      <c r="G25"/>
      <c r="H25"/>
      <c r="I25"/>
      <c r="J25"/>
      <c r="K25"/>
      <c r="L25"/>
      <c r="M25"/>
      <c r="N25" s="93"/>
      <c r="O25" s="96"/>
      <c r="P25" s="96"/>
      <c r="Q25" s="93"/>
      <c r="R25" s="93"/>
      <c r="S25" s="96"/>
      <c r="T25" s="96"/>
      <c r="U25" s="96"/>
      <c r="V25"/>
      <c r="W25" s="5"/>
    </row>
    <row r="26" spans="1:36" s="171" customFormat="1" ht="19.95" customHeight="1">
      <c r="A26" s="186"/>
      <c r="D26"/>
      <c r="E26"/>
      <c r="F26"/>
      <c r="G26"/>
      <c r="H26"/>
      <c r="I26"/>
      <c r="J26"/>
      <c r="K26"/>
      <c r="L26"/>
      <c r="M26"/>
      <c r="N26" s="93"/>
      <c r="O26" s="96"/>
      <c r="P26" s="96"/>
      <c r="Q26" s="93"/>
      <c r="R26" s="93"/>
      <c r="S26" s="96"/>
      <c r="T26" s="96"/>
      <c r="U26" s="96"/>
      <c r="V26"/>
      <c r="W26" s="5"/>
    </row>
    <row r="27" spans="1:36" s="171" customFormat="1">
      <c r="A27" s="186"/>
      <c r="N27" s="172"/>
      <c r="O27" s="173"/>
      <c r="P27" s="173"/>
      <c r="Q27" s="172"/>
      <c r="R27" s="172"/>
      <c r="S27" s="173"/>
      <c r="T27" s="173"/>
      <c r="U27" s="173"/>
    </row>
    <row r="28" spans="1:36" s="171" customFormat="1">
      <c r="A28" s="186"/>
      <c r="N28" s="172"/>
      <c r="O28" s="173"/>
      <c r="P28" s="173"/>
      <c r="Q28" s="172"/>
      <c r="R28" s="172"/>
      <c r="S28" s="173"/>
      <c r="T28" s="173"/>
      <c r="U28" s="173"/>
    </row>
    <row r="29" spans="1:36" s="171" customFormat="1">
      <c r="A29" s="186"/>
      <c r="N29" s="172"/>
      <c r="O29" s="173"/>
      <c r="P29" s="173"/>
      <c r="Q29" s="172"/>
      <c r="R29" s="172"/>
      <c r="S29" s="173"/>
      <c r="T29" s="173"/>
      <c r="U29" s="173"/>
    </row>
    <row r="30" spans="1:36" s="171" customFormat="1">
      <c r="A30" s="186"/>
      <c r="N30" s="172"/>
      <c r="O30" s="173"/>
      <c r="P30" s="173"/>
      <c r="Q30" s="172"/>
      <c r="R30" s="172"/>
      <c r="S30" s="173"/>
      <c r="T30" s="173"/>
      <c r="U30" s="173"/>
    </row>
    <row r="31" spans="1:36" s="171" customFormat="1">
      <c r="A31" s="186"/>
      <c r="N31" s="172"/>
      <c r="O31" s="173"/>
      <c r="P31" s="173"/>
      <c r="Q31" s="172"/>
      <c r="R31" s="172"/>
      <c r="S31" s="173"/>
      <c r="T31" s="173"/>
      <c r="U31" s="173"/>
    </row>
    <row r="32" spans="1:36" s="171" customFormat="1">
      <c r="A32" s="186"/>
      <c r="N32" s="172"/>
      <c r="O32" s="173"/>
      <c r="P32" s="173"/>
      <c r="Q32" s="172"/>
      <c r="R32" s="172"/>
      <c r="S32" s="173"/>
      <c r="T32" s="173"/>
      <c r="U32" s="173"/>
    </row>
    <row r="33" spans="1:21" s="171" customFormat="1">
      <c r="A33" s="186"/>
      <c r="N33" s="172"/>
      <c r="O33" s="173"/>
      <c r="P33" s="173"/>
      <c r="Q33" s="172"/>
      <c r="R33" s="172"/>
      <c r="S33" s="173"/>
      <c r="T33" s="173"/>
      <c r="U33" s="173"/>
    </row>
    <row r="34" spans="1:21" s="171" customFormat="1">
      <c r="A34" s="186"/>
      <c r="N34" s="172"/>
      <c r="O34" s="173"/>
      <c r="P34" s="173"/>
      <c r="Q34" s="172"/>
      <c r="R34" s="172"/>
      <c r="S34" s="173"/>
      <c r="T34" s="173"/>
      <c r="U34" s="173"/>
    </row>
  </sheetData>
  <mergeCells count="13">
    <mergeCell ref="E18:V18"/>
    <mergeCell ref="S6:V6"/>
    <mergeCell ref="T10:V10"/>
    <mergeCell ref="T12:V12"/>
    <mergeCell ref="F14:G14"/>
    <mergeCell ref="F16:G16"/>
    <mergeCell ref="O6:Q6"/>
    <mergeCell ref="T14:V14"/>
    <mergeCell ref="A2:B2"/>
    <mergeCell ref="E2:K2"/>
    <mergeCell ref="E4:I4"/>
    <mergeCell ref="E6:I6"/>
    <mergeCell ref="K6:M6"/>
  </mergeCells>
  <dataValidations count="2">
    <dataValidation type="list" allowBlank="1" showInputMessage="1" showErrorMessage="1" sqref="Q14" xr:uid="{0B46C1C9-D9AA-4063-AE34-347AF48B426A}">
      <formula1>"Awaiting Medical,Awaiting Policy,Accepted,Declined,Withdrawn"</formula1>
    </dataValidation>
    <dataValidation type="list" allowBlank="1" showInputMessage="1" showErrorMessage="1" sqref="Q10" xr:uid="{E29CCF0D-93A6-4B8F-942F-3A5F366DB28D}">
      <formula1>"Form Filled,Awaiting Document,Awaiting Deposit,Submitted"</formula1>
    </dataValidation>
  </dataValidations>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7F5A4-34C2-4942-A69F-D39DDC22CB39}">
  <dimension ref="A1:AH30"/>
  <sheetViews>
    <sheetView showGridLines="0" workbookViewId="0"/>
  </sheetViews>
  <sheetFormatPr defaultRowHeight="14.4"/>
  <cols>
    <col min="1" max="1" width="21.5546875" style="56" customWidth="1"/>
    <col min="2" max="2" width="1.77734375" style="536" customWidth="1"/>
    <col min="3" max="3" width="2.44140625" style="40" customWidth="1"/>
    <col min="4" max="4" width="34.33203125" style="56" customWidth="1"/>
    <col min="5" max="5" width="2.77734375" style="56" customWidth="1"/>
    <col min="6" max="6" width="15.33203125" style="56" customWidth="1"/>
    <col min="7" max="7" width="2.77734375" style="56" customWidth="1"/>
    <col min="8" max="8" width="15.33203125" style="56" customWidth="1"/>
    <col min="9" max="9" width="2.77734375" style="56" customWidth="1"/>
    <col min="10" max="10" width="15.33203125" style="56" customWidth="1"/>
    <col min="11" max="11" width="2.77734375" style="56" customWidth="1"/>
    <col min="12" max="12" width="15.33203125" style="56" customWidth="1"/>
    <col min="13" max="13" width="2.77734375" style="56" customWidth="1"/>
    <col min="14" max="14" width="15.33203125" style="56" customWidth="1"/>
    <col min="15" max="15" width="2.77734375" style="56" customWidth="1"/>
    <col min="16" max="16" width="15.33203125" style="56" customWidth="1"/>
    <col min="17" max="17" width="2.77734375" style="56" customWidth="1"/>
    <col min="18" max="18" width="15.33203125" style="93" customWidth="1"/>
    <col min="19" max="19" width="2.77734375" style="56" customWidth="1"/>
    <col min="20" max="20" width="5.33203125" style="56" customWidth="1"/>
    <col min="21" max="21" width="5" style="56" bestFit="1" customWidth="1"/>
    <col min="22" max="22" width="5.77734375" style="56" customWidth="1"/>
    <col min="23" max="23" width="1.5546875" style="56" customWidth="1"/>
    <col min="24" max="24" width="28.33203125" style="536" customWidth="1"/>
    <col min="25" max="27" width="8.88671875" style="536"/>
    <col min="28" max="16384" width="8.88671875" style="56"/>
  </cols>
  <sheetData>
    <row r="1" spans="1:34" s="5" customFormat="1" ht="14.4" customHeight="1">
      <c r="A1" s="56"/>
      <c r="B1" s="171"/>
      <c r="C1" s="171"/>
      <c r="D1" s="171"/>
      <c r="E1" s="171"/>
      <c r="F1" s="171"/>
      <c r="G1" s="171"/>
      <c r="H1" s="171"/>
      <c r="I1" s="171"/>
      <c r="J1" s="171"/>
      <c r="K1" s="171"/>
      <c r="L1" s="171"/>
      <c r="M1" s="171"/>
      <c r="N1" s="171"/>
      <c r="O1" s="171"/>
      <c r="P1" s="171"/>
      <c r="Q1" s="171"/>
      <c r="R1" s="171"/>
      <c r="S1" s="171"/>
      <c r="T1" s="171"/>
      <c r="U1" s="171"/>
      <c r="V1" s="171"/>
      <c r="W1" s="171"/>
      <c r="X1" s="172"/>
      <c r="Y1" s="173"/>
      <c r="Z1" s="173"/>
      <c r="AA1" s="172"/>
      <c r="AB1" s="172"/>
      <c r="AC1" s="173"/>
      <c r="AD1" s="173"/>
      <c r="AE1" s="171"/>
      <c r="AF1" s="171"/>
      <c r="AG1" s="171"/>
      <c r="AH1" s="171"/>
    </row>
    <row r="2" spans="1:34" customFormat="1" ht="34.950000000000003" customHeight="1">
      <c r="A2" s="56"/>
      <c r="B2" s="171"/>
      <c r="C2" s="5"/>
      <c r="D2" s="1797" t="s">
        <v>1972</v>
      </c>
      <c r="E2" s="1769"/>
      <c r="F2" s="1769"/>
      <c r="G2" s="1769"/>
      <c r="H2" s="1769"/>
      <c r="I2" s="1769"/>
      <c r="J2" s="1769"/>
      <c r="K2" s="1769"/>
      <c r="L2" s="1769"/>
      <c r="M2" s="1769"/>
      <c r="N2" s="56"/>
      <c r="O2" s="5"/>
      <c r="P2" s="5"/>
      <c r="Q2" s="5"/>
      <c r="R2" s="5"/>
      <c r="S2" s="5"/>
      <c r="T2" s="5"/>
      <c r="U2" s="1009"/>
      <c r="V2" s="1009"/>
      <c r="W2" s="5"/>
      <c r="X2" s="171"/>
      <c r="Y2" s="171"/>
      <c r="Z2" s="171"/>
      <c r="AA2" s="171"/>
      <c r="AB2" s="5"/>
      <c r="AC2" s="5"/>
      <c r="AD2" s="5"/>
      <c r="AE2" s="5"/>
      <c r="AF2" s="5"/>
      <c r="AG2" s="5"/>
      <c r="AH2" s="5"/>
    </row>
    <row r="3" spans="1:34" customFormat="1" ht="15" customHeight="1">
      <c r="A3" s="56"/>
      <c r="B3" s="536"/>
      <c r="C3" s="536"/>
      <c r="D3" s="172"/>
      <c r="E3" s="172"/>
      <c r="F3" s="172"/>
      <c r="G3" s="172"/>
      <c r="H3" s="176"/>
      <c r="I3" s="176"/>
      <c r="J3" s="172"/>
      <c r="K3" s="172"/>
      <c r="L3" s="172"/>
      <c r="M3" s="172"/>
      <c r="N3" s="176"/>
      <c r="O3" s="176"/>
      <c r="P3" s="176"/>
      <c r="Q3" s="176"/>
      <c r="R3" s="171"/>
      <c r="S3" s="171"/>
      <c r="T3" s="171"/>
      <c r="U3" s="172"/>
      <c r="V3" s="172"/>
      <c r="W3" s="171"/>
      <c r="X3" s="171"/>
      <c r="Y3" s="171"/>
      <c r="Z3" s="171"/>
      <c r="AA3" s="171"/>
      <c r="AB3" s="171"/>
      <c r="AC3" s="171"/>
      <c r="AD3" s="171"/>
      <c r="AE3" s="171"/>
      <c r="AF3" s="171"/>
      <c r="AG3" s="171"/>
      <c r="AH3" s="171"/>
    </row>
    <row r="4" spans="1:34" s="16" customFormat="1" ht="25.05" customHeight="1">
      <c r="A4" s="56"/>
      <c r="B4" s="178"/>
      <c r="D4" s="1071" t="s">
        <v>2043</v>
      </c>
      <c r="E4" s="999"/>
      <c r="F4" s="41"/>
      <c r="G4" s="41"/>
      <c r="H4" s="93"/>
      <c r="K4" s="999"/>
      <c r="N4" s="999"/>
      <c r="R4" s="372"/>
      <c r="W4" s="18"/>
      <c r="X4" s="1010"/>
      <c r="Y4" s="1010"/>
      <c r="Z4" s="1010"/>
      <c r="AA4" s="1010"/>
      <c r="AB4" s="18"/>
      <c r="AC4" s="18"/>
      <c r="AD4" s="18"/>
    </row>
    <row r="5" spans="1:34" s="16" customFormat="1" ht="19.95" customHeight="1">
      <c r="A5" s="56"/>
      <c r="B5" s="178"/>
      <c r="D5" s="999" t="s">
        <v>680</v>
      </c>
      <c r="E5" s="1074"/>
      <c r="F5" s="1597" t="s">
        <v>280</v>
      </c>
      <c r="G5" s="41"/>
      <c r="H5" s="999" t="s">
        <v>448</v>
      </c>
      <c r="J5" s="999" t="s">
        <v>5</v>
      </c>
      <c r="K5" s="999"/>
      <c r="L5" s="999" t="s">
        <v>4</v>
      </c>
      <c r="M5" s="999"/>
      <c r="P5" s="999" t="s">
        <v>62</v>
      </c>
      <c r="R5" s="999" t="s">
        <v>106</v>
      </c>
      <c r="T5" s="1630" t="s">
        <v>451</v>
      </c>
      <c r="U5" s="1630" t="s">
        <v>2044</v>
      </c>
      <c r="V5" s="1630" t="s">
        <v>2045</v>
      </c>
      <c r="W5" s="18"/>
      <c r="X5" s="1010"/>
      <c r="Y5" s="1010"/>
      <c r="Z5" s="1010"/>
      <c r="AA5" s="1010"/>
      <c r="AB5" s="18"/>
      <c r="AC5" s="18"/>
      <c r="AD5" s="18"/>
    </row>
    <row r="6" spans="1:34" s="93" customFormat="1" ht="19.95" customHeight="1">
      <c r="B6" s="172"/>
      <c r="C6" s="37"/>
      <c r="D6" s="1696" t="s">
        <v>681</v>
      </c>
      <c r="E6" s="1074"/>
      <c r="F6" s="1697" t="s">
        <v>320</v>
      </c>
      <c r="G6" s="41"/>
      <c r="H6" s="1698">
        <f>VL!L8</f>
        <v>29460</v>
      </c>
      <c r="J6" s="1696" t="s">
        <v>16</v>
      </c>
      <c r="K6" s="1630"/>
      <c r="L6" s="1699" t="s">
        <v>687</v>
      </c>
      <c r="M6" s="1702"/>
      <c r="N6" s="1701"/>
      <c r="P6" s="1700">
        <v>20</v>
      </c>
      <c r="Q6" s="68"/>
      <c r="R6" s="1700">
        <v>1000000</v>
      </c>
      <c r="S6" s="68"/>
      <c r="T6" s="1650">
        <f ca="1">DATEDIF(LL!V7,TODAY(),"Y")</f>
        <v>40</v>
      </c>
      <c r="U6" s="1650" t="str">
        <f>IF(F6="Mr","M","F")</f>
        <v>F</v>
      </c>
      <c r="V6" s="1650">
        <f ca="1">IF(U6="M",T6+1,T6-2)</f>
        <v>38</v>
      </c>
      <c r="X6" s="172"/>
      <c r="Y6" s="172"/>
      <c r="Z6" s="172"/>
      <c r="AA6" s="172"/>
    </row>
    <row r="7" spans="1:34" s="1015" customFormat="1" ht="19.95" customHeight="1">
      <c r="B7" s="1016"/>
      <c r="C7" s="1017"/>
      <c r="E7" s="1074"/>
      <c r="F7" s="1081"/>
      <c r="G7" s="1081"/>
      <c r="H7" s="1081"/>
      <c r="I7" s="1081"/>
      <c r="J7"/>
      <c r="K7" s="16"/>
      <c r="L7"/>
      <c r="M7"/>
      <c r="N7"/>
      <c r="O7"/>
      <c r="P7"/>
      <c r="Q7"/>
      <c r="R7" s="68"/>
      <c r="S7"/>
      <c r="T7" s="1284"/>
      <c r="X7" s="1016"/>
      <c r="Y7" s="1016"/>
      <c r="Z7" s="1016"/>
      <c r="AA7" s="1016"/>
    </row>
    <row r="8" spans="1:34" s="1074" customFormat="1" ht="19.95" customHeight="1">
      <c r="B8" s="1285"/>
      <c r="C8" s="1286"/>
      <c r="D8" s="1025" t="s">
        <v>1963</v>
      </c>
      <c r="F8" s="41" t="s">
        <v>1769</v>
      </c>
      <c r="G8" s="1081"/>
      <c r="H8" s="41" t="s">
        <v>1937</v>
      </c>
      <c r="I8" s="41"/>
      <c r="J8" s="41" t="s">
        <v>1938</v>
      </c>
      <c r="K8" s="999"/>
      <c r="L8" s="41" t="s">
        <v>1770</v>
      </c>
      <c r="N8" s="41" t="s">
        <v>1768</v>
      </c>
      <c r="P8" s="41" t="s">
        <v>1939</v>
      </c>
      <c r="R8" s="26" t="s">
        <v>1813</v>
      </c>
      <c r="S8" s="41"/>
      <c r="X8" s="1285"/>
      <c r="Y8" s="1285"/>
      <c r="Z8" s="1285"/>
      <c r="AA8" s="1285"/>
    </row>
    <row r="9" spans="1:34" s="1289" customFormat="1" ht="19.95" customHeight="1">
      <c r="B9" s="1290"/>
      <c r="C9" s="1291"/>
      <c r="D9" s="1025" t="s">
        <v>1964</v>
      </c>
      <c r="E9" s="168"/>
      <c r="F9" s="1312">
        <v>200</v>
      </c>
      <c r="G9" s="1065"/>
      <c r="H9" s="1628">
        <v>135</v>
      </c>
      <c r="I9" s="364"/>
      <c r="J9" s="1312">
        <v>400</v>
      </c>
      <c r="K9" s="1260"/>
      <c r="L9" s="1312">
        <v>500</v>
      </c>
      <c r="M9" s="1292"/>
      <c r="N9" s="1312">
        <v>600</v>
      </c>
      <c r="O9" s="1292"/>
      <c r="P9" s="1312">
        <v>1355</v>
      </c>
      <c r="Q9" s="1292"/>
      <c r="R9" s="1312">
        <v>800</v>
      </c>
      <c r="S9" s="1260"/>
      <c r="T9" s="664"/>
      <c r="X9" s="1290"/>
      <c r="Y9" s="1290"/>
      <c r="Z9" s="1290"/>
      <c r="AA9" s="1290"/>
    </row>
    <row r="10" spans="1:34" s="1015" customFormat="1" ht="19.95" customHeight="1">
      <c r="B10" s="1016"/>
      <c r="C10" s="1017"/>
      <c r="D10" s="999" t="s">
        <v>1744</v>
      </c>
      <c r="E10" s="999"/>
      <c r="F10" s="1260"/>
      <c r="G10" s="1313"/>
      <c r="H10" s="1065"/>
      <c r="I10" s="1065"/>
      <c r="J10" s="1313"/>
      <c r="K10" s="1260"/>
      <c r="L10" s="1260"/>
      <c r="M10" s="1059"/>
      <c r="N10" s="1260"/>
      <c r="O10" s="1065"/>
      <c r="P10" s="364"/>
      <c r="Q10" s="1313"/>
      <c r="R10" s="1260"/>
      <c r="S10" s="1260"/>
      <c r="T10" s="999" t="s">
        <v>416</v>
      </c>
      <c r="X10" s="1016"/>
      <c r="Y10" s="1016"/>
      <c r="Z10" s="1016"/>
      <c r="AA10" s="1016"/>
    </row>
    <row r="11" spans="1:34" s="1292" customFormat="1" ht="19.95" customHeight="1">
      <c r="B11" s="1293"/>
      <c r="C11" s="1294"/>
      <c r="D11" s="1312">
        <v>6610</v>
      </c>
      <c r="E11" s="141"/>
      <c r="F11" s="1312"/>
      <c r="G11" s="1065"/>
      <c r="H11" s="1628"/>
      <c r="I11" s="364"/>
      <c r="J11" s="1312">
        <v>400</v>
      </c>
      <c r="K11" s="1260"/>
      <c r="L11" s="1312"/>
      <c r="M11" s="1059"/>
      <c r="N11" s="1312">
        <v>600</v>
      </c>
      <c r="P11" s="1312"/>
      <c r="R11" s="1312"/>
      <c r="S11" s="141"/>
      <c r="T11" s="1923">
        <f>D11+F11+H11+J11+L11+N11+P11+R11+L22</f>
        <v>8584</v>
      </c>
      <c r="U11" s="1924"/>
      <c r="V11" s="1925"/>
      <c r="X11" s="1293"/>
      <c r="Y11" s="1293"/>
      <c r="Z11" s="1293"/>
      <c r="AA11" s="1293"/>
    </row>
    <row r="12" spans="1:34" s="1015" customFormat="1" ht="19.95" customHeight="1" thickBot="1">
      <c r="B12" s="1016"/>
      <c r="C12" s="1017"/>
      <c r="D12" s="999" t="s">
        <v>702</v>
      </c>
      <c r="F12" s="999" t="s">
        <v>408</v>
      </c>
      <c r="G12" s="999"/>
      <c r="J12" s="999" t="s">
        <v>169</v>
      </c>
      <c r="N12" s="999" t="s">
        <v>110</v>
      </c>
      <c r="R12" s="999" t="s">
        <v>180</v>
      </c>
      <c r="X12" s="1016"/>
      <c r="Y12" s="1016"/>
      <c r="Z12" s="1016"/>
      <c r="AA12" s="1016"/>
    </row>
    <row r="13" spans="1:34" s="1113" customFormat="1" ht="19.95" customHeight="1" thickBot="1">
      <c r="B13" s="1295"/>
      <c r="C13" s="1083"/>
      <c r="D13" s="1707">
        <f ca="1">TODAY()-15</f>
        <v>45937</v>
      </c>
      <c r="E13" s="893"/>
      <c r="F13" s="1930" t="s">
        <v>701</v>
      </c>
      <c r="G13" s="1933"/>
      <c r="H13" s="1934"/>
      <c r="J13" s="1935" t="s">
        <v>262</v>
      </c>
      <c r="K13" s="1936"/>
      <c r="L13" s="1937"/>
      <c r="N13" s="1706" t="s">
        <v>112</v>
      </c>
      <c r="O13" s="1705"/>
      <c r="P13" s="1704"/>
      <c r="Q13" s="893"/>
      <c r="R13" s="1920" t="s">
        <v>1971</v>
      </c>
      <c r="S13" s="1921"/>
      <c r="T13" s="1921"/>
      <c r="U13" s="1921"/>
      <c r="V13" s="1922"/>
      <c r="X13" s="1295"/>
      <c r="Y13" s="1295"/>
      <c r="Z13" s="1295"/>
      <c r="AA13" s="1295"/>
    </row>
    <row r="14" spans="1:34" s="1015" customFormat="1" ht="19.95" customHeight="1">
      <c r="B14" s="1016"/>
      <c r="C14" s="1017"/>
      <c r="D14" s="1071" t="s">
        <v>104</v>
      </c>
      <c r="E14" s="1081"/>
      <c r="F14" s="1081"/>
      <c r="G14" s="1081"/>
      <c r="H14" s="1081"/>
      <c r="I14" s="1081"/>
      <c r="J14" s="1081"/>
      <c r="K14" s="1081"/>
      <c r="L14" s="1081"/>
      <c r="M14" s="1059"/>
      <c r="N14" s="1081"/>
      <c r="O14" s="1081"/>
      <c r="P14" s="1081"/>
      <c r="Q14" s="1081"/>
      <c r="R14" s="1648"/>
      <c r="S14" s="1081"/>
      <c r="T14" s="1081"/>
      <c r="U14" s="1081"/>
      <c r="V14" s="1081"/>
      <c r="X14" s="1016"/>
      <c r="Y14" s="1016"/>
      <c r="Z14" s="1016"/>
      <c r="AA14" s="1016"/>
    </row>
    <row r="15" spans="1:34" s="1015" customFormat="1" ht="19.95" customHeight="1">
      <c r="B15" s="1016"/>
      <c r="C15" s="1017"/>
      <c r="D15" s="999" t="s">
        <v>1941</v>
      </c>
      <c r="E15" s="1081"/>
      <c r="F15" s="999" t="s">
        <v>1958</v>
      </c>
      <c r="G15" s="999"/>
      <c r="I15" s="999"/>
      <c r="J15" s="999" t="s">
        <v>1222</v>
      </c>
      <c r="M15" s="1059"/>
      <c r="N15" s="999" t="s">
        <v>49</v>
      </c>
      <c r="O15" s="999"/>
      <c r="P15" s="999" t="s">
        <v>1940</v>
      </c>
      <c r="R15" s="1647" t="s">
        <v>575</v>
      </c>
      <c r="S15" s="999"/>
      <c r="T15" s="999"/>
      <c r="U15" s="999"/>
      <c r="V15" s="999"/>
      <c r="X15" s="1016"/>
      <c r="Y15" s="1016"/>
      <c r="Z15" s="1016"/>
      <c r="AA15" s="1016"/>
    </row>
    <row r="16" spans="1:34" s="1113" customFormat="1" ht="19.95" customHeight="1">
      <c r="B16" s="1295"/>
      <c r="C16" s="1083"/>
      <c r="D16" s="1696" t="s">
        <v>87</v>
      </c>
      <c r="E16" s="1082"/>
      <c r="F16" s="1930" t="s">
        <v>1379</v>
      </c>
      <c r="G16" s="1933"/>
      <c r="H16" s="1934"/>
      <c r="I16" s="141"/>
      <c r="J16" s="1930" t="s">
        <v>1164</v>
      </c>
      <c r="K16" s="1938"/>
      <c r="L16" s="1939"/>
      <c r="N16" s="1312">
        <f>ROUND(0.0875*T11,0)</f>
        <v>751</v>
      </c>
      <c r="O16" s="1015"/>
      <c r="P16" s="1628">
        <f>ROUND(0.01*N16,0)</f>
        <v>8</v>
      </c>
      <c r="Q16" s="1111"/>
      <c r="R16" s="1923">
        <f>N16+P16</f>
        <v>759</v>
      </c>
      <c r="S16" s="1924"/>
      <c r="T16" s="1924"/>
      <c r="U16" s="1924"/>
      <c r="V16" s="1925"/>
      <c r="X16" s="1295"/>
      <c r="Y16" s="1295"/>
      <c r="Z16" s="1295"/>
      <c r="AA16" s="1295"/>
    </row>
    <row r="17" spans="2:27" s="1015" customFormat="1" ht="25.2" customHeight="1">
      <c r="B17" s="1016"/>
      <c r="C17" s="1017"/>
      <c r="D17" s="1071" t="s">
        <v>1890</v>
      </c>
      <c r="E17" s="1081"/>
      <c r="F17" s="1081"/>
      <c r="G17" s="1081"/>
      <c r="H17" s="1081"/>
      <c r="I17" s="1081"/>
      <c r="J17" s="1081"/>
      <c r="K17" s="1081"/>
      <c r="L17" s="1081"/>
      <c r="M17" s="1081"/>
      <c r="N17" s="1074"/>
      <c r="P17" s="999"/>
      <c r="Q17" s="93"/>
      <c r="R17" s="1313"/>
      <c r="X17" s="1016"/>
      <c r="Y17" s="1016"/>
      <c r="Z17" s="1016"/>
      <c r="AA17" s="1016"/>
    </row>
    <row r="18" spans="2:27" ht="19.95" customHeight="1">
      <c r="D18" s="999" t="s">
        <v>1853</v>
      </c>
      <c r="E18" s="999"/>
      <c r="F18" s="999" t="s">
        <v>1857</v>
      </c>
      <c r="G18" s="93"/>
      <c r="I18" s="1081"/>
      <c r="J18" s="999" t="s">
        <v>1542</v>
      </c>
      <c r="K18" s="999"/>
      <c r="L18" s="1081"/>
      <c r="N18" s="999" t="s">
        <v>1891</v>
      </c>
      <c r="Q18" s="999"/>
      <c r="R18" s="68"/>
      <c r="S18" s="93"/>
      <c r="T18" s="93"/>
    </row>
    <row r="19" spans="2:27" s="1111" customFormat="1" ht="19.95" customHeight="1">
      <c r="B19" s="1297"/>
      <c r="C19" s="1298"/>
      <c r="D19" s="1708" t="s">
        <v>1538</v>
      </c>
      <c r="E19" s="99"/>
      <c r="F19" s="1927">
        <f ca="1">TODAY()-5</f>
        <v>45947</v>
      </c>
      <c r="G19" s="1928"/>
      <c r="H19" s="1929"/>
      <c r="I19" s="1019"/>
      <c r="J19" s="1927">
        <f ca="1">TODAY()-1</f>
        <v>45951</v>
      </c>
      <c r="K19" s="1928"/>
      <c r="L19" s="1929"/>
      <c r="M19" s="893"/>
      <c r="N19" s="1940" t="s">
        <v>1966</v>
      </c>
      <c r="O19" s="1941"/>
      <c r="P19" s="1941"/>
      <c r="Q19" s="1941"/>
      <c r="R19" s="1941"/>
      <c r="S19" s="1941"/>
      <c r="T19" s="1941"/>
      <c r="U19" s="1941"/>
      <c r="V19" s="1942"/>
      <c r="X19" s="1297"/>
      <c r="Y19" s="1297"/>
      <c r="Z19" s="1297"/>
      <c r="AA19" s="1297"/>
    </row>
    <row r="20" spans="2:27" s="1111" customFormat="1" ht="24.6" customHeight="1">
      <c r="B20" s="1297"/>
      <c r="C20" s="1298"/>
      <c r="D20" s="1071" t="s">
        <v>1980</v>
      </c>
      <c r="E20" s="893"/>
      <c r="F20" s="893"/>
      <c r="G20" s="893"/>
      <c r="H20" s="893"/>
      <c r="I20" s="893"/>
      <c r="J20" s="893"/>
      <c r="K20" s="893"/>
      <c r="L20" s="893"/>
      <c r="M20" s="893"/>
      <c r="N20" s="893"/>
      <c r="O20" s="893"/>
      <c r="P20" s="893"/>
      <c r="Q20" s="893"/>
      <c r="R20" s="1292"/>
      <c r="S20" s="893"/>
      <c r="T20" s="893"/>
      <c r="U20" s="893"/>
      <c r="V20" s="893"/>
      <c r="X20" s="1297"/>
      <c r="Y20" s="1297"/>
      <c r="Z20" s="1297"/>
      <c r="AA20" s="1297"/>
    </row>
    <row r="21" spans="2:27" s="1111" customFormat="1" ht="19.95" customHeight="1">
      <c r="B21" s="1297"/>
      <c r="C21" s="1298"/>
      <c r="D21" s="999" t="s">
        <v>703</v>
      </c>
      <c r="E21" s="99"/>
      <c r="F21" s="999" t="s">
        <v>1967</v>
      </c>
      <c r="G21" s="1015"/>
      <c r="H21" s="1015"/>
      <c r="J21" s="999" t="s">
        <v>1</v>
      </c>
      <c r="L21" s="999" t="s">
        <v>1960</v>
      </c>
      <c r="N21" s="999" t="s">
        <v>8</v>
      </c>
      <c r="P21" s="999" t="s">
        <v>1936</v>
      </c>
      <c r="S21" s="893"/>
      <c r="X21" s="1297"/>
      <c r="Y21" s="1297"/>
      <c r="Z21" s="1297"/>
      <c r="AA21" s="1297"/>
    </row>
    <row r="22" spans="2:27" s="1111" customFormat="1" ht="19.95" customHeight="1">
      <c r="B22" s="1297"/>
      <c r="C22" s="1298"/>
      <c r="D22" s="1707">
        <f ca="1">TODAY()-3</f>
        <v>45949</v>
      </c>
      <c r="E22" s="99"/>
      <c r="F22" s="1930" t="s">
        <v>1721</v>
      </c>
      <c r="G22" s="1931"/>
      <c r="H22" s="1932"/>
      <c r="J22" s="1696" t="s">
        <v>1969</v>
      </c>
      <c r="L22" s="1703">
        <v>974</v>
      </c>
      <c r="N22" s="1709">
        <f ca="1">TODAY()-15</f>
        <v>45937</v>
      </c>
      <c r="P22" s="1649">
        <f ca="1">N22+(365.25*P6)-1</f>
        <v>53241</v>
      </c>
      <c r="S22" s="893"/>
      <c r="T22" s="1926"/>
      <c r="U22" s="1926"/>
      <c r="V22" s="1926"/>
      <c r="X22" s="1297"/>
      <c r="Y22" s="1297"/>
      <c r="Z22" s="1297"/>
      <c r="AA22" s="1297"/>
    </row>
    <row r="23" spans="2:27" s="1012" customFormat="1" ht="19.95" customHeight="1">
      <c r="B23" s="1013"/>
      <c r="C23" s="1014"/>
      <c r="R23" s="999"/>
      <c r="S23" s="999"/>
      <c r="T23" s="999"/>
      <c r="U23" s="93"/>
      <c r="V23" s="93"/>
      <c r="X23" s="1013"/>
      <c r="Y23" s="1013"/>
      <c r="Z23" s="1013"/>
      <c r="AA23" s="1013"/>
    </row>
    <row r="24" spans="2:27" ht="15" customHeight="1">
      <c r="C24" s="536"/>
      <c r="D24" s="536"/>
      <c r="E24" s="536"/>
      <c r="F24" s="536"/>
      <c r="G24" s="536"/>
      <c r="H24" s="536"/>
      <c r="I24" s="536"/>
      <c r="J24" s="536"/>
      <c r="K24" s="536"/>
      <c r="L24" s="536"/>
      <c r="M24" s="536"/>
      <c r="N24" s="536"/>
      <c r="O24" s="536"/>
      <c r="P24" s="536"/>
      <c r="Q24" s="536"/>
      <c r="R24" s="172"/>
      <c r="S24" s="536"/>
      <c r="T24" s="536"/>
      <c r="U24" s="536"/>
      <c r="V24" s="536"/>
      <c r="W24" s="536"/>
      <c r="Y24" s="1013"/>
      <c r="Z24" s="1013"/>
      <c r="AA24" s="1013"/>
    </row>
    <row r="25" spans="2:27" ht="30" customHeight="1">
      <c r="D25" s="1009" t="s">
        <v>114</v>
      </c>
      <c r="Y25" s="534"/>
      <c r="Z25" s="534"/>
      <c r="AA25" s="534"/>
    </row>
    <row r="26" spans="2:27" ht="19.95" customHeight="1">
      <c r="D26" s="999"/>
      <c r="E26" s="1015"/>
      <c r="F26" s="999"/>
      <c r="G26" s="999"/>
      <c r="H26" s="1015"/>
      <c r="I26" s="1015"/>
      <c r="J26" s="999"/>
      <c r="K26" s="1015"/>
      <c r="L26" s="1015"/>
      <c r="M26" s="1015"/>
      <c r="N26" s="999"/>
      <c r="O26" s="1074"/>
      <c r="P26" s="1059"/>
      <c r="Q26" s="1015"/>
      <c r="R26" s="999"/>
      <c r="S26" s="1015"/>
      <c r="T26" s="1015"/>
      <c r="U26" s="1015"/>
      <c r="V26" s="1015"/>
      <c r="Y26" s="1013"/>
      <c r="Z26" s="1013"/>
      <c r="AA26" s="1013"/>
    </row>
    <row r="27" spans="2:27">
      <c r="D27" s="1318"/>
      <c r="E27" s="893"/>
      <c r="F27" s="25"/>
      <c r="G27" s="93"/>
      <c r="H27" s="93"/>
      <c r="I27" s="1113"/>
      <c r="J27" s="893"/>
      <c r="M27" s="1113"/>
      <c r="N27" s="25"/>
      <c r="O27" s="93"/>
      <c r="P27" s="93"/>
      <c r="Q27" s="893"/>
      <c r="R27" s="1111"/>
      <c r="S27" s="26"/>
      <c r="T27" s="26"/>
      <c r="U27" s="26"/>
      <c r="V27" s="26"/>
      <c r="Y27" s="534"/>
      <c r="Z27" s="534"/>
      <c r="AA27" s="534"/>
    </row>
    <row r="28" spans="2:27">
      <c r="J28" s="93"/>
      <c r="K28" s="93"/>
      <c r="P28" s="93"/>
      <c r="Q28" s="93"/>
      <c r="Y28" s="1013"/>
      <c r="Z28" s="1013"/>
      <c r="AA28" s="1013"/>
    </row>
    <row r="29" spans="2:27">
      <c r="Y29" s="534"/>
      <c r="Z29" s="534"/>
      <c r="AA29" s="534"/>
    </row>
    <row r="30" spans="2:27">
      <c r="Y30" s="1013"/>
      <c r="Z30" s="1013"/>
      <c r="AA30" s="1013"/>
    </row>
  </sheetData>
  <mergeCells count="13">
    <mergeCell ref="D2:M2"/>
    <mergeCell ref="R13:V13"/>
    <mergeCell ref="T11:V11"/>
    <mergeCell ref="T22:V22"/>
    <mergeCell ref="R16:V16"/>
    <mergeCell ref="F19:H19"/>
    <mergeCell ref="J19:L19"/>
    <mergeCell ref="F22:H22"/>
    <mergeCell ref="F13:H13"/>
    <mergeCell ref="J13:L13"/>
    <mergeCell ref="F16:H16"/>
    <mergeCell ref="J16:L16"/>
    <mergeCell ref="N19:V19"/>
  </mergeCells>
  <dataValidations count="9">
    <dataValidation type="list" allowBlank="1" showInputMessage="1" showErrorMessage="1" sqref="N13 R27" xr:uid="{B30188F1-DABF-404A-B4DF-AE9763E98586}">
      <formula1>"Direct,Call,Referal,Walk In,Event,Flyer"</formula1>
    </dataValidation>
    <dataValidation type="list" allowBlank="1" showInputMessage="1" showErrorMessage="1" sqref="F16:G16" xr:uid="{A140C8FE-EB7F-4735-B428-01427E7232C7}">
      <formula1>"Direct,Online,Standing Order,Salary Deduction"</formula1>
    </dataValidation>
    <dataValidation type="list" allowBlank="1" showInputMessage="1" showErrorMessage="1" sqref="D19" xr:uid="{22C37296-8D6D-4BDC-A801-9CAFC8623C00}">
      <formula1>"Jivan,Murthy,Chetty,AMSA,Wilkins"</formula1>
    </dataValidation>
    <dataValidation type="list" allowBlank="1" showInputMessage="1" showErrorMessage="1" sqref="J13 J27" xr:uid="{3E219534-238B-4C85-88F7-C9CE19F69EE0}">
      <formula1>"Keystone,Simon"</formula1>
    </dataValidation>
    <dataValidation type="list" allowBlank="1" showInputMessage="1" showErrorMessage="1" sqref="D16" xr:uid="{0FECC9E4-44AB-4104-B392-0B1F2D5FB06A}">
      <formula1>"Monthly,Annually,Bi-Annual,Quarterly,Single"</formula1>
    </dataValidation>
    <dataValidation type="list" allowBlank="1" showInputMessage="1" showErrorMessage="1" sqref="J6" xr:uid="{E695C60A-6BA7-4389-B2D6-70732CDD4524}">
      <formula1>"SACOS,Hsavy,Alliance"</formula1>
    </dataValidation>
    <dataValidation type="list" allowBlank="1" showInputMessage="1" showErrorMessage="1" sqref="F6" xr:uid="{B3BDF528-F210-4837-92DE-C11953715488}">
      <formula1>"Mr,Mrs,Miss,Ms"</formula1>
    </dataValidation>
    <dataValidation type="list" allowBlank="1" showInputMessage="1" showErrorMessage="1" sqref="F27:H27 F13:H13" xr:uid="{93115F84-3A75-400D-916E-5AE9C582FF8F}">
      <formula1>"Offer Made,Form Filled,Awaiting Document,Awaiting Deposit,Submitted"</formula1>
    </dataValidation>
    <dataValidation type="list" allowBlank="1" showInputMessage="1" showErrorMessage="1" sqref="F22:H22" xr:uid="{E01EB11B-AA27-48F1-970D-DA71360E033E}">
      <formula1>"Awaiting Medical,Awaiting Policy,Approved,Withdrawn,Declined"</formula1>
    </dataValidation>
  </dataValidations>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EA4EE-53B2-4851-9C90-3B947D56F999}">
  <dimension ref="A1:AO30"/>
  <sheetViews>
    <sheetView showGridLines="0" workbookViewId="0">
      <selection activeCell="E26" sqref="E26"/>
    </sheetView>
  </sheetViews>
  <sheetFormatPr defaultRowHeight="14.4"/>
  <cols>
    <col min="1" max="1" width="21.5546875" style="56" customWidth="1"/>
    <col min="2" max="2" width="1.77734375" style="536" customWidth="1"/>
    <col min="3" max="3" width="2.44140625" style="40" customWidth="1"/>
    <col min="4" max="4" width="24.21875" style="56" customWidth="1"/>
    <col min="5" max="5" width="2.77734375" style="56" customWidth="1"/>
    <col min="6" max="6" width="12.77734375" style="56" customWidth="1"/>
    <col min="7" max="7" width="2.77734375" style="56" customWidth="1"/>
    <col min="8" max="8" width="7.77734375" style="56" customWidth="1"/>
    <col min="9" max="9" width="5.77734375" style="56" customWidth="1"/>
    <col min="10" max="10" width="2.77734375" style="56" customWidth="1"/>
    <col min="11" max="11" width="12.77734375" style="56" customWidth="1"/>
    <col min="12" max="12" width="2.77734375" style="56" customWidth="1"/>
    <col min="13" max="13" width="12.77734375" style="56" customWidth="1"/>
    <col min="14" max="14" width="2.77734375" style="56" customWidth="1"/>
    <col min="15" max="15" width="7.77734375" style="56" customWidth="1"/>
    <col min="16" max="16" width="5.77734375" style="56" customWidth="1"/>
    <col min="17" max="17" width="2.77734375" style="56" customWidth="1"/>
    <col min="18" max="18" width="12.77734375" style="56" customWidth="1"/>
    <col min="19" max="19" width="2.77734375" style="56" customWidth="1"/>
    <col min="20" max="20" width="12.77734375" style="56" customWidth="1"/>
    <col min="21" max="22" width="2.77734375" style="56" customWidth="1"/>
    <col min="23" max="23" width="10.77734375" style="56" customWidth="1"/>
    <col min="24" max="24" width="2.77734375" style="56" customWidth="1"/>
    <col min="25" max="25" width="6.77734375" style="56" customWidth="1"/>
    <col min="26" max="26" width="1.88671875" style="56" customWidth="1"/>
    <col min="27" max="27" width="7.77734375" style="56" customWidth="1"/>
    <col min="28" max="28" width="1.44140625" style="56" customWidth="1"/>
    <col min="29" max="29" width="7.5546875" style="56" customWidth="1"/>
    <col min="30" max="30" width="1.5546875" style="56" customWidth="1"/>
    <col min="31" max="31" width="18.109375" style="536" customWidth="1"/>
    <col min="32" max="34" width="8.88671875" style="536"/>
    <col min="35" max="16384" width="8.88671875" style="56"/>
  </cols>
  <sheetData>
    <row r="1" spans="1:41" s="5" customFormat="1" ht="14.4" customHeight="1">
      <c r="A1" s="56"/>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2"/>
      <c r="AF1" s="173"/>
      <c r="AG1" s="173"/>
      <c r="AH1" s="172"/>
      <c r="AI1" s="172"/>
      <c r="AJ1" s="173"/>
      <c r="AK1" s="173"/>
      <c r="AL1" s="171"/>
      <c r="AM1" s="171"/>
      <c r="AN1" s="171"/>
      <c r="AO1" s="171"/>
    </row>
    <row r="2" spans="1:41" customFormat="1" ht="34.950000000000003" customHeight="1">
      <c r="A2" s="56"/>
      <c r="B2" s="171"/>
      <c r="C2" s="5"/>
      <c r="D2" s="1797" t="s">
        <v>1972</v>
      </c>
      <c r="E2" s="1769"/>
      <c r="F2" s="1769"/>
      <c r="G2" s="1769"/>
      <c r="H2" s="1769"/>
      <c r="I2" s="1769"/>
      <c r="J2" s="1769"/>
      <c r="K2" s="1769"/>
      <c r="L2" s="1769"/>
      <c r="M2" s="1769"/>
      <c r="N2" s="1769"/>
      <c r="O2" s="56"/>
      <c r="P2" s="56"/>
      <c r="Q2" s="5"/>
      <c r="R2" s="5"/>
      <c r="S2" s="5"/>
      <c r="T2" s="5"/>
      <c r="U2" s="5"/>
      <c r="V2" s="5"/>
      <c r="W2" s="1009"/>
      <c r="X2" s="1009"/>
      <c r="Y2" s="1009"/>
      <c r="Z2" s="1009"/>
      <c r="AA2" s="5"/>
      <c r="AB2" s="5"/>
      <c r="AC2" s="175"/>
      <c r="AD2" s="5"/>
      <c r="AE2" s="171"/>
      <c r="AF2" s="171"/>
      <c r="AG2" s="171"/>
      <c r="AH2" s="171"/>
      <c r="AI2" s="5"/>
      <c r="AJ2" s="5"/>
      <c r="AK2" s="5"/>
      <c r="AL2" s="5"/>
      <c r="AM2" s="5"/>
      <c r="AN2" s="5"/>
      <c r="AO2" s="5"/>
    </row>
    <row r="3" spans="1:41" customFormat="1" ht="15" customHeight="1">
      <c r="A3" s="56"/>
      <c r="B3" s="536"/>
      <c r="C3" s="536"/>
      <c r="D3" s="172"/>
      <c r="E3" s="172"/>
      <c r="F3" s="172"/>
      <c r="G3" s="172"/>
      <c r="H3" s="176"/>
      <c r="I3" s="176"/>
      <c r="J3" s="176"/>
      <c r="K3" s="172"/>
      <c r="L3" s="172"/>
      <c r="M3" s="172"/>
      <c r="N3" s="172"/>
      <c r="O3" s="176"/>
      <c r="P3" s="176"/>
      <c r="Q3" s="176"/>
      <c r="R3" s="176"/>
      <c r="S3" s="176"/>
      <c r="T3" s="171"/>
      <c r="U3" s="171"/>
      <c r="V3" s="171"/>
      <c r="W3" s="172"/>
      <c r="X3" s="172"/>
      <c r="Y3" s="172"/>
      <c r="Z3" s="172"/>
      <c r="AA3" s="171"/>
      <c r="AB3" s="171"/>
      <c r="AC3" s="171"/>
      <c r="AD3" s="171"/>
      <c r="AE3" s="171"/>
      <c r="AF3" s="171"/>
      <c r="AG3" s="171"/>
      <c r="AH3" s="171"/>
      <c r="AI3" s="171"/>
      <c r="AJ3" s="171"/>
      <c r="AK3" s="171"/>
      <c r="AL3" s="171"/>
      <c r="AM3" s="171"/>
      <c r="AN3" s="171"/>
      <c r="AO3" s="171"/>
    </row>
    <row r="4" spans="1:41" s="16" customFormat="1" ht="25.05" customHeight="1">
      <c r="A4" s="56"/>
      <c r="B4" s="178"/>
      <c r="D4" s="1071" t="s">
        <v>2043</v>
      </c>
      <c r="E4" s="999"/>
      <c r="F4" s="41"/>
      <c r="G4" s="41"/>
      <c r="H4" s="1970"/>
      <c r="I4" s="1971"/>
      <c r="K4" s="999"/>
      <c r="L4" s="999"/>
      <c r="O4" s="999"/>
      <c r="P4" s="999"/>
      <c r="R4" s="999"/>
      <c r="T4" s="999"/>
      <c r="U4" s="372"/>
      <c r="V4" s="41"/>
      <c r="W4" s="999"/>
      <c r="Y4" s="999"/>
      <c r="Z4" s="999"/>
      <c r="AA4" s="999"/>
      <c r="AC4" s="999"/>
      <c r="AD4" s="18"/>
      <c r="AE4" s="1010"/>
      <c r="AF4" s="1010"/>
      <c r="AG4" s="1010"/>
      <c r="AH4" s="1010"/>
      <c r="AI4" s="18"/>
      <c r="AJ4" s="18"/>
      <c r="AK4" s="18"/>
    </row>
    <row r="5" spans="1:41" s="16" customFormat="1" ht="19.95" customHeight="1">
      <c r="A5" s="56"/>
      <c r="B5" s="178"/>
      <c r="D5" s="999" t="s">
        <v>680</v>
      </c>
      <c r="E5" s="999"/>
      <c r="F5" s="41"/>
      <c r="G5" s="41"/>
      <c r="H5" s="1597" t="s">
        <v>280</v>
      </c>
      <c r="I5" s="1598"/>
      <c r="K5" s="999" t="s">
        <v>5</v>
      </c>
      <c r="L5" s="999"/>
      <c r="O5" s="999" t="s">
        <v>4</v>
      </c>
      <c r="P5" s="999"/>
      <c r="R5" s="999"/>
      <c r="T5" s="999" t="s">
        <v>106</v>
      </c>
      <c r="U5" s="372"/>
      <c r="V5" s="41"/>
      <c r="W5" s="999" t="s">
        <v>62</v>
      </c>
      <c r="Y5" s="999" t="s">
        <v>451</v>
      </c>
      <c r="Z5" s="999"/>
      <c r="AA5" s="999" t="s">
        <v>1961</v>
      </c>
      <c r="AC5" s="999" t="s">
        <v>1962</v>
      </c>
      <c r="AD5" s="18"/>
      <c r="AE5" s="1010"/>
      <c r="AF5" s="1010"/>
      <c r="AG5" s="1010"/>
      <c r="AH5" s="1010"/>
      <c r="AI5" s="18"/>
      <c r="AJ5" s="18"/>
      <c r="AK5" s="18"/>
    </row>
    <row r="6" spans="1:41" s="93" customFormat="1" ht="19.95" customHeight="1">
      <c r="B6" s="172"/>
      <c r="C6" s="37"/>
      <c r="D6" s="1949" t="s">
        <v>681</v>
      </c>
      <c r="E6" s="1972"/>
      <c r="F6" s="1973"/>
      <c r="G6" s="1081"/>
      <c r="H6" s="1949" t="s">
        <v>1354</v>
      </c>
      <c r="I6" s="1953"/>
      <c r="K6" s="1949" t="s">
        <v>16</v>
      </c>
      <c r="L6" s="1965"/>
      <c r="M6" s="1966"/>
      <c r="O6" s="1949" t="s">
        <v>687</v>
      </c>
      <c r="P6" s="1962"/>
      <c r="Q6" s="1962"/>
      <c r="R6" s="1963"/>
      <c r="T6" s="1974">
        <v>1000000</v>
      </c>
      <c r="U6" s="1956"/>
      <c r="V6" s="41"/>
      <c r="W6" s="1519">
        <v>20</v>
      </c>
      <c r="Y6" s="1314">
        <f ca="1">DATEDIF(LL!V7,TODAY(),"Y")</f>
        <v>40</v>
      </c>
      <c r="Z6" s="212"/>
      <c r="AA6" s="1314" t="str">
        <f>IF(H6="Mr","M","F")</f>
        <v>F</v>
      </c>
      <c r="AC6" s="1314">
        <f ca="1">IF(AA6="M",Y6+1,Y6-2)</f>
        <v>38</v>
      </c>
      <c r="AE6" s="172"/>
      <c r="AF6" s="172"/>
      <c r="AG6" s="172"/>
      <c r="AH6" s="172"/>
    </row>
    <row r="7" spans="1:41" s="1015" customFormat="1" ht="15.6" customHeight="1">
      <c r="B7" s="1016"/>
      <c r="C7" s="1017"/>
      <c r="E7" s="1081"/>
      <c r="F7" s="1081"/>
      <c r="G7" s="1081"/>
      <c r="H7" s="1081"/>
      <c r="I7" s="1081"/>
      <c r="J7" s="1081"/>
      <c r="K7"/>
      <c r="L7" s="16"/>
      <c r="M7"/>
      <c r="N7"/>
      <c r="O7"/>
      <c r="P7"/>
      <c r="Q7"/>
      <c r="R7"/>
      <c r="S7"/>
      <c r="T7"/>
      <c r="U7"/>
      <c r="V7" s="41"/>
      <c r="W7" s="1284"/>
      <c r="X7" s="1284"/>
      <c r="Y7" s="1284"/>
      <c r="Z7" s="1284"/>
      <c r="AA7" s="1289"/>
      <c r="AB7" s="1284"/>
      <c r="AC7" s="1284"/>
      <c r="AE7" s="1016"/>
      <c r="AF7" s="1016"/>
      <c r="AG7" s="1016"/>
      <c r="AH7" s="1016"/>
    </row>
    <row r="8" spans="1:41" s="1074" customFormat="1" ht="19.95" customHeight="1">
      <c r="B8" s="1285"/>
      <c r="C8" s="1286"/>
      <c r="D8" s="1025" t="s">
        <v>1963</v>
      </c>
      <c r="F8" s="41" t="s">
        <v>1769</v>
      </c>
      <c r="G8" s="1081"/>
      <c r="H8" s="41" t="s">
        <v>1937</v>
      </c>
      <c r="I8" s="41"/>
      <c r="J8" s="41"/>
      <c r="K8" s="41" t="s">
        <v>1938</v>
      </c>
      <c r="L8" s="999"/>
      <c r="M8" s="41" t="s">
        <v>1770</v>
      </c>
      <c r="O8" s="41" t="s">
        <v>1768</v>
      </c>
      <c r="P8" s="41"/>
      <c r="R8" s="41" t="s">
        <v>1939</v>
      </c>
      <c r="T8" s="41" t="s">
        <v>1813</v>
      </c>
      <c r="U8" s="41"/>
      <c r="V8" s="41"/>
      <c r="X8" s="41"/>
      <c r="Y8" s="41" t="s">
        <v>123</v>
      </c>
      <c r="AE8" s="1285"/>
      <c r="AF8" s="1285"/>
      <c r="AG8" s="1285"/>
      <c r="AH8" s="1285"/>
    </row>
    <row r="9" spans="1:41" s="1289" customFormat="1" ht="19.95" customHeight="1">
      <c r="B9" s="1290"/>
      <c r="C9" s="1291"/>
      <c r="D9" s="1025" t="s">
        <v>1964</v>
      </c>
      <c r="E9" s="168"/>
      <c r="F9" s="1312">
        <v>200</v>
      </c>
      <c r="G9" s="1065"/>
      <c r="H9" s="1923">
        <v>300</v>
      </c>
      <c r="I9" s="1925"/>
      <c r="J9" s="364"/>
      <c r="K9" s="1312">
        <v>400</v>
      </c>
      <c r="L9" s="1260"/>
      <c r="M9" s="1312">
        <v>500</v>
      </c>
      <c r="N9" s="1292"/>
      <c r="O9" s="1923">
        <v>600</v>
      </c>
      <c r="P9" s="1925"/>
      <c r="Q9" s="1292"/>
      <c r="R9" s="1312">
        <v>700</v>
      </c>
      <c r="S9" s="1292"/>
      <c r="T9" s="1312">
        <v>800</v>
      </c>
      <c r="U9" s="1260"/>
      <c r="V9" s="1074"/>
      <c r="W9" s="664"/>
      <c r="X9" s="664"/>
      <c r="Y9" s="1631"/>
      <c r="Z9" s="1632"/>
      <c r="AA9" s="1633"/>
      <c r="AB9" s="1634"/>
      <c r="AC9" s="1635"/>
      <c r="AE9" s="1290"/>
      <c r="AF9" s="1290"/>
      <c r="AG9" s="1290"/>
      <c r="AH9" s="1290"/>
    </row>
    <row r="10" spans="1:41" s="1015" customFormat="1" ht="19.95" customHeight="1">
      <c r="B10" s="1016"/>
      <c r="C10" s="1017"/>
      <c r="D10" s="999" t="s">
        <v>1744</v>
      </c>
      <c r="E10" s="999"/>
      <c r="F10" s="1260"/>
      <c r="G10" s="1313"/>
      <c r="H10" s="1260"/>
      <c r="I10" s="1065"/>
      <c r="J10" s="1065"/>
      <c r="K10" s="1313"/>
      <c r="L10" s="1260"/>
      <c r="M10" s="1260"/>
      <c r="N10" s="1059"/>
      <c r="O10" s="1260"/>
      <c r="P10" s="1260"/>
      <c r="Q10" s="1065"/>
      <c r="R10" s="364"/>
      <c r="S10" s="1313"/>
      <c r="T10" s="1260"/>
      <c r="U10" s="1260"/>
      <c r="V10" s="999" t="s">
        <v>575</v>
      </c>
      <c r="W10" s="1074"/>
      <c r="X10" s="1074"/>
      <c r="Y10" s="1636"/>
      <c r="Z10" s="1074"/>
      <c r="AA10" s="1074"/>
      <c r="AB10" s="1629"/>
      <c r="AC10" s="1637"/>
      <c r="AE10" s="1016"/>
      <c r="AF10" s="1016"/>
      <c r="AG10" s="1016"/>
      <c r="AH10" s="1016"/>
    </row>
    <row r="11" spans="1:41" s="1292" customFormat="1" ht="19.95" customHeight="1">
      <c r="B11" s="1293"/>
      <c r="C11" s="1294"/>
      <c r="D11" s="1312">
        <v>6610</v>
      </c>
      <c r="E11" s="141"/>
      <c r="F11" s="1312"/>
      <c r="G11" s="1065"/>
      <c r="H11" s="1923"/>
      <c r="I11" s="1925"/>
      <c r="J11" s="364"/>
      <c r="K11" s="1312">
        <v>400</v>
      </c>
      <c r="L11" s="1260"/>
      <c r="M11" s="1312"/>
      <c r="N11" s="1059"/>
      <c r="O11" s="1923">
        <v>600</v>
      </c>
      <c r="P11" s="1925"/>
      <c r="R11" s="1312"/>
      <c r="T11" s="1312"/>
      <c r="U11" s="141"/>
      <c r="V11" s="1923">
        <f>D11+F11+H11+K11+M11+O11+R11+T11+O22</f>
        <v>8378</v>
      </c>
      <c r="W11" s="1925"/>
      <c r="Y11" s="1638"/>
      <c r="Z11" s="1455"/>
      <c r="AA11" s="1455"/>
      <c r="AB11" s="1455"/>
      <c r="AC11" s="1639"/>
      <c r="AE11" s="1293"/>
      <c r="AF11" s="1293"/>
      <c r="AG11" s="1293"/>
      <c r="AH11" s="1293"/>
    </row>
    <row r="12" spans="1:41" s="1015" customFormat="1" ht="19.95" customHeight="1" thickBot="1">
      <c r="B12" s="1016"/>
      <c r="C12" s="1017"/>
      <c r="D12" s="999" t="s">
        <v>702</v>
      </c>
      <c r="F12" s="999" t="s">
        <v>408</v>
      </c>
      <c r="G12" s="999"/>
      <c r="H12" s="999"/>
      <c r="K12" s="999" t="s">
        <v>169</v>
      </c>
      <c r="O12" s="999" t="s">
        <v>110</v>
      </c>
      <c r="T12" s="999" t="s">
        <v>180</v>
      </c>
      <c r="X12" s="1081"/>
      <c r="Y12" s="1640"/>
      <c r="Z12" s="999"/>
      <c r="AA12" s="17"/>
      <c r="AB12" s="17"/>
      <c r="AC12" s="1637"/>
      <c r="AE12" s="1016"/>
      <c r="AF12" s="1016"/>
      <c r="AG12" s="1016"/>
      <c r="AH12" s="1016"/>
    </row>
    <row r="13" spans="1:41" s="1113" customFormat="1" ht="19.95" customHeight="1" thickBot="1">
      <c r="B13" s="1295"/>
      <c r="C13" s="1083"/>
      <c r="D13" s="1520">
        <f ca="1">TODAY()-15</f>
        <v>45937</v>
      </c>
      <c r="E13" s="893"/>
      <c r="F13" s="1949" t="s">
        <v>701</v>
      </c>
      <c r="G13" s="1962"/>
      <c r="H13" s="1962"/>
      <c r="I13" s="1963"/>
      <c r="K13" s="1964" t="s">
        <v>262</v>
      </c>
      <c r="L13" s="1965"/>
      <c r="M13" s="1966"/>
      <c r="O13" s="1964" t="s">
        <v>112</v>
      </c>
      <c r="P13" s="1952"/>
      <c r="Q13" s="1952"/>
      <c r="R13" s="1953"/>
      <c r="S13" s="893"/>
      <c r="T13" s="1967" t="s">
        <v>1971</v>
      </c>
      <c r="U13" s="1968"/>
      <c r="V13" s="1968"/>
      <c r="W13" s="1969"/>
      <c r="X13" s="1081"/>
      <c r="Y13" s="1641"/>
      <c r="Z13" s="949"/>
      <c r="AA13" s="41"/>
      <c r="AB13" s="41"/>
      <c r="AC13" s="1184"/>
      <c r="AE13" s="1295"/>
      <c r="AF13" s="1295"/>
      <c r="AG13" s="1295"/>
      <c r="AH13" s="1295"/>
    </row>
    <row r="14" spans="1:41" s="1015" customFormat="1" ht="27.6" hidden="1" customHeight="1">
      <c r="B14" s="1016"/>
      <c r="C14" s="1017"/>
      <c r="D14" s="1071" t="s">
        <v>104</v>
      </c>
      <c r="E14" s="1081"/>
      <c r="F14" s="1081"/>
      <c r="G14" s="1081"/>
      <c r="H14" s="1081"/>
      <c r="I14" s="1081"/>
      <c r="J14" s="1081"/>
      <c r="K14" s="1081"/>
      <c r="L14" s="1081"/>
      <c r="M14" s="1081"/>
      <c r="N14" s="1059"/>
      <c r="O14" s="1081"/>
      <c r="P14" s="1081"/>
      <c r="Q14" s="1081"/>
      <c r="R14" s="1081"/>
      <c r="S14" s="1081"/>
      <c r="T14" s="1081"/>
      <c r="U14" s="1081"/>
      <c r="V14" s="1081"/>
      <c r="W14" s="1081"/>
      <c r="X14" s="1081"/>
      <c r="Y14" s="1642"/>
      <c r="Z14" s="1081"/>
      <c r="AA14" s="1284"/>
      <c r="AB14" s="1284"/>
      <c r="AC14" s="1643"/>
      <c r="AE14" s="1016"/>
      <c r="AF14" s="1016"/>
      <c r="AG14" s="1016"/>
      <c r="AH14" s="1016"/>
    </row>
    <row r="15" spans="1:41" s="1015" customFormat="1" ht="19.95" customHeight="1">
      <c r="B15" s="1016"/>
      <c r="C15" s="1017"/>
      <c r="D15" s="999" t="s">
        <v>1941</v>
      </c>
      <c r="E15" s="1081"/>
      <c r="F15" s="999" t="s">
        <v>1958</v>
      </c>
      <c r="G15" s="999"/>
      <c r="H15" s="999"/>
      <c r="J15" s="999"/>
      <c r="K15" s="999" t="s">
        <v>1222</v>
      </c>
      <c r="N15" s="1059"/>
      <c r="O15" s="999" t="s">
        <v>49</v>
      </c>
      <c r="P15" s="999"/>
      <c r="Q15" s="999"/>
      <c r="R15" s="999" t="s">
        <v>1940</v>
      </c>
      <c r="T15" s="999" t="s">
        <v>575</v>
      </c>
      <c r="U15" s="999"/>
      <c r="V15" s="999"/>
      <c r="W15" s="999"/>
      <c r="X15" s="999"/>
      <c r="Y15" s="1636"/>
      <c r="Z15" s="1074"/>
      <c r="AA15" s="1074"/>
      <c r="AB15" s="1074"/>
      <c r="AC15" s="1637"/>
      <c r="AE15" s="1016"/>
      <c r="AF15" s="1016"/>
      <c r="AG15" s="1016"/>
      <c r="AH15" s="1016"/>
    </row>
    <row r="16" spans="1:41" s="1113" customFormat="1" ht="19.95" customHeight="1">
      <c r="B16" s="1295"/>
      <c r="C16" s="1083"/>
      <c r="D16" s="1449" t="s">
        <v>87</v>
      </c>
      <c r="E16" s="1082"/>
      <c r="F16" s="1949" t="s">
        <v>1379</v>
      </c>
      <c r="G16" s="1962"/>
      <c r="H16" s="1962"/>
      <c r="I16" s="1963"/>
      <c r="J16" s="141"/>
      <c r="K16" s="1949" t="s">
        <v>1164</v>
      </c>
      <c r="L16" s="1952"/>
      <c r="M16" s="1953"/>
      <c r="O16" s="1923">
        <f>ROUND(0.0875*V11,0)</f>
        <v>733</v>
      </c>
      <c r="P16" s="1925"/>
      <c r="Q16" s="1015"/>
      <c r="R16" s="1628">
        <f>ROUND(0.01*O16,0)</f>
        <v>7</v>
      </c>
      <c r="S16" s="1111"/>
      <c r="T16" s="1923">
        <f>O16+R16</f>
        <v>740</v>
      </c>
      <c r="U16" s="1924"/>
      <c r="V16" s="1924"/>
      <c r="W16" s="1925"/>
      <c r="Y16" s="1644"/>
      <c r="Z16" s="1645"/>
      <c r="AA16" s="1645"/>
      <c r="AB16" s="1645"/>
      <c r="AC16" s="1646"/>
      <c r="AE16" s="1295"/>
      <c r="AF16" s="1295"/>
      <c r="AG16" s="1295"/>
      <c r="AH16" s="1295"/>
    </row>
    <row r="17" spans="2:34" s="1015" customFormat="1" ht="25.05" customHeight="1">
      <c r="B17" s="1016"/>
      <c r="C17" s="1017"/>
      <c r="D17" s="1071" t="s">
        <v>1890</v>
      </c>
      <c r="E17" s="1081"/>
      <c r="F17" s="1081"/>
      <c r="G17" s="1081"/>
      <c r="H17" s="1081"/>
      <c r="I17" s="1081"/>
      <c r="J17" s="1081"/>
      <c r="K17" s="1081"/>
      <c r="L17" s="1081"/>
      <c r="M17" s="1081"/>
      <c r="N17" s="1081"/>
      <c r="O17" s="1074"/>
      <c r="P17" s="1074"/>
      <c r="R17" s="999"/>
      <c r="S17" s="93"/>
      <c r="AA17" s="1074"/>
      <c r="AB17" s="1074"/>
      <c r="AE17" s="1016"/>
      <c r="AF17" s="1016"/>
      <c r="AG17" s="1016"/>
      <c r="AH17" s="1016"/>
    </row>
    <row r="18" spans="2:34" ht="19.95" customHeight="1">
      <c r="D18" s="999" t="s">
        <v>1853</v>
      </c>
      <c r="E18" s="999"/>
      <c r="F18" s="999" t="s">
        <v>1857</v>
      </c>
      <c r="G18" s="93"/>
      <c r="J18" s="1081"/>
      <c r="K18" s="999" t="s">
        <v>1542</v>
      </c>
      <c r="L18" s="999"/>
      <c r="M18" s="1081"/>
      <c r="O18" s="999" t="s">
        <v>1891</v>
      </c>
      <c r="P18" s="1081"/>
      <c r="S18" s="999"/>
      <c r="T18" s="93"/>
      <c r="U18" s="93"/>
      <c r="V18" s="93"/>
      <c r="AA18" s="93"/>
      <c r="AB18" s="93"/>
    </row>
    <row r="19" spans="2:34" s="1111" customFormat="1" ht="19.95" customHeight="1">
      <c r="B19" s="1297"/>
      <c r="C19" s="1298"/>
      <c r="D19" s="1521" t="s">
        <v>1538</v>
      </c>
      <c r="E19" s="99"/>
      <c r="F19" s="1943">
        <f ca="1">TODAY()-5</f>
        <v>45947</v>
      </c>
      <c r="G19" s="1944"/>
      <c r="H19" s="1944"/>
      <c r="I19" s="1945"/>
      <c r="J19" s="1019"/>
      <c r="K19" s="1943">
        <f ca="1">TODAY()-1</f>
        <v>45951</v>
      </c>
      <c r="L19" s="1944"/>
      <c r="M19" s="1945"/>
      <c r="N19" s="893"/>
      <c r="O19" s="1946" t="s">
        <v>1966</v>
      </c>
      <c r="P19" s="1947"/>
      <c r="Q19" s="1947"/>
      <c r="R19" s="1947"/>
      <c r="S19" s="1947"/>
      <c r="T19" s="1947"/>
      <c r="U19" s="1947"/>
      <c r="V19" s="1947"/>
      <c r="W19" s="1947"/>
      <c r="X19" s="1947"/>
      <c r="Y19" s="1947"/>
      <c r="Z19" s="1947"/>
      <c r="AA19" s="1947"/>
      <c r="AB19" s="1947"/>
      <c r="AC19" s="1948"/>
      <c r="AE19" s="1297"/>
      <c r="AF19" s="1297"/>
      <c r="AG19" s="1297"/>
      <c r="AH19" s="1297"/>
    </row>
    <row r="20" spans="2:34" s="1111" customFormat="1" ht="25.05" customHeight="1">
      <c r="B20" s="1297"/>
      <c r="C20" s="1298"/>
      <c r="D20" s="1071" t="s">
        <v>1980</v>
      </c>
      <c r="E20" s="893"/>
      <c r="F20" s="893"/>
      <c r="G20" s="893"/>
      <c r="H20" s="893"/>
      <c r="I20" s="893"/>
      <c r="J20" s="893"/>
      <c r="K20" s="893"/>
      <c r="L20" s="893"/>
      <c r="M20" s="893"/>
      <c r="N20" s="893"/>
      <c r="O20" s="893"/>
      <c r="P20" s="893"/>
      <c r="Q20" s="893"/>
      <c r="R20" s="893"/>
      <c r="S20" s="893"/>
      <c r="T20" s="893"/>
      <c r="U20" s="893"/>
      <c r="V20" s="893"/>
      <c r="W20" s="893"/>
      <c r="X20" s="893"/>
      <c r="Y20" s="893"/>
      <c r="Z20" s="893"/>
      <c r="AA20" s="893"/>
      <c r="AB20" s="893"/>
      <c r="AC20" s="893"/>
      <c r="AE20" s="1297"/>
      <c r="AF20" s="1297"/>
      <c r="AG20" s="1297"/>
      <c r="AH20" s="1297"/>
    </row>
    <row r="21" spans="2:34" s="1111" customFormat="1" ht="19.95" customHeight="1">
      <c r="B21" s="1297"/>
      <c r="C21" s="1298"/>
      <c r="D21" s="999" t="s">
        <v>703</v>
      </c>
      <c r="E21" s="99"/>
      <c r="F21" s="999" t="s">
        <v>1967</v>
      </c>
      <c r="G21" s="1015"/>
      <c r="H21" s="1015"/>
      <c r="I21" s="1015"/>
      <c r="K21" s="999" t="s">
        <v>1</v>
      </c>
      <c r="O21" s="999" t="s">
        <v>1960</v>
      </c>
      <c r="P21" s="1015"/>
      <c r="T21" s="999" t="s">
        <v>8</v>
      </c>
      <c r="U21" s="893"/>
      <c r="V21" s="893"/>
      <c r="Y21" s="999" t="s">
        <v>1936</v>
      </c>
      <c r="Z21" s="999"/>
      <c r="AA21" s="93"/>
      <c r="AB21" s="56"/>
      <c r="AC21" s="893"/>
      <c r="AE21" s="1297"/>
      <c r="AF21" s="1297"/>
      <c r="AG21" s="1297"/>
      <c r="AH21" s="1297"/>
    </row>
    <row r="22" spans="2:34" s="1111" customFormat="1" ht="19.95" customHeight="1">
      <c r="B22" s="1297"/>
      <c r="C22" s="1298"/>
      <c r="D22" s="1520">
        <f ca="1">TODAY()-3</f>
        <v>45949</v>
      </c>
      <c r="E22" s="99"/>
      <c r="F22" s="1949" t="s">
        <v>1721</v>
      </c>
      <c r="G22" s="1950"/>
      <c r="H22" s="1950"/>
      <c r="I22" s="1951"/>
      <c r="K22" s="1949" t="s">
        <v>1969</v>
      </c>
      <c r="L22" s="1952"/>
      <c r="M22" s="1953"/>
      <c r="O22" s="1954">
        <v>768</v>
      </c>
      <c r="P22" s="1955"/>
      <c r="Q22" s="1955"/>
      <c r="R22" s="1956"/>
      <c r="T22" s="1957">
        <f ca="1">TODAY()-15</f>
        <v>45937</v>
      </c>
      <c r="U22" s="1952"/>
      <c r="V22" s="1952"/>
      <c r="W22" s="1953"/>
      <c r="Y22" s="1958">
        <f ca="1">TODAY()+(365.25*W6)</f>
        <v>53257</v>
      </c>
      <c r="Z22" s="1959"/>
      <c r="AA22" s="1960"/>
      <c r="AB22" s="1960"/>
      <c r="AC22" s="1961"/>
      <c r="AE22" s="1297"/>
      <c r="AF22" s="1297"/>
      <c r="AG22" s="1297"/>
      <c r="AH22" s="1297"/>
    </row>
    <row r="23" spans="2:34" s="1012" customFormat="1" ht="19.95" customHeight="1">
      <c r="B23" s="1013"/>
      <c r="C23" s="1014"/>
      <c r="T23" s="999"/>
      <c r="U23" s="999"/>
      <c r="V23" s="999"/>
      <c r="W23" s="93"/>
      <c r="X23" s="93"/>
      <c r="Y23" s="93"/>
      <c r="Z23" s="93"/>
      <c r="AA23" s="93"/>
      <c r="AB23" s="93"/>
      <c r="AE23" s="1013"/>
      <c r="AF23" s="1013"/>
      <c r="AG23" s="1013"/>
      <c r="AH23" s="1013"/>
    </row>
    <row r="24" spans="2:34" ht="15" customHeight="1">
      <c r="C24" s="536"/>
      <c r="D24" s="536"/>
      <c r="E24" s="536"/>
      <c r="F24" s="536"/>
      <c r="G24" s="536"/>
      <c r="H24" s="536"/>
      <c r="I24" s="536"/>
      <c r="J24" s="536"/>
      <c r="K24" s="536"/>
      <c r="L24" s="536"/>
      <c r="M24" s="536"/>
      <c r="N24" s="536"/>
      <c r="O24" s="536"/>
      <c r="P24" s="536"/>
      <c r="Q24" s="536"/>
      <c r="R24" s="536"/>
      <c r="S24" s="536"/>
      <c r="T24" s="536"/>
      <c r="U24" s="536"/>
      <c r="V24" s="536"/>
      <c r="W24" s="536"/>
      <c r="X24" s="536"/>
      <c r="Y24" s="536"/>
      <c r="Z24" s="536"/>
      <c r="AA24" s="536"/>
      <c r="AB24" s="536"/>
      <c r="AC24" s="536"/>
      <c r="AD24" s="536"/>
      <c r="AF24" s="1013"/>
      <c r="AG24" s="1013"/>
      <c r="AH24" s="1013"/>
    </row>
    <row r="25" spans="2:34" ht="30" customHeight="1">
      <c r="D25" s="1009" t="s">
        <v>114</v>
      </c>
      <c r="AF25" s="534"/>
      <c r="AG25" s="534"/>
      <c r="AH25" s="534"/>
    </row>
    <row r="26" spans="2:34" ht="19.95" customHeight="1">
      <c r="D26" s="999"/>
      <c r="E26" s="1015"/>
      <c r="F26" s="999"/>
      <c r="G26" s="999"/>
      <c r="H26" s="999"/>
      <c r="I26" s="1015"/>
      <c r="J26" s="1015"/>
      <c r="K26" s="999"/>
      <c r="L26" s="1015"/>
      <c r="M26" s="1015"/>
      <c r="N26" s="1015"/>
      <c r="O26" s="999"/>
      <c r="P26" s="1074"/>
      <c r="Q26" s="1074"/>
      <c r="R26" s="1059"/>
      <c r="S26" s="1015"/>
      <c r="T26" s="999"/>
      <c r="U26" s="1015"/>
      <c r="V26" s="1015"/>
      <c r="W26" s="1015"/>
      <c r="X26" s="1081"/>
      <c r="Y26" s="999"/>
      <c r="Z26" s="999"/>
      <c r="AA26" s="17"/>
      <c r="AB26" s="14"/>
      <c r="AC26" s="1015"/>
      <c r="AF26" s="1013"/>
      <c r="AG26" s="1013"/>
      <c r="AH26" s="1013"/>
    </row>
    <row r="27" spans="2:34">
      <c r="D27" s="1318"/>
      <c r="E27" s="893"/>
      <c r="F27" s="25"/>
      <c r="G27" s="93"/>
      <c r="H27" s="93"/>
      <c r="I27" s="93"/>
      <c r="J27" s="1113"/>
      <c r="K27" s="893"/>
      <c r="N27" s="1113"/>
      <c r="O27" s="25"/>
      <c r="P27" s="93"/>
      <c r="Q27" s="93"/>
      <c r="R27" s="93"/>
      <c r="S27" s="893"/>
      <c r="T27" s="893"/>
      <c r="U27" s="26"/>
      <c r="V27" s="26"/>
      <c r="W27" s="26"/>
      <c r="X27" s="1081"/>
      <c r="Y27" s="57"/>
      <c r="Z27" s="57"/>
      <c r="AA27" s="26"/>
      <c r="AB27" s="26"/>
      <c r="AC27" s="26"/>
      <c r="AF27" s="534"/>
      <c r="AG27" s="534"/>
      <c r="AH27" s="534"/>
    </row>
    <row r="28" spans="2:34">
      <c r="K28" s="93"/>
      <c r="L28" s="93"/>
      <c r="M28" s="93"/>
      <c r="N28" s="93"/>
      <c r="O28" s="93"/>
      <c r="P28" s="93"/>
      <c r="Q28" s="93"/>
      <c r="R28" s="93"/>
      <c r="S28" s="93"/>
      <c r="T28" s="93"/>
      <c r="AF28" s="1013"/>
      <c r="AG28" s="1013"/>
      <c r="AH28" s="1013"/>
    </row>
    <row r="29" spans="2:34">
      <c r="AF29" s="534"/>
      <c r="AG29" s="534"/>
      <c r="AH29" s="534"/>
    </row>
    <row r="30" spans="2:34">
      <c r="AF30" s="1013"/>
      <c r="AG30" s="1013"/>
      <c r="AH30" s="1013"/>
    </row>
  </sheetData>
  <mergeCells count="28">
    <mergeCell ref="V11:W11"/>
    <mergeCell ref="D2:N2"/>
    <mergeCell ref="H4:I4"/>
    <mergeCell ref="D6:F6"/>
    <mergeCell ref="H6:I6"/>
    <mergeCell ref="K6:M6"/>
    <mergeCell ref="O6:R6"/>
    <mergeCell ref="T6:U6"/>
    <mergeCell ref="H9:I9"/>
    <mergeCell ref="O9:P9"/>
    <mergeCell ref="H11:I11"/>
    <mergeCell ref="O11:P11"/>
    <mergeCell ref="F13:I13"/>
    <mergeCell ref="K13:M13"/>
    <mergeCell ref="O13:R13"/>
    <mergeCell ref="T13:W13"/>
    <mergeCell ref="F16:I16"/>
    <mergeCell ref="K16:M16"/>
    <mergeCell ref="O16:P16"/>
    <mergeCell ref="T16:W16"/>
    <mergeCell ref="F19:I19"/>
    <mergeCell ref="K19:M19"/>
    <mergeCell ref="O19:AC19"/>
    <mergeCell ref="F22:I22"/>
    <mergeCell ref="K22:M22"/>
    <mergeCell ref="O22:R22"/>
    <mergeCell ref="T22:W22"/>
    <mergeCell ref="Y22:AC22"/>
  </mergeCells>
  <dataValidations count="9">
    <dataValidation type="list" allowBlank="1" showInputMessage="1" showErrorMessage="1" sqref="K6" xr:uid="{4A9066A4-A8EF-49A7-9459-7A9C53552850}">
      <formula1>"SACOS,Hsavy,Alliance"</formula1>
    </dataValidation>
    <dataValidation type="list" allowBlank="1" showInputMessage="1" showErrorMessage="1" sqref="D16" xr:uid="{B6CB406E-7CD3-4D7A-B2F3-A0405373D876}">
      <formula1>"Monthly,Annually,Bi-Annual,Quarterly,Single"</formula1>
    </dataValidation>
    <dataValidation type="list" allowBlank="1" showInputMessage="1" showErrorMessage="1" sqref="K13 K27" xr:uid="{F3C8F44A-7CF8-4031-AF72-F5020452EEBA}">
      <formula1>"Keystone,Simon"</formula1>
    </dataValidation>
    <dataValidation type="list" allowBlank="1" showInputMessage="1" showErrorMessage="1" sqref="D19" xr:uid="{34D754F8-D261-4B73-B6C7-2831F01C5409}">
      <formula1>"Jivan,Murthy,Chetty,AMSA,Wilkins"</formula1>
    </dataValidation>
    <dataValidation type="list" allowBlank="1" showInputMessage="1" showErrorMessage="1" sqref="H6:I6" xr:uid="{2DE2FCF2-40EF-4946-B23E-FF5F5D83A772}">
      <formula1>"Mr,Mrs,Miss,Ms"</formula1>
    </dataValidation>
    <dataValidation type="list" allowBlank="1" showInputMessage="1" showErrorMessage="1" sqref="F16:H16" xr:uid="{DDB7E2C9-1C85-4285-ACBF-2032A22B9BE6}">
      <formula1>"Direct,Online,Standing Order,Salary Deduction"</formula1>
    </dataValidation>
    <dataValidation type="list" allowBlank="1" showInputMessage="1" showErrorMessage="1" sqref="F22:I22" xr:uid="{D768A569-1E58-4577-B03E-D14140A4202A}">
      <formula1>"Awaiting Medical,Awaiting Policy,Approved,Withdrawn,Declined"</formula1>
    </dataValidation>
    <dataValidation type="list" allowBlank="1" showInputMessage="1" showErrorMessage="1" sqref="F13:I13 F27:I27" xr:uid="{AFC17C57-1ED9-4F87-8726-BAC436C503BA}">
      <formula1>"Offer Made,Form Filled,Awaiting Document,Awaiting Deposit,Submitted"</formula1>
    </dataValidation>
    <dataValidation type="list" allowBlank="1" showInputMessage="1" showErrorMessage="1" sqref="O13 T27" xr:uid="{F40551A2-24DE-4A46-B231-382075BE608E}">
      <formula1>"Direct,Call,Referal,Walk In,Event,Flyer"</formula1>
    </dataValidation>
  </dataValidation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BBA07-5D6E-400F-9501-8278187055A0}">
  <dimension ref="A1:AC39"/>
  <sheetViews>
    <sheetView showGridLines="0" workbookViewId="0">
      <selection activeCell="K2" sqref="K2"/>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77734375" style="5" customWidth="1"/>
    <col min="6" max="6" width="7.77734375" style="5" customWidth="1"/>
    <col min="7" max="7" width="4.21875" style="5" customWidth="1"/>
    <col min="8" max="8" width="9.33203125" style="5" customWidth="1"/>
    <col min="9" max="9" width="11.33203125" style="5" customWidth="1"/>
    <col min="10" max="10" width="7.88671875" style="146" customWidth="1"/>
    <col min="11" max="11" width="5.77734375" style="5" customWidth="1"/>
    <col min="12" max="12" width="14.21875" style="5" customWidth="1"/>
    <col min="13" max="13" width="2.5546875" style="5" customWidth="1"/>
    <col min="14" max="14" width="6.33203125" style="5" customWidth="1"/>
    <col min="15" max="15" width="9.88671875" style="5" customWidth="1"/>
    <col min="16" max="16" width="7.44140625" style="5" customWidth="1"/>
    <col min="17" max="17" width="5.77734375" style="38" customWidth="1"/>
    <col min="18" max="18" width="15.88671875" style="38" customWidth="1"/>
    <col min="19" max="19" width="7" style="38" customWidth="1"/>
    <col min="20" max="20" width="5.88671875" style="37" customWidth="1"/>
    <col min="21" max="21" width="3.88671875" style="37" customWidth="1"/>
    <col min="22" max="22" width="5" style="37" customWidth="1"/>
    <col min="23" max="23" width="5.77734375" style="37" customWidth="1"/>
    <col min="24" max="24" width="15.77734375" style="38" customWidth="1"/>
    <col min="25" max="25" width="6" style="38" customWidth="1"/>
    <col min="26" max="26" width="17.44140625" style="5" customWidth="1"/>
    <col min="27" max="27" width="1.77734375" style="5" customWidth="1"/>
    <col min="28" max="28" width="9.109375" style="2"/>
    <col min="29" max="16384" width="9.109375" style="5"/>
  </cols>
  <sheetData>
    <row r="1" spans="1:29" s="2" customFormat="1" ht="14.4" customHeight="1">
      <c r="A1" s="36"/>
      <c r="J1" s="157"/>
      <c r="Q1" s="4"/>
      <c r="R1" s="4"/>
      <c r="S1" s="4"/>
      <c r="T1" s="3"/>
      <c r="U1" s="3"/>
      <c r="V1" s="3"/>
      <c r="W1" s="3"/>
      <c r="X1" s="4"/>
      <c r="Y1" s="4"/>
    </row>
    <row r="2" spans="1:29" customFormat="1" ht="34.950000000000003" customHeight="1">
      <c r="A2" s="1800"/>
      <c r="B2" s="1769"/>
      <c r="C2" s="2"/>
      <c r="D2" s="5"/>
      <c r="E2" s="6" t="s">
        <v>1968</v>
      </c>
      <c r="G2" s="1296" t="s">
        <v>1970</v>
      </c>
      <c r="H2" s="5"/>
      <c r="I2" s="5"/>
      <c r="J2" s="1317"/>
      <c r="L2" s="5"/>
      <c r="M2" s="5"/>
      <c r="N2" s="5"/>
      <c r="O2" s="5"/>
      <c r="P2" s="5"/>
      <c r="Q2" s="5"/>
      <c r="R2" s="5"/>
      <c r="S2" s="5"/>
      <c r="T2" s="5"/>
      <c r="U2" s="5"/>
      <c r="V2" s="5"/>
      <c r="W2" s="5"/>
      <c r="X2" s="720"/>
      <c r="Y2" s="5"/>
      <c r="Z2" s="5"/>
      <c r="AB2" s="2"/>
    </row>
    <row r="3" spans="1:29" s="2" customFormat="1" ht="15.6" customHeight="1">
      <c r="A3" s="36"/>
      <c r="F3" s="9"/>
      <c r="G3" s="9"/>
      <c r="J3" s="157"/>
    </row>
    <row r="4" spans="1:29" s="595" customFormat="1" ht="34.950000000000003" customHeight="1">
      <c r="A4" s="592"/>
      <c r="B4" s="593"/>
      <c r="C4" s="594"/>
      <c r="E4" s="6"/>
      <c r="F4" s="596"/>
      <c r="G4" s="596"/>
      <c r="H4" s="596"/>
      <c r="I4" s="596"/>
      <c r="J4" s="597"/>
      <c r="K4" s="597"/>
      <c r="L4" s="95"/>
      <c r="M4" s="598"/>
      <c r="Q4" s="599"/>
      <c r="W4" s="600"/>
      <c r="X4" s="600"/>
      <c r="Y4" s="600"/>
      <c r="AB4" s="594"/>
    </row>
    <row r="5" spans="1:29" s="21" customFormat="1" ht="10.050000000000001" customHeight="1">
      <c r="A5" s="22"/>
      <c r="B5" s="23"/>
      <c r="C5" s="20"/>
      <c r="E5" s="28"/>
      <c r="F5" s="28"/>
      <c r="G5" s="28"/>
      <c r="H5" s="149"/>
      <c r="I5" s="149"/>
      <c r="J5" s="23"/>
      <c r="K5" s="23"/>
      <c r="L5" s="23"/>
      <c r="M5" s="23"/>
      <c r="N5" s="150"/>
      <c r="O5" s="150"/>
      <c r="P5" s="150"/>
      <c r="Q5" s="155"/>
      <c r="R5" s="23"/>
      <c r="S5" s="23"/>
      <c r="T5" s="150"/>
      <c r="U5" s="150"/>
      <c r="V5" s="150"/>
      <c r="W5" s="147"/>
      <c r="X5" s="23"/>
      <c r="Y5" s="23"/>
      <c r="AB5" s="20"/>
    </row>
    <row r="6" spans="1:29" s="154" customFormat="1" ht="19.95" customHeight="1">
      <c r="A6" s="151"/>
      <c r="B6" s="152"/>
      <c r="C6" s="153"/>
      <c r="E6" s="1857" t="s">
        <v>1076</v>
      </c>
      <c r="F6" s="1857"/>
      <c r="G6" s="1857"/>
      <c r="H6" s="1857"/>
      <c r="I6" s="1857"/>
      <c r="J6" s="1857"/>
      <c r="K6" s="158"/>
      <c r="L6" s="1857" t="s">
        <v>1180</v>
      </c>
      <c r="M6" s="1884"/>
      <c r="N6" s="1884"/>
      <c r="O6" s="1884"/>
      <c r="P6" s="1884"/>
      <c r="Q6" s="155"/>
      <c r="R6" s="1857" t="s">
        <v>371</v>
      </c>
      <c r="S6" s="1857"/>
      <c r="T6" s="1858"/>
      <c r="U6" s="1858"/>
      <c r="V6" s="1884"/>
      <c r="W6" s="147"/>
      <c r="X6" s="1857" t="s">
        <v>2089</v>
      </c>
      <c r="Y6" s="1857"/>
      <c r="Z6" s="1858"/>
      <c r="AA6" s="5"/>
      <c r="AB6" s="2"/>
      <c r="AC6" s="5"/>
    </row>
    <row r="7" spans="1:29" s="146" customFormat="1" ht="15" customHeight="1">
      <c r="A7" s="156"/>
      <c r="B7" s="24"/>
      <c r="C7" s="157"/>
      <c r="E7" s="24"/>
      <c r="F7" s="24"/>
      <c r="G7" s="24"/>
      <c r="H7" s="26"/>
      <c r="I7" s="26"/>
      <c r="J7" s="24"/>
      <c r="K7" s="158"/>
      <c r="L7" s="24"/>
      <c r="M7" s="95"/>
      <c r="N7" s="26"/>
      <c r="O7" s="26"/>
      <c r="P7" s="26"/>
      <c r="Q7" s="155"/>
      <c r="R7" s="24"/>
      <c r="S7" s="24"/>
      <c r="T7" s="26"/>
      <c r="U7" s="26"/>
      <c r="V7" s="26"/>
      <c r="W7" s="147"/>
      <c r="X7" s="24"/>
      <c r="Y7" s="19"/>
      <c r="Z7" s="19"/>
      <c r="AA7" s="19"/>
      <c r="AB7" s="35"/>
      <c r="AC7" s="19"/>
    </row>
    <row r="8" spans="1:29" ht="18" customHeight="1">
      <c r="E8" s="61" t="s">
        <v>1073</v>
      </c>
      <c r="H8" s="162" t="str">
        <f>APro!D6</f>
        <v>Wanda Lucas</v>
      </c>
      <c r="I8" s="163"/>
      <c r="J8" s="213" t="s">
        <v>1075</v>
      </c>
      <c r="K8" s="158"/>
      <c r="L8" s="25" t="s">
        <v>1159</v>
      </c>
      <c r="N8" s="1975">
        <f ca="1">TODAY()-2</f>
        <v>45950</v>
      </c>
      <c r="O8" s="1976"/>
      <c r="P8" s="1977"/>
      <c r="Q8" s="155"/>
      <c r="R8" s="25" t="s">
        <v>169</v>
      </c>
      <c r="S8" s="1077" t="s">
        <v>262</v>
      </c>
      <c r="T8" s="1721"/>
      <c r="U8" s="919"/>
      <c r="V8" s="997"/>
      <c r="W8" s="147"/>
      <c r="X8" s="25" t="s">
        <v>1965</v>
      </c>
      <c r="Y8" s="1316" t="str">
        <f>IF(APro!L22&gt;0,"Yes","No")</f>
        <v>Yes</v>
      </c>
      <c r="Z8" s="351"/>
      <c r="AA8" s="19"/>
      <c r="AB8" s="35"/>
      <c r="AC8" s="19"/>
    </row>
    <row r="9" spans="1:29" s="19" customFormat="1" ht="10.050000000000001" customHeight="1">
      <c r="A9" s="27"/>
      <c r="B9" s="28"/>
      <c r="C9" s="35"/>
      <c r="E9" s="12"/>
      <c r="H9" s="12"/>
      <c r="I9" s="12"/>
      <c r="J9" s="370"/>
      <c r="K9" s="28"/>
      <c r="L9" s="25"/>
      <c r="M9" s="5"/>
      <c r="N9" s="25"/>
      <c r="O9" s="56"/>
      <c r="P9" s="56"/>
      <c r="Q9" s="155"/>
      <c r="R9" s="40"/>
      <c r="S9" s="12"/>
      <c r="T9" s="370"/>
      <c r="V9" s="25"/>
      <c r="W9" s="147"/>
      <c r="Z9" s="351"/>
      <c r="AA9" s="5"/>
      <c r="AB9" s="2"/>
      <c r="AC9" s="5"/>
    </row>
    <row r="10" spans="1:29" ht="18" customHeight="1">
      <c r="E10" s="61" t="s">
        <v>5</v>
      </c>
      <c r="H10" s="162" t="str">
        <f>APro!J6</f>
        <v>SACOS</v>
      </c>
      <c r="I10" s="163"/>
      <c r="J10" s="213" t="s">
        <v>1075</v>
      </c>
      <c r="K10" s="588"/>
      <c r="L10" s="25" t="s">
        <v>302</v>
      </c>
      <c r="M10" s="95"/>
      <c r="N10" s="1077" t="s">
        <v>1987</v>
      </c>
      <c r="O10" s="163"/>
      <c r="P10" s="997"/>
      <c r="Q10" s="155"/>
      <c r="R10" s="25" t="s">
        <v>109</v>
      </c>
      <c r="S10" s="211" t="s">
        <v>263</v>
      </c>
      <c r="T10" s="1721"/>
      <c r="U10" s="919"/>
      <c r="V10" s="997"/>
      <c r="W10" s="147"/>
      <c r="X10" s="25" t="s">
        <v>562</v>
      </c>
      <c r="Y10" s="1980" t="s">
        <v>2088</v>
      </c>
      <c r="Z10" s="1981"/>
      <c r="AA10" s="19"/>
      <c r="AB10" s="35"/>
      <c r="AC10" s="19"/>
    </row>
    <row r="11" spans="1:29" ht="10.050000000000001" customHeight="1">
      <c r="E11" s="12"/>
      <c r="F11" s="19"/>
      <c r="G11" s="19"/>
      <c r="H11" s="12"/>
      <c r="I11" s="12"/>
      <c r="J11" s="370"/>
      <c r="K11" s="26"/>
      <c r="L11" s="40"/>
      <c r="N11" s="40"/>
      <c r="O11" s="40"/>
      <c r="P11" s="40"/>
      <c r="Q11" s="155"/>
      <c r="R11" s="12"/>
      <c r="S11" s="12"/>
      <c r="T11" s="370"/>
      <c r="V11" s="25"/>
      <c r="W11" s="147"/>
      <c r="X11" s="351"/>
      <c r="Y11" s="773"/>
      <c r="Z11" s="146"/>
      <c r="AA11" s="19"/>
      <c r="AB11" s="35"/>
      <c r="AC11" s="19"/>
    </row>
    <row r="12" spans="1:29" ht="18" customHeight="1">
      <c r="E12" s="25" t="s">
        <v>1843</v>
      </c>
      <c r="H12" s="162" t="s">
        <v>77</v>
      </c>
      <c r="I12" s="637" t="s">
        <v>1196</v>
      </c>
      <c r="J12" s="213" t="s">
        <v>1075</v>
      </c>
      <c r="K12" s="26"/>
      <c r="L12" s="25" t="s">
        <v>1373</v>
      </c>
      <c r="M12" s="19"/>
      <c r="N12" s="1045" t="s">
        <v>18</v>
      </c>
      <c r="O12" s="1720"/>
      <c r="P12" s="1453" t="str">
        <f ca="1">IF(N24-TODAY()&lt;30,"DFR","")</f>
        <v>DFR</v>
      </c>
      <c r="Q12" s="155"/>
      <c r="R12" s="25" t="s">
        <v>110</v>
      </c>
      <c r="S12" s="1077" t="s">
        <v>112</v>
      </c>
      <c r="T12" s="1721"/>
      <c r="U12" s="919"/>
      <c r="V12" s="997"/>
      <c r="W12" s="147"/>
      <c r="X12" s="25"/>
      <c r="Y12" s="95"/>
      <c r="Z12" s="95"/>
      <c r="AA12" s="19"/>
      <c r="AB12" s="35"/>
      <c r="AC12" s="19"/>
    </row>
    <row r="13" spans="1:29" ht="10.050000000000001" customHeight="1">
      <c r="E13" s="25"/>
      <c r="H13" s="25"/>
      <c r="I13" s="1717"/>
      <c r="J13" s="74"/>
      <c r="K13" s="26"/>
      <c r="Q13" s="155"/>
      <c r="R13" s="12"/>
      <c r="S13" s="12"/>
      <c r="T13" s="370"/>
      <c r="V13" s="25"/>
      <c r="W13" s="147"/>
      <c r="X13" s="25"/>
      <c r="Y13" s="95"/>
      <c r="Z13" s="95"/>
      <c r="AA13" s="19"/>
      <c r="AB13" s="35"/>
      <c r="AC13" s="19"/>
    </row>
    <row r="14" spans="1:29" ht="18" customHeight="1">
      <c r="E14" s="25" t="s">
        <v>2083</v>
      </c>
      <c r="H14" s="162" t="s">
        <v>2081</v>
      </c>
      <c r="I14" s="163"/>
      <c r="J14" s="213"/>
      <c r="K14" s="26"/>
      <c r="L14" s="25" t="s">
        <v>1089</v>
      </c>
      <c r="N14" s="1315" t="str">
        <f>IF(Y24="A","Yes","No")</f>
        <v>No</v>
      </c>
      <c r="O14" s="1753" t="s">
        <v>1195</v>
      </c>
      <c r="P14" s="1673" t="s">
        <v>1233</v>
      </c>
      <c r="Q14" s="155"/>
      <c r="R14" s="25" t="s">
        <v>180</v>
      </c>
      <c r="S14" s="211" t="s">
        <v>1830</v>
      </c>
      <c r="T14" s="1721"/>
      <c r="U14" s="919"/>
      <c r="V14" s="997"/>
      <c r="W14" s="147"/>
      <c r="X14" s="25"/>
      <c r="Y14" s="95"/>
      <c r="Z14" s="95"/>
      <c r="AA14" s="19"/>
      <c r="AB14" s="35"/>
      <c r="AC14" s="19"/>
    </row>
    <row r="15" spans="1:29" ht="15" customHeight="1">
      <c r="S15" s="351"/>
      <c r="T15" s="351"/>
      <c r="U15" s="351"/>
      <c r="V15" s="351"/>
    </row>
    <row r="16" spans="1:29" s="154" customFormat="1" ht="15" customHeight="1">
      <c r="A16" s="151"/>
      <c r="B16" s="152"/>
      <c r="C16" s="153"/>
      <c r="D16" s="153"/>
      <c r="E16" s="153"/>
      <c r="F16" s="153"/>
      <c r="G16" s="153"/>
      <c r="H16" s="153"/>
      <c r="I16" s="153"/>
      <c r="J16" s="153"/>
      <c r="K16" s="153"/>
      <c r="L16" s="153"/>
      <c r="M16" s="153"/>
      <c r="N16" s="153"/>
      <c r="O16" s="153"/>
      <c r="P16" s="153"/>
      <c r="Q16" s="153"/>
      <c r="R16" s="153"/>
      <c r="S16" s="153"/>
      <c r="T16" s="153"/>
      <c r="U16" s="153"/>
      <c r="V16" s="153"/>
      <c r="W16" s="153"/>
      <c r="X16" s="153"/>
      <c r="Y16" s="153"/>
      <c r="Z16" s="153"/>
      <c r="AA16" s="153"/>
      <c r="AB16" s="2"/>
      <c r="AC16" s="5"/>
    </row>
    <row r="17" spans="1:29" s="154" customFormat="1" ht="34.950000000000003" customHeight="1">
      <c r="A17" s="151"/>
      <c r="B17" s="152"/>
      <c r="C17" s="153"/>
      <c r="E17" s="6" t="s">
        <v>1079</v>
      </c>
      <c r="F17" s="601"/>
      <c r="G17" s="601"/>
      <c r="H17" s="604"/>
      <c r="I17" s="601"/>
      <c r="J17" s="601"/>
      <c r="K17" s="158"/>
      <c r="L17" s="601"/>
      <c r="M17" s="602"/>
      <c r="N17" s="602"/>
      <c r="O17" s="602"/>
      <c r="P17" s="602"/>
      <c r="Q17" s="155"/>
      <c r="R17" s="601"/>
      <c r="S17" s="601"/>
      <c r="T17" s="603"/>
      <c r="U17" s="603"/>
      <c r="V17" s="602"/>
      <c r="W17" s="41"/>
      <c r="X17" s="6"/>
      <c r="Y17" s="1505"/>
      <c r="Z17" s="1506"/>
      <c r="AA17" s="5"/>
      <c r="AB17" s="2"/>
      <c r="AC17" s="5"/>
    </row>
    <row r="18" spans="1:29" s="154" customFormat="1" ht="19.95" customHeight="1">
      <c r="A18" s="151"/>
      <c r="B18" s="152"/>
      <c r="C18" s="153"/>
      <c r="E18" s="1857" t="s">
        <v>1981</v>
      </c>
      <c r="F18" s="1857"/>
      <c r="G18" s="1857"/>
      <c r="H18" s="1857"/>
      <c r="I18" s="1857"/>
      <c r="J18" s="1857"/>
      <c r="K18" s="158"/>
      <c r="L18" s="1857" t="s">
        <v>1078</v>
      </c>
      <c r="M18" s="1884"/>
      <c r="N18" s="1884"/>
      <c r="O18" s="1884"/>
      <c r="P18" s="1884"/>
      <c r="Q18" s="155"/>
      <c r="R18" s="1857" t="s">
        <v>2080</v>
      </c>
      <c r="S18" s="1857"/>
      <c r="T18" s="1858"/>
      <c r="U18" s="1858"/>
      <c r="V18" s="1884"/>
      <c r="W18" s="147"/>
      <c r="X18" s="1857" t="s">
        <v>1188</v>
      </c>
      <c r="Y18" s="1857"/>
      <c r="Z18" s="1857"/>
      <c r="AA18" s="5"/>
      <c r="AB18" s="2"/>
      <c r="AC18" s="5"/>
    </row>
    <row r="19" spans="1:29" s="154" customFormat="1" ht="15" customHeight="1">
      <c r="A19" s="151"/>
      <c r="B19" s="152"/>
      <c r="C19" s="153"/>
      <c r="E19" s="6"/>
      <c r="F19" s="601"/>
      <c r="G19" s="601"/>
      <c r="H19" s="604"/>
      <c r="I19" s="601"/>
      <c r="J19" s="601"/>
      <c r="K19" s="158"/>
      <c r="L19" s="601"/>
      <c r="M19" s="602"/>
      <c r="N19" s="602"/>
      <c r="O19" s="602"/>
      <c r="P19" s="602"/>
      <c r="Q19" s="155"/>
      <c r="R19" s="601"/>
      <c r="S19" s="601"/>
      <c r="T19" s="603"/>
      <c r="U19" s="603"/>
      <c r="V19" s="602"/>
      <c r="W19" s="41"/>
      <c r="X19" s="601"/>
      <c r="Y19" s="601"/>
      <c r="Z19" s="601"/>
      <c r="AA19" s="5"/>
      <c r="AB19" s="2"/>
      <c r="AC19" s="5"/>
    </row>
    <row r="20" spans="1:29" s="154" customFormat="1" ht="18" customHeight="1">
      <c r="A20" s="151"/>
      <c r="B20" s="152"/>
      <c r="C20" s="153"/>
      <c r="E20" s="25" t="s">
        <v>142</v>
      </c>
      <c r="F20" s="5"/>
      <c r="G20" s="5"/>
      <c r="H20" s="1985">
        <v>2023</v>
      </c>
      <c r="I20" s="1986"/>
      <c r="J20" s="213"/>
      <c r="L20" s="25" t="s">
        <v>62</v>
      </c>
      <c r="M20" s="5"/>
      <c r="N20" s="210">
        <v>20</v>
      </c>
      <c r="O20" s="1988" t="s">
        <v>335</v>
      </c>
      <c r="P20" s="1981"/>
      <c r="Q20" s="38"/>
      <c r="R20" s="25" t="s">
        <v>1938</v>
      </c>
      <c r="S20" s="1989">
        <v>1000000</v>
      </c>
      <c r="T20" s="1924"/>
      <c r="U20" s="1924"/>
      <c r="V20" s="1925"/>
      <c r="W20" s="37"/>
      <c r="X20" s="25" t="s">
        <v>49</v>
      </c>
      <c r="Y20" s="1983">
        <f>APro!N16</f>
        <v>751</v>
      </c>
      <c r="Z20" s="1984"/>
      <c r="AA20" s="5"/>
      <c r="AB20" s="2"/>
      <c r="AC20" s="5"/>
    </row>
    <row r="21" spans="1:29" s="2" customFormat="1" ht="10.050000000000001" customHeight="1">
      <c r="A21" s="36"/>
      <c r="D21" s="5"/>
      <c r="E21" s="604"/>
      <c r="F21" s="5"/>
      <c r="G21" s="5"/>
      <c r="H21" s="5"/>
      <c r="I21" s="5"/>
      <c r="J21" s="146"/>
      <c r="K21" s="5"/>
      <c r="L21" s="40"/>
      <c r="M21" s="38"/>
      <c r="N21" s="38"/>
      <c r="O21" s="38"/>
      <c r="P21" s="38"/>
      <c r="Q21" s="38"/>
      <c r="R21" s="25"/>
      <c r="S21" s="154"/>
      <c r="T21" s="26"/>
      <c r="U21" s="26"/>
      <c r="V21" s="26"/>
      <c r="W21" s="37"/>
      <c r="X21" s="25"/>
      <c r="Y21" s="95"/>
      <c r="Z21" s="95"/>
      <c r="AA21" s="5"/>
    </row>
    <row r="22" spans="1:29" s="2" customFormat="1" ht="18" customHeight="1">
      <c r="A22" s="36"/>
      <c r="D22" s="5"/>
      <c r="E22" s="25" t="s">
        <v>4</v>
      </c>
      <c r="F22" s="95"/>
      <c r="G22" s="95"/>
      <c r="H22" s="162" t="str">
        <f>APro!L6</f>
        <v>Special Endowment</v>
      </c>
      <c r="I22" s="591"/>
      <c r="J22" s="213" t="s">
        <v>1075</v>
      </c>
      <c r="K22" s="5"/>
      <c r="L22" s="25" t="s">
        <v>8</v>
      </c>
      <c r="M22" s="5"/>
      <c r="N22" s="1987">
        <v>44276</v>
      </c>
      <c r="O22" s="1979"/>
      <c r="P22" s="589"/>
      <c r="Q22" s="38"/>
      <c r="R22" s="25" t="s">
        <v>1768</v>
      </c>
      <c r="S22" s="1989">
        <f>H24*0.03</f>
        <v>30000</v>
      </c>
      <c r="T22" s="1924"/>
      <c r="U22" s="1924"/>
      <c r="V22" s="1925"/>
      <c r="W22" s="37"/>
      <c r="X22" s="25" t="s">
        <v>7</v>
      </c>
      <c r="Y22" s="1983">
        <f>APro!R16</f>
        <v>759</v>
      </c>
      <c r="Z22" s="1984"/>
      <c r="AA22" s="5"/>
    </row>
    <row r="23" spans="1:29" s="2" customFormat="1" ht="10.050000000000001" customHeight="1">
      <c r="A23" s="36"/>
      <c r="D23" s="5"/>
      <c r="E23" s="25"/>
      <c r="F23" s="95"/>
      <c r="G23" s="95"/>
      <c r="H23" s="25"/>
      <c r="I23" s="25"/>
      <c r="J23" s="95"/>
      <c r="K23" s="5"/>
      <c r="L23" s="10"/>
      <c r="M23" s="19"/>
      <c r="N23" s="10"/>
      <c r="O23" s="10"/>
      <c r="P23" s="154"/>
      <c r="Q23" s="38"/>
      <c r="R23" s="25"/>
      <c r="S23" s="25"/>
      <c r="T23" s="25"/>
      <c r="U23" s="25"/>
      <c r="V23" s="25"/>
      <c r="W23" s="38"/>
      <c r="X23" s="38"/>
      <c r="Y23" s="38"/>
      <c r="Z23" s="38"/>
      <c r="AA23" s="5"/>
    </row>
    <row r="24" spans="1:29" s="2" customFormat="1" ht="18" customHeight="1">
      <c r="A24" s="36"/>
      <c r="D24" s="5"/>
      <c r="E24" s="25" t="s">
        <v>6</v>
      </c>
      <c r="F24" s="5"/>
      <c r="G24" s="5"/>
      <c r="H24" s="1978">
        <f>APro!R6</f>
        <v>1000000</v>
      </c>
      <c r="I24" s="1979"/>
      <c r="J24" s="606"/>
      <c r="K24" s="5"/>
      <c r="L24" s="25" t="s">
        <v>1936</v>
      </c>
      <c r="M24" s="19"/>
      <c r="N24" s="1982">
        <v>15055</v>
      </c>
      <c r="O24" s="1979"/>
      <c r="P24" s="590"/>
      <c r="Q24" s="38"/>
      <c r="R24" s="25"/>
      <c r="S24" s="25"/>
      <c r="T24" s="25"/>
      <c r="U24" s="25"/>
      <c r="V24" s="25"/>
      <c r="W24" s="95"/>
      <c r="X24" s="25" t="s">
        <v>2084</v>
      </c>
      <c r="Y24" s="1733" t="s">
        <v>378</v>
      </c>
      <c r="Z24" s="997" t="s">
        <v>1379</v>
      </c>
      <c r="AA24" s="5"/>
    </row>
    <row r="25" spans="1:29" s="2" customFormat="1" ht="10.050000000000001" customHeight="1">
      <c r="A25" s="36"/>
      <c r="D25" s="5"/>
      <c r="E25" s="40"/>
      <c r="F25" s="5"/>
      <c r="G25" s="5"/>
      <c r="H25" s="5"/>
      <c r="I25" s="5"/>
      <c r="J25" s="5"/>
      <c r="K25" s="5"/>
      <c r="L25" s="40"/>
      <c r="M25" s="5"/>
      <c r="N25" s="5"/>
      <c r="O25" s="5"/>
      <c r="P25" s="5"/>
      <c r="Q25" s="38"/>
      <c r="R25" s="25"/>
      <c r="S25" s="25"/>
      <c r="T25" s="25"/>
      <c r="U25" s="25"/>
      <c r="V25" s="25"/>
      <c r="W25" s="37"/>
      <c r="X25" s="40"/>
      <c r="Y25" s="37"/>
      <c r="Z25" s="37"/>
      <c r="AA25" s="5"/>
    </row>
    <row r="26" spans="1:29" s="2" customFormat="1" ht="18" customHeight="1">
      <c r="A26" s="36"/>
      <c r="D26" s="5"/>
      <c r="E26" s="25" t="s">
        <v>1828</v>
      </c>
      <c r="F26" s="5"/>
      <c r="G26" s="5"/>
      <c r="H26" s="572" t="s">
        <v>2086</v>
      </c>
      <c r="I26" s="1526"/>
      <c r="J26" s="606"/>
      <c r="K26" s="5"/>
      <c r="L26" s="25" t="s">
        <v>1112</v>
      </c>
      <c r="M26" s="38"/>
      <c r="N26" s="1987"/>
      <c r="O26" s="1979"/>
      <c r="P26" s="589"/>
      <c r="Q26" s="38"/>
      <c r="R26" s="25"/>
      <c r="S26" s="25"/>
      <c r="T26" s="25"/>
      <c r="U26" s="25"/>
      <c r="V26" s="25"/>
      <c r="W26" s="37"/>
      <c r="X26" s="25" t="s">
        <v>401</v>
      </c>
      <c r="Y26" s="162" t="s">
        <v>190</v>
      </c>
      <c r="Z26" s="997"/>
      <c r="AA26" s="5"/>
    </row>
    <row r="27" spans="1:29" s="2" customFormat="1" ht="15" customHeight="1">
      <c r="A27" s="36"/>
      <c r="D27" s="5"/>
      <c r="E27" s="5"/>
      <c r="F27" s="5"/>
      <c r="G27" s="5"/>
      <c r="H27" s="5"/>
      <c r="I27" s="5"/>
      <c r="J27" s="146"/>
      <c r="K27" s="5"/>
      <c r="L27" s="5"/>
      <c r="M27" s="5"/>
      <c r="N27" s="5"/>
      <c r="O27" s="5"/>
      <c r="P27" s="5"/>
      <c r="Q27" s="38"/>
      <c r="R27" s="38"/>
      <c r="S27" s="38"/>
      <c r="T27" s="38"/>
      <c r="U27" s="38"/>
      <c r="V27" s="38"/>
      <c r="W27" s="38"/>
      <c r="X27" s="38"/>
      <c r="Y27" s="38"/>
      <c r="Z27" s="38"/>
      <c r="AA27" s="5"/>
    </row>
    <row r="28" spans="1:29" s="2" customFormat="1" ht="15" customHeight="1">
      <c r="A28" s="36"/>
      <c r="E28" s="569"/>
      <c r="F28" s="569"/>
      <c r="G28" s="569"/>
      <c r="H28" s="570"/>
      <c r="I28" s="570"/>
      <c r="J28" s="570"/>
      <c r="K28" s="570"/>
      <c r="L28" s="570"/>
      <c r="M28" s="570"/>
      <c r="N28" s="570"/>
      <c r="O28" s="570"/>
      <c r="P28" s="570"/>
      <c r="Q28" s="570"/>
      <c r="R28" s="570"/>
      <c r="S28" s="570"/>
      <c r="T28" s="570"/>
      <c r="U28" s="570"/>
      <c r="V28" s="570"/>
      <c r="W28" s="571"/>
      <c r="X28" s="571"/>
      <c r="Y28" s="571"/>
      <c r="Z28" s="571"/>
    </row>
    <row r="29" spans="1:29" ht="34.950000000000003" customHeight="1">
      <c r="E29" s="6" t="s">
        <v>114</v>
      </c>
      <c r="F29" s="19"/>
      <c r="G29" s="19"/>
      <c r="Q29" s="37"/>
      <c r="R29" s="37"/>
      <c r="S29" s="37"/>
    </row>
    <row r="30" spans="1:29" ht="22.05" customHeight="1">
      <c r="Q30" s="37"/>
      <c r="R30" s="37"/>
      <c r="S30" s="37"/>
    </row>
    <row r="31" spans="1:29" ht="22.05" customHeight="1">
      <c r="O31" s="40"/>
      <c r="Q31" s="37"/>
      <c r="R31" s="37"/>
      <c r="S31" s="37"/>
    </row>
    <row r="32" spans="1:29">
      <c r="F32" s="1809" t="s">
        <v>1829</v>
      </c>
      <c r="G32" s="1769"/>
      <c r="H32" s="1769"/>
      <c r="I32" s="1769"/>
      <c r="J32" s="1769"/>
      <c r="K32" s="1769"/>
      <c r="L32" s="1769"/>
      <c r="Q32" s="37"/>
      <c r="R32" s="37"/>
      <c r="S32" s="37"/>
    </row>
    <row r="33" spans="17:20" ht="22.05" customHeight="1">
      <c r="Q33" s="37"/>
      <c r="R33" s="37"/>
      <c r="S33" s="37"/>
    </row>
    <row r="34" spans="17:20" ht="22.05" customHeight="1">
      <c r="Q34" s="37"/>
      <c r="R34" s="37"/>
      <c r="S34" s="37"/>
    </row>
    <row r="35" spans="17:20" ht="22.05" customHeight="1">
      <c r="Q35" s="37"/>
      <c r="R35" s="37"/>
      <c r="S35" s="37"/>
    </row>
    <row r="36" spans="17:20" ht="22.05" customHeight="1">
      <c r="Q36" s="37"/>
      <c r="R36" s="37"/>
      <c r="S36" s="37"/>
    </row>
    <row r="37" spans="17:20" ht="22.05" customHeight="1">
      <c r="Q37" s="37"/>
      <c r="R37" s="37"/>
      <c r="S37" s="37"/>
    </row>
    <row r="38" spans="17:20" ht="22.05" customHeight="1">
      <c r="Q38" s="37"/>
      <c r="R38" s="37"/>
      <c r="S38" s="37"/>
    </row>
    <row r="39" spans="17:20" ht="19.95" customHeight="1">
      <c r="T39" s="38"/>
    </row>
  </sheetData>
  <mergeCells count="22">
    <mergeCell ref="F32:L32"/>
    <mergeCell ref="H24:I24"/>
    <mergeCell ref="Y10:Z10"/>
    <mergeCell ref="N24:O24"/>
    <mergeCell ref="Y20:Z20"/>
    <mergeCell ref="Y22:Z22"/>
    <mergeCell ref="E18:J18"/>
    <mergeCell ref="H20:I20"/>
    <mergeCell ref="N26:O26"/>
    <mergeCell ref="O20:P20"/>
    <mergeCell ref="N22:O22"/>
    <mergeCell ref="L18:P18"/>
    <mergeCell ref="R18:V18"/>
    <mergeCell ref="X18:Z18"/>
    <mergeCell ref="S20:V20"/>
    <mergeCell ref="S22:V22"/>
    <mergeCell ref="X6:Z6"/>
    <mergeCell ref="N8:P8"/>
    <mergeCell ref="A2:B2"/>
    <mergeCell ref="E6:J6"/>
    <mergeCell ref="L6:P6"/>
    <mergeCell ref="R6:V6"/>
  </mergeCells>
  <conditionalFormatting sqref="N14">
    <cfRule type="cellIs" dxfId="12" priority="2" operator="equal">
      <formula>"Yes"</formula>
    </cfRule>
  </conditionalFormatting>
  <conditionalFormatting sqref="P12">
    <cfRule type="cellIs" dxfId="11" priority="1" operator="equal">
      <formula>"DFR"</formula>
    </cfRule>
  </conditionalFormatting>
  <conditionalFormatting sqref="Y8">
    <cfRule type="cellIs" dxfId="10" priority="3" operator="equal">
      <formula>"Yes"</formula>
    </cfRule>
  </conditionalFormatting>
  <dataValidations count="2">
    <dataValidation type="list" allowBlank="1" showInputMessage="1" showErrorMessage="1" sqref="P14" xr:uid="{CED388AC-EF25-4AFC-9445-6CB08B49428C}">
      <formula1>"SMS,WAP,CAL,Email"</formula1>
    </dataValidation>
    <dataValidation type="list" allowBlank="1" showInputMessage="1" showErrorMessage="1" sqref="Z24" xr:uid="{18976E99-1788-49C6-B67E-EF3D9F439A6C}">
      <formula1>"In Person,Salary Deduction,Standing Order,Transfer,On Line"</formula1>
    </dataValidation>
  </dataValidations>
  <hyperlinks>
    <hyperlink ref="I12" location="NA!A1" display=".." xr:uid="{EE7F71AC-A6A5-437B-B679-DDB8D54A3184}"/>
  </hyperlinks>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A5FF5-9A5B-479E-BD36-6ABCAEC787E6}">
  <dimension ref="A1:AC39"/>
  <sheetViews>
    <sheetView showGridLines="0" workbookViewId="0">
      <selection activeCell="L29" sqref="L29"/>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77734375" style="5" customWidth="1"/>
    <col min="6" max="6" width="7.77734375" style="5" customWidth="1"/>
    <col min="7" max="7" width="4.21875" style="5" customWidth="1"/>
    <col min="8" max="8" width="9.33203125" style="5" customWidth="1"/>
    <col min="9" max="9" width="11.33203125" style="5" customWidth="1"/>
    <col min="10" max="10" width="8.109375" style="146" customWidth="1"/>
    <col min="11" max="11" width="5.77734375" style="5" customWidth="1"/>
    <col min="12" max="12" width="14.21875" style="5" customWidth="1"/>
    <col min="13" max="13" width="2.33203125" style="5" customWidth="1"/>
    <col min="14" max="14" width="6.21875" style="5" customWidth="1"/>
    <col min="15" max="15" width="10.109375" style="5" customWidth="1"/>
    <col min="16" max="16" width="7.44140625" style="5" customWidth="1"/>
    <col min="17" max="17" width="5.77734375" style="38" customWidth="1"/>
    <col min="18" max="18" width="15.88671875" style="38" customWidth="1"/>
    <col min="19" max="19" width="6.33203125" style="38" customWidth="1"/>
    <col min="20" max="20" width="7.109375" style="37" customWidth="1"/>
    <col min="21" max="21" width="4.109375" style="37" customWidth="1"/>
    <col min="22" max="22" width="4.6640625" style="37" customWidth="1"/>
    <col min="23" max="23" width="5.77734375" style="37" customWidth="1"/>
    <col min="24" max="24" width="15.77734375" style="38" customWidth="1"/>
    <col min="25" max="25" width="6" style="38" customWidth="1"/>
    <col min="26" max="26" width="16.88671875" style="5" customWidth="1"/>
    <col min="27" max="27" width="1.77734375" style="5" customWidth="1"/>
    <col min="28" max="28" width="9.109375" style="2"/>
    <col min="29" max="16384" width="9.109375" style="5"/>
  </cols>
  <sheetData>
    <row r="1" spans="1:29" s="2" customFormat="1" ht="14.4" customHeight="1">
      <c r="A1" s="36"/>
      <c r="J1" s="157"/>
      <c r="Q1" s="4"/>
      <c r="R1" s="4"/>
      <c r="S1" s="4"/>
      <c r="T1" s="3"/>
      <c r="U1" s="3"/>
      <c r="V1" s="3"/>
      <c r="W1" s="3"/>
      <c r="X1" s="4"/>
      <c r="Y1" s="4"/>
    </row>
    <row r="2" spans="1:29" customFormat="1" ht="34.950000000000003" customHeight="1">
      <c r="A2" s="1800"/>
      <c r="B2" s="1769"/>
      <c r="C2" s="2"/>
      <c r="D2" s="5"/>
      <c r="E2" s="6" t="s">
        <v>1968</v>
      </c>
      <c r="G2" s="1296" t="str">
        <f>GLP!G2</f>
        <v>S02327725</v>
      </c>
      <c r="H2" s="5"/>
      <c r="I2" s="5"/>
      <c r="J2" s="1317"/>
      <c r="L2" s="5"/>
      <c r="M2" s="5"/>
      <c r="N2" s="5"/>
      <c r="O2" s="5"/>
      <c r="P2" s="5"/>
      <c r="Q2" s="5"/>
      <c r="R2" s="5"/>
      <c r="S2" s="5"/>
      <c r="T2" s="5"/>
      <c r="U2" s="5"/>
      <c r="V2" s="5"/>
      <c r="W2" s="5"/>
      <c r="X2" s="720"/>
      <c r="Y2" s="5"/>
      <c r="Z2" s="5"/>
      <c r="AB2" s="2"/>
    </row>
    <row r="3" spans="1:29" s="2" customFormat="1" ht="15.6" customHeight="1">
      <c r="A3" s="36"/>
      <c r="F3" s="9"/>
      <c r="G3" s="9"/>
      <c r="J3" s="157"/>
    </row>
    <row r="4" spans="1:29" s="595" customFormat="1" ht="34.950000000000003" customHeight="1">
      <c r="A4" s="592"/>
      <c r="B4" s="593"/>
      <c r="C4" s="594"/>
      <c r="E4" s="6"/>
      <c r="F4" s="596"/>
      <c r="G4" s="596"/>
      <c r="H4" s="596"/>
      <c r="I4" s="596"/>
      <c r="J4" s="597"/>
      <c r="K4" s="597"/>
      <c r="L4" s="95"/>
      <c r="M4" s="598"/>
      <c r="Q4" s="599"/>
      <c r="W4" s="600"/>
      <c r="X4" s="600"/>
      <c r="Y4" s="600"/>
      <c r="AB4" s="594"/>
    </row>
    <row r="5" spans="1:29" s="21" customFormat="1" ht="10.050000000000001" customHeight="1">
      <c r="A5" s="22"/>
      <c r="B5" s="23"/>
      <c r="C5" s="20"/>
      <c r="E5" s="28"/>
      <c r="F5" s="28"/>
      <c r="G5" s="28"/>
      <c r="H5" s="149"/>
      <c r="I5" s="149"/>
      <c r="J5" s="23"/>
      <c r="K5" s="23"/>
      <c r="L5" s="23"/>
      <c r="M5" s="23"/>
      <c r="N5" s="150"/>
      <c r="O5" s="150"/>
      <c r="P5" s="150"/>
      <c r="Q5" s="155"/>
      <c r="R5" s="23"/>
      <c r="S5" s="23"/>
      <c r="T5" s="150"/>
      <c r="U5" s="150"/>
      <c r="V5" s="150"/>
      <c r="W5" s="147"/>
      <c r="X5" s="23"/>
      <c r="Y5" s="23"/>
      <c r="AB5" s="20"/>
    </row>
    <row r="6" spans="1:29" s="154" customFormat="1" ht="19.95" customHeight="1">
      <c r="A6" s="151"/>
      <c r="B6" s="152"/>
      <c r="C6" s="153"/>
      <c r="E6" s="1857" t="s">
        <v>1076</v>
      </c>
      <c r="F6" s="1857"/>
      <c r="G6" s="1857"/>
      <c r="H6" s="1857"/>
      <c r="I6" s="1857"/>
      <c r="J6" s="1857"/>
      <c r="K6" s="158"/>
      <c r="L6" s="1857" t="s">
        <v>1180</v>
      </c>
      <c r="M6" s="1884"/>
      <c r="N6" s="1884"/>
      <c r="O6" s="1884"/>
      <c r="P6" s="1884"/>
      <c r="Q6" s="155"/>
      <c r="R6" s="1857" t="s">
        <v>2082</v>
      </c>
      <c r="S6" s="1857"/>
      <c r="T6" s="1858"/>
      <c r="U6" s="1858"/>
      <c r="V6" s="1884"/>
      <c r="W6" s="147"/>
      <c r="X6" s="1857" t="s">
        <v>299</v>
      </c>
      <c r="Y6" s="1857"/>
      <c r="Z6" s="1858"/>
      <c r="AA6" s="5"/>
      <c r="AB6" s="2"/>
      <c r="AC6" s="5"/>
    </row>
    <row r="7" spans="1:29" s="146" customFormat="1" ht="15" customHeight="1">
      <c r="A7" s="156"/>
      <c r="B7" s="24"/>
      <c r="C7" s="157"/>
      <c r="E7" s="24"/>
      <c r="F7" s="24"/>
      <c r="G7" s="24"/>
      <c r="H7" s="26"/>
      <c r="I7" s="26"/>
      <c r="J7" s="24"/>
      <c r="K7" s="158"/>
      <c r="L7" s="24"/>
      <c r="M7" s="95"/>
      <c r="N7" s="26"/>
      <c r="O7" s="26"/>
      <c r="P7" s="26"/>
      <c r="Q7" s="155"/>
      <c r="R7" s="24"/>
      <c r="S7" s="24"/>
      <c r="T7" s="26"/>
      <c r="U7" s="26"/>
      <c r="V7" s="26"/>
      <c r="W7" s="147"/>
      <c r="X7" s="24"/>
      <c r="Y7" s="19"/>
      <c r="Z7" s="19"/>
      <c r="AA7" s="19"/>
      <c r="AB7" s="35"/>
      <c r="AC7" s="19"/>
    </row>
    <row r="8" spans="1:29" ht="18" customHeight="1">
      <c r="E8" s="61" t="s">
        <v>1073</v>
      </c>
      <c r="H8" s="162" t="str">
        <f>APro!D6</f>
        <v>Wanda Lucas</v>
      </c>
      <c r="I8" s="163"/>
      <c r="J8" s="213"/>
      <c r="K8" s="158"/>
      <c r="L8" s="25" t="s">
        <v>1159</v>
      </c>
      <c r="N8" s="1975">
        <f ca="1">TODAY()-2</f>
        <v>45950</v>
      </c>
      <c r="O8" s="1976"/>
      <c r="P8" s="1977"/>
      <c r="Q8" s="155"/>
      <c r="R8" s="25" t="s">
        <v>169</v>
      </c>
      <c r="S8" s="1077" t="s">
        <v>262</v>
      </c>
      <c r="T8" s="1721"/>
      <c r="U8" s="919"/>
      <c r="V8" s="997"/>
      <c r="W8" s="147"/>
      <c r="X8" s="25" t="s">
        <v>1965</v>
      </c>
      <c r="Y8" s="1316" t="str">
        <f>IF(APro!L22&gt;0,"Yes","No")</f>
        <v>Yes</v>
      </c>
      <c r="Z8" s="351"/>
      <c r="AA8" s="19"/>
      <c r="AB8" s="35"/>
      <c r="AC8" s="19"/>
    </row>
    <row r="9" spans="1:29" s="19" customFormat="1" ht="10.050000000000001" customHeight="1">
      <c r="A9" s="27"/>
      <c r="B9" s="28"/>
      <c r="C9" s="35"/>
      <c r="E9" s="12"/>
      <c r="H9" s="12"/>
      <c r="I9" s="12"/>
      <c r="J9" s="370"/>
      <c r="K9" s="28"/>
      <c r="L9" s="25"/>
      <c r="M9" s="5"/>
      <c r="N9" s="25"/>
      <c r="O9" s="56"/>
      <c r="P9" s="56"/>
      <c r="Q9" s="155"/>
      <c r="R9" s="40"/>
      <c r="S9" s="12"/>
      <c r="T9" s="370"/>
      <c r="V9" s="25"/>
      <c r="W9" s="147"/>
      <c r="X9" s="25"/>
      <c r="Y9" s="95"/>
      <c r="Z9" s="95"/>
      <c r="AA9" s="5"/>
      <c r="AB9" s="2"/>
      <c r="AC9" s="5"/>
    </row>
    <row r="10" spans="1:29" ht="18" customHeight="1">
      <c r="E10" s="61" t="s">
        <v>5</v>
      </c>
      <c r="H10" s="162" t="str">
        <f>APro!J6</f>
        <v>SACOS</v>
      </c>
      <c r="I10" s="163"/>
      <c r="J10" s="213"/>
      <c r="K10" s="588"/>
      <c r="L10" s="25" t="s">
        <v>302</v>
      </c>
      <c r="M10" s="95"/>
      <c r="N10" s="1077" t="s">
        <v>1987</v>
      </c>
      <c r="O10" s="163"/>
      <c r="P10" s="997"/>
      <c r="Q10" s="155"/>
      <c r="R10" s="25" t="s">
        <v>109</v>
      </c>
      <c r="S10" s="211" t="s">
        <v>263</v>
      </c>
      <c r="T10" s="1721"/>
      <c r="U10" s="919"/>
      <c r="V10" s="997"/>
      <c r="W10" s="147"/>
      <c r="X10" s="25" t="s">
        <v>562</v>
      </c>
      <c r="Y10" s="1754" t="s">
        <v>2085</v>
      </c>
      <c r="Z10" s="1755"/>
      <c r="AA10" s="19"/>
      <c r="AB10" s="35"/>
      <c r="AC10" s="19"/>
    </row>
    <row r="11" spans="1:29" ht="10.050000000000001" customHeight="1">
      <c r="E11" s="12"/>
      <c r="F11" s="19"/>
      <c r="G11" s="19"/>
      <c r="H11" s="12"/>
      <c r="I11" s="12"/>
      <c r="J11" s="370"/>
      <c r="K11" s="26"/>
      <c r="L11" s="40"/>
      <c r="N11" s="40"/>
      <c r="O11" s="40"/>
      <c r="P11" s="40"/>
      <c r="Q11" s="155"/>
      <c r="R11" s="12"/>
      <c r="S11" s="12"/>
      <c r="T11" s="370"/>
      <c r="V11" s="25"/>
      <c r="W11" s="147"/>
      <c r="X11" s="25"/>
      <c r="Y11" s="95"/>
      <c r="Z11" s="95"/>
      <c r="AA11" s="19"/>
      <c r="AB11" s="35"/>
      <c r="AC11" s="19"/>
    </row>
    <row r="12" spans="1:29" ht="18" customHeight="1">
      <c r="E12" s="25" t="s">
        <v>1843</v>
      </c>
      <c r="H12" s="162" t="s">
        <v>77</v>
      </c>
      <c r="I12" s="637" t="s">
        <v>1196</v>
      </c>
      <c r="J12" s="213"/>
      <c r="K12" s="26"/>
      <c r="L12" s="25" t="s">
        <v>1373</v>
      </c>
      <c r="M12" s="19"/>
      <c r="N12" s="1045" t="s">
        <v>18</v>
      </c>
      <c r="O12" s="1720"/>
      <c r="P12" s="1453" t="str">
        <f ca="1">IF(N24-TODAY()&lt;30,"DFR","")</f>
        <v>DFR</v>
      </c>
      <c r="Q12" s="155"/>
      <c r="R12" s="25" t="s">
        <v>110</v>
      </c>
      <c r="S12" s="1077" t="s">
        <v>112</v>
      </c>
      <c r="T12" s="1721"/>
      <c r="U12" s="919"/>
      <c r="V12" s="997"/>
      <c r="W12" s="147"/>
      <c r="X12" s="25"/>
      <c r="Y12" s="95"/>
      <c r="Z12" s="95"/>
      <c r="AA12" s="19"/>
      <c r="AB12" s="35"/>
      <c r="AC12" s="19"/>
    </row>
    <row r="13" spans="1:29" ht="10.050000000000001" customHeight="1">
      <c r="E13" s="25"/>
      <c r="H13" s="25"/>
      <c r="I13" s="1717"/>
      <c r="J13" s="74"/>
      <c r="K13" s="26"/>
      <c r="L13" s="40"/>
      <c r="Q13" s="155"/>
      <c r="R13" s="12"/>
      <c r="S13" s="12"/>
      <c r="T13" s="370"/>
      <c r="V13" s="25"/>
      <c r="W13" s="147"/>
      <c r="X13" s="25"/>
      <c r="Y13" s="95"/>
      <c r="Z13" s="95"/>
      <c r="AA13" s="19"/>
      <c r="AB13" s="35"/>
      <c r="AC13" s="19"/>
    </row>
    <row r="14" spans="1:29" ht="18" customHeight="1">
      <c r="E14" s="25" t="s">
        <v>2083</v>
      </c>
      <c r="H14" s="162" t="s">
        <v>2081</v>
      </c>
      <c r="I14" s="163"/>
      <c r="J14" s="213"/>
      <c r="K14" s="26"/>
      <c r="L14" s="25" t="s">
        <v>1089</v>
      </c>
      <c r="N14" s="1315" t="str">
        <f>IF(Y24="M","No","Yes")</f>
        <v>No</v>
      </c>
      <c r="O14" s="141" t="s">
        <v>1195</v>
      </c>
      <c r="P14" s="1673" t="s">
        <v>1233</v>
      </c>
      <c r="Q14" s="155"/>
      <c r="R14" s="25" t="s">
        <v>180</v>
      </c>
      <c r="S14" s="211" t="s">
        <v>1830</v>
      </c>
      <c r="T14" s="1721"/>
      <c r="U14" s="919"/>
      <c r="V14" s="997"/>
      <c r="W14" s="147"/>
      <c r="X14" s="25"/>
      <c r="Y14" s="95"/>
      <c r="Z14" s="95"/>
      <c r="AA14" s="19"/>
      <c r="AB14" s="35"/>
      <c r="AC14" s="19"/>
    </row>
    <row r="15" spans="1:29" ht="15" customHeight="1">
      <c r="S15" s="351"/>
      <c r="T15" s="351"/>
      <c r="U15" s="351"/>
      <c r="V15" s="351"/>
    </row>
    <row r="16" spans="1:29" s="154" customFormat="1" ht="15" customHeight="1">
      <c r="A16" s="151"/>
      <c r="B16" s="152"/>
      <c r="C16" s="153"/>
      <c r="D16" s="153"/>
      <c r="E16" s="153"/>
      <c r="F16" s="153"/>
      <c r="G16" s="153"/>
      <c r="H16" s="153"/>
      <c r="I16" s="153"/>
      <c r="J16" s="153"/>
      <c r="K16" s="153"/>
      <c r="L16" s="153"/>
      <c r="M16" s="153"/>
      <c r="N16" s="153"/>
      <c r="O16" s="153"/>
      <c r="P16" s="153"/>
      <c r="Q16" s="153"/>
      <c r="R16" s="153"/>
      <c r="S16" s="153"/>
      <c r="T16" s="153"/>
      <c r="U16" s="153"/>
      <c r="V16" s="153"/>
      <c r="W16" s="153"/>
      <c r="X16" s="153"/>
      <c r="Y16" s="153"/>
      <c r="Z16" s="153"/>
      <c r="AA16" s="153"/>
      <c r="AB16" s="2"/>
      <c r="AC16" s="5"/>
    </row>
    <row r="17" spans="1:29" s="154" customFormat="1" ht="34.950000000000003" customHeight="1">
      <c r="A17" s="151"/>
      <c r="B17" s="152"/>
      <c r="C17" s="153"/>
      <c r="E17" s="6" t="s">
        <v>1079</v>
      </c>
      <c r="F17" s="601"/>
      <c r="G17" s="601"/>
      <c r="H17" s="604"/>
      <c r="I17" s="601"/>
      <c r="J17" s="601"/>
      <c r="K17" s="158"/>
      <c r="L17" s="601"/>
      <c r="M17" s="602"/>
      <c r="N17" s="602"/>
      <c r="O17" s="602"/>
      <c r="P17" s="602"/>
      <c r="Q17" s="155"/>
      <c r="R17" s="601"/>
      <c r="S17" s="601"/>
      <c r="T17" s="603"/>
      <c r="U17" s="603"/>
      <c r="V17" s="602"/>
      <c r="W17" s="41"/>
      <c r="X17" s="6"/>
      <c r="Y17" s="1505"/>
      <c r="Z17" s="1506"/>
      <c r="AA17" s="5"/>
      <c r="AB17" s="2"/>
      <c r="AC17" s="5"/>
    </row>
    <row r="18" spans="1:29" s="154" customFormat="1" ht="19.95" customHeight="1">
      <c r="A18" s="151"/>
      <c r="B18" s="152"/>
      <c r="C18" s="153"/>
      <c r="E18" s="1857" t="s">
        <v>1981</v>
      </c>
      <c r="F18" s="1857"/>
      <c r="G18" s="1857"/>
      <c r="H18" s="1857"/>
      <c r="I18" s="1857"/>
      <c r="J18" s="1857"/>
      <c r="K18" s="158"/>
      <c r="L18" s="1857" t="s">
        <v>1078</v>
      </c>
      <c r="M18" s="1884"/>
      <c r="N18" s="1884"/>
      <c r="O18" s="1884"/>
      <c r="P18" s="1884"/>
      <c r="Q18" s="155"/>
      <c r="R18" s="1857" t="s">
        <v>2080</v>
      </c>
      <c r="S18" s="1857"/>
      <c r="T18" s="1858"/>
      <c r="U18" s="1858"/>
      <c r="V18" s="1884"/>
      <c r="W18" s="147"/>
      <c r="X18" s="1857" t="s">
        <v>1188</v>
      </c>
      <c r="Y18" s="1857"/>
      <c r="Z18" s="1857"/>
      <c r="AA18" s="5"/>
      <c r="AB18" s="2"/>
      <c r="AC18" s="5"/>
    </row>
    <row r="19" spans="1:29" s="154" customFormat="1" ht="15" customHeight="1">
      <c r="A19" s="151"/>
      <c r="B19" s="152"/>
      <c r="C19" s="153"/>
      <c r="E19" s="6"/>
      <c r="F19" s="601"/>
      <c r="G19" s="601"/>
      <c r="H19" s="604"/>
      <c r="I19" s="601"/>
      <c r="J19" s="601"/>
      <c r="K19" s="158"/>
      <c r="L19" s="601"/>
      <c r="M19" s="602"/>
      <c r="N19" s="602"/>
      <c r="O19" s="602"/>
      <c r="P19" s="602"/>
      <c r="Q19" s="155"/>
      <c r="R19" s="601"/>
      <c r="S19" s="601"/>
      <c r="T19" s="603"/>
      <c r="U19" s="603"/>
      <c r="V19" s="602"/>
      <c r="W19" s="41"/>
      <c r="X19" s="601"/>
      <c r="Y19" s="601"/>
      <c r="Z19" s="601"/>
      <c r="AA19" s="5"/>
      <c r="AB19" s="2"/>
      <c r="AC19" s="5"/>
    </row>
    <row r="20" spans="1:29" s="154" customFormat="1" ht="18" customHeight="1">
      <c r="A20" s="151"/>
      <c r="B20" s="152"/>
      <c r="C20" s="153"/>
      <c r="E20" s="25" t="s">
        <v>142</v>
      </c>
      <c r="F20" s="5"/>
      <c r="G20" s="5"/>
      <c r="H20" s="1985">
        <v>2023</v>
      </c>
      <c r="I20" s="1986"/>
      <c r="J20" s="213"/>
      <c r="L20" s="25" t="s">
        <v>62</v>
      </c>
      <c r="M20" s="5"/>
      <c r="N20" s="210">
        <v>20</v>
      </c>
      <c r="O20" s="1988" t="s">
        <v>335</v>
      </c>
      <c r="P20" s="1981"/>
      <c r="Q20" s="38"/>
      <c r="R20" s="25" t="s">
        <v>1938</v>
      </c>
      <c r="S20" s="1989">
        <v>1000000</v>
      </c>
      <c r="T20" s="1924"/>
      <c r="U20" s="1924"/>
      <c r="V20" s="1925"/>
      <c r="W20" s="37"/>
      <c r="X20" s="25" t="s">
        <v>49</v>
      </c>
      <c r="Y20" s="1983">
        <f>APro!N16</f>
        <v>751</v>
      </c>
      <c r="Z20" s="1984"/>
      <c r="AA20" s="5"/>
      <c r="AB20" s="2"/>
      <c r="AC20" s="5"/>
    </row>
    <row r="21" spans="1:29" s="2" customFormat="1" ht="10.050000000000001" customHeight="1">
      <c r="A21" s="36"/>
      <c r="D21" s="5"/>
      <c r="E21" s="604"/>
      <c r="F21" s="5"/>
      <c r="G21" s="5"/>
      <c r="H21" s="5"/>
      <c r="I21" s="5"/>
      <c r="J21" s="146"/>
      <c r="K21" s="5"/>
      <c r="L21" s="40"/>
      <c r="M21" s="38"/>
      <c r="N21" s="38"/>
      <c r="O21" s="38"/>
      <c r="P21" s="38"/>
      <c r="Q21" s="38"/>
      <c r="R21" s="25"/>
      <c r="S21" s="154"/>
      <c r="T21" s="26"/>
      <c r="U21" s="26"/>
      <c r="V21" s="26"/>
      <c r="W21" s="37"/>
      <c r="X21" s="25"/>
      <c r="Y21" s="95"/>
      <c r="Z21" s="95"/>
      <c r="AA21" s="5"/>
    </row>
    <row r="22" spans="1:29" s="2" customFormat="1" ht="18" customHeight="1">
      <c r="A22" s="36"/>
      <c r="D22" s="5"/>
      <c r="E22" s="25" t="s">
        <v>4</v>
      </c>
      <c r="F22" s="95"/>
      <c r="G22" s="95"/>
      <c r="H22" s="162" t="str">
        <f>APro!L6</f>
        <v>Special Endowment</v>
      </c>
      <c r="I22" s="591"/>
      <c r="J22" s="213" t="s">
        <v>1075</v>
      </c>
      <c r="K22" s="5"/>
      <c r="L22" s="25" t="s">
        <v>8</v>
      </c>
      <c r="M22" s="5"/>
      <c r="N22" s="1987">
        <v>44276</v>
      </c>
      <c r="O22" s="1979"/>
      <c r="P22" s="589"/>
      <c r="Q22" s="38"/>
      <c r="R22" s="25" t="s">
        <v>1768</v>
      </c>
      <c r="S22" s="1989">
        <f>H24*0.03</f>
        <v>30000</v>
      </c>
      <c r="T22" s="1924"/>
      <c r="U22" s="1924"/>
      <c r="V22" s="1925"/>
      <c r="W22" s="37"/>
      <c r="X22" s="25" t="s">
        <v>7</v>
      </c>
      <c r="Y22" s="1983">
        <f>APro!R16</f>
        <v>759</v>
      </c>
      <c r="Z22" s="1984"/>
      <c r="AA22" s="5"/>
    </row>
    <row r="23" spans="1:29" s="2" customFormat="1" ht="10.050000000000001" customHeight="1">
      <c r="A23" s="36"/>
      <c r="D23" s="5"/>
      <c r="E23" s="25"/>
      <c r="F23" s="95"/>
      <c r="G23" s="95"/>
      <c r="H23" s="25"/>
      <c r="I23" s="25"/>
      <c r="J23" s="95"/>
      <c r="K23" s="5"/>
      <c r="L23" s="10"/>
      <c r="M23" s="19"/>
      <c r="N23" s="10"/>
      <c r="O23" s="10"/>
      <c r="P23" s="154"/>
      <c r="Q23" s="38"/>
      <c r="R23" s="38"/>
      <c r="S23" s="38"/>
      <c r="T23" s="37"/>
      <c r="U23" s="37"/>
      <c r="V23" s="37"/>
      <c r="W23" s="38"/>
      <c r="X23" s="38"/>
      <c r="Y23" s="38"/>
      <c r="Z23" s="38"/>
      <c r="AA23" s="5"/>
    </row>
    <row r="24" spans="1:29" s="2" customFormat="1" ht="18" customHeight="1">
      <c r="A24" s="36"/>
      <c r="D24" s="5"/>
      <c r="E24" s="25" t="s">
        <v>6</v>
      </c>
      <c r="F24" s="5"/>
      <c r="G24" s="5"/>
      <c r="H24" s="1978">
        <f>APro!R6</f>
        <v>1000000</v>
      </c>
      <c r="I24" s="1979"/>
      <c r="J24" s="606"/>
      <c r="K24" s="5"/>
      <c r="L24" s="25" t="s">
        <v>1936</v>
      </c>
      <c r="M24" s="19"/>
      <c r="N24" s="1982">
        <v>15055</v>
      </c>
      <c r="O24" s="1979"/>
      <c r="P24" s="590"/>
      <c r="Q24" s="38"/>
      <c r="R24" s="38"/>
      <c r="S24" s="38"/>
      <c r="T24" s="37"/>
      <c r="U24" s="37"/>
      <c r="V24" s="37"/>
      <c r="W24" s="95"/>
      <c r="X24" s="25" t="s">
        <v>2084</v>
      </c>
      <c r="Y24" s="1733" t="s">
        <v>378</v>
      </c>
      <c r="Z24" s="997" t="s">
        <v>1379</v>
      </c>
      <c r="AA24" s="5"/>
    </row>
    <row r="25" spans="1:29" s="2" customFormat="1" ht="10.050000000000001" customHeight="1">
      <c r="A25" s="36"/>
      <c r="D25" s="5"/>
      <c r="E25" s="40"/>
      <c r="F25" s="5"/>
      <c r="G25" s="5"/>
      <c r="H25" s="5"/>
      <c r="I25" s="5"/>
      <c r="J25" s="5"/>
      <c r="K25" s="5"/>
      <c r="L25" s="40"/>
      <c r="M25" s="5"/>
      <c r="N25" s="5"/>
      <c r="O25" s="5"/>
      <c r="P25" s="5"/>
      <c r="Q25" s="38"/>
      <c r="R25" s="38"/>
      <c r="S25" s="38"/>
      <c r="T25" s="37"/>
      <c r="U25" s="37"/>
      <c r="V25" s="37"/>
      <c r="W25" s="37"/>
      <c r="X25" s="40"/>
      <c r="Y25" s="37"/>
      <c r="Z25" s="37"/>
      <c r="AA25" s="5"/>
    </row>
    <row r="26" spans="1:29" s="2" customFormat="1" ht="18" customHeight="1">
      <c r="A26" s="36"/>
      <c r="D26" s="5"/>
      <c r="E26" s="25" t="s">
        <v>1828</v>
      </c>
      <c r="F26" s="5"/>
      <c r="G26" s="5"/>
      <c r="H26" s="1525" t="s">
        <v>1989</v>
      </c>
      <c r="I26" s="1526"/>
      <c r="J26" s="606"/>
      <c r="K26" s="5"/>
      <c r="L26" s="25" t="s">
        <v>1112</v>
      </c>
      <c r="M26" s="38"/>
      <c r="N26" s="1987"/>
      <c r="O26" s="1979"/>
      <c r="P26" s="589"/>
      <c r="Q26" s="38"/>
      <c r="R26" s="38"/>
      <c r="S26" s="38"/>
      <c r="T26" s="37"/>
      <c r="U26" s="37"/>
      <c r="V26" s="37"/>
      <c r="W26" s="37"/>
      <c r="X26" s="25" t="s">
        <v>401</v>
      </c>
      <c r="Y26" s="162" t="s">
        <v>190</v>
      </c>
      <c r="Z26" s="997"/>
      <c r="AA26" s="5"/>
    </row>
    <row r="27" spans="1:29" s="2" customFormat="1" ht="15.6" customHeight="1">
      <c r="A27" s="36"/>
      <c r="D27" s="5"/>
      <c r="E27" s="5"/>
      <c r="F27" s="5"/>
      <c r="G27" s="5"/>
      <c r="H27" s="5"/>
      <c r="I27" s="5"/>
      <c r="J27" s="146"/>
      <c r="K27" s="5"/>
      <c r="L27" s="5"/>
      <c r="M27" s="5"/>
      <c r="N27" s="5"/>
      <c r="O27" s="5"/>
      <c r="P27" s="5"/>
      <c r="Q27" s="38"/>
      <c r="R27" s="38"/>
      <c r="S27" s="38"/>
      <c r="T27" s="37"/>
      <c r="U27" s="37"/>
      <c r="V27" s="37"/>
      <c r="W27" s="37"/>
      <c r="X27" s="25"/>
      <c r="Y27" s="95"/>
      <c r="Z27" s="95"/>
      <c r="AA27" s="5"/>
    </row>
    <row r="28" spans="1:29" s="2" customFormat="1" ht="15" customHeight="1">
      <c r="A28" s="36"/>
      <c r="E28" s="569"/>
      <c r="F28" s="569"/>
      <c r="G28" s="569"/>
      <c r="H28" s="570"/>
      <c r="I28" s="570"/>
      <c r="J28" s="570"/>
      <c r="K28" s="570"/>
      <c r="L28" s="570"/>
      <c r="M28" s="570"/>
      <c r="N28" s="570"/>
      <c r="O28" s="570"/>
      <c r="P28" s="570"/>
      <c r="Q28" s="570"/>
      <c r="R28" s="570"/>
      <c r="S28" s="570"/>
      <c r="T28" s="570"/>
      <c r="U28" s="570"/>
      <c r="V28" s="570"/>
      <c r="W28" s="571"/>
      <c r="X28" s="571"/>
      <c r="Y28" s="571"/>
      <c r="Z28" s="571"/>
    </row>
    <row r="29" spans="1:29" ht="34.950000000000003" customHeight="1">
      <c r="E29" s="6" t="s">
        <v>114</v>
      </c>
      <c r="F29" s="19"/>
      <c r="G29" s="19"/>
      <c r="Q29" s="37"/>
      <c r="R29" s="37"/>
      <c r="S29" s="37"/>
    </row>
    <row r="30" spans="1:29" ht="22.05" customHeight="1">
      <c r="Q30" s="37"/>
      <c r="R30" s="37"/>
      <c r="S30" s="37"/>
    </row>
    <row r="31" spans="1:29" ht="22.05" customHeight="1">
      <c r="O31" s="40"/>
      <c r="Q31" s="37"/>
      <c r="R31" s="37"/>
      <c r="S31" s="37"/>
    </row>
    <row r="32" spans="1:29">
      <c r="F32" s="1809" t="s">
        <v>1829</v>
      </c>
      <c r="G32" s="1769"/>
      <c r="H32" s="1769"/>
      <c r="I32" s="1769"/>
      <c r="J32" s="1769"/>
      <c r="K32" s="1769"/>
      <c r="L32" s="1769"/>
      <c r="Q32" s="37"/>
      <c r="R32" s="37"/>
      <c r="S32" s="37"/>
    </row>
    <row r="33" spans="17:20" ht="22.05" customHeight="1">
      <c r="Q33" s="37"/>
      <c r="R33" s="37"/>
      <c r="S33" s="37"/>
    </row>
    <row r="34" spans="17:20" ht="22.05" customHeight="1">
      <c r="Q34" s="37"/>
      <c r="R34" s="37"/>
      <c r="S34" s="37"/>
    </row>
    <row r="35" spans="17:20" ht="22.05" customHeight="1">
      <c r="Q35" s="37"/>
      <c r="R35" s="37"/>
      <c r="S35" s="37"/>
    </row>
    <row r="36" spans="17:20" ht="22.05" customHeight="1">
      <c r="Q36" s="37"/>
      <c r="R36" s="37"/>
      <c r="S36" s="37"/>
    </row>
    <row r="37" spans="17:20" ht="22.05" customHeight="1">
      <c r="Q37" s="37"/>
      <c r="R37" s="37"/>
      <c r="S37" s="37"/>
    </row>
    <row r="38" spans="17:20" ht="22.05" customHeight="1">
      <c r="Q38" s="37"/>
      <c r="R38" s="37"/>
      <c r="S38" s="37"/>
    </row>
    <row r="39" spans="17:20" ht="19.95" customHeight="1">
      <c r="T39" s="38"/>
    </row>
  </sheetData>
  <mergeCells count="21">
    <mergeCell ref="N8:P8"/>
    <mergeCell ref="Y22:Z22"/>
    <mergeCell ref="Y20:Z20"/>
    <mergeCell ref="L18:P18"/>
    <mergeCell ref="R18:V18"/>
    <mergeCell ref="X18:Z18"/>
    <mergeCell ref="S20:V20"/>
    <mergeCell ref="S22:V22"/>
    <mergeCell ref="A2:B2"/>
    <mergeCell ref="E6:J6"/>
    <mergeCell ref="L6:P6"/>
    <mergeCell ref="R6:V6"/>
    <mergeCell ref="X6:Z6"/>
    <mergeCell ref="E18:J18"/>
    <mergeCell ref="F32:L32"/>
    <mergeCell ref="H20:I20"/>
    <mergeCell ref="O20:P20"/>
    <mergeCell ref="N22:O22"/>
    <mergeCell ref="H24:I24"/>
    <mergeCell ref="N24:O24"/>
    <mergeCell ref="N26:O26"/>
  </mergeCells>
  <conditionalFormatting sqref="N14">
    <cfRule type="cellIs" dxfId="9" priority="4" operator="equal">
      <formula>"Yes"</formula>
    </cfRule>
  </conditionalFormatting>
  <conditionalFormatting sqref="P12">
    <cfRule type="cellIs" dxfId="8" priority="2" operator="equal">
      <formula>"DFR"</formula>
    </cfRule>
  </conditionalFormatting>
  <conditionalFormatting sqref="Y8">
    <cfRule type="cellIs" dxfId="7" priority="1" operator="equal">
      <formula>"Yes"</formula>
    </cfRule>
  </conditionalFormatting>
  <dataValidations count="1">
    <dataValidation type="list" allowBlank="1" showInputMessage="1" showErrorMessage="1" sqref="P14" xr:uid="{8241996B-EFD0-41A1-88AF-683E5AA95544}">
      <formula1>"SMS,WAP,CAL,Email"</formula1>
    </dataValidation>
  </dataValidations>
  <hyperlinks>
    <hyperlink ref="I12" location="NA!A1" display=".." xr:uid="{B343F02A-C68B-4E97-A902-9C65D283DC3C}"/>
  </hyperlinks>
  <pageMargins left="0.7" right="0.7" top="0.75" bottom="0.75" header="0.3" footer="0.3"/>
  <pageSetup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DA29C-1018-4332-A5AC-304B77CC3FAF}">
  <sheetPr codeName="Sheet59">
    <tabColor rgb="FF4FF721"/>
  </sheetPr>
  <dimension ref="A1:AC43"/>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77734375" style="5" customWidth="1"/>
    <col min="6" max="6" width="7.77734375" style="5" customWidth="1"/>
    <col min="7" max="7" width="4.21875" style="5" customWidth="1"/>
    <col min="8" max="8" width="9.33203125" style="5" customWidth="1"/>
    <col min="9" max="9" width="11.33203125" style="5" customWidth="1"/>
    <col min="10" max="10" width="9.21875" style="146" customWidth="1"/>
    <col min="11" max="11" width="5.77734375" style="5" customWidth="1"/>
    <col min="12" max="12" width="14.21875" style="5" customWidth="1"/>
    <col min="13" max="13" width="3.44140625" style="5" customWidth="1"/>
    <col min="14" max="14" width="8.109375" style="5" customWidth="1"/>
    <col min="15" max="15" width="6.77734375" style="5" customWidth="1"/>
    <col min="16" max="16" width="6.5546875" style="5" customWidth="1"/>
    <col min="17" max="17" width="5.77734375" style="38" customWidth="1"/>
    <col min="18" max="18" width="15.88671875" style="38" customWidth="1"/>
    <col min="19" max="19" width="6.33203125" style="38" customWidth="1"/>
    <col min="20" max="20" width="7.109375" style="37" customWidth="1"/>
    <col min="21" max="21" width="5" style="37" customWidth="1"/>
    <col min="22" max="22" width="5.109375" style="37" customWidth="1"/>
    <col min="23" max="23" width="5.77734375" style="37" customWidth="1"/>
    <col min="24" max="24" width="15.77734375" style="38" customWidth="1"/>
    <col min="25" max="25" width="6" style="38" customWidth="1"/>
    <col min="26" max="26" width="15.77734375" style="5" customWidth="1"/>
    <col min="27" max="27" width="1.77734375" style="5" customWidth="1"/>
    <col min="28" max="28" width="9.109375" style="2"/>
    <col min="29" max="16384" width="9.109375" style="5"/>
  </cols>
  <sheetData>
    <row r="1" spans="1:29" s="2" customFormat="1" ht="14.4" customHeight="1">
      <c r="A1" s="36"/>
      <c r="J1" s="157"/>
      <c r="Q1" s="4"/>
      <c r="R1" s="4"/>
      <c r="S1" s="4"/>
      <c r="T1" s="3"/>
      <c r="U1" s="3"/>
      <c r="V1" s="3"/>
      <c r="W1" s="3"/>
      <c r="X1" s="4"/>
      <c r="Y1" s="4"/>
    </row>
    <row r="2" spans="1:29" customFormat="1" ht="34.950000000000003" customHeight="1">
      <c r="A2" s="1800"/>
      <c r="B2" s="1769"/>
      <c r="C2" s="2"/>
      <c r="D2" s="5"/>
      <c r="E2" s="6" t="s">
        <v>1888</v>
      </c>
      <c r="F2" s="5"/>
      <c r="G2" s="5"/>
      <c r="H2" s="5"/>
      <c r="I2" s="5"/>
      <c r="J2" s="5"/>
      <c r="K2" s="5"/>
      <c r="L2" s="5"/>
      <c r="M2" s="5"/>
      <c r="N2" s="175"/>
      <c r="O2" s="5"/>
      <c r="P2" s="5"/>
      <c r="Q2" s="5"/>
      <c r="R2" s="5"/>
      <c r="S2" s="5"/>
      <c r="T2" s="5"/>
      <c r="U2" s="5"/>
      <c r="V2" s="5"/>
      <c r="W2" s="5"/>
      <c r="X2" s="5"/>
      <c r="Y2" s="5"/>
      <c r="Z2" s="5"/>
      <c r="AB2" s="2"/>
    </row>
    <row r="3" spans="1:29" s="2" customFormat="1" ht="15.6" customHeight="1">
      <c r="A3" s="36"/>
      <c r="F3" s="9"/>
      <c r="G3" s="9"/>
      <c r="J3" s="157"/>
    </row>
    <row r="4" spans="1:29" s="595" customFormat="1" ht="34.950000000000003" customHeight="1">
      <c r="A4" s="592"/>
      <c r="B4" s="593"/>
      <c r="C4" s="594"/>
      <c r="E4" s="1916" t="s">
        <v>1745</v>
      </c>
      <c r="F4" s="1917"/>
      <c r="G4" s="1917"/>
      <c r="H4" s="1917"/>
      <c r="I4" s="1917"/>
      <c r="J4" s="597"/>
      <c r="K4" s="597"/>
      <c r="L4" s="95"/>
      <c r="M4" s="598"/>
      <c r="Q4" s="599"/>
      <c r="R4" s="600"/>
      <c r="S4" s="598"/>
      <c r="U4" s="600"/>
      <c r="V4" s="600"/>
      <c r="W4" s="600"/>
      <c r="X4" s="600"/>
      <c r="Y4" s="600"/>
      <c r="AB4" s="594"/>
    </row>
    <row r="5" spans="1:29" s="21" customFormat="1" ht="10.050000000000001" customHeight="1">
      <c r="A5" s="22"/>
      <c r="B5" s="23"/>
      <c r="C5" s="20"/>
      <c r="E5" s="28"/>
      <c r="F5" s="28"/>
      <c r="G5" s="28"/>
      <c r="H5" s="149"/>
      <c r="I5" s="149"/>
      <c r="J5" s="23"/>
      <c r="K5" s="23"/>
      <c r="L5" s="23"/>
      <c r="M5" s="23"/>
      <c r="N5" s="150"/>
      <c r="O5" s="150"/>
      <c r="P5" s="150"/>
      <c r="Q5" s="155"/>
      <c r="R5" s="23"/>
      <c r="S5" s="23"/>
      <c r="T5" s="150"/>
      <c r="U5" s="150"/>
      <c r="V5" s="150"/>
      <c r="W5" s="147"/>
      <c r="X5" s="23"/>
      <c r="Y5" s="23"/>
      <c r="AB5" s="20"/>
    </row>
    <row r="6" spans="1:29" s="154" customFormat="1" ht="19.95" customHeight="1">
      <c r="A6" s="151"/>
      <c r="B6" s="152"/>
      <c r="C6" s="153"/>
      <c r="E6" s="1998" t="s">
        <v>1076</v>
      </c>
      <c r="F6" s="1998"/>
      <c r="G6" s="1998"/>
      <c r="H6" s="1998"/>
      <c r="I6" s="1998"/>
      <c r="J6" s="1998"/>
      <c r="K6" s="158"/>
      <c r="L6" s="1998" t="s">
        <v>1180</v>
      </c>
      <c r="M6" s="1999"/>
      <c r="N6" s="1999"/>
      <c r="O6" s="1999"/>
      <c r="P6" s="1999"/>
      <c r="Q6" s="155"/>
      <c r="R6" s="1998" t="s">
        <v>371</v>
      </c>
      <c r="S6" s="1998"/>
      <c r="T6" s="2000"/>
      <c r="U6" s="2000"/>
      <c r="V6" s="1999"/>
      <c r="W6" s="147"/>
      <c r="X6" s="1990" t="s">
        <v>1181</v>
      </c>
      <c r="Y6" s="1990"/>
      <c r="Z6" s="1991"/>
      <c r="AA6" s="5"/>
      <c r="AB6" s="2"/>
      <c r="AC6" s="5"/>
    </row>
    <row r="7" spans="1:29" s="146" customFormat="1" ht="15" customHeight="1">
      <c r="A7" s="156"/>
      <c r="B7" s="24"/>
      <c r="C7" s="157"/>
      <c r="E7" s="24"/>
      <c r="F7" s="24"/>
      <c r="G7" s="24"/>
      <c r="H7" s="26"/>
      <c r="I7" s="26"/>
      <c r="J7" s="24"/>
      <c r="K7" s="158"/>
      <c r="L7" s="24"/>
      <c r="M7" s="95"/>
      <c r="N7" s="26"/>
      <c r="O7" s="26"/>
      <c r="P7" s="26"/>
      <c r="Q7" s="155"/>
      <c r="R7" s="24"/>
      <c r="S7" s="24"/>
      <c r="T7" s="26"/>
      <c r="U7" s="26"/>
      <c r="V7" s="26"/>
      <c r="W7" s="147"/>
      <c r="X7" s="24"/>
      <c r="Y7" s="19"/>
      <c r="Z7" s="19"/>
      <c r="AA7" s="19"/>
      <c r="AB7" s="35"/>
      <c r="AC7" s="19"/>
    </row>
    <row r="8" spans="1:29" ht="18" customHeight="1">
      <c r="E8" s="160" t="s">
        <v>1073</v>
      </c>
      <c r="H8" s="912" t="s">
        <v>681</v>
      </c>
      <c r="I8" s="913"/>
      <c r="J8" s="914"/>
      <c r="K8" s="158"/>
      <c r="L8" s="95"/>
      <c r="M8" s="95"/>
      <c r="N8" s="211"/>
      <c r="O8" s="636"/>
      <c r="P8" s="581"/>
      <c r="Q8" s="155"/>
      <c r="R8" s="95" t="s">
        <v>169</v>
      </c>
      <c r="S8" s="1992" t="e">
        <f>#REF!</f>
        <v>#REF!</v>
      </c>
      <c r="T8" s="1993"/>
      <c r="U8" s="1993"/>
      <c r="V8" s="1994"/>
      <c r="W8" s="147"/>
      <c r="X8" s="95" t="s">
        <v>1089</v>
      </c>
      <c r="Y8" s="25"/>
      <c r="Z8" s="159" t="s">
        <v>81</v>
      </c>
      <c r="AA8" s="19"/>
      <c r="AB8" s="35"/>
      <c r="AC8" s="19"/>
    </row>
    <row r="9" spans="1:29" s="19" customFormat="1" ht="10.050000000000001" customHeight="1">
      <c r="A9" s="27"/>
      <c r="B9" s="28"/>
      <c r="C9" s="35"/>
      <c r="H9" s="12"/>
      <c r="I9" s="12"/>
      <c r="J9" s="370"/>
      <c r="K9" s="28"/>
      <c r="L9" s="95"/>
      <c r="Q9" s="155"/>
      <c r="S9" s="12"/>
      <c r="T9" s="12"/>
      <c r="U9" s="25"/>
      <c r="V9" s="26"/>
      <c r="W9" s="147"/>
      <c r="Z9" s="5"/>
      <c r="AA9" s="5"/>
      <c r="AB9" s="2"/>
      <c r="AC9" s="5"/>
    </row>
    <row r="10" spans="1:29" ht="18" customHeight="1">
      <c r="E10" s="160" t="s">
        <v>5</v>
      </c>
      <c r="H10" s="912" t="e">
        <f>#REF!</f>
        <v>#REF!</v>
      </c>
      <c r="I10" s="913"/>
      <c r="J10" s="914"/>
      <c r="K10" s="588"/>
      <c r="L10" s="95" t="s">
        <v>1159</v>
      </c>
      <c r="N10" s="2035" t="e">
        <f>#REF!</f>
        <v>#REF!</v>
      </c>
      <c r="O10" s="2036"/>
      <c r="P10" s="916"/>
      <c r="Q10" s="155"/>
      <c r="R10" s="95" t="s">
        <v>109</v>
      </c>
      <c r="S10" s="1992" t="e">
        <f>#REF!</f>
        <v>#REF!</v>
      </c>
      <c r="T10" s="1993"/>
      <c r="U10" s="1993"/>
      <c r="V10" s="1994"/>
      <c r="W10" s="147"/>
      <c r="X10" s="95" t="s">
        <v>1491</v>
      </c>
      <c r="Y10" s="210">
        <v>21</v>
      </c>
      <c r="Z10" s="841">
        <v>45664</v>
      </c>
      <c r="AA10" s="19"/>
      <c r="AB10" s="35"/>
      <c r="AC10" s="19"/>
    </row>
    <row r="11" spans="1:29" ht="10.050000000000001" customHeight="1">
      <c r="E11" s="19"/>
      <c r="F11" s="19"/>
      <c r="G11" s="19"/>
      <c r="H11" s="12"/>
      <c r="I11" s="12"/>
      <c r="J11" s="370"/>
      <c r="K11" s="26"/>
      <c r="L11" s="95"/>
      <c r="N11" s="25"/>
      <c r="O11" s="56"/>
      <c r="P11" s="56"/>
      <c r="Q11" s="155"/>
      <c r="S11" s="351"/>
      <c r="T11" s="351"/>
      <c r="U11" s="351"/>
      <c r="V11" s="351"/>
      <c r="W11" s="147"/>
      <c r="Y11" s="19"/>
      <c r="AA11" s="19"/>
      <c r="AB11" s="35"/>
      <c r="AC11" s="19"/>
    </row>
    <row r="12" spans="1:29" ht="18" customHeight="1">
      <c r="E12" s="95" t="s">
        <v>1</v>
      </c>
      <c r="H12" s="920" t="s">
        <v>1746</v>
      </c>
      <c r="I12" s="634"/>
      <c r="J12" s="921"/>
      <c r="K12" s="26"/>
      <c r="L12" s="95" t="s">
        <v>1373</v>
      </c>
      <c r="M12" s="19"/>
      <c r="N12" s="1988" t="s">
        <v>18</v>
      </c>
      <c r="O12" s="1981"/>
      <c r="P12" s="707" t="s">
        <v>27</v>
      </c>
      <c r="Q12" s="155"/>
      <c r="R12" s="95"/>
      <c r="S12" s="1980"/>
      <c r="T12" s="1979"/>
      <c r="U12" s="1979"/>
      <c r="V12" s="1981"/>
      <c r="W12" s="147"/>
      <c r="X12" s="95" t="s">
        <v>1183</v>
      </c>
      <c r="Y12" s="162" t="s">
        <v>1319</v>
      </c>
      <c r="Z12" s="581"/>
      <c r="AA12" s="19"/>
      <c r="AB12" s="35"/>
      <c r="AC12" s="19"/>
    </row>
    <row r="13" spans="1:29">
      <c r="S13" s="351"/>
      <c r="T13" s="351"/>
      <c r="U13" s="351"/>
      <c r="V13" s="351"/>
    </row>
    <row r="14" spans="1:29" s="154" customFormat="1" ht="15" customHeight="1">
      <c r="A14" s="151"/>
      <c r="B14" s="152"/>
      <c r="C14" s="153"/>
      <c r="D14" s="153"/>
      <c r="E14" s="153"/>
      <c r="F14" s="153"/>
      <c r="G14" s="153"/>
      <c r="H14" s="153"/>
      <c r="I14" s="153"/>
      <c r="J14" s="153"/>
      <c r="K14" s="153"/>
      <c r="L14" s="153"/>
      <c r="M14" s="153"/>
      <c r="N14" s="153"/>
      <c r="O14" s="153"/>
      <c r="P14" s="153"/>
      <c r="Q14" s="153"/>
      <c r="R14" s="153"/>
      <c r="S14" s="153"/>
      <c r="T14" s="153"/>
      <c r="U14" s="153"/>
      <c r="V14" s="153"/>
      <c r="W14" s="153"/>
      <c r="X14" s="153"/>
      <c r="Y14" s="153"/>
      <c r="Z14" s="153"/>
      <c r="AA14" s="153"/>
      <c r="AB14" s="2"/>
      <c r="AC14" s="5"/>
    </row>
    <row r="15" spans="1:29" s="154" customFormat="1" ht="34.950000000000003" customHeight="1">
      <c r="A15" s="151"/>
      <c r="B15" s="152"/>
      <c r="C15" s="153"/>
      <c r="E15" s="6" t="s">
        <v>1079</v>
      </c>
      <c r="F15" s="601"/>
      <c r="G15" s="601"/>
      <c r="H15" s="604"/>
      <c r="I15" s="601"/>
      <c r="J15" s="601"/>
      <c r="K15" s="158"/>
      <c r="L15" s="601"/>
      <c r="M15" s="602"/>
      <c r="N15" s="602"/>
      <c r="O15" s="602"/>
      <c r="P15" s="602"/>
      <c r="Q15" s="155"/>
      <c r="R15" s="601"/>
      <c r="S15" s="601"/>
      <c r="T15" s="603"/>
      <c r="U15" s="603"/>
      <c r="V15" s="602"/>
      <c r="W15" s="41"/>
      <c r="X15" s="6"/>
      <c r="Y15" s="573"/>
      <c r="Z15" s="621"/>
      <c r="AA15" s="5"/>
      <c r="AB15" s="2"/>
      <c r="AC15" s="5"/>
    </row>
    <row r="16" spans="1:29" s="154" customFormat="1" ht="19.95" customHeight="1">
      <c r="A16" s="151"/>
      <c r="B16" s="152"/>
      <c r="C16" s="153"/>
      <c r="E16" s="1995" t="s">
        <v>1187</v>
      </c>
      <c r="F16" s="1995"/>
      <c r="G16" s="1995"/>
      <c r="H16" s="1995"/>
      <c r="I16" s="1995"/>
      <c r="J16" s="1995"/>
      <c r="K16" s="158"/>
      <c r="L16" s="1995" t="s">
        <v>1078</v>
      </c>
      <c r="M16" s="1996"/>
      <c r="N16" s="1996"/>
      <c r="O16" s="1996"/>
      <c r="P16" s="1996"/>
      <c r="Q16" s="155"/>
      <c r="R16" s="1995" t="s">
        <v>299</v>
      </c>
      <c r="S16" s="1995"/>
      <c r="T16" s="1997"/>
      <c r="U16" s="1997"/>
      <c r="V16" s="1996"/>
      <c r="W16" s="147"/>
      <c r="X16" s="1995" t="s">
        <v>1188</v>
      </c>
      <c r="Y16" s="1995"/>
      <c r="Z16" s="1995"/>
      <c r="AA16" s="5"/>
      <c r="AB16" s="2"/>
      <c r="AC16" s="5"/>
    </row>
    <row r="17" spans="1:29" s="154" customFormat="1" ht="15" customHeight="1">
      <c r="A17" s="151"/>
      <c r="B17" s="152"/>
      <c r="C17" s="153"/>
      <c r="E17" s="6"/>
      <c r="F17" s="601"/>
      <c r="G17" s="601"/>
      <c r="H17" s="604"/>
      <c r="I17" s="601"/>
      <c r="J17" s="601"/>
      <c r="K17" s="158"/>
      <c r="L17" s="601"/>
      <c r="M17" s="602"/>
      <c r="N17" s="602"/>
      <c r="O17" s="602"/>
      <c r="P17" s="602"/>
      <c r="Q17" s="155"/>
      <c r="R17" s="601"/>
      <c r="S17" s="601"/>
      <c r="T17" s="603"/>
      <c r="U17" s="603"/>
      <c r="V17" s="602"/>
      <c r="W17" s="41"/>
      <c r="X17" s="601"/>
      <c r="Y17" s="601"/>
      <c r="Z17" s="601"/>
      <c r="AA17" s="5"/>
      <c r="AB17" s="2"/>
      <c r="AC17" s="5"/>
    </row>
    <row r="18" spans="1:29" s="154" customFormat="1" ht="18" customHeight="1">
      <c r="A18" s="151"/>
      <c r="B18" s="152"/>
      <c r="C18" s="153"/>
      <c r="E18" s="95" t="s">
        <v>142</v>
      </c>
      <c r="F18" s="5"/>
      <c r="G18" s="5"/>
      <c r="H18" s="912">
        <v>2023</v>
      </c>
      <c r="I18" s="913"/>
      <c r="J18" s="914"/>
      <c r="L18" s="95" t="s">
        <v>62</v>
      </c>
      <c r="M18" s="5"/>
      <c r="N18" s="918" t="e">
        <f>#REF!</f>
        <v>#REF!</v>
      </c>
      <c r="O18" s="2009" t="s">
        <v>142</v>
      </c>
      <c r="P18" s="1994"/>
      <c r="Q18" s="38"/>
      <c r="S18" s="2010"/>
      <c r="T18" s="2011"/>
      <c r="U18" s="2012"/>
      <c r="V18" s="2013"/>
      <c r="W18" s="37"/>
      <c r="X18" s="95" t="s">
        <v>49</v>
      </c>
      <c r="Y18" s="1983" t="e">
        <f>#REF!</f>
        <v>#REF!</v>
      </c>
      <c r="Z18" s="2034"/>
      <c r="AA18" s="5"/>
      <c r="AB18" s="2"/>
      <c r="AC18" s="5"/>
    </row>
    <row r="19" spans="1:29" s="2" customFormat="1" ht="10.050000000000001" customHeight="1">
      <c r="A19" s="36"/>
      <c r="D19" s="5"/>
      <c r="E19" s="6"/>
      <c r="F19" s="5"/>
      <c r="G19" s="5"/>
      <c r="H19" s="5"/>
      <c r="I19" s="5"/>
      <c r="J19" s="146"/>
      <c r="K19" s="5"/>
      <c r="L19" s="38"/>
      <c r="M19" s="38"/>
      <c r="N19" s="38"/>
      <c r="O19" s="38"/>
      <c r="P19" s="38"/>
      <c r="Q19" s="38"/>
      <c r="R19" s="37"/>
      <c r="S19" s="2014"/>
      <c r="T19" s="2015"/>
      <c r="U19" s="1769"/>
      <c r="V19" s="2016"/>
      <c r="W19" s="37"/>
      <c r="X19" s="5"/>
      <c r="Y19" s="38"/>
      <c r="Z19" s="5"/>
      <c r="AA19" s="5"/>
    </row>
    <row r="20" spans="1:29" s="2" customFormat="1" ht="18" customHeight="1">
      <c r="A20" s="36"/>
      <c r="D20" s="5"/>
      <c r="E20" s="95" t="s">
        <v>4</v>
      </c>
      <c r="F20" s="95"/>
      <c r="G20" s="95"/>
      <c r="H20" s="917" t="e">
        <f>#REF!</f>
        <v>#REF!</v>
      </c>
      <c r="I20" s="913"/>
      <c r="J20" s="914"/>
      <c r="K20" s="5"/>
      <c r="L20" s="95" t="s">
        <v>8</v>
      </c>
      <c r="M20" s="5"/>
      <c r="N20" s="1987">
        <f ca="1">TODAY()</f>
        <v>45952</v>
      </c>
      <c r="O20" s="1979"/>
      <c r="P20" s="589"/>
      <c r="Q20" s="38"/>
      <c r="R20" s="95"/>
      <c r="S20" s="2017"/>
      <c r="T20" s="2018"/>
      <c r="U20" s="2019"/>
      <c r="V20" s="2020"/>
      <c r="W20" s="37"/>
      <c r="X20" s="95" t="s">
        <v>301</v>
      </c>
      <c r="Y20" s="1983" t="e">
        <f>#REF!</f>
        <v>#REF!</v>
      </c>
      <c r="Z20" s="2034"/>
      <c r="AA20" s="5"/>
    </row>
    <row r="21" spans="1:29" s="2" customFormat="1" ht="10.050000000000001" customHeight="1">
      <c r="A21" s="36"/>
      <c r="D21" s="5"/>
      <c r="E21" s="95"/>
      <c r="F21" s="95"/>
      <c r="G21" s="95"/>
      <c r="H21" s="25"/>
      <c r="I21" s="25"/>
      <c r="J21" s="95"/>
      <c r="K21" s="5"/>
      <c r="L21" s="28"/>
      <c r="M21" s="19"/>
      <c r="N21" s="10"/>
      <c r="O21" s="10"/>
      <c r="P21" s="154"/>
      <c r="Q21" s="38"/>
      <c r="R21" s="38"/>
      <c r="S21" s="38"/>
      <c r="T21" s="38"/>
      <c r="U21" s="38"/>
      <c r="V21" s="38"/>
      <c r="W21" s="38"/>
      <c r="X21" s="95"/>
      <c r="Y21" s="212"/>
      <c r="Z21" s="351"/>
      <c r="AA21" s="5"/>
    </row>
    <row r="22" spans="1:29" s="2" customFormat="1" ht="18" customHeight="1">
      <c r="A22" s="36"/>
      <c r="D22" s="5"/>
      <c r="E22" s="95" t="s">
        <v>6</v>
      </c>
      <c r="F22" s="5"/>
      <c r="G22" s="5"/>
      <c r="H22" s="915" t="e">
        <f>#REF!</f>
        <v>#REF!</v>
      </c>
      <c r="I22" s="913"/>
      <c r="J22" s="914"/>
      <c r="K22" s="5"/>
      <c r="L22" s="95" t="s">
        <v>9</v>
      </c>
      <c r="M22" s="19"/>
      <c r="N22" s="1982">
        <f ca="1">N20+364</f>
        <v>46316</v>
      </c>
      <c r="O22" s="1979"/>
      <c r="P22" s="590"/>
      <c r="Q22" s="38"/>
      <c r="R22" s="95"/>
      <c r="S22" s="857"/>
      <c r="T22" s="858"/>
      <c r="U22" s="859"/>
      <c r="V22" s="860"/>
      <c r="W22" s="95"/>
      <c r="X22" s="95" t="s">
        <v>1342</v>
      </c>
      <c r="Y22" s="2021" t="s">
        <v>86</v>
      </c>
      <c r="Z22" s="2022"/>
      <c r="AA22" s="5"/>
    </row>
    <row r="23" spans="1:29" s="2" customFormat="1" ht="10.050000000000001" customHeight="1">
      <c r="A23" s="36"/>
      <c r="D23" s="5"/>
      <c r="E23" s="5"/>
      <c r="F23" s="5"/>
      <c r="G23" s="5"/>
      <c r="H23" s="5"/>
      <c r="I23" s="5"/>
      <c r="J23" s="5"/>
      <c r="K23" s="5"/>
      <c r="L23" s="5"/>
      <c r="M23" s="5"/>
      <c r="N23" s="5"/>
      <c r="O23" s="5"/>
      <c r="P23" s="5"/>
      <c r="Q23" s="38"/>
      <c r="R23" s="95"/>
      <c r="S23" s="95"/>
      <c r="T23" s="95"/>
      <c r="U23" s="95"/>
      <c r="V23" s="95"/>
      <c r="W23" s="37"/>
      <c r="X23" s="95"/>
      <c r="Y23" s="212"/>
      <c r="Z23" s="351"/>
      <c r="AA23" s="5"/>
    </row>
    <row r="24" spans="1:29" s="2" customFormat="1" ht="18" customHeight="1">
      <c r="A24" s="36"/>
      <c r="D24" s="5"/>
      <c r="E24" s="95" t="s">
        <v>300</v>
      </c>
      <c r="F24" s="5"/>
      <c r="G24" s="5"/>
      <c r="H24" s="2029" t="e">
        <f>#REF!</f>
        <v>#REF!</v>
      </c>
      <c r="I24" s="2030"/>
      <c r="J24" s="2031"/>
      <c r="K24" s="5"/>
      <c r="L24" s="95" t="s">
        <v>1112</v>
      </c>
      <c r="M24" s="38"/>
      <c r="N24" s="1987"/>
      <c r="O24" s="1979"/>
      <c r="P24" s="589"/>
      <c r="Q24" s="38"/>
      <c r="R24" s="95" t="s">
        <v>1744</v>
      </c>
      <c r="S24" s="857"/>
      <c r="T24" s="858"/>
      <c r="U24" s="919"/>
      <c r="V24" s="860"/>
      <c r="W24" s="37"/>
      <c r="X24" s="95" t="s">
        <v>108</v>
      </c>
      <c r="Y24" s="2021" t="s">
        <v>87</v>
      </c>
      <c r="Z24" s="2022"/>
      <c r="AA24" s="5"/>
    </row>
    <row r="25" spans="1:29" s="2" customFormat="1" ht="15.6" customHeight="1">
      <c r="A25" s="36"/>
      <c r="D25" s="5"/>
      <c r="E25" s="5"/>
      <c r="F25" s="5"/>
      <c r="G25" s="5"/>
      <c r="H25" s="5"/>
      <c r="I25" s="5"/>
      <c r="J25" s="146"/>
      <c r="K25" s="5"/>
      <c r="L25" s="5"/>
      <c r="M25" s="5"/>
      <c r="N25" s="5"/>
      <c r="O25" s="5"/>
      <c r="P25" s="5"/>
      <c r="Q25" s="38"/>
      <c r="R25" s="38"/>
      <c r="S25" s="38"/>
      <c r="T25" s="37"/>
      <c r="U25" s="37"/>
      <c r="V25" s="37"/>
      <c r="W25" s="37"/>
      <c r="X25" s="38"/>
      <c r="Y25" s="38"/>
      <c r="Z25" s="5"/>
      <c r="AA25" s="5"/>
    </row>
    <row r="26" spans="1:29" s="2" customFormat="1" ht="15.6" hidden="1" customHeight="1">
      <c r="A26" s="36"/>
      <c r="E26" s="2023"/>
      <c r="F26" s="2023"/>
      <c r="G26" s="2023"/>
      <c r="H26" s="2024"/>
      <c r="I26" s="2024"/>
      <c r="J26" s="2024"/>
      <c r="K26" s="2024"/>
      <c r="L26" s="2024"/>
      <c r="M26" s="2024"/>
      <c r="N26" s="2024"/>
      <c r="O26" s="2024"/>
      <c r="P26" s="2024"/>
      <c r="Q26" s="2024"/>
      <c r="R26" s="2024"/>
      <c r="S26" s="2024"/>
      <c r="T26" s="2024"/>
      <c r="U26" s="2024"/>
      <c r="V26" s="2024"/>
      <c r="W26" s="2025"/>
      <c r="X26" s="2025"/>
      <c r="Y26" s="2025"/>
      <c r="Z26" s="2025"/>
    </row>
    <row r="27" spans="1:29" s="2" customFormat="1" ht="34.950000000000003" hidden="1" customHeight="1">
      <c r="A27" s="36"/>
      <c r="D27"/>
      <c r="E27" s="6" t="s">
        <v>963</v>
      </c>
      <c r="F27" s="164"/>
      <c r="G27" s="164"/>
      <c r="H27" s="607"/>
      <c r="I27" s="607"/>
      <c r="J27" s="607"/>
      <c r="K27" s="607"/>
      <c r="L27" s="6" t="s">
        <v>1080</v>
      </c>
      <c r="M27" s="607"/>
      <c r="N27" s="607"/>
      <c r="O27" s="607"/>
      <c r="P27" s="607"/>
      <c r="Q27" s="607"/>
      <c r="R27" s="607"/>
      <c r="S27" s="607"/>
      <c r="T27" s="607"/>
      <c r="U27" s="607"/>
      <c r="V27" s="607"/>
      <c r="W27" s="92"/>
      <c r="X27" s="92"/>
      <c r="Y27" s="92"/>
      <c r="Z27" s="92"/>
      <c r="AA27"/>
    </row>
    <row r="28" spans="1:29" s="8" customFormat="1" ht="19.95" hidden="1" customHeight="1">
      <c r="A28" s="608"/>
      <c r="D28" s="56"/>
      <c r="E28" s="2026" t="s">
        <v>134</v>
      </c>
      <c r="F28" s="1830"/>
      <c r="G28" s="2026" t="s">
        <v>117</v>
      </c>
      <c r="H28" s="1830"/>
      <c r="I28" s="220" t="s">
        <v>127</v>
      </c>
      <c r="J28" s="221" t="s">
        <v>11</v>
      </c>
      <c r="K28" s="25"/>
      <c r="L28" s="615" t="s">
        <v>126</v>
      </c>
      <c r="M28" s="2027" t="s">
        <v>130</v>
      </c>
      <c r="N28" s="2028"/>
      <c r="O28" s="2027" t="s">
        <v>129</v>
      </c>
      <c r="P28" s="2028"/>
      <c r="Q28" s="2028"/>
      <c r="R28" s="2027" t="s">
        <v>304</v>
      </c>
      <c r="S28" s="2028"/>
      <c r="T28" s="612" t="s">
        <v>135</v>
      </c>
      <c r="U28" s="612"/>
      <c r="V28" s="2032" t="s">
        <v>139</v>
      </c>
      <c r="W28" s="1805"/>
      <c r="X28" s="1805"/>
      <c r="Y28" s="1805"/>
      <c r="Z28" s="2033"/>
      <c r="AA28" s="56"/>
    </row>
    <row r="29" spans="1:29" s="610" customFormat="1" ht="24" hidden="1" customHeight="1">
      <c r="A29" s="609"/>
      <c r="D29" s="611"/>
      <c r="E29" s="613" t="s">
        <v>1087</v>
      </c>
      <c r="F29" s="613"/>
      <c r="G29" s="2001" t="e">
        <f>Y20/Y24</f>
        <v>#REF!</v>
      </c>
      <c r="H29" s="2002"/>
      <c r="I29" s="620">
        <f ca="1">N20</f>
        <v>45952</v>
      </c>
      <c r="J29" s="613" t="s">
        <v>120</v>
      </c>
      <c r="K29" s="25"/>
      <c r="L29" s="614" t="e">
        <f>G29</f>
        <v>#REF!</v>
      </c>
      <c r="M29" s="2007">
        <f ca="1">I29</f>
        <v>45952</v>
      </c>
      <c r="N29" s="2004"/>
      <c r="O29" s="2005" t="s">
        <v>128</v>
      </c>
      <c r="P29" s="2008"/>
      <c r="Q29" s="618" t="s">
        <v>1075</v>
      </c>
      <c r="R29" s="613" t="s">
        <v>305</v>
      </c>
      <c r="S29" s="618" t="s">
        <v>1075</v>
      </c>
      <c r="T29" s="617" t="s">
        <v>1086</v>
      </c>
      <c r="U29" s="613"/>
      <c r="V29" s="613" t="s">
        <v>1085</v>
      </c>
      <c r="W29" s="616"/>
      <c r="X29" s="616"/>
      <c r="Y29" s="616"/>
      <c r="Z29" s="616"/>
      <c r="AA29" s="611"/>
    </row>
    <row r="30" spans="1:29" s="610" customFormat="1" ht="24" hidden="1" customHeight="1">
      <c r="A30" s="609"/>
      <c r="D30" s="611"/>
      <c r="E30" s="613" t="s">
        <v>1088</v>
      </c>
      <c r="F30" s="613"/>
      <c r="G30" s="2001" t="e">
        <f>Y20/Y24</f>
        <v>#REF!</v>
      </c>
      <c r="H30" s="2002"/>
      <c r="I30" s="620">
        <f ca="1">N20+30</f>
        <v>45982</v>
      </c>
      <c r="J30" s="613" t="s">
        <v>121</v>
      </c>
      <c r="K30" s="25"/>
      <c r="L30" s="619"/>
      <c r="M30" s="2003"/>
      <c r="N30" s="2004"/>
      <c r="O30" s="2005"/>
      <c r="P30" s="2006"/>
      <c r="Q30" s="2006"/>
      <c r="R30" s="613"/>
      <c r="S30" s="613"/>
      <c r="T30" s="613"/>
      <c r="U30" s="613"/>
      <c r="V30" s="613"/>
      <c r="W30" s="616"/>
      <c r="X30" s="616"/>
      <c r="Y30" s="616"/>
      <c r="Z30" s="616"/>
      <c r="AA30" s="611"/>
    </row>
    <row r="31" spans="1:29" s="610" customFormat="1" ht="10.050000000000001" hidden="1" customHeight="1">
      <c r="A31" s="609"/>
      <c r="D31" s="611"/>
      <c r="E31" s="25"/>
      <c r="F31" s="25"/>
      <c r="G31" s="106"/>
      <c r="H31" s="106"/>
      <c r="I31" s="25"/>
      <c r="J31" s="25"/>
      <c r="K31" s="25"/>
      <c r="L31" s="25"/>
      <c r="M31" s="25"/>
      <c r="N31" s="25"/>
      <c r="O31" s="25"/>
      <c r="P31" s="25"/>
      <c r="Q31" s="25"/>
      <c r="R31" s="25"/>
      <c r="S31" s="25"/>
      <c r="T31" s="25"/>
      <c r="U31" s="25"/>
      <c r="V31" s="25"/>
      <c r="W31" s="369"/>
      <c r="X31" s="369"/>
      <c r="Y31" s="369"/>
      <c r="Z31" s="369"/>
      <c r="AA31" s="611"/>
    </row>
    <row r="32" spans="1:29" s="2" customFormat="1" ht="15.6" customHeight="1">
      <c r="A32" s="36"/>
      <c r="E32" s="569"/>
      <c r="F32" s="569"/>
      <c r="G32" s="569"/>
      <c r="H32" s="570"/>
      <c r="I32" s="570"/>
      <c r="J32" s="570"/>
      <c r="K32" s="570"/>
      <c r="L32" s="570"/>
      <c r="M32" s="570"/>
      <c r="N32" s="570"/>
      <c r="O32" s="570"/>
      <c r="P32" s="570"/>
      <c r="Q32" s="570"/>
      <c r="R32" s="570"/>
      <c r="S32" s="570"/>
      <c r="T32" s="570"/>
      <c r="U32" s="570"/>
      <c r="V32" s="570"/>
      <c r="W32" s="571"/>
      <c r="X32" s="571"/>
      <c r="Y32" s="571"/>
      <c r="Z32" s="571"/>
    </row>
    <row r="33" spans="5:20" ht="34.950000000000003" customHeight="1">
      <c r="E33" s="6" t="s">
        <v>114</v>
      </c>
      <c r="F33" s="19"/>
      <c r="G33" s="19"/>
    </row>
    <row r="34" spans="5:20" ht="22.05" customHeight="1"/>
    <row r="35" spans="5:20" ht="22.05" customHeight="1">
      <c r="O35" s="40"/>
      <c r="R35" s="95"/>
    </row>
    <row r="36" spans="5:20">
      <c r="F36" s="5" t="s">
        <v>363</v>
      </c>
      <c r="H36" s="5" t="s">
        <v>134</v>
      </c>
      <c r="J36" s="146" t="s">
        <v>364</v>
      </c>
      <c r="K36" s="5" t="s">
        <v>365</v>
      </c>
    </row>
    <row r="37" spans="5:20" ht="22.05" customHeight="1">
      <c r="R37" s="95"/>
    </row>
    <row r="38" spans="5:20" ht="22.05" customHeight="1">
      <c r="Q38" s="37"/>
      <c r="S38" s="37"/>
    </row>
    <row r="39" spans="5:20" ht="22.05" customHeight="1">
      <c r="Q39" s="37"/>
      <c r="R39" s="37"/>
      <c r="S39" s="37"/>
    </row>
    <row r="40" spans="5:20" ht="22.05" customHeight="1">
      <c r="Q40" s="37"/>
      <c r="R40" s="37"/>
      <c r="S40" s="37"/>
    </row>
    <row r="41" spans="5:20" ht="22.05" customHeight="1">
      <c r="Q41" s="37"/>
      <c r="R41" s="37"/>
      <c r="S41" s="37"/>
    </row>
    <row r="42" spans="5:20" ht="22.05" customHeight="1">
      <c r="Q42" s="37"/>
      <c r="R42" s="37"/>
      <c r="S42" s="37"/>
    </row>
    <row r="43" spans="5:20" ht="19.95" customHeight="1">
      <c r="T43" s="38"/>
    </row>
  </sheetData>
  <mergeCells count="38">
    <mergeCell ref="Y18:Z18"/>
    <mergeCell ref="N20:O20"/>
    <mergeCell ref="Y20:Z20"/>
    <mergeCell ref="N10:O10"/>
    <mergeCell ref="S10:V10"/>
    <mergeCell ref="N12:O12"/>
    <mergeCell ref="S12:V12"/>
    <mergeCell ref="Y22:Z22"/>
    <mergeCell ref="N24:O24"/>
    <mergeCell ref="E26:Z26"/>
    <mergeCell ref="E28:F28"/>
    <mergeCell ref="G28:H28"/>
    <mergeCell ref="M28:N28"/>
    <mergeCell ref="O28:Q28"/>
    <mergeCell ref="R28:S28"/>
    <mergeCell ref="H24:J24"/>
    <mergeCell ref="V28:Z28"/>
    <mergeCell ref="Y24:Z24"/>
    <mergeCell ref="A2:B2"/>
    <mergeCell ref="E6:J6"/>
    <mergeCell ref="L6:P6"/>
    <mergeCell ref="R6:V6"/>
    <mergeCell ref="G30:H30"/>
    <mergeCell ref="M30:N30"/>
    <mergeCell ref="O30:Q30"/>
    <mergeCell ref="N22:O22"/>
    <mergeCell ref="E4:I4"/>
    <mergeCell ref="G29:H29"/>
    <mergeCell ref="M29:N29"/>
    <mergeCell ref="O29:P29"/>
    <mergeCell ref="O18:P18"/>
    <mergeCell ref="S18:V20"/>
    <mergeCell ref="X6:Z6"/>
    <mergeCell ref="S8:V8"/>
    <mergeCell ref="E16:J16"/>
    <mergeCell ref="L16:P16"/>
    <mergeCell ref="R16:V16"/>
    <mergeCell ref="X16:Z16"/>
  </mergeCells>
  <dataValidations count="2">
    <dataValidation type="list" allowBlank="1" showInputMessage="1" showErrorMessage="1" sqref="O18:P18" xr:uid="{867ACF13-D85C-42AA-BB7F-BE6CB6D07C06}">
      <formula1>"Year,Days"</formula1>
    </dataValidation>
    <dataValidation type="list" allowBlank="1" showInputMessage="1" showErrorMessage="1" sqref="Z21 O12 Z23 V9" xr:uid="{B1ACFB44-DDDB-4BDB-BAC7-B2B027F5AB5E}">
      <formula1>"Full payment,Instalments,Regular"</formula1>
    </dataValidation>
  </dataValidations>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F9D66-E021-4947-8325-D04D95D3C3A5}">
  <sheetPr codeName="Sheet64">
    <tabColor rgb="FF4FF721"/>
  </sheetPr>
  <dimension ref="A1:AF45"/>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77734375" style="5" customWidth="1"/>
    <col min="6" max="6" width="7.77734375" style="5" customWidth="1"/>
    <col min="7" max="7" width="4.21875" style="5" customWidth="1"/>
    <col min="8" max="8" width="9.33203125" style="5" customWidth="1"/>
    <col min="9" max="9" width="11.33203125" style="5" customWidth="1"/>
    <col min="10" max="10" width="8" style="146" customWidth="1"/>
    <col min="11" max="11" width="5.77734375" style="5" customWidth="1"/>
    <col min="12" max="12" width="15.88671875" style="5" customWidth="1"/>
    <col min="13" max="13" width="1.109375" style="5" customWidth="1"/>
    <col min="14" max="14" width="6.21875" style="5" customWidth="1"/>
    <col min="15" max="15" width="9.5546875" style="5" customWidth="1"/>
    <col min="16" max="16" width="7.77734375" style="5" customWidth="1"/>
    <col min="17" max="17" width="5.77734375" style="38" customWidth="1"/>
    <col min="18" max="18" width="7.77734375" style="38" customWidth="1"/>
    <col min="19" max="19" width="1.77734375" style="38" customWidth="1"/>
    <col min="20" max="20" width="6.21875" style="38" customWidth="1"/>
    <col min="21" max="21" width="1.77734375" style="38" customWidth="1"/>
    <col min="22" max="22" width="4.109375" style="37" customWidth="1"/>
    <col min="23" max="23" width="7.77734375" style="37" customWidth="1"/>
    <col min="24" max="24" width="1.77734375" style="37" customWidth="1"/>
    <col min="25" max="25" width="6.88671875" style="37" customWidth="1"/>
    <col min="26" max="26" width="5.77734375" style="37" customWidth="1"/>
    <col min="27" max="27" width="15.77734375" style="38" customWidth="1"/>
    <col min="28" max="28" width="5" style="38" customWidth="1"/>
    <col min="29" max="29" width="17.6640625" style="5" customWidth="1"/>
    <col min="30" max="30" width="1.77734375" style="5" customWidth="1"/>
    <col min="31" max="31" width="9.109375" style="2"/>
    <col min="32" max="16384" width="9.109375" style="5"/>
  </cols>
  <sheetData>
    <row r="1" spans="1:32" s="2" customFormat="1" ht="14.4" customHeight="1">
      <c r="A1" s="36"/>
      <c r="J1" s="157"/>
      <c r="Q1" s="4"/>
      <c r="R1" s="4"/>
      <c r="S1" s="4"/>
      <c r="T1" s="4"/>
      <c r="U1" s="4"/>
      <c r="V1" s="3"/>
      <c r="W1" s="3"/>
      <c r="X1" s="3"/>
      <c r="Y1" s="3"/>
      <c r="Z1" s="3"/>
      <c r="AA1" s="4"/>
      <c r="AB1" s="4"/>
    </row>
    <row r="2" spans="1:32" customFormat="1" ht="34.950000000000003" customHeight="1">
      <c r="A2" s="1800"/>
      <c r="B2" s="1769"/>
      <c r="C2" s="2"/>
      <c r="D2" s="5"/>
      <c r="E2" s="1797" t="s">
        <v>2090</v>
      </c>
      <c r="F2" s="1769"/>
      <c r="G2" s="1769"/>
      <c r="H2" s="1769"/>
      <c r="I2" s="1769"/>
      <c r="J2" s="1769"/>
      <c r="K2" s="1769"/>
      <c r="L2" s="5"/>
      <c r="M2" s="5"/>
      <c r="N2" s="5"/>
      <c r="O2" s="5"/>
      <c r="P2" s="5"/>
      <c r="Q2" s="5"/>
      <c r="R2" s="5"/>
      <c r="S2" s="5"/>
      <c r="T2" s="5"/>
      <c r="U2" s="5"/>
      <c r="V2" s="5"/>
      <c r="W2" s="5"/>
      <c r="X2" s="5"/>
      <c r="Y2" s="5"/>
      <c r="Z2" s="5"/>
      <c r="AA2" s="720"/>
      <c r="AB2" s="5"/>
      <c r="AC2" s="5"/>
      <c r="AE2" s="2"/>
    </row>
    <row r="3" spans="1:32" s="2" customFormat="1" ht="15.6" customHeight="1">
      <c r="A3" s="36"/>
      <c r="F3" s="9"/>
      <c r="G3" s="9"/>
      <c r="J3" s="157"/>
    </row>
    <row r="4" spans="1:32" s="595" customFormat="1" ht="34.950000000000003" customHeight="1">
      <c r="A4" s="592"/>
      <c r="B4" s="593"/>
      <c r="C4" s="594"/>
      <c r="E4" s="6"/>
      <c r="F4" s="596"/>
      <c r="G4" s="596"/>
      <c r="H4" s="596"/>
      <c r="I4" s="596"/>
      <c r="J4" s="597"/>
      <c r="K4" s="597"/>
      <c r="L4" s="95"/>
      <c r="M4" s="598"/>
      <c r="Q4" s="599"/>
      <c r="Z4" s="600"/>
      <c r="AA4" s="600"/>
      <c r="AB4" s="600"/>
      <c r="AE4" s="594"/>
    </row>
    <row r="5" spans="1:32" s="21" customFormat="1" ht="10.050000000000001" customHeight="1">
      <c r="A5" s="22"/>
      <c r="B5" s="23"/>
      <c r="C5" s="20"/>
      <c r="E5" s="28"/>
      <c r="F5" s="28"/>
      <c r="G5" s="28"/>
      <c r="H5" s="149"/>
      <c r="I5" s="149"/>
      <c r="J5" s="23"/>
      <c r="K5" s="23"/>
      <c r="L5" s="23"/>
      <c r="M5" s="23"/>
      <c r="N5" s="150"/>
      <c r="O5" s="150"/>
      <c r="P5" s="150"/>
      <c r="Q5" s="155"/>
      <c r="R5" s="23"/>
      <c r="S5" s="23"/>
      <c r="T5" s="23"/>
      <c r="U5" s="23"/>
      <c r="V5" s="150"/>
      <c r="W5" s="150"/>
      <c r="X5" s="150"/>
      <c r="Y5" s="150"/>
      <c r="Z5" s="147"/>
      <c r="AA5" s="23"/>
      <c r="AB5" s="23"/>
      <c r="AE5" s="20"/>
    </row>
    <row r="6" spans="1:32" s="154" customFormat="1" ht="19.95" customHeight="1">
      <c r="A6" s="151"/>
      <c r="B6" s="152"/>
      <c r="C6" s="153"/>
      <c r="E6" s="1857" t="s">
        <v>1076</v>
      </c>
      <c r="F6" s="1857"/>
      <c r="G6" s="1857"/>
      <c r="H6" s="1857"/>
      <c r="I6" s="1857"/>
      <c r="J6" s="1857"/>
      <c r="K6" s="158"/>
      <c r="L6" s="1857" t="s">
        <v>1180</v>
      </c>
      <c r="M6" s="1884"/>
      <c r="N6" s="1884"/>
      <c r="O6" s="1884"/>
      <c r="P6" s="1884"/>
      <c r="Q6" s="155"/>
      <c r="R6" s="1857" t="s">
        <v>2082</v>
      </c>
      <c r="S6" s="1857"/>
      <c r="T6" s="1857"/>
      <c r="U6" s="1857"/>
      <c r="V6" s="1858"/>
      <c r="W6" s="1884"/>
      <c r="X6" s="1690"/>
      <c r="Y6" s="1690"/>
      <c r="Z6" s="147"/>
      <c r="AA6" s="1857" t="s">
        <v>299</v>
      </c>
      <c r="AB6" s="1857"/>
      <c r="AC6" s="1858"/>
      <c r="AD6" s="5"/>
      <c r="AE6" s="2"/>
      <c r="AF6" s="5"/>
    </row>
    <row r="7" spans="1:32" s="146" customFormat="1" ht="15" customHeight="1">
      <c r="A7" s="156"/>
      <c r="B7" s="24"/>
      <c r="C7" s="157"/>
      <c r="E7" s="24"/>
      <c r="F7" s="24"/>
      <c r="G7" s="24"/>
      <c r="H7" s="26"/>
      <c r="I7" s="26"/>
      <c r="J7" s="24"/>
      <c r="K7" s="158"/>
      <c r="L7" s="24"/>
      <c r="M7" s="95"/>
      <c r="N7" s="26"/>
      <c r="O7" s="26"/>
      <c r="P7" s="26"/>
      <c r="Q7" s="155"/>
      <c r="R7" s="24"/>
      <c r="S7" s="24"/>
      <c r="T7" s="24"/>
      <c r="U7" s="24"/>
      <c r="V7" s="26"/>
      <c r="W7" s="26"/>
      <c r="X7" s="26"/>
      <c r="Y7" s="26"/>
      <c r="Z7" s="147"/>
      <c r="AA7" s="24"/>
      <c r="AB7" s="19"/>
      <c r="AC7" s="19"/>
      <c r="AD7" s="19"/>
      <c r="AE7" s="35"/>
      <c r="AF7" s="19"/>
    </row>
    <row r="8" spans="1:32" ht="18" customHeight="1">
      <c r="E8" s="61" t="s">
        <v>1073</v>
      </c>
      <c r="H8" s="162" t="s">
        <v>91</v>
      </c>
      <c r="I8" s="163"/>
      <c r="J8" s="213"/>
      <c r="K8" s="158"/>
      <c r="L8" s="25" t="s">
        <v>1159</v>
      </c>
      <c r="N8" s="1975">
        <f ca="1">TODAY()-2</f>
        <v>45950</v>
      </c>
      <c r="O8" s="1976"/>
      <c r="P8" s="1977"/>
      <c r="Q8" s="155"/>
      <c r="R8" s="25" t="s">
        <v>169</v>
      </c>
      <c r="S8" s="98"/>
      <c r="T8" s="98"/>
      <c r="U8" s="1077" t="s">
        <v>262</v>
      </c>
      <c r="V8" s="163"/>
      <c r="W8" s="1524"/>
      <c r="X8" s="1524"/>
      <c r="Y8" s="606"/>
      <c r="Z8" s="147"/>
      <c r="AA8" s="25" t="s">
        <v>1965</v>
      </c>
      <c r="AB8" s="1751" t="s">
        <v>73</v>
      </c>
      <c r="AC8" s="38"/>
      <c r="AD8" s="19"/>
      <c r="AE8" s="35"/>
      <c r="AF8" s="19"/>
    </row>
    <row r="9" spans="1:32" s="19" customFormat="1" ht="10.050000000000001" customHeight="1">
      <c r="A9" s="27"/>
      <c r="B9" s="28"/>
      <c r="C9" s="35"/>
      <c r="E9" s="12"/>
      <c r="H9" s="12"/>
      <c r="I9" s="12"/>
      <c r="J9" s="370"/>
      <c r="K9" s="28"/>
      <c r="L9" s="25"/>
      <c r="M9" s="5"/>
      <c r="N9" s="25"/>
      <c r="O9" s="56"/>
      <c r="P9" s="56"/>
      <c r="Q9" s="155"/>
      <c r="R9" s="40"/>
      <c r="S9" s="370"/>
      <c r="T9" s="370"/>
      <c r="U9" s="12"/>
      <c r="V9" s="25"/>
      <c r="W9" s="41"/>
      <c r="X9" s="41"/>
      <c r="Y9" s="41"/>
      <c r="Z9" s="147"/>
      <c r="AA9" s="12"/>
      <c r="AB9" s="12"/>
      <c r="AC9" s="38"/>
      <c r="AD9" s="5"/>
      <c r="AE9" s="2"/>
      <c r="AF9" s="5"/>
    </row>
    <row r="10" spans="1:32" ht="18" customHeight="1">
      <c r="E10" s="61" t="s">
        <v>5</v>
      </c>
      <c r="H10" s="162" t="s">
        <v>16</v>
      </c>
      <c r="I10" s="163"/>
      <c r="J10" s="213"/>
      <c r="K10" s="588"/>
      <c r="L10" s="25" t="s">
        <v>302</v>
      </c>
      <c r="M10" s="95"/>
      <c r="N10" s="1077" t="s">
        <v>1987</v>
      </c>
      <c r="O10" s="163"/>
      <c r="P10" s="997"/>
      <c r="Q10" s="155"/>
      <c r="R10" s="25" t="s">
        <v>109</v>
      </c>
      <c r="S10" s="98"/>
      <c r="T10" s="98"/>
      <c r="U10" s="211" t="s">
        <v>263</v>
      </c>
      <c r="V10" s="163"/>
      <c r="W10" s="1524"/>
      <c r="X10" s="1524"/>
      <c r="Y10" s="606"/>
      <c r="Z10" s="147"/>
      <c r="AA10" s="25" t="s">
        <v>562</v>
      </c>
      <c r="AB10" s="1756" t="s">
        <v>2085</v>
      </c>
      <c r="AC10" s="1752"/>
      <c r="AD10" s="19"/>
      <c r="AE10" s="35"/>
      <c r="AF10" s="19"/>
    </row>
    <row r="11" spans="1:32" ht="10.050000000000001" customHeight="1">
      <c r="E11" s="12"/>
      <c r="F11" s="19"/>
      <c r="G11" s="19"/>
      <c r="H11" s="12"/>
      <c r="I11" s="12"/>
      <c r="J11" s="370"/>
      <c r="K11" s="26"/>
      <c r="L11" s="40"/>
      <c r="N11" s="40"/>
      <c r="O11" s="40"/>
      <c r="P11" s="40"/>
      <c r="Q11" s="155"/>
      <c r="R11" s="12"/>
      <c r="S11" s="370"/>
      <c r="T11" s="370"/>
      <c r="U11" s="12"/>
      <c r="V11" s="25"/>
      <c r="W11" s="41"/>
      <c r="X11" s="41"/>
      <c r="Y11" s="41"/>
      <c r="Z11" s="147"/>
      <c r="AC11" s="38"/>
      <c r="AD11" s="19"/>
      <c r="AE11" s="35"/>
      <c r="AF11" s="19"/>
    </row>
    <row r="12" spans="1:32" ht="18" customHeight="1">
      <c r="E12" s="25" t="s">
        <v>1843</v>
      </c>
      <c r="H12" s="162" t="s">
        <v>77</v>
      </c>
      <c r="I12" s="637" t="s">
        <v>1196</v>
      </c>
      <c r="J12" s="213"/>
      <c r="K12" s="26"/>
      <c r="L12" s="25" t="s">
        <v>1373</v>
      </c>
      <c r="M12" s="19"/>
      <c r="N12" s="1045" t="s">
        <v>18</v>
      </c>
      <c r="O12" s="1720"/>
      <c r="P12" s="1453" t="str">
        <f ca="1">IF(N24-TODAY()&lt;30,"DFR","")</f>
        <v>DFR</v>
      </c>
      <c r="Q12" s="155"/>
      <c r="R12" s="25" t="s">
        <v>110</v>
      </c>
      <c r="S12" s="98"/>
      <c r="T12" s="98"/>
      <c r="U12" s="1077" t="s">
        <v>112</v>
      </c>
      <c r="V12" s="163"/>
      <c r="W12" s="1524"/>
      <c r="X12" s="1524"/>
      <c r="Y12" s="606"/>
      <c r="Z12" s="147"/>
      <c r="AA12" s="1659"/>
      <c r="AB12" s="1757"/>
      <c r="AC12" s="1758"/>
      <c r="AD12" s="19"/>
      <c r="AE12" s="35"/>
      <c r="AF12" s="19"/>
    </row>
    <row r="13" spans="1:32" ht="10.050000000000001" customHeight="1">
      <c r="E13" s="25"/>
      <c r="H13" s="25"/>
      <c r="I13" s="1717"/>
      <c r="J13" s="74"/>
      <c r="K13" s="26"/>
      <c r="L13" s="40"/>
      <c r="Q13" s="155"/>
      <c r="R13" s="12"/>
      <c r="S13" s="370"/>
      <c r="T13" s="370"/>
      <c r="U13" s="12"/>
      <c r="V13" s="25"/>
      <c r="W13" s="41"/>
      <c r="X13" s="41"/>
      <c r="Y13" s="41"/>
      <c r="Z13" s="147"/>
      <c r="AA13" s="1760"/>
      <c r="AC13" s="1761"/>
      <c r="AD13" s="19"/>
      <c r="AE13" s="35"/>
      <c r="AF13" s="19"/>
    </row>
    <row r="14" spans="1:32" ht="18" customHeight="1">
      <c r="E14" s="25" t="s">
        <v>2083</v>
      </c>
      <c r="H14" s="162" t="s">
        <v>2081</v>
      </c>
      <c r="I14" s="163"/>
      <c r="J14" s="213"/>
      <c r="K14" s="26"/>
      <c r="L14" s="25" t="s">
        <v>1089</v>
      </c>
      <c r="N14" s="210" t="s">
        <v>74</v>
      </c>
      <c r="O14" s="25" t="s">
        <v>1195</v>
      </c>
      <c r="P14" s="1453" t="s">
        <v>1319</v>
      </c>
      <c r="Q14" s="155"/>
      <c r="R14" s="25" t="s">
        <v>180</v>
      </c>
      <c r="S14" s="98"/>
      <c r="T14" s="98"/>
      <c r="U14" s="211" t="s">
        <v>1830</v>
      </c>
      <c r="V14" s="163"/>
      <c r="W14" s="1524"/>
      <c r="X14" s="1524"/>
      <c r="Y14" s="606"/>
      <c r="Z14" s="147"/>
      <c r="AA14" s="1527"/>
      <c r="AB14" s="1710"/>
      <c r="AC14" s="1759"/>
      <c r="AD14" s="19"/>
      <c r="AE14" s="35"/>
      <c r="AF14" s="19"/>
    </row>
    <row r="15" spans="1:32" ht="14.4" customHeight="1">
      <c r="A15" s="1">
        <v>4</v>
      </c>
      <c r="E15" s="25"/>
      <c r="H15" s="25"/>
      <c r="I15" s="1717"/>
      <c r="J15" s="74"/>
      <c r="K15" s="26"/>
      <c r="L15" s="25"/>
      <c r="M15" s="19"/>
      <c r="N15" s="25"/>
      <c r="O15" s="26"/>
      <c r="P15" s="165"/>
      <c r="Q15" s="155"/>
      <c r="R15" s="5"/>
      <c r="S15" s="25"/>
      <c r="T15" s="25"/>
      <c r="U15" s="351"/>
      <c r="V15" s="26"/>
      <c r="W15" s="26"/>
      <c r="X15" s="26"/>
      <c r="Y15" s="26"/>
      <c r="Z15" s="147"/>
      <c r="AD15" s="19"/>
      <c r="AE15" s="35"/>
      <c r="AF15" s="19"/>
    </row>
    <row r="16" spans="1:32" s="154" customFormat="1" ht="15" customHeight="1">
      <c r="A16" s="151"/>
      <c r="B16" s="152"/>
      <c r="C16" s="153"/>
      <c r="D16" s="153"/>
      <c r="E16" s="153"/>
      <c r="F16" s="153"/>
      <c r="G16" s="153"/>
      <c r="H16" s="153"/>
      <c r="I16" s="153"/>
      <c r="J16" s="153"/>
      <c r="K16" s="153"/>
      <c r="L16" s="153"/>
      <c r="M16" s="153"/>
      <c r="N16" s="153"/>
      <c r="O16" s="153"/>
      <c r="P16" s="153"/>
      <c r="Q16" s="153"/>
      <c r="R16" s="153"/>
      <c r="S16" s="153"/>
      <c r="T16" s="153"/>
      <c r="U16" s="153"/>
      <c r="V16" s="153"/>
      <c r="W16" s="153"/>
      <c r="X16" s="153"/>
      <c r="Y16" s="153"/>
      <c r="Z16" s="153"/>
      <c r="AA16" s="153"/>
      <c r="AB16" s="153"/>
      <c r="AC16" s="153"/>
      <c r="AD16" s="153"/>
      <c r="AE16" s="2"/>
      <c r="AF16" s="5"/>
    </row>
    <row r="17" spans="1:32" s="154" customFormat="1" ht="34.950000000000003" customHeight="1">
      <c r="A17" s="151"/>
      <c r="B17" s="152"/>
      <c r="C17" s="153"/>
      <c r="E17" s="6" t="s">
        <v>1079</v>
      </c>
      <c r="F17" s="601"/>
      <c r="G17" s="601"/>
      <c r="H17" s="604"/>
      <c r="I17" s="601"/>
      <c r="J17" s="601"/>
      <c r="K17" s="158"/>
      <c r="L17" s="601"/>
      <c r="M17" s="602"/>
      <c r="N17" s="602"/>
      <c r="O17" s="602"/>
      <c r="P17" s="602"/>
      <c r="Q17" s="155"/>
      <c r="R17" s="601"/>
      <c r="S17" s="601"/>
      <c r="T17" s="601"/>
      <c r="U17" s="601"/>
      <c r="V17" s="603"/>
      <c r="W17" s="602"/>
      <c r="X17" s="602"/>
      <c r="Y17" s="602"/>
      <c r="Z17" s="41"/>
      <c r="AD17" s="5"/>
      <c r="AE17" s="2"/>
      <c r="AF17" s="5"/>
    </row>
    <row r="18" spans="1:32" s="154" customFormat="1" ht="19.95" customHeight="1">
      <c r="A18" s="151"/>
      <c r="B18" s="152"/>
      <c r="C18" s="153"/>
      <c r="E18" s="1857" t="s">
        <v>1981</v>
      </c>
      <c r="F18" s="1857"/>
      <c r="G18" s="1857"/>
      <c r="H18" s="1857"/>
      <c r="I18" s="1857"/>
      <c r="J18" s="1857"/>
      <c r="K18" s="158"/>
      <c r="L18" s="1857" t="s">
        <v>1078</v>
      </c>
      <c r="M18" s="1884"/>
      <c r="N18" s="1884"/>
      <c r="O18" s="1884"/>
      <c r="P18" s="1884"/>
      <c r="Q18" s="155"/>
      <c r="R18" s="1857" t="s">
        <v>2080</v>
      </c>
      <c r="S18" s="1857"/>
      <c r="T18" s="1857"/>
      <c r="U18" s="1857"/>
      <c r="V18" s="1858"/>
      <c r="W18" s="1884"/>
      <c r="X18" s="1690"/>
      <c r="Y18" s="1690"/>
      <c r="Z18" s="147"/>
      <c r="AA18" s="1857" t="s">
        <v>1188</v>
      </c>
      <c r="AB18" s="1857"/>
      <c r="AC18" s="1857"/>
      <c r="AD18" s="5"/>
      <c r="AE18" s="2"/>
      <c r="AF18" s="5"/>
    </row>
    <row r="19" spans="1:32" s="154" customFormat="1" ht="15" customHeight="1">
      <c r="A19" s="151"/>
      <c r="B19" s="152"/>
      <c r="C19" s="153"/>
      <c r="E19" s="6"/>
      <c r="F19" s="601"/>
      <c r="G19" s="601"/>
      <c r="H19" s="604"/>
      <c r="I19" s="601"/>
      <c r="J19" s="601"/>
      <c r="K19" s="158"/>
      <c r="L19" s="601"/>
      <c r="M19" s="602"/>
      <c r="N19" s="602"/>
      <c r="O19" s="602"/>
      <c r="P19" s="602"/>
      <c r="Q19" s="155"/>
      <c r="R19" s="601"/>
      <c r="S19" s="601"/>
      <c r="T19" s="601"/>
      <c r="U19" s="601"/>
      <c r="V19" s="603"/>
      <c r="W19" s="602"/>
      <c r="X19" s="602"/>
      <c r="Y19" s="602"/>
      <c r="Z19" s="41"/>
      <c r="AA19" s="601"/>
      <c r="AB19" s="601"/>
      <c r="AC19" s="601"/>
      <c r="AD19" s="5"/>
      <c r="AE19" s="2"/>
      <c r="AF19" s="5"/>
    </row>
    <row r="20" spans="1:32" s="154" customFormat="1" ht="18" customHeight="1">
      <c r="A20" s="151"/>
      <c r="B20" s="152"/>
      <c r="C20" s="153"/>
      <c r="E20" s="25" t="s">
        <v>142</v>
      </c>
      <c r="F20" s="5"/>
      <c r="G20" s="5"/>
      <c r="H20" s="1985">
        <v>2023</v>
      </c>
      <c r="I20" s="1986"/>
      <c r="J20" s="213"/>
      <c r="L20" s="25" t="s">
        <v>62</v>
      </c>
      <c r="M20" s="5"/>
      <c r="N20" s="210">
        <v>20</v>
      </c>
      <c r="O20" s="1988" t="s">
        <v>335</v>
      </c>
      <c r="P20" s="1981"/>
      <c r="Q20" s="38"/>
      <c r="R20" s="25" t="s">
        <v>1938</v>
      </c>
      <c r="S20" s="25"/>
      <c r="T20" s="25"/>
      <c r="U20" s="2047">
        <v>1000000</v>
      </c>
      <c r="V20" s="2048"/>
      <c r="W20" s="2048"/>
      <c r="X20" s="2048"/>
      <c r="Y20" s="2049"/>
      <c r="Z20" s="37"/>
      <c r="AA20" s="25" t="s">
        <v>49</v>
      </c>
      <c r="AB20" s="1983">
        <v>1002</v>
      </c>
      <c r="AC20" s="1984"/>
      <c r="AD20" s="5"/>
      <c r="AE20" s="2"/>
      <c r="AF20" s="5"/>
    </row>
    <row r="21" spans="1:32" s="2" customFormat="1" ht="10.050000000000001" customHeight="1">
      <c r="A21" s="36"/>
      <c r="D21" s="5"/>
      <c r="E21" s="604"/>
      <c r="F21" s="5"/>
      <c r="G21" s="5"/>
      <c r="H21" s="5"/>
      <c r="I21" s="5"/>
      <c r="J21" s="146"/>
      <c r="K21" s="5"/>
      <c r="L21" s="40"/>
      <c r="M21" s="38"/>
      <c r="N21" s="38"/>
      <c r="O21" s="38"/>
      <c r="P21" s="38"/>
      <c r="Q21" s="38"/>
      <c r="R21" s="38"/>
      <c r="S21" s="38"/>
      <c r="T21" s="38"/>
      <c r="U21" s="38"/>
      <c r="V21" s="38"/>
      <c r="W21" s="38"/>
      <c r="X21" s="38"/>
      <c r="Y21" s="38"/>
      <c r="Z21" s="37"/>
      <c r="AA21" s="25"/>
      <c r="AB21" s="95"/>
      <c r="AC21" s="95"/>
      <c r="AD21" s="5"/>
    </row>
    <row r="22" spans="1:32" s="2" customFormat="1" ht="18" customHeight="1">
      <c r="A22" s="36"/>
      <c r="D22" s="5"/>
      <c r="E22" s="25" t="s">
        <v>4</v>
      </c>
      <c r="F22" s="95"/>
      <c r="G22" s="95"/>
      <c r="H22" s="162" t="s">
        <v>687</v>
      </c>
      <c r="I22" s="591"/>
      <c r="J22" s="213"/>
      <c r="K22" s="5"/>
      <c r="L22" s="25" t="s">
        <v>8</v>
      </c>
      <c r="M22" s="5"/>
      <c r="N22" s="1987">
        <v>44276</v>
      </c>
      <c r="O22" s="1979"/>
      <c r="P22" s="589"/>
      <c r="Q22" s="38"/>
      <c r="R22" s="25" t="s">
        <v>1768</v>
      </c>
      <c r="S22" s="25"/>
      <c r="T22" s="25"/>
      <c r="U22" s="2047">
        <v>30000</v>
      </c>
      <c r="V22" s="2048"/>
      <c r="W22" s="2048"/>
      <c r="X22" s="2048"/>
      <c r="Y22" s="2049"/>
      <c r="Z22" s="37"/>
      <c r="AA22" s="25" t="s">
        <v>7</v>
      </c>
      <c r="AB22" s="1983">
        <f>ROUND(AB20*1.01,0)</f>
        <v>1012</v>
      </c>
      <c r="AC22" s="1984"/>
      <c r="AD22" s="5"/>
    </row>
    <row r="23" spans="1:32" s="2" customFormat="1" ht="10.050000000000001" customHeight="1">
      <c r="A23" s="36"/>
      <c r="D23" s="5"/>
      <c r="E23" s="25"/>
      <c r="F23" s="95"/>
      <c r="G23" s="95"/>
      <c r="H23" s="25"/>
      <c r="I23" s="25"/>
      <c r="J23" s="95"/>
      <c r="K23" s="5"/>
      <c r="L23" s="10"/>
      <c r="M23" s="19"/>
      <c r="N23" s="10"/>
      <c r="O23" s="10"/>
      <c r="P23" s="154"/>
      <c r="Q23" s="38"/>
      <c r="R23" s="38"/>
      <c r="S23" s="38"/>
      <c r="T23" s="38"/>
      <c r="U23" s="38"/>
      <c r="V23" s="38"/>
      <c r="W23" s="38"/>
      <c r="X23" s="38"/>
      <c r="Y23" s="38"/>
      <c r="Z23" s="38"/>
      <c r="AA23" s="38"/>
      <c r="AB23" s="38"/>
      <c r="AC23" s="38"/>
      <c r="AD23" s="5"/>
    </row>
    <row r="24" spans="1:32" s="2" customFormat="1" ht="18" customHeight="1">
      <c r="A24" s="36"/>
      <c r="D24" s="5"/>
      <c r="E24" s="25" t="s">
        <v>6</v>
      </c>
      <c r="F24" s="5"/>
      <c r="G24" s="5"/>
      <c r="H24" s="1978">
        <v>1000000</v>
      </c>
      <c r="I24" s="1979"/>
      <c r="J24" s="606"/>
      <c r="K24" s="5"/>
      <c r="L24" s="25" t="s">
        <v>1936</v>
      </c>
      <c r="M24" s="19"/>
      <c r="N24" s="1982">
        <v>15055</v>
      </c>
      <c r="O24" s="1979"/>
      <c r="P24" s="590"/>
      <c r="Q24" s="38"/>
      <c r="R24" s="38"/>
      <c r="S24" s="38"/>
      <c r="T24" s="38"/>
      <c r="U24" s="38"/>
      <c r="V24" s="38"/>
      <c r="W24" s="38"/>
      <c r="X24" s="38"/>
      <c r="Y24" s="38"/>
      <c r="Z24" s="95"/>
      <c r="AA24" s="25" t="s">
        <v>2084</v>
      </c>
      <c r="AB24" s="1733" t="s">
        <v>378</v>
      </c>
      <c r="AC24" s="997" t="s">
        <v>1379</v>
      </c>
      <c r="AD24" s="5"/>
    </row>
    <row r="25" spans="1:32" s="2" customFormat="1" ht="10.050000000000001" customHeight="1">
      <c r="A25" s="36"/>
      <c r="D25" s="5"/>
      <c r="E25" s="40"/>
      <c r="F25" s="5"/>
      <c r="G25" s="5"/>
      <c r="H25" s="5"/>
      <c r="I25" s="5"/>
      <c r="J25" s="5"/>
      <c r="K25" s="5"/>
      <c r="L25" s="40"/>
      <c r="M25" s="5"/>
      <c r="N25" s="5"/>
      <c r="O25" s="5"/>
      <c r="P25" s="5"/>
      <c r="Q25" s="38"/>
      <c r="R25" s="38"/>
      <c r="S25" s="38"/>
      <c r="T25" s="38"/>
      <c r="U25" s="38"/>
      <c r="V25" s="38"/>
      <c r="W25" s="38"/>
      <c r="X25" s="38"/>
      <c r="Y25" s="38"/>
      <c r="Z25" s="37"/>
      <c r="AA25" s="40"/>
      <c r="AB25" s="37"/>
      <c r="AC25" s="37"/>
      <c r="AD25" s="5"/>
    </row>
    <row r="26" spans="1:32" s="2" customFormat="1" ht="18" customHeight="1">
      <c r="A26" s="36"/>
      <c r="D26" s="5"/>
      <c r="E26" s="25" t="s">
        <v>1828</v>
      </c>
      <c r="F26" s="5"/>
      <c r="G26" s="5"/>
      <c r="H26" s="572"/>
      <c r="I26" s="605"/>
      <c r="J26" s="606"/>
      <c r="K26" s="5"/>
      <c r="L26" s="25" t="s">
        <v>1112</v>
      </c>
      <c r="M26" s="38"/>
      <c r="N26" s="1987"/>
      <c r="O26" s="1979"/>
      <c r="P26" s="589"/>
      <c r="Q26" s="38"/>
      <c r="R26" s="38"/>
      <c r="S26" s="38"/>
      <c r="T26" s="38"/>
      <c r="U26" s="38"/>
      <c r="V26" s="38"/>
      <c r="W26" s="38"/>
      <c r="X26" s="38"/>
      <c r="Y26" s="38"/>
      <c r="Z26" s="37"/>
      <c r="AA26" s="25" t="s">
        <v>401</v>
      </c>
      <c r="AB26" s="162" t="s">
        <v>190</v>
      </c>
      <c r="AC26" s="997"/>
      <c r="AD26" s="5"/>
    </row>
    <row r="27" spans="1:32" s="2" customFormat="1" ht="10.050000000000001" customHeight="1">
      <c r="A27" s="36"/>
      <c r="D27" s="5"/>
      <c r="E27" s="95"/>
      <c r="F27" s="5"/>
      <c r="G27" s="5"/>
      <c r="H27" s="57"/>
      <c r="I27" s="57"/>
      <c r="J27" s="41"/>
      <c r="K27" s="5"/>
      <c r="L27" s="95"/>
      <c r="M27" s="38"/>
      <c r="N27" s="30"/>
      <c r="O27" s="26"/>
      <c r="P27" s="154"/>
      <c r="Q27" s="38"/>
      <c r="R27" s="38"/>
      <c r="S27" s="38"/>
      <c r="T27" s="38"/>
      <c r="U27" s="38"/>
      <c r="V27" s="37"/>
      <c r="W27" s="37"/>
      <c r="X27" s="37"/>
      <c r="Y27" s="37"/>
      <c r="Z27" s="37"/>
      <c r="AA27" s="38"/>
      <c r="AB27" s="38"/>
      <c r="AC27" s="38"/>
      <c r="AD27" s="5"/>
    </row>
    <row r="28" spans="1:32" s="2" customFormat="1" ht="15.6" hidden="1" customHeight="1">
      <c r="A28" s="36"/>
      <c r="E28" s="2023"/>
      <c r="F28" s="2023"/>
      <c r="G28" s="2023"/>
      <c r="H28" s="2024"/>
      <c r="I28" s="2024"/>
      <c r="J28" s="2024"/>
      <c r="K28" s="2024"/>
      <c r="L28" s="2024"/>
      <c r="M28" s="2024"/>
      <c r="N28" s="2024"/>
      <c r="O28" s="2024"/>
      <c r="P28" s="2024"/>
      <c r="Q28" s="2024"/>
      <c r="R28" s="2024"/>
      <c r="S28" s="2024"/>
      <c r="T28" s="2024"/>
      <c r="U28" s="2024"/>
      <c r="V28" s="2024"/>
      <c r="W28" s="2024"/>
      <c r="X28" s="2024"/>
      <c r="Y28" s="2024"/>
      <c r="Z28" s="2025"/>
      <c r="AA28" s="2025"/>
      <c r="AB28" s="2025"/>
      <c r="AC28" s="2025"/>
    </row>
    <row r="29" spans="1:32" s="2" customFormat="1" ht="34.950000000000003" hidden="1" customHeight="1">
      <c r="A29" s="36"/>
      <c r="D29"/>
      <c r="E29" s="6" t="s">
        <v>963</v>
      </c>
      <c r="F29" s="164"/>
      <c r="G29" s="164"/>
      <c r="H29" s="607"/>
      <c r="I29" s="607"/>
      <c r="J29" s="607"/>
      <c r="K29" s="607"/>
      <c r="L29" s="6" t="s">
        <v>1080</v>
      </c>
      <c r="M29" s="607"/>
      <c r="N29" s="607"/>
      <c r="O29" s="607"/>
      <c r="P29" s="607"/>
      <c r="Q29" s="607"/>
      <c r="R29" s="607"/>
      <c r="S29" s="607"/>
      <c r="T29" s="607"/>
      <c r="U29" s="607"/>
      <c r="V29" s="607"/>
      <c r="W29" s="607"/>
      <c r="X29" s="607"/>
      <c r="Y29" s="607"/>
      <c r="Z29" s="92"/>
      <c r="AA29" s="92"/>
      <c r="AB29" s="92"/>
      <c r="AC29" s="92"/>
      <c r="AD29"/>
    </row>
    <row r="30" spans="1:32" s="8" customFormat="1" ht="19.95" hidden="1" customHeight="1">
      <c r="A30" s="608"/>
      <c r="D30" s="56"/>
      <c r="E30" s="2037" t="s">
        <v>134</v>
      </c>
      <c r="F30" s="2038"/>
      <c r="G30" s="2037" t="s">
        <v>117</v>
      </c>
      <c r="H30" s="2038"/>
      <c r="I30" s="220" t="s">
        <v>127</v>
      </c>
      <c r="J30" s="221" t="s">
        <v>11</v>
      </c>
      <c r="K30" s="25"/>
      <c r="L30" s="615" t="s">
        <v>126</v>
      </c>
      <c r="M30" s="2039" t="s">
        <v>130</v>
      </c>
      <c r="N30" s="2040"/>
      <c r="O30" s="2039" t="s">
        <v>129</v>
      </c>
      <c r="P30" s="2041"/>
      <c r="Q30" s="2040"/>
      <c r="R30" s="2039" t="s">
        <v>304</v>
      </c>
      <c r="S30" s="2042"/>
      <c r="T30" s="2042"/>
      <c r="U30" s="2040"/>
      <c r="V30" s="612"/>
      <c r="W30" s="2043" t="s">
        <v>139</v>
      </c>
      <c r="X30" s="2044"/>
      <c r="Y30" s="2044"/>
      <c r="Z30" s="2045"/>
      <c r="AA30" s="2045"/>
      <c r="AB30" s="2045"/>
      <c r="AC30" s="2046"/>
      <c r="AD30" s="56"/>
    </row>
    <row r="31" spans="1:32" s="610" customFormat="1" ht="24" hidden="1" customHeight="1">
      <c r="A31" s="609"/>
      <c r="D31" s="611"/>
      <c r="E31" s="613" t="s">
        <v>1087</v>
      </c>
      <c r="F31" s="613"/>
      <c r="G31" s="2001" t="e">
        <f>#REF!/AB26</f>
        <v>#REF!</v>
      </c>
      <c r="H31" s="2002"/>
      <c r="I31" s="620">
        <f>N22</f>
        <v>44276</v>
      </c>
      <c r="J31" s="613" t="s">
        <v>120</v>
      </c>
      <c r="K31" s="25"/>
      <c r="L31" s="614" t="e">
        <f>G31</f>
        <v>#REF!</v>
      </c>
      <c r="M31" s="2007">
        <f>I31</f>
        <v>44276</v>
      </c>
      <c r="N31" s="2004"/>
      <c r="O31" s="2005" t="s">
        <v>128</v>
      </c>
      <c r="P31" s="2008"/>
      <c r="Q31" s="618" t="s">
        <v>1075</v>
      </c>
      <c r="R31" s="613" t="s">
        <v>305</v>
      </c>
      <c r="S31" s="613"/>
      <c r="T31" s="613"/>
      <c r="U31" s="618" t="s">
        <v>1075</v>
      </c>
      <c r="V31" s="613"/>
      <c r="W31" s="613" t="s">
        <v>1085</v>
      </c>
      <c r="X31" s="613"/>
      <c r="Y31" s="613"/>
      <c r="Z31" s="616"/>
      <c r="AA31" s="616"/>
      <c r="AB31" s="616"/>
      <c r="AC31" s="616"/>
      <c r="AD31" s="611"/>
    </row>
    <row r="32" spans="1:32" s="610" customFormat="1" ht="24" hidden="1" customHeight="1">
      <c r="A32" s="609"/>
      <c r="D32" s="611"/>
      <c r="E32" s="613" t="s">
        <v>1088</v>
      </c>
      <c r="F32" s="613"/>
      <c r="G32" s="2001" t="e">
        <f>#REF!/AB26</f>
        <v>#REF!</v>
      </c>
      <c r="H32" s="2002"/>
      <c r="I32" s="620">
        <f>N22+30</f>
        <v>44306</v>
      </c>
      <c r="J32" s="613" t="s">
        <v>121</v>
      </c>
      <c r="K32" s="25"/>
      <c r="L32" s="619"/>
      <c r="M32" s="2003"/>
      <c r="N32" s="2004"/>
      <c r="O32" s="2005"/>
      <c r="P32" s="2006"/>
      <c r="Q32" s="2006"/>
      <c r="R32" s="613"/>
      <c r="S32" s="613"/>
      <c r="T32" s="613"/>
      <c r="U32" s="613"/>
      <c r="V32" s="613"/>
      <c r="W32" s="613"/>
      <c r="X32" s="613"/>
      <c r="Y32" s="613"/>
      <c r="Z32" s="616"/>
      <c r="AA32" s="616"/>
      <c r="AB32" s="616"/>
      <c r="AC32" s="616"/>
      <c r="AD32" s="611"/>
    </row>
    <row r="33" spans="1:30" s="610" customFormat="1" ht="10.050000000000001" hidden="1" customHeight="1">
      <c r="A33" s="609"/>
      <c r="D33" s="611"/>
      <c r="E33" s="25"/>
      <c r="F33" s="25"/>
      <c r="G33" s="106"/>
      <c r="H33" s="106"/>
      <c r="I33" s="25"/>
      <c r="J33" s="25"/>
      <c r="K33" s="25"/>
      <c r="L33" s="25"/>
      <c r="M33" s="25"/>
      <c r="N33" s="25"/>
      <c r="O33" s="25"/>
      <c r="P33" s="25"/>
      <c r="Q33" s="25"/>
      <c r="R33" s="25"/>
      <c r="S33" s="25"/>
      <c r="T33" s="25"/>
      <c r="U33" s="25"/>
      <c r="V33" s="25"/>
      <c r="W33" s="25"/>
      <c r="X33" s="25"/>
      <c r="Y33" s="25"/>
      <c r="Z33" s="369"/>
      <c r="AA33" s="369"/>
      <c r="AB33" s="369"/>
      <c r="AC33" s="369"/>
      <c r="AD33" s="611"/>
    </row>
    <row r="34" spans="1:30" s="2" customFormat="1" ht="15.6" customHeight="1">
      <c r="A34" s="36"/>
      <c r="E34" s="569"/>
      <c r="F34" s="569"/>
      <c r="G34" s="569"/>
      <c r="H34" s="570"/>
      <c r="I34" s="570"/>
      <c r="J34" s="570"/>
      <c r="K34" s="570"/>
      <c r="L34" s="570"/>
      <c r="M34" s="570"/>
      <c r="N34" s="570"/>
      <c r="O34" s="570"/>
      <c r="P34" s="570"/>
      <c r="Q34" s="570"/>
      <c r="R34" s="570"/>
      <c r="S34" s="570"/>
      <c r="T34" s="570"/>
      <c r="U34" s="570"/>
      <c r="V34" s="570"/>
      <c r="W34" s="570"/>
      <c r="X34" s="570"/>
      <c r="Y34" s="570"/>
      <c r="Z34" s="571"/>
      <c r="AA34" s="571"/>
      <c r="AB34" s="571"/>
      <c r="AC34" s="571"/>
    </row>
    <row r="35" spans="1:30" ht="34.950000000000003" customHeight="1">
      <c r="E35" s="6" t="s">
        <v>114</v>
      </c>
      <c r="F35" s="19"/>
      <c r="G35" s="19"/>
      <c r="Q35" s="37"/>
      <c r="R35" s="37"/>
      <c r="S35" s="37"/>
      <c r="T35" s="37"/>
      <c r="U35" s="37"/>
    </row>
    <row r="36" spans="1:30" ht="22.05" customHeight="1">
      <c r="Q36" s="37"/>
      <c r="R36" s="37"/>
      <c r="S36" s="37"/>
      <c r="T36" s="37"/>
      <c r="U36" s="37"/>
    </row>
    <row r="37" spans="1:30" ht="22.05" customHeight="1">
      <c r="O37" s="40"/>
      <c r="Q37" s="37"/>
      <c r="R37" s="37"/>
      <c r="S37" s="37"/>
      <c r="T37" s="37"/>
      <c r="U37" s="37"/>
    </row>
    <row r="38" spans="1:30">
      <c r="F38" s="1809" t="s">
        <v>1829</v>
      </c>
      <c r="G38" s="1769"/>
      <c r="H38" s="1769"/>
      <c r="I38" s="1769"/>
      <c r="J38" s="1769"/>
      <c r="K38" s="1769"/>
      <c r="L38" s="1769"/>
      <c r="Q38" s="37"/>
      <c r="R38" s="37"/>
      <c r="S38" s="37"/>
      <c r="T38" s="37"/>
      <c r="U38" s="37"/>
    </row>
    <row r="39" spans="1:30" ht="22.05" customHeight="1">
      <c r="Q39" s="37"/>
      <c r="R39" s="37"/>
      <c r="S39" s="37"/>
      <c r="T39" s="37"/>
      <c r="U39" s="37"/>
    </row>
    <row r="40" spans="1:30" ht="22.05" customHeight="1">
      <c r="Q40" s="37"/>
      <c r="R40" s="37"/>
      <c r="S40" s="37"/>
      <c r="T40" s="37"/>
      <c r="U40" s="37"/>
    </row>
    <row r="41" spans="1:30" ht="22.05" customHeight="1">
      <c r="Q41" s="37"/>
      <c r="R41" s="37"/>
      <c r="S41" s="37"/>
      <c r="T41" s="37"/>
      <c r="U41" s="37"/>
    </row>
    <row r="42" spans="1:30" ht="22.05" customHeight="1">
      <c r="Q42" s="37"/>
      <c r="R42" s="37"/>
      <c r="S42" s="37"/>
      <c r="T42" s="37"/>
      <c r="U42" s="37"/>
    </row>
    <row r="43" spans="1:30" ht="22.05" customHeight="1">
      <c r="Q43" s="37"/>
      <c r="R43" s="37"/>
      <c r="S43" s="37"/>
      <c r="T43" s="37"/>
      <c r="U43" s="37"/>
    </row>
    <row r="44" spans="1:30" ht="22.05" customHeight="1">
      <c r="Q44" s="37"/>
      <c r="R44" s="37"/>
      <c r="S44" s="37"/>
      <c r="T44" s="37"/>
      <c r="U44" s="37"/>
    </row>
    <row r="45" spans="1:30" ht="19.95" customHeight="1"/>
  </sheetData>
  <mergeCells count="35">
    <mergeCell ref="F38:L38"/>
    <mergeCell ref="E18:J18"/>
    <mergeCell ref="L18:P18"/>
    <mergeCell ref="R18:W18"/>
    <mergeCell ref="H20:I20"/>
    <mergeCell ref="O20:P20"/>
    <mergeCell ref="G32:H32"/>
    <mergeCell ref="M32:N32"/>
    <mergeCell ref="O32:Q32"/>
    <mergeCell ref="N24:O24"/>
    <mergeCell ref="N26:O26"/>
    <mergeCell ref="E28:AC28"/>
    <mergeCell ref="E30:F30"/>
    <mergeCell ref="G31:H31"/>
    <mergeCell ref="M31:N31"/>
    <mergeCell ref="O31:P31"/>
    <mergeCell ref="W30:AC30"/>
    <mergeCell ref="N22:O22"/>
    <mergeCell ref="AB20:AC20"/>
    <mergeCell ref="AB22:AC22"/>
    <mergeCell ref="U20:Y20"/>
    <mergeCell ref="U22:Y22"/>
    <mergeCell ref="G30:H30"/>
    <mergeCell ref="M30:N30"/>
    <mergeCell ref="O30:Q30"/>
    <mergeCell ref="R30:U30"/>
    <mergeCell ref="H24:I24"/>
    <mergeCell ref="AA18:AC18"/>
    <mergeCell ref="N8:P8"/>
    <mergeCell ref="AA6:AC6"/>
    <mergeCell ref="A2:B2"/>
    <mergeCell ref="E2:K2"/>
    <mergeCell ref="E6:J6"/>
    <mergeCell ref="L6:P6"/>
    <mergeCell ref="R6:W6"/>
  </mergeCells>
  <conditionalFormatting sqref="P12">
    <cfRule type="cellIs" dxfId="6" priority="1" operator="equal">
      <formula>"DFR"</formula>
    </cfRule>
  </conditionalFormatting>
  <dataValidations count="2">
    <dataValidation type="list" allowBlank="1" showInputMessage="1" showErrorMessage="1" sqref="W11:Y11 W13:Y13 W9:Y9 O15" xr:uid="{DC988B8C-32CD-4E7E-A152-9964B42CB017}">
      <formula1>"Full payment,Instalments,Regular"</formula1>
    </dataValidation>
    <dataValidation type="list" allowBlank="1" showInputMessage="1" showErrorMessage="1" sqref="P14" xr:uid="{50310E22-9014-487D-89C2-9F5962D994E1}">
      <formula1>"SMS,WAP,CAL,Email"</formula1>
    </dataValidation>
  </dataValidations>
  <hyperlinks>
    <hyperlink ref="I12" location="NA!A1" display=".." xr:uid="{68189672-AD40-4192-BB3F-278002360EE2}"/>
  </hyperlinks>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2B052-7FDE-4875-9A02-C1679F981FAE}">
  <dimension ref="A1:AC45"/>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77734375" style="5" customWidth="1"/>
    <col min="6" max="6" width="7.77734375" style="5" customWidth="1"/>
    <col min="7" max="7" width="4.21875" style="5" customWidth="1"/>
    <col min="8" max="8" width="9.33203125" style="5" customWidth="1"/>
    <col min="9" max="9" width="11.33203125" style="5" customWidth="1"/>
    <col min="10" max="10" width="8.109375" style="146" customWidth="1"/>
    <col min="11" max="11" width="5.77734375" style="5" customWidth="1"/>
    <col min="12" max="12" width="13" style="5" customWidth="1"/>
    <col min="13" max="13" width="3.44140625" style="5" customWidth="1"/>
    <col min="14" max="14" width="7" style="5" customWidth="1"/>
    <col min="15" max="15" width="9.33203125" style="5" customWidth="1"/>
    <col min="16" max="16" width="7.5546875" style="5" customWidth="1"/>
    <col min="17" max="17" width="5.77734375" style="38" customWidth="1"/>
    <col min="18" max="18" width="12.77734375" style="38" customWidth="1"/>
    <col min="19" max="19" width="1.77734375" style="38" customWidth="1"/>
    <col min="20" max="20" width="6.88671875" style="38" customWidth="1"/>
    <col min="21" max="21" width="7.6640625" style="37" customWidth="1"/>
    <col min="22" max="22" width="9.109375" style="37" customWidth="1"/>
    <col min="23" max="23" width="5.77734375" style="37" customWidth="1"/>
    <col min="24" max="24" width="15.77734375" style="38" customWidth="1"/>
    <col min="25" max="25" width="6" style="38" customWidth="1"/>
    <col min="26" max="26" width="16.77734375" style="5" customWidth="1"/>
    <col min="27" max="27" width="1.77734375" style="5" customWidth="1"/>
    <col min="28" max="28" width="9.109375" style="2"/>
    <col min="29" max="16384" width="9.109375" style="5"/>
  </cols>
  <sheetData>
    <row r="1" spans="1:29" s="2" customFormat="1" ht="14.4" customHeight="1">
      <c r="A1" s="36"/>
      <c r="J1" s="157"/>
      <c r="Q1" s="4"/>
      <c r="R1" s="4"/>
      <c r="S1" s="4"/>
      <c r="T1" s="4"/>
      <c r="U1" s="3"/>
      <c r="V1" s="3"/>
      <c r="W1" s="3"/>
      <c r="X1" s="4"/>
      <c r="Y1" s="4"/>
    </row>
    <row r="2" spans="1:29" customFormat="1" ht="34.950000000000003" customHeight="1">
      <c r="A2" s="1800"/>
      <c r="B2" s="1769"/>
      <c r="C2" s="2"/>
      <c r="D2" s="5"/>
      <c r="E2" s="6" t="s">
        <v>2091</v>
      </c>
      <c r="L2" s="5"/>
      <c r="M2" s="5"/>
      <c r="N2" s="5"/>
      <c r="O2" s="5"/>
      <c r="P2" s="5"/>
      <c r="Q2" s="5"/>
      <c r="R2" s="5"/>
      <c r="S2" s="5"/>
      <c r="T2" s="5"/>
      <c r="U2" s="5"/>
      <c r="V2" s="5"/>
      <c r="W2" s="5"/>
      <c r="X2" s="720"/>
      <c r="Y2" s="5"/>
      <c r="Z2" s="5"/>
      <c r="AB2" s="2"/>
    </row>
    <row r="3" spans="1:29" s="2" customFormat="1" ht="15.6" customHeight="1">
      <c r="A3" s="36"/>
      <c r="F3" s="9"/>
      <c r="G3" s="9"/>
      <c r="J3" s="157"/>
    </row>
    <row r="4" spans="1:29" s="595" customFormat="1" ht="34.950000000000003" customHeight="1">
      <c r="A4" s="592"/>
      <c r="B4" s="593"/>
      <c r="C4" s="594"/>
      <c r="E4" s="6"/>
      <c r="F4" s="596"/>
      <c r="G4" s="596"/>
      <c r="H4" s="596"/>
      <c r="I4" s="596"/>
      <c r="J4" s="597"/>
      <c r="K4" s="597"/>
      <c r="L4" s="95"/>
      <c r="M4" s="598"/>
      <c r="Q4" s="599"/>
      <c r="R4" s="600"/>
      <c r="S4" s="600"/>
      <c r="T4" s="598"/>
      <c r="V4" s="600"/>
      <c r="W4" s="600"/>
      <c r="X4" s="600"/>
      <c r="Y4" s="600"/>
      <c r="AB4" s="594"/>
    </row>
    <row r="5" spans="1:29" s="21" customFormat="1" ht="10.050000000000001" customHeight="1">
      <c r="A5" s="22"/>
      <c r="B5" s="23"/>
      <c r="C5" s="20"/>
      <c r="E5" s="28"/>
      <c r="F5" s="28"/>
      <c r="G5" s="28"/>
      <c r="H5" s="149"/>
      <c r="I5" s="149"/>
      <c r="J5" s="23"/>
      <c r="K5" s="23"/>
      <c r="L5" s="23"/>
      <c r="M5" s="23"/>
      <c r="N5" s="150"/>
      <c r="O5" s="150"/>
      <c r="P5" s="150"/>
      <c r="Q5" s="155"/>
      <c r="R5" s="23"/>
      <c r="S5" s="23"/>
      <c r="T5" s="23"/>
      <c r="U5" s="150"/>
      <c r="V5" s="150"/>
      <c r="W5" s="147"/>
      <c r="X5" s="23"/>
      <c r="Y5" s="23"/>
      <c r="AB5" s="20"/>
    </row>
    <row r="6" spans="1:29" s="154" customFormat="1" ht="19.95" customHeight="1">
      <c r="A6" s="151"/>
      <c r="B6" s="152"/>
      <c r="C6" s="153"/>
      <c r="E6" s="1857" t="s">
        <v>1076</v>
      </c>
      <c r="F6" s="1857"/>
      <c r="G6" s="1857"/>
      <c r="H6" s="1857"/>
      <c r="I6" s="1857"/>
      <c r="J6" s="1857"/>
      <c r="K6" s="889"/>
      <c r="L6" s="1857" t="s">
        <v>2068</v>
      </c>
      <c r="M6" s="1884"/>
      <c r="N6" s="1884"/>
      <c r="O6" s="1884"/>
      <c r="P6" s="1884"/>
      <c r="Q6" s="1031"/>
      <c r="R6" s="1857" t="s">
        <v>2082</v>
      </c>
      <c r="S6" s="1857"/>
      <c r="T6" s="1857"/>
      <c r="U6" s="1858"/>
      <c r="V6" s="1884"/>
      <c r="W6" s="1032"/>
      <c r="X6" s="1857" t="s">
        <v>299</v>
      </c>
      <c r="Y6" s="1857"/>
      <c r="Z6" s="1858"/>
      <c r="AA6" s="5"/>
      <c r="AB6" s="2"/>
      <c r="AC6" s="5"/>
    </row>
    <row r="7" spans="1:29" s="146" customFormat="1" ht="15" customHeight="1">
      <c r="A7" s="156"/>
      <c r="B7" s="24"/>
      <c r="C7" s="157"/>
      <c r="E7" s="24"/>
      <c r="F7" s="24"/>
      <c r="G7" s="24"/>
      <c r="H7" s="26"/>
      <c r="I7" s="26"/>
      <c r="J7" s="24"/>
      <c r="K7" s="158"/>
      <c r="L7" s="24"/>
      <c r="M7" s="95"/>
      <c r="N7" s="26"/>
      <c r="O7" s="26"/>
      <c r="P7" s="26"/>
      <c r="Q7" s="155"/>
      <c r="R7" s="24"/>
      <c r="S7" s="24"/>
      <c r="T7" s="24"/>
      <c r="U7" s="26"/>
      <c r="V7" s="26"/>
      <c r="W7" s="147"/>
      <c r="X7" s="24"/>
      <c r="Y7" s="19"/>
      <c r="Z7" s="19"/>
      <c r="AA7" s="19"/>
      <c r="AB7" s="35"/>
      <c r="AC7" s="19"/>
    </row>
    <row r="8" spans="1:29" ht="18" customHeight="1">
      <c r="E8" s="61" t="s">
        <v>1073</v>
      </c>
      <c r="F8" s="40"/>
      <c r="H8" s="162" t="s">
        <v>13</v>
      </c>
      <c r="I8" s="163"/>
      <c r="J8" s="213"/>
      <c r="K8" s="158"/>
      <c r="L8" s="25" t="s">
        <v>1159</v>
      </c>
      <c r="N8" s="1975">
        <f ca="1">TODAY()-2</f>
        <v>45950</v>
      </c>
      <c r="O8" s="1979"/>
      <c r="P8" s="581"/>
      <c r="Q8" s="155"/>
      <c r="R8" s="25" t="s">
        <v>169</v>
      </c>
      <c r="S8" s="25"/>
      <c r="T8" s="211" t="s">
        <v>1988</v>
      </c>
      <c r="U8" s="163"/>
      <c r="V8" s="997"/>
      <c r="W8" s="147"/>
      <c r="X8" s="1739"/>
      <c r="Y8" s="1740"/>
      <c r="Z8" s="1741"/>
      <c r="AA8" s="364"/>
      <c r="AC8" s="19"/>
    </row>
    <row r="9" spans="1:29" s="19" customFormat="1" ht="10.050000000000001" customHeight="1">
      <c r="A9" s="27"/>
      <c r="B9" s="28"/>
      <c r="C9" s="35"/>
      <c r="E9" s="12"/>
      <c r="F9" s="12"/>
      <c r="H9" s="12"/>
      <c r="I9" s="12"/>
      <c r="J9" s="370"/>
      <c r="K9" s="28"/>
      <c r="L9" s="40"/>
      <c r="M9" s="5"/>
      <c r="N9" s="5"/>
      <c r="O9" s="5"/>
      <c r="P9" s="5"/>
      <c r="Q9" s="155"/>
      <c r="R9" s="12"/>
      <c r="S9" s="12"/>
      <c r="T9" s="12"/>
      <c r="U9" s="12"/>
      <c r="V9" s="26"/>
      <c r="W9" s="147"/>
      <c r="X9" s="1742"/>
      <c r="Z9" s="1722"/>
      <c r="AA9" s="5"/>
      <c r="AB9" s="2"/>
      <c r="AC9" s="5"/>
    </row>
    <row r="10" spans="1:29" ht="18" customHeight="1">
      <c r="E10" s="61" t="s">
        <v>5</v>
      </c>
      <c r="F10" s="40"/>
      <c r="H10" s="162" t="s">
        <v>16</v>
      </c>
      <c r="I10" s="163"/>
      <c r="J10" s="213" t="s">
        <v>243</v>
      </c>
      <c r="K10" s="588"/>
      <c r="L10" s="25" t="s">
        <v>302</v>
      </c>
      <c r="M10" s="95"/>
      <c r="N10" s="1980" t="s">
        <v>1987</v>
      </c>
      <c r="O10" s="1979"/>
      <c r="P10" s="1981"/>
      <c r="Q10" s="5"/>
      <c r="R10" s="25" t="s">
        <v>109</v>
      </c>
      <c r="S10" s="25"/>
      <c r="T10" s="211" t="s">
        <v>116</v>
      </c>
      <c r="U10" s="163"/>
      <c r="V10" s="997"/>
      <c r="W10" s="147"/>
      <c r="X10" s="1743"/>
      <c r="Z10" s="1744"/>
      <c r="AA10" s="19"/>
      <c r="AB10" s="35"/>
      <c r="AC10" s="19"/>
    </row>
    <row r="11" spans="1:29" ht="10.050000000000001" customHeight="1">
      <c r="E11" s="12"/>
      <c r="F11" s="12"/>
      <c r="G11" s="19"/>
      <c r="H11" s="12"/>
      <c r="I11" s="12"/>
      <c r="J11" s="370"/>
      <c r="K11" s="26"/>
      <c r="L11" s="40"/>
      <c r="Q11" s="155"/>
      <c r="R11" s="12"/>
      <c r="S11" s="12"/>
      <c r="T11" s="19"/>
      <c r="U11" s="19"/>
      <c r="V11" s="19"/>
      <c r="W11" s="147"/>
      <c r="X11" s="1718"/>
      <c r="Y11" s="773"/>
      <c r="Z11" s="1674"/>
      <c r="AA11" s="19"/>
      <c r="AB11" s="35"/>
      <c r="AC11" s="19"/>
    </row>
    <row r="12" spans="1:29" ht="18" customHeight="1">
      <c r="E12" s="25" t="s">
        <v>1843</v>
      </c>
      <c r="F12" s="40"/>
      <c r="H12" s="162" t="s">
        <v>14</v>
      </c>
      <c r="I12" s="163"/>
      <c r="J12" s="213"/>
      <c r="K12" s="26"/>
      <c r="L12" s="25" t="s">
        <v>1373</v>
      </c>
      <c r="M12" s="19"/>
      <c r="N12" s="1045" t="s">
        <v>18</v>
      </c>
      <c r="O12" s="1720"/>
      <c r="P12" s="1453" t="str">
        <f ca="1">IF(N24-TODAY()&lt;30,"DFR","")</f>
        <v>DFR</v>
      </c>
      <c r="Q12" s="155"/>
      <c r="R12" s="25" t="s">
        <v>110</v>
      </c>
      <c r="S12" s="25"/>
      <c r="T12" s="2050" t="s">
        <v>112</v>
      </c>
      <c r="U12" s="1979"/>
      <c r="V12" s="1981"/>
      <c r="W12" s="147"/>
      <c r="X12" s="1745"/>
      <c r="Y12" s="773"/>
      <c r="Z12" s="1674"/>
      <c r="AA12" s="19"/>
      <c r="AB12" s="35"/>
      <c r="AC12" s="19"/>
    </row>
    <row r="13" spans="1:29" s="19" customFormat="1" ht="10.050000000000001" customHeight="1">
      <c r="A13" s="27"/>
      <c r="B13" s="28"/>
      <c r="C13" s="35"/>
      <c r="E13" s="12"/>
      <c r="F13" s="12"/>
      <c r="H13" s="12"/>
      <c r="I13" s="12"/>
      <c r="J13" s="370"/>
      <c r="K13" s="28"/>
      <c r="L13" s="40"/>
      <c r="M13" s="5"/>
      <c r="N13" s="5"/>
      <c r="O13" s="5"/>
      <c r="P13" s="5"/>
      <c r="Q13" s="155"/>
      <c r="W13" s="147"/>
      <c r="X13" s="1718"/>
      <c r="Y13" s="773"/>
      <c r="Z13" s="1674"/>
      <c r="AA13" s="5"/>
      <c r="AB13" s="2"/>
      <c r="AC13" s="5"/>
    </row>
    <row r="14" spans="1:29" ht="18" customHeight="1">
      <c r="E14" s="61" t="s">
        <v>1858</v>
      </c>
      <c r="F14" s="40"/>
      <c r="H14" s="211" t="s">
        <v>295</v>
      </c>
      <c r="I14" s="163"/>
      <c r="J14" s="213" t="s">
        <v>243</v>
      </c>
      <c r="K14" s="588"/>
      <c r="L14" s="25" t="s">
        <v>1089</v>
      </c>
      <c r="O14" s="98" t="s">
        <v>1195</v>
      </c>
      <c r="P14" s="1453" t="s">
        <v>1319</v>
      </c>
      <c r="Q14" s="155"/>
      <c r="R14" s="25" t="s">
        <v>180</v>
      </c>
      <c r="S14" s="25"/>
      <c r="T14" s="2050" t="s">
        <v>2046</v>
      </c>
      <c r="U14" s="1979"/>
      <c r="V14" s="1981"/>
      <c r="W14" s="147"/>
      <c r="X14" s="1675"/>
      <c r="Y14" s="1719"/>
      <c r="Z14" s="1676"/>
      <c r="AA14" s="19"/>
      <c r="AB14" s="35"/>
      <c r="AC14" s="19"/>
    </row>
    <row r="15" spans="1:29" ht="14.4" customHeight="1">
      <c r="Q15" s="155"/>
      <c r="T15" s="351"/>
      <c r="U15" s="351"/>
      <c r="V15" s="351"/>
    </row>
    <row r="16" spans="1:29" s="154" customFormat="1" ht="15" customHeight="1">
      <c r="A16" s="151"/>
      <c r="B16" s="152"/>
      <c r="C16" s="153"/>
      <c r="D16" s="153"/>
      <c r="E16" s="153"/>
      <c r="F16" s="153"/>
      <c r="G16" s="153"/>
      <c r="H16" s="153"/>
      <c r="I16" s="153"/>
      <c r="J16" s="153"/>
      <c r="K16" s="153"/>
      <c r="L16" s="153"/>
      <c r="M16" s="153"/>
      <c r="N16" s="153"/>
      <c r="O16" s="153"/>
      <c r="P16" s="153"/>
      <c r="Q16" s="153"/>
      <c r="R16" s="153"/>
      <c r="S16" s="153"/>
      <c r="T16" s="153"/>
      <c r="U16" s="153"/>
      <c r="V16" s="153"/>
      <c r="W16" s="153"/>
      <c r="X16" s="153"/>
      <c r="Y16" s="153"/>
      <c r="Z16" s="153"/>
      <c r="AA16" s="153"/>
      <c r="AB16" s="2"/>
      <c r="AC16" s="5"/>
    </row>
    <row r="17" spans="1:29" s="154" customFormat="1" ht="34.950000000000003" customHeight="1">
      <c r="A17" s="151"/>
      <c r="B17" s="152"/>
      <c r="C17" s="153"/>
      <c r="E17" s="6" t="s">
        <v>1079</v>
      </c>
      <c r="F17" s="601"/>
      <c r="G17" s="601"/>
      <c r="H17" s="604"/>
      <c r="I17" s="468"/>
      <c r="J17" s="601"/>
      <c r="K17" s="158"/>
      <c r="L17" s="601"/>
      <c r="M17" s="602"/>
      <c r="N17" s="602"/>
      <c r="O17" s="602"/>
      <c r="P17" s="602"/>
      <c r="Q17" s="155"/>
      <c r="W17" s="41"/>
      <c r="X17" s="6"/>
      <c r="Y17" s="1505"/>
      <c r="Z17" s="1506"/>
      <c r="AA17" s="5"/>
      <c r="AB17" s="2"/>
      <c r="AC17" s="5"/>
    </row>
    <row r="18" spans="1:29" s="154" customFormat="1" ht="19.95" customHeight="1">
      <c r="A18" s="151"/>
      <c r="B18" s="152"/>
      <c r="C18" s="153"/>
      <c r="E18" s="1857" t="s">
        <v>1981</v>
      </c>
      <c r="F18" s="1857"/>
      <c r="G18" s="1857"/>
      <c r="H18" s="1857"/>
      <c r="I18" s="1857"/>
      <c r="J18" s="1857"/>
      <c r="K18" s="889"/>
      <c r="L18" s="1857" t="s">
        <v>1078</v>
      </c>
      <c r="M18" s="1884"/>
      <c r="N18" s="1884"/>
      <c r="O18" s="1884"/>
      <c r="P18" s="1884"/>
      <c r="Q18" s="1031"/>
      <c r="R18" s="1857" t="s">
        <v>2092</v>
      </c>
      <c r="S18" s="1857"/>
      <c r="T18" s="1857"/>
      <c r="U18" s="1858"/>
      <c r="V18" s="1884"/>
      <c r="W18" s="1032"/>
      <c r="X18" s="1857" t="s">
        <v>1188</v>
      </c>
      <c r="Y18" s="1857"/>
      <c r="Z18" s="1857"/>
      <c r="AA18" s="5"/>
      <c r="AB18" s="2"/>
      <c r="AC18" s="5"/>
    </row>
    <row r="19" spans="1:29" s="154" customFormat="1" ht="15" customHeight="1">
      <c r="A19" s="151"/>
      <c r="B19" s="152"/>
      <c r="C19" s="153"/>
      <c r="E19" s="6"/>
      <c r="F19" s="601"/>
      <c r="G19" s="601"/>
      <c r="H19" s="604"/>
      <c r="I19" s="601"/>
      <c r="J19" s="601"/>
      <c r="K19" s="158"/>
      <c r="L19" s="601"/>
      <c r="M19" s="602"/>
      <c r="N19" s="602"/>
      <c r="O19" s="602"/>
      <c r="P19" s="602"/>
      <c r="Q19" s="155"/>
      <c r="R19" s="1691"/>
      <c r="S19" s="1691"/>
      <c r="T19" s="1691"/>
      <c r="U19" s="1692"/>
      <c r="V19" s="1693"/>
      <c r="W19" s="41"/>
      <c r="X19" s="601"/>
      <c r="Y19" s="601"/>
      <c r="Z19" s="601"/>
      <c r="AA19" s="5"/>
      <c r="AB19" s="2"/>
      <c r="AC19" s="5"/>
    </row>
    <row r="20" spans="1:29" s="154" customFormat="1" ht="18" customHeight="1">
      <c r="A20" s="151"/>
      <c r="B20" s="152"/>
      <c r="C20" s="153"/>
      <c r="E20" s="25" t="s">
        <v>142</v>
      </c>
      <c r="F20" s="5"/>
      <c r="G20" s="5"/>
      <c r="H20" s="1985">
        <v>2024</v>
      </c>
      <c r="I20" s="2053"/>
      <c r="J20" s="213"/>
      <c r="L20" s="25" t="s">
        <v>62</v>
      </c>
      <c r="M20" s="5"/>
      <c r="N20" s="210">
        <v>1</v>
      </c>
      <c r="O20" s="1988" t="s">
        <v>1986</v>
      </c>
      <c r="P20" s="1981"/>
      <c r="Q20" s="38"/>
      <c r="R20" s="25" t="s">
        <v>2022</v>
      </c>
      <c r="S20" s="25"/>
      <c r="T20" s="1750"/>
      <c r="U20" s="2051">
        <v>10000</v>
      </c>
      <c r="V20" s="2052"/>
      <c r="W20" s="37"/>
      <c r="X20" s="25" t="s">
        <v>49</v>
      </c>
      <c r="Y20" s="1983">
        <v>9875.77</v>
      </c>
      <c r="Z20" s="2034"/>
      <c r="AA20" s="5"/>
      <c r="AB20" s="2"/>
      <c r="AC20" s="5"/>
    </row>
    <row r="21" spans="1:29" s="2" customFormat="1" ht="10.050000000000001" customHeight="1">
      <c r="A21" s="36"/>
      <c r="D21" s="5"/>
      <c r="E21" s="604"/>
      <c r="F21" s="5"/>
      <c r="G21" s="5"/>
      <c r="H21" s="5"/>
      <c r="I21" s="5"/>
      <c r="J21" s="146"/>
      <c r="K21" s="5"/>
      <c r="L21" s="40"/>
      <c r="M21" s="38"/>
      <c r="N21" s="38"/>
      <c r="O21" s="38"/>
      <c r="P21" s="38"/>
      <c r="Q21" s="38"/>
      <c r="R21" s="37"/>
      <c r="S21" s="37"/>
      <c r="T21" s="154"/>
      <c r="U21" s="37"/>
      <c r="V21" s="37"/>
      <c r="W21" s="37"/>
      <c r="X21" s="25"/>
      <c r="Y21" s="95"/>
      <c r="Z21" s="95"/>
      <c r="AA21" s="5"/>
    </row>
    <row r="22" spans="1:29" s="2" customFormat="1" ht="18" customHeight="1">
      <c r="A22" s="36"/>
      <c r="D22" s="5"/>
      <c r="E22" s="25" t="s">
        <v>4</v>
      </c>
      <c r="F22" s="95"/>
      <c r="G22" s="95"/>
      <c r="H22" s="162" t="s">
        <v>1074</v>
      </c>
      <c r="I22" s="591"/>
      <c r="J22" s="213"/>
      <c r="K22" s="5"/>
      <c r="L22" s="25" t="s">
        <v>8</v>
      </c>
      <c r="M22" s="5"/>
      <c r="N22" s="1987">
        <f ca="1">N24-364</f>
        <v>45588</v>
      </c>
      <c r="O22" s="1979"/>
      <c r="P22" s="589"/>
      <c r="Q22" s="38"/>
      <c r="R22" s="25" t="s">
        <v>2023</v>
      </c>
      <c r="S22" s="31"/>
      <c r="T22" s="1750"/>
      <c r="U22" s="2051">
        <v>15000</v>
      </c>
      <c r="V22" s="2052"/>
      <c r="W22" s="37"/>
      <c r="X22" s="25" t="s">
        <v>575</v>
      </c>
      <c r="Y22" s="1983">
        <f>1.16*Y20</f>
        <v>11455.8932</v>
      </c>
      <c r="Z22" s="2034"/>
      <c r="AA22" s="5"/>
    </row>
    <row r="23" spans="1:29" s="2" customFormat="1" ht="10.050000000000001" customHeight="1">
      <c r="A23" s="36"/>
      <c r="D23" s="5"/>
      <c r="E23" s="25"/>
      <c r="F23" s="95"/>
      <c r="G23" s="95"/>
      <c r="H23" s="25"/>
      <c r="I23" s="25"/>
      <c r="J23" s="95"/>
      <c r="K23" s="5"/>
      <c r="L23" s="10"/>
      <c r="M23" s="19"/>
      <c r="N23" s="10"/>
      <c r="O23" s="10"/>
      <c r="P23" s="154"/>
      <c r="Q23" s="38"/>
      <c r="R23" s="98"/>
      <c r="S23" s="98"/>
      <c r="T23" s="154"/>
      <c r="U23" s="98"/>
      <c r="V23" s="38"/>
      <c r="W23" s="38"/>
      <c r="X23" s="25"/>
      <c r="Y23" s="212"/>
      <c r="Z23" s="351"/>
      <c r="AA23" s="5"/>
    </row>
    <row r="24" spans="1:29" s="2" customFormat="1" ht="18" customHeight="1">
      <c r="A24" s="36"/>
      <c r="D24" s="5"/>
      <c r="E24" s="25" t="s">
        <v>6</v>
      </c>
      <c r="F24" s="5"/>
      <c r="G24" s="5"/>
      <c r="H24" s="572">
        <v>475000</v>
      </c>
      <c r="I24" s="605"/>
      <c r="J24" s="606"/>
      <c r="K24" s="5"/>
      <c r="L24" s="25" t="s">
        <v>9</v>
      </c>
      <c r="M24" s="19"/>
      <c r="N24" s="1982">
        <f ca="1">TODAY()</f>
        <v>45952</v>
      </c>
      <c r="O24" s="1979"/>
      <c r="P24" s="590"/>
      <c r="Q24" s="38"/>
      <c r="R24" s="25" t="s">
        <v>2024</v>
      </c>
      <c r="S24" s="98"/>
      <c r="T24" s="1750"/>
      <c r="U24" s="2051">
        <v>250000</v>
      </c>
      <c r="V24" s="2052"/>
      <c r="W24" s="95"/>
      <c r="X24" s="25" t="s">
        <v>104</v>
      </c>
      <c r="Y24" s="1988" t="s">
        <v>84</v>
      </c>
      <c r="Z24" s="1981"/>
      <c r="AA24" s="5"/>
    </row>
    <row r="25" spans="1:29" s="2" customFormat="1" ht="10.050000000000001" customHeight="1">
      <c r="A25" s="36"/>
      <c r="D25" s="5"/>
      <c r="E25" s="40"/>
      <c r="F25" s="5"/>
      <c r="G25" s="5"/>
      <c r="H25" s="5"/>
      <c r="I25" s="5"/>
      <c r="J25" s="5"/>
      <c r="K25" s="5"/>
      <c r="L25" s="40"/>
      <c r="M25" s="5"/>
      <c r="N25" s="5"/>
      <c r="O25" s="5"/>
      <c r="P25" s="5"/>
      <c r="Q25" s="38"/>
      <c r="R25" s="98"/>
      <c r="S25" s="98"/>
      <c r="T25" s="154"/>
      <c r="U25" s="98"/>
      <c r="V25" s="98"/>
      <c r="W25" s="37"/>
      <c r="X25" s="40"/>
      <c r="Y25" s="38"/>
      <c r="Z25" s="5"/>
      <c r="AA25" s="5"/>
    </row>
    <row r="26" spans="1:29" s="2" customFormat="1" ht="18" customHeight="1">
      <c r="A26" s="36"/>
      <c r="D26" s="5"/>
      <c r="E26" s="25" t="s">
        <v>1828</v>
      </c>
      <c r="F26" s="5"/>
      <c r="G26" s="5"/>
      <c r="H26" s="572" t="s">
        <v>2087</v>
      </c>
      <c r="I26" s="605"/>
      <c r="J26" s="606"/>
      <c r="K26" s="5"/>
      <c r="L26" s="25" t="s">
        <v>1112</v>
      </c>
      <c r="M26" s="38"/>
      <c r="N26" s="1987"/>
      <c r="O26" s="1979"/>
      <c r="P26" s="589"/>
      <c r="Q26" s="38"/>
      <c r="R26" s="25"/>
      <c r="S26" s="98"/>
      <c r="T26" s="1750"/>
      <c r="U26" s="2051"/>
      <c r="V26" s="2052"/>
      <c r="W26" s="37"/>
      <c r="X26" s="25" t="s">
        <v>1916</v>
      </c>
      <c r="Y26" s="210">
        <v>2</v>
      </c>
      <c r="Z26" s="998" t="s">
        <v>87</v>
      </c>
      <c r="AA26" s="5"/>
    </row>
    <row r="27" spans="1:29" s="2" customFormat="1" ht="10.050000000000001" customHeight="1">
      <c r="A27" s="36"/>
      <c r="D27" s="5"/>
      <c r="E27" s="5"/>
      <c r="F27" s="5"/>
      <c r="G27" s="5"/>
      <c r="H27" s="5"/>
      <c r="I27" s="5"/>
      <c r="J27" s="146"/>
      <c r="K27" s="5"/>
      <c r="L27" s="5"/>
      <c r="M27" s="5"/>
      <c r="N27" s="5"/>
      <c r="O27" s="5"/>
      <c r="P27" s="5"/>
      <c r="Q27" s="38"/>
      <c r="R27" s="38"/>
      <c r="S27" s="38"/>
      <c r="T27" s="38"/>
      <c r="U27" s="37"/>
      <c r="V27" s="37"/>
      <c r="W27" s="37"/>
      <c r="X27" s="38"/>
      <c r="Y27" s="38"/>
      <c r="Z27" s="5"/>
      <c r="AA27" s="5"/>
    </row>
    <row r="28" spans="1:29" s="2" customFormat="1" ht="15.6" hidden="1" customHeight="1">
      <c r="A28" s="36"/>
      <c r="E28" s="2023"/>
      <c r="F28" s="2023"/>
      <c r="G28" s="2023"/>
      <c r="H28" s="2024"/>
      <c r="I28" s="2024"/>
      <c r="J28" s="2024"/>
      <c r="K28" s="2024"/>
      <c r="L28" s="2024"/>
      <c r="M28" s="2024"/>
      <c r="N28" s="2024"/>
      <c r="O28" s="2024"/>
      <c r="P28" s="2024"/>
      <c r="Q28" s="2024"/>
      <c r="R28" s="2024"/>
      <c r="S28" s="2024"/>
      <c r="T28" s="2024"/>
      <c r="U28" s="2024"/>
      <c r="V28" s="2024"/>
      <c r="W28" s="2025"/>
      <c r="X28" s="2025"/>
      <c r="Y28" s="2025"/>
      <c r="Z28" s="2025"/>
    </row>
    <row r="29" spans="1:29" s="2" customFormat="1" ht="34.950000000000003" hidden="1" customHeight="1">
      <c r="A29" s="36"/>
      <c r="D29"/>
      <c r="E29" s="6" t="s">
        <v>963</v>
      </c>
      <c r="F29" s="164"/>
      <c r="G29" s="164"/>
      <c r="H29" s="607"/>
      <c r="I29" s="607"/>
      <c r="J29" s="607"/>
      <c r="K29" s="607"/>
      <c r="L29" s="6" t="s">
        <v>1080</v>
      </c>
      <c r="M29" s="607"/>
      <c r="N29" s="607"/>
      <c r="O29" s="607"/>
      <c r="P29" s="607"/>
      <c r="Q29" s="607"/>
      <c r="R29" s="607"/>
      <c r="S29" s="607"/>
      <c r="T29" s="607"/>
      <c r="U29" s="607"/>
      <c r="V29" s="607"/>
      <c r="W29" s="92"/>
      <c r="X29" s="92"/>
      <c r="Y29" s="92"/>
      <c r="Z29" s="92"/>
      <c r="AA29"/>
    </row>
    <row r="30" spans="1:29" s="8" customFormat="1" ht="19.95" hidden="1" customHeight="1">
      <c r="A30" s="608"/>
      <c r="D30" s="56"/>
      <c r="E30" s="2026" t="s">
        <v>134</v>
      </c>
      <c r="F30" s="1830"/>
      <c r="G30" s="2026" t="s">
        <v>117</v>
      </c>
      <c r="H30" s="1830"/>
      <c r="I30" s="220" t="s">
        <v>127</v>
      </c>
      <c r="J30" s="221" t="s">
        <v>11</v>
      </c>
      <c r="K30" s="25"/>
      <c r="L30" s="615" t="s">
        <v>126</v>
      </c>
      <c r="M30" s="2027" t="s">
        <v>130</v>
      </c>
      <c r="N30" s="2028"/>
      <c r="O30" s="2027" t="s">
        <v>129</v>
      </c>
      <c r="P30" s="2028"/>
      <c r="Q30" s="2028"/>
      <c r="R30" s="2027" t="s">
        <v>304</v>
      </c>
      <c r="S30" s="2027"/>
      <c r="T30" s="2028"/>
      <c r="U30" s="612" t="s">
        <v>135</v>
      </c>
      <c r="V30" s="2032" t="s">
        <v>139</v>
      </c>
      <c r="W30" s="1805"/>
      <c r="X30" s="1805"/>
      <c r="Y30" s="1805"/>
      <c r="Z30" s="2033"/>
      <c r="AA30" s="56"/>
    </row>
    <row r="31" spans="1:29" s="610" customFormat="1" ht="24" hidden="1" customHeight="1">
      <c r="A31" s="609"/>
      <c r="D31" s="611"/>
      <c r="E31" s="613" t="s">
        <v>1087</v>
      </c>
      <c r="F31" s="613"/>
      <c r="G31" s="2001" t="e">
        <f>Y22/#REF!</f>
        <v>#REF!</v>
      </c>
      <c r="H31" s="2002"/>
      <c r="I31" s="620">
        <f ca="1">N22</f>
        <v>45588</v>
      </c>
      <c r="J31" s="613" t="s">
        <v>120</v>
      </c>
      <c r="K31" s="25"/>
      <c r="L31" s="614" t="e">
        <f>G31</f>
        <v>#REF!</v>
      </c>
      <c r="M31" s="2007">
        <f ca="1">I31</f>
        <v>45588</v>
      </c>
      <c r="N31" s="2004"/>
      <c r="O31" s="2005" t="s">
        <v>128</v>
      </c>
      <c r="P31" s="2008"/>
      <c r="Q31" s="618" t="s">
        <v>1075</v>
      </c>
      <c r="R31" s="613" t="s">
        <v>305</v>
      </c>
      <c r="S31" s="613"/>
      <c r="T31" s="618" t="s">
        <v>1075</v>
      </c>
      <c r="U31" s="617" t="s">
        <v>1086</v>
      </c>
      <c r="V31" s="613" t="s">
        <v>1085</v>
      </c>
      <c r="W31" s="616"/>
      <c r="X31" s="616"/>
      <c r="Y31" s="616"/>
      <c r="Z31" s="616"/>
      <c r="AA31" s="611"/>
    </row>
    <row r="32" spans="1:29" s="610" customFormat="1" ht="24" hidden="1" customHeight="1">
      <c r="A32" s="609"/>
      <c r="D32" s="611"/>
      <c r="E32" s="613" t="s">
        <v>1088</v>
      </c>
      <c r="F32" s="613"/>
      <c r="G32" s="2001" t="e">
        <f>Y22/#REF!</f>
        <v>#REF!</v>
      </c>
      <c r="H32" s="2002"/>
      <c r="I32" s="620">
        <f ca="1">N22+30</f>
        <v>45618</v>
      </c>
      <c r="J32" s="613" t="s">
        <v>121</v>
      </c>
      <c r="K32" s="25"/>
      <c r="L32" s="619"/>
      <c r="M32" s="2003"/>
      <c r="N32" s="2004"/>
      <c r="O32" s="2005"/>
      <c r="P32" s="2006"/>
      <c r="Q32" s="2006"/>
      <c r="R32" s="613"/>
      <c r="S32" s="613"/>
      <c r="T32" s="613"/>
      <c r="U32" s="613"/>
      <c r="V32" s="613"/>
      <c r="W32" s="616"/>
      <c r="X32" s="616"/>
      <c r="Y32" s="616"/>
      <c r="Z32" s="616"/>
      <c r="AA32" s="611"/>
    </row>
    <row r="33" spans="1:27" s="610" customFormat="1" ht="10.050000000000001" hidden="1" customHeight="1">
      <c r="A33" s="609"/>
      <c r="D33" s="611"/>
      <c r="E33" s="25"/>
      <c r="F33" s="25"/>
      <c r="G33" s="106"/>
      <c r="H33" s="106"/>
      <c r="I33" s="25"/>
      <c r="J33" s="25"/>
      <c r="K33" s="25"/>
      <c r="L33" s="25"/>
      <c r="M33" s="25"/>
      <c r="N33" s="25"/>
      <c r="O33" s="25"/>
      <c r="P33" s="25"/>
      <c r="Q33" s="25"/>
      <c r="R33" s="25"/>
      <c r="S33" s="25"/>
      <c r="T33" s="25"/>
      <c r="U33" s="25"/>
      <c r="V33" s="25"/>
      <c r="W33" s="369"/>
      <c r="X33" s="369"/>
      <c r="Y33" s="369"/>
      <c r="Z33" s="369"/>
      <c r="AA33" s="611"/>
    </row>
    <row r="34" spans="1:27" s="2" customFormat="1" ht="15" customHeight="1">
      <c r="A34" s="36"/>
      <c r="E34" s="569"/>
      <c r="F34" s="569"/>
      <c r="G34" s="569"/>
      <c r="H34" s="570"/>
      <c r="I34" s="570"/>
      <c r="J34" s="570"/>
      <c r="K34" s="570"/>
      <c r="L34" s="570"/>
      <c r="M34" s="570"/>
      <c r="N34" s="570"/>
      <c r="O34" s="570"/>
      <c r="P34" s="570"/>
      <c r="Q34" s="570"/>
      <c r="R34" s="570"/>
      <c r="S34" s="570"/>
      <c r="T34" s="570"/>
      <c r="U34" s="570"/>
      <c r="V34" s="570"/>
      <c r="W34" s="571"/>
      <c r="X34" s="571"/>
      <c r="Y34" s="571"/>
      <c r="Z34" s="571"/>
    </row>
    <row r="35" spans="1:27" ht="34.950000000000003" customHeight="1">
      <c r="E35" s="6" t="s">
        <v>114</v>
      </c>
      <c r="F35" s="19"/>
      <c r="G35" s="19"/>
      <c r="Q35" s="37"/>
      <c r="R35" s="37"/>
      <c r="S35" s="37"/>
      <c r="T35" s="37"/>
    </row>
    <row r="36" spans="1:27" ht="22.05" customHeight="1">
      <c r="Q36" s="37"/>
      <c r="R36" s="37"/>
      <c r="S36" s="37"/>
      <c r="T36" s="37"/>
    </row>
    <row r="37" spans="1:27" ht="22.05" customHeight="1">
      <c r="O37" s="40"/>
      <c r="Q37" s="37"/>
      <c r="R37" s="37"/>
      <c r="S37" s="37"/>
      <c r="T37" s="37"/>
    </row>
    <row r="38" spans="1:27">
      <c r="F38" s="1809" t="s">
        <v>1829</v>
      </c>
      <c r="G38" s="1769"/>
      <c r="H38" s="1769"/>
      <c r="I38" s="1769"/>
      <c r="J38" s="1769"/>
      <c r="K38" s="1769"/>
      <c r="L38" s="1769"/>
      <c r="Q38" s="37"/>
      <c r="R38" s="37"/>
      <c r="S38" s="37"/>
      <c r="T38" s="37"/>
    </row>
    <row r="39" spans="1:27" ht="22.05" customHeight="1">
      <c r="Q39" s="37"/>
      <c r="R39" s="37"/>
      <c r="S39" s="37"/>
      <c r="T39" s="37"/>
    </row>
    <row r="40" spans="1:27" ht="22.05" customHeight="1">
      <c r="Q40" s="37"/>
      <c r="R40" s="37"/>
      <c r="S40" s="37"/>
      <c r="T40" s="37"/>
    </row>
    <row r="41" spans="1:27" ht="22.05" customHeight="1">
      <c r="Q41" s="37"/>
      <c r="R41" s="37"/>
      <c r="S41" s="37"/>
      <c r="T41" s="37"/>
    </row>
    <row r="42" spans="1:27" ht="22.05" customHeight="1">
      <c r="Q42" s="37"/>
      <c r="R42" s="37"/>
      <c r="S42" s="37"/>
      <c r="T42" s="37"/>
    </row>
    <row r="43" spans="1:27" ht="22.05" customHeight="1">
      <c r="Q43" s="37"/>
      <c r="R43" s="37"/>
      <c r="S43" s="37"/>
      <c r="T43" s="37"/>
    </row>
    <row r="44" spans="1:27" ht="22.05" customHeight="1">
      <c r="Q44" s="37"/>
      <c r="R44" s="37"/>
      <c r="S44" s="37"/>
      <c r="T44" s="37"/>
    </row>
    <row r="45" spans="1:27" ht="19.95" customHeight="1">
      <c r="U45" s="38"/>
    </row>
  </sheetData>
  <mergeCells count="39">
    <mergeCell ref="F38:L38"/>
    <mergeCell ref="U20:V20"/>
    <mergeCell ref="U22:V22"/>
    <mergeCell ref="U24:V24"/>
    <mergeCell ref="G31:H31"/>
    <mergeCell ref="M31:N31"/>
    <mergeCell ref="O31:P31"/>
    <mergeCell ref="G32:H32"/>
    <mergeCell ref="M32:N32"/>
    <mergeCell ref="O32:Q32"/>
    <mergeCell ref="N24:O24"/>
    <mergeCell ref="U26:V26"/>
    <mergeCell ref="H20:I20"/>
    <mergeCell ref="O20:P20"/>
    <mergeCell ref="N26:O26"/>
    <mergeCell ref="E28:Z28"/>
    <mergeCell ref="E30:F30"/>
    <mergeCell ref="G30:H30"/>
    <mergeCell ref="M30:N30"/>
    <mergeCell ref="O30:Q30"/>
    <mergeCell ref="R30:T30"/>
    <mergeCell ref="V30:Z30"/>
    <mergeCell ref="X6:Z6"/>
    <mergeCell ref="N10:P10"/>
    <mergeCell ref="T12:V12"/>
    <mergeCell ref="T14:V14"/>
    <mergeCell ref="Y24:Z24"/>
    <mergeCell ref="X18:Z18"/>
    <mergeCell ref="N8:O8"/>
    <mergeCell ref="Y20:Z20"/>
    <mergeCell ref="N22:O22"/>
    <mergeCell ref="Y22:Z22"/>
    <mergeCell ref="A2:B2"/>
    <mergeCell ref="E6:J6"/>
    <mergeCell ref="L6:P6"/>
    <mergeCell ref="R6:V6"/>
    <mergeCell ref="E18:J18"/>
    <mergeCell ref="L18:P18"/>
    <mergeCell ref="R18:V18"/>
  </mergeCells>
  <conditionalFormatting sqref="P12">
    <cfRule type="cellIs" dxfId="5" priority="1" operator="equal">
      <formula>"DFR"</formula>
    </cfRule>
  </conditionalFormatting>
  <dataValidations count="4">
    <dataValidation type="list" allowBlank="1" showInputMessage="1" showErrorMessage="1" sqref="Z23 V9" xr:uid="{AE6E9D38-94CE-4984-AB49-DC0625F37C27}">
      <formula1>"Full payment,Instalments,Regular"</formula1>
    </dataValidation>
    <dataValidation type="list" allowBlank="1" showInputMessage="1" showErrorMessage="1" sqref="Z12" xr:uid="{5A24D6CD-5F6F-4002-B192-CE8E81206CDC}">
      <formula1>"New,Transfer"</formula1>
    </dataValidation>
    <dataValidation type="list" allowBlank="1" showInputMessage="1" showErrorMessage="1" sqref="Y24:Z24" xr:uid="{5DE564E9-FF45-4B4F-B63A-B0DB180A214E}">
      <formula1>"Single,Instalments,Regular"</formula1>
    </dataValidation>
    <dataValidation type="list" allowBlank="1" showInputMessage="1" showErrorMessage="1" sqref="P14" xr:uid="{E556018D-B10A-4E3B-80FF-902BE9B85F0A}">
      <formula1>"SMS,WAP,CAL,Email"</formula1>
    </dataValidation>
  </dataValidations>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B90B-80F2-4426-B29F-FA5DC8298B0C}">
  <sheetPr codeName="Sheet60">
    <tabColor rgb="FF4FF721"/>
  </sheetPr>
  <dimension ref="A1:AI28"/>
  <sheetViews>
    <sheetView showGridLines="0" zoomScaleNormal="10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12.77734375" style="5" customWidth="1"/>
    <col min="7" max="7" width="6.77734375" style="40" hidden="1" customWidth="1"/>
    <col min="8" max="8" width="8.33203125" style="40" hidden="1" customWidth="1"/>
    <col min="9" max="9" width="24.77734375" style="40" customWidth="1"/>
    <col min="10" max="10" width="24.77734375" style="5" customWidth="1"/>
    <col min="11" max="11" width="14.44140625" style="5" customWidth="1"/>
    <col min="12" max="12" width="14.77734375" style="37" customWidth="1"/>
    <col min="13" max="13" width="21.109375" style="37" customWidth="1"/>
    <col min="14" max="14" width="12.77734375" style="342" customWidth="1"/>
    <col min="15" max="16" width="12.33203125" style="73" customWidth="1"/>
    <col min="17" max="17" width="12.77734375" style="37" customWidth="1"/>
    <col min="18" max="18" width="12.77734375" style="38" customWidth="1"/>
    <col min="19" max="19" width="1.77734375" style="38" customWidth="1"/>
    <col min="20" max="20" width="1.88671875" style="2" customWidth="1"/>
    <col min="21" max="21" width="15.77734375" style="129" bestFit="1" customWidth="1"/>
    <col min="22" max="22" width="9.88671875" bestFit="1" customWidth="1"/>
    <col min="23" max="23" width="29.88671875" style="40" customWidth="1"/>
    <col min="24" max="24" width="11.44140625" style="40" bestFit="1" customWidth="1"/>
    <col min="25" max="25" width="9.109375" style="5"/>
    <col min="26" max="26" width="5.109375" style="38" bestFit="1" customWidth="1"/>
    <col min="27" max="27" width="8.109375" style="5" customWidth="1"/>
    <col min="28" max="28" width="14" style="37" bestFit="1" customWidth="1"/>
    <col min="29" max="29" width="14" style="37" customWidth="1"/>
    <col min="30" max="30" width="14" style="129" customWidth="1"/>
    <col min="31" max="31" width="9.109375" style="5"/>
    <col min="32" max="32" width="10" style="5" bestFit="1" customWidth="1"/>
    <col min="33" max="34" width="13.21875" style="5" customWidth="1"/>
    <col min="35" max="35" width="29.109375" style="5" customWidth="1"/>
    <col min="36" max="16384" width="9.109375" style="5"/>
  </cols>
  <sheetData>
    <row r="1" spans="1:35" s="2" customFormat="1" ht="14.4" customHeight="1">
      <c r="A1" s="1"/>
      <c r="B1"/>
      <c r="S1" s="4"/>
      <c r="U1" s="124"/>
      <c r="W1" s="8"/>
      <c r="X1" s="8"/>
      <c r="Z1" s="4"/>
      <c r="AB1" s="3"/>
      <c r="AC1" s="3"/>
      <c r="AD1" s="124"/>
    </row>
    <row r="2" spans="1:35" customFormat="1" ht="35.4" customHeight="1">
      <c r="A2" s="1800"/>
      <c r="B2" s="1769"/>
      <c r="C2" s="2"/>
      <c r="D2" s="5"/>
      <c r="E2" s="1797" t="s">
        <v>0</v>
      </c>
      <c r="F2" s="1769"/>
      <c r="G2" s="1769"/>
      <c r="H2" s="1769"/>
      <c r="I2" s="1769"/>
      <c r="J2" s="5"/>
      <c r="K2" s="5"/>
      <c r="L2" s="5"/>
      <c r="M2" s="5"/>
      <c r="N2" s="337"/>
      <c r="O2" s="73"/>
      <c r="P2" s="73"/>
      <c r="Q2" s="5"/>
      <c r="R2" s="5"/>
      <c r="S2" s="5"/>
      <c r="T2" s="7"/>
      <c r="U2" s="125"/>
      <c r="W2" s="56"/>
      <c r="X2" s="56"/>
      <c r="Z2" s="96"/>
      <c r="AB2" s="5"/>
      <c r="AC2" s="5"/>
      <c r="AD2" s="125"/>
    </row>
    <row r="3" spans="1:35" customFormat="1" ht="15" customHeight="1">
      <c r="A3" s="1"/>
      <c r="C3" s="2"/>
      <c r="D3" s="8"/>
      <c r="E3" s="8"/>
      <c r="F3" s="2"/>
      <c r="G3" s="8"/>
      <c r="H3" s="8"/>
      <c r="I3" s="332"/>
      <c r="J3" s="2"/>
      <c r="K3" s="2"/>
      <c r="L3" s="2"/>
      <c r="M3" s="2"/>
      <c r="N3" s="2"/>
      <c r="O3" s="67"/>
      <c r="P3" s="67"/>
      <c r="Q3" s="2"/>
      <c r="R3" s="2"/>
      <c r="S3" s="2"/>
      <c r="T3" s="7"/>
      <c r="U3" s="125"/>
      <c r="V3" s="56"/>
      <c r="W3" s="56"/>
      <c r="X3" s="56"/>
      <c r="Z3" s="96"/>
      <c r="AB3" s="56"/>
      <c r="AC3" s="56"/>
      <c r="AD3" s="125"/>
    </row>
    <row r="4" spans="1:35" s="16" customFormat="1" ht="34.950000000000003" customHeight="1">
      <c r="A4" s="13"/>
      <c r="B4" s="14"/>
      <c r="C4" s="15"/>
      <c r="E4" s="1798" t="s">
        <v>2000</v>
      </c>
      <c r="F4" s="1799"/>
      <c r="G4" s="1799"/>
      <c r="H4" s="1799"/>
      <c r="I4" s="1799"/>
      <c r="J4" s="41"/>
      <c r="L4" s="24"/>
      <c r="N4" s="347"/>
      <c r="O4" s="66"/>
      <c r="P4" s="451" t="s">
        <v>267</v>
      </c>
      <c r="Q4" s="18"/>
      <c r="R4" s="18"/>
      <c r="S4" s="18"/>
      <c r="T4" s="7"/>
      <c r="U4" s="126"/>
      <c r="Y4" s="62"/>
      <c r="Z4" s="719"/>
      <c r="AA4" s="62"/>
      <c r="AB4" s="41"/>
      <c r="AC4" s="41"/>
      <c r="AD4" s="126"/>
    </row>
    <row r="5" spans="1:35" s="16" customFormat="1" ht="10.050000000000001" customHeight="1">
      <c r="A5" s="13"/>
      <c r="B5" s="14"/>
      <c r="C5" s="15"/>
      <c r="E5" s="104"/>
      <c r="F5" s="41"/>
      <c r="G5" s="41"/>
      <c r="H5" s="41"/>
      <c r="I5" s="26"/>
      <c r="J5" s="41"/>
      <c r="L5" s="24"/>
      <c r="N5" s="338"/>
      <c r="O5" s="66"/>
      <c r="P5" s="451"/>
      <c r="Q5" s="18"/>
      <c r="R5" s="18"/>
      <c r="S5" s="18"/>
      <c r="T5" s="7"/>
      <c r="U5" s="126"/>
      <c r="Y5" s="62"/>
      <c r="Z5" s="719"/>
      <c r="AA5" s="62"/>
      <c r="AB5" s="75"/>
      <c r="AC5" s="75"/>
      <c r="AD5" s="126"/>
    </row>
    <row r="6" spans="1:35" s="587" customFormat="1" ht="25.95" customHeight="1">
      <c r="A6" s="368"/>
      <c r="B6" s="368"/>
      <c r="C6" s="348"/>
      <c r="E6" s="478"/>
      <c r="F6" s="473" t="s">
        <v>48</v>
      </c>
      <c r="G6" s="473" t="s">
        <v>1</v>
      </c>
      <c r="H6" s="473" t="s">
        <v>1</v>
      </c>
      <c r="I6" s="473" t="s">
        <v>1</v>
      </c>
      <c r="J6" s="474" t="s">
        <v>2</v>
      </c>
      <c r="K6" s="474" t="s">
        <v>5</v>
      </c>
      <c r="L6" s="474" t="s">
        <v>3</v>
      </c>
      <c r="M6" s="474" t="s">
        <v>4</v>
      </c>
      <c r="N6" s="475" t="s">
        <v>6</v>
      </c>
      <c r="O6" s="480" t="s">
        <v>8</v>
      </c>
      <c r="P6" s="474" t="s">
        <v>9</v>
      </c>
      <c r="Q6" s="474" t="s">
        <v>1858</v>
      </c>
      <c r="R6" s="472" t="s">
        <v>1373</v>
      </c>
      <c r="T6" s="525"/>
      <c r="U6" s="110" t="s">
        <v>287</v>
      </c>
      <c r="V6" s="480" t="s">
        <v>445</v>
      </c>
      <c r="W6" s="480" t="s">
        <v>53</v>
      </c>
      <c r="X6" s="480" t="s">
        <v>72</v>
      </c>
      <c r="Y6" s="480" t="s">
        <v>480</v>
      </c>
      <c r="Z6" s="491" t="s">
        <v>62</v>
      </c>
      <c r="AA6" s="491" t="s">
        <v>62</v>
      </c>
      <c r="AB6" s="480" t="s">
        <v>49</v>
      </c>
      <c r="AC6" s="480" t="s">
        <v>2104</v>
      </c>
      <c r="AD6" s="474" t="s">
        <v>7</v>
      </c>
      <c r="AE6" s="480" t="s">
        <v>80</v>
      </c>
      <c r="AF6" s="480" t="s">
        <v>79</v>
      </c>
      <c r="AG6" s="110" t="s">
        <v>169</v>
      </c>
      <c r="AH6" s="110" t="s">
        <v>109</v>
      </c>
      <c r="AI6" s="110" t="s">
        <v>123</v>
      </c>
    </row>
    <row r="7" spans="1:35" s="19" customFormat="1" ht="25.95" customHeight="1">
      <c r="A7" s="27"/>
      <c r="B7" s="28"/>
      <c r="C7" s="20"/>
      <c r="D7" s="21"/>
      <c r="E7" s="28"/>
      <c r="F7" s="28"/>
      <c r="G7" s="25">
        <v>1</v>
      </c>
      <c r="H7" s="10"/>
      <c r="I7" s="26" t="s">
        <v>12</v>
      </c>
      <c r="J7" s="29" t="s">
        <v>13</v>
      </c>
      <c r="K7" s="30" t="s">
        <v>16</v>
      </c>
      <c r="L7" s="30" t="s">
        <v>14</v>
      </c>
      <c r="M7" s="29" t="s">
        <v>15</v>
      </c>
      <c r="N7" s="31">
        <v>390000</v>
      </c>
      <c r="O7" s="333">
        <f ca="1">P7-364</f>
        <v>45588</v>
      </c>
      <c r="P7" s="333">
        <f ca="1">TODAY()</f>
        <v>45952</v>
      </c>
      <c r="Q7" s="29" t="s">
        <v>17</v>
      </c>
      <c r="R7" s="33" t="str">
        <f ca="1">IF(P7-TODAY()&lt;30,"DFR","")</f>
        <v>DFR</v>
      </c>
      <c r="S7" s="54"/>
      <c r="T7" s="59"/>
      <c r="U7" s="29">
        <f ca="1">O7</f>
        <v>45588</v>
      </c>
      <c r="V7" s="57" t="s">
        <v>1143</v>
      </c>
      <c r="W7" s="57" t="s">
        <v>54</v>
      </c>
      <c r="X7" s="57" t="s">
        <v>73</v>
      </c>
      <c r="Y7" s="64" t="s">
        <v>186</v>
      </c>
      <c r="Z7" s="1001">
        <v>1</v>
      </c>
      <c r="AA7" s="64" t="s">
        <v>142</v>
      </c>
      <c r="AB7" s="32">
        <v>9875.77</v>
      </c>
      <c r="AC7" s="32"/>
      <c r="AD7" s="32">
        <f>AB7*1.16</f>
        <v>11455.8932</v>
      </c>
      <c r="AE7" s="64" t="s">
        <v>81</v>
      </c>
      <c r="AF7" s="64" t="s">
        <v>83</v>
      </c>
      <c r="AG7" s="54"/>
      <c r="AH7" s="54"/>
    </row>
    <row r="8" spans="1:35" s="19" customFormat="1" ht="25.95" customHeight="1">
      <c r="A8" s="27"/>
      <c r="B8" s="28"/>
      <c r="C8" s="35"/>
      <c r="E8" s="35"/>
      <c r="F8" s="35"/>
      <c r="G8" s="47">
        <v>2</v>
      </c>
      <c r="H8" s="11"/>
      <c r="I8" s="42" t="s">
        <v>2097</v>
      </c>
      <c r="J8" s="47" t="s">
        <v>91</v>
      </c>
      <c r="K8" s="43" t="s">
        <v>16</v>
      </c>
      <c r="L8" s="43" t="s">
        <v>51</v>
      </c>
      <c r="M8" s="42" t="s">
        <v>2096</v>
      </c>
      <c r="N8" s="44">
        <v>2500000</v>
      </c>
      <c r="O8" s="233">
        <v>44307</v>
      </c>
      <c r="P8" s="233">
        <v>48324</v>
      </c>
      <c r="Q8" s="42"/>
      <c r="R8" s="46" t="s">
        <v>18</v>
      </c>
      <c r="S8" s="54"/>
      <c r="T8" s="59"/>
      <c r="U8" s="42">
        <f>O8-368</f>
        <v>43939</v>
      </c>
      <c r="V8" s="58" t="s">
        <v>1144</v>
      </c>
      <c r="W8" s="58" t="s">
        <v>57</v>
      </c>
      <c r="X8" s="58" t="s">
        <v>73</v>
      </c>
      <c r="Y8" s="65" t="s">
        <v>186</v>
      </c>
      <c r="Z8" s="1002">
        <v>1</v>
      </c>
      <c r="AA8" s="65" t="s">
        <v>142</v>
      </c>
      <c r="AB8" s="45">
        <v>7650</v>
      </c>
      <c r="AC8" s="45"/>
      <c r="AD8" s="45">
        <v>35467</v>
      </c>
      <c r="AE8" s="65" t="s">
        <v>81</v>
      </c>
      <c r="AF8" s="65" t="s">
        <v>83</v>
      </c>
      <c r="AG8" s="58"/>
      <c r="AH8" s="58"/>
      <c r="AI8" s="58"/>
    </row>
    <row r="9" spans="1:35" s="19" customFormat="1" ht="25.95" customHeight="1">
      <c r="A9" s="27"/>
      <c r="B9" s="28"/>
      <c r="C9" s="35"/>
      <c r="E9" s="28"/>
      <c r="F9" s="28"/>
      <c r="G9" s="25">
        <v>3</v>
      </c>
      <c r="H9" s="10"/>
      <c r="I9" s="29" t="s">
        <v>23</v>
      </c>
      <c r="J9" s="29" t="s">
        <v>24</v>
      </c>
      <c r="K9" s="30" t="s">
        <v>26</v>
      </c>
      <c r="L9" s="30" t="s">
        <v>51</v>
      </c>
      <c r="M9" s="29" t="s">
        <v>25</v>
      </c>
      <c r="N9" s="31">
        <v>2000000</v>
      </c>
      <c r="O9" s="232">
        <v>45245</v>
      </c>
      <c r="P9" s="232">
        <f ca="1">TODAY()+9</f>
        <v>45961</v>
      </c>
      <c r="Q9" s="29"/>
      <c r="R9" s="33" t="s">
        <v>27</v>
      </c>
      <c r="S9" s="54"/>
      <c r="T9" s="59"/>
      <c r="U9" s="29">
        <f>O9-350</f>
        <v>44895</v>
      </c>
      <c r="V9" s="57" t="s">
        <v>1145</v>
      </c>
      <c r="W9" s="57"/>
      <c r="X9" s="57" t="s">
        <v>73</v>
      </c>
      <c r="Y9" s="64" t="s">
        <v>186</v>
      </c>
      <c r="Z9" s="1001">
        <v>1</v>
      </c>
      <c r="AA9" s="64" t="s">
        <v>142</v>
      </c>
      <c r="AB9" s="32">
        <v>5000</v>
      </c>
      <c r="AC9" s="32"/>
      <c r="AD9" s="32">
        <f>AB9*1.16</f>
        <v>5800</v>
      </c>
      <c r="AE9" s="64" t="s">
        <v>81</v>
      </c>
      <c r="AF9" s="64" t="s">
        <v>83</v>
      </c>
      <c r="AG9" s="57"/>
      <c r="AH9" s="57"/>
      <c r="AI9" s="57"/>
    </row>
    <row r="10" spans="1:35" s="19" customFormat="1" ht="25.95" customHeight="1">
      <c r="A10" s="27"/>
      <c r="B10" s="28"/>
      <c r="C10" s="35"/>
      <c r="E10" s="35"/>
      <c r="F10" s="35"/>
      <c r="G10" s="47">
        <v>4</v>
      </c>
      <c r="H10" s="11"/>
      <c r="I10" s="42" t="s">
        <v>28</v>
      </c>
      <c r="J10" s="42" t="s">
        <v>24</v>
      </c>
      <c r="K10" s="43" t="s">
        <v>26</v>
      </c>
      <c r="L10" s="43" t="s">
        <v>51</v>
      </c>
      <c r="M10" s="42" t="s">
        <v>29</v>
      </c>
      <c r="N10" s="44">
        <v>1000000</v>
      </c>
      <c r="O10" s="233">
        <v>45247</v>
      </c>
      <c r="P10" s="233">
        <f ca="1">TODAY()+9</f>
        <v>45961</v>
      </c>
      <c r="Q10" s="42"/>
      <c r="R10" s="46" t="s">
        <v>27</v>
      </c>
      <c r="S10" s="54"/>
      <c r="T10" s="59"/>
      <c r="U10" s="42">
        <f>O10-370</f>
        <v>44877</v>
      </c>
      <c r="V10" s="58" t="s">
        <v>1146</v>
      </c>
      <c r="W10" s="58"/>
      <c r="X10" s="58" t="s">
        <v>73</v>
      </c>
      <c r="Y10" s="65" t="s">
        <v>186</v>
      </c>
      <c r="Z10" s="1002">
        <v>1</v>
      </c>
      <c r="AA10" s="65" t="s">
        <v>142</v>
      </c>
      <c r="AB10" s="45">
        <v>2500</v>
      </c>
      <c r="AC10" s="45"/>
      <c r="AD10" s="45">
        <v>2900</v>
      </c>
      <c r="AE10" s="65" t="s">
        <v>81</v>
      </c>
      <c r="AF10" s="65" t="s">
        <v>84</v>
      </c>
      <c r="AG10" s="58"/>
      <c r="AH10" s="58"/>
      <c r="AI10" s="58"/>
    </row>
    <row r="11" spans="1:35" s="19" customFormat="1" ht="25.95" customHeight="1">
      <c r="A11" s="27"/>
      <c r="B11" s="28"/>
      <c r="C11" s="35"/>
      <c r="E11" s="28"/>
      <c r="F11" s="28"/>
      <c r="G11" s="25">
        <v>5</v>
      </c>
      <c r="H11" s="10"/>
      <c r="I11" s="25" t="s">
        <v>30</v>
      </c>
      <c r="J11" s="25" t="s">
        <v>31</v>
      </c>
      <c r="K11" s="30" t="s">
        <v>16</v>
      </c>
      <c r="L11" s="30" t="s">
        <v>51</v>
      </c>
      <c r="M11" s="29" t="s">
        <v>32</v>
      </c>
      <c r="N11" s="31">
        <v>1500000</v>
      </c>
      <c r="O11" s="232">
        <v>45205</v>
      </c>
      <c r="P11" s="232">
        <v>45570</v>
      </c>
      <c r="Q11" s="29"/>
      <c r="R11" s="33" t="s">
        <v>33</v>
      </c>
      <c r="S11" s="54"/>
      <c r="T11" s="59"/>
      <c r="U11" s="29">
        <f>O11-366</f>
        <v>44839</v>
      </c>
      <c r="V11" s="57" t="s">
        <v>1147</v>
      </c>
      <c r="W11" s="57" t="s">
        <v>58</v>
      </c>
      <c r="X11" s="57" t="s">
        <v>73</v>
      </c>
      <c r="Y11" s="64" t="s">
        <v>186</v>
      </c>
      <c r="Z11" s="1001">
        <v>1</v>
      </c>
      <c r="AA11" s="64" t="s">
        <v>142</v>
      </c>
      <c r="AB11" s="32">
        <v>3750</v>
      </c>
      <c r="AC11" s="32"/>
      <c r="AD11" s="32">
        <f>AB11*1.16</f>
        <v>4350</v>
      </c>
      <c r="AE11" s="64" t="s">
        <v>81</v>
      </c>
      <c r="AF11" s="64" t="s">
        <v>83</v>
      </c>
      <c r="AG11" s="57"/>
      <c r="AH11" s="57"/>
      <c r="AI11" s="57"/>
    </row>
    <row r="12" spans="1:35" s="19" customFormat="1" ht="25.95" customHeight="1">
      <c r="A12" s="27"/>
      <c r="B12" s="28"/>
      <c r="C12" s="35"/>
      <c r="E12" s="35"/>
      <c r="F12" s="35"/>
      <c r="G12" s="47">
        <v>6</v>
      </c>
      <c r="H12" s="11"/>
      <c r="I12" s="47" t="s">
        <v>34</v>
      </c>
      <c r="J12" s="47" t="s">
        <v>35</v>
      </c>
      <c r="K12" s="43" t="s">
        <v>22</v>
      </c>
      <c r="L12" s="43" t="s">
        <v>14</v>
      </c>
      <c r="M12" s="42" t="s">
        <v>15</v>
      </c>
      <c r="N12" s="44">
        <v>285000</v>
      </c>
      <c r="O12" s="233">
        <v>45245</v>
      </c>
      <c r="P12" s="233">
        <v>45610</v>
      </c>
      <c r="Q12" s="42" t="s">
        <v>36</v>
      </c>
      <c r="R12" s="46" t="s">
        <v>18</v>
      </c>
      <c r="S12" s="54"/>
      <c r="T12" s="59"/>
      <c r="U12" s="42">
        <f>O12-365</f>
        <v>44880</v>
      </c>
      <c r="V12" s="58" t="s">
        <v>1148</v>
      </c>
      <c r="W12" s="58" t="s">
        <v>55</v>
      </c>
      <c r="X12" s="58" t="s">
        <v>73</v>
      </c>
      <c r="Y12" s="65" t="s">
        <v>186</v>
      </c>
      <c r="Z12" s="1002">
        <v>1</v>
      </c>
      <c r="AA12" s="65" t="s">
        <v>142</v>
      </c>
      <c r="AB12" s="45">
        <v>6652</v>
      </c>
      <c r="AC12" s="45"/>
      <c r="AD12" s="45">
        <f>AB12*1.16</f>
        <v>7716.32</v>
      </c>
      <c r="AE12" s="65" t="s">
        <v>81</v>
      </c>
      <c r="AF12" s="65" t="s">
        <v>83</v>
      </c>
      <c r="AG12" s="58"/>
      <c r="AH12" s="58"/>
      <c r="AI12" s="58"/>
    </row>
    <row r="13" spans="1:35" s="19" customFormat="1" ht="25.95" customHeight="1">
      <c r="A13" s="27"/>
      <c r="B13" s="28"/>
      <c r="C13" s="35"/>
      <c r="E13" s="28"/>
      <c r="F13" s="28"/>
      <c r="G13" s="25">
        <v>7</v>
      </c>
      <c r="H13" s="10"/>
      <c r="I13" s="25" t="s">
        <v>37</v>
      </c>
      <c r="J13" s="25" t="s">
        <v>38</v>
      </c>
      <c r="K13" s="30" t="s">
        <v>26</v>
      </c>
      <c r="L13" s="30" t="s">
        <v>14</v>
      </c>
      <c r="M13" s="29" t="s">
        <v>39</v>
      </c>
      <c r="N13" s="31">
        <v>0</v>
      </c>
      <c r="O13" s="232">
        <v>45180</v>
      </c>
      <c r="P13" s="232">
        <v>45545</v>
      </c>
      <c r="Q13" s="29" t="s">
        <v>40</v>
      </c>
      <c r="R13" s="33" t="s">
        <v>41</v>
      </c>
      <c r="S13" s="54"/>
      <c r="T13" s="59"/>
      <c r="U13" s="29">
        <f>O13-365</f>
        <v>44815</v>
      </c>
      <c r="V13" s="57" t="s">
        <v>1149</v>
      </c>
      <c r="W13" s="57" t="s">
        <v>56</v>
      </c>
      <c r="X13" s="57" t="s">
        <v>73</v>
      </c>
      <c r="Y13" s="64" t="s">
        <v>70</v>
      </c>
      <c r="Z13" s="1001">
        <v>1</v>
      </c>
      <c r="AA13" s="64" t="s">
        <v>142</v>
      </c>
      <c r="AB13" s="32">
        <v>1500</v>
      </c>
      <c r="AC13" s="32"/>
      <c r="AD13" s="32">
        <v>1827</v>
      </c>
      <c r="AE13" s="64" t="s">
        <v>81</v>
      </c>
      <c r="AF13" s="64" t="s">
        <v>83</v>
      </c>
      <c r="AG13" s="57"/>
      <c r="AH13" s="57"/>
      <c r="AI13" s="57"/>
    </row>
    <row r="14" spans="1:35" s="19" customFormat="1" ht="25.95" customHeight="1">
      <c r="A14" s="27"/>
      <c r="B14" s="28"/>
      <c r="C14" s="35"/>
      <c r="E14" s="35"/>
      <c r="F14" s="35"/>
      <c r="G14" s="47">
        <v>8</v>
      </c>
      <c r="H14" s="11"/>
      <c r="I14" s="47" t="s">
        <v>42</v>
      </c>
      <c r="J14" s="47" t="s">
        <v>118</v>
      </c>
      <c r="K14" s="43" t="s">
        <v>22</v>
      </c>
      <c r="L14" s="43" t="s">
        <v>51</v>
      </c>
      <c r="M14" s="42" t="s">
        <v>32</v>
      </c>
      <c r="N14" s="44">
        <v>7000000</v>
      </c>
      <c r="O14" s="233">
        <v>45265</v>
      </c>
      <c r="P14" s="233">
        <v>45630</v>
      </c>
      <c r="Q14" s="42"/>
      <c r="R14" s="46" t="s">
        <v>18</v>
      </c>
      <c r="S14" s="54"/>
      <c r="T14" s="59"/>
      <c r="U14" s="42">
        <f>O14-367</f>
        <v>44898</v>
      </c>
      <c r="V14" s="58" t="s">
        <v>1150</v>
      </c>
      <c r="W14" s="58" t="s">
        <v>59</v>
      </c>
      <c r="X14" s="58" t="s">
        <v>73</v>
      </c>
      <c r="Y14" s="65" t="s">
        <v>70</v>
      </c>
      <c r="Z14" s="1002">
        <v>1</v>
      </c>
      <c r="AA14" s="65" t="s">
        <v>142</v>
      </c>
      <c r="AB14" s="45">
        <v>14377</v>
      </c>
      <c r="AC14" s="45"/>
      <c r="AD14" s="45">
        <f>AB14*1.16</f>
        <v>16677.32</v>
      </c>
      <c r="AE14" s="65" t="s">
        <v>81</v>
      </c>
      <c r="AF14" s="65" t="s">
        <v>83</v>
      </c>
      <c r="AG14" s="58"/>
      <c r="AH14" s="58"/>
      <c r="AI14" s="58"/>
    </row>
    <row r="15" spans="1:35" s="19" customFormat="1" ht="25.95" customHeight="1">
      <c r="A15" s="27"/>
      <c r="B15" s="28"/>
      <c r="C15" s="35"/>
      <c r="E15" s="28"/>
      <c r="F15" s="28"/>
      <c r="G15" s="25">
        <v>9</v>
      </c>
      <c r="H15" s="10"/>
      <c r="I15" s="25" t="s">
        <v>42</v>
      </c>
      <c r="J15" s="25" t="s">
        <v>60</v>
      </c>
      <c r="K15" s="30" t="s">
        <v>22</v>
      </c>
      <c r="L15" s="30" t="s">
        <v>51</v>
      </c>
      <c r="M15" s="29" t="s">
        <v>21</v>
      </c>
      <c r="N15" s="31">
        <v>2978000</v>
      </c>
      <c r="O15" s="232">
        <v>45295</v>
      </c>
      <c r="P15" s="232">
        <v>45660</v>
      </c>
      <c r="Q15" s="29"/>
      <c r="R15" s="33" t="s">
        <v>18</v>
      </c>
      <c r="S15" s="54"/>
      <c r="T15" s="59"/>
      <c r="U15" s="29">
        <f>O15-365</f>
        <v>44930</v>
      </c>
      <c r="V15" s="57" t="s">
        <v>1151</v>
      </c>
      <c r="W15" s="57" t="s">
        <v>61</v>
      </c>
      <c r="X15" s="57" t="s">
        <v>73</v>
      </c>
      <c r="Y15" s="64" t="s">
        <v>186</v>
      </c>
      <c r="Z15" s="1001">
        <v>1</v>
      </c>
      <c r="AA15" s="64" t="s">
        <v>142</v>
      </c>
      <c r="AB15" s="32">
        <v>8765.6</v>
      </c>
      <c r="AC15" s="32"/>
      <c r="AD15" s="32">
        <f>AB15*1.16</f>
        <v>10168.096</v>
      </c>
      <c r="AE15" s="64" t="s">
        <v>81</v>
      </c>
      <c r="AF15" s="64" t="s">
        <v>83</v>
      </c>
      <c r="AG15" s="57"/>
      <c r="AH15" s="57"/>
      <c r="AI15" s="57"/>
    </row>
    <row r="16" spans="1:35" s="19" customFormat="1" ht="25.95" customHeight="1">
      <c r="A16" s="27"/>
      <c r="B16" s="28"/>
      <c r="C16" s="35"/>
      <c r="E16" s="35"/>
      <c r="F16" s="35"/>
      <c r="G16" s="47">
        <v>10</v>
      </c>
      <c r="H16" s="11"/>
      <c r="I16" s="47" t="s">
        <v>45</v>
      </c>
      <c r="J16" s="47" t="s">
        <v>46</v>
      </c>
      <c r="K16" s="43" t="s">
        <v>26</v>
      </c>
      <c r="L16" s="43" t="s">
        <v>51</v>
      </c>
      <c r="M16" s="42" t="s">
        <v>44</v>
      </c>
      <c r="N16" s="44">
        <v>2000000</v>
      </c>
      <c r="O16" s="233">
        <v>45156</v>
      </c>
      <c r="P16" s="233">
        <v>45521</v>
      </c>
      <c r="Q16" s="42"/>
      <c r="R16" s="46" t="s">
        <v>33</v>
      </c>
      <c r="S16" s="54"/>
      <c r="T16" s="59"/>
      <c r="U16" s="42">
        <f>O16-371</f>
        <v>44785</v>
      </c>
      <c r="V16" s="58" t="s">
        <v>1152</v>
      </c>
      <c r="W16" s="58"/>
      <c r="X16" s="58" t="s">
        <v>73</v>
      </c>
      <c r="Y16" s="65" t="s">
        <v>70</v>
      </c>
      <c r="Z16" s="1002">
        <v>1</v>
      </c>
      <c r="AA16" s="65" t="s">
        <v>142</v>
      </c>
      <c r="AB16" s="45">
        <v>4750</v>
      </c>
      <c r="AC16" s="45"/>
      <c r="AD16" s="45">
        <f>AB16*1.16</f>
        <v>5510</v>
      </c>
      <c r="AE16" s="65" t="s">
        <v>81</v>
      </c>
      <c r="AF16" s="65" t="s">
        <v>83</v>
      </c>
      <c r="AG16" s="58"/>
      <c r="AH16" s="58"/>
      <c r="AI16" s="58"/>
    </row>
    <row r="17" spans="1:35" s="19" customFormat="1" ht="25.95" customHeight="1">
      <c r="A17" s="27"/>
      <c r="B17" s="28"/>
      <c r="C17" s="35"/>
      <c r="E17" s="28"/>
      <c r="F17" s="28"/>
      <c r="G17" s="25">
        <v>11</v>
      </c>
      <c r="H17" s="10"/>
      <c r="I17" s="25" t="s">
        <v>52</v>
      </c>
      <c r="J17" s="25" t="s">
        <v>119</v>
      </c>
      <c r="K17" s="30" t="s">
        <v>26</v>
      </c>
      <c r="L17" s="30" t="s">
        <v>14</v>
      </c>
      <c r="M17" s="29" t="s">
        <v>15</v>
      </c>
      <c r="N17" s="31">
        <v>386000</v>
      </c>
      <c r="O17" s="232">
        <v>45154</v>
      </c>
      <c r="P17" s="232">
        <v>45519</v>
      </c>
      <c r="Q17" s="29"/>
      <c r="R17" s="33" t="s">
        <v>18</v>
      </c>
      <c r="S17" s="54"/>
      <c r="T17" s="59"/>
      <c r="U17" s="29">
        <f>O17-365</f>
        <v>44789</v>
      </c>
      <c r="V17" s="57" t="s">
        <v>1153</v>
      </c>
      <c r="W17" s="57"/>
      <c r="X17" s="57" t="s">
        <v>73</v>
      </c>
      <c r="Y17" s="64" t="s">
        <v>186</v>
      </c>
      <c r="Z17" s="1001">
        <v>1</v>
      </c>
      <c r="AA17" s="64" t="s">
        <v>142</v>
      </c>
      <c r="AB17" s="32">
        <v>14325.55</v>
      </c>
      <c r="AC17" s="32"/>
      <c r="AD17" s="55">
        <f>1.16*AB17</f>
        <v>16617.637999999999</v>
      </c>
      <c r="AE17" s="64" t="s">
        <v>81</v>
      </c>
      <c r="AF17" s="64" t="s">
        <v>83</v>
      </c>
      <c r="AG17" s="57"/>
      <c r="AH17" s="57"/>
      <c r="AI17" s="57"/>
    </row>
    <row r="18" spans="1:35" s="19" customFormat="1" ht="25.95" customHeight="1">
      <c r="A18" s="27"/>
      <c r="B18" s="28"/>
      <c r="C18" s="35"/>
      <c r="E18" s="35"/>
      <c r="F18" s="35"/>
      <c r="G18" s="47">
        <v>12</v>
      </c>
      <c r="H18" s="11"/>
      <c r="I18" s="47" t="s">
        <v>63</v>
      </c>
      <c r="J18" s="47" t="s">
        <v>64</v>
      </c>
      <c r="K18" s="43" t="s">
        <v>16</v>
      </c>
      <c r="L18" s="43" t="s">
        <v>65</v>
      </c>
      <c r="M18" s="42" t="s">
        <v>66</v>
      </c>
      <c r="N18" s="44"/>
      <c r="O18" s="233">
        <v>45151</v>
      </c>
      <c r="P18" s="233">
        <v>45516</v>
      </c>
      <c r="Q18" s="42"/>
      <c r="R18" s="46" t="s">
        <v>18</v>
      </c>
      <c r="S18" s="54"/>
      <c r="T18" s="59"/>
      <c r="U18" s="42">
        <f>O18-372</f>
        <v>44779</v>
      </c>
      <c r="V18" s="58" t="s">
        <v>1154</v>
      </c>
      <c r="W18" s="47"/>
      <c r="X18" s="47" t="s">
        <v>74</v>
      </c>
      <c r="Y18" s="60" t="s">
        <v>186</v>
      </c>
      <c r="Z18" s="1002">
        <v>14</v>
      </c>
      <c r="AA18" s="65" t="s">
        <v>706</v>
      </c>
      <c r="AB18" s="45">
        <v>1657.44</v>
      </c>
      <c r="AC18" s="45"/>
      <c r="AD18" s="45">
        <v>1657.44</v>
      </c>
      <c r="AE18" s="65" t="s">
        <v>82</v>
      </c>
      <c r="AF18" s="65" t="s">
        <v>83</v>
      </c>
      <c r="AG18" s="58"/>
      <c r="AH18" s="58"/>
      <c r="AI18" s="58"/>
    </row>
    <row r="19" spans="1:35" s="19" customFormat="1" ht="25.95" customHeight="1">
      <c r="A19" s="27"/>
      <c r="B19" s="28"/>
      <c r="C19" s="35"/>
      <c r="E19" s="28"/>
      <c r="F19" s="28"/>
      <c r="G19" s="25">
        <v>13</v>
      </c>
      <c r="H19" s="10"/>
      <c r="I19" s="25" t="s">
        <v>2093</v>
      </c>
      <c r="J19" s="25" t="s">
        <v>76</v>
      </c>
      <c r="K19" s="30" t="s">
        <v>16</v>
      </c>
      <c r="L19" s="30" t="s">
        <v>1371</v>
      </c>
      <c r="M19" s="29" t="s">
        <v>2094</v>
      </c>
      <c r="N19" s="340">
        <v>400000</v>
      </c>
      <c r="O19" s="232">
        <v>44715</v>
      </c>
      <c r="P19" s="232">
        <v>45080</v>
      </c>
      <c r="Q19" s="29"/>
      <c r="R19" s="33" t="s">
        <v>18</v>
      </c>
      <c r="S19" s="54"/>
      <c r="T19" s="59"/>
      <c r="U19" s="127">
        <f>O19-365</f>
        <v>44350</v>
      </c>
      <c r="V19" s="57" t="s">
        <v>1155</v>
      </c>
      <c r="W19" s="61"/>
      <c r="X19" s="61" t="s">
        <v>74</v>
      </c>
      <c r="Y19" s="54" t="s">
        <v>186</v>
      </c>
      <c r="Z19" s="377">
        <v>20</v>
      </c>
      <c r="AA19" s="54" t="s">
        <v>142</v>
      </c>
      <c r="AB19" s="32">
        <v>13456</v>
      </c>
      <c r="AC19" s="32"/>
      <c r="AD19" s="32">
        <v>13436</v>
      </c>
      <c r="AE19" s="54" t="s">
        <v>87</v>
      </c>
      <c r="AF19" s="54" t="s">
        <v>86</v>
      </c>
      <c r="AG19" s="61"/>
      <c r="AH19" s="61"/>
      <c r="AI19" s="61"/>
    </row>
    <row r="20" spans="1:35" s="19" customFormat="1" ht="25.95" customHeight="1">
      <c r="A20" s="27"/>
      <c r="B20" s="28"/>
      <c r="C20" s="35"/>
      <c r="E20" s="35"/>
      <c r="F20" s="35"/>
      <c r="G20" s="47">
        <v>14</v>
      </c>
      <c r="H20" s="11"/>
      <c r="I20" s="431" t="s">
        <v>19</v>
      </c>
      <c r="J20" s="47" t="s">
        <v>2095</v>
      </c>
      <c r="K20" s="43" t="s">
        <v>22</v>
      </c>
      <c r="L20" s="43" t="s">
        <v>51</v>
      </c>
      <c r="M20" s="429" t="s">
        <v>21</v>
      </c>
      <c r="N20" s="830">
        <v>2500000</v>
      </c>
      <c r="O20" s="901">
        <v>45234</v>
      </c>
      <c r="P20" s="901">
        <v>45615</v>
      </c>
      <c r="Q20" s="429"/>
      <c r="R20" s="431" t="s">
        <v>27</v>
      </c>
      <c r="S20" s="54"/>
      <c r="T20" s="59"/>
      <c r="U20" s="42">
        <f>O20-366</f>
        <v>44868</v>
      </c>
      <c r="V20" s="58" t="s">
        <v>1156</v>
      </c>
      <c r="W20" s="47"/>
      <c r="X20" s="47" t="s">
        <v>74</v>
      </c>
      <c r="Y20" s="60" t="s">
        <v>186</v>
      </c>
      <c r="Z20" s="378">
        <v>12</v>
      </c>
      <c r="AA20" s="60" t="s">
        <v>142</v>
      </c>
      <c r="AB20" s="45">
        <v>35467</v>
      </c>
      <c r="AC20" s="45"/>
      <c r="AD20" s="45">
        <v>8874</v>
      </c>
      <c r="AE20" s="60" t="s">
        <v>94</v>
      </c>
      <c r="AF20" s="60" t="s">
        <v>83</v>
      </c>
      <c r="AG20" s="47"/>
      <c r="AH20" s="47"/>
      <c r="AI20" s="47"/>
    </row>
    <row r="21" spans="1:35" s="19" customFormat="1" ht="25.95" customHeight="1">
      <c r="A21" s="27"/>
      <c r="B21" s="28"/>
      <c r="C21" s="35"/>
      <c r="E21" s="28"/>
      <c r="F21" s="28"/>
      <c r="G21" s="25"/>
      <c r="H21" s="10"/>
      <c r="I21" s="25"/>
      <c r="J21" s="25"/>
      <c r="K21" s="25"/>
      <c r="L21" s="30"/>
      <c r="M21" s="29"/>
      <c r="N21" s="340"/>
      <c r="O21" s="232"/>
      <c r="P21" s="232"/>
      <c r="Q21" s="29"/>
      <c r="R21" s="33"/>
      <c r="T21" s="7"/>
      <c r="U21" s="30"/>
      <c r="V21" s="57"/>
      <c r="W21" s="61"/>
      <c r="X21" s="61"/>
      <c r="Y21" s="54"/>
      <c r="Z21" s="377"/>
      <c r="AA21" s="54"/>
      <c r="AB21" s="32"/>
      <c r="AC21" s="32"/>
      <c r="AD21" s="30"/>
      <c r="AE21" s="54"/>
      <c r="AF21" s="54"/>
      <c r="AG21" s="12"/>
      <c r="AH21" s="12"/>
      <c r="AI21" s="12"/>
    </row>
    <row r="22" spans="1:35" s="19" customFormat="1" ht="10.050000000000001" customHeight="1">
      <c r="A22" s="27"/>
      <c r="B22" s="28"/>
      <c r="C22" s="35"/>
      <c r="E22" s="28"/>
      <c r="F22" s="28"/>
      <c r="G22" s="10"/>
      <c r="H22" s="10"/>
      <c r="I22" s="25"/>
      <c r="J22" s="25"/>
      <c r="K22" s="25"/>
      <c r="L22" s="29"/>
      <c r="M22" s="30"/>
      <c r="N22" s="341"/>
      <c r="O22" s="232"/>
      <c r="P22" s="232"/>
      <c r="Q22" s="29"/>
      <c r="R22" s="33"/>
      <c r="T22" s="7"/>
      <c r="U22" s="128"/>
      <c r="W22" s="12"/>
      <c r="X22" s="12"/>
      <c r="Z22" s="394"/>
      <c r="AB22" s="32"/>
      <c r="AC22" s="32"/>
      <c r="AD22" s="128"/>
    </row>
    <row r="23" spans="1:35" s="2" customFormat="1" ht="19.95" customHeight="1">
      <c r="A23" s="36"/>
      <c r="C23" s="35"/>
      <c r="G23" s="8"/>
      <c r="H23" s="8"/>
      <c r="I23" s="8"/>
      <c r="L23" s="3"/>
      <c r="M23" s="3"/>
      <c r="N23" s="336"/>
      <c r="O23" s="67"/>
      <c r="P23" s="67"/>
      <c r="Q23" s="3"/>
      <c r="R23" s="4"/>
      <c r="S23" s="4"/>
      <c r="U23" s="124"/>
      <c r="W23" s="8"/>
      <c r="X23" s="8"/>
      <c r="Z23" s="4"/>
      <c r="AB23" s="3"/>
      <c r="AC23" s="3"/>
      <c r="AD23" s="124"/>
    </row>
    <row r="24" spans="1:35" s="2" customFormat="1" ht="19.8" customHeight="1">
      <c r="A24" s="36"/>
      <c r="C24" s="35"/>
      <c r="G24" s="8"/>
      <c r="H24" s="8"/>
      <c r="I24" s="8"/>
      <c r="L24" s="3"/>
      <c r="M24" s="3"/>
      <c r="N24" s="336"/>
      <c r="O24" s="67"/>
      <c r="P24" s="67"/>
      <c r="Q24" s="3"/>
      <c r="R24" s="4"/>
      <c r="S24" s="4"/>
      <c r="U24" s="124"/>
      <c r="W24" s="8"/>
      <c r="X24" s="8"/>
      <c r="Z24" s="4"/>
      <c r="AB24" s="3"/>
      <c r="AC24" s="3"/>
      <c r="AD24" s="124"/>
    </row>
    <row r="25" spans="1:35" ht="19.95" customHeight="1"/>
    <row r="26" spans="1:35" ht="19.95" customHeight="1"/>
    <row r="27" spans="1:35" ht="19.95" customHeight="1"/>
    <row r="28" spans="1:35" ht="19.95" customHeight="1"/>
  </sheetData>
  <mergeCells count="3">
    <mergeCell ref="A2:B2"/>
    <mergeCell ref="E4:I4"/>
    <mergeCell ref="E2:I2"/>
  </mergeCells>
  <phoneticPr fontId="17" type="noConversion"/>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6127-6DEA-4004-9616-CE286495017A}">
  <sheetPr codeName="Sheet61">
    <tabColor rgb="FF4FF721"/>
  </sheetPr>
  <dimension ref="A1:AN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9.6640625" style="5" customWidth="1"/>
    <col min="7" max="7" width="6.77734375" style="40" hidden="1" customWidth="1"/>
    <col min="8" max="8" width="8.33203125" style="40" hidden="1" customWidth="1"/>
    <col min="9" max="9" width="17.5546875" style="40" customWidth="1"/>
    <col min="10" max="10" width="24.77734375" style="5" customWidth="1"/>
    <col min="11" max="11" width="14.77734375" style="5" customWidth="1"/>
    <col min="12" max="12" width="14.77734375" style="37" customWidth="1"/>
    <col min="13" max="13" width="23.44140625" style="37" customWidth="1"/>
    <col min="14" max="14" width="12.77734375" style="342" customWidth="1"/>
    <col min="15" max="15" width="7.33203125" style="342" customWidth="1"/>
    <col min="16" max="16" width="12.77734375" style="37" customWidth="1"/>
    <col min="17" max="18" width="12.33203125" style="73" customWidth="1"/>
    <col min="19" max="19" width="12.77734375" style="38" customWidth="1"/>
    <col min="20" max="20" width="1.77734375" style="38" customWidth="1"/>
    <col min="21" max="21" width="1.88671875" style="2" customWidth="1"/>
    <col min="22" max="22" width="15.77734375" style="129" bestFit="1" customWidth="1"/>
    <col min="23" max="23" width="14.6640625" style="37" bestFit="1" customWidth="1"/>
    <col min="24" max="24" width="15.77734375" style="129" customWidth="1"/>
    <col min="26" max="26" width="9.88671875" bestFit="1" customWidth="1"/>
    <col min="27" max="27" width="29.88671875" style="40" customWidth="1"/>
    <col min="28" max="28" width="25.44140625" style="5" bestFit="1" customWidth="1"/>
    <col min="29" max="29" width="12.44140625" style="5" bestFit="1" customWidth="1"/>
    <col min="30" max="30" width="11.44140625" style="40" bestFit="1" customWidth="1"/>
    <col min="31" max="31" width="9.109375" style="5"/>
    <col min="32" max="32" width="13.5546875" style="5" customWidth="1"/>
    <col min="33" max="33" width="9.109375" style="5"/>
    <col min="34" max="34" width="10" style="5" bestFit="1" customWidth="1"/>
    <col min="35" max="35" width="5.21875" style="73" bestFit="1" customWidth="1"/>
    <col min="36" max="36" width="9.109375" style="5"/>
    <col min="37" max="37" width="13.21875" style="5" bestFit="1" customWidth="1"/>
    <col min="38" max="39" width="13.21875" style="5" customWidth="1"/>
    <col min="40" max="40" width="29.109375" style="5" customWidth="1"/>
    <col min="41" max="16384" width="9.109375" style="5"/>
  </cols>
  <sheetData>
    <row r="1" spans="1:40" s="2" customFormat="1" ht="14.4" customHeight="1">
      <c r="A1" s="1"/>
      <c r="B1"/>
      <c r="T1" s="4"/>
      <c r="V1" s="124"/>
      <c r="W1" s="3"/>
      <c r="X1" s="124"/>
      <c r="AA1" s="8"/>
      <c r="AD1" s="8"/>
      <c r="AI1" s="67"/>
    </row>
    <row r="2" spans="1:40" customFormat="1" ht="35.4" customHeight="1">
      <c r="A2" s="1800"/>
      <c r="B2" s="1769"/>
      <c r="C2" s="2"/>
      <c r="D2" s="5"/>
      <c r="E2" s="1797" t="s">
        <v>1820</v>
      </c>
      <c r="F2" s="1769"/>
      <c r="G2" s="1769"/>
      <c r="H2" s="1769"/>
      <c r="I2" s="1769"/>
      <c r="J2" s="5"/>
      <c r="K2" s="5"/>
      <c r="L2" s="5"/>
      <c r="M2" s="5"/>
      <c r="N2" s="337"/>
      <c r="O2" s="337"/>
      <c r="P2" s="5"/>
      <c r="Q2" s="73"/>
      <c r="R2" s="73"/>
      <c r="S2" s="5"/>
      <c r="T2" s="5"/>
      <c r="U2" s="7"/>
      <c r="V2" s="125"/>
      <c r="W2" s="5"/>
      <c r="X2" s="125"/>
      <c r="AA2" s="56"/>
      <c r="AD2" s="56"/>
      <c r="AI2" s="68"/>
    </row>
    <row r="3" spans="1:40" customFormat="1" ht="15" customHeight="1">
      <c r="A3" s="1"/>
      <c r="C3" s="2"/>
      <c r="D3" s="8"/>
      <c r="E3" s="8"/>
      <c r="F3" s="2"/>
      <c r="G3" s="8"/>
      <c r="H3" s="8"/>
      <c r="I3" s="332"/>
      <c r="J3" s="2"/>
      <c r="K3" s="2"/>
      <c r="L3" s="2"/>
      <c r="M3" s="2"/>
      <c r="N3" s="2"/>
      <c r="O3" s="2"/>
      <c r="P3" s="2"/>
      <c r="Q3" s="67"/>
      <c r="R3" s="67"/>
      <c r="S3" s="2"/>
      <c r="T3" s="2"/>
      <c r="U3" s="7"/>
      <c r="V3" s="125"/>
      <c r="W3" s="56"/>
      <c r="X3" s="125"/>
      <c r="Z3" s="56"/>
      <c r="AA3" s="56"/>
      <c r="AD3" s="56"/>
      <c r="AI3" s="68"/>
    </row>
    <row r="4" spans="1:40" s="16" customFormat="1" ht="34.950000000000003" customHeight="1">
      <c r="A4" s="13"/>
      <c r="B4" s="14"/>
      <c r="C4" s="15"/>
      <c r="E4" s="1798" t="s">
        <v>1815</v>
      </c>
      <c r="F4" s="1799"/>
      <c r="G4" s="1799"/>
      <c r="H4" s="1799"/>
      <c r="I4" s="1799"/>
      <c r="J4" s="41"/>
      <c r="L4" s="24"/>
      <c r="N4" s="347"/>
      <c r="O4" s="347"/>
      <c r="P4" s="18"/>
      <c r="Q4" s="66"/>
      <c r="R4" s="451" t="s">
        <v>267</v>
      </c>
      <c r="S4" s="18"/>
      <c r="T4" s="18"/>
      <c r="U4" s="7"/>
      <c r="V4" s="126"/>
      <c r="W4" s="41"/>
      <c r="X4" s="126"/>
      <c r="AE4" s="62"/>
      <c r="AF4" s="62"/>
      <c r="AI4" s="66"/>
    </row>
    <row r="5" spans="1:40" s="16" customFormat="1" ht="10.050000000000001" customHeight="1">
      <c r="A5" s="13"/>
      <c r="B5" s="14"/>
      <c r="C5" s="15"/>
      <c r="E5" s="104"/>
      <c r="F5" s="41"/>
      <c r="G5" s="41"/>
      <c r="H5" s="41"/>
      <c r="I5" s="26"/>
      <c r="J5" s="41"/>
      <c r="L5" s="24"/>
      <c r="N5" s="338"/>
      <c r="O5" s="338"/>
      <c r="P5" s="18"/>
      <c r="Q5" s="66"/>
      <c r="R5" s="451"/>
      <c r="S5" s="18"/>
      <c r="T5" s="18"/>
      <c r="U5" s="7"/>
      <c r="V5" s="126"/>
      <c r="W5" s="75"/>
      <c r="X5" s="126"/>
      <c r="AE5" s="62"/>
      <c r="AF5" s="62"/>
      <c r="AI5" s="66"/>
    </row>
    <row r="6" spans="1:40" s="587" customFormat="1" ht="25.95" customHeight="1">
      <c r="A6" s="368"/>
      <c r="B6" s="368"/>
      <c r="C6" s="348"/>
      <c r="E6" s="478"/>
      <c r="F6" s="473" t="s">
        <v>48</v>
      </c>
      <c r="G6" s="473" t="s">
        <v>1</v>
      </c>
      <c r="H6" s="473" t="s">
        <v>1</v>
      </c>
      <c r="I6" s="473" t="s">
        <v>1</v>
      </c>
      <c r="J6" s="474" t="s">
        <v>2</v>
      </c>
      <c r="K6" s="474" t="s">
        <v>5</v>
      </c>
      <c r="L6" s="474" t="s">
        <v>3</v>
      </c>
      <c r="M6" s="474" t="s">
        <v>4</v>
      </c>
      <c r="N6" s="475" t="s">
        <v>6</v>
      </c>
      <c r="O6" s="1503" t="s">
        <v>62</v>
      </c>
      <c r="P6" s="474" t="s">
        <v>300</v>
      </c>
      <c r="Q6" s="480" t="s">
        <v>8</v>
      </c>
      <c r="R6" s="474" t="s">
        <v>9</v>
      </c>
      <c r="S6" s="472" t="s">
        <v>1373</v>
      </c>
      <c r="U6" s="525"/>
      <c r="V6" s="110" t="s">
        <v>287</v>
      </c>
      <c r="W6" s="480" t="s">
        <v>49</v>
      </c>
      <c r="X6" s="474" t="s">
        <v>7</v>
      </c>
      <c r="Z6" s="480" t="s">
        <v>445</v>
      </c>
      <c r="AA6" s="480" t="s">
        <v>53</v>
      </c>
      <c r="AB6" s="113" t="s">
        <v>113</v>
      </c>
      <c r="AC6" s="110" t="s">
        <v>111</v>
      </c>
      <c r="AD6" s="480" t="s">
        <v>72</v>
      </c>
      <c r="AE6" s="480" t="s">
        <v>480</v>
      </c>
      <c r="AF6" s="480" t="s">
        <v>62</v>
      </c>
      <c r="AG6" s="480" t="s">
        <v>80</v>
      </c>
      <c r="AH6" s="480" t="s">
        <v>79</v>
      </c>
      <c r="AI6" s="480" t="s">
        <v>85</v>
      </c>
      <c r="AJ6" s="111" t="s">
        <v>110</v>
      </c>
      <c r="AK6" s="110" t="s">
        <v>180</v>
      </c>
      <c r="AL6" s="110" t="s">
        <v>169</v>
      </c>
      <c r="AM6" s="110" t="s">
        <v>109</v>
      </c>
      <c r="AN6" s="110" t="s">
        <v>123</v>
      </c>
    </row>
    <row r="7" spans="1:40" s="19" customFormat="1" ht="25.95" customHeight="1">
      <c r="A7" s="27"/>
      <c r="B7" s="28"/>
      <c r="C7" s="20"/>
      <c r="D7" s="21"/>
      <c r="E7" s="28"/>
      <c r="F7" s="28"/>
      <c r="G7" s="25">
        <v>1</v>
      </c>
      <c r="H7" s="10"/>
      <c r="I7" s="26" t="s">
        <v>1784</v>
      </c>
      <c r="J7" s="29" t="s">
        <v>1800</v>
      </c>
      <c r="K7" s="30" t="s">
        <v>16</v>
      </c>
      <c r="L7" s="30" t="s">
        <v>77</v>
      </c>
      <c r="M7" s="29" t="s">
        <v>687</v>
      </c>
      <c r="N7" s="31">
        <v>400000</v>
      </c>
      <c r="O7" s="31">
        <v>20</v>
      </c>
      <c r="P7" s="29"/>
      <c r="Q7" s="333">
        <v>43881</v>
      </c>
      <c r="R7" s="333">
        <f>Q7+(O7*365.25)</f>
        <v>51186</v>
      </c>
      <c r="S7" s="33" t="s">
        <v>41</v>
      </c>
      <c r="T7" s="54"/>
      <c r="U7" s="59"/>
      <c r="V7" s="29">
        <f>Q7</f>
        <v>43881</v>
      </c>
      <c r="W7" s="32">
        <v>9875.77</v>
      </c>
      <c r="X7" s="32">
        <f>W7*1.16</f>
        <v>11455.8932</v>
      </c>
      <c r="Z7" s="57" t="s">
        <v>1143</v>
      </c>
      <c r="AA7" s="57" t="s">
        <v>54</v>
      </c>
      <c r="AB7" s="30" t="s">
        <v>122</v>
      </c>
      <c r="AC7" s="29" t="s">
        <v>125</v>
      </c>
      <c r="AD7" s="57" t="s">
        <v>73</v>
      </c>
      <c r="AE7" s="64" t="s">
        <v>68</v>
      </c>
      <c r="AF7" s="64" t="s">
        <v>89</v>
      </c>
      <c r="AG7" s="64" t="s">
        <v>81</v>
      </c>
      <c r="AH7" s="64" t="s">
        <v>83</v>
      </c>
      <c r="AI7" s="31"/>
      <c r="AJ7" s="106" t="s">
        <v>112</v>
      </c>
      <c r="AK7" s="54"/>
      <c r="AL7" s="54"/>
      <c r="AM7" s="54"/>
    </row>
    <row r="8" spans="1:40" s="19" customFormat="1" ht="25.95" customHeight="1">
      <c r="A8" s="27"/>
      <c r="B8" s="28"/>
      <c r="C8" s="35"/>
      <c r="E8" s="35"/>
      <c r="F8" s="35"/>
      <c r="G8" s="47">
        <v>2</v>
      </c>
      <c r="H8" s="11"/>
      <c r="I8" s="42" t="s">
        <v>1785</v>
      </c>
      <c r="J8" s="47" t="s">
        <v>1801</v>
      </c>
      <c r="K8" s="43" t="s">
        <v>16</v>
      </c>
      <c r="L8" s="43" t="s">
        <v>77</v>
      </c>
      <c r="M8" s="42" t="s">
        <v>78</v>
      </c>
      <c r="N8" s="44">
        <v>200000</v>
      </c>
      <c r="O8" s="44">
        <v>15</v>
      </c>
      <c r="P8" s="42" t="s">
        <v>1813</v>
      </c>
      <c r="Q8" s="233">
        <v>44285</v>
      </c>
      <c r="R8" s="334">
        <f t="shared" ref="R8:R20" si="0">Q8+(O8*365.25)</f>
        <v>49763.75</v>
      </c>
      <c r="S8" s="46" t="s">
        <v>18</v>
      </c>
      <c r="T8" s="54"/>
      <c r="U8" s="59"/>
      <c r="V8" s="42">
        <f>Q8-368</f>
        <v>43917</v>
      </c>
      <c r="W8" s="45">
        <v>7650</v>
      </c>
      <c r="X8" s="45">
        <v>35467</v>
      </c>
      <c r="Z8" s="58" t="s">
        <v>1144</v>
      </c>
      <c r="AA8" s="58" t="s">
        <v>57</v>
      </c>
      <c r="AB8" s="58"/>
      <c r="AC8" s="58"/>
      <c r="AD8" s="58" t="s">
        <v>73</v>
      </c>
      <c r="AE8" s="65" t="s">
        <v>68</v>
      </c>
      <c r="AF8" s="65" t="s">
        <v>89</v>
      </c>
      <c r="AG8" s="65" t="s">
        <v>81</v>
      </c>
      <c r="AH8" s="65" t="s">
        <v>83</v>
      </c>
      <c r="AI8" s="44"/>
      <c r="AJ8" s="58"/>
      <c r="AK8" s="58"/>
      <c r="AL8" s="58"/>
      <c r="AM8" s="58"/>
      <c r="AN8" s="58"/>
    </row>
    <row r="9" spans="1:40" s="19" customFormat="1" ht="25.95" customHeight="1">
      <c r="A9" s="27"/>
      <c r="B9" s="28"/>
      <c r="C9" s="35"/>
      <c r="E9" s="28"/>
      <c r="F9" s="28"/>
      <c r="G9" s="25">
        <v>3</v>
      </c>
      <c r="H9" s="10"/>
      <c r="I9" s="29" t="s">
        <v>1786</v>
      </c>
      <c r="J9" s="29" t="s">
        <v>1802</v>
      </c>
      <c r="K9" s="30" t="s">
        <v>16</v>
      </c>
      <c r="L9" s="30" t="s">
        <v>77</v>
      </c>
      <c r="M9" s="29" t="s">
        <v>695</v>
      </c>
      <c r="N9" s="31">
        <v>250000</v>
      </c>
      <c r="O9" s="31">
        <v>18</v>
      </c>
      <c r="P9" s="29"/>
      <c r="Q9" s="232">
        <v>44398</v>
      </c>
      <c r="R9" s="333">
        <f t="shared" si="0"/>
        <v>50972.5</v>
      </c>
      <c r="S9" s="33" t="s">
        <v>18</v>
      </c>
      <c r="T9" s="54"/>
      <c r="U9" s="59"/>
      <c r="V9" s="29">
        <f>Q9-350</f>
        <v>44048</v>
      </c>
      <c r="W9" s="32">
        <v>5000</v>
      </c>
      <c r="X9" s="32">
        <f>W9*1.16</f>
        <v>5800</v>
      </c>
      <c r="Z9" s="57" t="s">
        <v>1145</v>
      </c>
      <c r="AA9" s="57"/>
      <c r="AB9" s="57"/>
      <c r="AC9" s="57"/>
      <c r="AD9" s="57" t="s">
        <v>73</v>
      </c>
      <c r="AE9" s="64" t="s">
        <v>68</v>
      </c>
      <c r="AF9" s="64" t="s">
        <v>89</v>
      </c>
      <c r="AG9" s="64" t="s">
        <v>81</v>
      </c>
      <c r="AH9" s="64" t="s">
        <v>83</v>
      </c>
      <c r="AI9" s="31"/>
      <c r="AJ9" s="57"/>
      <c r="AK9" s="57"/>
      <c r="AL9" s="57"/>
      <c r="AM9" s="57"/>
      <c r="AN9" s="57"/>
    </row>
    <row r="10" spans="1:40" s="19" customFormat="1" ht="25.95" customHeight="1">
      <c r="A10" s="27"/>
      <c r="B10" s="28"/>
      <c r="C10" s="35"/>
      <c r="E10" s="35"/>
      <c r="F10" s="35"/>
      <c r="G10" s="47">
        <v>4</v>
      </c>
      <c r="H10" s="11"/>
      <c r="I10" s="42" t="s">
        <v>1787</v>
      </c>
      <c r="J10" s="42" t="s">
        <v>1803</v>
      </c>
      <c r="K10" s="43" t="s">
        <v>16</v>
      </c>
      <c r="L10" s="43" t="s">
        <v>77</v>
      </c>
      <c r="M10" s="42" t="s">
        <v>689</v>
      </c>
      <c r="N10" s="44">
        <v>200000</v>
      </c>
      <c r="O10" s="44">
        <v>25</v>
      </c>
      <c r="P10" s="42"/>
      <c r="Q10" s="233">
        <v>43903</v>
      </c>
      <c r="R10" s="334">
        <f t="shared" si="0"/>
        <v>53034.25</v>
      </c>
      <c r="S10" s="46" t="s">
        <v>18</v>
      </c>
      <c r="T10" s="54"/>
      <c r="U10" s="59"/>
      <c r="V10" s="42">
        <f>Q10-370</f>
        <v>43533</v>
      </c>
      <c r="W10" s="45">
        <v>2500</v>
      </c>
      <c r="X10" s="45">
        <v>2900</v>
      </c>
      <c r="Z10" s="58" t="s">
        <v>1146</v>
      </c>
      <c r="AA10" s="58"/>
      <c r="AB10" s="58"/>
      <c r="AC10" s="58"/>
      <c r="AD10" s="58" t="s">
        <v>73</v>
      </c>
      <c r="AE10" s="65" t="s">
        <v>69</v>
      </c>
      <c r="AF10" s="65" t="s">
        <v>89</v>
      </c>
      <c r="AG10" s="65" t="s">
        <v>81</v>
      </c>
      <c r="AH10" s="65" t="s">
        <v>84</v>
      </c>
      <c r="AI10" s="44">
        <v>4</v>
      </c>
      <c r="AJ10" s="58"/>
      <c r="AK10" s="58"/>
      <c r="AL10" s="58"/>
      <c r="AM10" s="58"/>
      <c r="AN10" s="58"/>
    </row>
    <row r="11" spans="1:40" s="19" customFormat="1" ht="25.95" customHeight="1">
      <c r="A11" s="27"/>
      <c r="B11" s="28"/>
      <c r="C11" s="35"/>
      <c r="E11" s="28"/>
      <c r="F11" s="28"/>
      <c r="G11" s="25">
        <v>5</v>
      </c>
      <c r="H11" s="10"/>
      <c r="I11" s="25" t="s">
        <v>1788</v>
      </c>
      <c r="J11" s="25" t="s">
        <v>1804</v>
      </c>
      <c r="K11" s="30" t="s">
        <v>16</v>
      </c>
      <c r="L11" s="30" t="s">
        <v>77</v>
      </c>
      <c r="M11" s="29" t="s">
        <v>1791</v>
      </c>
      <c r="N11" s="31">
        <v>150000</v>
      </c>
      <c r="O11" s="31">
        <v>18</v>
      </c>
      <c r="P11" s="29"/>
      <c r="Q11" s="232">
        <v>44418</v>
      </c>
      <c r="R11" s="333">
        <f t="shared" si="0"/>
        <v>50992.5</v>
      </c>
      <c r="S11" s="33" t="s">
        <v>18</v>
      </c>
      <c r="T11" s="54"/>
      <c r="U11" s="59"/>
      <c r="V11" s="29">
        <f>Q11-366</f>
        <v>44052</v>
      </c>
      <c r="W11" s="32">
        <v>3750</v>
      </c>
      <c r="X11" s="32">
        <f>W11*1.16</f>
        <v>4350</v>
      </c>
      <c r="Z11" s="57" t="s">
        <v>1147</v>
      </c>
      <c r="AA11" s="57" t="s">
        <v>58</v>
      </c>
      <c r="AB11" s="57"/>
      <c r="AC11" s="57"/>
      <c r="AD11" s="57" t="s">
        <v>73</v>
      </c>
      <c r="AE11" s="64" t="s">
        <v>69</v>
      </c>
      <c r="AF11" s="64" t="s">
        <v>89</v>
      </c>
      <c r="AG11" s="64" t="s">
        <v>81</v>
      </c>
      <c r="AH11" s="64" t="s">
        <v>83</v>
      </c>
      <c r="AI11" s="31"/>
      <c r="AJ11" s="57"/>
      <c r="AK11" s="57"/>
      <c r="AL11" s="57"/>
      <c r="AM11" s="57"/>
      <c r="AN11" s="57"/>
    </row>
    <row r="12" spans="1:40" s="19" customFormat="1" ht="25.95" customHeight="1">
      <c r="A12" s="27"/>
      <c r="B12" s="28"/>
      <c r="C12" s="35"/>
      <c r="E12" s="35"/>
      <c r="F12" s="35"/>
      <c r="G12" s="47">
        <v>6</v>
      </c>
      <c r="H12" s="11"/>
      <c r="I12" s="47" t="s">
        <v>1789</v>
      </c>
      <c r="J12" s="47" t="s">
        <v>1805</v>
      </c>
      <c r="K12" s="43" t="s">
        <v>16</v>
      </c>
      <c r="L12" s="43" t="s">
        <v>77</v>
      </c>
      <c r="M12" s="42" t="s">
        <v>687</v>
      </c>
      <c r="N12" s="44">
        <v>300000</v>
      </c>
      <c r="O12" s="44">
        <v>25</v>
      </c>
      <c r="P12" s="42" t="s">
        <v>1814</v>
      </c>
      <c r="Q12" s="233">
        <v>44662</v>
      </c>
      <c r="R12" s="334">
        <f t="shared" si="0"/>
        <v>53793.25</v>
      </c>
      <c r="S12" s="46" t="s">
        <v>18</v>
      </c>
      <c r="T12" s="54"/>
      <c r="U12" s="59"/>
      <c r="V12" s="42">
        <f>Q12-365</f>
        <v>44297</v>
      </c>
      <c r="W12" s="45">
        <v>6652</v>
      </c>
      <c r="X12" s="45">
        <f>W12*1.16</f>
        <v>7716.32</v>
      </c>
      <c r="Z12" s="58" t="s">
        <v>1148</v>
      </c>
      <c r="AA12" s="58" t="s">
        <v>55</v>
      </c>
      <c r="AB12" s="58"/>
      <c r="AC12" s="58"/>
      <c r="AD12" s="58" t="s">
        <v>73</v>
      </c>
      <c r="AE12" s="65" t="s">
        <v>69</v>
      </c>
      <c r="AF12" s="65" t="s">
        <v>89</v>
      </c>
      <c r="AG12" s="65" t="s">
        <v>81</v>
      </c>
      <c r="AH12" s="65" t="s">
        <v>83</v>
      </c>
      <c r="AI12" s="44"/>
      <c r="AJ12" s="58"/>
      <c r="AK12" s="58"/>
      <c r="AL12" s="58"/>
      <c r="AM12" s="58"/>
      <c r="AN12" s="58"/>
    </row>
    <row r="13" spans="1:40" s="19" customFormat="1" ht="25.95" customHeight="1">
      <c r="A13" s="27"/>
      <c r="B13" s="28"/>
      <c r="C13" s="35"/>
      <c r="E13" s="28"/>
      <c r="F13" s="28"/>
      <c r="G13" s="25">
        <v>7</v>
      </c>
      <c r="H13" s="10"/>
      <c r="I13" s="25" t="s">
        <v>1790</v>
      </c>
      <c r="J13" s="25" t="s">
        <v>1806</v>
      </c>
      <c r="K13" s="30" t="s">
        <v>16</v>
      </c>
      <c r="L13" s="30" t="s">
        <v>77</v>
      </c>
      <c r="M13" s="29" t="s">
        <v>687</v>
      </c>
      <c r="N13" s="31">
        <v>240000</v>
      </c>
      <c r="O13" s="31">
        <v>20</v>
      </c>
      <c r="P13" s="29"/>
      <c r="Q13" s="232">
        <v>44719</v>
      </c>
      <c r="R13" s="333">
        <f t="shared" si="0"/>
        <v>52024</v>
      </c>
      <c r="S13" s="33" t="s">
        <v>18</v>
      </c>
      <c r="T13" s="54"/>
      <c r="U13" s="59"/>
      <c r="V13" s="29">
        <f>Q13-365</f>
        <v>44354</v>
      </c>
      <c r="W13" s="32">
        <v>1500</v>
      </c>
      <c r="X13" s="32">
        <v>1827</v>
      </c>
      <c r="Z13" s="57" t="s">
        <v>1149</v>
      </c>
      <c r="AA13" s="57" t="s">
        <v>56</v>
      </c>
      <c r="AB13" s="57"/>
      <c r="AC13" s="57"/>
      <c r="AD13" s="57" t="s">
        <v>73</v>
      </c>
      <c r="AE13" s="64" t="s">
        <v>70</v>
      </c>
      <c r="AF13" s="64" t="s">
        <v>89</v>
      </c>
      <c r="AG13" s="64" t="s">
        <v>81</v>
      </c>
      <c r="AH13" s="64" t="s">
        <v>83</v>
      </c>
      <c r="AI13" s="31"/>
      <c r="AJ13" s="57"/>
      <c r="AK13" s="57"/>
      <c r="AL13" s="57"/>
      <c r="AM13" s="57"/>
      <c r="AN13" s="57"/>
    </row>
    <row r="14" spans="1:40" s="19" customFormat="1" ht="25.95" customHeight="1">
      <c r="A14" s="27"/>
      <c r="B14" s="28"/>
      <c r="C14" s="35"/>
      <c r="E14" s="35"/>
      <c r="F14" s="35"/>
      <c r="G14" s="47">
        <v>8</v>
      </c>
      <c r="H14" s="11"/>
      <c r="I14" s="47" t="s">
        <v>1793</v>
      </c>
      <c r="J14" s="47" t="s">
        <v>1807</v>
      </c>
      <c r="K14" s="43" t="s">
        <v>16</v>
      </c>
      <c r="L14" s="43" t="s">
        <v>77</v>
      </c>
      <c r="M14" s="42" t="s">
        <v>687</v>
      </c>
      <c r="N14" s="44">
        <v>200000</v>
      </c>
      <c r="O14" s="44">
        <v>20</v>
      </c>
      <c r="P14" s="42"/>
      <c r="Q14" s="233">
        <v>44729</v>
      </c>
      <c r="R14" s="334">
        <f t="shared" si="0"/>
        <v>52034</v>
      </c>
      <c r="S14" s="46" t="s">
        <v>18</v>
      </c>
      <c r="T14" s="54"/>
      <c r="U14" s="59"/>
      <c r="V14" s="42">
        <f>Q14-367</f>
        <v>44362</v>
      </c>
      <c r="W14" s="45">
        <v>14377</v>
      </c>
      <c r="X14" s="45">
        <f>W14*1.16</f>
        <v>16677.32</v>
      </c>
      <c r="Z14" s="58" t="s">
        <v>1150</v>
      </c>
      <c r="AA14" s="58" t="s">
        <v>59</v>
      </c>
      <c r="AB14" s="58"/>
      <c r="AC14" s="58"/>
      <c r="AD14" s="58" t="s">
        <v>73</v>
      </c>
      <c r="AE14" s="65" t="s">
        <v>70</v>
      </c>
      <c r="AF14" s="65" t="s">
        <v>89</v>
      </c>
      <c r="AG14" s="65" t="s">
        <v>81</v>
      </c>
      <c r="AH14" s="65" t="s">
        <v>83</v>
      </c>
      <c r="AI14" s="44"/>
      <c r="AJ14" s="58"/>
      <c r="AK14" s="58"/>
      <c r="AL14" s="58"/>
      <c r="AM14" s="58"/>
      <c r="AN14" s="58"/>
    </row>
    <row r="15" spans="1:40" s="19" customFormat="1" ht="25.95" customHeight="1">
      <c r="A15" s="27"/>
      <c r="B15" s="28"/>
      <c r="C15" s="35"/>
      <c r="E15" s="28"/>
      <c r="F15" s="28"/>
      <c r="G15" s="25">
        <v>9</v>
      </c>
      <c r="H15" s="10"/>
      <c r="I15" s="25" t="s">
        <v>1794</v>
      </c>
      <c r="J15" s="25" t="s">
        <v>1808</v>
      </c>
      <c r="K15" s="30" t="s">
        <v>16</v>
      </c>
      <c r="L15" s="30" t="s">
        <v>77</v>
      </c>
      <c r="M15" s="29" t="s">
        <v>78</v>
      </c>
      <c r="N15" s="31">
        <v>100000</v>
      </c>
      <c r="O15" s="31">
        <v>13</v>
      </c>
      <c r="P15" s="29"/>
      <c r="Q15" s="232">
        <v>44761</v>
      </c>
      <c r="R15" s="333">
        <f t="shared" si="0"/>
        <v>49509.25</v>
      </c>
      <c r="S15" s="33" t="s">
        <v>18</v>
      </c>
      <c r="T15" s="54"/>
      <c r="U15" s="59"/>
      <c r="V15" s="29">
        <f>Q15-365</f>
        <v>44396</v>
      </c>
      <c r="W15" s="32">
        <v>8765.6</v>
      </c>
      <c r="X15" s="32">
        <f>W15*1.16</f>
        <v>10168.096</v>
      </c>
      <c r="Z15" s="57" t="s">
        <v>1151</v>
      </c>
      <c r="AA15" s="57" t="s">
        <v>61</v>
      </c>
      <c r="AB15" s="57"/>
      <c r="AC15" s="57"/>
      <c r="AD15" s="57" t="s">
        <v>73</v>
      </c>
      <c r="AE15" s="64" t="s">
        <v>69</v>
      </c>
      <c r="AF15" s="64" t="s">
        <v>89</v>
      </c>
      <c r="AG15" s="64" t="s">
        <v>81</v>
      </c>
      <c r="AH15" s="64" t="s">
        <v>83</v>
      </c>
      <c r="AI15" s="31"/>
      <c r="AJ15" s="57"/>
      <c r="AK15" s="57"/>
      <c r="AL15" s="57"/>
      <c r="AM15" s="57"/>
      <c r="AN15" s="57"/>
    </row>
    <row r="16" spans="1:40" s="19" customFormat="1" ht="25.95" customHeight="1">
      <c r="A16" s="27"/>
      <c r="B16" s="28"/>
      <c r="C16" s="35"/>
      <c r="E16" s="35"/>
      <c r="F16" s="35"/>
      <c r="G16" s="47">
        <v>10</v>
      </c>
      <c r="H16" s="11"/>
      <c r="I16" s="47" t="s">
        <v>1795</v>
      </c>
      <c r="J16" s="47" t="s">
        <v>1809</v>
      </c>
      <c r="K16" s="43" t="s">
        <v>16</v>
      </c>
      <c r="L16" s="43" t="s">
        <v>77</v>
      </c>
      <c r="M16" s="42" t="s">
        <v>690</v>
      </c>
      <c r="N16" s="44">
        <v>300000</v>
      </c>
      <c r="O16" s="44">
        <v>19</v>
      </c>
      <c r="P16" s="42" t="s">
        <v>1769</v>
      </c>
      <c r="Q16" s="233">
        <v>44776</v>
      </c>
      <c r="R16" s="334">
        <f t="shared" si="0"/>
        <v>51715.75</v>
      </c>
      <c r="S16" s="46" t="s">
        <v>18</v>
      </c>
      <c r="T16" s="54"/>
      <c r="U16" s="59"/>
      <c r="V16" s="42">
        <f>Q16-371</f>
        <v>44405</v>
      </c>
      <c r="W16" s="45">
        <v>4750</v>
      </c>
      <c r="X16" s="45">
        <f>W16*1.16</f>
        <v>5510</v>
      </c>
      <c r="Z16" s="58" t="s">
        <v>1152</v>
      </c>
      <c r="AA16" s="58"/>
      <c r="AB16" s="58"/>
      <c r="AC16" s="58"/>
      <c r="AD16" s="58" t="s">
        <v>73</v>
      </c>
      <c r="AE16" s="65" t="s">
        <v>70</v>
      </c>
      <c r="AF16" s="65" t="s">
        <v>89</v>
      </c>
      <c r="AG16" s="65" t="s">
        <v>81</v>
      </c>
      <c r="AH16" s="65" t="s">
        <v>83</v>
      </c>
      <c r="AI16" s="44"/>
      <c r="AJ16" s="58"/>
      <c r="AK16" s="58"/>
      <c r="AL16" s="58"/>
      <c r="AM16" s="58"/>
      <c r="AN16" s="58"/>
    </row>
    <row r="17" spans="1:40" s="19" customFormat="1" ht="25.95" customHeight="1">
      <c r="A17" s="27"/>
      <c r="B17" s="28"/>
      <c r="C17" s="35"/>
      <c r="E17" s="28"/>
      <c r="F17" s="28"/>
      <c r="G17" s="25">
        <v>11</v>
      </c>
      <c r="H17" s="10"/>
      <c r="I17" s="25" t="s">
        <v>1796</v>
      </c>
      <c r="J17" s="25" t="s">
        <v>1810</v>
      </c>
      <c r="K17" s="30" t="s">
        <v>16</v>
      </c>
      <c r="L17" s="30" t="s">
        <v>77</v>
      </c>
      <c r="M17" s="29" t="s">
        <v>690</v>
      </c>
      <c r="N17" s="31">
        <v>250000</v>
      </c>
      <c r="O17" s="31">
        <v>17</v>
      </c>
      <c r="P17" s="29"/>
      <c r="Q17" s="232">
        <v>44792</v>
      </c>
      <c r="R17" s="333">
        <f t="shared" si="0"/>
        <v>51001.25</v>
      </c>
      <c r="S17" s="33" t="s">
        <v>18</v>
      </c>
      <c r="T17" s="54"/>
      <c r="U17" s="59"/>
      <c r="V17" s="29">
        <f>Q17-365</f>
        <v>44427</v>
      </c>
      <c r="W17" s="32">
        <v>14325.55</v>
      </c>
      <c r="X17" s="55">
        <f>1.16*W17</f>
        <v>16617.637999999999</v>
      </c>
      <c r="Z17" s="57" t="s">
        <v>1153</v>
      </c>
      <c r="AA17" s="57"/>
      <c r="AB17" s="57"/>
      <c r="AC17" s="57"/>
      <c r="AD17" s="57" t="s">
        <v>73</v>
      </c>
      <c r="AE17" s="64" t="s">
        <v>68</v>
      </c>
      <c r="AF17" s="64" t="s">
        <v>89</v>
      </c>
      <c r="AG17" s="64" t="s">
        <v>81</v>
      </c>
      <c r="AH17" s="64" t="s">
        <v>83</v>
      </c>
      <c r="AI17" s="31"/>
      <c r="AJ17" s="57"/>
      <c r="AK17" s="57"/>
      <c r="AL17" s="57"/>
      <c r="AM17" s="57"/>
      <c r="AN17" s="57"/>
    </row>
    <row r="18" spans="1:40" s="19" customFormat="1" ht="25.95" customHeight="1">
      <c r="A18" s="27"/>
      <c r="B18" s="28"/>
      <c r="C18" s="35"/>
      <c r="E18" s="35"/>
      <c r="F18" s="35"/>
      <c r="G18" s="47">
        <v>12</v>
      </c>
      <c r="H18" s="11"/>
      <c r="I18" s="47" t="s">
        <v>1797</v>
      </c>
      <c r="J18" s="47" t="s">
        <v>1811</v>
      </c>
      <c r="K18" s="43" t="s">
        <v>16</v>
      </c>
      <c r="L18" s="43" t="s">
        <v>77</v>
      </c>
      <c r="M18" s="42" t="s">
        <v>687</v>
      </c>
      <c r="N18" s="44">
        <v>240000</v>
      </c>
      <c r="O18" s="44">
        <v>20</v>
      </c>
      <c r="P18" s="42"/>
      <c r="Q18" s="233">
        <v>44796</v>
      </c>
      <c r="R18" s="334">
        <f t="shared" si="0"/>
        <v>52101</v>
      </c>
      <c r="S18" s="46" t="s">
        <v>18</v>
      </c>
      <c r="T18" s="54"/>
      <c r="U18" s="59"/>
      <c r="V18" s="42">
        <f>Q18-372</f>
        <v>44424</v>
      </c>
      <c r="W18" s="45">
        <v>1657.44</v>
      </c>
      <c r="X18" s="45">
        <v>1657.44</v>
      </c>
      <c r="Z18" s="58" t="s">
        <v>1154</v>
      </c>
      <c r="AA18" s="47"/>
      <c r="AB18" s="47"/>
      <c r="AC18" s="47"/>
      <c r="AD18" s="47" t="s">
        <v>74</v>
      </c>
      <c r="AE18" s="60" t="s">
        <v>69</v>
      </c>
      <c r="AF18" s="65" t="s">
        <v>71</v>
      </c>
      <c r="AG18" s="65" t="s">
        <v>82</v>
      </c>
      <c r="AH18" s="65" t="s">
        <v>83</v>
      </c>
      <c r="AI18" s="44"/>
      <c r="AJ18" s="58"/>
      <c r="AK18" s="58"/>
      <c r="AL18" s="58"/>
      <c r="AM18" s="58"/>
      <c r="AN18" s="58"/>
    </row>
    <row r="19" spans="1:40" s="19" customFormat="1" ht="25.95" customHeight="1">
      <c r="A19" s="27"/>
      <c r="B19" s="28"/>
      <c r="C19" s="35"/>
      <c r="E19" s="28"/>
      <c r="F19" s="28"/>
      <c r="G19" s="25">
        <v>13</v>
      </c>
      <c r="H19" s="10"/>
      <c r="I19" s="25" t="s">
        <v>1798</v>
      </c>
      <c r="J19" s="25" t="s">
        <v>76</v>
      </c>
      <c r="K19" s="30" t="s">
        <v>16</v>
      </c>
      <c r="L19" s="30" t="s">
        <v>77</v>
      </c>
      <c r="M19" s="29" t="s">
        <v>78</v>
      </c>
      <c r="N19" s="340">
        <v>400000</v>
      </c>
      <c r="O19" s="340">
        <v>20</v>
      </c>
      <c r="P19" s="29"/>
      <c r="Q19" s="232">
        <v>44807</v>
      </c>
      <c r="R19" s="333">
        <f t="shared" si="0"/>
        <v>52112</v>
      </c>
      <c r="S19" s="33" t="s">
        <v>18</v>
      </c>
      <c r="T19" s="54"/>
      <c r="U19" s="59"/>
      <c r="V19" s="127">
        <f>Q19-365</f>
        <v>44442</v>
      </c>
      <c r="W19" s="32">
        <v>13456</v>
      </c>
      <c r="X19" s="32">
        <v>13436</v>
      </c>
      <c r="Z19" s="57" t="s">
        <v>1155</v>
      </c>
      <c r="AA19" s="61"/>
      <c r="AB19" s="61"/>
      <c r="AC19" s="61"/>
      <c r="AD19" s="61" t="s">
        <v>74</v>
      </c>
      <c r="AE19" s="54" t="s">
        <v>69</v>
      </c>
      <c r="AF19" s="54" t="s">
        <v>88</v>
      </c>
      <c r="AG19" s="54" t="s">
        <v>87</v>
      </c>
      <c r="AH19" s="54" t="s">
        <v>86</v>
      </c>
      <c r="AI19" s="70"/>
      <c r="AJ19" s="61"/>
      <c r="AK19" s="61"/>
      <c r="AL19" s="61"/>
      <c r="AM19" s="61"/>
      <c r="AN19" s="61"/>
    </row>
    <row r="20" spans="1:40" s="19" customFormat="1" ht="25.95" customHeight="1">
      <c r="A20" s="27"/>
      <c r="B20" s="28"/>
      <c r="C20" s="35"/>
      <c r="E20" s="35"/>
      <c r="F20" s="35"/>
      <c r="G20" s="47">
        <v>14</v>
      </c>
      <c r="H20" s="11"/>
      <c r="I20" s="47" t="s">
        <v>1799</v>
      </c>
      <c r="J20" s="47" t="s">
        <v>1812</v>
      </c>
      <c r="K20" s="43" t="s">
        <v>22</v>
      </c>
      <c r="L20" s="43" t="s">
        <v>77</v>
      </c>
      <c r="M20" s="42" t="s">
        <v>1792</v>
      </c>
      <c r="N20" s="44">
        <v>100000</v>
      </c>
      <c r="O20" s="44">
        <v>20</v>
      </c>
      <c r="P20" s="429"/>
      <c r="Q20" s="233">
        <v>44818</v>
      </c>
      <c r="R20" s="334">
        <f t="shared" si="0"/>
        <v>52123</v>
      </c>
      <c r="S20" s="46" t="s">
        <v>18</v>
      </c>
      <c r="T20" s="54"/>
      <c r="U20" s="59"/>
      <c r="V20" s="42">
        <f>Q20-366</f>
        <v>44452</v>
      </c>
      <c r="W20" s="45">
        <v>35467</v>
      </c>
      <c r="X20" s="45">
        <v>8874</v>
      </c>
      <c r="Z20" s="58" t="s">
        <v>1156</v>
      </c>
      <c r="AA20" s="47"/>
      <c r="AB20" s="47"/>
      <c r="AC20" s="47"/>
      <c r="AD20" s="47" t="s">
        <v>74</v>
      </c>
      <c r="AE20" s="60" t="s">
        <v>69</v>
      </c>
      <c r="AF20" s="60" t="s">
        <v>93</v>
      </c>
      <c r="AG20" s="60" t="s">
        <v>94</v>
      </c>
      <c r="AH20" s="60" t="s">
        <v>83</v>
      </c>
      <c r="AI20" s="71"/>
      <c r="AJ20" s="47"/>
      <c r="AK20" s="47"/>
      <c r="AL20" s="47"/>
      <c r="AM20" s="47"/>
      <c r="AN20" s="47"/>
    </row>
    <row r="21" spans="1:40" s="19" customFormat="1" ht="25.95" customHeight="1">
      <c r="A21" s="27"/>
      <c r="B21" s="28"/>
      <c r="C21" s="35"/>
      <c r="E21" s="28"/>
      <c r="F21" s="28"/>
      <c r="G21" s="25"/>
      <c r="H21" s="10"/>
      <c r="I21" s="25"/>
      <c r="J21" s="25"/>
      <c r="K21" s="25"/>
      <c r="L21" s="30"/>
      <c r="M21" s="29"/>
      <c r="N21" s="340"/>
      <c r="O21" s="340"/>
      <c r="P21" s="29"/>
      <c r="Q21" s="232"/>
      <c r="R21" s="232"/>
      <c r="S21" s="33"/>
      <c r="U21" s="7"/>
      <c r="V21" s="30"/>
      <c r="W21" s="32"/>
      <c r="X21" s="30"/>
      <c r="Z21" s="57"/>
      <c r="AA21" s="61"/>
      <c r="AB21" s="61"/>
      <c r="AC21" s="61"/>
      <c r="AD21" s="61"/>
      <c r="AE21" s="54"/>
      <c r="AF21" s="54"/>
      <c r="AG21" s="54"/>
      <c r="AH21" s="54"/>
      <c r="AI21" s="72"/>
      <c r="AJ21" s="12"/>
      <c r="AK21" s="12"/>
      <c r="AL21" s="12"/>
      <c r="AM21" s="12"/>
      <c r="AN21" s="12"/>
    </row>
    <row r="22" spans="1:40" s="19" customFormat="1" ht="10.050000000000001" customHeight="1">
      <c r="A22" s="27"/>
      <c r="B22" s="28"/>
      <c r="C22" s="35"/>
      <c r="E22" s="28"/>
      <c r="F22" s="28"/>
      <c r="G22" s="10"/>
      <c r="H22" s="10"/>
      <c r="I22" s="25"/>
      <c r="J22" s="25"/>
      <c r="K22" s="25"/>
      <c r="L22" s="29"/>
      <c r="M22" s="30"/>
      <c r="N22" s="341"/>
      <c r="O22" s="341"/>
      <c r="P22" s="29"/>
      <c r="Q22" s="232"/>
      <c r="R22" s="232"/>
      <c r="S22" s="33"/>
      <c r="U22" s="7"/>
      <c r="V22" s="128"/>
      <c r="W22" s="32"/>
      <c r="X22" s="128"/>
      <c r="AA22" s="12"/>
      <c r="AD22" s="12"/>
      <c r="AI22" s="72"/>
    </row>
    <row r="23" spans="1:40" s="2" customFormat="1" ht="19.95" customHeight="1">
      <c r="A23" s="36"/>
      <c r="C23" s="35"/>
      <c r="G23" s="8"/>
      <c r="H23" s="8"/>
      <c r="I23" s="8"/>
      <c r="L23" s="3"/>
      <c r="M23" s="3"/>
      <c r="N23" s="336"/>
      <c r="O23" s="336"/>
      <c r="P23" s="3"/>
      <c r="Q23" s="67"/>
      <c r="R23" s="67"/>
      <c r="S23" s="4"/>
      <c r="T23" s="4"/>
      <c r="V23" s="124"/>
      <c r="W23" s="3"/>
      <c r="X23" s="124"/>
      <c r="AA23" s="8"/>
      <c r="AD23" s="8"/>
      <c r="AI23" s="67"/>
    </row>
    <row r="24" spans="1:40" s="2" customFormat="1" ht="19.8" customHeight="1">
      <c r="A24" s="36"/>
      <c r="C24" s="35"/>
      <c r="G24" s="8"/>
      <c r="H24" s="8"/>
      <c r="I24" s="8"/>
      <c r="L24" s="3"/>
      <c r="M24" s="3"/>
      <c r="N24" s="336"/>
      <c r="O24" s="336"/>
      <c r="P24" s="3"/>
      <c r="Q24" s="67"/>
      <c r="R24" s="67"/>
      <c r="S24" s="4"/>
      <c r="T24" s="4"/>
      <c r="V24" s="124"/>
      <c r="W24" s="3"/>
      <c r="X24" s="124"/>
      <c r="AA24" s="8"/>
      <c r="AD24" s="8"/>
      <c r="AI24" s="67"/>
    </row>
    <row r="25" spans="1:40" ht="19.95" customHeight="1"/>
    <row r="26" spans="1:40" ht="19.95" customHeight="1"/>
    <row r="27" spans="1:40" ht="19.95" customHeight="1"/>
    <row r="28" spans="1:40" ht="19.95" customHeight="1"/>
  </sheetData>
  <mergeCells count="3">
    <mergeCell ref="A2:B2"/>
    <mergeCell ref="E2:I2"/>
    <mergeCell ref="E4:I4"/>
  </mergeCells>
  <phoneticPr fontId="17" type="noConversion"/>
  <pageMargins left="0.7" right="0.7" top="0.75" bottom="0.75" header="0.3" footer="0.3"/>
  <pageSetup orientation="portrait"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C6A65-102D-4DEE-BD11-F61A4908EF7D}">
  <dimension ref="A1:AP46"/>
  <sheetViews>
    <sheetView showGridLines="0" workbookViewId="0">
      <selection activeCell="I27" sqref="I27"/>
    </sheetView>
  </sheetViews>
  <sheetFormatPr defaultRowHeight="14.4"/>
  <cols>
    <col min="1" max="1" width="21.5546875" style="56" customWidth="1"/>
    <col min="2" max="2" width="1.77734375" style="536" customWidth="1"/>
    <col min="3" max="3" width="2.44140625" style="40" customWidth="1"/>
    <col min="4" max="4" width="1.5546875" style="40" customWidth="1"/>
    <col min="5" max="5" width="10.109375" style="40" customWidth="1"/>
    <col min="6" max="6" width="6.33203125" style="40" customWidth="1"/>
    <col min="7" max="7" width="11" style="56" customWidth="1"/>
    <col min="8" max="8" width="2.77734375" style="56" customWidth="1"/>
    <col min="9" max="9" width="11.6640625" style="56" customWidth="1"/>
    <col min="10" max="10" width="7.77734375" style="56" customWidth="1"/>
    <col min="11" max="11" width="8.109375" style="56" customWidth="1"/>
    <col min="12" max="12" width="2.77734375" style="56" customWidth="1"/>
    <col min="13" max="13" width="13.21875" style="56" customWidth="1"/>
    <col min="14" max="14" width="5.77734375" style="56" customWidth="1"/>
    <col min="15" max="15" width="10.77734375" style="56" customWidth="1"/>
    <col min="16" max="16" width="2.77734375" style="56" customWidth="1"/>
    <col min="17" max="17" width="7.21875" style="56" customWidth="1"/>
    <col min="18" max="18" width="2" style="56" customWidth="1"/>
    <col min="19" max="20" width="8.77734375" style="56" customWidth="1"/>
    <col min="21" max="21" width="2.77734375" style="56" customWidth="1"/>
    <col min="22" max="22" width="12.77734375" style="56" customWidth="1"/>
    <col min="23" max="23" width="1.77734375" style="56" customWidth="1"/>
    <col min="24" max="24" width="2.77734375" style="56" customWidth="1"/>
    <col min="25" max="25" width="10.77734375" style="56" customWidth="1"/>
    <col min="26" max="26" width="2.77734375" style="56" customWidth="1"/>
    <col min="27" max="27" width="10.44140625" style="56" customWidth="1"/>
    <col min="28" max="28" width="2.77734375" style="56" customWidth="1"/>
    <col min="29" max="29" width="11.109375" style="56" customWidth="1"/>
    <col min="30" max="30" width="1.109375" style="56" customWidth="1"/>
    <col min="31" max="31" width="1.5546875" style="56" customWidth="1"/>
    <col min="32" max="32" width="18.109375" style="536" customWidth="1"/>
    <col min="33" max="35" width="8.88671875" style="536"/>
    <col min="36" max="16384" width="8.88671875" style="56"/>
  </cols>
  <sheetData>
    <row r="1" spans="1:42" s="5" customFormat="1" ht="14.4" customHeight="1">
      <c r="A1" s="56"/>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2"/>
      <c r="AG1" s="173"/>
      <c r="AH1" s="173"/>
      <c r="AI1" s="172"/>
      <c r="AJ1" s="172"/>
      <c r="AK1" s="173"/>
      <c r="AL1" s="173"/>
      <c r="AM1" s="171"/>
      <c r="AN1" s="171"/>
      <c r="AO1" s="171"/>
      <c r="AP1" s="171"/>
    </row>
    <row r="2" spans="1:42" customFormat="1" ht="34.950000000000003" customHeight="1">
      <c r="A2" s="56"/>
      <c r="B2" s="171"/>
      <c r="C2" s="5"/>
      <c r="D2" s="174" t="s">
        <v>2021</v>
      </c>
      <c r="E2" s="5"/>
      <c r="F2" s="5"/>
      <c r="G2" s="56"/>
      <c r="H2" s="885"/>
      <c r="I2" s="885"/>
      <c r="J2" s="885"/>
      <c r="K2" s="885"/>
      <c r="L2" s="885"/>
      <c r="M2" s="885"/>
      <c r="N2" s="885"/>
      <c r="O2" s="885"/>
      <c r="P2" s="885"/>
      <c r="Q2" s="56"/>
      <c r="R2" s="56"/>
      <c r="S2" s="5"/>
      <c r="T2" s="5"/>
      <c r="U2" s="5"/>
      <c r="V2" s="5"/>
      <c r="W2" s="5"/>
      <c r="X2" s="5"/>
      <c r="Y2" s="1009"/>
      <c r="Z2" s="1009"/>
      <c r="AA2" s="1009"/>
      <c r="AB2" s="1009"/>
      <c r="AC2" s="175"/>
      <c r="AD2" s="175"/>
      <c r="AE2" s="5"/>
      <c r="AF2" s="171"/>
      <c r="AG2" s="171"/>
      <c r="AH2" s="171"/>
      <c r="AI2" s="171"/>
      <c r="AJ2" s="5"/>
      <c r="AK2" s="5"/>
      <c r="AL2" s="5"/>
      <c r="AM2" s="5"/>
      <c r="AN2" s="5"/>
      <c r="AO2" s="5"/>
      <c r="AP2" s="5"/>
    </row>
    <row r="3" spans="1:42" customFormat="1" ht="15" customHeight="1">
      <c r="A3" s="56"/>
      <c r="B3" s="536"/>
      <c r="C3" s="536"/>
      <c r="D3" s="536"/>
      <c r="E3" s="536"/>
      <c r="F3" s="536"/>
      <c r="G3" s="172"/>
      <c r="H3" s="172"/>
      <c r="I3" s="172"/>
      <c r="J3" s="172"/>
      <c r="K3" s="176"/>
      <c r="L3" s="176"/>
      <c r="M3" s="172"/>
      <c r="N3" s="172"/>
      <c r="O3" s="172"/>
      <c r="P3" s="172"/>
      <c r="Q3" s="176"/>
      <c r="R3" s="176"/>
      <c r="S3" s="176"/>
      <c r="T3" s="176"/>
      <c r="U3" s="176"/>
      <c r="V3" s="171"/>
      <c r="W3" s="171"/>
      <c r="X3" s="171"/>
      <c r="Y3" s="172"/>
      <c r="Z3" s="172"/>
      <c r="AA3" s="172"/>
      <c r="AB3" s="172"/>
      <c r="AC3" s="171"/>
      <c r="AD3" s="171"/>
      <c r="AE3" s="171"/>
      <c r="AF3" s="171"/>
      <c r="AG3" s="171"/>
      <c r="AH3" s="171"/>
      <c r="AI3" s="171"/>
      <c r="AJ3" s="171"/>
      <c r="AK3" s="171"/>
      <c r="AL3" s="171"/>
      <c r="AM3" s="171"/>
      <c r="AN3" s="171"/>
      <c r="AO3" s="171"/>
      <c r="AP3" s="171"/>
    </row>
    <row r="4" spans="1:42" s="16" customFormat="1" ht="25.05" customHeight="1" thickBot="1">
      <c r="A4" s="56"/>
      <c r="B4" s="178"/>
      <c r="D4" s="999" t="s">
        <v>292</v>
      </c>
      <c r="E4" s="999"/>
      <c r="F4" s="999"/>
      <c r="H4" s="999"/>
      <c r="I4" s="999" t="s">
        <v>680</v>
      </c>
      <c r="J4" s="41"/>
      <c r="K4" s="93"/>
      <c r="L4" s="1081"/>
      <c r="M4" s="999" t="s">
        <v>5</v>
      </c>
      <c r="N4" s="999"/>
      <c r="Q4" s="999" t="s">
        <v>1843</v>
      </c>
      <c r="R4" s="999"/>
      <c r="U4" s="999"/>
      <c r="V4" s="999" t="s">
        <v>53</v>
      </c>
      <c r="W4" s="999"/>
      <c r="X4" s="372"/>
      <c r="Z4" s="1015"/>
      <c r="AA4" s="999" t="s">
        <v>2032</v>
      </c>
      <c r="AE4" s="18"/>
      <c r="AF4" s="1010"/>
      <c r="AG4" s="1010"/>
      <c r="AH4" s="1010"/>
      <c r="AI4" s="1010"/>
      <c r="AJ4" s="18"/>
      <c r="AK4" s="18"/>
      <c r="AL4" s="18"/>
    </row>
    <row r="5" spans="1:42" s="93" customFormat="1" ht="19.95" customHeight="1" thickBot="1">
      <c r="B5" s="172"/>
      <c r="C5" s="37"/>
      <c r="D5" s="1949" t="s">
        <v>2025</v>
      </c>
      <c r="E5" s="1972"/>
      <c r="F5" s="1972"/>
      <c r="G5" s="1963"/>
      <c r="H5" s="999"/>
      <c r="I5" s="1452" t="s">
        <v>2026</v>
      </c>
      <c r="J5" s="1562"/>
      <c r="K5" s="1531"/>
      <c r="L5" s="1081"/>
      <c r="M5" s="1949" t="s">
        <v>16</v>
      </c>
      <c r="N5" s="1965"/>
      <c r="O5" s="1530"/>
      <c r="P5" s="56"/>
      <c r="Q5" s="1949" t="s">
        <v>14</v>
      </c>
      <c r="R5" s="2073"/>
      <c r="S5" s="2073"/>
      <c r="T5" s="2068"/>
      <c r="V5" s="2060" t="s">
        <v>54</v>
      </c>
      <c r="W5" s="1952"/>
      <c r="X5" s="1952"/>
      <c r="Y5" s="1953"/>
      <c r="Z5" s="1081"/>
      <c r="AA5" s="2069" t="s">
        <v>2033</v>
      </c>
      <c r="AB5" s="1968"/>
      <c r="AC5" s="1968"/>
      <c r="AD5" s="1969"/>
      <c r="AF5" s="172"/>
      <c r="AG5" s="172"/>
      <c r="AH5" s="172"/>
      <c r="AI5" s="172"/>
    </row>
    <row r="6" spans="1:42" s="1015" customFormat="1" ht="19.95" customHeight="1" thickBot="1">
      <c r="B6" s="1016"/>
      <c r="C6" s="1017"/>
      <c r="D6" s="999" t="s">
        <v>1159</v>
      </c>
      <c r="E6" s="999"/>
      <c r="F6" s="999"/>
      <c r="H6" s="999"/>
      <c r="I6" s="999" t="s">
        <v>302</v>
      </c>
      <c r="J6" s="999"/>
      <c r="L6" s="1081"/>
      <c r="M6" s="999" t="s">
        <v>169</v>
      </c>
      <c r="Q6" s="999" t="s">
        <v>109</v>
      </c>
      <c r="R6" s="1074"/>
      <c r="S6" s="1059"/>
      <c r="T6" s="1059"/>
      <c r="V6" s="999" t="s">
        <v>110</v>
      </c>
      <c r="Z6" s="1081"/>
      <c r="AA6" s="999" t="s">
        <v>180</v>
      </c>
      <c r="AB6" s="999"/>
      <c r="AF6" s="1016"/>
      <c r="AG6" s="1016"/>
      <c r="AH6" s="1016"/>
      <c r="AI6" s="1016"/>
    </row>
    <row r="7" spans="1:42" s="1015" customFormat="1" ht="19.95" customHeight="1" thickBot="1">
      <c r="B7" s="1016"/>
      <c r="C7" s="1017"/>
      <c r="D7" s="1957">
        <f ca="1">TODAY()-15</f>
        <v>45937</v>
      </c>
      <c r="E7" s="2070"/>
      <c r="F7" s="2070"/>
      <c r="G7" s="2071"/>
      <c r="H7" s="893"/>
      <c r="I7" s="1949" t="s">
        <v>70</v>
      </c>
      <c r="J7" s="1962"/>
      <c r="K7" s="1963"/>
      <c r="L7" s="1081"/>
      <c r="M7" s="1964" t="s">
        <v>262</v>
      </c>
      <c r="N7" s="1965"/>
      <c r="O7" s="1966"/>
      <c r="P7" s="1113"/>
      <c r="Q7" s="1949" t="s">
        <v>116</v>
      </c>
      <c r="R7" s="1962"/>
      <c r="S7" s="1962"/>
      <c r="T7" s="2068"/>
      <c r="U7" s="893"/>
      <c r="V7" s="1964" t="s">
        <v>112</v>
      </c>
      <c r="W7" s="1952"/>
      <c r="X7" s="1952"/>
      <c r="Y7" s="1953"/>
      <c r="Z7" s="1081"/>
      <c r="AA7" s="2077" t="s">
        <v>1971</v>
      </c>
      <c r="AB7" s="2078"/>
      <c r="AC7" s="1968"/>
      <c r="AD7" s="1969"/>
      <c r="AF7" s="1016"/>
      <c r="AG7" s="1016"/>
      <c r="AH7" s="1016"/>
      <c r="AI7" s="1016"/>
    </row>
    <row r="8" spans="1:42" s="1015" customFormat="1" ht="19.95" customHeight="1">
      <c r="B8" s="1016"/>
      <c r="C8" s="1017"/>
      <c r="D8" s="1071" t="s">
        <v>479</v>
      </c>
      <c r="E8" s="1071"/>
      <c r="F8" s="1071"/>
      <c r="H8" s="1081"/>
      <c r="I8" s="1081"/>
      <c r="J8" s="1081"/>
      <c r="K8" s="1081"/>
      <c r="L8" s="1081"/>
      <c r="M8"/>
      <c r="N8" s="16"/>
      <c r="O8"/>
      <c r="P8"/>
      <c r="Q8"/>
      <c r="R8"/>
      <c r="S8"/>
      <c r="T8"/>
      <c r="U8"/>
      <c r="V8"/>
      <c r="W8"/>
      <c r="X8" s="41"/>
      <c r="Y8" s="1284"/>
      <c r="Z8" s="1284"/>
      <c r="AA8" s="664"/>
      <c r="AB8" s="664"/>
      <c r="AC8" s="141"/>
      <c r="AD8" s="141"/>
      <c r="AF8" s="1016"/>
      <c r="AG8" s="1016"/>
      <c r="AH8" s="1016"/>
      <c r="AI8" s="1016"/>
    </row>
    <row r="9" spans="1:42" s="1015" customFormat="1" ht="19.95" customHeight="1">
      <c r="B9" s="1016"/>
      <c r="C9" s="1017"/>
      <c r="D9" s="999" t="s">
        <v>142</v>
      </c>
      <c r="E9" s="999"/>
      <c r="F9" s="999"/>
      <c r="H9" s="999"/>
      <c r="I9" s="999" t="s">
        <v>105</v>
      </c>
      <c r="J9" s="999"/>
      <c r="M9" s="999" t="s">
        <v>6</v>
      </c>
      <c r="Q9" s="999" t="s">
        <v>62</v>
      </c>
      <c r="S9" s="999"/>
      <c r="T9" s="999"/>
      <c r="V9" s="999" t="s">
        <v>8</v>
      </c>
      <c r="W9" s="999"/>
      <c r="X9" s="1081"/>
      <c r="Z9" s="1081"/>
      <c r="AA9" s="999" t="s">
        <v>9</v>
      </c>
      <c r="AB9" s="999"/>
      <c r="AF9" s="1016"/>
      <c r="AG9" s="1016"/>
      <c r="AH9" s="1016"/>
      <c r="AI9" s="1016"/>
    </row>
    <row r="10" spans="1:42" s="1015" customFormat="1" ht="19.95" customHeight="1">
      <c r="B10" s="1016"/>
      <c r="C10" s="1017"/>
      <c r="D10" s="2067">
        <v>2025</v>
      </c>
      <c r="E10" s="2072"/>
      <c r="F10" s="2072"/>
      <c r="G10" s="2071"/>
      <c r="H10" s="893"/>
      <c r="I10" s="1949" t="s">
        <v>15</v>
      </c>
      <c r="J10" s="1962"/>
      <c r="K10" s="1963"/>
      <c r="L10" s="1113"/>
      <c r="M10" s="1954">
        <v>350000</v>
      </c>
      <c r="N10" s="1955"/>
      <c r="O10" s="1956"/>
      <c r="P10" s="1113"/>
      <c r="Q10" s="2067">
        <v>1</v>
      </c>
      <c r="R10" s="2071"/>
      <c r="S10" s="2067" t="s">
        <v>142</v>
      </c>
      <c r="T10" s="2068"/>
      <c r="U10" s="893"/>
      <c r="V10" s="2074">
        <f ca="1">TODAY()-1</f>
        <v>45951</v>
      </c>
      <c r="W10" s="2075"/>
      <c r="X10" s="2075"/>
      <c r="Y10" s="2076"/>
      <c r="Z10" s="893"/>
      <c r="AA10" s="2074">
        <f ca="1">V10+364</f>
        <v>46315</v>
      </c>
      <c r="AB10" s="2075"/>
      <c r="AC10" s="2075"/>
      <c r="AD10" s="2076"/>
      <c r="AF10" s="1016"/>
      <c r="AG10" s="1016"/>
      <c r="AH10" s="1016"/>
      <c r="AI10" s="1016"/>
    </row>
    <row r="11" spans="1:42" s="1015" customFormat="1" ht="19.95" customHeight="1">
      <c r="B11" s="1016"/>
      <c r="C11" s="1017"/>
      <c r="D11" s="1071" t="s">
        <v>7</v>
      </c>
      <c r="E11" s="1071"/>
      <c r="F11" s="1071"/>
      <c r="H11" s="25"/>
      <c r="I11" s="25"/>
      <c r="J11" s="25"/>
      <c r="K11" s="26"/>
      <c r="L11" s="1113"/>
      <c r="M11" s="25"/>
      <c r="N11" s="99"/>
      <c r="O11" s="26"/>
      <c r="P11" s="1563"/>
      <c r="Q11" s="25"/>
      <c r="R11" s="1292"/>
      <c r="S11" s="141"/>
      <c r="T11" s="141"/>
      <c r="U11" s="893"/>
      <c r="V11" s="25"/>
      <c r="W11" s="25"/>
      <c r="X11" s="25"/>
      <c r="Y11" s="26"/>
      <c r="Z11" s="1292"/>
      <c r="AA11" s="1455"/>
      <c r="AB11" s="1455"/>
      <c r="AC11" s="1292"/>
      <c r="AD11" s="1292"/>
      <c r="AF11" s="1016"/>
      <c r="AG11" s="1016"/>
      <c r="AH11" s="1016"/>
      <c r="AI11" s="1016"/>
    </row>
    <row r="12" spans="1:42" s="1015" customFormat="1" ht="19.95" customHeight="1" thickBot="1">
      <c r="B12" s="1016"/>
      <c r="C12" s="1017"/>
      <c r="D12" s="999" t="s">
        <v>576</v>
      </c>
      <c r="E12" s="999"/>
      <c r="F12" s="999"/>
      <c r="I12" s="999" t="s">
        <v>416</v>
      </c>
      <c r="J12" s="999"/>
      <c r="M12" s="999" t="s">
        <v>104</v>
      </c>
      <c r="Q12" s="999" t="s">
        <v>1822</v>
      </c>
      <c r="R12" s="1074"/>
      <c r="S12" s="1059" t="s">
        <v>1021</v>
      </c>
      <c r="T12" s="1059"/>
      <c r="V12" s="999" t="s">
        <v>1089</v>
      </c>
      <c r="Z12" s="1081"/>
      <c r="AA12" s="999" t="s">
        <v>1183</v>
      </c>
      <c r="AB12" s="16"/>
      <c r="AC12" s="16"/>
      <c r="AD12" s="16"/>
      <c r="AF12" s="1016"/>
      <c r="AG12" s="1016"/>
      <c r="AH12" s="1016"/>
      <c r="AI12" s="1016"/>
    </row>
    <row r="13" spans="1:42" s="1015" customFormat="1" ht="19.95" customHeight="1" thickBot="1">
      <c r="B13" s="1016"/>
      <c r="C13" s="1017"/>
      <c r="D13" s="2063">
        <v>19821</v>
      </c>
      <c r="E13" s="2064"/>
      <c r="F13" s="2064"/>
      <c r="G13" s="1925"/>
      <c r="H13" s="1564"/>
      <c r="I13" s="2063">
        <v>21354</v>
      </c>
      <c r="J13" s="2065"/>
      <c r="K13" s="2066"/>
      <c r="L13" s="1113"/>
      <c r="M13" s="1964" t="s">
        <v>84</v>
      </c>
      <c r="N13" s="1965"/>
      <c r="O13" s="1966"/>
      <c r="P13" s="1113"/>
      <c r="Q13" s="1600">
        <v>2</v>
      </c>
      <c r="R13" s="1601"/>
      <c r="S13" s="2067" t="s">
        <v>87</v>
      </c>
      <c r="T13" s="2068"/>
      <c r="U13" s="893"/>
      <c r="V13" s="893"/>
      <c r="W13" s="26"/>
      <c r="X13" s="2069" t="s">
        <v>81</v>
      </c>
      <c r="Y13" s="1969"/>
      <c r="Z13" s="1081"/>
      <c r="AA13" s="2069" t="s">
        <v>1319</v>
      </c>
      <c r="AB13" s="1968"/>
      <c r="AC13" s="1968"/>
      <c r="AD13" s="1969"/>
      <c r="AF13" s="1016"/>
      <c r="AG13" s="1016"/>
      <c r="AH13" s="1016"/>
      <c r="AI13" s="1016"/>
    </row>
    <row r="14" spans="1:42" s="1015" customFormat="1" ht="19.95" customHeight="1">
      <c r="B14" s="1016"/>
      <c r="C14" s="1017"/>
      <c r="D14" s="1017"/>
      <c r="E14" s="1017"/>
      <c r="F14" s="1017"/>
      <c r="G14" s="893"/>
      <c r="H14" s="893"/>
      <c r="I14" s="893"/>
      <c r="J14" s="893"/>
      <c r="K14" s="893"/>
      <c r="L14" s="893"/>
      <c r="M14" s="893"/>
      <c r="N14" s="893"/>
      <c r="O14" s="893"/>
      <c r="P14" s="893"/>
      <c r="Q14" s="893"/>
      <c r="R14" s="893"/>
      <c r="S14" s="893"/>
      <c r="T14" s="893"/>
      <c r="U14" s="893"/>
      <c r="V14" s="893"/>
      <c r="W14" s="893"/>
      <c r="X14" s="893"/>
      <c r="Y14" s="893"/>
      <c r="Z14" s="893"/>
      <c r="AA14" s="893"/>
      <c r="AB14" s="893"/>
      <c r="AC14" s="893"/>
      <c r="AD14" s="893"/>
      <c r="AF14" s="1016"/>
      <c r="AG14" s="1016"/>
      <c r="AH14" s="1016"/>
      <c r="AI14" s="1016"/>
    </row>
    <row r="15" spans="1:42" s="1015" customFormat="1" ht="4.8" customHeight="1" thickBot="1">
      <c r="B15" s="1016"/>
      <c r="C15" s="1017"/>
      <c r="D15" s="1017"/>
      <c r="E15" s="1017"/>
      <c r="F15" s="1017"/>
      <c r="G15" s="893"/>
      <c r="H15" s="893"/>
      <c r="I15" s="893"/>
      <c r="J15" s="893"/>
      <c r="K15" s="893"/>
      <c r="L15" s="893"/>
      <c r="M15" s="893"/>
      <c r="N15" s="893"/>
      <c r="O15" s="893"/>
      <c r="P15" s="893"/>
      <c r="Q15" s="893"/>
      <c r="R15" s="893"/>
      <c r="S15" s="893"/>
      <c r="T15" s="893"/>
      <c r="U15" s="893"/>
      <c r="V15" s="893"/>
      <c r="W15" s="893"/>
      <c r="X15" s="893"/>
      <c r="Y15" s="893"/>
      <c r="Z15" s="893"/>
      <c r="AA15" s="893"/>
      <c r="AB15" s="893"/>
      <c r="AC15" s="893"/>
      <c r="AD15" s="893"/>
      <c r="AF15" s="1016"/>
      <c r="AG15" s="1016"/>
      <c r="AH15" s="1016"/>
      <c r="AI15" s="1016"/>
    </row>
    <row r="16" spans="1:42" s="1074" customFormat="1" ht="22.8" customHeight="1">
      <c r="B16" s="1285"/>
      <c r="C16" s="1286"/>
      <c r="D16" s="1607"/>
      <c r="E16" s="1608" t="s">
        <v>2031</v>
      </c>
      <c r="F16" s="1567"/>
      <c r="G16" s="1566"/>
      <c r="H16" s="1609"/>
      <c r="I16" s="1610"/>
      <c r="J16" s="1566"/>
      <c r="K16" s="1592"/>
      <c r="L16" s="1566"/>
      <c r="M16" s="1591"/>
      <c r="N16" s="1591"/>
      <c r="O16" s="1566"/>
      <c r="P16" s="1610"/>
      <c r="Q16" s="1566"/>
      <c r="R16" s="1591"/>
      <c r="S16" s="1591"/>
      <c r="T16" s="1591"/>
      <c r="U16" s="1591"/>
      <c r="V16" s="1566"/>
      <c r="W16" s="1592"/>
      <c r="X16" s="1567"/>
      <c r="Y16" s="1624" t="s">
        <v>2034</v>
      </c>
      <c r="Z16" s="1625"/>
      <c r="AA16" s="1625"/>
      <c r="AB16" s="1625"/>
      <c r="AC16" s="1625"/>
      <c r="AD16" s="1611"/>
      <c r="AF16" s="1285"/>
      <c r="AG16" s="1285"/>
      <c r="AH16" s="1285"/>
      <c r="AI16" s="1285"/>
    </row>
    <row r="17" spans="1:35" s="1015" customFormat="1" ht="19.95" customHeight="1">
      <c r="B17" s="1016"/>
      <c r="C17" s="1017"/>
      <c r="D17" s="1568"/>
      <c r="E17" s="1569" t="s">
        <v>2029</v>
      </c>
      <c r="F17" s="1571"/>
      <c r="G17" s="1570" t="s">
        <v>270</v>
      </c>
      <c r="H17" s="1570" t="s">
        <v>271</v>
      </c>
      <c r="I17" s="1572"/>
      <c r="J17" s="1573" t="s">
        <v>142</v>
      </c>
      <c r="K17" s="1573" t="s">
        <v>67</v>
      </c>
      <c r="L17" s="1573"/>
      <c r="M17" s="1574"/>
      <c r="N17" s="1570" t="s">
        <v>146</v>
      </c>
      <c r="O17" s="1570"/>
      <c r="P17" s="1570"/>
      <c r="Q17" s="1570" t="s">
        <v>385</v>
      </c>
      <c r="R17" s="2061" t="s">
        <v>151</v>
      </c>
      <c r="S17" s="2062"/>
      <c r="T17" s="1651"/>
      <c r="U17" s="1605"/>
      <c r="V17" s="1569" t="s">
        <v>147</v>
      </c>
      <c r="W17" s="1569"/>
      <c r="X17" s="1569"/>
      <c r="Y17" s="1589" t="s">
        <v>2022</v>
      </c>
      <c r="Z17" s="1589"/>
      <c r="AA17" s="1589" t="s">
        <v>2023</v>
      </c>
      <c r="AB17" s="1589"/>
      <c r="AC17" s="1589" t="s">
        <v>2024</v>
      </c>
      <c r="AD17" s="1575"/>
      <c r="AF17" s="1016"/>
      <c r="AG17" s="1016"/>
      <c r="AH17" s="1016"/>
      <c r="AI17" s="1016"/>
    </row>
    <row r="18" spans="1:35" s="1289" customFormat="1" ht="19.95" customHeight="1">
      <c r="A18" s="1455"/>
      <c r="B18" s="1585"/>
      <c r="C18" s="1586"/>
      <c r="D18" s="1587"/>
      <c r="E18" s="1582" t="s">
        <v>2027</v>
      </c>
      <c r="F18" s="1590"/>
      <c r="G18" s="1582" t="s">
        <v>352</v>
      </c>
      <c r="H18" s="1583" t="s">
        <v>2028</v>
      </c>
      <c r="I18" s="1584"/>
      <c r="J18" s="1582">
        <v>2025</v>
      </c>
      <c r="K18" s="2057" t="s">
        <v>2030</v>
      </c>
      <c r="L18" s="2058"/>
      <c r="M18" s="2059"/>
      <c r="N18" s="2054" t="s">
        <v>143</v>
      </c>
      <c r="O18" s="2055"/>
      <c r="P18" s="2056"/>
      <c r="Q18" s="1606">
        <v>1600</v>
      </c>
      <c r="R18" s="2080" t="s">
        <v>2036</v>
      </c>
      <c r="S18" s="2058"/>
      <c r="T18" s="2058"/>
      <c r="U18" s="2059"/>
      <c r="V18" s="2081" t="s">
        <v>148</v>
      </c>
      <c r="W18" s="2071"/>
      <c r="X18" s="1588"/>
      <c r="Y18" s="1594">
        <v>10000</v>
      </c>
      <c r="Z18" s="1595"/>
      <c r="AA18" s="1594">
        <v>15000</v>
      </c>
      <c r="AB18" s="1596"/>
      <c r="AC18" s="1594">
        <v>250000</v>
      </c>
      <c r="AD18" s="1576"/>
      <c r="AF18" s="1290"/>
      <c r="AG18" s="1290"/>
      <c r="AH18" s="1290"/>
      <c r="AI18" s="1290"/>
    </row>
    <row r="19" spans="1:35" s="1015" customFormat="1" ht="9.6" customHeight="1" thickBot="1">
      <c r="B19" s="1016"/>
      <c r="C19" s="1017"/>
      <c r="D19" s="1577"/>
      <c r="E19" s="1578"/>
      <c r="F19" s="1578"/>
      <c r="G19" s="1578"/>
      <c r="H19" s="1578"/>
      <c r="I19" s="1578"/>
      <c r="J19" s="1578"/>
      <c r="K19" s="1578"/>
      <c r="L19" s="1578"/>
      <c r="M19" s="1578"/>
      <c r="N19" s="1578"/>
      <c r="O19" s="1578"/>
      <c r="P19" s="1578"/>
      <c r="Q19" s="1578"/>
      <c r="R19" s="1578"/>
      <c r="S19" s="1578"/>
      <c r="T19" s="1578"/>
      <c r="U19" s="1578"/>
      <c r="V19" s="1578"/>
      <c r="W19" s="1578"/>
      <c r="X19" s="1578"/>
      <c r="Y19" s="1578"/>
      <c r="Z19" s="1579"/>
      <c r="AA19" s="1579"/>
      <c r="AB19" s="1579"/>
      <c r="AC19" s="1580"/>
      <c r="AD19" s="1581"/>
      <c r="AF19" s="1016"/>
      <c r="AG19" s="1016"/>
      <c r="AH19" s="1016"/>
      <c r="AI19" s="1016"/>
    </row>
    <row r="20" spans="1:35" s="1292" customFormat="1" ht="19.95" customHeight="1" thickBot="1">
      <c r="B20" s="1293"/>
      <c r="C20" s="1294"/>
      <c r="D20" s="1294"/>
      <c r="E20" s="1294"/>
      <c r="F20" s="1294"/>
      <c r="AA20" s="1455"/>
      <c r="AB20" s="1455"/>
      <c r="AF20" s="1293"/>
      <c r="AG20" s="1293"/>
      <c r="AH20" s="1293"/>
      <c r="AI20" s="1293"/>
    </row>
    <row r="21" spans="1:35" s="1292" customFormat="1" ht="19.95" customHeight="1">
      <c r="B21" s="1293"/>
      <c r="C21" s="1294"/>
      <c r="D21" s="1607"/>
      <c r="E21" s="1608" t="s">
        <v>2035</v>
      </c>
      <c r="F21" s="1567"/>
      <c r="G21" s="1566"/>
      <c r="H21" s="1566"/>
      <c r="I21" s="1566"/>
      <c r="J21" s="1566"/>
      <c r="K21" s="1592"/>
      <c r="L21" s="1566"/>
      <c r="M21" s="1591"/>
      <c r="N21" s="1591"/>
      <c r="O21" s="1566"/>
      <c r="P21" s="1610"/>
      <c r="Q21" s="1566"/>
      <c r="R21" s="1591"/>
      <c r="S21" s="1591"/>
      <c r="T21" s="1591"/>
      <c r="U21" s="1591"/>
      <c r="V21" s="1566"/>
      <c r="W21" s="1592"/>
      <c r="X21" s="1567"/>
      <c r="Y21" s="1608"/>
      <c r="Z21" s="1593"/>
      <c r="AA21" s="1593"/>
      <c r="AB21" s="1593"/>
      <c r="AC21" s="1593"/>
      <c r="AD21" s="1611"/>
      <c r="AF21" s="1293"/>
      <c r="AG21" s="1293"/>
      <c r="AH21" s="1293"/>
      <c r="AI21" s="1293"/>
    </row>
    <row r="22" spans="1:35" s="1074" customFormat="1" ht="19.95" customHeight="1">
      <c r="B22" s="1285"/>
      <c r="C22" s="1286"/>
      <c r="D22" s="1568"/>
      <c r="E22" s="1569" t="s">
        <v>403</v>
      </c>
      <c r="F22" s="1614"/>
      <c r="G22" s="1569"/>
      <c r="H22" s="1569"/>
      <c r="I22" s="1569"/>
      <c r="J22" s="1615" t="s">
        <v>1505</v>
      </c>
      <c r="K22" s="1569"/>
      <c r="L22" s="1569"/>
      <c r="M22" s="1615" t="s">
        <v>448</v>
      </c>
      <c r="N22" s="1569" t="s">
        <v>2037</v>
      </c>
      <c r="O22" s="1569"/>
      <c r="P22" s="1569"/>
      <c r="Q22" s="1589"/>
      <c r="R22" s="1589"/>
      <c r="S22" s="1569" t="s">
        <v>455</v>
      </c>
      <c r="T22" s="1569"/>
      <c r="U22" s="1589"/>
      <c r="V22" s="1589" t="s">
        <v>2038</v>
      </c>
      <c r="W22" s="1589"/>
      <c r="X22" s="1589"/>
      <c r="Y22" s="1589" t="s">
        <v>1922</v>
      </c>
      <c r="Z22" s="1589"/>
      <c r="AA22" s="1589"/>
      <c r="AB22" s="1589"/>
      <c r="AC22" s="1589"/>
      <c r="AD22" s="1575"/>
      <c r="AF22" s="1285"/>
      <c r="AG22" s="1285"/>
      <c r="AH22" s="1285"/>
      <c r="AI22" s="1285"/>
    </row>
    <row r="23" spans="1:35" s="1289" customFormat="1" ht="19.95" customHeight="1">
      <c r="B23" s="1290"/>
      <c r="C23" s="1291"/>
      <c r="D23" s="1587"/>
      <c r="E23" s="2054" t="s">
        <v>2039</v>
      </c>
      <c r="F23" s="2055"/>
      <c r="G23" s="2055"/>
      <c r="H23" s="2055"/>
      <c r="I23" s="2056"/>
      <c r="J23" s="1604" t="s">
        <v>2040</v>
      </c>
      <c r="K23" s="1623"/>
      <c r="L23" s="1612"/>
      <c r="M23" s="1617">
        <v>46021</v>
      </c>
      <c r="N23" s="1028" t="s">
        <v>2041</v>
      </c>
      <c r="O23" s="1599"/>
      <c r="P23" s="1599"/>
      <c r="Q23" s="1602"/>
      <c r="R23" s="1589"/>
      <c r="S23" s="1616">
        <v>0.5</v>
      </c>
      <c r="T23" s="1569"/>
      <c r="U23" s="1589"/>
      <c r="V23" s="1613">
        <v>15000</v>
      </c>
      <c r="W23" s="1589"/>
      <c r="X23" s="1589"/>
      <c r="Y23" s="1627">
        <v>250000</v>
      </c>
      <c r="Z23" s="1589"/>
      <c r="AA23" s="1589"/>
      <c r="AB23" s="1589"/>
      <c r="AC23" s="1589"/>
      <c r="AD23" s="1576"/>
      <c r="AF23" s="1290"/>
      <c r="AG23" s="1290"/>
      <c r="AH23" s="1290"/>
      <c r="AI23" s="1290"/>
    </row>
    <row r="24" spans="1:35" ht="15" thickBot="1">
      <c r="D24" s="1577"/>
      <c r="E24" s="1578"/>
      <c r="F24" s="1578"/>
      <c r="G24" s="1578"/>
      <c r="H24" s="1578"/>
      <c r="I24" s="1578"/>
      <c r="J24" s="1578"/>
      <c r="K24" s="1578"/>
      <c r="L24" s="1578"/>
      <c r="M24" s="1578"/>
      <c r="N24" s="1578"/>
      <c r="O24" s="1578"/>
      <c r="P24" s="1578"/>
      <c r="Q24" s="1578"/>
      <c r="R24" s="1578"/>
      <c r="S24" s="1578"/>
      <c r="T24" s="1578"/>
      <c r="U24" s="1578"/>
      <c r="V24" s="1578"/>
      <c r="W24" s="1578"/>
      <c r="X24" s="1578"/>
      <c r="Y24" s="1578"/>
      <c r="Z24" s="1579"/>
      <c r="AA24" s="1579"/>
      <c r="AB24" s="1579"/>
      <c r="AC24" s="1580"/>
      <c r="AD24" s="1581"/>
    </row>
    <row r="27" spans="1:35" s="1292" customFormat="1" ht="19.95" customHeight="1">
      <c r="B27" s="1293"/>
      <c r="C27" s="1294"/>
      <c r="D27" s="1294"/>
      <c r="E27" s="1294"/>
      <c r="F27" s="1294"/>
      <c r="AF27" s="1293"/>
      <c r="AG27" s="1293"/>
      <c r="AH27" s="1293"/>
      <c r="AI27" s="1293"/>
    </row>
    <row r="28" spans="1:35" s="1015" customFormat="1" ht="19.95" customHeight="1">
      <c r="B28" s="1016"/>
      <c r="C28" s="1017"/>
      <c r="D28" s="1017"/>
      <c r="E28" s="1017"/>
      <c r="F28" s="1017"/>
      <c r="AF28" s="1016"/>
      <c r="AG28" s="1016"/>
      <c r="AH28" s="1016"/>
      <c r="AI28" s="1016"/>
    </row>
    <row r="29" spans="1:35" s="1113" customFormat="1" ht="19.95" customHeight="1">
      <c r="B29" s="1295"/>
      <c r="C29" s="1083"/>
      <c r="D29" s="1083"/>
      <c r="E29" s="1083"/>
      <c r="F29" s="1083"/>
      <c r="AF29" s="1295"/>
      <c r="AG29" s="1295"/>
      <c r="AH29" s="1295"/>
      <c r="AI29" s="1295"/>
    </row>
    <row r="30" spans="1:35" s="1015" customFormat="1" ht="27.6" hidden="1" customHeight="1">
      <c r="B30" s="1016"/>
      <c r="C30" s="1017"/>
      <c r="D30" s="1017"/>
      <c r="E30" s="1017"/>
      <c r="F30" s="1017"/>
      <c r="G30" s="1071" t="s">
        <v>104</v>
      </c>
      <c r="H30" s="1081"/>
      <c r="I30" s="1081"/>
      <c r="J30" s="1081"/>
      <c r="K30" s="1081"/>
      <c r="L30" s="1081"/>
      <c r="M30" s="1081"/>
      <c r="N30" s="1081"/>
      <c r="O30" s="1081"/>
      <c r="P30" s="1059"/>
      <c r="Q30" s="1081"/>
      <c r="R30" s="1081"/>
      <c r="S30" s="1081"/>
      <c r="T30" s="1081"/>
      <c r="U30" s="1081"/>
      <c r="V30" s="1081"/>
      <c r="W30" s="1081"/>
      <c r="X30" s="1081"/>
      <c r="Y30" s="1081"/>
      <c r="Z30" s="1081"/>
      <c r="AA30" s="1081"/>
      <c r="AB30" s="1081"/>
      <c r="AC30" s="1284"/>
      <c r="AD30" s="1284"/>
      <c r="AF30" s="1016"/>
      <c r="AG30" s="1016"/>
      <c r="AH30" s="1016"/>
      <c r="AI30" s="1016"/>
    </row>
    <row r="31" spans="1:35" s="1015" customFormat="1" ht="19.95" customHeight="1">
      <c r="B31" s="1016"/>
      <c r="C31" s="1017"/>
      <c r="D31" s="1017"/>
      <c r="E31" s="999" t="s">
        <v>1941</v>
      </c>
      <c r="F31" s="1017"/>
      <c r="H31" s="1081"/>
      <c r="I31" s="999" t="s">
        <v>1958</v>
      </c>
      <c r="J31" s="999"/>
      <c r="L31" s="999"/>
      <c r="M31" s="999" t="s">
        <v>1222</v>
      </c>
      <c r="P31" s="1059"/>
      <c r="Q31" s="999" t="s">
        <v>49</v>
      </c>
      <c r="R31" s="999"/>
      <c r="S31" s="999"/>
      <c r="T31" s="999"/>
      <c r="V31" s="999" t="s">
        <v>1940</v>
      </c>
      <c r="AA31" s="999" t="s">
        <v>575</v>
      </c>
      <c r="AB31" s="999"/>
      <c r="AC31" s="999"/>
      <c r="AD31" s="999"/>
      <c r="AF31" s="1016"/>
      <c r="AG31" s="1016"/>
      <c r="AH31" s="1016"/>
      <c r="AI31" s="1016"/>
    </row>
    <row r="32" spans="1:35" s="1113" customFormat="1" ht="19.95" customHeight="1">
      <c r="B32" s="1295"/>
      <c r="C32" s="1083"/>
      <c r="D32" s="1083"/>
      <c r="E32" s="1449" t="s">
        <v>87</v>
      </c>
      <c r="F32" s="1083"/>
      <c r="H32" s="1082"/>
      <c r="I32" s="1949" t="s">
        <v>1379</v>
      </c>
      <c r="J32" s="1962"/>
      <c r="K32" s="1963"/>
      <c r="L32" s="141"/>
      <c r="M32" s="1949" t="s">
        <v>1164</v>
      </c>
      <c r="N32" s="1952"/>
      <c r="O32" s="1953"/>
      <c r="Q32" s="1923">
        <f>ROUND(0.0875*X18,0)</f>
        <v>0</v>
      </c>
      <c r="R32" s="1924"/>
      <c r="S32" s="1925"/>
      <c r="T32" s="364"/>
      <c r="U32" s="1111"/>
      <c r="V32" s="1923">
        <f>ROUND(0.01*Q32,0)</f>
        <v>0</v>
      </c>
      <c r="W32" s="1924"/>
      <c r="X32" s="1924"/>
      <c r="Y32" s="1925"/>
      <c r="Z32" s="893"/>
      <c r="AA32" s="1923">
        <f>Q32+V32</f>
        <v>0</v>
      </c>
      <c r="AB32" s="2079"/>
      <c r="AC32" s="1925"/>
      <c r="AD32" s="364"/>
      <c r="AF32" s="1295"/>
      <c r="AG32" s="1295"/>
      <c r="AH32" s="1295"/>
      <c r="AI32" s="1295"/>
    </row>
    <row r="33" spans="2:35" s="1015" customFormat="1" ht="25.05" customHeight="1">
      <c r="B33" s="1016"/>
      <c r="C33" s="1017"/>
      <c r="D33" s="1017"/>
      <c r="E33" s="1071" t="s">
        <v>104</v>
      </c>
      <c r="F33" s="1017"/>
      <c r="H33" s="1081"/>
      <c r="I33" s="1081"/>
      <c r="J33" s="1081"/>
      <c r="K33" s="1081"/>
      <c r="L33" s="1081"/>
      <c r="M33" s="1081"/>
      <c r="N33" s="1081"/>
      <c r="O33" s="1081"/>
      <c r="P33" s="1081"/>
      <c r="Q33" s="1074"/>
      <c r="R33" s="1074"/>
      <c r="S33" s="999"/>
      <c r="T33" s="999"/>
      <c r="U33" s="93"/>
      <c r="V33" s="999" t="s">
        <v>300</v>
      </c>
      <c r="AF33" s="1016"/>
      <c r="AG33" s="1016"/>
      <c r="AH33" s="1016"/>
      <c r="AI33" s="1016"/>
    </row>
    <row r="34" spans="2:35" ht="19.95" customHeight="1">
      <c r="E34" s="999" t="s">
        <v>1845</v>
      </c>
      <c r="H34" s="999"/>
      <c r="I34" s="999" t="s">
        <v>1857</v>
      </c>
      <c r="J34" s="93"/>
      <c r="L34" s="1081"/>
      <c r="M34" s="999" t="s">
        <v>1542</v>
      </c>
      <c r="N34" s="999"/>
      <c r="O34" s="1081"/>
      <c r="Q34" s="999" t="s">
        <v>1891</v>
      </c>
      <c r="R34" s="1081"/>
      <c r="U34" s="999"/>
      <c r="V34" s="93"/>
      <c r="W34" s="93"/>
      <c r="X34" s="93"/>
    </row>
    <row r="35" spans="2:35" s="1111" customFormat="1" ht="19.95" customHeight="1">
      <c r="B35" s="1297"/>
      <c r="C35" s="1298"/>
      <c r="D35" s="1298"/>
      <c r="E35" s="1521" t="s">
        <v>1538</v>
      </c>
      <c r="F35" s="1298"/>
      <c r="H35" s="99"/>
      <c r="I35" s="1943">
        <f ca="1">TODAY()-5</f>
        <v>45947</v>
      </c>
      <c r="J35" s="1944"/>
      <c r="K35" s="1945"/>
      <c r="L35" s="1019"/>
      <c r="M35" s="1943">
        <f ca="1">TODAY()-1</f>
        <v>45951</v>
      </c>
      <c r="N35" s="1944"/>
      <c r="O35" s="1945"/>
      <c r="P35" s="893"/>
      <c r="Q35" s="1946" t="s">
        <v>1966</v>
      </c>
      <c r="R35" s="1947"/>
      <c r="S35" s="1947"/>
      <c r="T35" s="1947"/>
      <c r="U35" s="1947"/>
      <c r="V35" s="1947"/>
      <c r="W35" s="1947"/>
      <c r="X35" s="1947"/>
      <c r="Y35" s="1947"/>
      <c r="Z35" s="1947"/>
      <c r="AA35" s="1947"/>
      <c r="AB35" s="1947"/>
      <c r="AC35" s="1948"/>
      <c r="AD35" s="1565"/>
      <c r="AF35" s="1297"/>
      <c r="AG35" s="1297"/>
      <c r="AH35" s="1297"/>
      <c r="AI35" s="1297"/>
    </row>
    <row r="36" spans="2:35" s="1111" customFormat="1" ht="25.05" customHeight="1">
      <c r="B36" s="1297"/>
      <c r="C36" s="1298"/>
      <c r="D36" s="1298"/>
      <c r="E36" s="1071" t="s">
        <v>1980</v>
      </c>
      <c r="F36" s="1298"/>
      <c r="H36" s="893"/>
      <c r="I36" s="893"/>
      <c r="J36" s="893"/>
      <c r="K36" s="893"/>
      <c r="L36" s="893"/>
      <c r="M36" s="893"/>
      <c r="N36" s="893"/>
      <c r="O36" s="893"/>
      <c r="P36" s="893"/>
      <c r="Q36" s="893"/>
      <c r="R36" s="893"/>
      <c r="S36" s="893"/>
      <c r="T36" s="893"/>
      <c r="U36" s="893"/>
      <c r="V36" s="893"/>
      <c r="W36" s="893"/>
      <c r="X36" s="893"/>
      <c r="Y36" s="893"/>
      <c r="Z36" s="893"/>
      <c r="AA36" s="893"/>
      <c r="AB36" s="893"/>
      <c r="AC36" s="893"/>
      <c r="AD36" s="893"/>
      <c r="AF36" s="1297"/>
      <c r="AG36" s="1297"/>
      <c r="AH36" s="1297"/>
      <c r="AI36" s="1297"/>
    </row>
    <row r="37" spans="2:35" s="1111" customFormat="1" ht="19.95" customHeight="1">
      <c r="B37" s="1297"/>
      <c r="C37" s="1298"/>
      <c r="D37" s="1298"/>
      <c r="E37" s="999" t="s">
        <v>703</v>
      </c>
      <c r="F37" s="1298"/>
      <c r="H37" s="99"/>
      <c r="I37" s="999" t="s">
        <v>1967</v>
      </c>
      <c r="J37" s="1015"/>
      <c r="K37" s="1015"/>
      <c r="M37" s="999" t="s">
        <v>1</v>
      </c>
      <c r="Q37" s="999" t="s">
        <v>1960</v>
      </c>
      <c r="R37" s="1015"/>
      <c r="V37" s="999" t="s">
        <v>8</v>
      </c>
      <c r="W37" s="893"/>
      <c r="X37" s="893"/>
      <c r="AA37" s="999" t="s">
        <v>1936</v>
      </c>
      <c r="AB37" s="999"/>
      <c r="AC37" s="893"/>
      <c r="AD37" s="893"/>
      <c r="AF37" s="1297"/>
      <c r="AG37" s="1297"/>
      <c r="AH37" s="1297"/>
      <c r="AI37" s="1297"/>
    </row>
    <row r="38" spans="2:35" s="1111" customFormat="1" ht="19.95" customHeight="1">
      <c r="B38" s="1297"/>
      <c r="C38" s="1298"/>
      <c r="D38" s="1298"/>
      <c r="E38" s="1520">
        <f ca="1">TODAY()-3</f>
        <v>45949</v>
      </c>
      <c r="F38" s="1298"/>
      <c r="H38" s="99"/>
      <c r="I38" s="1949" t="s">
        <v>1721</v>
      </c>
      <c r="J38" s="1950"/>
      <c r="K38" s="1951"/>
      <c r="M38" s="1949" t="s">
        <v>1969</v>
      </c>
      <c r="N38" s="1952"/>
      <c r="O38" s="1953"/>
      <c r="Q38" s="1954">
        <v>768</v>
      </c>
      <c r="R38" s="1955"/>
      <c r="S38" s="1956"/>
      <c r="T38" s="1626"/>
      <c r="V38" s="1957">
        <f ca="1">TODAY()-15</f>
        <v>45937</v>
      </c>
      <c r="W38" s="1952"/>
      <c r="X38" s="1952"/>
      <c r="Y38" s="1953"/>
      <c r="AA38" s="1958" t="e">
        <f ca="1">TODAY()+(365.25*#REF!)</f>
        <v>#REF!</v>
      </c>
      <c r="AB38" s="1959"/>
      <c r="AC38" s="1961"/>
      <c r="AD38" s="26"/>
      <c r="AF38" s="1297"/>
      <c r="AG38" s="1297"/>
      <c r="AH38" s="1297"/>
      <c r="AI38" s="1297"/>
    </row>
    <row r="39" spans="2:35" s="1012" customFormat="1" ht="19.95" customHeight="1">
      <c r="B39" s="1013"/>
      <c r="C39" s="1014"/>
      <c r="D39" s="1014"/>
      <c r="E39" s="1014"/>
      <c r="F39" s="1014"/>
      <c r="V39" s="999"/>
      <c r="W39" s="999"/>
      <c r="X39" s="999"/>
      <c r="Y39" s="93"/>
      <c r="Z39" s="93"/>
      <c r="AA39" s="93"/>
      <c r="AB39" s="93"/>
      <c r="AF39" s="1013"/>
      <c r="AG39" s="1013"/>
      <c r="AH39" s="1013"/>
      <c r="AI39" s="1013"/>
    </row>
    <row r="40" spans="2:35" ht="15" customHeight="1">
      <c r="C40" s="536"/>
      <c r="D40" s="536"/>
      <c r="E40" s="536"/>
      <c r="F40" s="536"/>
      <c r="G40" s="536"/>
      <c r="H40" s="536"/>
      <c r="I40" s="536"/>
      <c r="J40" s="536"/>
      <c r="K40" s="536"/>
      <c r="L40" s="536"/>
      <c r="M40" s="536"/>
      <c r="N40" s="536"/>
      <c r="O40" s="536"/>
      <c r="P40" s="536"/>
      <c r="Q40" s="536"/>
      <c r="R40" s="536"/>
      <c r="S40" s="536"/>
      <c r="T40" s="536"/>
      <c r="U40" s="536"/>
      <c r="V40" s="536"/>
      <c r="W40" s="536"/>
      <c r="X40" s="536"/>
      <c r="Y40" s="536"/>
      <c r="Z40" s="536"/>
      <c r="AA40" s="536"/>
      <c r="AB40" s="536"/>
      <c r="AC40" s="536"/>
      <c r="AD40" s="536"/>
      <c r="AE40" s="536"/>
      <c r="AG40" s="1013"/>
      <c r="AH40" s="1013"/>
      <c r="AI40" s="1013"/>
    </row>
    <row r="41" spans="2:35" ht="30" customHeight="1">
      <c r="G41" s="1009" t="s">
        <v>114</v>
      </c>
      <c r="AG41" s="534"/>
      <c r="AH41" s="534"/>
      <c r="AI41" s="534"/>
    </row>
    <row r="42" spans="2:35" ht="19.95" customHeight="1">
      <c r="G42" s="999"/>
      <c r="H42" s="1015"/>
      <c r="I42" s="999"/>
      <c r="J42" s="999"/>
      <c r="K42" s="1015"/>
      <c r="L42" s="1015"/>
      <c r="M42" s="999"/>
      <c r="N42" s="1015"/>
      <c r="O42" s="1015"/>
      <c r="P42" s="1015"/>
      <c r="Q42" s="999"/>
      <c r="R42" s="1074"/>
      <c r="S42" s="1059"/>
      <c r="T42" s="1059"/>
      <c r="U42" s="1015"/>
      <c r="V42" s="999"/>
      <c r="W42" s="1015"/>
      <c r="X42" s="1015"/>
      <c r="Y42" s="1015"/>
      <c r="Z42" s="1081"/>
      <c r="AA42" s="999"/>
      <c r="AB42" s="999"/>
      <c r="AC42" s="1015"/>
      <c r="AD42" s="1015"/>
      <c r="AG42" s="1013"/>
      <c r="AH42" s="1013"/>
      <c r="AI42" s="1013"/>
    </row>
    <row r="43" spans="2:35">
      <c r="G43" s="1318"/>
      <c r="H43" s="893"/>
      <c r="I43" s="25"/>
      <c r="J43" s="93"/>
      <c r="K43" s="93"/>
      <c r="L43" s="1113"/>
      <c r="M43" s="893"/>
      <c r="P43" s="1113"/>
      <c r="Q43" s="25"/>
      <c r="R43" s="93"/>
      <c r="S43" s="93"/>
      <c r="T43" s="93"/>
      <c r="U43" s="893"/>
      <c r="V43" s="893"/>
      <c r="W43" s="26"/>
      <c r="X43" s="26"/>
      <c r="Y43" s="26"/>
      <c r="Z43" s="1081"/>
      <c r="AA43" s="57"/>
      <c r="AB43" s="57"/>
      <c r="AC43" s="26"/>
      <c r="AD43" s="26"/>
      <c r="AG43" s="534"/>
      <c r="AH43" s="534"/>
      <c r="AI43" s="534"/>
    </row>
    <row r="44" spans="2:35">
      <c r="M44" s="93"/>
      <c r="N44" s="93"/>
      <c r="O44" s="93"/>
      <c r="P44" s="93"/>
      <c r="Q44" s="93"/>
      <c r="R44" s="93"/>
      <c r="S44" s="93"/>
      <c r="T44" s="93"/>
      <c r="U44" s="93"/>
      <c r="V44" s="93"/>
      <c r="AG44" s="1013"/>
      <c r="AH44" s="1013"/>
      <c r="AI44" s="1013"/>
    </row>
    <row r="45" spans="2:35">
      <c r="AG45" s="534"/>
      <c r="AH45" s="534"/>
      <c r="AI45" s="534"/>
    </row>
    <row r="46" spans="2:35">
      <c r="AG46" s="1013"/>
      <c r="AH46" s="1013"/>
      <c r="AI46" s="1013"/>
    </row>
  </sheetData>
  <mergeCells count="43">
    <mergeCell ref="AA13:AD13"/>
    <mergeCell ref="I35:K35"/>
    <mergeCell ref="M35:O35"/>
    <mergeCell ref="Q35:AC35"/>
    <mergeCell ref="I38:K38"/>
    <mergeCell ref="M38:O38"/>
    <mergeCell ref="Q38:S38"/>
    <mergeCell ref="V38:Y38"/>
    <mergeCell ref="AA38:AC38"/>
    <mergeCell ref="I32:K32"/>
    <mergeCell ref="M32:O32"/>
    <mergeCell ref="Q32:S32"/>
    <mergeCell ref="V32:Y32"/>
    <mergeCell ref="AA32:AC32"/>
    <mergeCell ref="R18:U18"/>
    <mergeCell ref="V18:W18"/>
    <mergeCell ref="AA5:AD5"/>
    <mergeCell ref="I10:K10"/>
    <mergeCell ref="M10:O10"/>
    <mergeCell ref="D7:G7"/>
    <mergeCell ref="D10:G10"/>
    <mergeCell ref="Q5:T5"/>
    <mergeCell ref="Q7:T7"/>
    <mergeCell ref="S10:T10"/>
    <mergeCell ref="Q10:R10"/>
    <mergeCell ref="V10:Y10"/>
    <mergeCell ref="M7:O7"/>
    <mergeCell ref="V7:Y7"/>
    <mergeCell ref="AA7:AD7"/>
    <mergeCell ref="AA10:AD10"/>
    <mergeCell ref="I7:K7"/>
    <mergeCell ref="E23:I23"/>
    <mergeCell ref="K18:M18"/>
    <mergeCell ref="M5:N5"/>
    <mergeCell ref="D5:G5"/>
    <mergeCell ref="V5:Y5"/>
    <mergeCell ref="M13:O13"/>
    <mergeCell ref="R17:S17"/>
    <mergeCell ref="N18:P18"/>
    <mergeCell ref="D13:G13"/>
    <mergeCell ref="I13:K13"/>
    <mergeCell ref="S13:T13"/>
    <mergeCell ref="X13:Y13"/>
  </mergeCells>
  <dataValidations count="8">
    <dataValidation type="list" allowBlank="1" showInputMessage="1" showErrorMessage="1" sqref="V7 V43" xr:uid="{4C50395D-C8B2-4DC2-8C9F-B79200A372B9}">
      <formula1>"Direct,Call,Referal,Walk In,Event,Flyer"</formula1>
    </dataValidation>
    <dataValidation type="list" allowBlank="1" showInputMessage="1" showErrorMessage="1" sqref="E35 M13:O13" xr:uid="{30BF586F-1809-4E69-B79D-9EDBBDEC78B0}">
      <formula1>"Single,Instalments"</formula1>
    </dataValidation>
    <dataValidation type="list" allowBlank="1" showInputMessage="1" showErrorMessage="1" sqref="M7 M43" xr:uid="{1DB9F04A-60D3-4438-8F7F-C9F0A1123E6A}">
      <formula1>"Keystone,Simon"</formula1>
    </dataValidation>
    <dataValidation type="list" allowBlank="1" showInputMessage="1" showErrorMessage="1" sqref="M5" xr:uid="{E23CF916-7B10-4028-8FB3-A02EC0C338EF}">
      <formula1>"SACOS,Hsavy,Alliance"</formula1>
    </dataValidation>
    <dataValidation allowBlank="1" showInputMessage="1" showErrorMessage="1" sqref="X14:AD15 Z10:AA10 P10:Q10 G14:G15 H10:L10 Y17:Z18 AA17:AD17 AB19 Z16:AD16 G16:Q17 D10:F13 R16:R18 Z19:AA20 Z24:AB24 Z21:AD21 W16:X17 S16:V16 U17:V17 G22:M22 M22:N23 Q22:Q23 G21:X21 S10 U10 H11:AD11 H12:Z12 Z13 H13:W15 X13 O22:AD22 R23:AC23" xr:uid="{04624BEF-2870-4EEF-A107-861E4CD2F075}"/>
    <dataValidation type="list" allowBlank="1" showInputMessage="1" showErrorMessage="1" sqref="I43:K43" xr:uid="{CA3056B2-1017-45CC-B3F8-6BF6B7A74224}">
      <formula1>"Offer Made,Form Filled,Awaiting Document,Awaiting Deposit,Submitted"</formula1>
    </dataValidation>
    <dataValidation type="list" allowBlank="1" showInputMessage="1" showErrorMessage="1" sqref="I38:K38" xr:uid="{6D2B2A9F-9662-4322-85A8-BBD8520BF1B8}">
      <formula1>"Awaiting Medical,Awaiting Policy,Approved,Withdrawn,Declined"</formula1>
    </dataValidation>
    <dataValidation type="list" allowBlank="1" showInputMessage="1" showErrorMessage="1" sqref="I7:K7" xr:uid="{E00D09E7-E69E-43DE-BF08-0DA7B87285F8}">
      <formula1>"New,Transfer,Renewal"</formula1>
    </dataValidation>
  </dataValidation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4F5FB-46F8-42C9-BE83-6FB6733A0CEC}">
  <sheetPr>
    <tabColor rgb="FF4FF721"/>
  </sheetPr>
  <dimension ref="A1:AH28"/>
  <sheetViews>
    <sheetView showGridLines="0" workbookViewId="0"/>
  </sheetViews>
  <sheetFormatPr defaultRowHeight="14.4"/>
  <cols>
    <col min="1" max="1" width="21.5546875" style="56" customWidth="1"/>
    <col min="2" max="2" width="1.77734375" style="536" customWidth="1"/>
    <col min="3" max="3" width="2.44140625" style="40" customWidth="1"/>
    <col min="4" max="4" width="14.77734375" style="56" customWidth="1"/>
    <col min="5" max="5" width="2.77734375" style="56" customWidth="1"/>
    <col min="6" max="6" width="12.77734375" style="56" customWidth="1"/>
    <col min="7" max="7" width="5.77734375" style="56" customWidth="1"/>
    <col min="8" max="8" width="14.77734375" style="56" customWidth="1"/>
    <col min="9" max="9" width="2.77734375" style="56" customWidth="1"/>
    <col min="10" max="10" width="13.77734375" style="56" customWidth="1"/>
    <col min="11" max="11" width="5.77734375" style="56" customWidth="1"/>
    <col min="12" max="12" width="13.33203125" style="56" customWidth="1"/>
    <col min="13" max="13" width="3.6640625" style="56" customWidth="1"/>
    <col min="14" max="14" width="12.77734375" style="56" customWidth="1"/>
    <col min="15" max="15" width="5.77734375" style="56" customWidth="1"/>
    <col min="16" max="16" width="14.77734375" style="56" customWidth="1"/>
    <col min="17" max="17" width="2.77734375" style="56" customWidth="1"/>
    <col min="18" max="18" width="14.77734375" style="56" customWidth="1"/>
    <col min="19" max="19" width="5.77734375" style="56" customWidth="1"/>
    <col min="20" max="20" width="14.77734375" style="56" customWidth="1"/>
    <col min="21" max="21" width="2.77734375" style="56" customWidth="1"/>
    <col min="22" max="22" width="14.77734375" style="56" customWidth="1"/>
    <col min="23" max="23" width="2.109375" style="56" customWidth="1"/>
    <col min="24" max="27" width="8.88671875" style="536"/>
    <col min="28" max="16384" width="8.88671875" style="56"/>
  </cols>
  <sheetData>
    <row r="1" spans="1:34" s="5" customFormat="1" ht="14.4" customHeight="1">
      <c r="A1" s="56"/>
      <c r="B1" s="171"/>
      <c r="C1" s="171"/>
      <c r="D1" s="171"/>
      <c r="E1" s="171"/>
      <c r="F1" s="171"/>
      <c r="G1" s="171"/>
      <c r="H1" s="171"/>
      <c r="I1" s="171"/>
      <c r="J1" s="171"/>
      <c r="K1" s="171"/>
      <c r="L1" s="171"/>
      <c r="M1" s="171"/>
      <c r="N1" s="171"/>
      <c r="O1" s="171"/>
      <c r="P1" s="171"/>
      <c r="Q1" s="171"/>
      <c r="R1" s="171"/>
      <c r="S1" s="171"/>
      <c r="T1" s="171"/>
      <c r="U1" s="171"/>
      <c r="V1" s="171"/>
      <c r="W1" s="171"/>
      <c r="X1" s="172"/>
      <c r="Y1" s="173"/>
      <c r="Z1" s="173"/>
      <c r="AA1" s="172"/>
      <c r="AB1" s="172"/>
      <c r="AC1" s="173"/>
      <c r="AD1" s="173"/>
      <c r="AE1" s="171"/>
      <c r="AF1" s="171"/>
      <c r="AG1" s="171"/>
      <c r="AH1" s="171"/>
    </row>
    <row r="2" spans="1:34" customFormat="1" ht="34.950000000000003" customHeight="1">
      <c r="A2" s="56"/>
      <c r="B2" s="171"/>
      <c r="C2" s="5"/>
      <c r="D2" s="1797" t="s">
        <v>1502</v>
      </c>
      <c r="E2" s="1769"/>
      <c r="F2" s="1769"/>
      <c r="G2" s="1769"/>
      <c r="H2" s="1769"/>
      <c r="I2" s="1769"/>
      <c r="J2" s="1769"/>
      <c r="K2" s="56"/>
      <c r="L2" s="5"/>
      <c r="M2" s="5"/>
      <c r="N2" s="5"/>
      <c r="O2" s="5"/>
      <c r="P2" s="1009"/>
      <c r="Q2" s="1009"/>
      <c r="R2" s="1009"/>
      <c r="S2" s="5"/>
      <c r="T2" s="175"/>
      <c r="U2" s="175"/>
      <c r="V2" s="175"/>
      <c r="W2" s="5"/>
      <c r="X2" s="171"/>
      <c r="Y2" s="171"/>
      <c r="Z2" s="171"/>
      <c r="AA2" s="171"/>
      <c r="AB2" s="5"/>
      <c r="AC2" s="5"/>
      <c r="AD2" s="5"/>
      <c r="AE2" s="5"/>
      <c r="AF2" s="5"/>
      <c r="AG2" s="5"/>
      <c r="AH2" s="5"/>
    </row>
    <row r="3" spans="1:34" customFormat="1" ht="15" customHeight="1">
      <c r="A3" s="56"/>
      <c r="B3" s="536"/>
      <c r="C3" s="536"/>
      <c r="D3" s="172"/>
      <c r="E3" s="172"/>
      <c r="F3" s="172"/>
      <c r="G3" s="176"/>
      <c r="H3" s="172"/>
      <c r="I3" s="172"/>
      <c r="J3" s="172"/>
      <c r="K3" s="176"/>
      <c r="L3" s="176"/>
      <c r="M3" s="176"/>
      <c r="N3" s="176"/>
      <c r="O3" s="171"/>
      <c r="P3" s="172"/>
      <c r="Q3" s="172"/>
      <c r="R3" s="172"/>
      <c r="S3" s="171"/>
      <c r="T3" s="171"/>
      <c r="U3" s="171"/>
      <c r="V3" s="171"/>
      <c r="W3" s="171"/>
      <c r="X3" s="171"/>
      <c r="Y3" s="171"/>
      <c r="Z3" s="171"/>
      <c r="AA3" s="171"/>
      <c r="AB3" s="171"/>
      <c r="AC3" s="171"/>
      <c r="AD3" s="171"/>
      <c r="AE3" s="171"/>
      <c r="AF3" s="171"/>
      <c r="AG3" s="171"/>
      <c r="AH3" s="171"/>
    </row>
    <row r="4" spans="1:34" s="16" customFormat="1" ht="25.05" customHeight="1">
      <c r="A4" s="56"/>
      <c r="B4" s="178"/>
      <c r="C4" s="14"/>
      <c r="D4" s="1071" t="s">
        <v>292</v>
      </c>
      <c r="E4" s="17"/>
      <c r="F4" s="529"/>
      <c r="G4" s="529"/>
      <c r="H4" s="999" t="s">
        <v>1611</v>
      </c>
      <c r="I4" s="1113"/>
      <c r="J4" s="1113"/>
      <c r="K4" s="529"/>
      <c r="L4" s="999" t="s">
        <v>1843</v>
      </c>
      <c r="M4" s="999"/>
      <c r="N4" s="999"/>
      <c r="O4" s="529"/>
      <c r="P4" s="999" t="s">
        <v>5</v>
      </c>
      <c r="Q4" s="999"/>
      <c r="R4" s="999"/>
      <c r="S4" s="1079"/>
      <c r="T4" s="999" t="s">
        <v>1917</v>
      </c>
      <c r="U4" s="999"/>
      <c r="V4" s="999"/>
      <c r="W4" s="18"/>
      <c r="X4" s="1010"/>
      <c r="Y4" s="1010"/>
      <c r="Z4" s="1010"/>
      <c r="AA4" s="1010"/>
      <c r="AB4" s="18"/>
      <c r="AC4" s="18"/>
      <c r="AD4" s="18"/>
    </row>
    <row r="5" spans="1:34" s="16" customFormat="1" ht="19.8" customHeight="1">
      <c r="A5" s="56"/>
      <c r="B5" s="178"/>
      <c r="C5" s="14"/>
      <c r="D5" s="2082"/>
      <c r="E5" s="2082"/>
      <c r="F5" s="2082"/>
      <c r="G5" s="17"/>
      <c r="H5" s="2085"/>
      <c r="I5" s="2086"/>
      <c r="J5" s="2087"/>
      <c r="K5" s="17"/>
      <c r="L5" s="1737" t="s">
        <v>2078</v>
      </c>
      <c r="M5" s="1737" t="s">
        <v>2079</v>
      </c>
      <c r="N5" s="1734"/>
      <c r="O5" s="17"/>
      <c r="P5" s="2082"/>
      <c r="Q5" s="2083"/>
      <c r="R5" s="2083"/>
      <c r="S5" s="1079"/>
      <c r="T5" s="2088"/>
      <c r="U5" s="2083"/>
      <c r="V5" s="2083"/>
      <c r="W5" s="17"/>
      <c r="X5" s="1011"/>
      <c r="Y5" s="1011"/>
      <c r="Z5" s="1011"/>
      <c r="AA5" s="1011"/>
      <c r="AB5" s="17"/>
      <c r="AC5" s="17"/>
      <c r="AD5" s="17"/>
    </row>
    <row r="6" spans="1:34" s="26" customFormat="1" ht="19.95" customHeight="1">
      <c r="B6" s="534"/>
      <c r="D6" s="999" t="s">
        <v>1159</v>
      </c>
      <c r="E6" s="999"/>
      <c r="F6" s="999"/>
      <c r="G6" s="999"/>
      <c r="H6" s="999" t="s">
        <v>302</v>
      </c>
      <c r="I6" s="999"/>
      <c r="J6" s="999"/>
      <c r="L6" s="999" t="s">
        <v>169</v>
      </c>
      <c r="M6" s="999"/>
      <c r="N6" s="999"/>
      <c r="O6" s="999"/>
      <c r="P6" s="999" t="s">
        <v>109</v>
      </c>
      <c r="Q6" s="999"/>
      <c r="R6" s="999"/>
      <c r="S6" s="999"/>
      <c r="T6" s="999" t="s">
        <v>110</v>
      </c>
      <c r="U6" s="999"/>
      <c r="V6" s="999"/>
      <c r="X6" s="534"/>
      <c r="Y6" s="534"/>
      <c r="Z6" s="534"/>
      <c r="AA6" s="534"/>
    </row>
    <row r="7" spans="1:34" s="1015" customFormat="1" ht="19.95" customHeight="1">
      <c r="B7" s="1016"/>
      <c r="D7" s="2082"/>
      <c r="E7" s="2082"/>
      <c r="F7" s="2082"/>
      <c r="G7" s="1081"/>
      <c r="H7" s="2082"/>
      <c r="I7" s="2082"/>
      <c r="J7" s="2082"/>
      <c r="L7" s="2082"/>
      <c r="M7" s="2083"/>
      <c r="N7" s="2083"/>
      <c r="O7" s="1081"/>
      <c r="P7" s="2082"/>
      <c r="Q7" s="2083"/>
      <c r="R7" s="2083"/>
      <c r="S7" s="1711"/>
      <c r="T7" s="2088"/>
      <c r="U7" s="2083"/>
      <c r="V7" s="2083"/>
      <c r="X7" s="1016"/>
      <c r="Y7" s="1016"/>
      <c r="Z7" s="1016"/>
      <c r="AA7" s="1016"/>
    </row>
    <row r="8" spans="1:34" s="1015" customFormat="1" ht="19.95" customHeight="1">
      <c r="B8" s="1016"/>
      <c r="D8" s="999" t="s">
        <v>180</v>
      </c>
      <c r="E8" s="999"/>
      <c r="F8" s="999"/>
      <c r="G8" s="999"/>
      <c r="H8" s="999"/>
      <c r="I8" s="999"/>
      <c r="J8" s="999"/>
      <c r="K8" s="26"/>
      <c r="L8" s="999" t="s">
        <v>1183</v>
      </c>
      <c r="M8" s="999"/>
      <c r="N8" s="999"/>
      <c r="O8" s="1081"/>
      <c r="P8" s="999" t="s">
        <v>123</v>
      </c>
      <c r="Q8" s="999"/>
      <c r="R8" s="999"/>
      <c r="S8" s="999"/>
      <c r="T8" s="999"/>
      <c r="U8" s="999"/>
      <c r="V8" s="999"/>
      <c r="X8" s="1016"/>
      <c r="Y8" s="1016"/>
      <c r="Z8" s="1016"/>
      <c r="AA8" s="1016"/>
    </row>
    <row r="9" spans="1:34" s="1015" customFormat="1" ht="19.95" customHeight="1">
      <c r="B9" s="1016"/>
      <c r="D9" s="2082"/>
      <c r="E9" s="2082"/>
      <c r="F9" s="2082"/>
      <c r="G9" s="1081"/>
      <c r="H9" s="1025" t="s">
        <v>1849</v>
      </c>
      <c r="I9" s="93"/>
      <c r="J9" s="93"/>
      <c r="K9" s="999"/>
      <c r="L9" s="2082"/>
      <c r="M9" s="2082"/>
      <c r="N9" s="2082"/>
      <c r="O9" s="1081"/>
      <c r="P9" s="2082"/>
      <c r="Q9" s="2083"/>
      <c r="R9" s="2083"/>
      <c r="S9" s="2083"/>
      <c r="T9" s="2083"/>
      <c r="U9" s="2083"/>
      <c r="V9" s="2083"/>
      <c r="X9" s="1016"/>
      <c r="Y9" s="1016"/>
      <c r="Z9" s="1016"/>
      <c r="AA9" s="1016"/>
    </row>
    <row r="10" spans="1:34" s="1015" customFormat="1" ht="25.05" customHeight="1">
      <c r="B10" s="1016"/>
      <c r="D10" s="1078" t="s">
        <v>1844</v>
      </c>
      <c r="E10" s="198"/>
      <c r="F10" s="198"/>
      <c r="G10" s="198"/>
      <c r="H10" s="198"/>
      <c r="I10" s="198"/>
      <c r="J10" s="198"/>
      <c r="K10" s="198"/>
      <c r="L10" s="198"/>
      <c r="M10" s="198"/>
      <c r="N10" s="198"/>
      <c r="O10" s="198"/>
      <c r="P10" s="198"/>
      <c r="Q10" s="198"/>
      <c r="R10" s="198"/>
      <c r="S10" s="1712"/>
      <c r="T10" s="198"/>
      <c r="U10" s="198"/>
      <c r="V10" s="198"/>
      <c r="X10" s="1016"/>
      <c r="Y10" s="1016"/>
      <c r="Z10" s="1016"/>
      <c r="AA10" s="1016"/>
    </row>
    <row r="11" spans="1:34" s="1015" customFormat="1" ht="19.95" customHeight="1">
      <c r="B11" s="1016"/>
      <c r="D11" s="1113" t="s">
        <v>142</v>
      </c>
      <c r="E11" s="1113"/>
      <c r="F11" s="1113"/>
      <c r="G11" s="1113"/>
      <c r="H11" s="1113" t="s">
        <v>105</v>
      </c>
      <c r="I11" s="1113"/>
      <c r="J11" s="1113"/>
      <c r="K11" s="1113"/>
      <c r="L11" s="1113" t="s">
        <v>6</v>
      </c>
      <c r="M11" s="1113"/>
      <c r="N11" s="1113"/>
      <c r="O11" s="1113"/>
      <c r="P11" s="1113" t="s">
        <v>62</v>
      </c>
      <c r="Q11" s="1113"/>
      <c r="R11" s="1113" t="s">
        <v>1457</v>
      </c>
      <c r="S11" s="1113"/>
      <c r="T11" s="1113" t="s">
        <v>8</v>
      </c>
      <c r="U11" s="1113"/>
      <c r="V11" s="1113"/>
      <c r="X11" s="1016"/>
      <c r="Y11" s="1016"/>
      <c r="Z11" s="1016"/>
      <c r="AA11" s="1016"/>
    </row>
    <row r="12" spans="1:34" s="1015" customFormat="1" ht="19.95" customHeight="1">
      <c r="B12" s="1016"/>
      <c r="D12" s="2084"/>
      <c r="E12" s="2083"/>
      <c r="F12" s="2083"/>
      <c r="G12" s="358"/>
      <c r="H12" s="2084"/>
      <c r="I12" s="2083"/>
      <c r="J12" s="2083"/>
      <c r="K12" s="358"/>
      <c r="L12" s="2084"/>
      <c r="M12" s="2083"/>
      <c r="N12" s="2083"/>
      <c r="O12" s="358"/>
      <c r="P12" s="1735"/>
      <c r="Q12" s="1113"/>
      <c r="R12" s="1735"/>
      <c r="S12" s="1037"/>
      <c r="T12" s="2084"/>
      <c r="U12" s="2083"/>
      <c r="V12" s="2083"/>
      <c r="X12" s="1016"/>
      <c r="Y12" s="1016"/>
      <c r="Z12" s="1016"/>
      <c r="AA12" s="1016"/>
    </row>
    <row r="13" spans="1:34" s="1015" customFormat="1" ht="19.95" customHeight="1">
      <c r="B13" s="1016"/>
      <c r="D13" s="358" t="s">
        <v>2022</v>
      </c>
      <c r="E13" s="358"/>
      <c r="F13" s="358" t="s">
        <v>2023</v>
      </c>
      <c r="G13" s="358"/>
      <c r="H13" s="358" t="s">
        <v>2024</v>
      </c>
      <c r="I13" s="358"/>
      <c r="J13" s="358"/>
      <c r="K13" s="358"/>
      <c r="L13" s="358" t="s">
        <v>49</v>
      </c>
      <c r="M13" s="358"/>
      <c r="N13" s="358"/>
      <c r="O13" s="1037"/>
      <c r="P13" s="358" t="s">
        <v>575</v>
      </c>
      <c r="Q13" s="358"/>
      <c r="R13" s="358"/>
      <c r="S13" s="1713"/>
      <c r="T13" s="1713"/>
      <c r="U13" s="1713"/>
      <c r="V13" s="1713"/>
      <c r="X13" s="1016"/>
      <c r="Y13" s="1016"/>
      <c r="Z13" s="1016"/>
      <c r="AA13" s="1016"/>
    </row>
    <row r="14" spans="1:34" s="1015" customFormat="1" ht="19.95" customHeight="1">
      <c r="B14" s="1016"/>
      <c r="D14" s="1735"/>
      <c r="E14" s="1714"/>
      <c r="F14" s="1736"/>
      <c r="G14" s="1037"/>
      <c r="H14" s="1735"/>
      <c r="I14" s="999"/>
      <c r="J14" s="999"/>
      <c r="K14" s="999"/>
      <c r="L14" s="1735"/>
      <c r="M14" s="1735"/>
      <c r="N14" s="1738"/>
      <c r="O14" s="358"/>
      <c r="P14" s="1736"/>
      <c r="Q14" s="1736"/>
      <c r="R14" s="1736"/>
      <c r="S14" s="1713"/>
      <c r="T14" s="1713"/>
      <c r="U14" s="1713"/>
      <c r="V14" s="1713"/>
      <c r="X14" s="1016"/>
      <c r="Y14" s="1016"/>
      <c r="Z14" s="1016"/>
      <c r="AA14" s="1016"/>
    </row>
    <row r="15" spans="1:34" ht="25.05" customHeight="1">
      <c r="C15" s="56"/>
      <c r="D15" s="1078" t="s">
        <v>104</v>
      </c>
      <c r="E15" s="1714"/>
      <c r="F15" s="1714"/>
      <c r="G15" s="1715"/>
      <c r="H15" s="1714"/>
      <c r="I15" s="1714"/>
      <c r="J15" s="1714"/>
      <c r="K15" s="198"/>
      <c r="L15" s="1715"/>
      <c r="M15" s="1715"/>
      <c r="N15" s="1715"/>
      <c r="O15" s="1715"/>
      <c r="P15" s="1714"/>
      <c r="Q15" s="1714"/>
      <c r="R15" s="1714"/>
      <c r="S15" s="1715"/>
      <c r="T15" s="1713"/>
      <c r="U15" s="1713"/>
      <c r="V15" s="1713"/>
    </row>
    <row r="16" spans="1:34" ht="19.95" customHeight="1">
      <c r="C16" s="56"/>
      <c r="D16" s="93" t="s">
        <v>1845</v>
      </c>
      <c r="E16" s="93"/>
      <c r="F16" s="93"/>
      <c r="G16" s="93"/>
      <c r="H16" s="93" t="s">
        <v>390</v>
      </c>
      <c r="I16" s="93"/>
      <c r="J16" s="93"/>
      <c r="K16" s="93"/>
      <c r="L16" s="93" t="s">
        <v>1021</v>
      </c>
      <c r="M16" s="93"/>
      <c r="N16" s="93"/>
      <c r="O16" s="93"/>
      <c r="P16" s="358" t="s">
        <v>8</v>
      </c>
      <c r="Q16" s="358"/>
      <c r="R16" s="1714"/>
      <c r="S16" s="93"/>
      <c r="T16" s="358" t="s">
        <v>9</v>
      </c>
      <c r="U16" s="1713"/>
      <c r="V16" s="93"/>
    </row>
    <row r="17" spans="2:27" s="1015" customFormat="1" ht="19.95" customHeight="1">
      <c r="B17" s="1016"/>
      <c r="D17" s="2082"/>
      <c r="E17" s="2083"/>
      <c r="F17" s="2083"/>
      <c r="G17" s="1082"/>
      <c r="H17" s="2082"/>
      <c r="I17" s="2083"/>
      <c r="J17" s="2083"/>
      <c r="K17" s="1082"/>
      <c r="L17" s="2082"/>
      <c r="M17" s="2083"/>
      <c r="N17" s="2083"/>
      <c r="O17" s="1082"/>
      <c r="P17" s="2084"/>
      <c r="Q17" s="2083"/>
      <c r="R17" s="2083"/>
      <c r="S17" s="1074"/>
      <c r="T17" s="2083"/>
      <c r="U17" s="2083"/>
      <c r="V17" s="2083"/>
      <c r="X17" s="1016"/>
      <c r="Y17" s="1016"/>
      <c r="Z17" s="1016"/>
      <c r="AA17" s="1016"/>
    </row>
    <row r="18" spans="2:27" s="1015" customFormat="1" ht="19.95" customHeight="1">
      <c r="B18" s="1016"/>
      <c r="D18" s="56"/>
      <c r="E18" s="56"/>
      <c r="F18" s="56"/>
      <c r="G18" s="1019"/>
      <c r="K18" s="1019"/>
      <c r="O18" s="1019"/>
      <c r="Q18" s="1019"/>
      <c r="R18" s="1019"/>
      <c r="S18" s="1716"/>
      <c r="T18" s="1019"/>
      <c r="U18" s="1019"/>
      <c r="V18" s="1019"/>
      <c r="X18" s="1016"/>
      <c r="Y18" s="1016"/>
      <c r="Z18" s="1016"/>
      <c r="AA18" s="1016"/>
    </row>
    <row r="19" spans="2:27" ht="15" customHeight="1">
      <c r="C19" s="178"/>
      <c r="D19" s="178"/>
      <c r="E19" s="178"/>
      <c r="F19" s="178"/>
      <c r="G19" s="178"/>
      <c r="H19" s="178"/>
      <c r="I19" s="178"/>
      <c r="J19" s="178"/>
      <c r="K19" s="178"/>
      <c r="L19" s="178"/>
      <c r="M19" s="178"/>
      <c r="N19" s="178"/>
      <c r="O19" s="178"/>
      <c r="P19" s="178"/>
      <c r="Q19" s="178"/>
      <c r="R19" s="178"/>
      <c r="S19" s="178"/>
      <c r="T19" s="178"/>
      <c r="U19" s="178"/>
      <c r="V19" s="178"/>
      <c r="W19" s="178"/>
    </row>
    <row r="20" spans="2:27" ht="34.950000000000003" customHeight="1">
      <c r="D20" s="1009" t="s">
        <v>114</v>
      </c>
    </row>
    <row r="21" spans="2:27" ht="12" customHeight="1">
      <c r="C21" s="536"/>
      <c r="D21" s="536"/>
      <c r="E21" s="536"/>
      <c r="F21" s="536"/>
      <c r="G21" s="536"/>
      <c r="H21" s="536"/>
      <c r="I21" s="536"/>
      <c r="J21" s="536"/>
      <c r="K21" s="536"/>
      <c r="L21" s="536"/>
      <c r="M21" s="536"/>
      <c r="N21" s="536"/>
      <c r="O21" s="536"/>
      <c r="P21" s="536"/>
      <c r="Q21" s="536"/>
      <c r="R21" s="536"/>
      <c r="S21" s="536"/>
      <c r="T21" s="536"/>
      <c r="U21" s="536"/>
      <c r="V21" s="536"/>
      <c r="W21" s="536"/>
    </row>
    <row r="22" spans="2:27">
      <c r="C22" s="56"/>
    </row>
    <row r="23" spans="2:27">
      <c r="C23" s="56"/>
    </row>
    <row r="24" spans="2:27">
      <c r="C24" s="56"/>
      <c r="D24" s="56" t="s">
        <v>2020</v>
      </c>
    </row>
    <row r="25" spans="2:27">
      <c r="C25" s="56"/>
    </row>
    <row r="26" spans="2:27">
      <c r="C26" s="56"/>
    </row>
    <row r="27" spans="2:27">
      <c r="C27" s="56"/>
    </row>
    <row r="28" spans="2:27">
      <c r="C28" s="56"/>
    </row>
  </sheetData>
  <mergeCells count="22">
    <mergeCell ref="D7:F7"/>
    <mergeCell ref="H7:J7"/>
    <mergeCell ref="L7:N7"/>
    <mergeCell ref="P7:R7"/>
    <mergeCell ref="T7:V7"/>
    <mergeCell ref="D2:J2"/>
    <mergeCell ref="D5:F5"/>
    <mergeCell ref="H5:J5"/>
    <mergeCell ref="P5:R5"/>
    <mergeCell ref="T5:V5"/>
    <mergeCell ref="D9:F9"/>
    <mergeCell ref="L9:N9"/>
    <mergeCell ref="P9:V9"/>
    <mergeCell ref="D12:F12"/>
    <mergeCell ref="H12:J12"/>
    <mergeCell ref="L12:N12"/>
    <mergeCell ref="T12:V12"/>
    <mergeCell ref="D17:F17"/>
    <mergeCell ref="H17:J17"/>
    <mergeCell ref="L17:N17"/>
    <mergeCell ref="P17:R17"/>
    <mergeCell ref="T17:V17"/>
  </mergeCells>
  <dataValidations count="3">
    <dataValidation type="list" allowBlank="1" showInputMessage="1" showErrorMessage="1" sqref="N5" xr:uid="{3666E841-86D4-480E-9CCB-000661815131}">
      <formula1>"General,Motor,Life,Bond,Travel,Marine"</formula1>
    </dataValidation>
    <dataValidation type="list" allowBlank="1" showInputMessage="1" showErrorMessage="1" sqref="H7:J7" xr:uid="{7B30C4EE-67A3-4364-80C4-FE813F53F775}">
      <formula1>"Direct,Transfer,Renewal"</formula1>
    </dataValidation>
    <dataValidation type="list" allowBlank="1" showInputMessage="1" showErrorMessage="1" sqref="R12" xr:uid="{706ABF74-A837-45FE-AFD7-4DDB47BF6D06}">
      <formula1>"Year,Month,Days"</formula1>
    </dataValidation>
  </dataValidations>
  <hyperlinks>
    <hyperlink ref="L5" location="APV!A1" display="." xr:uid="{4C89B0FD-66B6-4603-A7EE-12208BB4CF97}"/>
    <hyperlink ref="M5" location="NA!A1" display="___" xr:uid="{A16D345D-0FBB-4429-906E-913B9DB73235}"/>
  </hyperlinks>
  <pageMargins left="0.7" right="0.7" top="0.75" bottom="0.75" header="0.3" footer="0.3"/>
  <drawing r:id="rId1"/>
  <legacy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302C4-BC1C-482E-998C-6F6A50394082}">
  <sheetPr codeName="Sheet77">
    <tabColor rgb="FF4FF721"/>
  </sheetPr>
  <dimension ref="A1:AC43"/>
  <sheetViews>
    <sheetView showGridLines="0" zoomScaleNormal="10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77734375" style="5" customWidth="1"/>
    <col min="6" max="6" width="7.77734375" style="5" customWidth="1"/>
    <col min="7" max="7" width="4.21875" style="5" customWidth="1"/>
    <col min="8" max="8" width="9.33203125" style="5" customWidth="1"/>
    <col min="9" max="9" width="11.33203125" style="5" customWidth="1"/>
    <col min="10" max="10" width="9.21875" style="146" customWidth="1"/>
    <col min="11" max="11" width="5.77734375" style="5" customWidth="1"/>
    <col min="12" max="12" width="14.21875" style="5" customWidth="1"/>
    <col min="13" max="13" width="3.44140625" style="5" customWidth="1"/>
    <col min="14" max="14" width="8.109375" style="5" customWidth="1"/>
    <col min="15" max="15" width="6.77734375" style="5" customWidth="1"/>
    <col min="16" max="16" width="6.5546875" style="5" customWidth="1"/>
    <col min="17" max="17" width="5.77734375" style="38" customWidth="1"/>
    <col min="18" max="18" width="15.88671875" style="38" customWidth="1"/>
    <col min="19" max="19" width="6.33203125" style="38" customWidth="1"/>
    <col min="20" max="20" width="7.109375" style="37" customWidth="1"/>
    <col min="21" max="21" width="5" style="37" customWidth="1"/>
    <col min="22" max="22" width="5.109375" style="37" customWidth="1"/>
    <col min="23" max="23" width="5.77734375" style="37" customWidth="1"/>
    <col min="24" max="24" width="15.109375" style="38" customWidth="1"/>
    <col min="25" max="25" width="6" style="38" customWidth="1"/>
    <col min="26" max="26" width="16.44140625" style="5" customWidth="1"/>
    <col min="27" max="27" width="1.77734375" style="5" customWidth="1"/>
    <col min="28" max="28" width="9.109375" style="2"/>
    <col min="29" max="16384" width="9.109375" style="5"/>
  </cols>
  <sheetData>
    <row r="1" spans="1:29" s="2" customFormat="1" ht="14.4" customHeight="1">
      <c r="A1" s="36"/>
      <c r="J1" s="157"/>
      <c r="Q1" s="4"/>
      <c r="R1" s="4"/>
      <c r="S1" s="4"/>
      <c r="T1" s="3"/>
      <c r="U1" s="3"/>
      <c r="V1" s="3"/>
      <c r="W1" s="3"/>
      <c r="X1" s="4"/>
      <c r="Y1" s="4"/>
    </row>
    <row r="2" spans="1:29" customFormat="1" ht="34.950000000000003" customHeight="1">
      <c r="A2" s="1800"/>
      <c r="B2" s="1769"/>
      <c r="C2" s="2"/>
      <c r="D2" s="5"/>
      <c r="E2" s="6" t="s">
        <v>124</v>
      </c>
      <c r="F2" s="5"/>
      <c r="G2" s="5"/>
      <c r="H2" s="5"/>
      <c r="I2" s="5"/>
      <c r="J2" s="5"/>
      <c r="K2" s="5"/>
      <c r="L2" s="5"/>
      <c r="M2" s="5"/>
      <c r="N2" s="175"/>
      <c r="O2" s="5"/>
      <c r="P2" s="5"/>
      <c r="Q2" s="5"/>
      <c r="R2" s="5"/>
      <c r="S2" s="5"/>
      <c r="T2" s="5"/>
      <c r="U2" s="5"/>
      <c r="V2" s="5"/>
      <c r="W2" s="5"/>
      <c r="X2" s="5"/>
      <c r="Y2" s="5"/>
      <c r="Z2" s="5"/>
      <c r="AB2" s="2"/>
    </row>
    <row r="3" spans="1:29" s="2" customFormat="1" ht="15.6" customHeight="1">
      <c r="A3" s="36"/>
      <c r="F3" s="9"/>
      <c r="G3" s="9"/>
      <c r="J3" s="157"/>
    </row>
    <row r="4" spans="1:29" s="595" customFormat="1" ht="34.950000000000003" customHeight="1">
      <c r="A4" s="592"/>
      <c r="B4" s="593"/>
      <c r="C4" s="594"/>
      <c r="E4" s="6"/>
      <c r="F4" s="596"/>
      <c r="G4" s="596"/>
      <c r="H4" s="596"/>
      <c r="I4" s="596"/>
      <c r="J4" s="597"/>
      <c r="K4" s="597"/>
      <c r="L4" s="95"/>
      <c r="M4" s="598"/>
      <c r="Q4" s="599"/>
      <c r="R4" s="600"/>
      <c r="S4" s="598"/>
      <c r="U4" s="600"/>
      <c r="V4" s="600"/>
      <c r="W4" s="600"/>
      <c r="X4" s="600"/>
      <c r="Y4" s="600"/>
      <c r="AB4" s="594"/>
    </row>
    <row r="5" spans="1:29" s="21" customFormat="1" ht="10.050000000000001" customHeight="1">
      <c r="A5" s="22"/>
      <c r="B5" s="23"/>
      <c r="C5" s="20"/>
      <c r="E5" s="28"/>
      <c r="F5" s="28"/>
      <c r="G5" s="28"/>
      <c r="H5" s="149"/>
      <c r="I5" s="149"/>
      <c r="J5" s="23"/>
      <c r="K5" s="23"/>
      <c r="L5" s="23"/>
      <c r="M5" s="23"/>
      <c r="N5" s="150"/>
      <c r="O5" s="150"/>
      <c r="P5" s="150"/>
      <c r="Q5" s="155"/>
      <c r="R5" s="23"/>
      <c r="S5" s="23"/>
      <c r="T5" s="150"/>
      <c r="U5" s="150"/>
      <c r="V5" s="150"/>
      <c r="W5" s="147"/>
      <c r="X5" s="23"/>
      <c r="Y5" s="23"/>
      <c r="AB5" s="20"/>
    </row>
    <row r="6" spans="1:29" s="154" customFormat="1" ht="19.95" customHeight="1">
      <c r="A6" s="151"/>
      <c r="B6" s="152"/>
      <c r="C6" s="153"/>
      <c r="E6" s="2096" t="s">
        <v>1076</v>
      </c>
      <c r="F6" s="2096"/>
      <c r="G6" s="2096"/>
      <c r="H6" s="2096"/>
      <c r="I6" s="2096"/>
      <c r="J6" s="2096"/>
      <c r="K6" s="158"/>
      <c r="L6" s="2096" t="s">
        <v>1180</v>
      </c>
      <c r="M6" s="2097"/>
      <c r="N6" s="2097"/>
      <c r="O6" s="2097"/>
      <c r="P6" s="2097"/>
      <c r="Q6" s="155"/>
      <c r="R6" s="2096" t="s">
        <v>1181</v>
      </c>
      <c r="S6" s="2096"/>
      <c r="T6" s="2098"/>
      <c r="U6" s="2098"/>
      <c r="V6" s="2097"/>
      <c r="W6" s="147"/>
      <c r="X6" s="2099" t="s">
        <v>371</v>
      </c>
      <c r="Y6" s="2099"/>
      <c r="Z6" s="2100"/>
      <c r="AA6" s="5"/>
      <c r="AB6" s="2"/>
      <c r="AC6" s="5"/>
    </row>
    <row r="7" spans="1:29" s="146" customFormat="1" ht="15" customHeight="1">
      <c r="A7" s="156"/>
      <c r="B7" s="24"/>
      <c r="C7" s="157"/>
      <c r="E7" s="24"/>
      <c r="F7" s="24"/>
      <c r="G7" s="24"/>
      <c r="H7" s="26"/>
      <c r="I7" s="26"/>
      <c r="J7" s="24"/>
      <c r="K7" s="158"/>
      <c r="L7" s="24"/>
      <c r="M7" s="95"/>
      <c r="N7" s="26"/>
      <c r="O7" s="26"/>
      <c r="P7" s="26"/>
      <c r="Q7" s="155"/>
      <c r="R7" s="24"/>
      <c r="S7" s="24"/>
      <c r="T7" s="26"/>
      <c r="U7" s="26"/>
      <c r="V7" s="26"/>
      <c r="W7" s="147"/>
      <c r="X7" s="24"/>
      <c r="Y7" s="19"/>
      <c r="Z7" s="19"/>
      <c r="AA7" s="19"/>
      <c r="AB7" s="35"/>
      <c r="AC7" s="19"/>
    </row>
    <row r="8" spans="1:29" ht="18" customHeight="1">
      <c r="E8" s="160" t="s">
        <v>1073</v>
      </c>
      <c r="H8" s="162" t="s">
        <v>13</v>
      </c>
      <c r="I8" s="163"/>
      <c r="J8" s="213" t="s">
        <v>1075</v>
      </c>
      <c r="K8" s="158"/>
      <c r="L8" s="95" t="s">
        <v>53</v>
      </c>
      <c r="M8" s="95"/>
      <c r="N8" s="211" t="s">
        <v>295</v>
      </c>
      <c r="O8" s="636"/>
      <c r="P8" s="581"/>
      <c r="Q8" s="155"/>
      <c r="R8" s="95" t="s">
        <v>1089</v>
      </c>
      <c r="T8" s="211" t="s">
        <v>81</v>
      </c>
      <c r="U8" s="634"/>
      <c r="V8" s="635"/>
      <c r="W8" s="147"/>
      <c r="X8" s="95" t="s">
        <v>201</v>
      </c>
      <c r="Y8" s="162" t="s">
        <v>262</v>
      </c>
      <c r="Z8" s="581"/>
      <c r="AA8" s="19"/>
      <c r="AB8" s="35"/>
      <c r="AC8" s="19"/>
    </row>
    <row r="9" spans="1:29" s="19" customFormat="1" ht="10.050000000000001" customHeight="1">
      <c r="A9" s="27"/>
      <c r="B9" s="28"/>
      <c r="C9" s="35"/>
      <c r="H9" s="12"/>
      <c r="I9" s="12"/>
      <c r="J9" s="370"/>
      <c r="K9" s="28"/>
      <c r="L9" s="95"/>
      <c r="Q9" s="155"/>
      <c r="R9" s="95"/>
      <c r="S9" s="12"/>
      <c r="T9" s="12"/>
      <c r="U9" s="25"/>
      <c r="V9" s="26"/>
      <c r="W9" s="147"/>
      <c r="Z9" s="5"/>
      <c r="AA9" s="5"/>
      <c r="AB9" s="2"/>
      <c r="AC9" s="5"/>
    </row>
    <row r="10" spans="1:29" ht="18" customHeight="1">
      <c r="E10" s="160" t="s">
        <v>5</v>
      </c>
      <c r="H10" s="162" t="s">
        <v>16</v>
      </c>
      <c r="I10" s="163"/>
      <c r="J10" s="213" t="s">
        <v>1075</v>
      </c>
      <c r="K10" s="588"/>
      <c r="L10" s="95" t="s">
        <v>1159</v>
      </c>
      <c r="N10" s="1975">
        <f ca="1">TODAY()-2</f>
        <v>45950</v>
      </c>
      <c r="O10" s="2101"/>
      <c r="P10" s="581"/>
      <c r="Q10" s="155"/>
      <c r="R10" s="95" t="s">
        <v>1090</v>
      </c>
      <c r="S10" s="215">
        <v>21</v>
      </c>
      <c r="T10" s="2102">
        <f ca="1">N22-S10</f>
        <v>46295</v>
      </c>
      <c r="U10" s="2103"/>
      <c r="V10" s="635"/>
      <c r="W10" s="147"/>
      <c r="X10" s="95" t="s">
        <v>302</v>
      </c>
      <c r="Y10" s="162" t="s">
        <v>69</v>
      </c>
      <c r="Z10" s="581"/>
      <c r="AA10" s="19"/>
      <c r="AB10" s="35"/>
      <c r="AC10" s="19"/>
    </row>
    <row r="11" spans="1:29" ht="10.050000000000001" customHeight="1">
      <c r="E11" s="19"/>
      <c r="F11" s="19"/>
      <c r="G11" s="19"/>
      <c r="H11" s="12"/>
      <c r="I11" s="12"/>
      <c r="J11" s="370"/>
      <c r="K11" s="26"/>
      <c r="L11" s="95"/>
      <c r="N11" s="25"/>
      <c r="O11" s="56"/>
      <c r="P11" s="56"/>
      <c r="Q11" s="155"/>
      <c r="R11" s="95"/>
      <c r="S11" s="351"/>
      <c r="T11" s="351"/>
      <c r="U11" s="351"/>
      <c r="V11" s="351"/>
      <c r="W11" s="147"/>
      <c r="Y11" s="19"/>
      <c r="AA11" s="19"/>
      <c r="AB11" s="35"/>
      <c r="AC11" s="19"/>
    </row>
    <row r="12" spans="1:29" ht="18" customHeight="1">
      <c r="E12" s="95" t="s">
        <v>3</v>
      </c>
      <c r="H12" s="162" t="s">
        <v>14</v>
      </c>
      <c r="I12" s="163"/>
      <c r="J12" s="213" t="s">
        <v>1075</v>
      </c>
      <c r="K12" s="26"/>
      <c r="L12" s="95" t="s">
        <v>11</v>
      </c>
      <c r="M12" s="19"/>
      <c r="N12" s="1988" t="s">
        <v>18</v>
      </c>
      <c r="O12" s="1981"/>
      <c r="P12" s="633" t="s">
        <v>27</v>
      </c>
      <c r="Q12" s="155"/>
      <c r="R12" s="95" t="s">
        <v>1183</v>
      </c>
      <c r="S12" s="1980" t="s">
        <v>1184</v>
      </c>
      <c r="T12" s="1979"/>
      <c r="U12" s="1979"/>
      <c r="V12" s="1981"/>
      <c r="W12" s="147"/>
      <c r="X12" s="95" t="s">
        <v>109</v>
      </c>
      <c r="Y12" s="162" t="s">
        <v>263</v>
      </c>
      <c r="Z12" s="581"/>
      <c r="AA12" s="19"/>
      <c r="AB12" s="35"/>
      <c r="AC12" s="19"/>
    </row>
    <row r="13" spans="1:29">
      <c r="S13" s="351"/>
      <c r="T13" s="351"/>
      <c r="U13" s="351"/>
      <c r="V13" s="351"/>
    </row>
    <row r="14" spans="1:29" s="154" customFormat="1" ht="15" customHeight="1">
      <c r="A14" s="151"/>
      <c r="B14" s="152"/>
      <c r="C14" s="153"/>
      <c r="D14" s="153"/>
      <c r="E14" s="153"/>
      <c r="F14" s="153"/>
      <c r="G14" s="153"/>
      <c r="H14" s="153"/>
      <c r="I14" s="153"/>
      <c r="J14" s="153"/>
      <c r="K14" s="153"/>
      <c r="L14" s="153"/>
      <c r="M14" s="153"/>
      <c r="N14" s="153"/>
      <c r="O14" s="153"/>
      <c r="P14" s="153"/>
      <c r="Q14" s="153"/>
      <c r="R14" s="153"/>
      <c r="S14" s="153"/>
      <c r="T14" s="153"/>
      <c r="U14" s="153"/>
      <c r="V14" s="153"/>
      <c r="W14" s="153"/>
      <c r="X14" s="153"/>
      <c r="Y14" s="153"/>
      <c r="Z14" s="153"/>
      <c r="AA14" s="153"/>
      <c r="AB14" s="2"/>
      <c r="AC14" s="5"/>
    </row>
    <row r="15" spans="1:29" s="154" customFormat="1" ht="34.950000000000003" customHeight="1">
      <c r="A15" s="151"/>
      <c r="B15" s="152"/>
      <c r="C15" s="153"/>
      <c r="E15" s="6" t="s">
        <v>1079</v>
      </c>
      <c r="F15" s="601"/>
      <c r="G15" s="601"/>
      <c r="H15" s="604"/>
      <c r="I15" s="601"/>
      <c r="J15" s="601"/>
      <c r="K15" s="158"/>
      <c r="L15" s="601"/>
      <c r="M15" s="602"/>
      <c r="N15" s="602"/>
      <c r="O15" s="602"/>
      <c r="P15" s="602"/>
      <c r="Q15" s="155"/>
      <c r="R15" s="601"/>
      <c r="S15" s="601"/>
      <c r="T15" s="603"/>
      <c r="U15" s="603"/>
      <c r="V15" s="602"/>
      <c r="W15" s="41"/>
      <c r="X15" s="6"/>
      <c r="Y15" s="573"/>
      <c r="Z15" s="621"/>
      <c r="AA15" s="5"/>
      <c r="AB15" s="2"/>
      <c r="AC15" s="5"/>
    </row>
    <row r="16" spans="1:29" s="154" customFormat="1" ht="19.95" customHeight="1">
      <c r="A16" s="151"/>
      <c r="B16" s="152"/>
      <c r="C16" s="153"/>
      <c r="E16" s="2095" t="s">
        <v>1187</v>
      </c>
      <c r="F16" s="2095"/>
      <c r="G16" s="2095"/>
      <c r="H16" s="2095"/>
      <c r="I16" s="2095"/>
      <c r="J16" s="2095"/>
      <c r="K16" s="158"/>
      <c r="L16" s="2095" t="s">
        <v>1078</v>
      </c>
      <c r="M16" s="2104"/>
      <c r="N16" s="2104"/>
      <c r="O16" s="2104"/>
      <c r="P16" s="2104"/>
      <c r="Q16" s="155"/>
      <c r="R16" s="2095" t="s">
        <v>1077</v>
      </c>
      <c r="S16" s="2095"/>
      <c r="T16" s="2105"/>
      <c r="U16" s="2105"/>
      <c r="V16" s="2104"/>
      <c r="W16" s="147"/>
      <c r="X16" s="2095" t="s">
        <v>1188</v>
      </c>
      <c r="Y16" s="2095"/>
      <c r="Z16" s="2095"/>
      <c r="AA16" s="5"/>
      <c r="AB16" s="2"/>
      <c r="AC16" s="5"/>
    </row>
    <row r="17" spans="1:29" s="154" customFormat="1" ht="15" customHeight="1">
      <c r="A17" s="151"/>
      <c r="B17" s="152"/>
      <c r="C17" s="153"/>
      <c r="E17" s="6"/>
      <c r="F17" s="601"/>
      <c r="G17" s="601"/>
      <c r="H17" s="604"/>
      <c r="I17" s="601"/>
      <c r="J17" s="601"/>
      <c r="K17" s="158"/>
      <c r="L17" s="601"/>
      <c r="M17" s="602"/>
      <c r="N17" s="602"/>
      <c r="O17" s="602"/>
      <c r="P17" s="602"/>
      <c r="Q17" s="155"/>
      <c r="R17" s="601"/>
      <c r="S17" s="601"/>
      <c r="T17" s="603"/>
      <c r="U17" s="603"/>
      <c r="V17" s="602"/>
      <c r="W17" s="41"/>
      <c r="X17" s="601"/>
      <c r="Y17" s="601"/>
      <c r="Z17" s="601"/>
      <c r="AA17" s="5"/>
      <c r="AB17" s="2"/>
      <c r="AC17" s="5"/>
    </row>
    <row r="18" spans="1:29" s="154" customFormat="1" ht="18" customHeight="1">
      <c r="A18" s="151"/>
      <c r="B18" s="152"/>
      <c r="C18" s="153"/>
      <c r="E18" s="95" t="s">
        <v>142</v>
      </c>
      <c r="F18" s="5"/>
      <c r="G18" s="5"/>
      <c r="H18" s="1985">
        <v>2023</v>
      </c>
      <c r="I18" s="1986"/>
      <c r="J18" s="213"/>
      <c r="L18" s="95" t="s">
        <v>62</v>
      </c>
      <c r="M18" s="5"/>
      <c r="N18" s="210">
        <v>1</v>
      </c>
      <c r="O18" s="1988" t="s">
        <v>142</v>
      </c>
      <c r="P18" s="1981"/>
      <c r="Q18" s="38"/>
      <c r="R18" s="95" t="s">
        <v>300</v>
      </c>
      <c r="S18" s="2089" t="s">
        <v>334</v>
      </c>
      <c r="T18" s="2011"/>
      <c r="U18" s="2012"/>
      <c r="V18" s="2013"/>
      <c r="W18" s="37"/>
      <c r="X18" s="95" t="s">
        <v>49</v>
      </c>
      <c r="Y18" s="1983">
        <v>9875.77</v>
      </c>
      <c r="Z18" s="2034"/>
      <c r="AA18" s="5"/>
      <c r="AB18" s="2"/>
      <c r="AC18" s="5"/>
    </row>
    <row r="19" spans="1:29" s="2" customFormat="1" ht="10.050000000000001" customHeight="1">
      <c r="A19" s="36"/>
      <c r="D19" s="5"/>
      <c r="E19" s="6"/>
      <c r="F19" s="5"/>
      <c r="G19" s="5"/>
      <c r="H19" s="5"/>
      <c r="I19" s="5"/>
      <c r="J19" s="146"/>
      <c r="K19" s="5"/>
      <c r="L19" s="38"/>
      <c r="M19" s="38"/>
      <c r="N19" s="38"/>
      <c r="O19" s="38"/>
      <c r="P19" s="38"/>
      <c r="Q19" s="38"/>
      <c r="R19" s="37"/>
      <c r="S19" s="2014"/>
      <c r="T19" s="2015"/>
      <c r="U19" s="1769"/>
      <c r="V19" s="2016"/>
      <c r="W19" s="37"/>
      <c r="X19" s="5"/>
      <c r="Y19" s="38"/>
      <c r="Z19" s="5"/>
      <c r="AA19" s="5"/>
    </row>
    <row r="20" spans="1:29" s="2" customFormat="1" ht="18" customHeight="1">
      <c r="A20" s="36"/>
      <c r="D20" s="5"/>
      <c r="E20" s="95" t="s">
        <v>4</v>
      </c>
      <c r="F20" s="95"/>
      <c r="G20" s="95"/>
      <c r="H20" s="162" t="s">
        <v>1074</v>
      </c>
      <c r="I20" s="591"/>
      <c r="J20" s="213" t="s">
        <v>1075</v>
      </c>
      <c r="K20" s="5"/>
      <c r="L20" s="95" t="s">
        <v>8</v>
      </c>
      <c r="M20" s="5"/>
      <c r="N20" s="1987">
        <f ca="1">TODAY()</f>
        <v>45952</v>
      </c>
      <c r="O20" s="1979"/>
      <c r="P20" s="589"/>
      <c r="Q20" s="38"/>
      <c r="R20" s="95"/>
      <c r="S20" s="2017"/>
      <c r="T20" s="2018"/>
      <c r="U20" s="2019"/>
      <c r="V20" s="2020"/>
      <c r="W20" s="37"/>
      <c r="X20" s="95" t="s">
        <v>301</v>
      </c>
      <c r="Y20" s="1983">
        <f>1.16*Y18</f>
        <v>11455.8932</v>
      </c>
      <c r="Z20" s="2034"/>
      <c r="AA20" s="5"/>
    </row>
    <row r="21" spans="1:29" s="2" customFormat="1" ht="10.050000000000001" customHeight="1">
      <c r="A21" s="36"/>
      <c r="D21" s="5"/>
      <c r="E21" s="95"/>
      <c r="F21" s="95"/>
      <c r="G21" s="95"/>
      <c r="H21" s="25"/>
      <c r="I21" s="25"/>
      <c r="J21" s="95"/>
      <c r="K21" s="5"/>
      <c r="L21" s="28"/>
      <c r="M21" s="19"/>
      <c r="N21" s="10"/>
      <c r="O21" s="10"/>
      <c r="P21" s="154"/>
      <c r="Q21" s="38"/>
      <c r="R21" s="38"/>
      <c r="S21" s="38"/>
      <c r="T21" s="38"/>
      <c r="U21" s="38"/>
      <c r="V21" s="38"/>
      <c r="W21" s="38"/>
      <c r="X21" s="95"/>
      <c r="Y21" s="212"/>
      <c r="Z21" s="351"/>
      <c r="AA21" s="5"/>
    </row>
    <row r="22" spans="1:29" s="2" customFormat="1" ht="18" customHeight="1">
      <c r="A22" s="36"/>
      <c r="D22" s="5"/>
      <c r="E22" s="95" t="s">
        <v>6</v>
      </c>
      <c r="F22" s="5"/>
      <c r="G22" s="5"/>
      <c r="H22" s="572">
        <v>475000</v>
      </c>
      <c r="I22" s="605"/>
      <c r="J22" s="606"/>
      <c r="K22" s="5"/>
      <c r="L22" s="95" t="s">
        <v>9</v>
      </c>
      <c r="M22" s="19"/>
      <c r="N22" s="1982">
        <f ca="1">N20+364</f>
        <v>46316</v>
      </c>
      <c r="O22" s="1979"/>
      <c r="P22" s="590"/>
      <c r="Q22" s="38"/>
      <c r="R22" s="95" t="s">
        <v>111</v>
      </c>
      <c r="S22" s="2089" t="s">
        <v>125</v>
      </c>
      <c r="T22" s="2090"/>
      <c r="U22" s="582"/>
      <c r="V22" s="583"/>
      <c r="W22" s="95"/>
      <c r="X22" s="95" t="s">
        <v>108</v>
      </c>
      <c r="Y22" s="2021" t="s">
        <v>81</v>
      </c>
      <c r="Z22" s="2022"/>
      <c r="AA22" s="5"/>
    </row>
    <row r="23" spans="1:29" s="2" customFormat="1" ht="10.050000000000001" customHeight="1">
      <c r="A23" s="36"/>
      <c r="D23" s="5"/>
      <c r="E23" s="5"/>
      <c r="F23" s="5"/>
      <c r="G23" s="5"/>
      <c r="H23" s="5"/>
      <c r="I23" s="5"/>
      <c r="J23" s="5"/>
      <c r="K23" s="5"/>
      <c r="L23" s="5"/>
      <c r="M23" s="5"/>
      <c r="N23" s="5"/>
      <c r="O23" s="5"/>
      <c r="P23" s="5"/>
      <c r="Q23" s="38"/>
      <c r="R23" s="95"/>
      <c r="S23" s="2091"/>
      <c r="T23" s="2092"/>
      <c r="U23" s="37"/>
      <c r="V23" s="584"/>
      <c r="W23" s="37"/>
      <c r="X23" s="95"/>
      <c r="Y23" s="212"/>
      <c r="Z23" s="351"/>
      <c r="AA23" s="5"/>
    </row>
    <row r="24" spans="1:29" s="2" customFormat="1" ht="18" customHeight="1">
      <c r="A24" s="36"/>
      <c r="D24" s="5"/>
      <c r="E24" s="95" t="s">
        <v>1072</v>
      </c>
      <c r="F24" s="5"/>
      <c r="G24" s="5"/>
      <c r="H24" s="572" t="s">
        <v>1186</v>
      </c>
      <c r="I24" s="605"/>
      <c r="J24" s="606"/>
      <c r="K24" s="5"/>
      <c r="L24" s="95" t="s">
        <v>1112</v>
      </c>
      <c r="M24" s="38"/>
      <c r="N24" s="1987"/>
      <c r="O24" s="1979"/>
      <c r="P24" s="589"/>
      <c r="Q24" s="38"/>
      <c r="R24" s="38"/>
      <c r="S24" s="2093"/>
      <c r="T24" s="2094"/>
      <c r="U24" s="586"/>
      <c r="V24" s="585"/>
      <c r="W24" s="37"/>
      <c r="X24" s="95" t="s">
        <v>79</v>
      </c>
      <c r="Y24" s="210">
        <v>2</v>
      </c>
      <c r="Z24" s="248" t="s">
        <v>87</v>
      </c>
      <c r="AA24" s="5"/>
    </row>
    <row r="25" spans="1:29" s="2" customFormat="1" ht="15.6" customHeight="1">
      <c r="A25" s="36"/>
      <c r="D25" s="5"/>
      <c r="E25" s="5"/>
      <c r="F25" s="5"/>
      <c r="G25" s="5"/>
      <c r="H25" s="5"/>
      <c r="I25" s="5"/>
      <c r="J25" s="146"/>
      <c r="K25" s="5"/>
      <c r="L25" s="5"/>
      <c r="M25" s="5"/>
      <c r="N25" s="5"/>
      <c r="O25" s="5"/>
      <c r="P25" s="5"/>
      <c r="Q25" s="38"/>
      <c r="R25" s="38"/>
      <c r="S25" s="38"/>
      <c r="T25" s="37"/>
      <c r="U25" s="37"/>
      <c r="V25" s="37"/>
      <c r="W25" s="37"/>
      <c r="X25" s="38"/>
      <c r="Y25" s="38"/>
      <c r="Z25" s="5"/>
      <c r="AA25" s="5"/>
    </row>
    <row r="26" spans="1:29" s="2" customFormat="1" ht="15.6" hidden="1" customHeight="1">
      <c r="A26" s="36"/>
      <c r="E26" s="2023"/>
      <c r="F26" s="2023"/>
      <c r="G26" s="2023"/>
      <c r="H26" s="2024"/>
      <c r="I26" s="2024"/>
      <c r="J26" s="2024"/>
      <c r="K26" s="2024"/>
      <c r="L26" s="2024"/>
      <c r="M26" s="2024"/>
      <c r="N26" s="2024"/>
      <c r="O26" s="2024"/>
      <c r="P26" s="2024"/>
      <c r="Q26" s="2024"/>
      <c r="R26" s="2024"/>
      <c r="S26" s="2024"/>
      <c r="T26" s="2024"/>
      <c r="U26" s="2024"/>
      <c r="V26" s="2024"/>
      <c r="W26" s="2025"/>
      <c r="X26" s="2025"/>
      <c r="Y26" s="2025"/>
      <c r="Z26" s="2025"/>
    </row>
    <row r="27" spans="1:29" s="2" customFormat="1" ht="34.950000000000003" hidden="1" customHeight="1">
      <c r="A27" s="36"/>
      <c r="D27"/>
      <c r="E27" s="6" t="s">
        <v>963</v>
      </c>
      <c r="F27" s="164"/>
      <c r="G27" s="164"/>
      <c r="H27" s="607"/>
      <c r="I27" s="607"/>
      <c r="J27" s="607"/>
      <c r="K27" s="607"/>
      <c r="L27" s="6" t="s">
        <v>1080</v>
      </c>
      <c r="M27" s="607"/>
      <c r="N27" s="607"/>
      <c r="O27" s="607"/>
      <c r="P27" s="607"/>
      <c r="Q27" s="607"/>
      <c r="R27" s="607"/>
      <c r="S27" s="607"/>
      <c r="T27" s="607"/>
      <c r="U27" s="607"/>
      <c r="V27" s="607"/>
      <c r="W27" s="92"/>
      <c r="X27" s="92"/>
      <c r="Y27" s="92"/>
      <c r="Z27" s="92"/>
      <c r="AA27"/>
    </row>
    <row r="28" spans="1:29" s="8" customFormat="1" ht="19.95" hidden="1" customHeight="1">
      <c r="A28" s="608"/>
      <c r="D28" s="56"/>
      <c r="E28" s="2026" t="s">
        <v>134</v>
      </c>
      <c r="F28" s="1830"/>
      <c r="G28" s="2026" t="s">
        <v>117</v>
      </c>
      <c r="H28" s="1830"/>
      <c r="I28" s="220" t="s">
        <v>127</v>
      </c>
      <c r="J28" s="221" t="s">
        <v>11</v>
      </c>
      <c r="K28" s="25"/>
      <c r="L28" s="615" t="s">
        <v>126</v>
      </c>
      <c r="M28" s="2027" t="s">
        <v>130</v>
      </c>
      <c r="N28" s="2028"/>
      <c r="O28" s="2027" t="s">
        <v>129</v>
      </c>
      <c r="P28" s="2028"/>
      <c r="Q28" s="2028"/>
      <c r="R28" s="2027" t="s">
        <v>304</v>
      </c>
      <c r="S28" s="2028"/>
      <c r="T28" s="612" t="s">
        <v>135</v>
      </c>
      <c r="U28" s="612"/>
      <c r="V28" s="2032" t="s">
        <v>139</v>
      </c>
      <c r="W28" s="1805"/>
      <c r="X28" s="1805"/>
      <c r="Y28" s="1805"/>
      <c r="Z28" s="2033"/>
      <c r="AA28" s="56"/>
    </row>
    <row r="29" spans="1:29" s="610" customFormat="1" ht="24" hidden="1" customHeight="1">
      <c r="A29" s="609"/>
      <c r="D29" s="611"/>
      <c r="E29" s="613" t="s">
        <v>1087</v>
      </c>
      <c r="F29" s="613"/>
      <c r="G29" s="2001">
        <f>Y20/Y24</f>
        <v>5727.9466000000002</v>
      </c>
      <c r="H29" s="2002"/>
      <c r="I29" s="620">
        <f ca="1">N20</f>
        <v>45952</v>
      </c>
      <c r="J29" s="613" t="s">
        <v>120</v>
      </c>
      <c r="K29" s="25"/>
      <c r="L29" s="614">
        <f>G29</f>
        <v>5727.9466000000002</v>
      </c>
      <c r="M29" s="2007">
        <f ca="1">I29</f>
        <v>45952</v>
      </c>
      <c r="N29" s="2004"/>
      <c r="O29" s="2005" t="s">
        <v>128</v>
      </c>
      <c r="P29" s="2008"/>
      <c r="Q29" s="618" t="s">
        <v>1075</v>
      </c>
      <c r="R29" s="613" t="s">
        <v>305</v>
      </c>
      <c r="S29" s="618" t="s">
        <v>1075</v>
      </c>
      <c r="T29" s="617" t="s">
        <v>1086</v>
      </c>
      <c r="U29" s="613"/>
      <c r="V29" s="613" t="s">
        <v>1085</v>
      </c>
      <c r="W29" s="616"/>
      <c r="X29" s="616"/>
      <c r="Y29" s="616"/>
      <c r="Z29" s="616"/>
      <c r="AA29" s="611"/>
    </row>
    <row r="30" spans="1:29" s="610" customFormat="1" ht="24" hidden="1" customHeight="1">
      <c r="A30" s="609"/>
      <c r="D30" s="611"/>
      <c r="E30" s="613" t="s">
        <v>1088</v>
      </c>
      <c r="F30" s="613"/>
      <c r="G30" s="2001">
        <f>Y20/Y24</f>
        <v>5727.9466000000002</v>
      </c>
      <c r="H30" s="2002"/>
      <c r="I30" s="620">
        <f ca="1">N20+30</f>
        <v>45982</v>
      </c>
      <c r="J30" s="613" t="s">
        <v>121</v>
      </c>
      <c r="K30" s="25"/>
      <c r="L30" s="619"/>
      <c r="M30" s="2003"/>
      <c r="N30" s="2004"/>
      <c r="O30" s="2005"/>
      <c r="P30" s="2006"/>
      <c r="Q30" s="2006"/>
      <c r="R30" s="613"/>
      <c r="S30" s="613"/>
      <c r="T30" s="613"/>
      <c r="U30" s="613"/>
      <c r="V30" s="613"/>
      <c r="W30" s="616"/>
      <c r="X30" s="616"/>
      <c r="Y30" s="616"/>
      <c r="Z30" s="616"/>
      <c r="AA30" s="611"/>
    </row>
    <row r="31" spans="1:29" s="610" customFormat="1" ht="10.050000000000001" hidden="1" customHeight="1">
      <c r="A31" s="609"/>
      <c r="D31" s="611"/>
      <c r="E31" s="25"/>
      <c r="F31" s="25"/>
      <c r="G31" s="106"/>
      <c r="H31" s="106"/>
      <c r="I31" s="25"/>
      <c r="J31" s="25"/>
      <c r="K31" s="25"/>
      <c r="L31" s="25"/>
      <c r="M31" s="25"/>
      <c r="N31" s="25"/>
      <c r="O31" s="25"/>
      <c r="P31" s="25"/>
      <c r="Q31" s="25"/>
      <c r="R31" s="25"/>
      <c r="S31" s="25"/>
      <c r="T31" s="25"/>
      <c r="U31" s="25"/>
      <c r="V31" s="25"/>
      <c r="W31" s="369"/>
      <c r="X31" s="369"/>
      <c r="Y31" s="369"/>
      <c r="Z31" s="369"/>
      <c r="AA31" s="611"/>
    </row>
    <row r="32" spans="1:29" s="2" customFormat="1" ht="15.6" customHeight="1">
      <c r="A32" s="36"/>
      <c r="E32" s="569"/>
      <c r="F32" s="569"/>
      <c r="G32" s="569"/>
      <c r="H32" s="570"/>
      <c r="I32" s="570"/>
      <c r="J32" s="570"/>
      <c r="K32" s="570"/>
      <c r="L32" s="570"/>
      <c r="M32" s="570"/>
      <c r="N32" s="570"/>
      <c r="O32" s="570"/>
      <c r="P32" s="570"/>
      <c r="Q32" s="570"/>
      <c r="R32" s="570"/>
      <c r="S32" s="570"/>
      <c r="T32" s="570"/>
      <c r="U32" s="570"/>
      <c r="V32" s="570"/>
      <c r="W32" s="571"/>
      <c r="X32" s="571"/>
      <c r="Y32" s="571"/>
      <c r="Z32" s="571"/>
    </row>
    <row r="33" spans="5:20" ht="34.950000000000003" customHeight="1">
      <c r="E33" s="6" t="s">
        <v>114</v>
      </c>
      <c r="F33" s="19"/>
      <c r="G33" s="19"/>
    </row>
    <row r="34" spans="5:20" ht="22.05" customHeight="1"/>
    <row r="35" spans="5:20" ht="22.05" customHeight="1">
      <c r="O35" s="40"/>
    </row>
    <row r="36" spans="5:20">
      <c r="F36" s="5" t="s">
        <v>363</v>
      </c>
      <c r="H36" s="5" t="s">
        <v>134</v>
      </c>
      <c r="J36" s="146" t="s">
        <v>364</v>
      </c>
      <c r="K36" s="5" t="s">
        <v>365</v>
      </c>
    </row>
    <row r="37" spans="5:20" ht="22.05" customHeight="1"/>
    <row r="38" spans="5:20" ht="22.05" customHeight="1">
      <c r="Q38" s="37"/>
      <c r="R38" s="37"/>
      <c r="S38" s="37"/>
    </row>
    <row r="39" spans="5:20" ht="22.05" customHeight="1">
      <c r="Q39" s="37"/>
      <c r="R39" s="37"/>
      <c r="S39" s="37"/>
    </row>
    <row r="40" spans="5:20" ht="22.05" customHeight="1">
      <c r="Q40" s="37"/>
      <c r="R40" s="37"/>
      <c r="S40" s="37"/>
    </row>
    <row r="41" spans="5:20" ht="22.05" customHeight="1">
      <c r="Q41" s="37"/>
      <c r="R41" s="37"/>
      <c r="S41" s="37"/>
    </row>
    <row r="42" spans="5:20" ht="22.05" customHeight="1">
      <c r="Q42" s="37"/>
      <c r="R42" s="37"/>
      <c r="S42" s="37"/>
    </row>
    <row r="43" spans="5:20" ht="19.95" customHeight="1">
      <c r="T43" s="38"/>
    </row>
  </sheetData>
  <mergeCells count="36">
    <mergeCell ref="X16:Z16"/>
    <mergeCell ref="A2:B2"/>
    <mergeCell ref="E6:J6"/>
    <mergeCell ref="L6:P6"/>
    <mergeCell ref="R6:V6"/>
    <mergeCell ref="X6:Z6"/>
    <mergeCell ref="N10:O10"/>
    <mergeCell ref="T10:U10"/>
    <mergeCell ref="N12:O12"/>
    <mergeCell ref="S12:V12"/>
    <mergeCell ref="E16:J16"/>
    <mergeCell ref="L16:P16"/>
    <mergeCell ref="R16:V16"/>
    <mergeCell ref="H18:I18"/>
    <mergeCell ref="O18:P18"/>
    <mergeCell ref="S18:V20"/>
    <mergeCell ref="Y18:Z18"/>
    <mergeCell ref="N20:O20"/>
    <mergeCell ref="Y20:Z20"/>
    <mergeCell ref="E28:F28"/>
    <mergeCell ref="G28:H28"/>
    <mergeCell ref="M28:N28"/>
    <mergeCell ref="O28:Q28"/>
    <mergeCell ref="R28:S28"/>
    <mergeCell ref="N22:O22"/>
    <mergeCell ref="S22:T24"/>
    <mergeCell ref="Y22:Z22"/>
    <mergeCell ref="N24:O24"/>
    <mergeCell ref="E26:Z26"/>
    <mergeCell ref="V28:Z28"/>
    <mergeCell ref="G29:H29"/>
    <mergeCell ref="M29:N29"/>
    <mergeCell ref="O29:P29"/>
    <mergeCell ref="G30:H30"/>
    <mergeCell ref="M30:N30"/>
    <mergeCell ref="O30:Q30"/>
  </mergeCells>
  <dataValidations count="3">
    <dataValidation type="list" allowBlank="1" showInputMessage="1" showErrorMessage="1" sqref="O18:P18" xr:uid="{2C9B0271-B499-4757-A3C0-0ADAA2E76211}">
      <formula1>"Year,Days"</formula1>
    </dataValidation>
    <dataValidation type="list" allowBlank="1" showInputMessage="1" showErrorMessage="1" sqref="Z21 O12 U10 V9 Z23" xr:uid="{787A739A-FDA2-4358-A236-FBEB95B2BB43}">
      <formula1>"Full payment,Instalments,Regular"</formula1>
    </dataValidation>
    <dataValidation type="list" allowBlank="1" showInputMessage="1" showErrorMessage="1" sqref="Z8 Z10 Z12" xr:uid="{123FC174-80F4-49BC-BCE8-F5F7D1D69B98}">
      <formula1>"New,Transfer"</formula1>
    </dataValidation>
  </dataValidations>
  <pageMargins left="0.7" right="0.7" top="0.75" bottom="0.75" header="0.3" footer="0.3"/>
  <pageSetup orientation="portrait"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A5FD5-87B3-4D16-A483-839801413276}">
  <sheetPr codeName="Sheet63">
    <tabColor rgb="FF4FF721"/>
  </sheetPr>
  <dimension ref="A1:AC45"/>
  <sheetViews>
    <sheetView showGridLines="0" workbookViewId="0">
      <selection activeCell="R27" sqref="R27"/>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77734375" style="5" customWidth="1"/>
    <col min="6" max="6" width="7.77734375" style="5" customWidth="1"/>
    <col min="7" max="7" width="4.21875" style="5" customWidth="1"/>
    <col min="8" max="8" width="9.33203125" style="5" customWidth="1"/>
    <col min="9" max="9" width="11.33203125" style="5" customWidth="1"/>
    <col min="10" max="10" width="8.77734375" style="146" customWidth="1"/>
    <col min="11" max="11" width="5.77734375" style="5" customWidth="1"/>
    <col min="12" max="12" width="13" style="5" customWidth="1"/>
    <col min="13" max="13" width="3.44140625" style="5" customWidth="1"/>
    <col min="14" max="15" width="8.109375" style="5" customWidth="1"/>
    <col min="16" max="16" width="7.109375" style="5" customWidth="1"/>
    <col min="17" max="17" width="5.77734375" style="38" customWidth="1"/>
    <col min="18" max="18" width="15.88671875" style="38" customWidth="1"/>
    <col min="19" max="19" width="6.33203125" style="38" customWidth="1"/>
    <col min="20" max="20" width="7.109375" style="37" customWidth="1"/>
    <col min="21" max="21" width="5" style="37" customWidth="1"/>
    <col min="22" max="22" width="5.21875" style="37" customWidth="1"/>
    <col min="23" max="23" width="5.77734375" style="37" customWidth="1"/>
    <col min="24" max="24" width="15.77734375" style="38" customWidth="1"/>
    <col min="25" max="25" width="6" style="38" customWidth="1"/>
    <col min="26" max="26" width="15.6640625" style="5" customWidth="1"/>
    <col min="27" max="27" width="1.77734375" style="5" customWidth="1"/>
    <col min="28" max="28" width="9.109375" style="2"/>
    <col min="29" max="16384" width="9.109375" style="5"/>
  </cols>
  <sheetData>
    <row r="1" spans="1:29" s="2" customFormat="1" ht="14.4" customHeight="1">
      <c r="A1" s="36"/>
      <c r="J1" s="157"/>
      <c r="Q1" s="4"/>
      <c r="R1" s="4"/>
      <c r="S1" s="4"/>
      <c r="T1" s="3"/>
      <c r="U1" s="3"/>
      <c r="V1" s="3"/>
      <c r="W1" s="3"/>
      <c r="X1" s="4"/>
      <c r="Y1" s="4"/>
    </row>
    <row r="2" spans="1:29" customFormat="1" ht="34.950000000000003" customHeight="1">
      <c r="A2" s="1800"/>
      <c r="B2" s="1769"/>
      <c r="C2" s="2"/>
      <c r="D2" s="5"/>
      <c r="E2" s="1797" t="s">
        <v>1480</v>
      </c>
      <c r="F2" s="1769"/>
      <c r="G2" s="1769"/>
      <c r="H2" s="1769"/>
      <c r="I2" s="1769"/>
      <c r="J2" s="1769"/>
      <c r="K2" s="1769"/>
      <c r="L2" s="5"/>
      <c r="M2" s="5"/>
      <c r="N2" s="5"/>
      <c r="O2" s="5"/>
      <c r="P2" s="5"/>
      <c r="Q2" s="5"/>
      <c r="R2" s="5"/>
      <c r="S2" s="5"/>
      <c r="T2" s="5"/>
      <c r="U2" s="5"/>
      <c r="V2" s="5"/>
      <c r="W2" s="5"/>
      <c r="X2" s="720"/>
      <c r="Y2" s="5"/>
      <c r="Z2" s="5"/>
      <c r="AB2" s="2"/>
    </row>
    <row r="3" spans="1:29" s="2" customFormat="1" ht="15.6" customHeight="1">
      <c r="A3" s="36"/>
      <c r="F3" s="9"/>
      <c r="G3" s="9"/>
      <c r="J3" s="157"/>
    </row>
    <row r="4" spans="1:29" s="595" customFormat="1" ht="34.950000000000003" customHeight="1">
      <c r="A4" s="592"/>
      <c r="B4" s="593"/>
      <c r="C4" s="594"/>
      <c r="E4" s="6"/>
      <c r="F4" s="596"/>
      <c r="G4" s="596"/>
      <c r="H4" s="596"/>
      <c r="I4" s="596"/>
      <c r="J4" s="597"/>
      <c r="K4" s="597"/>
      <c r="L4" s="95"/>
      <c r="M4" s="598"/>
      <c r="Q4" s="599"/>
      <c r="R4" s="600"/>
      <c r="S4" s="598"/>
      <c r="U4" s="600"/>
      <c r="V4" s="600"/>
      <c r="W4" s="600"/>
      <c r="X4" s="600"/>
      <c r="Y4" s="600"/>
      <c r="AB4" s="594"/>
    </row>
    <row r="5" spans="1:29" s="21" customFormat="1" ht="10.050000000000001" customHeight="1">
      <c r="A5" s="22"/>
      <c r="B5" s="23"/>
      <c r="C5" s="20"/>
      <c r="E5" s="28"/>
      <c r="F5" s="28"/>
      <c r="G5" s="28"/>
      <c r="H5" s="149"/>
      <c r="I5" s="149"/>
      <c r="J5" s="23"/>
      <c r="K5" s="23"/>
      <c r="L5" s="23"/>
      <c r="M5" s="23"/>
      <c r="N5" s="150"/>
      <c r="O5" s="150"/>
      <c r="P5" s="150"/>
      <c r="Q5" s="155"/>
      <c r="R5" s="23"/>
      <c r="S5" s="23"/>
      <c r="T5" s="150"/>
      <c r="U5" s="150"/>
      <c r="V5" s="150"/>
      <c r="W5" s="147"/>
      <c r="X5" s="23"/>
      <c r="Y5" s="23"/>
      <c r="AB5" s="20"/>
    </row>
    <row r="6" spans="1:29" s="154" customFormat="1" ht="19.95" customHeight="1">
      <c r="A6" s="151"/>
      <c r="B6" s="152"/>
      <c r="C6" s="153"/>
      <c r="E6" s="1857" t="s">
        <v>1076</v>
      </c>
      <c r="F6" s="1857"/>
      <c r="G6" s="1857"/>
      <c r="H6" s="1857"/>
      <c r="I6" s="1857"/>
      <c r="J6" s="1857"/>
      <c r="K6" s="889"/>
      <c r="L6" s="1857" t="s">
        <v>2068</v>
      </c>
      <c r="M6" s="1884"/>
      <c r="N6" s="1884"/>
      <c r="O6" s="1884"/>
      <c r="P6" s="1884"/>
      <c r="Q6" s="1031"/>
      <c r="R6" s="1857" t="s">
        <v>299</v>
      </c>
      <c r="S6" s="1857"/>
      <c r="T6" s="1858"/>
      <c r="U6" s="1858"/>
      <c r="V6" s="1884"/>
      <c r="W6" s="1032"/>
      <c r="X6" s="1857" t="s">
        <v>2077</v>
      </c>
      <c r="Y6" s="1857"/>
      <c r="Z6" s="1858"/>
      <c r="AA6" s="5"/>
      <c r="AB6" s="2"/>
      <c r="AC6" s="5"/>
    </row>
    <row r="7" spans="1:29" s="146" customFormat="1" ht="15" customHeight="1">
      <c r="A7" s="156"/>
      <c r="B7" s="24"/>
      <c r="C7" s="157"/>
      <c r="E7" s="24"/>
      <c r="F7" s="24"/>
      <c r="G7" s="24"/>
      <c r="H7" s="26"/>
      <c r="I7" s="26"/>
      <c r="J7" s="24"/>
      <c r="K7" s="158"/>
      <c r="L7" s="24"/>
      <c r="M7" s="95"/>
      <c r="N7" s="26"/>
      <c r="O7" s="26"/>
      <c r="P7" s="26"/>
      <c r="Q7" s="155"/>
      <c r="R7" s="24"/>
      <c r="S7" s="24"/>
      <c r="T7" s="26"/>
      <c r="U7" s="26"/>
      <c r="V7" s="26"/>
      <c r="W7" s="147"/>
      <c r="X7" s="24"/>
      <c r="Y7" s="19"/>
      <c r="Z7" s="19"/>
      <c r="AA7" s="19"/>
      <c r="AB7" s="35"/>
      <c r="AC7" s="19"/>
    </row>
    <row r="8" spans="1:29" ht="18" customHeight="1">
      <c r="E8" s="61" t="s">
        <v>1073</v>
      </c>
      <c r="F8" s="40"/>
      <c r="H8" s="162" t="s">
        <v>13</v>
      </c>
      <c r="I8" s="163"/>
      <c r="J8" s="213"/>
      <c r="K8" s="158"/>
      <c r="L8" s="25" t="s">
        <v>1159</v>
      </c>
      <c r="N8" s="1975">
        <f ca="1">TODAY()-2</f>
        <v>45950</v>
      </c>
      <c r="O8" s="1979"/>
      <c r="P8" s="581"/>
      <c r="Q8" s="155"/>
      <c r="R8" s="25" t="s">
        <v>169</v>
      </c>
      <c r="S8" s="211" t="s">
        <v>1988</v>
      </c>
      <c r="T8" s="163"/>
      <c r="U8" s="163"/>
      <c r="V8" s="997"/>
      <c r="W8" s="147"/>
      <c r="X8" s="1659"/>
      <c r="Y8" s="1662"/>
      <c r="Z8" s="1671"/>
      <c r="AA8" s="19"/>
      <c r="AB8" s="35"/>
      <c r="AC8" s="19"/>
    </row>
    <row r="9" spans="1:29" s="19" customFormat="1" ht="10.050000000000001" customHeight="1">
      <c r="A9" s="27"/>
      <c r="B9" s="28"/>
      <c r="C9" s="35"/>
      <c r="E9" s="12"/>
      <c r="F9" s="12"/>
      <c r="H9" s="12"/>
      <c r="I9" s="12"/>
      <c r="J9" s="370"/>
      <c r="K9" s="28"/>
      <c r="L9" s="40"/>
      <c r="M9" s="5"/>
      <c r="N9" s="5"/>
      <c r="O9" s="5"/>
      <c r="P9" s="5"/>
      <c r="Q9" s="155"/>
      <c r="R9" s="12"/>
      <c r="S9" s="12"/>
      <c r="T9" s="12"/>
      <c r="U9" s="25"/>
      <c r="V9" s="26"/>
      <c r="W9" s="147"/>
      <c r="X9" s="1660"/>
      <c r="Z9" s="1661"/>
      <c r="AA9" s="5"/>
      <c r="AB9" s="2"/>
      <c r="AC9" s="5"/>
    </row>
    <row r="10" spans="1:29" ht="18" customHeight="1">
      <c r="E10" s="61" t="s">
        <v>5</v>
      </c>
      <c r="F10" s="40"/>
      <c r="H10" s="162" t="s">
        <v>16</v>
      </c>
      <c r="I10" s="163"/>
      <c r="J10" s="213" t="s">
        <v>243</v>
      </c>
      <c r="K10" s="588"/>
      <c r="L10" s="25" t="s">
        <v>302</v>
      </c>
      <c r="M10" s="95"/>
      <c r="N10" s="1980" t="s">
        <v>1987</v>
      </c>
      <c r="O10" s="1979"/>
      <c r="P10" s="1981"/>
      <c r="Q10" s="5"/>
      <c r="R10" s="25" t="s">
        <v>109</v>
      </c>
      <c r="S10" s="211" t="s">
        <v>116</v>
      </c>
      <c r="T10" s="163"/>
      <c r="U10" s="163"/>
      <c r="V10" s="997"/>
      <c r="W10" s="147"/>
      <c r="X10" s="1672"/>
      <c r="Y10" s="773"/>
      <c r="Z10" s="1665"/>
      <c r="AA10" s="19"/>
      <c r="AB10" s="35"/>
      <c r="AC10" s="19"/>
    </row>
    <row r="11" spans="1:29" ht="10.050000000000001" customHeight="1">
      <c r="E11" s="12"/>
      <c r="F11" s="12"/>
      <c r="G11" s="19"/>
      <c r="H11" s="12"/>
      <c r="I11" s="12"/>
      <c r="J11" s="370"/>
      <c r="K11" s="26"/>
      <c r="L11" s="40"/>
      <c r="Q11" s="155"/>
      <c r="R11" s="12"/>
      <c r="S11" s="19"/>
      <c r="T11" s="19"/>
      <c r="U11" s="19"/>
      <c r="V11" s="19"/>
      <c r="W11" s="147"/>
      <c r="X11" s="1664"/>
      <c r="Y11" s="773"/>
      <c r="Z11" s="1665"/>
      <c r="AA11" s="19"/>
      <c r="AB11" s="35"/>
      <c r="AC11" s="19"/>
    </row>
    <row r="12" spans="1:29" ht="18" customHeight="1">
      <c r="E12" s="25" t="s">
        <v>3</v>
      </c>
      <c r="F12" s="40"/>
      <c r="H12" s="162" t="s">
        <v>14</v>
      </c>
      <c r="I12" s="163"/>
      <c r="J12" s="213"/>
      <c r="K12" s="26"/>
      <c r="L12" s="25" t="s">
        <v>1373</v>
      </c>
      <c r="M12" s="19"/>
      <c r="N12" s="1045" t="s">
        <v>18</v>
      </c>
      <c r="O12" s="1024"/>
      <c r="P12" s="1453" t="str">
        <f ca="1">IF(N24-TODAY()&lt;30,"DFR","")</f>
        <v>DFR</v>
      </c>
      <c r="Q12" s="155"/>
      <c r="R12" s="25" t="s">
        <v>110</v>
      </c>
      <c r="S12" s="2050" t="s">
        <v>112</v>
      </c>
      <c r="T12" s="1979"/>
      <c r="U12" s="1979"/>
      <c r="V12" s="1981"/>
      <c r="W12" s="147"/>
      <c r="X12" s="1666"/>
      <c r="Y12" s="147"/>
      <c r="Z12" s="1667"/>
      <c r="AA12" s="19"/>
      <c r="AB12" s="35"/>
      <c r="AC12" s="19"/>
    </row>
    <row r="13" spans="1:29" s="19" customFormat="1" ht="10.050000000000001" customHeight="1">
      <c r="A13" s="27"/>
      <c r="B13" s="28"/>
      <c r="C13" s="35"/>
      <c r="E13" s="12"/>
      <c r="F13" s="12"/>
      <c r="H13" s="12"/>
      <c r="I13" s="12"/>
      <c r="J13" s="370"/>
      <c r="K13" s="28"/>
      <c r="L13" s="40"/>
      <c r="M13" s="5"/>
      <c r="N13" s="5"/>
      <c r="O13" s="5"/>
      <c r="P13" s="5"/>
      <c r="Q13" s="155"/>
      <c r="W13" s="147"/>
      <c r="X13" s="1666"/>
      <c r="Y13" s="147"/>
      <c r="Z13" s="1667"/>
      <c r="AA13" s="5"/>
      <c r="AB13" s="2"/>
      <c r="AC13" s="5"/>
    </row>
    <row r="14" spans="1:29" ht="18" customHeight="1">
      <c r="E14" s="61" t="s">
        <v>1858</v>
      </c>
      <c r="F14" s="40"/>
      <c r="H14" s="211" t="s">
        <v>295</v>
      </c>
      <c r="I14" s="163"/>
      <c r="J14" s="213" t="s">
        <v>243</v>
      </c>
      <c r="K14" s="588"/>
      <c r="L14" s="25" t="s">
        <v>1089</v>
      </c>
      <c r="M14" s="95"/>
      <c r="N14" s="1663"/>
      <c r="O14" s="364" t="s">
        <v>1195</v>
      </c>
      <c r="P14" s="1673" t="s">
        <v>1319</v>
      </c>
      <c r="Q14" s="155"/>
      <c r="R14" s="25" t="s">
        <v>180</v>
      </c>
      <c r="S14" s="2050" t="s">
        <v>2046</v>
      </c>
      <c r="T14" s="1979"/>
      <c r="U14" s="1979"/>
      <c r="V14" s="1981"/>
      <c r="W14" s="147"/>
      <c r="X14" s="1668"/>
      <c r="Y14" s="1669"/>
      <c r="Z14" s="1670"/>
      <c r="AA14" s="19"/>
      <c r="AB14" s="35"/>
      <c r="AC14" s="19"/>
    </row>
    <row r="15" spans="1:29">
      <c r="S15" s="351"/>
      <c r="T15" s="351"/>
      <c r="U15" s="351"/>
      <c r="V15" s="351"/>
    </row>
    <row r="16" spans="1:29" s="154" customFormat="1" ht="15" customHeight="1">
      <c r="A16" s="151"/>
      <c r="B16" s="152"/>
      <c r="C16" s="153"/>
      <c r="D16" s="153"/>
      <c r="E16" s="153"/>
      <c r="F16" s="153"/>
      <c r="G16" s="153"/>
      <c r="H16" s="153"/>
      <c r="I16" s="153"/>
      <c r="J16" s="153"/>
      <c r="K16" s="153"/>
      <c r="L16" s="153"/>
      <c r="M16" s="153"/>
      <c r="N16" s="153"/>
      <c r="O16" s="153"/>
      <c r="P16" s="153"/>
      <c r="Q16" s="153"/>
      <c r="R16" s="153"/>
      <c r="S16" s="153"/>
      <c r="T16" s="153"/>
      <c r="U16" s="153"/>
      <c r="V16" s="153"/>
      <c r="W16" s="153"/>
      <c r="X16" s="153"/>
      <c r="Y16" s="153"/>
      <c r="Z16" s="153"/>
      <c r="AA16" s="153"/>
      <c r="AB16" s="2"/>
      <c r="AC16" s="5"/>
    </row>
    <row r="17" spans="1:29" s="154" customFormat="1" ht="34.950000000000003" customHeight="1">
      <c r="A17" s="151"/>
      <c r="B17" s="152"/>
      <c r="C17" s="153"/>
      <c r="E17" s="6" t="s">
        <v>1079</v>
      </c>
      <c r="F17" s="601"/>
      <c r="G17" s="601"/>
      <c r="H17" s="604"/>
      <c r="I17" s="468"/>
      <c r="J17" s="601"/>
      <c r="K17" s="158"/>
      <c r="L17" s="601"/>
      <c r="M17" s="602"/>
      <c r="N17" s="602"/>
      <c r="O17" s="602"/>
      <c r="P17" s="602"/>
      <c r="Q17" s="155"/>
      <c r="W17" s="41"/>
      <c r="X17" s="6"/>
      <c r="Y17" s="1505"/>
      <c r="Z17" s="1506"/>
      <c r="AA17" s="5"/>
      <c r="AB17" s="2"/>
      <c r="AC17" s="5"/>
    </row>
    <row r="18" spans="1:29" s="154" customFormat="1" ht="19.95" customHeight="1">
      <c r="A18" s="151"/>
      <c r="B18" s="152"/>
      <c r="C18" s="153"/>
      <c r="E18" s="1857" t="s">
        <v>1981</v>
      </c>
      <c r="F18" s="1857"/>
      <c r="G18" s="1857"/>
      <c r="H18" s="1857"/>
      <c r="I18" s="1857"/>
      <c r="J18" s="1857"/>
      <c r="K18" s="889"/>
      <c r="L18" s="1857" t="s">
        <v>1078</v>
      </c>
      <c r="M18" s="1884"/>
      <c r="N18" s="1884"/>
      <c r="O18" s="1884"/>
      <c r="P18" s="1884"/>
      <c r="Q18" s="1031"/>
      <c r="R18" s="1857" t="s">
        <v>299</v>
      </c>
      <c r="S18" s="1857"/>
      <c r="T18" s="1858"/>
      <c r="U18" s="1858"/>
      <c r="V18" s="1884"/>
      <c r="W18" s="1032"/>
      <c r="X18" s="1857" t="s">
        <v>1188</v>
      </c>
      <c r="Y18" s="1857"/>
      <c r="Z18" s="1857"/>
      <c r="AA18" s="5"/>
      <c r="AB18" s="2"/>
      <c r="AC18" s="5"/>
    </row>
    <row r="19" spans="1:29" s="154" customFormat="1" ht="15" customHeight="1">
      <c r="A19" s="151"/>
      <c r="B19" s="152"/>
      <c r="C19" s="153"/>
      <c r="E19" s="6"/>
      <c r="F19" s="601"/>
      <c r="G19" s="601"/>
      <c r="H19" s="604"/>
      <c r="I19" s="601"/>
      <c r="J19" s="601"/>
      <c r="K19" s="158"/>
      <c r="L19" s="601"/>
      <c r="M19" s="602"/>
      <c r="N19" s="602"/>
      <c r="O19" s="602"/>
      <c r="P19" s="602"/>
      <c r="Q19" s="155"/>
      <c r="R19" s="601"/>
      <c r="S19" s="601"/>
      <c r="T19" s="603"/>
      <c r="U19" s="603"/>
      <c r="V19" s="602"/>
      <c r="W19" s="41"/>
      <c r="X19" s="601"/>
      <c r="Y19" s="601"/>
      <c r="Z19" s="601"/>
      <c r="AA19" s="5"/>
      <c r="AB19" s="2"/>
      <c r="AC19" s="5"/>
    </row>
    <row r="20" spans="1:29" s="154" customFormat="1" ht="18" customHeight="1">
      <c r="A20" s="151"/>
      <c r="B20" s="152"/>
      <c r="C20" s="153"/>
      <c r="E20" s="25" t="s">
        <v>142</v>
      </c>
      <c r="F20" s="5"/>
      <c r="G20" s="5"/>
      <c r="H20" s="1985">
        <v>2024</v>
      </c>
      <c r="I20" s="2053"/>
      <c r="J20" s="213"/>
      <c r="L20" s="25" t="s">
        <v>62</v>
      </c>
      <c r="M20" s="5"/>
      <c r="N20" s="210">
        <v>1</v>
      </c>
      <c r="O20" s="1988" t="s">
        <v>1986</v>
      </c>
      <c r="P20" s="1981"/>
      <c r="Q20" s="38"/>
      <c r="R20" s="25" t="s">
        <v>300</v>
      </c>
      <c r="S20" s="2089" t="s">
        <v>334</v>
      </c>
      <c r="T20" s="2011"/>
      <c r="U20" s="2012"/>
      <c r="V20" s="2013"/>
      <c r="W20" s="37"/>
      <c r="X20" s="25" t="s">
        <v>49</v>
      </c>
      <c r="Y20" s="1983">
        <v>9875.77</v>
      </c>
      <c r="Z20" s="2034"/>
      <c r="AA20" s="5"/>
      <c r="AB20" s="2"/>
      <c r="AC20" s="5"/>
    </row>
    <row r="21" spans="1:29" s="2" customFormat="1" ht="10.050000000000001" customHeight="1">
      <c r="A21" s="36"/>
      <c r="D21" s="5"/>
      <c r="E21" s="604"/>
      <c r="F21" s="5"/>
      <c r="G21" s="5"/>
      <c r="H21" s="5"/>
      <c r="I21" s="5"/>
      <c r="J21" s="146"/>
      <c r="K21" s="5"/>
      <c r="L21" s="40"/>
      <c r="M21" s="38"/>
      <c r="N21" s="38"/>
      <c r="O21" s="38"/>
      <c r="P21" s="38"/>
      <c r="Q21" s="38"/>
      <c r="R21" s="40"/>
      <c r="S21" s="2014"/>
      <c r="T21" s="2015"/>
      <c r="U21" s="1769"/>
      <c r="V21" s="2016"/>
      <c r="W21" s="37"/>
      <c r="X21" s="25"/>
      <c r="Y21" s="95"/>
      <c r="Z21" s="95"/>
      <c r="AA21" s="5"/>
    </row>
    <row r="22" spans="1:29" s="2" customFormat="1" ht="18" customHeight="1">
      <c r="A22" s="36"/>
      <c r="D22" s="5"/>
      <c r="E22" s="25" t="s">
        <v>4</v>
      </c>
      <c r="F22" s="95"/>
      <c r="G22" s="95"/>
      <c r="H22" s="162" t="s">
        <v>1074</v>
      </c>
      <c r="I22" s="591"/>
      <c r="J22" s="213"/>
      <c r="K22" s="5"/>
      <c r="L22" s="25" t="s">
        <v>8</v>
      </c>
      <c r="M22" s="5"/>
      <c r="N22" s="1987">
        <f ca="1">N24-364</f>
        <v>45588</v>
      </c>
      <c r="O22" s="1979"/>
      <c r="P22" s="589"/>
      <c r="Q22" s="38"/>
      <c r="R22" s="25"/>
      <c r="S22" s="2017"/>
      <c r="T22" s="2018"/>
      <c r="U22" s="2019"/>
      <c r="V22" s="2020"/>
      <c r="W22" s="37"/>
      <c r="X22" s="25" t="s">
        <v>575</v>
      </c>
      <c r="Y22" s="1983">
        <f>1.16*Y20</f>
        <v>11455.8932</v>
      </c>
      <c r="Z22" s="2034"/>
      <c r="AA22" s="5"/>
    </row>
    <row r="23" spans="1:29" s="2" customFormat="1" ht="10.050000000000001" customHeight="1">
      <c r="A23" s="36"/>
      <c r="D23" s="5"/>
      <c r="E23" s="25"/>
      <c r="F23" s="95"/>
      <c r="G23" s="95"/>
      <c r="H23" s="25"/>
      <c r="I23" s="25"/>
      <c r="J23" s="95"/>
      <c r="K23" s="5"/>
      <c r="L23" s="10"/>
      <c r="M23" s="19"/>
      <c r="N23" s="10"/>
      <c r="O23" s="10"/>
      <c r="P23" s="154"/>
      <c r="Q23" s="38"/>
      <c r="R23" s="25"/>
      <c r="S23" s="38"/>
      <c r="T23" s="38"/>
      <c r="U23" s="38"/>
      <c r="V23" s="38"/>
      <c r="W23" s="38"/>
      <c r="X23" s="25"/>
      <c r="Y23" s="212"/>
      <c r="Z23" s="351"/>
      <c r="AA23" s="5"/>
    </row>
    <row r="24" spans="1:29" s="2" customFormat="1" ht="18" customHeight="1">
      <c r="A24" s="36"/>
      <c r="D24" s="5"/>
      <c r="E24" s="25" t="s">
        <v>6</v>
      </c>
      <c r="F24" s="5"/>
      <c r="G24" s="5"/>
      <c r="H24" s="572">
        <v>475000</v>
      </c>
      <c r="I24" s="605"/>
      <c r="J24" s="606"/>
      <c r="K24" s="5"/>
      <c r="L24" s="25" t="s">
        <v>9</v>
      </c>
      <c r="M24" s="19"/>
      <c r="N24" s="1982">
        <f ca="1">TODAY()</f>
        <v>45952</v>
      </c>
      <c r="O24" s="1979"/>
      <c r="P24" s="590"/>
      <c r="Q24" s="38"/>
      <c r="R24" s="25"/>
      <c r="S24" s="25"/>
      <c r="T24" s="25"/>
      <c r="U24" s="25"/>
      <c r="V24" s="25"/>
      <c r="W24" s="95"/>
      <c r="X24" s="25" t="s">
        <v>104</v>
      </c>
      <c r="Y24" s="1988" t="s">
        <v>84</v>
      </c>
      <c r="Z24" s="1981"/>
      <c r="AA24" s="5"/>
    </row>
    <row r="25" spans="1:29" s="2" customFormat="1" ht="10.050000000000001" customHeight="1">
      <c r="A25" s="36"/>
      <c r="D25" s="5"/>
      <c r="E25" s="40"/>
      <c r="F25" s="5"/>
      <c r="G25" s="5"/>
      <c r="H25" s="5"/>
      <c r="I25" s="5"/>
      <c r="J25" s="5"/>
      <c r="K25" s="5"/>
      <c r="L25" s="40"/>
      <c r="M25" s="5"/>
      <c r="N25" s="5"/>
      <c r="O25" s="5"/>
      <c r="P25" s="5"/>
      <c r="Q25" s="38"/>
      <c r="R25" s="25"/>
      <c r="S25" s="25"/>
      <c r="T25" s="25"/>
      <c r="U25" s="25"/>
      <c r="V25" s="25"/>
      <c r="W25" s="37"/>
      <c r="X25" s="40"/>
      <c r="Y25" s="38"/>
      <c r="Z25" s="5"/>
      <c r="AA25" s="5"/>
    </row>
    <row r="26" spans="1:29" s="2" customFormat="1" ht="18" customHeight="1">
      <c r="A26" s="36"/>
      <c r="D26" s="5"/>
      <c r="E26" s="25" t="s">
        <v>1828</v>
      </c>
      <c r="F26" s="5"/>
      <c r="G26" s="5"/>
      <c r="H26" s="572" t="s">
        <v>1186</v>
      </c>
      <c r="I26" s="605"/>
      <c r="J26" s="606"/>
      <c r="K26" s="5"/>
      <c r="L26" s="25" t="s">
        <v>1112</v>
      </c>
      <c r="M26" s="38"/>
      <c r="N26" s="1987"/>
      <c r="O26" s="1979"/>
      <c r="P26" s="589"/>
      <c r="Q26" s="38"/>
      <c r="R26" s="25"/>
      <c r="S26" s="25"/>
      <c r="T26" s="25"/>
      <c r="U26" s="25"/>
      <c r="V26" s="25"/>
      <c r="W26" s="37"/>
      <c r="X26" s="25" t="s">
        <v>1916</v>
      </c>
      <c r="Y26" s="210">
        <v>2</v>
      </c>
      <c r="Z26" s="998" t="s">
        <v>87</v>
      </c>
      <c r="AA26" s="5"/>
    </row>
    <row r="27" spans="1:29" s="2" customFormat="1" ht="10.050000000000001" customHeight="1">
      <c r="A27" s="36"/>
      <c r="D27" s="5"/>
      <c r="E27" s="5"/>
      <c r="F27" s="5"/>
      <c r="G27" s="5"/>
      <c r="H27" s="5"/>
      <c r="I27" s="5"/>
      <c r="J27" s="146"/>
      <c r="K27" s="5"/>
      <c r="L27" s="5"/>
      <c r="M27" s="5"/>
      <c r="N27" s="5"/>
      <c r="O27" s="5"/>
      <c r="P27" s="5"/>
      <c r="Q27" s="38"/>
      <c r="R27" s="38"/>
      <c r="S27" s="38"/>
      <c r="T27" s="37"/>
      <c r="U27" s="37"/>
      <c r="V27" s="37"/>
      <c r="W27" s="37"/>
      <c r="X27" s="38"/>
      <c r="Y27" s="38"/>
      <c r="Z27" s="5"/>
      <c r="AA27" s="5"/>
    </row>
    <row r="28" spans="1:29" s="2" customFormat="1" ht="15.6" hidden="1" customHeight="1">
      <c r="A28" s="36"/>
      <c r="E28" s="2023"/>
      <c r="F28" s="2023"/>
      <c r="G28" s="2023"/>
      <c r="H28" s="2024"/>
      <c r="I28" s="2024"/>
      <c r="J28" s="2024"/>
      <c r="K28" s="2024"/>
      <c r="L28" s="2024"/>
      <c r="M28" s="2024"/>
      <c r="N28" s="2024"/>
      <c r="O28" s="2024"/>
      <c r="P28" s="2024"/>
      <c r="Q28" s="2024"/>
      <c r="R28" s="2024"/>
      <c r="S28" s="2024"/>
      <c r="T28" s="2024"/>
      <c r="U28" s="2024"/>
      <c r="V28" s="2024"/>
      <c r="W28" s="2025"/>
      <c r="X28" s="2025"/>
      <c r="Y28" s="2025"/>
      <c r="Z28" s="2025"/>
    </row>
    <row r="29" spans="1:29" s="2" customFormat="1" ht="34.950000000000003" hidden="1" customHeight="1">
      <c r="A29" s="36"/>
      <c r="D29"/>
      <c r="E29" s="6" t="s">
        <v>963</v>
      </c>
      <c r="F29" s="164"/>
      <c r="G29" s="164"/>
      <c r="H29" s="607"/>
      <c r="I29" s="607"/>
      <c r="J29" s="607"/>
      <c r="K29" s="607"/>
      <c r="L29" s="6" t="s">
        <v>1080</v>
      </c>
      <c r="M29" s="607"/>
      <c r="N29" s="607"/>
      <c r="O29" s="607"/>
      <c r="P29" s="607"/>
      <c r="Q29" s="607"/>
      <c r="R29" s="607"/>
      <c r="S29" s="607"/>
      <c r="T29" s="607"/>
      <c r="U29" s="607"/>
      <c r="V29" s="607"/>
      <c r="W29" s="92"/>
      <c r="X29" s="92"/>
      <c r="Y29" s="92"/>
      <c r="Z29" s="92"/>
      <c r="AA29"/>
    </row>
    <row r="30" spans="1:29" s="8" customFormat="1" ht="19.95" hidden="1" customHeight="1">
      <c r="A30" s="608"/>
      <c r="D30" s="56"/>
      <c r="E30" s="2026" t="s">
        <v>134</v>
      </c>
      <c r="F30" s="1830"/>
      <c r="G30" s="2026" t="s">
        <v>117</v>
      </c>
      <c r="H30" s="1830"/>
      <c r="I30" s="220" t="s">
        <v>127</v>
      </c>
      <c r="J30" s="221" t="s">
        <v>11</v>
      </c>
      <c r="K30" s="25"/>
      <c r="L30" s="615" t="s">
        <v>126</v>
      </c>
      <c r="M30" s="2027" t="s">
        <v>130</v>
      </c>
      <c r="N30" s="2028"/>
      <c r="O30" s="2027" t="s">
        <v>129</v>
      </c>
      <c r="P30" s="2028"/>
      <c r="Q30" s="2028"/>
      <c r="R30" s="2027" t="s">
        <v>304</v>
      </c>
      <c r="S30" s="2028"/>
      <c r="T30" s="612" t="s">
        <v>135</v>
      </c>
      <c r="U30" s="612"/>
      <c r="V30" s="2032" t="s">
        <v>139</v>
      </c>
      <c r="W30" s="1805"/>
      <c r="X30" s="1805"/>
      <c r="Y30" s="1805"/>
      <c r="Z30" s="2033"/>
      <c r="AA30" s="56"/>
    </row>
    <row r="31" spans="1:29" s="610" customFormat="1" ht="24" hidden="1" customHeight="1">
      <c r="A31" s="609"/>
      <c r="D31" s="611"/>
      <c r="E31" s="613" t="s">
        <v>1087</v>
      </c>
      <c r="F31" s="613"/>
      <c r="G31" s="2001" t="e">
        <f>Y22/#REF!</f>
        <v>#REF!</v>
      </c>
      <c r="H31" s="2002"/>
      <c r="I31" s="620">
        <f ca="1">N22</f>
        <v>45588</v>
      </c>
      <c r="J31" s="613" t="s">
        <v>120</v>
      </c>
      <c r="K31" s="25"/>
      <c r="L31" s="614" t="e">
        <f>G31</f>
        <v>#REF!</v>
      </c>
      <c r="M31" s="2007">
        <f ca="1">I31</f>
        <v>45588</v>
      </c>
      <c r="N31" s="2004"/>
      <c r="O31" s="2005" t="s">
        <v>128</v>
      </c>
      <c r="P31" s="2008"/>
      <c r="Q31" s="618" t="s">
        <v>1075</v>
      </c>
      <c r="R31" s="613" t="s">
        <v>305</v>
      </c>
      <c r="S31" s="618" t="s">
        <v>1075</v>
      </c>
      <c r="T31" s="617" t="s">
        <v>1086</v>
      </c>
      <c r="U31" s="613"/>
      <c r="V31" s="613" t="s">
        <v>1085</v>
      </c>
      <c r="W31" s="616"/>
      <c r="X31" s="616"/>
      <c r="Y31" s="616"/>
      <c r="Z31" s="616"/>
      <c r="AA31" s="611"/>
    </row>
    <row r="32" spans="1:29" s="610" customFormat="1" ht="24" hidden="1" customHeight="1">
      <c r="A32" s="609"/>
      <c r="D32" s="611"/>
      <c r="E32" s="613" t="s">
        <v>1088</v>
      </c>
      <c r="F32" s="613"/>
      <c r="G32" s="2001" t="e">
        <f>Y22/#REF!</f>
        <v>#REF!</v>
      </c>
      <c r="H32" s="2002"/>
      <c r="I32" s="620">
        <f ca="1">N22+30</f>
        <v>45618</v>
      </c>
      <c r="J32" s="613" t="s">
        <v>121</v>
      </c>
      <c r="K32" s="25"/>
      <c r="L32" s="619"/>
      <c r="M32" s="2003"/>
      <c r="N32" s="2004"/>
      <c r="O32" s="2005"/>
      <c r="P32" s="2006"/>
      <c r="Q32" s="2006"/>
      <c r="R32" s="613"/>
      <c r="S32" s="613"/>
      <c r="T32" s="613"/>
      <c r="U32" s="613"/>
      <c r="V32" s="613"/>
      <c r="W32" s="616"/>
      <c r="X32" s="616"/>
      <c r="Y32" s="616"/>
      <c r="Z32" s="616"/>
      <c r="AA32" s="611"/>
    </row>
    <row r="33" spans="1:27" s="610" customFormat="1" ht="10.050000000000001" hidden="1" customHeight="1">
      <c r="A33" s="609"/>
      <c r="D33" s="611"/>
      <c r="E33" s="25"/>
      <c r="F33" s="25"/>
      <c r="G33" s="106"/>
      <c r="H33" s="106"/>
      <c r="I33" s="25"/>
      <c r="J33" s="25"/>
      <c r="K33" s="25"/>
      <c r="L33" s="25"/>
      <c r="M33" s="25"/>
      <c r="N33" s="25"/>
      <c r="O33" s="25"/>
      <c r="P33" s="25"/>
      <c r="Q33" s="25"/>
      <c r="R33" s="25"/>
      <c r="S33" s="25"/>
      <c r="T33" s="25"/>
      <c r="U33" s="25"/>
      <c r="V33" s="25"/>
      <c r="W33" s="369"/>
      <c r="X33" s="369"/>
      <c r="Y33" s="369"/>
      <c r="Z33" s="369"/>
      <c r="AA33" s="611"/>
    </row>
    <row r="34" spans="1:27" s="2" customFormat="1" ht="15.6" customHeight="1">
      <c r="A34" s="36"/>
      <c r="E34" s="569"/>
      <c r="F34" s="569"/>
      <c r="G34" s="569"/>
      <c r="H34" s="570"/>
      <c r="I34" s="570"/>
      <c r="J34" s="570"/>
      <c r="K34" s="570"/>
      <c r="L34" s="570"/>
      <c r="M34" s="570"/>
      <c r="N34" s="570"/>
      <c r="O34" s="570"/>
      <c r="P34" s="570"/>
      <c r="Q34" s="570"/>
      <c r="R34" s="570"/>
      <c r="S34" s="570"/>
      <c r="T34" s="570"/>
      <c r="U34" s="570"/>
      <c r="V34" s="570"/>
      <c r="W34" s="571"/>
      <c r="X34" s="571"/>
      <c r="Y34" s="571"/>
      <c r="Z34" s="571"/>
    </row>
    <row r="35" spans="1:27" ht="34.950000000000003" customHeight="1">
      <c r="E35" s="6" t="s">
        <v>114</v>
      </c>
      <c r="F35" s="19"/>
      <c r="G35" s="19"/>
      <c r="Q35" s="37"/>
      <c r="R35" s="37"/>
      <c r="S35" s="37"/>
    </row>
    <row r="36" spans="1:27" ht="22.05" customHeight="1">
      <c r="Q36" s="37"/>
      <c r="R36" s="37"/>
      <c r="S36" s="37"/>
    </row>
    <row r="37" spans="1:27" ht="22.05" customHeight="1">
      <c r="O37" s="40"/>
      <c r="Q37" s="37"/>
      <c r="R37" s="37"/>
      <c r="S37" s="37"/>
    </row>
    <row r="38" spans="1:27">
      <c r="F38" s="1809" t="s">
        <v>1829</v>
      </c>
      <c r="G38" s="1769"/>
      <c r="H38" s="1769"/>
      <c r="I38" s="1769"/>
      <c r="J38" s="1769"/>
      <c r="K38" s="1769"/>
      <c r="L38" s="1769"/>
      <c r="Q38" s="37"/>
      <c r="R38" s="37"/>
      <c r="S38" s="37"/>
    </row>
    <row r="39" spans="1:27" ht="22.05" customHeight="1">
      <c r="Q39" s="37"/>
      <c r="R39" s="37"/>
      <c r="S39" s="37"/>
    </row>
    <row r="40" spans="1:27" ht="22.05" customHeight="1">
      <c r="Q40" s="37"/>
      <c r="R40" s="37"/>
      <c r="S40" s="37"/>
    </row>
    <row r="41" spans="1:27" ht="22.05" customHeight="1">
      <c r="Q41" s="37"/>
      <c r="R41" s="37"/>
      <c r="S41" s="37"/>
    </row>
    <row r="42" spans="1:27" ht="22.05" customHeight="1">
      <c r="Q42" s="37"/>
      <c r="R42" s="37"/>
      <c r="S42" s="37"/>
    </row>
    <row r="43" spans="1:27" ht="22.05" customHeight="1">
      <c r="Q43" s="37"/>
      <c r="R43" s="37"/>
      <c r="S43" s="37"/>
    </row>
    <row r="44" spans="1:27" ht="22.05" customHeight="1">
      <c r="Q44" s="37"/>
      <c r="R44" s="37"/>
      <c r="S44" s="37"/>
    </row>
    <row r="45" spans="1:27" ht="19.95" customHeight="1">
      <c r="T45" s="38"/>
    </row>
  </sheetData>
  <mergeCells count="37">
    <mergeCell ref="F38:L38"/>
    <mergeCell ref="Y24:Z24"/>
    <mergeCell ref="E30:F30"/>
    <mergeCell ref="G31:H31"/>
    <mergeCell ref="M31:N31"/>
    <mergeCell ref="V30:Z30"/>
    <mergeCell ref="R30:S30"/>
    <mergeCell ref="O31:P31"/>
    <mergeCell ref="G32:H32"/>
    <mergeCell ref="M32:N32"/>
    <mergeCell ref="O32:Q32"/>
    <mergeCell ref="G30:H30"/>
    <mergeCell ref="M30:N30"/>
    <mergeCell ref="O30:Q30"/>
    <mergeCell ref="E28:Z28"/>
    <mergeCell ref="E18:J18"/>
    <mergeCell ref="N26:O26"/>
    <mergeCell ref="A2:B2"/>
    <mergeCell ref="E6:J6"/>
    <mergeCell ref="L6:P6"/>
    <mergeCell ref="E2:K2"/>
    <mergeCell ref="H20:I20"/>
    <mergeCell ref="O20:P20"/>
    <mergeCell ref="N24:O24"/>
    <mergeCell ref="S12:V12"/>
    <mergeCell ref="N10:P10"/>
    <mergeCell ref="S14:V14"/>
    <mergeCell ref="S20:V22"/>
    <mergeCell ref="X6:Z6"/>
    <mergeCell ref="Y20:Z20"/>
    <mergeCell ref="N22:O22"/>
    <mergeCell ref="Y22:Z22"/>
    <mergeCell ref="L18:P18"/>
    <mergeCell ref="R18:V18"/>
    <mergeCell ref="X18:Z18"/>
    <mergeCell ref="N8:O8"/>
    <mergeCell ref="R6:V6"/>
  </mergeCells>
  <conditionalFormatting sqref="P12">
    <cfRule type="cellIs" dxfId="4" priority="1" operator="equal">
      <formula>"DFR"</formula>
    </cfRule>
  </conditionalFormatting>
  <dataValidations count="4">
    <dataValidation type="list" allowBlank="1" showInputMessage="1" showErrorMessage="1" sqref="Z23 V9" xr:uid="{8EA24C4F-3BF4-4D7E-8ECE-39D902D6C740}">
      <formula1>"Full payment,Instalments,Regular"</formula1>
    </dataValidation>
    <dataValidation type="list" allowBlank="1" showInputMessage="1" showErrorMessage="1" sqref="Z10" xr:uid="{652ABBC9-F9BB-48D7-81FA-45638957B2C0}">
      <formula1>"New,Transfer"</formula1>
    </dataValidation>
    <dataValidation type="list" allowBlank="1" showInputMessage="1" showErrorMessage="1" sqref="Y24:Z24" xr:uid="{6FA200AE-465A-473E-BFF7-0EBEAAF788E4}">
      <formula1>"Single,Instalments,Regular"</formula1>
    </dataValidation>
    <dataValidation type="list" allowBlank="1" showInputMessage="1" showErrorMessage="1" sqref="P14" xr:uid="{438EC3A8-0724-432F-8897-407A706EDD72}">
      <formula1>"SMS,WAP,CAL,Email"</formula1>
    </dataValidation>
  </dataValidation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5A491-53D6-41E8-B5D4-6D07CBD3271F}">
  <sheetPr codeName="Sheet71">
    <tabColor rgb="FF4FF721"/>
  </sheetPr>
  <dimension ref="A1:AC46"/>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77734375" style="5" customWidth="1"/>
    <col min="6" max="6" width="7.77734375" style="5" customWidth="1"/>
    <col min="7" max="7" width="4.21875" style="5" customWidth="1"/>
    <col min="8" max="8" width="9.33203125" style="5" customWidth="1"/>
    <col min="9" max="9" width="11.33203125" style="5" customWidth="1"/>
    <col min="10" max="10" width="9.21875" style="146" customWidth="1"/>
    <col min="11" max="11" width="5.77734375" style="5" customWidth="1"/>
    <col min="12" max="12" width="14.21875" style="5" customWidth="1"/>
    <col min="13" max="13" width="3.44140625" style="5" customWidth="1"/>
    <col min="14" max="14" width="8.109375" style="5" customWidth="1"/>
    <col min="15" max="15" width="6.77734375" style="5" customWidth="1"/>
    <col min="16" max="16" width="6.5546875" style="5" customWidth="1"/>
    <col min="17" max="17" width="5.77734375" style="38" customWidth="1"/>
    <col min="18" max="18" width="15.88671875" style="38" customWidth="1"/>
    <col min="19" max="19" width="5.88671875" style="38" customWidth="1"/>
    <col min="20" max="20" width="7.109375" style="37" customWidth="1"/>
    <col min="21" max="21" width="5.6640625" style="37" customWidth="1"/>
    <col min="22" max="22" width="4.88671875" style="37" customWidth="1"/>
    <col min="23" max="23" width="5.77734375" style="37" customWidth="1"/>
    <col min="24" max="24" width="15.109375" style="38" customWidth="1"/>
    <col min="25" max="25" width="6" style="38" customWidth="1"/>
    <col min="26" max="26" width="16.44140625" style="5" customWidth="1"/>
    <col min="27" max="27" width="1.77734375" style="5" customWidth="1"/>
    <col min="28" max="28" width="9.109375" style="2"/>
    <col min="29" max="16384" width="9.109375" style="5"/>
  </cols>
  <sheetData>
    <row r="1" spans="1:29" s="2" customFormat="1" ht="14.4" customHeight="1">
      <c r="A1" s="36"/>
      <c r="J1" s="157"/>
      <c r="Q1" s="4"/>
      <c r="R1" s="4"/>
      <c r="S1" s="4"/>
      <c r="T1" s="3"/>
      <c r="U1" s="3"/>
      <c r="V1" s="3"/>
      <c r="W1" s="3"/>
      <c r="X1" s="4"/>
      <c r="Y1" s="4"/>
    </row>
    <row r="2" spans="1:29" customFormat="1" ht="34.950000000000003" customHeight="1">
      <c r="A2" s="1800"/>
      <c r="B2" s="1769"/>
      <c r="C2" s="2"/>
      <c r="D2" s="5"/>
      <c r="E2" s="6" t="s">
        <v>1490</v>
      </c>
      <c r="F2" s="5"/>
      <c r="G2" s="5"/>
      <c r="H2" s="5"/>
      <c r="I2" s="5"/>
      <c r="J2" s="5"/>
      <c r="K2" s="5"/>
      <c r="L2" s="5"/>
      <c r="M2" s="5"/>
      <c r="N2" s="175"/>
      <c r="O2" s="5"/>
      <c r="P2" s="5"/>
      <c r="Q2" s="5"/>
      <c r="R2" s="5"/>
      <c r="S2" s="5"/>
      <c r="T2" s="5"/>
      <c r="U2" s="5"/>
      <c r="V2" s="5"/>
      <c r="W2" s="5"/>
      <c r="X2" s="5"/>
      <c r="Y2" s="5"/>
      <c r="Z2" s="5"/>
      <c r="AB2" s="2"/>
    </row>
    <row r="3" spans="1:29" s="2" customFormat="1" ht="15.6" customHeight="1">
      <c r="A3" s="36"/>
      <c r="F3" s="9"/>
      <c r="G3" s="9"/>
      <c r="J3" s="157"/>
    </row>
    <row r="4" spans="1:29" s="595" customFormat="1" ht="34.950000000000003" customHeight="1">
      <c r="A4" s="592"/>
      <c r="B4" s="593"/>
      <c r="C4" s="594"/>
      <c r="E4" s="6"/>
      <c r="F4" s="596"/>
      <c r="G4" s="596"/>
      <c r="H4" s="596"/>
      <c r="I4" s="596"/>
      <c r="J4" s="597"/>
      <c r="K4" s="597"/>
      <c r="L4" s="453"/>
      <c r="M4" s="598"/>
      <c r="Q4" s="599"/>
      <c r="R4" s="600"/>
      <c r="S4" s="600"/>
      <c r="T4" s="600"/>
      <c r="U4" s="600"/>
      <c r="V4" s="600"/>
      <c r="W4" s="600"/>
      <c r="X4" s="600"/>
      <c r="Y4" s="600"/>
      <c r="AB4" s="594"/>
    </row>
    <row r="5" spans="1:29" s="21" customFormat="1" ht="10.050000000000001" customHeight="1">
      <c r="A5" s="22"/>
      <c r="B5" s="23"/>
      <c r="C5" s="20"/>
      <c r="E5" s="28"/>
      <c r="F5" s="28"/>
      <c r="G5" s="28"/>
      <c r="H5" s="149"/>
      <c r="I5" s="149"/>
      <c r="J5" s="23"/>
      <c r="K5" s="23"/>
      <c r="L5" s="23"/>
      <c r="M5" s="23"/>
      <c r="N5" s="150"/>
      <c r="O5" s="150"/>
      <c r="P5" s="150"/>
      <c r="Q5" s="155"/>
      <c r="R5" s="23"/>
      <c r="S5" s="23"/>
      <c r="T5" s="150"/>
      <c r="U5" s="150"/>
      <c r="V5" s="150"/>
      <c r="W5" s="147"/>
      <c r="X5" s="23"/>
      <c r="Y5" s="23"/>
      <c r="AB5" s="20"/>
    </row>
    <row r="6" spans="1:29" s="154" customFormat="1" ht="19.95" customHeight="1">
      <c r="A6" s="151"/>
      <c r="B6" s="152"/>
      <c r="C6" s="153"/>
      <c r="E6" s="2096" t="s">
        <v>1076</v>
      </c>
      <c r="F6" s="2096"/>
      <c r="G6" s="2096"/>
      <c r="H6" s="2096"/>
      <c r="I6" s="2096"/>
      <c r="J6" s="2096"/>
      <c r="K6" s="158"/>
      <c r="L6" s="2096" t="s">
        <v>1180</v>
      </c>
      <c r="M6" s="2097"/>
      <c r="N6" s="2097"/>
      <c r="O6" s="2097"/>
      <c r="P6" s="2097"/>
      <c r="Q6" s="155"/>
      <c r="R6" s="2096" t="s">
        <v>371</v>
      </c>
      <c r="S6" s="2096"/>
      <c r="T6" s="2098"/>
      <c r="U6" s="2098"/>
      <c r="V6" s="2097"/>
      <c r="W6" s="147"/>
      <c r="X6" s="2099" t="s">
        <v>1181</v>
      </c>
      <c r="Y6" s="2099"/>
      <c r="Z6" s="2100"/>
      <c r="AA6" s="5"/>
      <c r="AB6" s="2"/>
      <c r="AC6" s="5"/>
    </row>
    <row r="7" spans="1:29" s="146" customFormat="1" ht="15" customHeight="1">
      <c r="A7" s="156"/>
      <c r="B7" s="24"/>
      <c r="C7" s="157"/>
      <c r="E7" s="24"/>
      <c r="F7" s="24"/>
      <c r="G7" s="24"/>
      <c r="H7" s="26"/>
      <c r="I7" s="26"/>
      <c r="J7" s="24"/>
      <c r="K7" s="158"/>
      <c r="L7" s="24"/>
      <c r="M7" s="95"/>
      <c r="N7" s="26"/>
      <c r="O7" s="26"/>
      <c r="P7" s="26"/>
      <c r="Q7" s="155"/>
      <c r="R7" s="24"/>
      <c r="S7" s="24"/>
      <c r="T7" s="26"/>
      <c r="U7" s="26"/>
      <c r="V7" s="26"/>
      <c r="W7" s="147"/>
      <c r="X7" s="24"/>
      <c r="Y7" s="19"/>
      <c r="Z7" s="19"/>
      <c r="AA7" s="19"/>
      <c r="AB7" s="35"/>
      <c r="AC7" s="19"/>
    </row>
    <row r="8" spans="1:29" ht="18" customHeight="1">
      <c r="E8" s="160" t="s">
        <v>1073</v>
      </c>
      <c r="H8" s="162" t="s">
        <v>13</v>
      </c>
      <c r="I8" s="163"/>
      <c r="J8" s="213" t="s">
        <v>1075</v>
      </c>
      <c r="K8" s="158"/>
      <c r="L8" s="95" t="s">
        <v>53</v>
      </c>
      <c r="M8" s="95"/>
      <c r="N8" s="211" t="s">
        <v>295</v>
      </c>
      <c r="O8" s="636"/>
      <c r="P8" s="581"/>
      <c r="Q8" s="155"/>
      <c r="R8" s="95" t="s">
        <v>169</v>
      </c>
      <c r="S8" s="2050" t="s">
        <v>262</v>
      </c>
      <c r="T8" s="1979"/>
      <c r="U8" s="1979"/>
      <c r="V8" s="1981"/>
      <c r="W8" s="147"/>
      <c r="X8" s="95" t="s">
        <v>1089</v>
      </c>
      <c r="Y8" s="773"/>
      <c r="Z8" s="248" t="s">
        <v>81</v>
      </c>
      <c r="AA8" s="19"/>
      <c r="AB8" s="35"/>
      <c r="AC8" s="19"/>
    </row>
    <row r="9" spans="1:29" s="19" customFormat="1" ht="10.050000000000001" customHeight="1">
      <c r="A9" s="27"/>
      <c r="B9" s="28"/>
      <c r="C9" s="35"/>
      <c r="H9" s="12"/>
      <c r="I9" s="12"/>
      <c r="J9" s="370"/>
      <c r="K9" s="28"/>
      <c r="L9" s="95"/>
      <c r="Q9" s="155"/>
      <c r="S9" s="12"/>
      <c r="T9" s="12"/>
      <c r="U9" s="25"/>
      <c r="V9" s="26"/>
      <c r="W9" s="147"/>
      <c r="Z9" s="351"/>
      <c r="AA9" s="5"/>
      <c r="AB9" s="2"/>
      <c r="AC9" s="5"/>
    </row>
    <row r="10" spans="1:29" ht="18" customHeight="1">
      <c r="E10" s="160" t="s">
        <v>5</v>
      </c>
      <c r="H10" s="162" t="s">
        <v>16</v>
      </c>
      <c r="I10" s="163"/>
      <c r="J10" s="213" t="s">
        <v>1075</v>
      </c>
      <c r="K10" s="588"/>
      <c r="L10" s="95" t="s">
        <v>1159</v>
      </c>
      <c r="N10" s="1975">
        <f ca="1">TODAY()-2</f>
        <v>45950</v>
      </c>
      <c r="O10" s="2101"/>
      <c r="P10" s="581"/>
      <c r="Q10" s="155"/>
      <c r="R10" s="95" t="s">
        <v>109</v>
      </c>
      <c r="S10" s="2050" t="s">
        <v>116</v>
      </c>
      <c r="T10" s="1979"/>
      <c r="U10" s="1979"/>
      <c r="V10" s="1981"/>
      <c r="W10" s="147"/>
      <c r="X10" s="95" t="s">
        <v>1491</v>
      </c>
      <c r="Y10" s="776">
        <v>21</v>
      </c>
      <c r="Z10" s="777">
        <v>45664</v>
      </c>
      <c r="AA10" s="19"/>
      <c r="AB10" s="35"/>
      <c r="AC10" s="19"/>
    </row>
    <row r="11" spans="1:29" ht="10.050000000000001" customHeight="1">
      <c r="E11" s="19"/>
      <c r="F11" s="19"/>
      <c r="G11" s="19"/>
      <c r="H11" s="12"/>
      <c r="I11" s="12"/>
      <c r="J11" s="370"/>
      <c r="K11" s="26"/>
      <c r="L11" s="95"/>
      <c r="N11" s="25"/>
      <c r="O11" s="56"/>
      <c r="P11" s="56"/>
      <c r="Q11" s="155"/>
      <c r="S11" s="351"/>
      <c r="T11" s="351"/>
      <c r="U11" s="351"/>
      <c r="V11" s="351"/>
      <c r="W11" s="147"/>
      <c r="X11" s="773"/>
      <c r="Y11" s="773"/>
      <c r="Z11" s="146"/>
      <c r="AA11" s="19"/>
      <c r="AB11" s="35"/>
      <c r="AC11" s="19"/>
    </row>
    <row r="12" spans="1:29" ht="18" customHeight="1">
      <c r="E12" s="95" t="s">
        <v>3</v>
      </c>
      <c r="H12" s="162" t="s">
        <v>14</v>
      </c>
      <c r="I12" s="163"/>
      <c r="J12" s="213" t="s">
        <v>1075</v>
      </c>
      <c r="K12" s="26"/>
      <c r="L12" s="95" t="s">
        <v>1373</v>
      </c>
      <c r="M12" s="19"/>
      <c r="N12" s="1988" t="s">
        <v>18</v>
      </c>
      <c r="O12" s="1981"/>
      <c r="P12" s="708" t="s">
        <v>27</v>
      </c>
      <c r="Q12" s="155"/>
      <c r="R12" s="95" t="s">
        <v>302</v>
      </c>
      <c r="S12" s="1980" t="s">
        <v>70</v>
      </c>
      <c r="T12" s="1979"/>
      <c r="U12" s="1979"/>
      <c r="V12" s="1981"/>
      <c r="W12" s="147"/>
      <c r="X12" s="95" t="s">
        <v>1195</v>
      </c>
      <c r="Y12" s="774" t="s">
        <v>1319</v>
      </c>
      <c r="Z12" s="775"/>
      <c r="AA12" s="19"/>
      <c r="AB12" s="35"/>
      <c r="AC12" s="19"/>
    </row>
    <row r="13" spans="1:29" s="19" customFormat="1" ht="10.050000000000001" customHeight="1">
      <c r="A13" s="27"/>
      <c r="B13" s="28"/>
      <c r="C13" s="35"/>
      <c r="E13" s="12"/>
      <c r="F13" s="12"/>
      <c r="H13" s="12"/>
      <c r="I13" s="12"/>
      <c r="J13" s="370"/>
      <c r="K13" s="28"/>
      <c r="L13" s="40"/>
      <c r="M13" s="5"/>
      <c r="N13" s="5"/>
      <c r="O13" s="5"/>
      <c r="P13" s="5"/>
      <c r="Q13" s="155"/>
      <c r="W13" s="147"/>
      <c r="X13" s="12"/>
      <c r="Z13" s="351"/>
      <c r="AA13" s="5"/>
      <c r="AB13" s="2"/>
      <c r="AC13" s="5"/>
    </row>
    <row r="14" spans="1:29" ht="18" customHeight="1">
      <c r="E14" s="61" t="s">
        <v>1858</v>
      </c>
      <c r="F14" s="40"/>
      <c r="H14" s="211" t="s">
        <v>295</v>
      </c>
      <c r="I14" s="163"/>
      <c r="J14" s="213" t="s">
        <v>243</v>
      </c>
      <c r="K14" s="588"/>
      <c r="L14" s="25" t="s">
        <v>1373</v>
      </c>
      <c r="M14" s="19"/>
      <c r="N14" s="1045" t="s">
        <v>18</v>
      </c>
      <c r="O14" s="1024"/>
      <c r="P14" s="1453" t="str">
        <f ca="1">IF(N24-TODAY()&lt;30,"DFR","")</f>
        <v/>
      </c>
      <c r="Q14" s="155"/>
      <c r="R14" s="25" t="s">
        <v>180</v>
      </c>
      <c r="S14" s="2050" t="s">
        <v>112</v>
      </c>
      <c r="T14" s="1979"/>
      <c r="U14" s="1979"/>
      <c r="V14" s="1981"/>
      <c r="W14" s="147"/>
      <c r="X14" s="25"/>
      <c r="Y14" s="25"/>
      <c r="Z14" s="25"/>
      <c r="AA14" s="19"/>
      <c r="AB14" s="35"/>
      <c r="AC14" s="19"/>
    </row>
    <row r="16" spans="1:29" s="154" customFormat="1" ht="15.6" customHeight="1">
      <c r="A16" s="151"/>
      <c r="B16" s="152"/>
      <c r="C16" s="153"/>
      <c r="D16" s="153"/>
      <c r="E16" s="153"/>
      <c r="F16" s="153"/>
      <c r="G16" s="153"/>
      <c r="H16" s="153"/>
      <c r="I16" s="153"/>
      <c r="J16" s="153"/>
      <c r="K16" s="153"/>
      <c r="L16" s="153"/>
      <c r="M16" s="153"/>
      <c r="N16" s="153"/>
      <c r="O16" s="153"/>
      <c r="P16" s="153"/>
      <c r="Q16" s="153"/>
      <c r="R16" s="153"/>
      <c r="S16" s="153"/>
      <c r="T16" s="153"/>
      <c r="U16" s="153"/>
      <c r="V16" s="153"/>
      <c r="W16" s="153"/>
      <c r="X16" s="153"/>
      <c r="Y16" s="153"/>
      <c r="Z16" s="153"/>
      <c r="AA16" s="153"/>
      <c r="AB16" s="2"/>
      <c r="AC16" s="5"/>
    </row>
    <row r="17" spans="1:29" s="154" customFormat="1" ht="34.950000000000003" customHeight="1">
      <c r="A17" s="151"/>
      <c r="B17" s="152"/>
      <c r="C17" s="153"/>
      <c r="E17" s="6" t="s">
        <v>1079</v>
      </c>
      <c r="F17" s="601"/>
      <c r="G17" s="601"/>
      <c r="H17" s="604"/>
      <c r="I17" s="601"/>
      <c r="J17" s="601"/>
      <c r="K17" s="158"/>
      <c r="L17" s="601"/>
      <c r="M17" s="602"/>
      <c r="N17" s="602"/>
      <c r="O17" s="602"/>
      <c r="P17" s="602"/>
      <c r="Q17" s="155"/>
      <c r="R17" s="601"/>
      <c r="S17" s="601"/>
      <c r="T17" s="603"/>
      <c r="U17" s="603"/>
      <c r="V17" s="602"/>
      <c r="W17" s="41"/>
      <c r="X17" s="2109"/>
      <c r="Y17" s="2109"/>
      <c r="Z17" s="2110"/>
      <c r="AA17" s="5"/>
      <c r="AB17" s="2"/>
      <c r="AC17" s="5"/>
    </row>
    <row r="18" spans="1:29" s="154" customFormat="1" ht="19.95" customHeight="1">
      <c r="A18" s="151"/>
      <c r="B18" s="152"/>
      <c r="C18" s="153"/>
      <c r="E18" s="2095" t="s">
        <v>1187</v>
      </c>
      <c r="F18" s="2095"/>
      <c r="G18" s="2095"/>
      <c r="H18" s="2095"/>
      <c r="I18" s="2095"/>
      <c r="J18" s="2095"/>
      <c r="K18" s="158"/>
      <c r="L18" s="2095" t="s">
        <v>1078</v>
      </c>
      <c r="M18" s="2104"/>
      <c r="N18" s="2104"/>
      <c r="O18" s="2104"/>
      <c r="P18" s="2104"/>
      <c r="Q18" s="155"/>
      <c r="R18" s="2095" t="s">
        <v>1077</v>
      </c>
      <c r="S18" s="2095"/>
      <c r="T18" s="2105"/>
      <c r="U18" s="2105"/>
      <c r="V18" s="2104"/>
      <c r="W18" s="147"/>
      <c r="X18" s="2095" t="s">
        <v>1188</v>
      </c>
      <c r="Y18" s="2095"/>
      <c r="Z18" s="2095"/>
      <c r="AA18" s="5"/>
      <c r="AB18" s="2"/>
      <c r="AC18" s="5"/>
    </row>
    <row r="19" spans="1:29" s="154" customFormat="1" ht="15" customHeight="1">
      <c r="A19" s="151"/>
      <c r="B19" s="152"/>
      <c r="C19" s="153"/>
      <c r="E19" s="6"/>
      <c r="F19" s="601"/>
      <c r="G19" s="601"/>
      <c r="H19" s="604"/>
      <c r="I19" s="601"/>
      <c r="J19" s="601"/>
      <c r="K19" s="158"/>
      <c r="L19" s="601"/>
      <c r="M19" s="602"/>
      <c r="N19" s="602"/>
      <c r="O19" s="602"/>
      <c r="P19" s="602"/>
      <c r="Q19" s="155"/>
      <c r="R19" s="601"/>
      <c r="S19" s="601"/>
      <c r="T19" s="603"/>
      <c r="U19" s="603"/>
      <c r="V19" s="602"/>
      <c r="W19" s="41"/>
      <c r="X19" s="601"/>
      <c r="Y19" s="601"/>
      <c r="Z19" s="601"/>
      <c r="AA19" s="5"/>
      <c r="AB19" s="2"/>
      <c r="AC19" s="5"/>
    </row>
    <row r="20" spans="1:29" s="154" customFormat="1" ht="18" customHeight="1">
      <c r="A20" s="151"/>
      <c r="B20" s="152"/>
      <c r="C20" s="153"/>
      <c r="E20" s="95" t="s">
        <v>142</v>
      </c>
      <c r="F20" s="5"/>
      <c r="G20" s="5"/>
      <c r="H20" s="2106">
        <v>2025</v>
      </c>
      <c r="I20" s="2107"/>
      <c r="J20" s="2108"/>
      <c r="L20" s="95" t="s">
        <v>62</v>
      </c>
      <c r="M20" s="5"/>
      <c r="N20" s="210">
        <v>1</v>
      </c>
      <c r="O20" s="1988" t="s">
        <v>142</v>
      </c>
      <c r="P20" s="1981"/>
      <c r="Q20" s="38"/>
      <c r="R20" s="95" t="s">
        <v>300</v>
      </c>
      <c r="S20" s="2089" t="s">
        <v>334</v>
      </c>
      <c r="T20" s="2011"/>
      <c r="U20" s="582"/>
      <c r="V20" s="583"/>
      <c r="W20" s="37"/>
      <c r="X20" s="95" t="s">
        <v>49</v>
      </c>
      <c r="Y20" s="1983">
        <v>10657.44</v>
      </c>
      <c r="Z20" s="2034"/>
      <c r="AA20" s="5"/>
      <c r="AB20" s="2"/>
      <c r="AC20" s="5"/>
    </row>
    <row r="21" spans="1:29" s="2" customFormat="1" ht="10.050000000000001" customHeight="1">
      <c r="A21" s="36"/>
      <c r="D21" s="5"/>
      <c r="E21" s="6"/>
      <c r="F21" s="5"/>
      <c r="G21" s="5"/>
      <c r="H21" s="40"/>
      <c r="I21" s="40"/>
      <c r="J21" s="351"/>
      <c r="K21" s="5"/>
      <c r="L21" s="38"/>
      <c r="M21" s="38"/>
      <c r="N21" s="38"/>
      <c r="O21" s="38"/>
      <c r="P21" s="38"/>
      <c r="Q21" s="38"/>
      <c r="R21" s="37"/>
      <c r="S21" s="2014"/>
      <c r="T21" s="2015"/>
      <c r="U21" s="37"/>
      <c r="V21" s="584"/>
      <c r="W21" s="37"/>
      <c r="X21" s="5"/>
      <c r="Y21" s="38"/>
      <c r="Z21" s="5"/>
      <c r="AA21" s="5"/>
    </row>
    <row r="22" spans="1:29" s="2" customFormat="1" ht="18" customHeight="1">
      <c r="A22" s="36"/>
      <c r="D22" s="5"/>
      <c r="E22" s="95" t="s">
        <v>4</v>
      </c>
      <c r="F22" s="95"/>
      <c r="G22" s="95"/>
      <c r="H22" s="162" t="s">
        <v>1074</v>
      </c>
      <c r="I22" s="591"/>
      <c r="J22" s="213" t="s">
        <v>1075</v>
      </c>
      <c r="K22" s="5"/>
      <c r="L22" s="95" t="s">
        <v>8</v>
      </c>
      <c r="M22" s="5"/>
      <c r="N22" s="1987">
        <f ca="1">TODAY()</f>
        <v>45952</v>
      </c>
      <c r="O22" s="1979"/>
      <c r="P22" s="589"/>
      <c r="Q22" s="38"/>
      <c r="R22" s="95"/>
      <c r="S22" s="2017"/>
      <c r="T22" s="2018"/>
      <c r="U22" s="586"/>
      <c r="V22" s="585"/>
      <c r="W22" s="37"/>
      <c r="X22" s="95" t="s">
        <v>301</v>
      </c>
      <c r="Y22" s="1983">
        <f>1.16*Y20</f>
        <v>12362.6304</v>
      </c>
      <c r="Z22" s="2034"/>
      <c r="AA22" s="5"/>
    </row>
    <row r="23" spans="1:29" s="2" customFormat="1" ht="10.050000000000001" customHeight="1">
      <c r="A23" s="36"/>
      <c r="D23" s="5"/>
      <c r="E23" s="95"/>
      <c r="F23" s="95"/>
      <c r="G23" s="95"/>
      <c r="H23" s="25"/>
      <c r="I23" s="25"/>
      <c r="J23" s="95"/>
      <c r="K23" s="5"/>
      <c r="L23" s="28"/>
      <c r="M23" s="19"/>
      <c r="N23" s="10"/>
      <c r="O23" s="10"/>
      <c r="P23" s="154"/>
      <c r="Q23" s="38"/>
      <c r="R23" s="38"/>
      <c r="S23" s="38"/>
      <c r="T23" s="38"/>
      <c r="U23" s="38"/>
      <c r="V23" s="38"/>
      <c r="W23" s="38"/>
      <c r="X23" s="95"/>
      <c r="Y23" s="212"/>
      <c r="Z23" s="351"/>
      <c r="AA23" s="5"/>
    </row>
    <row r="24" spans="1:29" s="2" customFormat="1" ht="18" customHeight="1">
      <c r="A24" s="36"/>
      <c r="D24" s="5"/>
      <c r="E24" s="95" t="s">
        <v>6</v>
      </c>
      <c r="F24" s="5"/>
      <c r="G24" s="5"/>
      <c r="H24" s="572">
        <v>475000</v>
      </c>
      <c r="I24" s="605"/>
      <c r="J24" s="606"/>
      <c r="K24" s="5"/>
      <c r="L24" s="95" t="s">
        <v>9</v>
      </c>
      <c r="M24" s="19"/>
      <c r="N24" s="1982">
        <f ca="1">N22+365</f>
        <v>46317</v>
      </c>
      <c r="O24" s="1979"/>
      <c r="P24" s="590"/>
      <c r="Q24" s="38"/>
      <c r="R24" s="95" t="s">
        <v>111</v>
      </c>
      <c r="S24" s="2089" t="s">
        <v>125</v>
      </c>
      <c r="T24" s="2090"/>
      <c r="U24" s="582"/>
      <c r="V24" s="583"/>
      <c r="W24" s="95"/>
      <c r="X24" s="95" t="s">
        <v>1342</v>
      </c>
      <c r="Y24" s="2021" t="s">
        <v>94</v>
      </c>
      <c r="Z24" s="2022"/>
      <c r="AA24" s="5"/>
    </row>
    <row r="25" spans="1:29" s="2" customFormat="1" ht="10.050000000000001" customHeight="1">
      <c r="A25" s="36"/>
      <c r="D25" s="5"/>
      <c r="E25" s="5"/>
      <c r="F25" s="5"/>
      <c r="G25" s="5"/>
      <c r="H25" s="5"/>
      <c r="I25" s="5"/>
      <c r="J25" s="5"/>
      <c r="K25" s="5"/>
      <c r="L25" s="5"/>
      <c r="M25" s="5"/>
      <c r="N25" s="5"/>
      <c r="O25" s="5"/>
      <c r="P25" s="5"/>
      <c r="Q25" s="38"/>
      <c r="R25" s="95"/>
      <c r="S25" s="2091"/>
      <c r="T25" s="2092"/>
      <c r="U25" s="37"/>
      <c r="V25" s="584"/>
      <c r="W25" s="37"/>
      <c r="X25" s="95"/>
      <c r="Y25" s="212"/>
      <c r="Z25" s="351"/>
      <c r="AA25" s="5"/>
    </row>
    <row r="26" spans="1:29" s="2" customFormat="1" ht="18" customHeight="1">
      <c r="A26" s="36"/>
      <c r="D26" s="5"/>
      <c r="E26" s="95" t="s">
        <v>1072</v>
      </c>
      <c r="F26" s="5"/>
      <c r="G26" s="5"/>
      <c r="H26" s="572"/>
      <c r="I26" s="605"/>
      <c r="J26" s="606"/>
      <c r="K26" s="5"/>
      <c r="L26" s="95" t="s">
        <v>1112</v>
      </c>
      <c r="M26" s="38"/>
      <c r="N26" s="1987"/>
      <c r="O26" s="1979"/>
      <c r="P26" s="589"/>
      <c r="Q26" s="38"/>
      <c r="R26" s="38"/>
      <c r="S26" s="2093"/>
      <c r="T26" s="2094"/>
      <c r="U26" s="586"/>
      <c r="V26" s="585"/>
      <c r="W26" s="37"/>
      <c r="X26" s="95" t="s">
        <v>108</v>
      </c>
      <c r="Y26" s="210">
        <v>1</v>
      </c>
      <c r="Z26" s="248" t="s">
        <v>336</v>
      </c>
      <c r="AA26" s="5"/>
    </row>
    <row r="27" spans="1:29" s="2" customFormat="1" ht="15.6" customHeight="1">
      <c r="A27" s="36"/>
      <c r="D27" s="5"/>
      <c r="E27" s="5"/>
      <c r="F27" s="5"/>
      <c r="G27" s="5"/>
      <c r="H27" s="5"/>
      <c r="I27" s="5"/>
      <c r="J27" s="146"/>
      <c r="K27" s="5"/>
      <c r="L27" s="5"/>
      <c r="M27" s="5"/>
      <c r="N27" s="5"/>
      <c r="O27" s="5"/>
      <c r="P27" s="5"/>
      <c r="Q27" s="38"/>
      <c r="R27" s="38"/>
      <c r="S27" s="38"/>
      <c r="T27" s="37"/>
      <c r="U27" s="37"/>
      <c r="V27" s="37"/>
      <c r="W27" s="37"/>
      <c r="X27" s="38"/>
      <c r="Y27" s="38"/>
      <c r="Z27" s="5"/>
      <c r="AA27" s="5"/>
    </row>
    <row r="28" spans="1:29" s="2" customFormat="1" ht="15.6" customHeight="1">
      <c r="A28" s="36"/>
      <c r="E28" s="2023"/>
      <c r="F28" s="2023"/>
      <c r="G28" s="2023"/>
      <c r="H28" s="2024"/>
      <c r="I28" s="2024"/>
      <c r="J28" s="2024"/>
      <c r="K28" s="2024"/>
      <c r="L28" s="2024"/>
      <c r="M28" s="2024"/>
      <c r="N28" s="2024"/>
      <c r="O28" s="2024"/>
      <c r="P28" s="2024"/>
      <c r="Q28" s="2024"/>
      <c r="R28" s="2024"/>
      <c r="S28" s="2024"/>
      <c r="T28" s="2024"/>
      <c r="U28" s="2024"/>
      <c r="V28" s="2024"/>
      <c r="W28" s="2025"/>
      <c r="X28" s="2025"/>
      <c r="Y28" s="2025"/>
      <c r="Z28" s="2025"/>
    </row>
    <row r="29" spans="1:29" s="2" customFormat="1" ht="34.950000000000003" hidden="1" customHeight="1">
      <c r="A29" s="36"/>
      <c r="D29"/>
      <c r="E29" s="6" t="s">
        <v>963</v>
      </c>
      <c r="F29" s="164"/>
      <c r="G29" s="164"/>
      <c r="H29" s="607"/>
      <c r="I29" s="607"/>
      <c r="J29" s="607"/>
      <c r="K29" s="607"/>
      <c r="L29" s="6" t="s">
        <v>1080</v>
      </c>
      <c r="M29" s="607"/>
      <c r="N29" s="607"/>
      <c r="O29" s="607"/>
      <c r="P29" s="607"/>
      <c r="Q29" s="607"/>
      <c r="R29" s="607"/>
      <c r="S29" s="607"/>
      <c r="T29" s="607"/>
      <c r="U29" s="607"/>
      <c r="V29" s="607"/>
      <c r="W29" s="92"/>
      <c r="X29" s="92"/>
      <c r="Y29" s="92"/>
      <c r="Z29" s="92"/>
      <c r="AA29"/>
    </row>
    <row r="30" spans="1:29" s="8" customFormat="1" ht="19.95" hidden="1" customHeight="1">
      <c r="A30" s="608"/>
      <c r="D30" s="56"/>
      <c r="E30" s="2026" t="s">
        <v>134</v>
      </c>
      <c r="F30" s="1830"/>
      <c r="G30" s="2026" t="s">
        <v>117</v>
      </c>
      <c r="H30" s="1830"/>
      <c r="I30" s="220" t="s">
        <v>127</v>
      </c>
      <c r="J30" s="221" t="s">
        <v>11</v>
      </c>
      <c r="K30" s="25"/>
      <c r="L30" s="615" t="s">
        <v>126</v>
      </c>
      <c r="M30" s="2027" t="s">
        <v>130</v>
      </c>
      <c r="N30" s="2028"/>
      <c r="O30" s="2027" t="s">
        <v>129</v>
      </c>
      <c r="P30" s="2028"/>
      <c r="Q30" s="2028"/>
      <c r="R30" s="2027" t="s">
        <v>304</v>
      </c>
      <c r="S30" s="2028"/>
      <c r="T30" s="612" t="s">
        <v>135</v>
      </c>
      <c r="U30" s="612"/>
      <c r="V30" s="2032" t="s">
        <v>139</v>
      </c>
      <c r="W30" s="1805"/>
      <c r="X30" s="1805"/>
      <c r="Y30" s="1805"/>
      <c r="Z30" s="2033"/>
      <c r="AA30" s="56"/>
    </row>
    <row r="31" spans="1:29" s="610" customFormat="1" ht="24" hidden="1" customHeight="1">
      <c r="A31" s="609"/>
      <c r="D31" s="611"/>
      <c r="E31" s="613" t="s">
        <v>1081</v>
      </c>
      <c r="F31" s="613"/>
      <c r="G31" s="2001">
        <f>Y22/Y26</f>
        <v>12362.6304</v>
      </c>
      <c r="H31" s="2002"/>
      <c r="I31" s="620">
        <f ca="1">N22</f>
        <v>45952</v>
      </c>
      <c r="J31" s="613" t="s">
        <v>120</v>
      </c>
      <c r="K31" s="25"/>
      <c r="L31" s="614">
        <f>G31</f>
        <v>12362.6304</v>
      </c>
      <c r="M31" s="2007">
        <f ca="1">I31</f>
        <v>45952</v>
      </c>
      <c r="N31" s="2004"/>
      <c r="O31" s="2005" t="s">
        <v>128</v>
      </c>
      <c r="P31" s="2008"/>
      <c r="Q31" s="618" t="s">
        <v>1075</v>
      </c>
      <c r="R31" s="613" t="s">
        <v>305</v>
      </c>
      <c r="S31" s="618" t="s">
        <v>1075</v>
      </c>
      <c r="T31" s="617" t="s">
        <v>1084</v>
      </c>
      <c r="U31" s="613"/>
      <c r="V31" s="613" t="s">
        <v>1085</v>
      </c>
      <c r="W31" s="616"/>
      <c r="X31" s="616"/>
      <c r="Y31" s="616"/>
      <c r="Z31" s="616"/>
      <c r="AA31" s="611"/>
    </row>
    <row r="32" spans="1:29" s="610" customFormat="1" ht="24" hidden="1" customHeight="1">
      <c r="A32" s="609"/>
      <c r="D32" s="611"/>
      <c r="E32" s="613" t="s">
        <v>1082</v>
      </c>
      <c r="F32" s="613"/>
      <c r="G32" s="2001">
        <f>Y22/Y26</f>
        <v>12362.6304</v>
      </c>
      <c r="H32" s="2002"/>
      <c r="I32" s="620">
        <f ca="1">N22+30</f>
        <v>45982</v>
      </c>
      <c r="J32" s="613" t="s">
        <v>121</v>
      </c>
      <c r="K32" s="25"/>
      <c r="L32" s="619"/>
      <c r="M32" s="2003"/>
      <c r="N32" s="2004"/>
      <c r="O32" s="2005"/>
      <c r="P32" s="2006"/>
      <c r="Q32" s="2006"/>
      <c r="R32" s="613"/>
      <c r="S32" s="613"/>
      <c r="T32" s="613"/>
      <c r="U32" s="613"/>
      <c r="V32" s="613"/>
      <c r="W32" s="616"/>
      <c r="X32" s="616"/>
      <c r="Y32" s="616"/>
      <c r="Z32" s="616"/>
      <c r="AA32" s="611"/>
    </row>
    <row r="33" spans="1:27" s="610" customFormat="1" ht="24" hidden="1" customHeight="1">
      <c r="A33" s="609"/>
      <c r="D33" s="611"/>
      <c r="E33" s="25" t="s">
        <v>1083</v>
      </c>
      <c r="F33" s="25"/>
      <c r="G33" s="32"/>
      <c r="H33" s="32">
        <f>Y22/Y26</f>
        <v>12362.6304</v>
      </c>
      <c r="I33" s="232">
        <f ca="1">N22+60</f>
        <v>46012</v>
      </c>
      <c r="J33" s="25" t="s">
        <v>121</v>
      </c>
      <c r="K33" s="25"/>
      <c r="L33" s="141"/>
      <c r="M33" s="141"/>
      <c r="N33" s="141"/>
      <c r="O33" s="25"/>
      <c r="P33" s="25"/>
      <c r="Q33" s="25"/>
      <c r="R33" s="25"/>
      <c r="S33" s="25"/>
      <c r="T33" s="25"/>
      <c r="U33" s="25"/>
      <c r="V33" s="25"/>
      <c r="W33" s="25"/>
      <c r="X33" s="25"/>
      <c r="Y33" s="25"/>
      <c r="Z33" s="25"/>
      <c r="AA33" s="611"/>
    </row>
    <row r="34" spans="1:27" s="610" customFormat="1" ht="10.050000000000001" hidden="1" customHeight="1">
      <c r="A34" s="609"/>
      <c r="D34" s="611"/>
      <c r="E34" s="25"/>
      <c r="F34" s="25"/>
      <c r="G34" s="106"/>
      <c r="H34" s="106"/>
      <c r="I34" s="25"/>
      <c r="J34" s="25"/>
      <c r="K34" s="25"/>
      <c r="L34" s="25"/>
      <c r="M34" s="25"/>
      <c r="N34" s="25"/>
      <c r="O34" s="25"/>
      <c r="P34" s="25"/>
      <c r="Q34" s="25"/>
      <c r="R34" s="25"/>
      <c r="S34" s="25"/>
      <c r="T34" s="25"/>
      <c r="U34" s="25"/>
      <c r="V34" s="25"/>
      <c r="W34" s="369"/>
      <c r="X34" s="369"/>
      <c r="Y34" s="369"/>
      <c r="Z34" s="369"/>
      <c r="AA34" s="611"/>
    </row>
    <row r="35" spans="1:27" s="2" customFormat="1" ht="15.6" hidden="1" customHeight="1">
      <c r="A35" s="36"/>
      <c r="E35" s="569"/>
      <c r="F35" s="569"/>
      <c r="G35" s="569"/>
      <c r="H35" s="570"/>
      <c r="I35" s="570"/>
      <c r="J35" s="570"/>
      <c r="K35" s="570"/>
      <c r="L35" s="570"/>
      <c r="M35" s="570"/>
      <c r="N35" s="570"/>
      <c r="O35" s="570"/>
      <c r="P35" s="570"/>
      <c r="Q35" s="570"/>
      <c r="R35" s="570"/>
      <c r="S35" s="570"/>
      <c r="T35" s="570"/>
      <c r="U35" s="570"/>
      <c r="V35" s="570"/>
      <c r="W35" s="571"/>
      <c r="X35" s="571"/>
      <c r="Y35" s="571"/>
      <c r="Z35" s="571"/>
    </row>
    <row r="36" spans="1:27" ht="34.950000000000003" customHeight="1">
      <c r="E36" s="6" t="s">
        <v>114</v>
      </c>
      <c r="F36" s="19"/>
      <c r="G36" s="19"/>
    </row>
    <row r="37" spans="1:27" ht="22.05" customHeight="1"/>
    <row r="38" spans="1:27" ht="22.05" customHeight="1">
      <c r="O38" s="40"/>
    </row>
    <row r="39" spans="1:27">
      <c r="F39" s="5" t="s">
        <v>363</v>
      </c>
      <c r="H39" s="5" t="s">
        <v>134</v>
      </c>
      <c r="J39" s="146" t="s">
        <v>364</v>
      </c>
      <c r="K39" s="5" t="s">
        <v>365</v>
      </c>
    </row>
    <row r="40" spans="1:27" ht="22.05" customHeight="1"/>
    <row r="41" spans="1:27" ht="22.05" customHeight="1">
      <c r="Q41" s="37"/>
      <c r="R41" s="37"/>
      <c r="S41" s="37"/>
    </row>
    <row r="42" spans="1:27" ht="22.05" customHeight="1">
      <c r="Q42" s="37"/>
      <c r="R42" s="37"/>
      <c r="S42" s="37"/>
    </row>
    <row r="43" spans="1:27" ht="22.05" customHeight="1">
      <c r="Q43" s="37"/>
      <c r="R43" s="37"/>
      <c r="S43" s="37"/>
    </row>
    <row r="44" spans="1:27" ht="22.05" customHeight="1">
      <c r="Q44" s="37"/>
      <c r="R44" s="37"/>
      <c r="S44" s="37"/>
    </row>
    <row r="45" spans="1:27" ht="22.05" customHeight="1">
      <c r="Q45" s="37"/>
      <c r="R45" s="37"/>
      <c r="S45" s="37"/>
    </row>
    <row r="46" spans="1:27" ht="19.95" customHeight="1">
      <c r="T46" s="38"/>
    </row>
  </sheetData>
  <mergeCells count="39">
    <mergeCell ref="A2:B2"/>
    <mergeCell ref="E6:J6"/>
    <mergeCell ref="L6:P6"/>
    <mergeCell ref="R6:V6"/>
    <mergeCell ref="N24:O24"/>
    <mergeCell ref="S24:T26"/>
    <mergeCell ref="S12:V12"/>
    <mergeCell ref="S8:V8"/>
    <mergeCell ref="S10:V10"/>
    <mergeCell ref="S14:V14"/>
    <mergeCell ref="X6:Z6"/>
    <mergeCell ref="H20:J20"/>
    <mergeCell ref="X17:Z17"/>
    <mergeCell ref="E18:J18"/>
    <mergeCell ref="L18:P18"/>
    <mergeCell ref="R18:V18"/>
    <mergeCell ref="X18:Z18"/>
    <mergeCell ref="O20:P20"/>
    <mergeCell ref="S20:T22"/>
    <mergeCell ref="Y20:Z20"/>
    <mergeCell ref="N22:O22"/>
    <mergeCell ref="Y22:Z22"/>
    <mergeCell ref="N10:O10"/>
    <mergeCell ref="N12:O12"/>
    <mergeCell ref="G32:H32"/>
    <mergeCell ref="M32:N32"/>
    <mergeCell ref="O32:Q32"/>
    <mergeCell ref="Y24:Z24"/>
    <mergeCell ref="N26:O26"/>
    <mergeCell ref="E28:Z28"/>
    <mergeCell ref="V30:Z30"/>
    <mergeCell ref="G31:H31"/>
    <mergeCell ref="M31:N31"/>
    <mergeCell ref="O31:P31"/>
    <mergeCell ref="E30:F30"/>
    <mergeCell ref="G30:H30"/>
    <mergeCell ref="M30:N30"/>
    <mergeCell ref="O30:Q30"/>
    <mergeCell ref="R30:S30"/>
  </mergeCells>
  <conditionalFormatting sqref="P14">
    <cfRule type="cellIs" dxfId="3" priority="1" operator="equal">
      <formula>"DFR"</formula>
    </cfRule>
  </conditionalFormatting>
  <dataValidations count="3">
    <dataValidation type="list" allowBlank="1" showInputMessage="1" showErrorMessage="1" sqref="O20:P20" xr:uid="{767E3B40-A830-4DFF-877A-E108AB2780D0}">
      <formula1>"Year,Days"</formula1>
    </dataValidation>
    <dataValidation type="list" allowBlank="1" showInputMessage="1" showErrorMessage="1" sqref="Z23 Z25 V9 O12" xr:uid="{3391F21D-21FC-491A-A018-86022967B26D}">
      <formula1>"Full payment,Instalments,Regular"</formula1>
    </dataValidation>
    <dataValidation type="list" allowBlank="1" showInputMessage="1" showErrorMessage="1" sqref="Z12" xr:uid="{957166EB-D15D-4B56-B265-2FBAD9055D29}">
      <formula1>"New,Transfer"</formula1>
    </dataValidation>
  </dataValidation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44A1B-C66E-446E-B6E0-16273D4D2E3F}">
  <sheetPr codeName="Sheet62">
    <tabColor rgb="FF4FF721"/>
  </sheetPr>
  <dimension ref="A1:U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12.77734375" style="5" customWidth="1"/>
    <col min="7" max="7" width="7.5546875" style="40" hidden="1" customWidth="1"/>
    <col min="8" max="8" width="8.33203125" style="40" hidden="1" customWidth="1"/>
    <col min="9" max="10" width="24.77734375" style="5" customWidth="1"/>
    <col min="11" max="12" width="14.77734375" style="5" customWidth="1"/>
    <col min="13" max="13" width="21.109375" style="37" customWidth="1"/>
    <col min="14" max="14" width="12.77734375" style="37" customWidth="1"/>
    <col min="15" max="16" width="12.21875" style="73" customWidth="1"/>
    <col min="17" max="17" width="12.77734375" style="37" customWidth="1"/>
    <col min="18" max="18" width="12.77734375" style="38" customWidth="1"/>
    <col min="19" max="19" width="1.77734375" style="38" customWidth="1"/>
    <col min="20" max="20" width="1.88671875" style="2" customWidth="1"/>
    <col min="21" max="21" width="12.77734375" style="37" customWidth="1"/>
    <col min="22" max="16384" width="9.109375" style="5"/>
  </cols>
  <sheetData>
    <row r="1" spans="1:21" s="2" customFormat="1" ht="14.4" customHeight="1">
      <c r="A1" s="1"/>
      <c r="B1"/>
      <c r="G1" s="8"/>
      <c r="H1" s="8"/>
      <c r="M1" s="3"/>
      <c r="N1" s="3"/>
      <c r="O1" s="67"/>
      <c r="P1" s="67"/>
      <c r="Q1" s="3"/>
      <c r="R1" s="4"/>
      <c r="S1" s="4"/>
      <c r="U1" s="3"/>
    </row>
    <row r="2" spans="1:21" customFormat="1" ht="35.4" customHeight="1">
      <c r="A2" s="1800"/>
      <c r="B2" s="1769"/>
      <c r="C2" s="2"/>
      <c r="D2" s="5"/>
      <c r="E2" s="6" t="s">
        <v>1468</v>
      </c>
      <c r="F2" s="5"/>
      <c r="G2" s="40"/>
      <c r="H2" s="40"/>
      <c r="I2" s="5"/>
      <c r="J2" s="5"/>
      <c r="K2" s="5"/>
      <c r="L2" s="5"/>
      <c r="M2" s="5"/>
      <c r="N2" s="5"/>
      <c r="O2" s="73"/>
      <c r="P2" s="73"/>
      <c r="Q2" s="5"/>
      <c r="R2" s="5"/>
      <c r="S2" s="5"/>
      <c r="T2" s="7"/>
      <c r="U2" s="5"/>
    </row>
    <row r="3" spans="1:21" customFormat="1" ht="15" customHeight="1">
      <c r="A3" s="1"/>
      <c r="C3" s="2"/>
      <c r="D3" s="8"/>
      <c r="E3" s="8"/>
      <c r="F3" s="2"/>
      <c r="G3" s="8"/>
      <c r="H3" s="8"/>
      <c r="I3" s="9"/>
      <c r="J3" s="2"/>
      <c r="K3" s="2"/>
      <c r="L3" s="2"/>
      <c r="M3" s="2"/>
      <c r="N3" s="2"/>
      <c r="O3" s="67"/>
      <c r="P3" s="67"/>
      <c r="Q3" s="2"/>
      <c r="R3" s="2"/>
      <c r="S3" s="2"/>
      <c r="T3" s="7"/>
      <c r="U3" s="2"/>
    </row>
    <row r="4" spans="1:21" s="16" customFormat="1" ht="34.950000000000003" customHeight="1">
      <c r="A4" s="13"/>
      <c r="B4" s="14"/>
      <c r="C4" s="15"/>
      <c r="E4" s="1798" t="s">
        <v>1344</v>
      </c>
      <c r="F4" s="1799"/>
      <c r="G4" s="1799"/>
      <c r="H4" s="1799"/>
      <c r="I4" s="1799"/>
      <c r="J4" s="41"/>
      <c r="M4" s="24"/>
      <c r="N4" s="630"/>
      <c r="O4" s="451"/>
      <c r="P4" s="451"/>
      <c r="Q4" s="18"/>
      <c r="R4" s="18"/>
      <c r="S4" s="18"/>
      <c r="T4" s="7"/>
      <c r="U4" s="18"/>
    </row>
    <row r="5" spans="1:21" s="16" customFormat="1" ht="10.050000000000001" customHeight="1">
      <c r="A5" s="13"/>
      <c r="B5" s="14"/>
      <c r="C5" s="15"/>
      <c r="E5" s="104"/>
      <c r="F5" s="41"/>
      <c r="G5" s="41"/>
      <c r="H5" s="41"/>
      <c r="I5" s="41"/>
      <c r="J5" s="41"/>
      <c r="M5" s="24"/>
      <c r="N5" s="75"/>
      <c r="O5" s="451"/>
      <c r="P5" s="451"/>
      <c r="Q5" s="18"/>
      <c r="R5" s="18"/>
      <c r="S5" s="18"/>
      <c r="T5" s="7"/>
      <c r="U5" s="18"/>
    </row>
    <row r="6" spans="1:21" s="12" customFormat="1" ht="25.95" customHeight="1">
      <c r="A6" s="368"/>
      <c r="B6" s="10"/>
      <c r="C6" s="11"/>
      <c r="E6" s="498"/>
      <c r="F6" s="1504" t="s">
        <v>48</v>
      </c>
      <c r="G6" s="1504" t="s">
        <v>1</v>
      </c>
      <c r="H6" s="1504" t="s">
        <v>1</v>
      </c>
      <c r="I6" s="1504" t="s">
        <v>1</v>
      </c>
      <c r="J6" s="496" t="s">
        <v>2</v>
      </c>
      <c r="K6" s="496" t="s">
        <v>5</v>
      </c>
      <c r="L6" s="496" t="s">
        <v>3</v>
      </c>
      <c r="M6" s="496" t="s">
        <v>4</v>
      </c>
      <c r="N6" s="228" t="s">
        <v>6</v>
      </c>
      <c r="O6" s="496" t="s">
        <v>8</v>
      </c>
      <c r="P6" s="496" t="s">
        <v>9</v>
      </c>
      <c r="Q6" s="496" t="s">
        <v>53</v>
      </c>
      <c r="R6" s="463" t="s">
        <v>11</v>
      </c>
      <c r="T6" s="373"/>
      <c r="U6" s="496" t="s">
        <v>7</v>
      </c>
    </row>
    <row r="7" spans="1:21" s="19" customFormat="1" ht="25.95" customHeight="1">
      <c r="A7" s="27"/>
      <c r="B7" s="28"/>
      <c r="C7" s="20"/>
      <c r="D7" s="21"/>
      <c r="E7" s="28"/>
      <c r="F7" s="28"/>
      <c r="G7" s="25">
        <v>1</v>
      </c>
      <c r="H7" s="10"/>
      <c r="I7" s="29" t="s">
        <v>12</v>
      </c>
      <c r="J7" s="29" t="s">
        <v>13</v>
      </c>
      <c r="K7" s="30" t="s">
        <v>16</v>
      </c>
      <c r="L7" s="25" t="s">
        <v>14</v>
      </c>
      <c r="M7" s="29" t="s">
        <v>15</v>
      </c>
      <c r="N7" s="31">
        <v>390000</v>
      </c>
      <c r="O7" s="333">
        <f ca="1">P7-365</f>
        <v>45587</v>
      </c>
      <c r="P7" s="333">
        <f ca="1">TODAY()</f>
        <v>45952</v>
      </c>
      <c r="Q7" s="29" t="s">
        <v>17</v>
      </c>
      <c r="R7" s="33" t="s">
        <v>27</v>
      </c>
      <c r="S7" s="54"/>
      <c r="T7" s="103"/>
      <c r="U7" s="32">
        <v>11455.8932</v>
      </c>
    </row>
    <row r="8" spans="1:21" s="19" customFormat="1" ht="25.95" customHeight="1">
      <c r="A8" s="27"/>
      <c r="B8" s="28"/>
      <c r="C8" s="35"/>
      <c r="E8" s="35"/>
      <c r="F8" s="35"/>
      <c r="G8" s="47">
        <v>2</v>
      </c>
      <c r="H8" s="11"/>
      <c r="I8" s="42" t="s">
        <v>23</v>
      </c>
      <c r="J8" s="42" t="s">
        <v>24</v>
      </c>
      <c r="K8" s="43" t="s">
        <v>26</v>
      </c>
      <c r="L8" s="42" t="s">
        <v>51</v>
      </c>
      <c r="M8" s="42" t="s">
        <v>25</v>
      </c>
      <c r="N8" s="44">
        <v>2000000</v>
      </c>
      <c r="O8" s="233">
        <v>45245</v>
      </c>
      <c r="P8" s="233">
        <v>45899</v>
      </c>
      <c r="Q8" s="42"/>
      <c r="R8" s="46" t="s">
        <v>27</v>
      </c>
      <c r="S8" s="54"/>
      <c r="T8" s="103"/>
      <c r="U8" s="45">
        <f>V8*1.16</f>
        <v>0</v>
      </c>
    </row>
    <row r="9" spans="1:21" s="19" customFormat="1" ht="25.95" customHeight="1">
      <c r="A9" s="27"/>
      <c r="B9" s="28"/>
      <c r="C9" s="35"/>
      <c r="E9" s="28"/>
      <c r="F9" s="28"/>
      <c r="G9" s="25">
        <v>3</v>
      </c>
      <c r="H9" s="10"/>
      <c r="I9" s="29" t="s">
        <v>28</v>
      </c>
      <c r="J9" s="29" t="s">
        <v>24</v>
      </c>
      <c r="K9" s="30" t="s">
        <v>26</v>
      </c>
      <c r="L9" s="29" t="s">
        <v>51</v>
      </c>
      <c r="M9" s="29" t="s">
        <v>29</v>
      </c>
      <c r="N9" s="31">
        <v>1000000</v>
      </c>
      <c r="O9" s="232">
        <v>45247</v>
      </c>
      <c r="P9" s="232">
        <v>45900</v>
      </c>
      <c r="Q9" s="29"/>
      <c r="R9" s="33" t="s">
        <v>27</v>
      </c>
      <c r="S9" s="54"/>
      <c r="T9" s="59"/>
      <c r="U9" s="32">
        <f>V9*1.16</f>
        <v>0</v>
      </c>
    </row>
    <row r="10" spans="1:21" s="19" customFormat="1" ht="25.95" customHeight="1">
      <c r="A10" s="27"/>
      <c r="B10" s="28"/>
      <c r="C10" s="35"/>
      <c r="E10" s="35"/>
      <c r="F10" s="35"/>
      <c r="G10" s="47">
        <v>4</v>
      </c>
      <c r="H10" s="11"/>
      <c r="I10" s="42" t="s">
        <v>19</v>
      </c>
      <c r="J10" s="42" t="s">
        <v>20</v>
      </c>
      <c r="K10" s="43" t="s">
        <v>22</v>
      </c>
      <c r="L10" s="42" t="s">
        <v>51</v>
      </c>
      <c r="M10" s="42" t="s">
        <v>21</v>
      </c>
      <c r="N10" s="44">
        <v>2500000</v>
      </c>
      <c r="O10" s="233">
        <v>45234</v>
      </c>
      <c r="P10" s="233">
        <v>45894</v>
      </c>
      <c r="Q10" s="42"/>
      <c r="R10" s="46" t="s">
        <v>27</v>
      </c>
      <c r="S10" s="54"/>
      <c r="T10" s="59"/>
      <c r="U10" s="45">
        <v>2900</v>
      </c>
    </row>
    <row r="11" spans="1:21" s="19" customFormat="1" ht="25.95" customHeight="1">
      <c r="A11" s="27"/>
      <c r="B11" s="28"/>
      <c r="C11" s="35"/>
      <c r="E11" s="28"/>
      <c r="F11" s="28"/>
      <c r="G11" s="25"/>
      <c r="H11" s="10"/>
      <c r="I11" s="25"/>
      <c r="J11" s="25"/>
      <c r="K11" s="29"/>
      <c r="L11" s="29"/>
      <c r="M11" s="29"/>
      <c r="N11" s="32"/>
      <c r="O11" s="333"/>
      <c r="P11" s="333"/>
      <c r="Q11" s="29"/>
      <c r="R11" s="33"/>
      <c r="S11" s="54"/>
      <c r="T11" s="59"/>
      <c r="U11" s="32"/>
    </row>
    <row r="12" spans="1:21" s="19" customFormat="1" ht="25.95" customHeight="1">
      <c r="A12" s="27"/>
      <c r="B12" s="28"/>
      <c r="C12" s="35"/>
      <c r="E12" s="35"/>
      <c r="F12" s="35"/>
      <c r="G12" s="47"/>
      <c r="H12" s="11"/>
      <c r="I12" s="47"/>
      <c r="J12" s="47"/>
      <c r="K12" s="42"/>
      <c r="L12" s="42"/>
      <c r="M12" s="42"/>
      <c r="N12" s="45"/>
      <c r="O12" s="334"/>
      <c r="P12" s="334"/>
      <c r="Q12" s="42"/>
      <c r="R12" s="46"/>
      <c r="S12" s="54"/>
      <c r="T12" s="59"/>
      <c r="U12" s="45"/>
    </row>
    <row r="13" spans="1:21" s="19" customFormat="1" ht="25.95" customHeight="1">
      <c r="A13" s="27"/>
      <c r="B13" s="28"/>
      <c r="C13" s="35"/>
      <c r="E13" s="28"/>
      <c r="F13" s="28"/>
      <c r="G13" s="25"/>
      <c r="H13" s="10"/>
      <c r="I13" s="25"/>
      <c r="J13" s="25"/>
      <c r="K13" s="29"/>
      <c r="L13" s="29"/>
      <c r="M13" s="29"/>
      <c r="N13" s="32"/>
      <c r="O13" s="333"/>
      <c r="P13" s="333"/>
      <c r="Q13" s="29"/>
      <c r="R13" s="33"/>
      <c r="S13" s="54"/>
      <c r="T13" s="59"/>
      <c r="U13" s="32"/>
    </row>
    <row r="14" spans="1:21" s="19" customFormat="1" ht="25.95" customHeight="1">
      <c r="A14" s="27"/>
      <c r="B14" s="28"/>
      <c r="C14" s="35"/>
      <c r="E14" s="35"/>
      <c r="F14" s="35"/>
      <c r="G14" s="47"/>
      <c r="H14" s="11"/>
      <c r="I14" s="47"/>
      <c r="J14" s="47"/>
      <c r="K14" s="42"/>
      <c r="L14" s="42"/>
      <c r="M14" s="42"/>
      <c r="N14" s="45"/>
      <c r="O14" s="334"/>
      <c r="P14" s="334"/>
      <c r="Q14" s="42"/>
      <c r="R14" s="46"/>
      <c r="S14" s="54"/>
      <c r="T14" s="59"/>
      <c r="U14" s="45"/>
    </row>
    <row r="15" spans="1:21" s="19" customFormat="1" ht="25.95" customHeight="1">
      <c r="A15" s="27"/>
      <c r="B15" s="28"/>
      <c r="C15" s="35"/>
      <c r="E15" s="28"/>
      <c r="F15" s="28"/>
      <c r="G15" s="25"/>
      <c r="H15" s="10"/>
      <c r="I15" s="25"/>
      <c r="J15" s="25"/>
      <c r="K15" s="29"/>
      <c r="L15" s="29"/>
      <c r="M15" s="29"/>
      <c r="N15" s="32"/>
      <c r="O15" s="333"/>
      <c r="P15" s="333"/>
      <c r="Q15" s="29"/>
      <c r="R15" s="33"/>
      <c r="S15" s="54"/>
      <c r="T15" s="59"/>
      <c r="U15" s="32"/>
    </row>
    <row r="16" spans="1:21" s="19" customFormat="1" ht="25.95" customHeight="1">
      <c r="A16" s="27"/>
      <c r="B16" s="28"/>
      <c r="C16" s="35"/>
      <c r="E16" s="35"/>
      <c r="F16" s="35"/>
      <c r="G16" s="47"/>
      <c r="H16" s="11"/>
      <c r="I16" s="47"/>
      <c r="J16" s="47"/>
      <c r="K16" s="42"/>
      <c r="L16" s="42"/>
      <c r="M16" s="42"/>
      <c r="N16" s="45"/>
      <c r="O16" s="334"/>
      <c r="P16" s="334"/>
      <c r="Q16" s="42"/>
      <c r="R16" s="46"/>
      <c r="S16" s="54"/>
      <c r="T16" s="59"/>
      <c r="U16" s="45"/>
    </row>
    <row r="17" spans="1:21" s="19" customFormat="1" ht="25.95" customHeight="1">
      <c r="A17" s="27"/>
      <c r="B17" s="28"/>
      <c r="C17" s="35"/>
      <c r="E17" s="28"/>
      <c r="F17" s="28"/>
      <c r="G17" s="25"/>
      <c r="H17" s="10"/>
      <c r="I17" s="25"/>
      <c r="J17" s="25"/>
      <c r="K17" s="29"/>
      <c r="L17" s="29"/>
      <c r="M17" s="29"/>
      <c r="N17" s="32"/>
      <c r="O17" s="333"/>
      <c r="P17" s="333"/>
      <c r="Q17" s="29"/>
      <c r="R17" s="33"/>
      <c r="S17" s="54"/>
      <c r="T17" s="59"/>
      <c r="U17" s="32"/>
    </row>
    <row r="18" spans="1:21" s="19" customFormat="1" ht="25.95" customHeight="1">
      <c r="A18" s="27"/>
      <c r="B18" s="28"/>
      <c r="C18" s="35"/>
      <c r="E18" s="35"/>
      <c r="F18" s="35"/>
      <c r="G18" s="47"/>
      <c r="H18" s="11"/>
      <c r="I18" s="47"/>
      <c r="J18" s="47"/>
      <c r="K18" s="47"/>
      <c r="L18" s="47"/>
      <c r="M18" s="42"/>
      <c r="N18" s="45"/>
      <c r="O18" s="334"/>
      <c r="P18" s="334"/>
      <c r="Q18" s="42"/>
      <c r="R18" s="46"/>
      <c r="S18" s="54"/>
      <c r="T18" s="59"/>
      <c r="U18" s="45"/>
    </row>
    <row r="19" spans="1:21" s="19" customFormat="1" ht="25.95" customHeight="1">
      <c r="A19" s="27"/>
      <c r="B19" s="28"/>
      <c r="C19" s="35"/>
      <c r="E19" s="28"/>
      <c r="F19" s="28"/>
      <c r="G19" s="25"/>
      <c r="H19" s="10"/>
      <c r="I19" s="25"/>
      <c r="J19" s="25"/>
      <c r="K19" s="29"/>
      <c r="L19" s="29"/>
      <c r="M19" s="29"/>
      <c r="N19" s="32"/>
      <c r="O19" s="333"/>
      <c r="P19" s="333"/>
      <c r="Q19" s="29"/>
      <c r="R19" s="33"/>
      <c r="S19" s="54"/>
      <c r="T19" s="59"/>
      <c r="U19" s="32"/>
    </row>
    <row r="20" spans="1:21" s="19" customFormat="1" ht="25.95" customHeight="1">
      <c r="A20" s="27"/>
      <c r="B20" s="28"/>
      <c r="C20" s="35"/>
      <c r="E20" s="35"/>
      <c r="F20" s="35"/>
      <c r="G20" s="47"/>
      <c r="H20" s="11"/>
      <c r="I20" s="47"/>
      <c r="J20" s="47"/>
      <c r="K20" s="47"/>
      <c r="L20" s="47"/>
      <c r="M20" s="42"/>
      <c r="N20" s="45"/>
      <c r="O20" s="334"/>
      <c r="P20" s="334"/>
      <c r="Q20" s="42"/>
      <c r="R20" s="46"/>
      <c r="S20" s="54"/>
      <c r="T20" s="59"/>
      <c r="U20" s="45"/>
    </row>
    <row r="21" spans="1:21" s="19" customFormat="1" ht="25.95" customHeight="1">
      <c r="A21" s="27"/>
      <c r="B21" s="28"/>
      <c r="C21" s="35"/>
      <c r="E21" s="28"/>
      <c r="F21" s="28"/>
      <c r="G21" s="25"/>
      <c r="H21" s="10"/>
      <c r="I21" s="25"/>
      <c r="J21" s="25"/>
      <c r="K21" s="25"/>
      <c r="L21" s="25"/>
      <c r="M21" s="29"/>
      <c r="N21" s="32"/>
      <c r="O21" s="32"/>
      <c r="P21" s="232"/>
      <c r="Q21" s="29"/>
      <c r="R21" s="33"/>
      <c r="T21" s="7"/>
      <c r="U21" s="32"/>
    </row>
    <row r="22" spans="1:21" s="19" customFormat="1" ht="10.050000000000001" customHeight="1">
      <c r="A22" s="27"/>
      <c r="B22" s="28"/>
      <c r="C22" s="35"/>
      <c r="E22" s="28"/>
      <c r="F22" s="28"/>
      <c r="G22" s="10"/>
      <c r="H22" s="10"/>
      <c r="I22" s="25"/>
      <c r="J22" s="25"/>
      <c r="K22" s="25"/>
      <c r="L22" s="25"/>
      <c r="M22" s="29"/>
      <c r="N22" s="32"/>
      <c r="O22" s="32"/>
      <c r="P22" s="232"/>
      <c r="Q22" s="29"/>
      <c r="R22" s="33"/>
      <c r="T22" s="7"/>
      <c r="U22" s="32"/>
    </row>
    <row r="23" spans="1:21" s="2" customFormat="1" ht="19.95" customHeight="1">
      <c r="A23" s="36"/>
      <c r="C23" s="35"/>
      <c r="G23" s="8"/>
      <c r="H23" s="8"/>
      <c r="M23" s="3"/>
      <c r="N23" s="3"/>
      <c r="O23" s="67"/>
      <c r="P23" s="67"/>
      <c r="Q23" s="3"/>
      <c r="R23" s="4"/>
      <c r="S23" s="4"/>
      <c r="U23" s="3"/>
    </row>
    <row r="24" spans="1:21" s="2" customFormat="1" ht="19.8" customHeight="1">
      <c r="A24" s="36"/>
      <c r="C24" s="35"/>
      <c r="G24" s="8"/>
      <c r="H24" s="8"/>
      <c r="M24" s="3"/>
      <c r="N24" s="3"/>
      <c r="O24" s="67"/>
      <c r="P24" s="67"/>
      <c r="Q24" s="3"/>
      <c r="R24" s="4"/>
      <c r="S24" s="4"/>
      <c r="U24" s="3"/>
    </row>
    <row r="25" spans="1:21" ht="19.95" customHeight="1"/>
    <row r="26" spans="1:21" ht="19.95" customHeight="1"/>
    <row r="27" spans="1:21" ht="19.95" customHeight="1"/>
    <row r="28" spans="1:21" ht="19.95" customHeight="1"/>
  </sheetData>
  <mergeCells count="2">
    <mergeCell ref="A2:B2"/>
    <mergeCell ref="E4:I4"/>
  </mergeCells>
  <phoneticPr fontId="17" type="noConversion"/>
  <pageMargins left="0.7" right="0.7" top="0.75" bottom="0.75" header="0.3" footer="0.3"/>
  <pageSetup orientation="portrait"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F69B7-8E7A-4BA3-A07D-62ABCEA59806}">
  <sheetPr>
    <tabColor rgb="FF4FF721"/>
  </sheetPr>
  <dimension ref="A1:AC45"/>
  <sheetViews>
    <sheetView showGridLines="0" workbookViewId="0">
      <selection activeCell="L24" sqref="L24:O24"/>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77734375" style="5" customWidth="1"/>
    <col min="6" max="6" width="7.77734375" style="5" customWidth="1"/>
    <col min="7" max="7" width="4.21875" style="5" customWidth="1"/>
    <col min="8" max="8" width="9.33203125" style="5" customWidth="1"/>
    <col min="9" max="9" width="11.33203125" style="5" customWidth="1"/>
    <col min="10" max="10" width="8.21875" style="146" customWidth="1"/>
    <col min="11" max="11" width="5.77734375" style="5" customWidth="1"/>
    <col min="12" max="12" width="13" style="5" customWidth="1"/>
    <col min="13" max="13" width="3.5546875" style="5" customWidth="1"/>
    <col min="14" max="14" width="7.21875" style="5" customWidth="1"/>
    <col min="15" max="15" width="8.109375" style="5" customWidth="1"/>
    <col min="16" max="16" width="8" style="5" customWidth="1"/>
    <col min="17" max="17" width="5.77734375" style="38" customWidth="1"/>
    <col min="18" max="18" width="12.77734375" style="38" customWidth="1"/>
    <col min="19" max="19" width="1.77734375" style="38" customWidth="1"/>
    <col min="20" max="20" width="6.88671875" style="38" customWidth="1"/>
    <col min="21" max="21" width="1.77734375" style="37" customWidth="1"/>
    <col min="22" max="22" width="15.44140625" style="37" customWidth="1"/>
    <col min="23" max="23" width="5.77734375" style="37" customWidth="1"/>
    <col min="24" max="24" width="15.77734375" style="38" customWidth="1"/>
    <col min="25" max="25" width="6" style="38" customWidth="1"/>
    <col min="26" max="26" width="16.77734375" style="5" customWidth="1"/>
    <col min="27" max="27" width="1.77734375" style="5" customWidth="1"/>
    <col min="28" max="28" width="9.109375" style="2"/>
    <col min="29" max="16384" width="9.109375" style="5"/>
  </cols>
  <sheetData>
    <row r="1" spans="1:29" s="2" customFormat="1" ht="14.4" customHeight="1">
      <c r="A1" s="36"/>
      <c r="J1" s="157"/>
      <c r="Q1" s="4"/>
      <c r="R1" s="4"/>
      <c r="S1" s="4"/>
      <c r="T1" s="4"/>
      <c r="U1" s="3"/>
      <c r="V1" s="3"/>
      <c r="W1" s="3"/>
      <c r="X1" s="4"/>
      <c r="Y1" s="4"/>
    </row>
    <row r="2" spans="1:29" customFormat="1" ht="34.950000000000003" customHeight="1">
      <c r="A2" s="1800"/>
      <c r="B2" s="1769"/>
      <c r="C2" s="2"/>
      <c r="D2" s="5"/>
      <c r="E2" s="1797" t="s">
        <v>2091</v>
      </c>
      <c r="F2" s="1769"/>
      <c r="G2" s="1769"/>
      <c r="H2" s="1769"/>
      <c r="I2" s="1769"/>
      <c r="J2" s="1769"/>
      <c r="K2" s="1769"/>
      <c r="L2" s="5"/>
      <c r="M2" s="5"/>
      <c r="N2" s="5"/>
      <c r="O2" s="5"/>
      <c r="P2" s="5"/>
      <c r="Q2" s="5"/>
      <c r="R2" s="5"/>
      <c r="S2" s="5"/>
      <c r="T2" s="5"/>
      <c r="U2" s="5"/>
      <c r="V2" s="5"/>
      <c r="W2" s="5"/>
      <c r="X2" s="720"/>
      <c r="Y2" s="5"/>
      <c r="Z2" s="5"/>
      <c r="AB2" s="2"/>
    </row>
    <row r="3" spans="1:29" s="2" customFormat="1" ht="15.6" customHeight="1">
      <c r="A3" s="36"/>
      <c r="F3" s="9"/>
      <c r="G3" s="9"/>
      <c r="J3" s="157"/>
    </row>
    <row r="4" spans="1:29" s="595" customFormat="1" ht="34.950000000000003" customHeight="1">
      <c r="A4" s="592"/>
      <c r="B4" s="593"/>
      <c r="C4" s="594"/>
      <c r="E4" s="6"/>
      <c r="F4" s="596"/>
      <c r="G4" s="596"/>
      <c r="H4" s="596"/>
      <c r="I4" s="596"/>
      <c r="J4" s="597"/>
      <c r="K4" s="597"/>
      <c r="L4" s="95"/>
      <c r="M4" s="598"/>
      <c r="Q4" s="599"/>
      <c r="R4" s="600"/>
      <c r="S4" s="600"/>
      <c r="T4" s="598"/>
      <c r="V4" s="600"/>
      <c r="W4" s="600"/>
      <c r="X4" s="600"/>
      <c r="Y4" s="600"/>
      <c r="AB4" s="594"/>
    </row>
    <row r="5" spans="1:29" s="21" customFormat="1" ht="10.050000000000001" customHeight="1">
      <c r="A5" s="22"/>
      <c r="B5" s="23"/>
      <c r="C5" s="20"/>
      <c r="E5" s="28"/>
      <c r="F5" s="28"/>
      <c r="G5" s="28"/>
      <c r="H5" s="149"/>
      <c r="I5" s="149"/>
      <c r="J5" s="23"/>
      <c r="K5" s="23"/>
      <c r="L5" s="23"/>
      <c r="M5" s="23"/>
      <c r="N5" s="150"/>
      <c r="O5" s="150"/>
      <c r="P5" s="150"/>
      <c r="Q5" s="155"/>
      <c r="R5" s="23"/>
      <c r="S5" s="23"/>
      <c r="T5" s="23"/>
      <c r="U5" s="150"/>
      <c r="V5" s="150"/>
      <c r="W5" s="147"/>
      <c r="X5" s="23"/>
      <c r="Y5" s="23"/>
      <c r="AB5" s="20"/>
    </row>
    <row r="6" spans="1:29" s="154" customFormat="1" ht="19.95" customHeight="1">
      <c r="A6" s="151"/>
      <c r="B6" s="152"/>
      <c r="C6" s="153"/>
      <c r="E6" s="1857" t="s">
        <v>1076</v>
      </c>
      <c r="F6" s="1857"/>
      <c r="G6" s="1857"/>
      <c r="H6" s="1857"/>
      <c r="I6" s="1857"/>
      <c r="J6" s="1857"/>
      <c r="K6" s="889"/>
      <c r="L6" s="1857" t="s">
        <v>2068</v>
      </c>
      <c r="M6" s="1884"/>
      <c r="N6" s="1884"/>
      <c r="O6" s="1884"/>
      <c r="P6" s="1884"/>
      <c r="Q6" s="1031"/>
      <c r="R6" s="1857" t="s">
        <v>2082</v>
      </c>
      <c r="S6" s="1857"/>
      <c r="T6" s="1857"/>
      <c r="U6" s="1858"/>
      <c r="V6" s="1884"/>
      <c r="W6" s="1032"/>
      <c r="X6" s="1857" t="s">
        <v>299</v>
      </c>
      <c r="Y6" s="1857"/>
      <c r="Z6" s="1858"/>
      <c r="AA6" s="5"/>
      <c r="AB6" s="2"/>
      <c r="AC6" s="5"/>
    </row>
    <row r="7" spans="1:29" s="146" customFormat="1" ht="15" customHeight="1">
      <c r="A7" s="156"/>
      <c r="B7" s="24"/>
      <c r="C7" s="157"/>
      <c r="E7" s="24"/>
      <c r="F7" s="24"/>
      <c r="G7" s="24"/>
      <c r="H7" s="26"/>
      <c r="I7" s="26"/>
      <c r="J7" s="24"/>
      <c r="K7" s="158"/>
      <c r="L7" s="24"/>
      <c r="M7" s="95"/>
      <c r="N7" s="26"/>
      <c r="O7" s="26"/>
      <c r="P7" s="26"/>
      <c r="Q7" s="155"/>
      <c r="R7" s="24"/>
      <c r="S7" s="24"/>
      <c r="T7" s="24"/>
      <c r="U7" s="26"/>
      <c r="V7" s="26"/>
      <c r="W7" s="147"/>
      <c r="X7" s="24"/>
      <c r="Y7" s="19"/>
      <c r="Z7" s="19"/>
      <c r="AA7" s="19"/>
      <c r="AB7" s="35"/>
      <c r="AC7" s="19"/>
    </row>
    <row r="8" spans="1:29" ht="18" customHeight="1">
      <c r="E8" s="61" t="s">
        <v>1073</v>
      </c>
      <c r="H8" s="162" t="s">
        <v>13</v>
      </c>
      <c r="I8" s="163"/>
      <c r="J8" s="213"/>
      <c r="K8" s="158"/>
      <c r="L8" s="25" t="s">
        <v>1159</v>
      </c>
      <c r="N8" s="1975">
        <f ca="1">TODAY()-2</f>
        <v>45950</v>
      </c>
      <c r="O8" s="1979"/>
      <c r="P8" s="581"/>
      <c r="Q8" s="155"/>
      <c r="R8" s="25" t="s">
        <v>169</v>
      </c>
      <c r="S8" s="25"/>
      <c r="T8" s="211" t="s">
        <v>1988</v>
      </c>
      <c r="U8" s="163"/>
      <c r="V8" s="997"/>
      <c r="W8" s="147"/>
      <c r="X8" s="1659"/>
      <c r="Y8" s="1662"/>
      <c r="Z8" s="1671"/>
      <c r="AA8" s="19"/>
      <c r="AB8" s="35"/>
      <c r="AC8" s="19"/>
    </row>
    <row r="9" spans="1:29" s="19" customFormat="1" ht="10.050000000000001" customHeight="1">
      <c r="A9" s="27"/>
      <c r="B9" s="28"/>
      <c r="C9" s="35"/>
      <c r="E9" s="12"/>
      <c r="H9" s="12"/>
      <c r="I9" s="12"/>
      <c r="J9" s="370"/>
      <c r="K9" s="28"/>
      <c r="L9" s="40"/>
      <c r="M9" s="5"/>
      <c r="N9" s="5"/>
      <c r="O9" s="5"/>
      <c r="P9" s="5"/>
      <c r="Q9" s="155"/>
      <c r="R9" s="12"/>
      <c r="S9" s="12"/>
      <c r="T9" s="12"/>
      <c r="U9" s="12"/>
      <c r="V9" s="26"/>
      <c r="W9" s="147"/>
      <c r="X9" s="1660"/>
      <c r="Z9" s="1661"/>
      <c r="AA9" s="5"/>
      <c r="AB9" s="2"/>
      <c r="AC9" s="5"/>
    </row>
    <row r="10" spans="1:29" ht="18" customHeight="1">
      <c r="E10" s="61" t="s">
        <v>5</v>
      </c>
      <c r="H10" s="162" t="s">
        <v>16</v>
      </c>
      <c r="I10" s="163"/>
      <c r="J10" s="213"/>
      <c r="K10" s="588"/>
      <c r="L10" s="25" t="s">
        <v>302</v>
      </c>
      <c r="M10" s="95"/>
      <c r="N10" s="1980" t="s">
        <v>1987</v>
      </c>
      <c r="O10" s="1979"/>
      <c r="P10" s="1981"/>
      <c r="Q10" s="155"/>
      <c r="R10" s="25" t="s">
        <v>109</v>
      </c>
      <c r="S10" s="25"/>
      <c r="T10" s="211" t="s">
        <v>116</v>
      </c>
      <c r="U10" s="163"/>
      <c r="V10" s="997"/>
      <c r="W10" s="147"/>
      <c r="X10" s="1672"/>
      <c r="Y10" s="773"/>
      <c r="Z10" s="1665"/>
      <c r="AA10" s="19"/>
      <c r="AB10" s="35"/>
      <c r="AC10" s="19"/>
    </row>
    <row r="11" spans="1:29" ht="10.050000000000001" customHeight="1">
      <c r="E11" s="12"/>
      <c r="F11" s="19"/>
      <c r="G11" s="19"/>
      <c r="H11" s="12"/>
      <c r="I11" s="12"/>
      <c r="J11" s="370"/>
      <c r="K11" s="26"/>
      <c r="L11" s="40"/>
      <c r="Q11" s="155"/>
      <c r="R11" s="12"/>
      <c r="S11" s="12"/>
      <c r="T11" s="19"/>
      <c r="U11" s="19"/>
      <c r="V11" s="19"/>
      <c r="W11" s="147"/>
      <c r="X11" s="1664"/>
      <c r="Y11" s="773"/>
      <c r="Z11" s="1665"/>
      <c r="AA11" s="19"/>
      <c r="AB11" s="35"/>
      <c r="AC11" s="19"/>
    </row>
    <row r="12" spans="1:29" ht="18" customHeight="1">
      <c r="E12" s="25" t="s">
        <v>1843</v>
      </c>
      <c r="H12" s="162" t="s">
        <v>14</v>
      </c>
      <c r="I12" s="163"/>
      <c r="J12" s="213"/>
      <c r="K12" s="26"/>
      <c r="L12" s="25" t="s">
        <v>1373</v>
      </c>
      <c r="M12" s="19"/>
      <c r="N12" s="1045" t="s">
        <v>18</v>
      </c>
      <c r="O12" s="1024"/>
      <c r="P12" s="1453" t="str">
        <f ca="1">IF(N24-TODAY()&lt;30,"DFR","")</f>
        <v>DFR</v>
      </c>
      <c r="Q12" s="155"/>
      <c r="R12" s="25" t="s">
        <v>110</v>
      </c>
      <c r="S12" s="25"/>
      <c r="T12" s="2050" t="s">
        <v>112</v>
      </c>
      <c r="U12" s="1979"/>
      <c r="V12" s="1981"/>
      <c r="W12" s="147"/>
      <c r="X12" s="1666"/>
      <c r="Y12" s="147"/>
      <c r="Z12" s="1667"/>
      <c r="AA12" s="19"/>
      <c r="AB12" s="35"/>
      <c r="AC12" s="19"/>
    </row>
    <row r="13" spans="1:29" s="19" customFormat="1" ht="10.050000000000001" customHeight="1">
      <c r="A13" s="27"/>
      <c r="B13" s="28"/>
      <c r="C13" s="35"/>
      <c r="E13" s="12"/>
      <c r="F13" s="12"/>
      <c r="H13" s="12"/>
      <c r="I13" s="12"/>
      <c r="J13" s="370"/>
      <c r="K13" s="28"/>
      <c r="L13" s="40"/>
      <c r="M13" s="5"/>
      <c r="N13" s="5"/>
      <c r="O13" s="5"/>
      <c r="P13" s="5"/>
      <c r="Q13" s="155"/>
      <c r="W13" s="147"/>
      <c r="X13" s="1666"/>
      <c r="Y13" s="147"/>
      <c r="Z13" s="1667"/>
      <c r="AA13" s="5"/>
      <c r="AB13" s="2"/>
      <c r="AC13" s="5"/>
    </row>
    <row r="14" spans="1:29" ht="18" customHeight="1">
      <c r="E14" s="61" t="s">
        <v>1858</v>
      </c>
      <c r="F14" s="40"/>
      <c r="H14" s="211" t="s">
        <v>295</v>
      </c>
      <c r="I14" s="163"/>
      <c r="J14" s="213" t="s">
        <v>243</v>
      </c>
      <c r="K14" s="588"/>
      <c r="L14" s="25" t="s">
        <v>1089</v>
      </c>
      <c r="M14" s="95"/>
      <c r="N14" s="1663"/>
      <c r="O14" s="364" t="s">
        <v>1195</v>
      </c>
      <c r="P14" s="1673" t="s">
        <v>1319</v>
      </c>
      <c r="Q14" s="155"/>
      <c r="R14" s="25" t="s">
        <v>180</v>
      </c>
      <c r="S14" s="25"/>
      <c r="T14" s="2050" t="s">
        <v>2046</v>
      </c>
      <c r="U14" s="1979"/>
      <c r="V14" s="1981"/>
      <c r="W14" s="147"/>
      <c r="X14" s="1668"/>
      <c r="Y14" s="1669"/>
      <c r="Z14" s="1670"/>
      <c r="AA14" s="19"/>
      <c r="AB14" s="35"/>
      <c r="AC14" s="19"/>
    </row>
    <row r="15" spans="1:29">
      <c r="T15" s="351"/>
      <c r="U15" s="351"/>
      <c r="V15" s="351"/>
    </row>
    <row r="16" spans="1:29" s="154" customFormat="1" ht="15" customHeight="1">
      <c r="A16" s="151"/>
      <c r="B16" s="152"/>
      <c r="C16" s="153"/>
      <c r="D16" s="153"/>
      <c r="E16" s="153"/>
      <c r="F16" s="153"/>
      <c r="G16" s="153"/>
      <c r="H16" s="153"/>
      <c r="I16" s="153"/>
      <c r="J16" s="153"/>
      <c r="K16" s="153"/>
      <c r="L16" s="153"/>
      <c r="M16" s="153"/>
      <c r="N16" s="153"/>
      <c r="O16" s="153"/>
      <c r="P16" s="153"/>
      <c r="Q16" s="153"/>
      <c r="R16" s="153"/>
      <c r="S16" s="153"/>
      <c r="T16" s="153"/>
      <c r="U16" s="153"/>
      <c r="V16" s="153"/>
      <c r="W16" s="153"/>
      <c r="X16" s="153"/>
      <c r="Y16" s="153"/>
      <c r="Z16" s="153"/>
      <c r="AA16" s="153"/>
      <c r="AB16" s="2"/>
      <c r="AC16" s="5"/>
    </row>
    <row r="17" spans="1:29" s="154" customFormat="1" ht="34.950000000000003" customHeight="1">
      <c r="A17" s="151"/>
      <c r="B17" s="152"/>
      <c r="C17" s="153"/>
      <c r="E17" s="6" t="s">
        <v>1079</v>
      </c>
      <c r="F17" s="601"/>
      <c r="G17" s="601"/>
      <c r="H17" s="604"/>
      <c r="I17" s="601"/>
      <c r="J17" s="601"/>
      <c r="K17" s="158"/>
      <c r="L17" s="601"/>
      <c r="M17" s="602"/>
      <c r="N17" s="602"/>
      <c r="O17" s="602"/>
      <c r="P17" s="602"/>
      <c r="Q17" s="155"/>
      <c r="W17" s="41"/>
      <c r="X17" s="6"/>
      <c r="Y17" s="1505"/>
      <c r="Z17" s="1506"/>
      <c r="AA17" s="5"/>
      <c r="AB17" s="2"/>
      <c r="AC17" s="5"/>
    </row>
    <row r="18" spans="1:29" s="154" customFormat="1" ht="19.95" customHeight="1">
      <c r="A18" s="151"/>
      <c r="B18" s="152"/>
      <c r="C18" s="153"/>
      <c r="E18" s="1857" t="s">
        <v>1981</v>
      </c>
      <c r="F18" s="1857"/>
      <c r="G18" s="1857"/>
      <c r="H18" s="1857"/>
      <c r="I18" s="1857"/>
      <c r="J18" s="1857"/>
      <c r="K18" s="889"/>
      <c r="L18" s="1857" t="s">
        <v>1078</v>
      </c>
      <c r="M18" s="1884"/>
      <c r="N18" s="1884"/>
      <c r="O18" s="1884"/>
      <c r="P18" s="1884"/>
      <c r="Q18" s="1031"/>
      <c r="R18" s="1857" t="s">
        <v>2080</v>
      </c>
      <c r="S18" s="1857"/>
      <c r="T18" s="1857"/>
      <c r="U18" s="1858"/>
      <c r="V18" s="1884"/>
      <c r="W18" s="1032"/>
      <c r="X18" s="1857" t="s">
        <v>1188</v>
      </c>
      <c r="Y18" s="1857"/>
      <c r="Z18" s="1857"/>
      <c r="AA18" s="5"/>
      <c r="AB18" s="2"/>
      <c r="AC18" s="5"/>
    </row>
    <row r="19" spans="1:29" s="154" customFormat="1" ht="15" customHeight="1">
      <c r="A19" s="151"/>
      <c r="B19" s="152"/>
      <c r="C19" s="153"/>
      <c r="E19" s="6"/>
      <c r="F19" s="601"/>
      <c r="G19" s="601"/>
      <c r="H19" s="604"/>
      <c r="I19" s="601"/>
      <c r="J19" s="601"/>
      <c r="K19" s="158"/>
      <c r="L19" s="601"/>
      <c r="M19" s="602"/>
      <c r="N19" s="602"/>
      <c r="O19" s="602"/>
      <c r="P19" s="602"/>
      <c r="Q19" s="155"/>
      <c r="R19" s="1691"/>
      <c r="S19" s="1691"/>
      <c r="T19" s="1691"/>
      <c r="U19" s="1692"/>
      <c r="V19" s="1693"/>
      <c r="W19" s="41"/>
      <c r="X19" s="601"/>
      <c r="Y19" s="601"/>
      <c r="Z19" s="601"/>
      <c r="AA19" s="5"/>
      <c r="AB19" s="2"/>
      <c r="AC19" s="5"/>
    </row>
    <row r="20" spans="1:29" s="154" customFormat="1" ht="18" customHeight="1">
      <c r="A20" s="151"/>
      <c r="B20" s="152"/>
      <c r="C20" s="153"/>
      <c r="E20" s="25" t="s">
        <v>142</v>
      </c>
      <c r="F20" s="5"/>
      <c r="G20" s="5"/>
      <c r="H20" s="1985">
        <v>2024</v>
      </c>
      <c r="I20" s="1986"/>
      <c r="J20" s="213"/>
      <c r="L20" s="25" t="s">
        <v>62</v>
      </c>
      <c r="M20" s="5"/>
      <c r="N20" s="210">
        <v>1</v>
      </c>
      <c r="O20" s="1988" t="s">
        <v>142</v>
      </c>
      <c r="P20" s="1981"/>
      <c r="Q20" s="38"/>
      <c r="R20" s="25" t="s">
        <v>2022</v>
      </c>
      <c r="S20" s="25"/>
      <c r="T20" s="1750"/>
      <c r="U20" s="2051">
        <v>10000</v>
      </c>
      <c r="V20" s="2052"/>
      <c r="W20" s="37"/>
      <c r="X20" s="25" t="s">
        <v>49</v>
      </c>
      <c r="Y20" s="1983">
        <v>9875.77</v>
      </c>
      <c r="Z20" s="2034"/>
      <c r="AA20" s="5"/>
      <c r="AB20" s="2"/>
      <c r="AC20" s="5"/>
    </row>
    <row r="21" spans="1:29" s="2" customFormat="1" ht="10.050000000000001" customHeight="1">
      <c r="A21" s="36"/>
      <c r="D21" s="5"/>
      <c r="E21" s="604"/>
      <c r="F21" s="5"/>
      <c r="G21" s="5"/>
      <c r="H21" s="5"/>
      <c r="I21" s="5"/>
      <c r="J21" s="146"/>
      <c r="K21" s="5"/>
      <c r="L21" s="40"/>
      <c r="M21" s="38"/>
      <c r="N21" s="38"/>
      <c r="O21" s="38"/>
      <c r="P21" s="38"/>
      <c r="Q21" s="38"/>
      <c r="R21" s="37"/>
      <c r="S21" s="37"/>
      <c r="T21" s="154"/>
      <c r="U21" s="37"/>
      <c r="V21" s="37"/>
      <c r="W21" s="37"/>
      <c r="X21" s="25"/>
      <c r="Y21" s="95"/>
      <c r="Z21" s="95"/>
      <c r="AA21" s="5"/>
    </row>
    <row r="22" spans="1:29" s="2" customFormat="1" ht="18" customHeight="1">
      <c r="A22" s="36"/>
      <c r="D22" s="5"/>
      <c r="E22" s="25" t="s">
        <v>4</v>
      </c>
      <c r="F22" s="95"/>
      <c r="G22" s="95"/>
      <c r="H22" s="162" t="s">
        <v>1074</v>
      </c>
      <c r="I22" s="591"/>
      <c r="J22" s="213"/>
      <c r="K22" s="5"/>
      <c r="L22" s="25" t="s">
        <v>8</v>
      </c>
      <c r="M22" s="5"/>
      <c r="N22" s="1987">
        <f ca="1">N24-364</f>
        <v>45588</v>
      </c>
      <c r="O22" s="1979"/>
      <c r="P22" s="589"/>
      <c r="Q22" s="38"/>
      <c r="R22" s="25" t="s">
        <v>2023</v>
      </c>
      <c r="S22" s="31"/>
      <c r="T22" s="1750"/>
      <c r="U22" s="2051">
        <v>15000</v>
      </c>
      <c r="V22" s="2052"/>
      <c r="W22" s="37"/>
      <c r="X22" s="25" t="s">
        <v>575</v>
      </c>
      <c r="Y22" s="1983">
        <f>1.16*Y20</f>
        <v>11455.8932</v>
      </c>
      <c r="Z22" s="2034"/>
      <c r="AA22" s="5"/>
    </row>
    <row r="23" spans="1:29" s="2" customFormat="1" ht="10.050000000000001" customHeight="1">
      <c r="A23" s="36"/>
      <c r="D23" s="5"/>
      <c r="E23" s="25"/>
      <c r="F23" s="95"/>
      <c r="G23" s="95"/>
      <c r="H23" s="25"/>
      <c r="I23" s="25"/>
      <c r="J23" s="95"/>
      <c r="K23" s="5"/>
      <c r="L23" s="10"/>
      <c r="M23" s="19"/>
      <c r="N23" s="10"/>
      <c r="O23" s="10"/>
      <c r="P23" s="154"/>
      <c r="Q23" s="38"/>
      <c r="R23" s="98"/>
      <c r="S23" s="98"/>
      <c r="T23" s="154"/>
      <c r="U23" s="98"/>
      <c r="V23" s="38"/>
      <c r="W23" s="38"/>
      <c r="X23" s="25"/>
      <c r="Y23" s="212"/>
      <c r="Z23" s="351"/>
      <c r="AA23" s="5"/>
    </row>
    <row r="24" spans="1:29" s="2" customFormat="1" ht="18" customHeight="1">
      <c r="A24" s="36"/>
      <c r="D24" s="5"/>
      <c r="E24" s="25" t="s">
        <v>6</v>
      </c>
      <c r="F24" s="5"/>
      <c r="G24" s="5"/>
      <c r="H24" s="572">
        <v>475000</v>
      </c>
      <c r="I24" s="605"/>
      <c r="J24" s="606"/>
      <c r="K24" s="5"/>
      <c r="L24" s="25" t="s">
        <v>9</v>
      </c>
      <c r="M24" s="19"/>
      <c r="N24" s="1982">
        <f ca="1">TODAY()</f>
        <v>45952</v>
      </c>
      <c r="O24" s="1979"/>
      <c r="P24" s="590"/>
      <c r="Q24" s="38"/>
      <c r="R24" s="25" t="s">
        <v>2024</v>
      </c>
      <c r="S24" s="98"/>
      <c r="T24" s="1750"/>
      <c r="U24" s="2051">
        <v>250000</v>
      </c>
      <c r="V24" s="2052"/>
      <c r="W24" s="95"/>
      <c r="X24" s="25" t="s">
        <v>104</v>
      </c>
      <c r="Y24" s="1988" t="s">
        <v>84</v>
      </c>
      <c r="Z24" s="1981"/>
      <c r="AA24" s="5"/>
    </row>
    <row r="25" spans="1:29" s="2" customFormat="1" ht="10.050000000000001" customHeight="1">
      <c r="A25" s="36"/>
      <c r="D25" s="5"/>
      <c r="E25" s="40"/>
      <c r="F25" s="5"/>
      <c r="G25" s="5"/>
      <c r="H25" s="5"/>
      <c r="I25" s="5"/>
      <c r="J25" s="5"/>
      <c r="K25" s="5"/>
      <c r="L25" s="40"/>
      <c r="M25" s="5"/>
      <c r="N25" s="5"/>
      <c r="O25" s="5"/>
      <c r="P25" s="5"/>
      <c r="Q25" s="38"/>
      <c r="R25" s="98"/>
      <c r="S25" s="98"/>
      <c r="T25" s="154"/>
      <c r="U25" s="98"/>
      <c r="V25" s="98"/>
      <c r="W25" s="37"/>
      <c r="X25" s="40"/>
      <c r="Y25" s="38"/>
      <c r="Z25" s="5"/>
      <c r="AA25" s="5"/>
    </row>
    <row r="26" spans="1:29" s="2" customFormat="1" ht="18" customHeight="1">
      <c r="A26" s="36"/>
      <c r="D26" s="5"/>
      <c r="E26" s="25" t="s">
        <v>1828</v>
      </c>
      <c r="F26" s="5"/>
      <c r="G26" s="5"/>
      <c r="H26" s="572" t="s">
        <v>1186</v>
      </c>
      <c r="I26" s="605"/>
      <c r="J26" s="606"/>
      <c r="K26" s="5"/>
      <c r="L26" s="25" t="s">
        <v>1112</v>
      </c>
      <c r="M26" s="38"/>
      <c r="N26" s="1987"/>
      <c r="O26" s="1979"/>
      <c r="P26" s="589"/>
      <c r="Q26" s="38"/>
      <c r="R26" s="98"/>
      <c r="S26" s="98"/>
      <c r="T26" s="98"/>
      <c r="U26" s="98"/>
      <c r="V26" s="98"/>
      <c r="W26" s="37"/>
      <c r="X26" s="25" t="s">
        <v>1916</v>
      </c>
      <c r="Y26" s="210">
        <v>2</v>
      </c>
      <c r="Z26" s="998" t="s">
        <v>87</v>
      </c>
      <c r="AA26" s="5"/>
    </row>
    <row r="27" spans="1:29" s="2" customFormat="1" ht="10.050000000000001" customHeight="1">
      <c r="A27" s="36"/>
      <c r="D27" s="5"/>
      <c r="E27" s="40"/>
      <c r="F27" s="5"/>
      <c r="G27" s="5"/>
      <c r="H27" s="5"/>
      <c r="I27" s="5"/>
      <c r="J27" s="5"/>
      <c r="K27" s="5"/>
      <c r="L27" s="40"/>
      <c r="M27" s="5"/>
      <c r="N27" s="5"/>
      <c r="O27" s="5"/>
      <c r="P27" s="5"/>
      <c r="Q27" s="38"/>
      <c r="R27" s="38"/>
      <c r="S27" s="38"/>
      <c r="T27" s="38"/>
      <c r="U27" s="37"/>
      <c r="V27" s="37"/>
      <c r="W27" s="25"/>
      <c r="X27" s="40"/>
      <c r="Y27" s="38"/>
      <c r="Z27" s="5"/>
      <c r="AA27" s="5"/>
    </row>
    <row r="28" spans="1:29" s="2" customFormat="1" ht="15.6" customHeight="1">
      <c r="A28" s="36"/>
      <c r="E28" s="569"/>
      <c r="F28" s="569"/>
      <c r="G28" s="569"/>
      <c r="H28" s="570"/>
      <c r="I28" s="570"/>
      <c r="J28" s="570"/>
      <c r="K28" s="570"/>
      <c r="L28" s="570"/>
      <c r="M28" s="570"/>
      <c r="N28" s="570"/>
      <c r="O28" s="570"/>
      <c r="P28" s="570"/>
      <c r="Q28" s="570"/>
      <c r="R28" s="570"/>
      <c r="S28" s="570"/>
      <c r="T28" s="570"/>
      <c r="U28" s="570"/>
      <c r="V28" s="570"/>
      <c r="W28" s="571"/>
      <c r="X28" s="571"/>
      <c r="Y28" s="571"/>
      <c r="Z28" s="571"/>
    </row>
    <row r="29" spans="1:29" ht="34.950000000000003" customHeight="1">
      <c r="E29" s="6" t="s">
        <v>114</v>
      </c>
      <c r="F29" s="19"/>
      <c r="G29" s="19"/>
      <c r="Q29" s="93"/>
      <c r="R29" s="607"/>
      <c r="S29" s="607"/>
      <c r="T29" s="607"/>
      <c r="U29" s="607"/>
      <c r="V29" s="607"/>
      <c r="W29" s="93"/>
      <c r="X29" s="96"/>
    </row>
    <row r="30" spans="1:29" ht="22.05" customHeight="1">
      <c r="Q30" s="93"/>
      <c r="R30" s="1746"/>
      <c r="S30" s="1746"/>
      <c r="T30" s="93"/>
      <c r="U30" s="1746"/>
      <c r="V30" s="93"/>
      <c r="W30" s="93"/>
      <c r="X30" s="96"/>
    </row>
    <row r="31" spans="1:29" ht="22.05" customHeight="1">
      <c r="O31" s="40"/>
      <c r="Q31" s="93"/>
      <c r="R31" s="98"/>
      <c r="S31" s="98"/>
      <c r="T31" s="74"/>
      <c r="U31" s="41"/>
      <c r="V31" s="98"/>
      <c r="W31" s="93"/>
      <c r="X31" s="96"/>
    </row>
    <row r="32" spans="1:29">
      <c r="F32" s="1809" t="s">
        <v>1829</v>
      </c>
      <c r="G32" s="1769"/>
      <c r="H32" s="1769"/>
      <c r="I32" s="1769"/>
      <c r="J32" s="1769"/>
      <c r="K32" s="1769"/>
      <c r="L32" s="1769"/>
      <c r="Q32" s="93"/>
      <c r="R32" s="98"/>
      <c r="S32" s="98"/>
      <c r="T32" s="98"/>
      <c r="U32" s="98"/>
      <c r="V32" s="98"/>
      <c r="W32" s="93"/>
      <c r="X32" s="96"/>
    </row>
    <row r="33" spans="17:24" ht="22.05" customHeight="1">
      <c r="Q33" s="93"/>
      <c r="R33" s="98"/>
      <c r="S33" s="98"/>
      <c r="T33" s="98"/>
      <c r="U33" s="98"/>
      <c r="V33" s="98"/>
      <c r="W33" s="93"/>
      <c r="X33" s="96"/>
    </row>
    <row r="34" spans="17:24" ht="22.05" customHeight="1">
      <c r="Q34" s="93"/>
      <c r="R34" s="607"/>
      <c r="S34" s="607"/>
      <c r="T34" s="607"/>
      <c r="U34" s="607"/>
      <c r="V34" s="607"/>
      <c r="W34" s="93"/>
      <c r="X34" s="96"/>
    </row>
    <row r="35" spans="17:24" ht="22.05" customHeight="1">
      <c r="Q35" s="93"/>
      <c r="R35" s="93"/>
      <c r="S35" s="93"/>
      <c r="T35" s="93"/>
      <c r="U35" s="93"/>
      <c r="V35" s="93"/>
      <c r="W35" s="93"/>
      <c r="X35" s="96"/>
    </row>
    <row r="36" spans="17:24" ht="22.05" customHeight="1">
      <c r="Q36" s="37"/>
      <c r="R36" s="37"/>
      <c r="S36" s="37"/>
      <c r="T36" s="37"/>
    </row>
    <row r="37" spans="17:24" ht="22.05" customHeight="1">
      <c r="Q37" s="37"/>
      <c r="R37" s="37"/>
      <c r="S37" s="37"/>
      <c r="T37" s="37"/>
    </row>
    <row r="38" spans="17:24" ht="22.05" customHeight="1">
      <c r="Q38" s="37"/>
      <c r="R38" s="37"/>
      <c r="S38" s="37"/>
      <c r="T38" s="37"/>
    </row>
    <row r="39" spans="17:24" ht="19.95" customHeight="1">
      <c r="R39" s="37"/>
      <c r="S39" s="37"/>
      <c r="T39" s="37"/>
    </row>
    <row r="40" spans="17:24">
      <c r="R40" s="37"/>
      <c r="S40" s="37"/>
      <c r="T40" s="37"/>
    </row>
    <row r="41" spans="17:24">
      <c r="R41" s="37"/>
      <c r="S41" s="37"/>
      <c r="T41" s="37"/>
    </row>
    <row r="42" spans="17:24">
      <c r="R42" s="37"/>
      <c r="S42" s="37"/>
      <c r="T42" s="37"/>
    </row>
    <row r="43" spans="17:24">
      <c r="R43" s="37"/>
      <c r="S43" s="37"/>
      <c r="T43" s="37"/>
    </row>
    <row r="44" spans="17:24">
      <c r="R44" s="37"/>
      <c r="S44" s="37"/>
      <c r="T44" s="37"/>
    </row>
    <row r="45" spans="17:24">
      <c r="U45" s="38"/>
    </row>
  </sheetData>
  <mergeCells count="26">
    <mergeCell ref="N24:O24"/>
    <mergeCell ref="Y24:Z24"/>
    <mergeCell ref="N26:O26"/>
    <mergeCell ref="F32:L32"/>
    <mergeCell ref="U24:V24"/>
    <mergeCell ref="X18:Z18"/>
    <mergeCell ref="H20:I20"/>
    <mergeCell ref="O20:P20"/>
    <mergeCell ref="Y20:Z20"/>
    <mergeCell ref="N22:O22"/>
    <mergeCell ref="Y22:Z22"/>
    <mergeCell ref="U20:V20"/>
    <mergeCell ref="U22:V22"/>
    <mergeCell ref="N8:O8"/>
    <mergeCell ref="E18:J18"/>
    <mergeCell ref="L18:P18"/>
    <mergeCell ref="R18:V18"/>
    <mergeCell ref="N10:P10"/>
    <mergeCell ref="T12:V12"/>
    <mergeCell ref="T14:V14"/>
    <mergeCell ref="X6:Z6"/>
    <mergeCell ref="A2:B2"/>
    <mergeCell ref="E2:K2"/>
    <mergeCell ref="E6:J6"/>
    <mergeCell ref="L6:P6"/>
    <mergeCell ref="R6:V6"/>
  </mergeCells>
  <conditionalFormatting sqref="P12">
    <cfRule type="cellIs" dxfId="2" priority="1" operator="equal">
      <formula>"DFR"</formula>
    </cfRule>
  </conditionalFormatting>
  <dataValidations disablePrompts="1" count="4">
    <dataValidation type="list" allowBlank="1" showInputMessage="1" showErrorMessage="1" sqref="Y24:Z24" xr:uid="{F950AA59-CA71-4944-91DC-01A54CF505BE}">
      <formula1>"Single,Instalments,Regular"</formula1>
    </dataValidation>
    <dataValidation type="list" allowBlank="1" showInputMessage="1" showErrorMessage="1" sqref="Z10" xr:uid="{7E41C798-989D-4764-A9B7-BA15259539C0}">
      <formula1>"New,Transfer"</formula1>
    </dataValidation>
    <dataValidation type="list" allowBlank="1" showInputMessage="1" showErrorMessage="1" sqref="Z23 V9" xr:uid="{377EAF97-FAA9-48A4-9016-7778F72F0DCC}">
      <formula1>"Full payment,Instalments,Regular"</formula1>
    </dataValidation>
    <dataValidation type="list" allowBlank="1" showInputMessage="1" showErrorMessage="1" sqref="P14" xr:uid="{E2C54AE7-E95A-4E00-B14D-66F25ACA3EEF}">
      <formula1>"SMS,WAP,CAL,Email"</formula1>
    </dataValidation>
  </dataValidations>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6EBF0-A24F-4D47-9D66-ED5BC1C05811}">
  <sheetPr>
    <tabColor rgb="FF4FF721"/>
  </sheetPr>
  <dimension ref="A1:AC39"/>
  <sheetViews>
    <sheetView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77734375" style="5" customWidth="1"/>
    <col min="6" max="6" width="7.77734375" style="5" customWidth="1"/>
    <col min="7" max="7" width="4.21875" style="5" customWidth="1"/>
    <col min="8" max="8" width="9.33203125" style="5" customWidth="1"/>
    <col min="9" max="9" width="11.33203125" style="5" customWidth="1"/>
    <col min="10" max="10" width="8.88671875" style="146" customWidth="1"/>
    <col min="11" max="11" width="5.77734375" style="5" customWidth="1"/>
    <col min="12" max="12" width="13" style="5" customWidth="1"/>
    <col min="13" max="13" width="2.109375" style="5" customWidth="1"/>
    <col min="14" max="14" width="8.109375" style="5" customWidth="1"/>
    <col min="15" max="15" width="9.33203125" style="5" customWidth="1"/>
    <col min="16" max="16" width="7.109375" style="5" customWidth="1"/>
    <col min="17" max="17" width="5.77734375" style="38" customWidth="1"/>
    <col min="18" max="18" width="15.88671875" style="38" customWidth="1"/>
    <col min="19" max="19" width="6.33203125" style="38" customWidth="1"/>
    <col min="20" max="20" width="7.109375" style="37" customWidth="1"/>
    <col min="21" max="21" width="5" style="37" customWidth="1"/>
    <col min="22" max="22" width="5.21875" style="37" customWidth="1"/>
    <col min="23" max="23" width="5.77734375" style="37" customWidth="1"/>
    <col min="24" max="24" width="15.77734375" style="38" customWidth="1"/>
    <col min="25" max="25" width="6" style="38" customWidth="1"/>
    <col min="26" max="26" width="15.33203125" style="5" customWidth="1"/>
    <col min="27" max="27" width="1.77734375" style="5" customWidth="1"/>
    <col min="28" max="28" width="9.109375" style="2"/>
    <col min="29" max="16384" width="9.109375" style="5"/>
  </cols>
  <sheetData>
    <row r="1" spans="1:29" s="2" customFormat="1" ht="14.4" customHeight="1">
      <c r="A1" s="36"/>
      <c r="J1" s="157"/>
      <c r="Q1" s="4"/>
      <c r="R1" s="4"/>
      <c r="S1" s="4"/>
      <c r="T1" s="3"/>
      <c r="U1" s="3"/>
      <c r="V1" s="3"/>
      <c r="W1" s="3"/>
      <c r="X1" s="4"/>
      <c r="Y1" s="4"/>
    </row>
    <row r="2" spans="1:29" customFormat="1" ht="34.950000000000003" customHeight="1">
      <c r="A2" s="1800"/>
      <c r="B2" s="1769"/>
      <c r="C2" s="2"/>
      <c r="D2" s="5"/>
      <c r="E2" s="1797" t="s">
        <v>1480</v>
      </c>
      <c r="F2" s="1769"/>
      <c r="G2" s="1769"/>
      <c r="H2" s="1769"/>
      <c r="I2" s="1769"/>
      <c r="J2" s="1769"/>
      <c r="K2" s="1769"/>
      <c r="L2" s="5"/>
      <c r="M2" s="5"/>
      <c r="N2" s="5"/>
      <c r="O2" s="5"/>
      <c r="P2" s="5"/>
      <c r="Q2" s="5"/>
      <c r="R2" s="5"/>
      <c r="S2" s="5"/>
      <c r="T2" s="5"/>
      <c r="U2" s="5"/>
      <c r="V2" s="5"/>
      <c r="W2" s="5"/>
      <c r="X2" s="720"/>
      <c r="Y2" s="5"/>
      <c r="Z2" s="5"/>
      <c r="AB2" s="2"/>
    </row>
    <row r="3" spans="1:29" s="2" customFormat="1" ht="15.6" customHeight="1">
      <c r="A3" s="36"/>
      <c r="F3" s="9"/>
      <c r="G3" s="9"/>
      <c r="J3" s="157"/>
    </row>
    <row r="4" spans="1:29" s="595" customFormat="1" ht="34.950000000000003" customHeight="1">
      <c r="A4" s="592"/>
      <c r="B4" s="593"/>
      <c r="C4" s="594"/>
      <c r="E4" s="6"/>
      <c r="F4" s="596"/>
      <c r="G4" s="596"/>
      <c r="H4" s="596"/>
      <c r="I4" s="596"/>
      <c r="J4" s="597"/>
      <c r="K4" s="597"/>
      <c r="L4" s="95"/>
      <c r="M4" s="598"/>
      <c r="Q4" s="599"/>
      <c r="R4" s="600"/>
      <c r="S4" s="598"/>
      <c r="U4" s="600"/>
      <c r="V4" s="600"/>
      <c r="W4" s="600"/>
      <c r="X4" s="600"/>
      <c r="Y4" s="600"/>
      <c r="AB4" s="594"/>
    </row>
    <row r="5" spans="1:29" s="21" customFormat="1" ht="10.050000000000001" customHeight="1">
      <c r="A5" s="22"/>
      <c r="B5" s="23"/>
      <c r="C5" s="20"/>
      <c r="E5" s="28"/>
      <c r="F5" s="28"/>
      <c r="G5" s="28"/>
      <c r="H5" s="149"/>
      <c r="I5" s="149"/>
      <c r="J5" s="23"/>
      <c r="K5" s="23"/>
      <c r="L5" s="23"/>
      <c r="M5" s="23"/>
      <c r="N5" s="150"/>
      <c r="O5" s="150"/>
      <c r="P5" s="150"/>
      <c r="Q5" s="155"/>
      <c r="R5" s="23"/>
      <c r="S5" s="23"/>
      <c r="T5" s="150"/>
      <c r="U5" s="150"/>
      <c r="V5" s="150"/>
      <c r="W5" s="147"/>
      <c r="X5" s="23"/>
      <c r="Y5" s="23"/>
      <c r="AB5" s="20"/>
    </row>
    <row r="6" spans="1:29" s="154" customFormat="1" ht="19.95" customHeight="1">
      <c r="A6" s="151"/>
      <c r="B6" s="152"/>
      <c r="C6" s="153"/>
      <c r="E6" s="1857" t="s">
        <v>1076</v>
      </c>
      <c r="F6" s="1857"/>
      <c r="G6" s="1857"/>
      <c r="H6" s="1857"/>
      <c r="I6" s="1857"/>
      <c r="J6" s="1857"/>
      <c r="K6" s="889"/>
      <c r="L6" s="1857" t="s">
        <v>1180</v>
      </c>
      <c r="M6" s="1884"/>
      <c r="N6" s="1884"/>
      <c r="O6" s="1884"/>
      <c r="P6" s="1884"/>
      <c r="Q6" s="1031"/>
      <c r="R6" s="1857" t="s">
        <v>371</v>
      </c>
      <c r="S6" s="1857"/>
      <c r="T6" s="1858"/>
      <c r="U6" s="1858"/>
      <c r="V6" s="1884"/>
      <c r="W6" s="1032"/>
      <c r="X6" s="1857" t="s">
        <v>1181</v>
      </c>
      <c r="Y6" s="1857"/>
      <c r="Z6" s="1858"/>
      <c r="AA6" s="5"/>
      <c r="AB6" s="2"/>
      <c r="AC6" s="5"/>
    </row>
    <row r="7" spans="1:29" s="146" customFormat="1" ht="15" customHeight="1">
      <c r="A7" s="156"/>
      <c r="B7" s="24"/>
      <c r="C7" s="157"/>
      <c r="E7" s="24"/>
      <c r="F7" s="24"/>
      <c r="G7" s="24"/>
      <c r="H7" s="26"/>
      <c r="I7" s="26"/>
      <c r="J7" s="24"/>
      <c r="K7" s="158"/>
      <c r="L7" s="24"/>
      <c r="M7" s="95"/>
      <c r="N7" s="26"/>
      <c r="O7" s="26"/>
      <c r="P7" s="26"/>
      <c r="Q7" s="155"/>
      <c r="R7" s="24"/>
      <c r="S7" s="24"/>
      <c r="T7" s="26"/>
      <c r="U7" s="26"/>
      <c r="V7" s="26"/>
      <c r="W7" s="147"/>
      <c r="X7" s="24"/>
      <c r="Y7" s="19"/>
      <c r="Z7" s="19"/>
      <c r="AA7" s="19"/>
      <c r="AB7" s="35"/>
      <c r="AC7" s="19"/>
    </row>
    <row r="8" spans="1:29" ht="18" customHeight="1">
      <c r="E8" s="61" t="s">
        <v>1073</v>
      </c>
      <c r="H8" s="162" t="s">
        <v>13</v>
      </c>
      <c r="I8" s="163"/>
      <c r="J8" s="213"/>
      <c r="K8" s="158"/>
      <c r="L8" s="25" t="s">
        <v>1159</v>
      </c>
      <c r="N8" s="1975">
        <f ca="1">TODAY()-2</f>
        <v>45950</v>
      </c>
      <c r="O8" s="1979"/>
      <c r="P8" s="581"/>
      <c r="Q8" s="155"/>
      <c r="R8" s="25" t="s">
        <v>169</v>
      </c>
      <c r="S8" s="211" t="s">
        <v>1988</v>
      </c>
      <c r="T8" s="163"/>
      <c r="U8" s="163"/>
      <c r="V8" s="997"/>
      <c r="W8" s="147"/>
      <c r="X8" s="25" t="s">
        <v>1089</v>
      </c>
      <c r="Y8" s="773"/>
      <c r="Z8" s="351"/>
      <c r="AA8" s="19"/>
      <c r="AB8" s="35"/>
      <c r="AC8" s="19"/>
    </row>
    <row r="9" spans="1:29" s="19" customFormat="1" ht="10.050000000000001" customHeight="1">
      <c r="A9" s="27"/>
      <c r="B9" s="28"/>
      <c r="C9" s="35"/>
      <c r="E9" s="12"/>
      <c r="H9" s="12"/>
      <c r="I9" s="12"/>
      <c r="J9" s="370"/>
      <c r="K9" s="28"/>
      <c r="L9" s="40"/>
      <c r="M9" s="5"/>
      <c r="N9" s="5"/>
      <c r="O9" s="5"/>
      <c r="P9" s="5"/>
      <c r="Q9" s="155"/>
      <c r="R9" s="12"/>
      <c r="S9" s="12"/>
      <c r="T9" s="12"/>
      <c r="U9" s="25"/>
      <c r="V9" s="26"/>
      <c r="W9" s="147"/>
      <c r="X9" s="12"/>
      <c r="Z9" s="351"/>
      <c r="AA9" s="5"/>
      <c r="AB9" s="2"/>
      <c r="AC9" s="5"/>
    </row>
    <row r="10" spans="1:29" ht="18" customHeight="1">
      <c r="E10" s="61" t="s">
        <v>5</v>
      </c>
      <c r="H10" s="162" t="s">
        <v>16</v>
      </c>
      <c r="I10" s="163"/>
      <c r="J10" s="213"/>
      <c r="K10" s="588"/>
      <c r="L10" s="25" t="s">
        <v>302</v>
      </c>
      <c r="M10" s="95"/>
      <c r="N10" s="1980" t="s">
        <v>1987</v>
      </c>
      <c r="O10" s="1979"/>
      <c r="P10" s="1981"/>
      <c r="Q10" s="155"/>
      <c r="R10" s="25" t="s">
        <v>109</v>
      </c>
      <c r="S10" s="211" t="s">
        <v>116</v>
      </c>
      <c r="T10" s="163"/>
      <c r="U10" s="163"/>
      <c r="V10" s="997"/>
      <c r="W10" s="147"/>
      <c r="X10" s="25" t="s">
        <v>1195</v>
      </c>
      <c r="Y10" s="774" t="s">
        <v>1319</v>
      </c>
      <c r="Z10" s="775"/>
      <c r="AA10" s="19"/>
      <c r="AB10" s="35"/>
      <c r="AC10" s="19"/>
    </row>
    <row r="11" spans="1:29" ht="10.050000000000001" customHeight="1">
      <c r="E11" s="12"/>
      <c r="F11" s="19"/>
      <c r="G11" s="19"/>
      <c r="H11" s="12"/>
      <c r="I11" s="12"/>
      <c r="J11" s="370"/>
      <c r="K11" s="26"/>
      <c r="L11" s="40"/>
      <c r="Q11" s="155"/>
      <c r="R11" s="12"/>
      <c r="S11" s="19"/>
      <c r="T11" s="19"/>
      <c r="U11" s="19"/>
      <c r="V11" s="19"/>
      <c r="W11" s="147"/>
      <c r="X11" s="351"/>
      <c r="Y11" s="773"/>
      <c r="Z11" s="146"/>
      <c r="AA11" s="19"/>
      <c r="AB11" s="35"/>
      <c r="AC11" s="19"/>
    </row>
    <row r="12" spans="1:29" ht="18" customHeight="1">
      <c r="E12" s="25" t="s">
        <v>3</v>
      </c>
      <c r="H12" s="162" t="s">
        <v>14</v>
      </c>
      <c r="I12" s="163"/>
      <c r="J12" s="213"/>
      <c r="K12" s="26"/>
      <c r="L12" s="601"/>
      <c r="M12" s="602"/>
      <c r="N12" s="602"/>
      <c r="O12" s="602"/>
      <c r="P12" s="602"/>
      <c r="Q12" s="155"/>
      <c r="R12" s="25" t="s">
        <v>110</v>
      </c>
      <c r="S12" s="2050" t="s">
        <v>112</v>
      </c>
      <c r="T12" s="1979"/>
      <c r="U12" s="1979"/>
      <c r="V12" s="1981"/>
      <c r="W12" s="147"/>
      <c r="AA12" s="19"/>
      <c r="AB12" s="35"/>
      <c r="AC12" s="19"/>
    </row>
    <row r="13" spans="1:29" s="19" customFormat="1" ht="10.050000000000001" customHeight="1">
      <c r="A13" s="27"/>
      <c r="B13" s="28"/>
      <c r="C13" s="35"/>
      <c r="E13" s="12"/>
      <c r="F13" s="12"/>
      <c r="H13" s="12"/>
      <c r="I13" s="12"/>
      <c r="J13" s="370"/>
      <c r="K13" s="28"/>
      <c r="L13" s="40"/>
      <c r="M13" s="5"/>
      <c r="N13" s="5"/>
      <c r="O13" s="5"/>
      <c r="P13" s="5"/>
      <c r="Q13" s="155"/>
      <c r="W13" s="147"/>
      <c r="X13" s="12"/>
      <c r="Z13" s="351"/>
      <c r="AA13" s="5"/>
      <c r="AB13" s="2"/>
      <c r="AC13" s="5"/>
    </row>
    <row r="14" spans="1:29" ht="18" customHeight="1">
      <c r="E14" s="61" t="s">
        <v>1858</v>
      </c>
      <c r="F14" s="40"/>
      <c r="H14" s="211" t="s">
        <v>295</v>
      </c>
      <c r="I14" s="163"/>
      <c r="J14" s="213" t="s">
        <v>243</v>
      </c>
      <c r="K14" s="588"/>
      <c r="L14" s="25" t="s">
        <v>1373</v>
      </c>
      <c r="M14" s="19"/>
      <c r="N14" s="1045" t="s">
        <v>18</v>
      </c>
      <c r="O14" s="1024"/>
      <c r="P14" s="1453" t="str">
        <f ca="1">IF(N24-TODAY()&lt;30,"DFR","")</f>
        <v>DFR</v>
      </c>
      <c r="Q14" s="155"/>
      <c r="R14" s="25" t="s">
        <v>180</v>
      </c>
      <c r="S14" s="2050" t="s">
        <v>2046</v>
      </c>
      <c r="T14" s="1979"/>
      <c r="U14" s="1979"/>
      <c r="V14" s="1981"/>
      <c r="W14" s="147"/>
      <c r="X14" s="25"/>
      <c r="Y14" s="25"/>
      <c r="Z14" s="25"/>
      <c r="AA14" s="19"/>
      <c r="AB14" s="35"/>
      <c r="AC14" s="19"/>
    </row>
    <row r="15" spans="1:29">
      <c r="S15" s="351"/>
      <c r="T15" s="351"/>
      <c r="U15" s="351"/>
      <c r="V15" s="351"/>
    </row>
    <row r="16" spans="1:29" s="154" customFormat="1" ht="15" customHeight="1">
      <c r="A16" s="151"/>
      <c r="B16" s="152"/>
      <c r="C16" s="153"/>
      <c r="D16" s="153"/>
      <c r="E16" s="153"/>
      <c r="F16" s="153"/>
      <c r="G16" s="153"/>
      <c r="H16" s="153"/>
      <c r="I16" s="153"/>
      <c r="J16" s="153"/>
      <c r="K16" s="153"/>
      <c r="L16" s="153"/>
      <c r="M16" s="153"/>
      <c r="N16" s="153"/>
      <c r="O16" s="153"/>
      <c r="P16" s="153"/>
      <c r="Q16" s="153"/>
      <c r="R16" s="153"/>
      <c r="S16" s="153"/>
      <c r="T16" s="153"/>
      <c r="U16" s="153"/>
      <c r="V16" s="153"/>
      <c r="W16" s="153"/>
      <c r="X16" s="153"/>
      <c r="Y16" s="153"/>
      <c r="Z16" s="153"/>
      <c r="AA16" s="153"/>
      <c r="AB16" s="2"/>
      <c r="AC16" s="5"/>
    </row>
    <row r="17" spans="1:29" s="154" customFormat="1" ht="34.950000000000003" customHeight="1">
      <c r="A17" s="151"/>
      <c r="B17" s="152"/>
      <c r="C17" s="153"/>
      <c r="E17" s="6" t="s">
        <v>1079</v>
      </c>
      <c r="F17" s="601"/>
      <c r="G17" s="601"/>
      <c r="H17" s="604"/>
      <c r="I17" s="601"/>
      <c r="J17" s="601"/>
      <c r="K17" s="158"/>
      <c r="L17" s="601"/>
      <c r="M17" s="602"/>
      <c r="N17" s="602"/>
      <c r="O17" s="602"/>
      <c r="P17" s="602"/>
      <c r="Q17" s="155"/>
      <c r="W17" s="41"/>
      <c r="X17" s="6"/>
      <c r="Y17" s="1505"/>
      <c r="Z17" s="1506"/>
      <c r="AA17" s="5"/>
      <c r="AB17" s="2"/>
      <c r="AC17" s="5"/>
    </row>
    <row r="18" spans="1:29" s="154" customFormat="1" ht="19.95" customHeight="1">
      <c r="A18" s="151"/>
      <c r="B18" s="152"/>
      <c r="C18" s="153"/>
      <c r="E18" s="1857" t="s">
        <v>1981</v>
      </c>
      <c r="F18" s="1857"/>
      <c r="G18" s="1857"/>
      <c r="H18" s="1857"/>
      <c r="I18" s="1857"/>
      <c r="J18" s="1857"/>
      <c r="K18" s="889"/>
      <c r="L18" s="1857" t="s">
        <v>1078</v>
      </c>
      <c r="M18" s="1884"/>
      <c r="N18" s="1884"/>
      <c r="O18" s="1884"/>
      <c r="P18" s="1884"/>
      <c r="Q18" s="1031"/>
      <c r="R18" s="1857" t="s">
        <v>299</v>
      </c>
      <c r="S18" s="1857"/>
      <c r="T18" s="1858"/>
      <c r="U18" s="1858"/>
      <c r="V18" s="1884"/>
      <c r="W18" s="1032"/>
      <c r="X18" s="1857" t="s">
        <v>1188</v>
      </c>
      <c r="Y18" s="1857"/>
      <c r="Z18" s="1857"/>
      <c r="AA18" s="5"/>
      <c r="AB18" s="2"/>
      <c r="AC18" s="5"/>
    </row>
    <row r="19" spans="1:29" s="154" customFormat="1" ht="15" customHeight="1">
      <c r="A19" s="151"/>
      <c r="B19" s="152"/>
      <c r="C19" s="153"/>
      <c r="E19" s="6"/>
      <c r="F19" s="601"/>
      <c r="G19" s="601"/>
      <c r="H19" s="604"/>
      <c r="I19" s="601"/>
      <c r="J19" s="601"/>
      <c r="K19" s="158"/>
      <c r="L19" s="601"/>
      <c r="M19" s="602"/>
      <c r="N19" s="602"/>
      <c r="O19" s="602"/>
      <c r="P19" s="602"/>
      <c r="Q19" s="155"/>
      <c r="R19" s="601"/>
      <c r="S19" s="601"/>
      <c r="T19" s="603"/>
      <c r="U19" s="603"/>
      <c r="V19" s="602"/>
      <c r="W19" s="41"/>
      <c r="X19" s="601"/>
      <c r="Y19" s="601"/>
      <c r="Z19" s="601"/>
      <c r="AA19" s="5"/>
      <c r="AB19" s="2"/>
      <c r="AC19" s="5"/>
    </row>
    <row r="20" spans="1:29" s="154" customFormat="1" ht="18" customHeight="1">
      <c r="A20" s="151"/>
      <c r="B20" s="152"/>
      <c r="C20" s="153"/>
      <c r="E20" s="25" t="s">
        <v>142</v>
      </c>
      <c r="F20" s="5"/>
      <c r="G20" s="5"/>
      <c r="H20" s="1985">
        <v>2024</v>
      </c>
      <c r="I20" s="1986"/>
      <c r="J20" s="213"/>
      <c r="L20" s="25" t="s">
        <v>62</v>
      </c>
      <c r="M20" s="5"/>
      <c r="N20" s="210">
        <v>1</v>
      </c>
      <c r="O20" s="1988" t="s">
        <v>142</v>
      </c>
      <c r="P20" s="1981"/>
      <c r="Q20" s="38"/>
      <c r="R20" s="25" t="s">
        <v>300</v>
      </c>
      <c r="S20" s="2089" t="s">
        <v>334</v>
      </c>
      <c r="T20" s="2011"/>
      <c r="U20" s="2012"/>
      <c r="V20" s="2013"/>
      <c r="W20" s="37"/>
      <c r="X20" s="25" t="s">
        <v>49</v>
      </c>
      <c r="Y20" s="1983">
        <v>9875.77</v>
      </c>
      <c r="Z20" s="2034"/>
      <c r="AA20" s="5"/>
      <c r="AB20" s="2"/>
      <c r="AC20" s="5"/>
    </row>
    <row r="21" spans="1:29" s="2" customFormat="1" ht="10.050000000000001" customHeight="1">
      <c r="A21" s="36"/>
      <c r="D21" s="5"/>
      <c r="E21" s="604"/>
      <c r="F21" s="5"/>
      <c r="G21" s="5"/>
      <c r="H21" s="5"/>
      <c r="I21" s="5"/>
      <c r="J21" s="146"/>
      <c r="K21" s="5"/>
      <c r="L21" s="40"/>
      <c r="M21" s="38"/>
      <c r="N21" s="38"/>
      <c r="O21" s="38"/>
      <c r="P21" s="38"/>
      <c r="Q21" s="38"/>
      <c r="R21" s="40"/>
      <c r="S21" s="2014"/>
      <c r="T21" s="2015"/>
      <c r="U21" s="1769"/>
      <c r="V21" s="2016"/>
      <c r="W21" s="37"/>
      <c r="X21" s="25"/>
      <c r="Y21" s="95"/>
      <c r="Z21" s="95"/>
      <c r="AA21" s="5"/>
    </row>
    <row r="22" spans="1:29" s="2" customFormat="1" ht="18" customHeight="1">
      <c r="A22" s="36"/>
      <c r="D22" s="5"/>
      <c r="E22" s="25" t="s">
        <v>4</v>
      </c>
      <c r="F22" s="95"/>
      <c r="G22" s="95"/>
      <c r="H22" s="162" t="s">
        <v>1074</v>
      </c>
      <c r="I22" s="591"/>
      <c r="J22" s="213"/>
      <c r="K22" s="5"/>
      <c r="L22" s="25" t="s">
        <v>8</v>
      </c>
      <c r="M22" s="5"/>
      <c r="N22" s="1987">
        <f ca="1">N24-364</f>
        <v>45588</v>
      </c>
      <c r="O22" s="1979"/>
      <c r="P22" s="589"/>
      <c r="Q22" s="38"/>
      <c r="R22" s="25"/>
      <c r="S22" s="2017"/>
      <c r="T22" s="2018"/>
      <c r="U22" s="2019"/>
      <c r="V22" s="2020"/>
      <c r="W22" s="37"/>
      <c r="X22" s="25" t="s">
        <v>575</v>
      </c>
      <c r="Y22" s="1983">
        <f>1.16*Y20</f>
        <v>11455.8932</v>
      </c>
      <c r="Z22" s="2034"/>
      <c r="AA22" s="5"/>
    </row>
    <row r="23" spans="1:29" s="2" customFormat="1" ht="10.050000000000001" customHeight="1">
      <c r="A23" s="36"/>
      <c r="D23" s="5"/>
      <c r="E23" s="25"/>
      <c r="F23" s="95"/>
      <c r="G23" s="95"/>
      <c r="H23" s="25"/>
      <c r="I23" s="25"/>
      <c r="J23" s="95"/>
      <c r="K23" s="5"/>
      <c r="L23" s="10"/>
      <c r="M23" s="19"/>
      <c r="N23" s="10"/>
      <c r="O23" s="10"/>
      <c r="P23" s="154"/>
      <c r="Q23" s="38"/>
      <c r="R23" s="25"/>
      <c r="S23" s="38"/>
      <c r="T23" s="38"/>
      <c r="U23" s="38"/>
      <c r="V23" s="38"/>
      <c r="W23" s="38"/>
      <c r="X23" s="25"/>
      <c r="Y23" s="212"/>
      <c r="Z23" s="351"/>
      <c r="AA23" s="5"/>
    </row>
    <row r="24" spans="1:29" s="2" customFormat="1" ht="18" customHeight="1">
      <c r="A24" s="36"/>
      <c r="D24" s="5"/>
      <c r="E24" s="25" t="s">
        <v>6</v>
      </c>
      <c r="F24" s="5"/>
      <c r="G24" s="5"/>
      <c r="H24" s="572">
        <v>475000</v>
      </c>
      <c r="I24" s="605"/>
      <c r="J24" s="606"/>
      <c r="K24" s="5"/>
      <c r="L24" s="25" t="s">
        <v>9</v>
      </c>
      <c r="M24" s="19"/>
      <c r="N24" s="1982">
        <f ca="1">TODAY()</f>
        <v>45952</v>
      </c>
      <c r="O24" s="1979"/>
      <c r="P24" s="590"/>
      <c r="Q24" s="38"/>
      <c r="R24" s="25" t="s">
        <v>123</v>
      </c>
      <c r="S24" s="2089"/>
      <c r="T24" s="2011"/>
      <c r="U24" s="2012"/>
      <c r="V24" s="2013"/>
      <c r="W24" s="95"/>
      <c r="X24" s="25" t="s">
        <v>104</v>
      </c>
      <c r="Y24" s="1988" t="s">
        <v>84</v>
      </c>
      <c r="Z24" s="1981"/>
      <c r="AA24" s="5"/>
    </row>
    <row r="25" spans="1:29" s="2" customFormat="1" ht="10.050000000000001" customHeight="1">
      <c r="A25" s="36"/>
      <c r="D25" s="5"/>
      <c r="E25" s="40"/>
      <c r="F25" s="5"/>
      <c r="G25" s="5"/>
      <c r="H25" s="5"/>
      <c r="I25" s="5"/>
      <c r="J25" s="5"/>
      <c r="K25" s="5"/>
      <c r="L25" s="40"/>
      <c r="M25" s="5"/>
      <c r="N25" s="5"/>
      <c r="O25" s="5"/>
      <c r="P25" s="5"/>
      <c r="Q25" s="38"/>
      <c r="R25" s="25"/>
      <c r="S25" s="2014"/>
      <c r="T25" s="2015"/>
      <c r="U25" s="1769"/>
      <c r="V25" s="2016"/>
      <c r="W25" s="37"/>
      <c r="X25" s="40"/>
      <c r="Y25" s="38"/>
      <c r="Z25" s="5"/>
      <c r="AA25" s="5"/>
    </row>
    <row r="26" spans="1:29" s="2" customFormat="1" ht="18" customHeight="1">
      <c r="A26" s="36"/>
      <c r="D26" s="5"/>
      <c r="E26" s="25" t="s">
        <v>1828</v>
      </c>
      <c r="F26" s="5"/>
      <c r="G26" s="5"/>
      <c r="H26" s="572" t="s">
        <v>1186</v>
      </c>
      <c r="I26" s="605"/>
      <c r="J26" s="606"/>
      <c r="K26" s="5"/>
      <c r="L26" s="25" t="s">
        <v>1112</v>
      </c>
      <c r="M26" s="38"/>
      <c r="N26" s="1987"/>
      <c r="O26" s="1979"/>
      <c r="P26" s="589"/>
      <c r="Q26" s="38"/>
      <c r="R26" s="25"/>
      <c r="S26" s="2017"/>
      <c r="T26" s="2018"/>
      <c r="U26" s="2019"/>
      <c r="V26" s="2020"/>
      <c r="W26" s="37"/>
      <c r="X26" s="25" t="s">
        <v>1916</v>
      </c>
      <c r="Y26" s="210">
        <v>2</v>
      </c>
      <c r="Z26" s="998" t="s">
        <v>87</v>
      </c>
      <c r="AA26" s="5"/>
    </row>
    <row r="27" spans="1:29" s="2" customFormat="1" ht="10.050000000000001" customHeight="1">
      <c r="A27" s="36"/>
      <c r="D27" s="5"/>
      <c r="E27" s="40"/>
      <c r="F27" s="5"/>
      <c r="G27" s="5"/>
      <c r="H27" s="5"/>
      <c r="I27" s="5"/>
      <c r="J27" s="5"/>
      <c r="K27" s="5"/>
      <c r="L27" s="40"/>
      <c r="M27" s="5"/>
      <c r="N27" s="5"/>
      <c r="O27" s="5"/>
      <c r="P27" s="5"/>
      <c r="Q27" s="38"/>
      <c r="R27" s="25"/>
      <c r="S27" s="25"/>
      <c r="T27" s="25"/>
      <c r="U27" s="25"/>
      <c r="V27" s="25"/>
      <c r="W27" s="25"/>
      <c r="X27" s="40"/>
      <c r="Y27" s="38"/>
      <c r="Z27" s="5"/>
      <c r="AA27" s="5"/>
    </row>
    <row r="28" spans="1:29" s="2" customFormat="1" ht="15.6" customHeight="1">
      <c r="A28" s="36"/>
      <c r="E28" s="569"/>
      <c r="F28" s="569"/>
      <c r="G28" s="569"/>
      <c r="H28" s="570"/>
      <c r="I28" s="570"/>
      <c r="J28" s="570"/>
      <c r="K28" s="570"/>
      <c r="L28" s="570"/>
      <c r="M28" s="570"/>
      <c r="N28" s="570"/>
      <c r="O28" s="570"/>
      <c r="P28" s="570"/>
      <c r="Q28" s="570"/>
      <c r="R28" s="570"/>
      <c r="S28" s="570"/>
      <c r="T28" s="570"/>
      <c r="U28" s="570"/>
      <c r="V28" s="570"/>
      <c r="W28" s="571"/>
      <c r="X28" s="571"/>
      <c r="Y28" s="571"/>
      <c r="Z28" s="571"/>
    </row>
    <row r="29" spans="1:29" ht="34.950000000000003" customHeight="1">
      <c r="E29" s="6" t="s">
        <v>114</v>
      </c>
      <c r="F29" s="19"/>
      <c r="G29" s="19"/>
      <c r="Q29" s="37"/>
      <c r="R29" s="37"/>
      <c r="S29" s="37"/>
    </row>
    <row r="30" spans="1:29" ht="22.05" customHeight="1">
      <c r="Q30" s="37"/>
      <c r="R30" s="37"/>
      <c r="S30" s="37"/>
    </row>
    <row r="31" spans="1:29" ht="22.05" customHeight="1">
      <c r="O31" s="40"/>
      <c r="Q31" s="37"/>
      <c r="R31" s="37"/>
      <c r="S31" s="37"/>
    </row>
    <row r="32" spans="1:29">
      <c r="F32" s="1809" t="s">
        <v>1829</v>
      </c>
      <c r="G32" s="1769"/>
      <c r="H32" s="1769"/>
      <c r="I32" s="1769"/>
      <c r="J32" s="1769"/>
      <c r="K32" s="1769"/>
      <c r="L32" s="1769"/>
      <c r="Q32" s="37"/>
      <c r="R32" s="37"/>
      <c r="S32" s="37"/>
    </row>
    <row r="33" spans="17:20" ht="22.05" customHeight="1">
      <c r="Q33" s="37"/>
      <c r="R33" s="37"/>
      <c r="S33" s="37"/>
    </row>
    <row r="34" spans="17:20" ht="22.05" customHeight="1">
      <c r="Q34" s="37"/>
      <c r="R34" s="37"/>
      <c r="S34" s="37"/>
    </row>
    <row r="35" spans="17:20" ht="22.05" customHeight="1">
      <c r="Q35" s="37"/>
      <c r="R35" s="37"/>
      <c r="S35" s="37"/>
    </row>
    <row r="36" spans="17:20" ht="22.05" customHeight="1">
      <c r="Q36" s="37"/>
      <c r="R36" s="37"/>
      <c r="S36" s="37"/>
    </row>
    <row r="37" spans="17:20" ht="22.05" customHeight="1">
      <c r="Q37" s="37"/>
      <c r="R37" s="37"/>
      <c r="S37" s="37"/>
    </row>
    <row r="38" spans="17:20" ht="22.05" customHeight="1">
      <c r="Q38" s="37"/>
      <c r="R38" s="37"/>
      <c r="S38" s="37"/>
    </row>
    <row r="39" spans="17:20" ht="19.95" customHeight="1">
      <c r="T39" s="38"/>
    </row>
  </sheetData>
  <mergeCells count="25">
    <mergeCell ref="N24:O24"/>
    <mergeCell ref="S24:V26"/>
    <mergeCell ref="Y24:Z24"/>
    <mergeCell ref="N26:O26"/>
    <mergeCell ref="F32:L32"/>
    <mergeCell ref="X18:Z18"/>
    <mergeCell ref="H20:I20"/>
    <mergeCell ref="O20:P20"/>
    <mergeCell ref="S20:V22"/>
    <mergeCell ref="Y20:Z20"/>
    <mergeCell ref="N22:O22"/>
    <mergeCell ref="Y22:Z22"/>
    <mergeCell ref="N8:O8"/>
    <mergeCell ref="N10:P10"/>
    <mergeCell ref="S12:V12"/>
    <mergeCell ref="S14:V14"/>
    <mergeCell ref="E18:J18"/>
    <mergeCell ref="L18:P18"/>
    <mergeCell ref="R18:V18"/>
    <mergeCell ref="X6:Z6"/>
    <mergeCell ref="A2:B2"/>
    <mergeCell ref="E2:K2"/>
    <mergeCell ref="E6:J6"/>
    <mergeCell ref="L6:P6"/>
    <mergeCell ref="R6:V6"/>
  </mergeCells>
  <conditionalFormatting sqref="P14">
    <cfRule type="cellIs" dxfId="1" priority="1" operator="equal">
      <formula>"DFR"</formula>
    </cfRule>
  </conditionalFormatting>
  <dataValidations count="3">
    <dataValidation type="list" allowBlank="1" showInputMessage="1" showErrorMessage="1" sqref="Z23 V9" xr:uid="{78A455C9-C1D7-47EC-8D3B-746DD29E6769}">
      <formula1>"Full payment,Instalments,Regular"</formula1>
    </dataValidation>
    <dataValidation type="list" allowBlank="1" showInputMessage="1" showErrorMessage="1" sqref="Z10" xr:uid="{E304FDCB-5EC8-4F5C-A67A-F3B87106A139}">
      <formula1>"New,Transfer"</formula1>
    </dataValidation>
    <dataValidation type="list" allowBlank="1" showInputMessage="1" showErrorMessage="1" sqref="Y24:Z24" xr:uid="{5494C2B1-A8CD-47EA-A031-E5F75C429584}">
      <formula1>"Single,Instalments,Regular"</formula1>
    </dataValidation>
  </dataValidations>
  <pageMargins left="0.7" right="0.7" top="0.75" bottom="0.75" header="0.3" footer="0.3"/>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6E0DC-0BA0-47CA-BFA8-C3430A7F16C5}">
  <sheetPr codeName="Sheet66">
    <tabColor rgb="FF4FF721"/>
  </sheetPr>
  <dimension ref="A1:W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7.5546875" style="40" hidden="1" customWidth="1"/>
    <col min="9" max="9" width="8.33203125" style="40" hidden="1" customWidth="1"/>
    <col min="10" max="10" width="11.88671875" style="5" customWidth="1"/>
    <col min="11" max="11" width="15.44140625" style="5" customWidth="1"/>
    <col min="12" max="13" width="12.77734375" style="5" customWidth="1"/>
    <col min="14" max="14" width="13.77734375" style="5" customWidth="1"/>
    <col min="15" max="16" width="12.77734375" style="37" customWidth="1"/>
    <col min="17" max="17" width="14.21875" style="37" customWidth="1"/>
    <col min="18" max="18" width="11.6640625" style="37" customWidth="1"/>
    <col min="19" max="19" width="24.21875" style="37" customWidth="1"/>
    <col min="20" max="20" width="24" style="37" customWidth="1"/>
    <col min="21" max="21" width="10.33203125" style="38" customWidth="1"/>
    <col min="22" max="22" width="1.77734375" style="38" customWidth="1"/>
    <col min="23" max="23" width="1.88671875" style="2" customWidth="1"/>
    <col min="24" max="24" width="12.44140625" style="5" bestFit="1" customWidth="1"/>
    <col min="25" max="25" width="11.21875" style="5" bestFit="1" customWidth="1"/>
    <col min="26" max="26" width="14.44140625" style="5" bestFit="1" customWidth="1"/>
    <col min="27" max="27" width="5.21875" style="5" bestFit="1" customWidth="1"/>
    <col min="28" max="29" width="9.109375" style="5"/>
    <col min="30" max="30" width="13.6640625" style="5" bestFit="1" customWidth="1"/>
    <col min="31" max="31" width="12.77734375" style="5" bestFit="1" customWidth="1"/>
    <col min="32" max="32" width="11.44140625" style="5" bestFit="1" customWidth="1"/>
    <col min="33" max="16384" width="9.109375" style="5"/>
  </cols>
  <sheetData>
    <row r="1" spans="1:23" s="2" customFormat="1" ht="14.4" customHeight="1">
      <c r="A1" s="1"/>
      <c r="B1"/>
      <c r="H1" s="8"/>
      <c r="I1" s="8"/>
      <c r="O1" s="3"/>
      <c r="P1" s="3"/>
      <c r="Q1" s="3"/>
      <c r="R1" s="3"/>
      <c r="S1" s="3"/>
      <c r="T1" s="3"/>
      <c r="U1" s="4"/>
      <c r="V1" s="4"/>
    </row>
    <row r="2" spans="1:23" customFormat="1" ht="35.4" customHeight="1">
      <c r="A2" s="1800"/>
      <c r="B2" s="1769"/>
      <c r="C2" s="2"/>
      <c r="D2" s="5"/>
      <c r="E2" s="1797" t="s">
        <v>1481</v>
      </c>
      <c r="F2" s="1769"/>
      <c r="G2" s="1769"/>
      <c r="H2" s="1769"/>
      <c r="I2" s="1769"/>
      <c r="J2" s="1769"/>
      <c r="K2" s="1769"/>
      <c r="L2" s="1769"/>
      <c r="M2" s="1769"/>
      <c r="N2" s="1797"/>
      <c r="O2" s="1769"/>
      <c r="P2" s="1769"/>
      <c r="Q2" s="1769"/>
      <c r="R2" s="1769"/>
      <c r="S2" s="1769"/>
      <c r="T2" s="5"/>
      <c r="U2" s="5"/>
      <c r="V2" s="5"/>
      <c r="W2" s="7"/>
    </row>
    <row r="3" spans="1:23" customFormat="1" ht="14.4" customHeight="1">
      <c r="A3" s="1"/>
      <c r="C3" s="2"/>
      <c r="D3" s="8"/>
      <c r="E3" s="8"/>
      <c r="F3" s="8"/>
      <c r="G3" s="2"/>
      <c r="H3" s="8"/>
      <c r="I3" s="8"/>
      <c r="J3" s="9"/>
      <c r="K3" s="9"/>
      <c r="L3" s="2"/>
      <c r="M3" s="2"/>
      <c r="N3" s="2"/>
      <c r="O3" s="2"/>
      <c r="P3" s="2"/>
      <c r="Q3" s="2"/>
      <c r="R3" s="2"/>
      <c r="S3" s="2"/>
      <c r="T3" s="2"/>
      <c r="U3" s="2"/>
      <c r="V3" s="2"/>
      <c r="W3" s="7"/>
    </row>
    <row r="4" spans="1:23" s="16" customFormat="1" ht="34.950000000000003" customHeight="1">
      <c r="A4" s="13"/>
      <c r="B4" s="14"/>
      <c r="C4" s="15"/>
      <c r="E4" s="1798" t="s">
        <v>1435</v>
      </c>
      <c r="F4" s="1799"/>
      <c r="G4" s="1799"/>
      <c r="H4" s="1799"/>
      <c r="I4" s="1799"/>
      <c r="J4" s="1799"/>
      <c r="K4" s="1799"/>
      <c r="L4" s="41"/>
      <c r="M4" s="41"/>
      <c r="O4" s="112"/>
      <c r="P4" s="112"/>
      <c r="Q4" s="74"/>
      <c r="R4" s="75"/>
      <c r="S4" s="75"/>
      <c r="T4" s="18"/>
      <c r="U4" s="18"/>
      <c r="V4" s="18"/>
      <c r="W4" s="7"/>
    </row>
    <row r="5" spans="1:23" s="16" customFormat="1" ht="10.050000000000001" customHeight="1">
      <c r="A5" s="13"/>
      <c r="B5" s="14"/>
      <c r="C5" s="15"/>
      <c r="E5" s="104"/>
      <c r="F5" s="104"/>
      <c r="G5" s="104"/>
      <c r="H5" s="104"/>
      <c r="I5" s="41"/>
      <c r="J5" s="41"/>
      <c r="K5" s="41"/>
      <c r="L5" s="41"/>
      <c r="M5" s="41"/>
      <c r="O5" s="112"/>
      <c r="P5" s="112"/>
      <c r="R5" s="75"/>
      <c r="S5" s="75"/>
      <c r="T5" s="18"/>
      <c r="U5" s="18"/>
      <c r="V5" s="18"/>
      <c r="W5" s="7"/>
    </row>
    <row r="6" spans="1:23" s="183" customFormat="1" ht="25.95" customHeight="1">
      <c r="A6" s="27"/>
      <c r="B6" s="27"/>
      <c r="C6" s="352"/>
      <c r="E6" s="133"/>
      <c r="F6" s="133"/>
      <c r="G6" s="133"/>
      <c r="H6" s="465" t="s">
        <v>47</v>
      </c>
      <c r="I6" s="466" t="s">
        <v>48</v>
      </c>
      <c r="J6" s="134" t="s">
        <v>134</v>
      </c>
      <c r="K6" s="138" t="s">
        <v>129</v>
      </c>
      <c r="L6" s="134" t="s">
        <v>127</v>
      </c>
      <c r="M6" s="134" t="s">
        <v>117</v>
      </c>
      <c r="N6" s="135" t="s">
        <v>11</v>
      </c>
      <c r="O6" s="136" t="s">
        <v>126</v>
      </c>
      <c r="P6" s="137" t="s">
        <v>130</v>
      </c>
      <c r="Q6" s="139" t="s">
        <v>304</v>
      </c>
      <c r="R6" s="137" t="s">
        <v>135</v>
      </c>
      <c r="S6" s="137" t="s">
        <v>292</v>
      </c>
      <c r="T6" s="140" t="s">
        <v>465</v>
      </c>
      <c r="U6" s="140"/>
      <c r="V6" s="167"/>
      <c r="W6" s="467"/>
    </row>
    <row r="7" spans="1:23" s="19" customFormat="1" ht="25.95" customHeight="1">
      <c r="A7" s="27"/>
      <c r="B7" s="28"/>
      <c r="C7" s="35"/>
      <c r="E7" s="28"/>
      <c r="F7" s="28"/>
      <c r="G7" s="28"/>
      <c r="H7" s="259">
        <v>1</v>
      </c>
      <c r="I7" s="10"/>
      <c r="J7" s="331" t="s">
        <v>138</v>
      </c>
      <c r="K7" s="29" t="s">
        <v>128</v>
      </c>
      <c r="L7" s="232">
        <v>45640</v>
      </c>
      <c r="M7" s="32">
        <v>5727.9466000000002</v>
      </c>
      <c r="N7" s="25" t="s">
        <v>121</v>
      </c>
      <c r="O7" s="32"/>
      <c r="P7" s="232"/>
      <c r="Q7" s="12"/>
      <c r="R7" s="106"/>
      <c r="S7" s="106" t="s">
        <v>12</v>
      </c>
      <c r="T7" s="33"/>
      <c r="U7" s="33"/>
      <c r="V7" s="54"/>
      <c r="W7" s="59"/>
    </row>
    <row r="8" spans="1:23" s="19" customFormat="1" ht="25.95" customHeight="1">
      <c r="A8" s="27"/>
      <c r="B8" s="28"/>
      <c r="C8" s="35"/>
      <c r="E8" s="35"/>
      <c r="F8" s="35"/>
      <c r="G8" s="35"/>
      <c r="H8" s="260">
        <v>2</v>
      </c>
      <c r="I8" s="11"/>
      <c r="J8" s="47" t="s">
        <v>137</v>
      </c>
      <c r="K8" s="42" t="s">
        <v>128</v>
      </c>
      <c r="L8" s="233">
        <v>45610</v>
      </c>
      <c r="M8" s="45">
        <v>5727.9466000000002</v>
      </c>
      <c r="N8" s="47" t="s">
        <v>120</v>
      </c>
      <c r="O8" s="45">
        <v>5727.9466000000002</v>
      </c>
      <c r="P8" s="233">
        <v>45610</v>
      </c>
      <c r="Q8" s="105" t="s">
        <v>305</v>
      </c>
      <c r="R8" s="105" t="s">
        <v>136</v>
      </c>
      <c r="S8" s="105" t="s">
        <v>12</v>
      </c>
      <c r="T8" s="46"/>
      <c r="U8" s="46"/>
      <c r="V8" s="54"/>
      <c r="W8" s="59"/>
    </row>
    <row r="9" spans="1:23" s="19" customFormat="1" ht="25.95" customHeight="1">
      <c r="A9" s="27"/>
      <c r="B9" s="28"/>
      <c r="C9" s="35"/>
      <c r="E9" s="28"/>
      <c r="F9" s="28"/>
      <c r="G9" s="28"/>
      <c r="H9" s="259">
        <v>3</v>
      </c>
      <c r="I9" s="10"/>
      <c r="J9" s="25" t="s">
        <v>342</v>
      </c>
      <c r="K9" s="29" t="s">
        <v>349</v>
      </c>
      <c r="L9" s="232">
        <v>45219</v>
      </c>
      <c r="M9" s="32">
        <v>11455.8932</v>
      </c>
      <c r="N9" s="25" t="s">
        <v>120</v>
      </c>
      <c r="O9" s="32">
        <v>11455.8932</v>
      </c>
      <c r="P9" s="232">
        <v>45219</v>
      </c>
      <c r="Q9" s="106" t="s">
        <v>70</v>
      </c>
      <c r="R9" s="106"/>
      <c r="S9" s="106" t="s">
        <v>12</v>
      </c>
      <c r="T9" s="33"/>
      <c r="U9" s="33"/>
      <c r="V9" s="54"/>
      <c r="W9" s="59"/>
    </row>
    <row r="10" spans="1:23" s="19" customFormat="1" ht="25.95" customHeight="1">
      <c r="A10" s="27"/>
      <c r="B10" s="28"/>
      <c r="C10" s="35"/>
      <c r="E10" s="35"/>
      <c r="F10" s="35"/>
      <c r="G10" s="35"/>
      <c r="H10" s="260">
        <v>4</v>
      </c>
      <c r="I10" s="11"/>
      <c r="J10" s="47" t="s">
        <v>343</v>
      </c>
      <c r="K10" s="42" t="s">
        <v>349</v>
      </c>
      <c r="L10" s="233">
        <v>44854</v>
      </c>
      <c r="M10" s="45">
        <v>12268.74</v>
      </c>
      <c r="N10" s="47" t="s">
        <v>120</v>
      </c>
      <c r="O10" s="45">
        <v>12268.74</v>
      </c>
      <c r="P10" s="233">
        <v>44854</v>
      </c>
      <c r="Q10" s="105" t="s">
        <v>305</v>
      </c>
      <c r="R10" s="105"/>
      <c r="S10" s="105" t="s">
        <v>12</v>
      </c>
      <c r="T10" s="46"/>
      <c r="U10" s="46"/>
      <c r="V10" s="54"/>
      <c r="W10" s="59"/>
    </row>
    <row r="11" spans="1:23" s="19" customFormat="1" ht="25.95" customHeight="1">
      <c r="A11" s="27"/>
      <c r="B11" s="28"/>
      <c r="C11" s="35"/>
      <c r="E11" s="28"/>
      <c r="F11" s="28"/>
      <c r="G11" s="28"/>
      <c r="H11" s="259">
        <v>5</v>
      </c>
      <c r="I11" s="10"/>
      <c r="J11" s="25" t="s">
        <v>344</v>
      </c>
      <c r="K11" s="29" t="s">
        <v>349</v>
      </c>
      <c r="L11" s="232">
        <v>44488</v>
      </c>
      <c r="M11" s="32">
        <v>14383.095199999998</v>
      </c>
      <c r="N11" s="25" t="s">
        <v>120</v>
      </c>
      <c r="O11" s="32">
        <v>14383.095199999998</v>
      </c>
      <c r="P11" s="232">
        <v>44488</v>
      </c>
      <c r="Q11" s="106" t="s">
        <v>305</v>
      </c>
      <c r="R11" s="106"/>
      <c r="S11" s="106" t="s">
        <v>12</v>
      </c>
      <c r="T11" s="29"/>
      <c r="U11" s="33"/>
      <c r="V11" s="54"/>
      <c r="W11" s="59"/>
    </row>
    <row r="12" spans="1:23" s="19" customFormat="1" ht="25.95" customHeight="1">
      <c r="A12" s="27"/>
      <c r="B12" s="28"/>
      <c r="C12" s="35"/>
      <c r="E12" s="35"/>
      <c r="F12" s="35"/>
      <c r="G12" s="35"/>
      <c r="H12" s="260"/>
      <c r="I12" s="11"/>
      <c r="J12" s="47"/>
      <c r="K12" s="71"/>
      <c r="L12" s="47"/>
      <c r="M12" s="47"/>
      <c r="N12" s="45"/>
      <c r="O12" s="42"/>
      <c r="P12" s="334"/>
      <c r="Q12" s="43"/>
      <c r="R12" s="105"/>
      <c r="S12" s="105"/>
      <c r="T12" s="42"/>
      <c r="U12" s="46"/>
      <c r="V12" s="54"/>
      <c r="W12" s="59"/>
    </row>
    <row r="13" spans="1:23" s="19" customFormat="1" ht="25.95" customHeight="1">
      <c r="A13" s="27"/>
      <c r="B13" s="28"/>
      <c r="C13" s="35"/>
      <c r="E13" s="28"/>
      <c r="F13" s="28"/>
      <c r="G13" s="28"/>
      <c r="H13" s="259"/>
      <c r="I13" s="10"/>
      <c r="J13" s="25"/>
      <c r="K13" s="141"/>
      <c r="L13" s="25"/>
      <c r="M13" s="25"/>
      <c r="N13" s="32"/>
      <c r="O13" s="29"/>
      <c r="P13" s="333"/>
      <c r="Q13" s="30"/>
      <c r="R13" s="106"/>
      <c r="S13" s="106"/>
      <c r="T13" s="29"/>
      <c r="U13" s="33"/>
      <c r="V13" s="54"/>
      <c r="W13" s="59"/>
    </row>
    <row r="14" spans="1:23" s="19" customFormat="1" ht="25.95" customHeight="1">
      <c r="A14" s="27"/>
      <c r="B14" s="28"/>
      <c r="C14" s="35"/>
      <c r="E14" s="35"/>
      <c r="F14" s="35"/>
      <c r="G14" s="35"/>
      <c r="H14" s="260"/>
      <c r="I14" s="11"/>
      <c r="J14" s="47"/>
      <c r="K14" s="71"/>
      <c r="L14" s="47"/>
      <c r="M14" s="47"/>
      <c r="N14" s="45"/>
      <c r="O14" s="42"/>
      <c r="P14" s="334"/>
      <c r="Q14" s="43"/>
      <c r="R14" s="105"/>
      <c r="S14" s="105"/>
      <c r="T14" s="42"/>
      <c r="U14" s="46"/>
      <c r="V14" s="54"/>
      <c r="W14" s="59"/>
    </row>
    <row r="15" spans="1:23" s="19" customFormat="1" ht="25.95" customHeight="1">
      <c r="A15" s="27"/>
      <c r="B15" s="28"/>
      <c r="C15" s="35"/>
      <c r="E15" s="28"/>
      <c r="F15" s="28"/>
      <c r="G15" s="28"/>
      <c r="H15" s="259"/>
      <c r="I15" s="10"/>
      <c r="J15" s="25"/>
      <c r="K15" s="141"/>
      <c r="L15" s="25"/>
      <c r="M15" s="25"/>
      <c r="N15" s="32"/>
      <c r="O15" s="29"/>
      <c r="P15" s="333"/>
      <c r="Q15" s="30"/>
      <c r="R15" s="106"/>
      <c r="S15" s="106"/>
      <c r="T15" s="29"/>
      <c r="U15" s="33"/>
      <c r="V15" s="54"/>
      <c r="W15" s="59"/>
    </row>
    <row r="16" spans="1:23" s="19" customFormat="1" ht="25.95" customHeight="1">
      <c r="A16" s="27"/>
      <c r="B16" s="28"/>
      <c r="C16" s="35"/>
      <c r="E16" s="35"/>
      <c r="F16" s="35"/>
      <c r="G16" s="35"/>
      <c r="H16" s="260"/>
      <c r="I16" s="11"/>
      <c r="J16" s="47"/>
      <c r="K16" s="71"/>
      <c r="L16" s="47"/>
      <c r="M16" s="47"/>
      <c r="N16" s="45"/>
      <c r="O16" s="42"/>
      <c r="P16" s="334"/>
      <c r="Q16" s="43"/>
      <c r="R16" s="105"/>
      <c r="S16" s="105"/>
      <c r="T16" s="42"/>
      <c r="U16" s="46"/>
      <c r="V16" s="54"/>
      <c r="W16" s="59"/>
    </row>
    <row r="17" spans="1:23" s="19" customFormat="1" ht="25.95" customHeight="1">
      <c r="A17" s="27"/>
      <c r="B17" s="28"/>
      <c r="C17" s="35"/>
      <c r="E17" s="28"/>
      <c r="F17" s="28"/>
      <c r="G17" s="28"/>
      <c r="H17" s="259"/>
      <c r="I17" s="10"/>
      <c r="J17" s="25"/>
      <c r="K17" s="141"/>
      <c r="L17" s="25"/>
      <c r="M17" s="25"/>
      <c r="N17" s="32"/>
      <c r="O17" s="29"/>
      <c r="P17" s="333"/>
      <c r="Q17" s="30"/>
      <c r="R17" s="106"/>
      <c r="S17" s="106"/>
      <c r="T17" s="29"/>
      <c r="U17" s="33"/>
      <c r="V17" s="54"/>
      <c r="W17" s="59"/>
    </row>
    <row r="18" spans="1:23" s="19" customFormat="1" ht="25.95" customHeight="1">
      <c r="A18" s="27"/>
      <c r="B18" s="28"/>
      <c r="C18" s="35"/>
      <c r="E18" s="35"/>
      <c r="F18" s="35"/>
      <c r="G18" s="35"/>
      <c r="H18" s="260"/>
      <c r="I18" s="11"/>
      <c r="J18" s="47"/>
      <c r="K18" s="71"/>
      <c r="L18" s="47"/>
      <c r="M18" s="47"/>
      <c r="N18" s="45"/>
      <c r="O18" s="42"/>
      <c r="P18" s="334"/>
      <c r="Q18" s="43"/>
      <c r="R18" s="105"/>
      <c r="S18" s="105"/>
      <c r="T18" s="42"/>
      <c r="U18" s="46"/>
      <c r="V18" s="54"/>
      <c r="W18" s="59"/>
    </row>
    <row r="19" spans="1:23" s="19" customFormat="1" ht="25.95" customHeight="1">
      <c r="A19" s="27"/>
      <c r="B19" s="28"/>
      <c r="C19" s="35"/>
      <c r="E19" s="28"/>
      <c r="F19" s="28"/>
      <c r="G19" s="28"/>
      <c r="H19" s="259"/>
      <c r="I19" s="10"/>
      <c r="J19" s="25"/>
      <c r="K19" s="141"/>
      <c r="L19" s="25"/>
      <c r="M19" s="25"/>
      <c r="N19" s="32"/>
      <c r="O19" s="29"/>
      <c r="P19" s="333"/>
      <c r="Q19" s="30"/>
      <c r="R19" s="106"/>
      <c r="S19" s="106"/>
      <c r="T19" s="29"/>
      <c r="U19" s="33"/>
      <c r="V19" s="54"/>
      <c r="W19" s="59"/>
    </row>
    <row r="20" spans="1:23" s="19" customFormat="1" ht="25.95" customHeight="1">
      <c r="A20" s="27"/>
      <c r="B20" s="28"/>
      <c r="C20" s="35"/>
      <c r="E20" s="35"/>
      <c r="F20" s="35"/>
      <c r="G20" s="35"/>
      <c r="H20" s="260"/>
      <c r="I20" s="11"/>
      <c r="J20" s="47"/>
      <c r="K20" s="71"/>
      <c r="L20" s="47"/>
      <c r="M20" s="47"/>
      <c r="N20" s="45"/>
      <c r="O20" s="42"/>
      <c r="P20" s="334"/>
      <c r="Q20" s="43"/>
      <c r="R20" s="105"/>
      <c r="S20" s="105"/>
      <c r="T20" s="42"/>
      <c r="U20" s="46"/>
      <c r="V20" s="54"/>
      <c r="W20" s="59"/>
    </row>
    <row r="21" spans="1:23" s="19" customFormat="1" ht="31.95" customHeight="1">
      <c r="A21" s="27"/>
      <c r="B21" s="28"/>
      <c r="C21" s="35"/>
      <c r="E21" s="28"/>
      <c r="F21" s="28"/>
      <c r="G21" s="28"/>
      <c r="H21" s="259"/>
      <c r="I21" s="10"/>
      <c r="J21" s="25"/>
      <c r="K21" s="141"/>
      <c r="L21" s="25"/>
      <c r="M21" s="25"/>
      <c r="N21" s="32"/>
      <c r="O21" s="29"/>
      <c r="P21" s="29"/>
      <c r="Q21" s="30"/>
      <c r="R21" s="106"/>
      <c r="S21" s="106"/>
      <c r="T21" s="29"/>
      <c r="U21" s="33"/>
      <c r="W21" s="7"/>
    </row>
    <row r="22" spans="1:23" s="19" customFormat="1" ht="10.050000000000001" customHeight="1">
      <c r="A22" s="27"/>
      <c r="B22" s="28"/>
      <c r="C22" s="35"/>
      <c r="E22" s="28"/>
      <c r="F22" s="28"/>
      <c r="G22" s="28"/>
      <c r="H22" s="10"/>
      <c r="I22" s="10"/>
      <c r="J22" s="25"/>
      <c r="K22" s="25"/>
      <c r="L22" s="25"/>
      <c r="M22" s="25"/>
      <c r="N22" s="25"/>
      <c r="O22" s="29"/>
      <c r="P22" s="29"/>
      <c r="Q22" s="30"/>
      <c r="R22" s="32"/>
      <c r="S22" s="32"/>
      <c r="T22" s="29"/>
      <c r="U22" s="33"/>
      <c r="W22" s="7"/>
    </row>
    <row r="23" spans="1:23" s="2" customFormat="1" ht="19.95" customHeight="1">
      <c r="A23" s="36"/>
      <c r="C23" s="35"/>
      <c r="H23" s="8"/>
      <c r="I23" s="8"/>
      <c r="O23" s="3"/>
      <c r="P23" s="3"/>
      <c r="Q23" s="3"/>
      <c r="R23" s="3"/>
      <c r="S23" s="3"/>
      <c r="T23" s="3"/>
      <c r="U23" s="4"/>
      <c r="V23" s="4"/>
    </row>
    <row r="24" spans="1:23" s="2" customFormat="1" ht="19.8" customHeight="1">
      <c r="A24" s="36"/>
      <c r="C24" s="35"/>
      <c r="H24" s="8"/>
      <c r="I24" s="8"/>
      <c r="O24" s="3"/>
      <c r="P24" s="3"/>
      <c r="Q24" s="3"/>
      <c r="R24" s="3"/>
      <c r="S24" s="3"/>
      <c r="T24" s="3"/>
      <c r="U24" s="4"/>
      <c r="V24" s="4"/>
    </row>
    <row r="25" spans="1:23" ht="19.95" customHeight="1"/>
    <row r="26" spans="1:23" ht="19.95" customHeight="1"/>
    <row r="27" spans="1:23" ht="19.95" customHeight="1"/>
    <row r="28" spans="1:23" ht="19.95" customHeight="1"/>
  </sheetData>
  <mergeCells count="4">
    <mergeCell ref="A2:B2"/>
    <mergeCell ref="E2:M2"/>
    <mergeCell ref="N2:S2"/>
    <mergeCell ref="E4:K4"/>
  </mergeCells>
  <hyperlinks>
    <hyperlink ref="J7" location="VPPP!A1" display="DN23100" xr:uid="{B0B60829-6195-4500-8335-B254B94AFDA9}"/>
  </hyperlinks>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5732-FF52-46A0-B6FE-C6F74BA0C2F5}">
  <sheetPr codeName="Sheet67">
    <tabColor rgb="FF4FF721"/>
  </sheetPr>
  <dimension ref="A1:W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7.5546875" style="40" hidden="1" customWidth="1"/>
    <col min="9" max="9" width="8.33203125" style="40" hidden="1" customWidth="1"/>
    <col min="10" max="10" width="11.88671875" style="5" customWidth="1"/>
    <col min="11" max="11" width="12.77734375" style="5" customWidth="1"/>
    <col min="12" max="12" width="14.88671875" style="5" customWidth="1"/>
    <col min="13" max="13" width="12.77734375" style="5" customWidth="1"/>
    <col min="14" max="14" width="14.5546875" style="5" customWidth="1"/>
    <col min="15" max="15" width="12.77734375" style="37" customWidth="1"/>
    <col min="16" max="16" width="13.77734375" style="37" bestFit="1" customWidth="1"/>
    <col min="17" max="17" width="13.77734375" style="37" customWidth="1"/>
    <col min="18" max="19" width="15.77734375" style="37" customWidth="1"/>
    <col min="20" max="20" width="28.5546875" style="37" customWidth="1"/>
    <col min="21" max="21" width="9.109375" style="38"/>
    <col min="22" max="22" width="1.77734375" style="38" customWidth="1"/>
    <col min="23" max="23" width="1.88671875" style="2" customWidth="1"/>
    <col min="24" max="24" width="12.44140625" style="5" bestFit="1" customWidth="1"/>
    <col min="25" max="25" width="11.21875" style="5" bestFit="1" customWidth="1"/>
    <col min="26" max="26" width="14.44140625" style="5" bestFit="1" customWidth="1"/>
    <col min="27" max="27" width="5.21875" style="5" bestFit="1" customWidth="1"/>
    <col min="28" max="29" width="9.109375" style="5"/>
    <col min="30" max="30" width="13.6640625" style="5" bestFit="1" customWidth="1"/>
    <col min="31" max="31" width="12.77734375" style="5" bestFit="1" customWidth="1"/>
    <col min="32" max="32" width="11.44140625" style="5" bestFit="1" customWidth="1"/>
    <col min="33" max="16384" width="9.109375" style="5"/>
  </cols>
  <sheetData>
    <row r="1" spans="1:23" s="2" customFormat="1" ht="14.4" customHeight="1">
      <c r="A1" s="1"/>
      <c r="B1"/>
      <c r="H1" s="8"/>
      <c r="I1" s="8"/>
      <c r="O1" s="3"/>
      <c r="P1" s="3"/>
      <c r="Q1" s="3"/>
      <c r="R1" s="3"/>
      <c r="S1" s="3"/>
      <c r="T1" s="3"/>
      <c r="U1" s="4"/>
      <c r="V1" s="4"/>
    </row>
    <row r="2" spans="1:23" customFormat="1" ht="35.4" customHeight="1">
      <c r="A2" s="1800"/>
      <c r="B2" s="1769"/>
      <c r="C2" s="2"/>
      <c r="D2" s="5"/>
      <c r="E2" s="1797" t="s">
        <v>471</v>
      </c>
      <c r="F2" s="1769"/>
      <c r="G2" s="1769"/>
      <c r="H2" s="1769"/>
      <c r="I2" s="1769"/>
      <c r="J2" s="1769"/>
      <c r="K2" s="1769"/>
      <c r="L2" s="1769"/>
      <c r="M2" s="1769"/>
      <c r="N2" s="1797"/>
      <c r="O2" s="1769"/>
      <c r="P2" s="1769"/>
      <c r="Q2" s="1769"/>
      <c r="R2" s="1769"/>
      <c r="S2" s="1769"/>
      <c r="T2" s="5"/>
      <c r="U2" s="5"/>
      <c r="V2" s="5"/>
      <c r="W2" s="7"/>
    </row>
    <row r="3" spans="1:23" customFormat="1" ht="14.4" customHeight="1">
      <c r="A3" s="1"/>
      <c r="C3" s="2"/>
      <c r="D3" s="8"/>
      <c r="E3" s="8"/>
      <c r="F3" s="8"/>
      <c r="G3" s="2"/>
      <c r="H3" s="8"/>
      <c r="I3" s="8"/>
      <c r="J3" s="9"/>
      <c r="K3" s="9"/>
      <c r="L3" s="2"/>
      <c r="M3" s="2"/>
      <c r="N3" s="2"/>
      <c r="O3" s="2"/>
      <c r="P3" s="2"/>
      <c r="Q3" s="2"/>
      <c r="R3" s="2"/>
      <c r="S3" s="2"/>
      <c r="T3" s="2"/>
      <c r="U3" s="2"/>
      <c r="V3" s="2"/>
      <c r="W3" s="7"/>
    </row>
    <row r="4" spans="1:23" s="16" customFormat="1" ht="34.950000000000003" customHeight="1">
      <c r="A4" s="13"/>
      <c r="B4" s="14"/>
      <c r="C4" s="15"/>
      <c r="E4" s="1798" t="s">
        <v>477</v>
      </c>
      <c r="F4" s="1799"/>
      <c r="G4" s="1799"/>
      <c r="H4" s="1799"/>
      <c r="I4" s="1799"/>
      <c r="J4" s="1799"/>
      <c r="K4" s="1799"/>
      <c r="L4" s="41"/>
      <c r="M4" s="41"/>
      <c r="O4" s="112"/>
      <c r="P4" s="112"/>
      <c r="Q4" s="74"/>
      <c r="R4" s="75"/>
      <c r="T4" s="18"/>
      <c r="U4" s="18"/>
      <c r="V4" s="18"/>
      <c r="W4" s="7"/>
    </row>
    <row r="5" spans="1:23" s="16" customFormat="1" ht="10.050000000000001" customHeight="1">
      <c r="A5" s="13"/>
      <c r="B5" s="14"/>
      <c r="C5" s="15"/>
      <c r="E5" s="104"/>
      <c r="F5" s="104"/>
      <c r="G5" s="104"/>
      <c r="H5" s="104"/>
      <c r="I5" s="41"/>
      <c r="J5" s="41"/>
      <c r="K5" s="41"/>
      <c r="L5" s="41"/>
      <c r="M5" s="41"/>
      <c r="O5" s="112"/>
      <c r="P5" s="112"/>
      <c r="R5" s="75"/>
      <c r="T5" s="18"/>
      <c r="U5" s="18"/>
      <c r="V5" s="18"/>
      <c r="W5" s="7"/>
    </row>
    <row r="6" spans="1:23" s="19" customFormat="1" ht="25.95" customHeight="1">
      <c r="A6" s="27"/>
      <c r="B6" s="28"/>
      <c r="C6" s="35"/>
      <c r="E6" s="133"/>
      <c r="F6" s="133"/>
      <c r="G6" s="133"/>
      <c r="H6" s="258" t="s">
        <v>47</v>
      </c>
      <c r="I6" s="51" t="s">
        <v>48</v>
      </c>
      <c r="J6" s="134" t="s">
        <v>134</v>
      </c>
      <c r="K6" s="134" t="s">
        <v>127</v>
      </c>
      <c r="L6" s="134" t="s">
        <v>117</v>
      </c>
      <c r="M6" s="135" t="s">
        <v>11</v>
      </c>
      <c r="N6" s="136" t="s">
        <v>126</v>
      </c>
      <c r="O6" s="137" t="s">
        <v>130</v>
      </c>
      <c r="P6" s="138" t="s">
        <v>129</v>
      </c>
      <c r="Q6" s="139"/>
      <c r="R6" s="139" t="s">
        <v>304</v>
      </c>
      <c r="S6" s="137" t="s">
        <v>135</v>
      </c>
      <c r="T6" s="138" t="s">
        <v>139</v>
      </c>
      <c r="U6" s="140"/>
      <c r="V6" s="54"/>
      <c r="W6" s="59"/>
    </row>
    <row r="7" spans="1:23" s="19" customFormat="1" ht="25.95" customHeight="1">
      <c r="A7" s="27"/>
      <c r="B7" s="28"/>
      <c r="C7" s="35"/>
      <c r="E7" s="28"/>
      <c r="F7" s="28"/>
      <c r="G7" s="28"/>
      <c r="H7" s="259">
        <v>1</v>
      </c>
      <c r="I7" s="10"/>
      <c r="J7" s="331" t="s">
        <v>138</v>
      </c>
      <c r="K7" s="232">
        <v>45285</v>
      </c>
      <c r="L7" s="32">
        <v>5727.9466000000002</v>
      </c>
      <c r="M7" s="25" t="s">
        <v>121</v>
      </c>
      <c r="N7" s="32"/>
      <c r="O7" s="114"/>
      <c r="P7" s="29"/>
      <c r="R7" s="12"/>
      <c r="S7" s="106"/>
      <c r="U7" s="33"/>
      <c r="V7" s="54"/>
      <c r="W7" s="59"/>
    </row>
    <row r="8" spans="1:23" s="19" customFormat="1" ht="25.95" customHeight="1">
      <c r="A8" s="27"/>
      <c r="B8" s="28"/>
      <c r="C8" s="35"/>
      <c r="E8" s="35"/>
      <c r="F8" s="35"/>
      <c r="G8" s="35"/>
      <c r="H8" s="260">
        <v>2</v>
      </c>
      <c r="I8" s="11"/>
      <c r="J8" s="47" t="s">
        <v>137</v>
      </c>
      <c r="K8" s="233">
        <v>45255</v>
      </c>
      <c r="L8" s="45">
        <v>5727.9466000000002</v>
      </c>
      <c r="M8" s="47" t="s">
        <v>120</v>
      </c>
      <c r="N8" s="235">
        <v>5727.9466000000002</v>
      </c>
      <c r="O8" s="224">
        <v>45255</v>
      </c>
      <c r="P8" s="42" t="s">
        <v>128</v>
      </c>
      <c r="Q8" s="225"/>
      <c r="R8" s="105" t="s">
        <v>305</v>
      </c>
      <c r="S8" s="105" t="s">
        <v>136</v>
      </c>
      <c r="T8" s="105"/>
      <c r="U8" s="46"/>
      <c r="V8" s="54"/>
      <c r="W8" s="59"/>
    </row>
    <row r="9" spans="1:23" s="19" customFormat="1" ht="25.95" customHeight="1">
      <c r="A9" s="27"/>
      <c r="B9" s="28"/>
      <c r="C9" s="35"/>
      <c r="E9" s="28"/>
      <c r="F9" s="28"/>
      <c r="G9" s="28"/>
      <c r="H9" s="259">
        <v>3</v>
      </c>
      <c r="I9" s="10"/>
      <c r="J9" s="25" t="s">
        <v>474</v>
      </c>
      <c r="K9" s="232">
        <v>44890</v>
      </c>
      <c r="L9" s="32">
        <v>11455.8932</v>
      </c>
      <c r="M9" s="25" t="s">
        <v>120</v>
      </c>
      <c r="N9" s="32">
        <f>L9</f>
        <v>11455.8932</v>
      </c>
      <c r="O9" s="114">
        <v>44887</v>
      </c>
      <c r="P9" s="29" t="s">
        <v>349</v>
      </c>
      <c r="Q9" s="30"/>
      <c r="R9" s="106" t="s">
        <v>305</v>
      </c>
      <c r="S9" s="32"/>
      <c r="T9" s="29"/>
      <c r="U9" s="33"/>
      <c r="V9" s="54"/>
      <c r="W9" s="59"/>
    </row>
    <row r="10" spans="1:23" s="19" customFormat="1" ht="25.95" customHeight="1">
      <c r="A10" s="27"/>
      <c r="B10" s="28"/>
      <c r="C10" s="35"/>
      <c r="E10" s="35"/>
      <c r="F10" s="35"/>
      <c r="G10" s="35"/>
      <c r="H10" s="260">
        <v>4</v>
      </c>
      <c r="I10" s="11"/>
      <c r="J10" s="47" t="s">
        <v>475</v>
      </c>
      <c r="K10" s="233">
        <v>44525</v>
      </c>
      <c r="L10" s="45">
        <v>12268.74</v>
      </c>
      <c r="M10" s="47" t="s">
        <v>120</v>
      </c>
      <c r="N10" s="45">
        <f>L10</f>
        <v>12268.74</v>
      </c>
      <c r="O10" s="224">
        <v>44520</v>
      </c>
      <c r="P10" s="42" t="s">
        <v>349</v>
      </c>
      <c r="Q10" s="43"/>
      <c r="R10" s="105" t="s">
        <v>305</v>
      </c>
      <c r="S10" s="45"/>
      <c r="T10" s="42"/>
      <c r="U10" s="46"/>
      <c r="V10" s="54"/>
      <c r="W10" s="59"/>
    </row>
    <row r="11" spans="1:23" s="19" customFormat="1" ht="25.95" customHeight="1">
      <c r="A11" s="27"/>
      <c r="B11" s="28"/>
      <c r="C11" s="35"/>
      <c r="E11" s="28"/>
      <c r="F11" s="28"/>
      <c r="G11" s="28"/>
      <c r="H11" s="259">
        <v>5</v>
      </c>
      <c r="I11" s="10"/>
      <c r="J11" s="25" t="s">
        <v>476</v>
      </c>
      <c r="K11" s="232">
        <v>44160</v>
      </c>
      <c r="L11" s="32">
        <v>14383.095199999998</v>
      </c>
      <c r="M11" s="25" t="s">
        <v>120</v>
      </c>
      <c r="N11" s="32">
        <f>L11</f>
        <v>14383.095199999998</v>
      </c>
      <c r="O11" s="114">
        <v>44156</v>
      </c>
      <c r="P11" s="29" t="s">
        <v>349</v>
      </c>
      <c r="Q11" s="30"/>
      <c r="R11" s="106" t="s">
        <v>305</v>
      </c>
      <c r="S11" s="32"/>
      <c r="T11" s="29"/>
      <c r="U11" s="33"/>
      <c r="V11" s="54"/>
      <c r="W11" s="59"/>
    </row>
    <row r="12" spans="1:23" s="19" customFormat="1" ht="25.95" customHeight="1">
      <c r="A12" s="27"/>
      <c r="B12" s="28"/>
      <c r="C12" s="35"/>
      <c r="E12" s="28"/>
      <c r="F12" s="28"/>
      <c r="G12" s="28"/>
      <c r="H12" s="259"/>
      <c r="I12" s="10"/>
      <c r="J12" s="25"/>
      <c r="K12" s="141"/>
      <c r="L12" s="25"/>
      <c r="M12" s="25"/>
      <c r="N12" s="32"/>
      <c r="O12" s="29"/>
      <c r="P12" s="29"/>
      <c r="Q12" s="30"/>
      <c r="R12" s="106"/>
      <c r="S12" s="32"/>
      <c r="T12" s="29"/>
      <c r="U12" s="33"/>
      <c r="V12" s="54"/>
      <c r="W12" s="59"/>
    </row>
    <row r="13" spans="1:23" s="19" customFormat="1" ht="25.95" customHeight="1">
      <c r="A13" s="27"/>
      <c r="B13" s="28"/>
      <c r="C13" s="35"/>
      <c r="E13" s="28"/>
      <c r="F13" s="28"/>
      <c r="G13" s="28"/>
      <c r="H13" s="259"/>
      <c r="I13" s="10"/>
      <c r="J13" s="25"/>
      <c r="K13" s="141"/>
      <c r="L13" s="25"/>
      <c r="M13" s="25"/>
      <c r="N13" s="32"/>
      <c r="O13" s="29"/>
      <c r="P13" s="29"/>
      <c r="Q13" s="30"/>
      <c r="R13" s="106"/>
      <c r="S13" s="32"/>
      <c r="T13" s="29"/>
      <c r="U13" s="33"/>
      <c r="V13" s="54"/>
      <c r="W13" s="59"/>
    </row>
    <row r="14" spans="1:23" s="19" customFormat="1" ht="25.95" customHeight="1">
      <c r="A14" s="27"/>
      <c r="B14" s="28"/>
      <c r="C14" s="35"/>
      <c r="E14" s="28"/>
      <c r="F14" s="28"/>
      <c r="G14" s="28"/>
      <c r="H14" s="259"/>
      <c r="I14" s="10"/>
      <c r="J14" s="25"/>
      <c r="K14" s="141"/>
      <c r="L14" s="25"/>
      <c r="M14" s="25"/>
      <c r="N14" s="32"/>
      <c r="O14" s="29"/>
      <c r="P14" s="29"/>
      <c r="Q14" s="30"/>
      <c r="R14" s="106"/>
      <c r="S14" s="32"/>
      <c r="T14" s="29"/>
      <c r="U14" s="33"/>
      <c r="V14" s="54"/>
      <c r="W14" s="59"/>
    </row>
    <row r="15" spans="1:23" s="19" customFormat="1" ht="25.95" customHeight="1">
      <c r="A15" s="27"/>
      <c r="B15" s="28"/>
      <c r="C15" s="35"/>
      <c r="E15" s="28"/>
      <c r="F15" s="28"/>
      <c r="G15" s="28"/>
      <c r="H15" s="259"/>
      <c r="I15" s="10"/>
      <c r="J15" s="25"/>
      <c r="K15" s="141"/>
      <c r="L15" s="25"/>
      <c r="M15" s="25"/>
      <c r="N15" s="32"/>
      <c r="O15" s="29"/>
      <c r="P15" s="29"/>
      <c r="Q15" s="30"/>
      <c r="R15" s="106"/>
      <c r="S15" s="32"/>
      <c r="T15" s="29"/>
      <c r="U15" s="33"/>
      <c r="V15" s="54"/>
      <c r="W15" s="59"/>
    </row>
    <row r="16" spans="1:23" s="19" customFormat="1" ht="25.95" customHeight="1">
      <c r="A16" s="27"/>
      <c r="B16" s="28"/>
      <c r="C16" s="35"/>
      <c r="E16" s="28"/>
      <c r="F16" s="28"/>
      <c r="G16" s="28"/>
      <c r="H16" s="259"/>
      <c r="I16" s="10"/>
      <c r="J16" s="25"/>
      <c r="K16" s="141"/>
      <c r="L16" s="25"/>
      <c r="M16" s="25"/>
      <c r="N16" s="32"/>
      <c r="O16" s="29"/>
      <c r="P16" s="29"/>
      <c r="Q16" s="30"/>
      <c r="R16" s="106"/>
      <c r="S16" s="32"/>
      <c r="T16" s="29"/>
      <c r="U16" s="33"/>
      <c r="V16" s="54"/>
      <c r="W16" s="59"/>
    </row>
    <row r="17" spans="1:23" s="19" customFormat="1" ht="25.95" customHeight="1">
      <c r="A17" s="27"/>
      <c r="B17" s="28"/>
      <c r="C17" s="35"/>
      <c r="E17" s="28"/>
      <c r="F17" s="28"/>
      <c r="G17" s="28"/>
      <c r="H17" s="259"/>
      <c r="I17" s="10"/>
      <c r="J17" s="25"/>
      <c r="K17" s="141"/>
      <c r="L17" s="25"/>
      <c r="M17" s="25"/>
      <c r="N17" s="32"/>
      <c r="O17" s="29"/>
      <c r="P17" s="29"/>
      <c r="Q17" s="30"/>
      <c r="R17" s="106"/>
      <c r="S17" s="32"/>
      <c r="T17" s="29"/>
      <c r="U17" s="33"/>
      <c r="V17" s="54"/>
      <c r="W17" s="59"/>
    </row>
    <row r="18" spans="1:23" s="19" customFormat="1" ht="25.95" customHeight="1">
      <c r="A18" s="27"/>
      <c r="B18" s="28"/>
      <c r="C18" s="35"/>
      <c r="E18" s="28"/>
      <c r="F18" s="28"/>
      <c r="G18" s="28"/>
      <c r="H18" s="259"/>
      <c r="I18" s="25"/>
      <c r="J18" s="25"/>
      <c r="K18" s="141"/>
      <c r="L18" s="25"/>
      <c r="M18" s="25"/>
      <c r="N18" s="25"/>
      <c r="O18" s="25"/>
      <c r="P18" s="25"/>
      <c r="Q18" s="25"/>
      <c r="R18" s="25"/>
      <c r="S18" s="25"/>
      <c r="T18" s="29"/>
      <c r="U18" s="33"/>
      <c r="V18" s="54"/>
      <c r="W18" s="59"/>
    </row>
    <row r="19" spans="1:23" s="19" customFormat="1" ht="25.95" customHeight="1">
      <c r="A19" s="27"/>
      <c r="B19" s="28"/>
      <c r="C19" s="35"/>
      <c r="E19" s="28"/>
      <c r="F19" s="28"/>
      <c r="G19" s="28"/>
      <c r="H19" s="259"/>
      <c r="I19" s="10"/>
      <c r="J19" s="25"/>
      <c r="K19" s="141"/>
      <c r="L19" s="25"/>
      <c r="M19" s="25"/>
      <c r="N19" s="32"/>
      <c r="O19" s="29"/>
      <c r="P19" s="29"/>
      <c r="Q19" s="30"/>
      <c r="R19" s="106"/>
      <c r="S19" s="32"/>
      <c r="T19" s="29"/>
      <c r="U19" s="33"/>
      <c r="V19" s="54"/>
      <c r="W19" s="59"/>
    </row>
    <row r="20" spans="1:23" s="19" customFormat="1" ht="25.95" customHeight="1">
      <c r="A20" s="27"/>
      <c r="B20" s="28"/>
      <c r="C20" s="35"/>
      <c r="E20" s="28"/>
      <c r="F20" s="28"/>
      <c r="G20" s="28"/>
      <c r="H20" s="259"/>
      <c r="I20" s="10"/>
      <c r="J20" s="25"/>
      <c r="K20" s="141"/>
      <c r="L20" s="25"/>
      <c r="M20" s="25"/>
      <c r="N20" s="32"/>
      <c r="O20" s="29"/>
      <c r="P20" s="29"/>
      <c r="Q20" s="30"/>
      <c r="R20" s="106"/>
      <c r="S20" s="32"/>
      <c r="T20" s="29"/>
      <c r="U20" s="33"/>
      <c r="V20" s="54"/>
      <c r="W20" s="59"/>
    </row>
    <row r="21" spans="1:23" s="19" customFormat="1" ht="25.95" customHeight="1">
      <c r="A21" s="27"/>
      <c r="B21" s="28"/>
      <c r="C21" s="35"/>
      <c r="E21" s="28"/>
      <c r="F21" s="28"/>
      <c r="G21" s="28"/>
      <c r="H21" s="259"/>
      <c r="I21" s="10"/>
      <c r="J21" s="25"/>
      <c r="K21" s="141"/>
      <c r="L21" s="25"/>
      <c r="M21" s="25"/>
      <c r="N21" s="32"/>
      <c r="O21" s="29"/>
      <c r="P21" s="29"/>
      <c r="Q21" s="30"/>
      <c r="R21" s="106"/>
      <c r="S21" s="32"/>
      <c r="T21" s="29"/>
      <c r="U21" s="33"/>
      <c r="W21" s="7"/>
    </row>
    <row r="22" spans="1:23" s="19" customFormat="1" ht="10.050000000000001" customHeight="1">
      <c r="A22" s="27"/>
      <c r="B22" s="28"/>
      <c r="C22" s="35"/>
      <c r="E22" s="28"/>
      <c r="F22" s="28"/>
      <c r="G22" s="28"/>
      <c r="H22" s="10"/>
      <c r="I22" s="10"/>
      <c r="J22" s="25"/>
      <c r="K22" s="25"/>
      <c r="L22" s="25"/>
      <c r="M22" s="25"/>
      <c r="N22" s="25"/>
      <c r="O22" s="29"/>
      <c r="P22" s="29"/>
      <c r="Q22" s="30"/>
      <c r="R22" s="32"/>
      <c r="S22" s="32"/>
      <c r="T22" s="29"/>
      <c r="U22" s="33"/>
      <c r="W22" s="7"/>
    </row>
    <row r="23" spans="1:23" s="2" customFormat="1" ht="19.95" customHeight="1">
      <c r="A23" s="36"/>
      <c r="C23" s="35"/>
      <c r="H23" s="8"/>
      <c r="I23" s="8"/>
      <c r="O23" s="3"/>
      <c r="P23" s="3"/>
      <c r="Q23" s="3"/>
      <c r="R23" s="3"/>
      <c r="S23" s="3"/>
      <c r="T23" s="3"/>
      <c r="U23" s="4"/>
      <c r="V23" s="4"/>
    </row>
    <row r="24" spans="1:23" s="2" customFormat="1" ht="19.8" customHeight="1">
      <c r="A24" s="36"/>
      <c r="C24" s="35"/>
      <c r="H24" s="8"/>
      <c r="I24" s="8"/>
      <c r="O24" s="3"/>
      <c r="P24" s="3"/>
      <c r="Q24" s="3"/>
      <c r="R24" s="3"/>
      <c r="S24" s="3"/>
      <c r="T24" s="3"/>
      <c r="U24" s="4"/>
      <c r="V24" s="4"/>
    </row>
    <row r="25" spans="1:23" ht="19.95" customHeight="1"/>
    <row r="26" spans="1:23" ht="19.95" customHeight="1"/>
    <row r="27" spans="1:23" ht="19.95" customHeight="1"/>
    <row r="28" spans="1:23" ht="19.95" customHeight="1"/>
  </sheetData>
  <mergeCells count="4">
    <mergeCell ref="A2:B2"/>
    <mergeCell ref="E2:M2"/>
    <mergeCell ref="N2:S2"/>
    <mergeCell ref="E4:K4"/>
  </mergeCells>
  <hyperlinks>
    <hyperlink ref="J7" location="VPPP!A1" display="DN23100" xr:uid="{92AE04C1-1F83-4341-A185-8FCBED54DD4E}"/>
  </hyperlinks>
  <pageMargins left="0.7" right="0.7" top="0.75" bottom="0.75" header="0.3" footer="0.3"/>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51708-7969-4B72-893F-C9EEE93E8145}">
  <sheetPr codeName="Sheet68">
    <tabColor rgb="FF4FF721"/>
  </sheetPr>
  <dimension ref="A1:Z28"/>
  <sheetViews>
    <sheetView showGridLines="0" workbookViewId="0">
      <selection activeCell="B20" sqref="B20"/>
    </sheetView>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7.5546875" style="40" hidden="1" customWidth="1"/>
    <col min="9" max="9" width="8.33203125" style="40" hidden="1" customWidth="1"/>
    <col min="10" max="10" width="11" style="5" customWidth="1"/>
    <col min="11" max="11" width="24.44140625" style="5" customWidth="1"/>
    <col min="12" max="14" width="11.77734375" style="5" customWidth="1"/>
    <col min="15" max="15" width="14.44140625" style="5" bestFit="1" customWidth="1"/>
    <col min="16" max="16" width="8.109375" style="5" customWidth="1"/>
    <col min="17" max="17" width="12" style="5" bestFit="1" customWidth="1"/>
    <col min="18" max="18" width="11.33203125" style="37" customWidth="1"/>
    <col min="19" max="19" width="12.88671875" style="37" customWidth="1"/>
    <col min="20" max="20" width="11.77734375" style="37" customWidth="1"/>
    <col min="21" max="21" width="13.77734375" style="37" customWidth="1"/>
    <col min="22" max="22" width="12.21875" style="37" customWidth="1"/>
    <col min="23" max="23" width="9.109375" style="37"/>
    <col min="24" max="24" width="1.77734375" style="38" customWidth="1"/>
    <col min="25" max="25" width="1.88671875" style="2" customWidth="1"/>
    <col min="26" max="26" width="20.44140625" style="5" customWidth="1"/>
    <col min="27" max="27" width="5.21875" style="5" bestFit="1" customWidth="1"/>
    <col min="28" max="29" width="9.109375" style="5"/>
    <col min="30" max="30" width="13.6640625" style="5" bestFit="1" customWidth="1"/>
    <col min="31" max="31" width="12.77734375" style="5" bestFit="1" customWidth="1"/>
    <col min="32" max="32" width="11.44140625" style="5" bestFit="1" customWidth="1"/>
    <col min="33" max="16384" width="9.109375" style="5"/>
  </cols>
  <sheetData>
    <row r="1" spans="1:26" s="2" customFormat="1" ht="14.4" customHeight="1">
      <c r="A1" s="1"/>
      <c r="B1"/>
      <c r="H1" s="8"/>
      <c r="I1" s="8"/>
      <c r="R1" s="3"/>
      <c r="S1" s="3"/>
      <c r="T1" s="3"/>
      <c r="U1" s="3"/>
      <c r="V1" s="3"/>
      <c r="W1" s="3"/>
      <c r="X1" s="4"/>
    </row>
    <row r="2" spans="1:26" customFormat="1" ht="35.4" customHeight="1">
      <c r="A2" s="1800"/>
      <c r="B2" s="1769"/>
      <c r="C2" s="2"/>
      <c r="D2" s="5"/>
      <c r="E2" s="1797" t="s">
        <v>1482</v>
      </c>
      <c r="F2" s="1769"/>
      <c r="G2" s="1769"/>
      <c r="H2" s="1769"/>
      <c r="I2" s="1769"/>
      <c r="J2" s="1769"/>
      <c r="K2" s="1769"/>
      <c r="L2" s="1769"/>
      <c r="M2" s="1769"/>
      <c r="N2" s="1769"/>
      <c r="O2" s="5"/>
      <c r="P2" s="5"/>
      <c r="Q2" s="1797"/>
      <c r="R2" s="1769"/>
      <c r="S2" s="1769"/>
      <c r="T2" s="1769"/>
      <c r="U2" s="1769"/>
      <c r="V2" s="1769"/>
      <c r="W2" s="5"/>
      <c r="X2" s="5"/>
      <c r="Y2" s="7"/>
    </row>
    <row r="3" spans="1:26" customFormat="1" ht="14.4" customHeight="1">
      <c r="A3" s="1"/>
      <c r="C3" s="2"/>
      <c r="D3" s="8"/>
      <c r="E3" s="8"/>
      <c r="F3" s="8"/>
      <c r="G3" s="2"/>
      <c r="H3" s="8"/>
      <c r="I3" s="8"/>
      <c r="J3" s="9"/>
      <c r="K3" s="9"/>
      <c r="L3" s="9"/>
      <c r="M3" s="9"/>
      <c r="N3" s="9"/>
      <c r="O3" s="2"/>
      <c r="P3" s="2"/>
      <c r="Q3" s="2"/>
      <c r="R3" s="2"/>
      <c r="S3" s="2"/>
      <c r="T3" s="2"/>
      <c r="U3" s="2"/>
      <c r="V3" s="2"/>
      <c r="W3" s="2"/>
      <c r="X3" s="2"/>
      <c r="Y3" s="7"/>
    </row>
    <row r="4" spans="1:26" s="16" customFormat="1" ht="34.950000000000003" customHeight="1">
      <c r="A4" s="13"/>
      <c r="B4" s="14"/>
      <c r="C4" s="15"/>
      <c r="E4" s="1798" t="s">
        <v>1436</v>
      </c>
      <c r="F4" s="1799"/>
      <c r="G4" s="1799"/>
      <c r="H4" s="1799"/>
      <c r="I4" s="1799"/>
      <c r="J4" s="1799"/>
      <c r="K4" s="1799"/>
      <c r="L4" s="41"/>
      <c r="M4" s="41"/>
      <c r="N4" s="41"/>
      <c r="O4" s="41"/>
      <c r="P4" s="41"/>
      <c r="Q4" s="74"/>
      <c r="R4" s="112"/>
      <c r="V4" s="75"/>
      <c r="W4" s="18"/>
      <c r="X4" s="18"/>
      <c r="Y4" s="7"/>
    </row>
    <row r="5" spans="1:26" s="16" customFormat="1" ht="10.050000000000001" customHeight="1">
      <c r="A5" s="13"/>
      <c r="B5" s="14"/>
      <c r="C5" s="15"/>
      <c r="E5" s="104"/>
      <c r="F5" s="104"/>
      <c r="G5" s="104"/>
      <c r="H5" s="104"/>
      <c r="I5" s="41"/>
      <c r="J5" s="41"/>
      <c r="K5" s="41"/>
      <c r="L5" s="41"/>
      <c r="M5" s="41"/>
      <c r="N5" s="41"/>
      <c r="O5" s="41"/>
      <c r="P5" s="41"/>
      <c r="R5" s="112"/>
      <c r="S5" s="112"/>
      <c r="V5" s="75"/>
      <c r="W5" s="18"/>
      <c r="X5" s="18"/>
      <c r="Y5" s="7"/>
    </row>
    <row r="6" spans="1:26" s="19" customFormat="1" ht="25.95" customHeight="1">
      <c r="A6" s="27"/>
      <c r="B6" s="28"/>
      <c r="C6" s="35"/>
      <c r="E6" s="133"/>
      <c r="F6" s="133"/>
      <c r="G6" s="133"/>
      <c r="H6" s="50" t="s">
        <v>47</v>
      </c>
      <c r="I6" s="51" t="s">
        <v>48</v>
      </c>
      <c r="J6" s="134" t="s">
        <v>133</v>
      </c>
      <c r="K6" s="134" t="s">
        <v>292</v>
      </c>
      <c r="L6" s="138" t="s">
        <v>5</v>
      </c>
      <c r="M6" s="137" t="s">
        <v>504</v>
      </c>
      <c r="N6" s="134" t="s">
        <v>127</v>
      </c>
      <c r="O6" s="134" t="s">
        <v>498</v>
      </c>
      <c r="P6" s="134" t="s">
        <v>420</v>
      </c>
      <c r="Q6" s="134" t="s">
        <v>117</v>
      </c>
      <c r="R6" s="135" t="s">
        <v>11</v>
      </c>
      <c r="S6" s="136" t="s">
        <v>126</v>
      </c>
      <c r="T6" s="137" t="s">
        <v>130</v>
      </c>
      <c r="U6" s="138" t="s">
        <v>132</v>
      </c>
      <c r="V6" s="137" t="s">
        <v>505</v>
      </c>
      <c r="W6" s="137" t="s">
        <v>500</v>
      </c>
      <c r="X6" s="54"/>
      <c r="Y6" s="59"/>
      <c r="Z6" s="140" t="s">
        <v>1072</v>
      </c>
    </row>
    <row r="7" spans="1:26" s="19" customFormat="1" ht="25.95" customHeight="1">
      <c r="A7" s="27"/>
      <c r="B7" s="28"/>
      <c r="C7" s="35"/>
      <c r="E7" s="28"/>
      <c r="F7" s="28"/>
      <c r="G7" s="28"/>
      <c r="H7" s="25">
        <v>1</v>
      </c>
      <c r="I7" s="10"/>
      <c r="J7" s="331" t="s">
        <v>497</v>
      </c>
      <c r="K7" s="25" t="s">
        <v>12</v>
      </c>
      <c r="L7" s="106" t="s">
        <v>16</v>
      </c>
      <c r="M7" s="30" t="s">
        <v>14</v>
      </c>
      <c r="N7" s="232">
        <v>45316</v>
      </c>
      <c r="O7" s="70">
        <v>4937.8900000000003</v>
      </c>
      <c r="P7" s="247">
        <v>0.1</v>
      </c>
      <c r="Q7" s="32">
        <v>740.68</v>
      </c>
      <c r="R7" s="25" t="s">
        <v>121</v>
      </c>
      <c r="S7" s="32"/>
      <c r="T7" s="232"/>
      <c r="U7" s="12"/>
      <c r="V7" s="106"/>
      <c r="W7" s="106"/>
      <c r="X7" s="54"/>
      <c r="Y7" s="59"/>
      <c r="Z7" s="12"/>
    </row>
    <row r="8" spans="1:26" s="19" customFormat="1" ht="25.95" customHeight="1">
      <c r="A8" s="27"/>
      <c r="B8" s="28"/>
      <c r="C8" s="35"/>
      <c r="E8" s="35"/>
      <c r="F8" s="35"/>
      <c r="G8" s="35"/>
      <c r="H8" s="47">
        <v>2</v>
      </c>
      <c r="I8" s="11"/>
      <c r="J8" s="47" t="s">
        <v>491</v>
      </c>
      <c r="K8" s="47" t="s">
        <v>12</v>
      </c>
      <c r="L8" s="42" t="s">
        <v>16</v>
      </c>
      <c r="M8" s="43" t="s">
        <v>14</v>
      </c>
      <c r="N8" s="233">
        <v>44920</v>
      </c>
      <c r="O8" s="71">
        <v>9875.77</v>
      </c>
      <c r="P8" s="245">
        <v>0.1</v>
      </c>
      <c r="Q8" s="45">
        <v>1481.3655000000001</v>
      </c>
      <c r="R8" s="47" t="s">
        <v>120</v>
      </c>
      <c r="S8" s="234">
        <v>1481.36</v>
      </c>
      <c r="T8" s="233">
        <v>44931</v>
      </c>
      <c r="U8" s="233" t="s">
        <v>499</v>
      </c>
      <c r="V8" s="105" t="s">
        <v>494</v>
      </c>
      <c r="W8" s="105"/>
      <c r="X8" s="54"/>
      <c r="Y8" s="59"/>
      <c r="Z8" s="233" t="s">
        <v>1346</v>
      </c>
    </row>
    <row r="9" spans="1:26" s="19" customFormat="1" ht="25.95" customHeight="1">
      <c r="A9" s="27"/>
      <c r="B9" s="28"/>
      <c r="C9" s="35"/>
      <c r="E9" s="28"/>
      <c r="F9" s="28"/>
      <c r="G9" s="28"/>
      <c r="H9" s="25">
        <v>3</v>
      </c>
      <c r="I9" s="10"/>
      <c r="J9" s="25" t="s">
        <v>492</v>
      </c>
      <c r="K9" s="25" t="s">
        <v>12</v>
      </c>
      <c r="L9" s="29" t="s">
        <v>16</v>
      </c>
      <c r="M9" s="30" t="s">
        <v>14</v>
      </c>
      <c r="N9" s="232">
        <v>44555</v>
      </c>
      <c r="O9" s="141">
        <v>10576.5</v>
      </c>
      <c r="P9" s="246">
        <v>0.1</v>
      </c>
      <c r="Q9" s="32">
        <v>1586.4749999999999</v>
      </c>
      <c r="R9" s="25" t="s">
        <v>120</v>
      </c>
      <c r="S9" s="32">
        <v>1481.36</v>
      </c>
      <c r="T9" s="232">
        <v>44578</v>
      </c>
      <c r="U9" s="12" t="s">
        <v>499</v>
      </c>
      <c r="V9" s="106" t="s">
        <v>495</v>
      </c>
      <c r="W9" s="106"/>
      <c r="X9" s="54"/>
      <c r="Y9" s="59"/>
      <c r="Z9" s="12"/>
    </row>
    <row r="10" spans="1:26" s="19" customFormat="1" ht="25.95" customHeight="1">
      <c r="A10" s="27"/>
      <c r="B10" s="28"/>
      <c r="C10" s="35"/>
      <c r="E10" s="35"/>
      <c r="F10" s="35"/>
      <c r="G10" s="35"/>
      <c r="H10" s="47">
        <v>4</v>
      </c>
      <c r="I10" s="11"/>
      <c r="J10" s="47" t="s">
        <v>493</v>
      </c>
      <c r="K10" s="47" t="s">
        <v>12</v>
      </c>
      <c r="L10" s="42" t="s">
        <v>16</v>
      </c>
      <c r="M10" s="43" t="s">
        <v>14</v>
      </c>
      <c r="N10" s="233">
        <v>44190</v>
      </c>
      <c r="O10" s="71">
        <v>12399.22</v>
      </c>
      <c r="P10" s="245">
        <v>0.1</v>
      </c>
      <c r="Q10" s="45">
        <v>1859.8829999999998</v>
      </c>
      <c r="R10" s="47" t="s">
        <v>120</v>
      </c>
      <c r="S10" s="45">
        <v>1481.36</v>
      </c>
      <c r="T10" s="233">
        <v>44208</v>
      </c>
      <c r="U10" s="11" t="s">
        <v>499</v>
      </c>
      <c r="V10" s="105" t="s">
        <v>496</v>
      </c>
      <c r="W10" s="105"/>
      <c r="X10" s="54"/>
      <c r="Y10" s="59"/>
      <c r="Z10" s="11"/>
    </row>
    <row r="11" spans="1:26" s="19" customFormat="1" ht="25.95" customHeight="1">
      <c r="A11" s="27"/>
      <c r="B11" s="28"/>
      <c r="C11" s="35"/>
      <c r="E11" s="28"/>
      <c r="F11" s="28"/>
      <c r="G11" s="28"/>
      <c r="H11" s="25">
        <v>5</v>
      </c>
      <c r="I11" s="10"/>
      <c r="J11" s="25"/>
      <c r="K11" s="25"/>
      <c r="L11" s="29"/>
      <c r="M11" s="30"/>
      <c r="N11" s="232"/>
      <c r="O11" s="70"/>
      <c r="P11" s="247"/>
      <c r="Q11" s="32"/>
      <c r="R11" s="25"/>
      <c r="S11" s="32"/>
      <c r="T11" s="232"/>
      <c r="U11" s="12"/>
      <c r="V11" s="106"/>
      <c r="W11" s="106"/>
      <c r="X11" s="54"/>
      <c r="Y11" s="59"/>
    </row>
    <row r="12" spans="1:26" s="19" customFormat="1" ht="25.95" customHeight="1">
      <c r="A12" s="27"/>
      <c r="B12" s="28"/>
      <c r="C12" s="35"/>
      <c r="E12" s="35"/>
      <c r="F12" s="35"/>
      <c r="G12" s="35"/>
      <c r="H12" s="260"/>
      <c r="I12" s="11"/>
      <c r="J12" s="47"/>
      <c r="K12" s="71"/>
      <c r="L12" s="47"/>
      <c r="M12" s="47"/>
      <c r="N12" s="45"/>
      <c r="O12" s="42"/>
      <c r="P12" s="42"/>
      <c r="Q12" s="43"/>
      <c r="R12" s="105"/>
      <c r="S12" s="45"/>
      <c r="T12" s="42"/>
      <c r="U12" s="42"/>
      <c r="V12" s="42"/>
      <c r="W12" s="42"/>
      <c r="X12" s="54"/>
      <c r="Y12" s="59"/>
    </row>
    <row r="13" spans="1:26" s="19" customFormat="1" ht="25.95" customHeight="1">
      <c r="A13" s="27"/>
      <c r="B13" s="28"/>
      <c r="C13" s="35"/>
      <c r="E13" s="28"/>
      <c r="F13" s="28"/>
      <c r="G13" s="28"/>
      <c r="H13" s="259"/>
      <c r="I13" s="10"/>
      <c r="J13" s="25"/>
      <c r="K13" s="141"/>
      <c r="L13" s="25"/>
      <c r="M13" s="25"/>
      <c r="N13" s="32"/>
      <c r="O13" s="29"/>
      <c r="P13" s="29"/>
      <c r="Q13" s="30"/>
      <c r="R13" s="106"/>
      <c r="S13" s="32"/>
      <c r="T13" s="29"/>
      <c r="U13" s="29"/>
      <c r="V13" s="29"/>
      <c r="W13" s="29"/>
      <c r="X13" s="54"/>
      <c r="Y13" s="59"/>
    </row>
    <row r="14" spans="1:26" s="19" customFormat="1" ht="25.95" customHeight="1">
      <c r="A14" s="27"/>
      <c r="B14" s="28"/>
      <c r="C14" s="35"/>
      <c r="E14" s="35"/>
      <c r="F14" s="35"/>
      <c r="G14" s="35"/>
      <c r="H14" s="260"/>
      <c r="I14" s="11"/>
      <c r="J14" s="47"/>
      <c r="K14" s="71"/>
      <c r="L14" s="47"/>
      <c r="M14" s="47"/>
      <c r="N14" s="45"/>
      <c r="O14" s="42"/>
      <c r="P14" s="42"/>
      <c r="Q14" s="43"/>
      <c r="R14" s="105"/>
      <c r="S14" s="45"/>
      <c r="T14" s="42"/>
      <c r="U14" s="42"/>
      <c r="V14" s="42"/>
      <c r="W14" s="42"/>
      <c r="X14" s="54"/>
      <c r="Y14" s="59"/>
    </row>
    <row r="15" spans="1:26" s="19" customFormat="1" ht="25.95" customHeight="1">
      <c r="A15" s="27"/>
      <c r="B15" s="28"/>
      <c r="C15" s="35"/>
      <c r="E15" s="28"/>
      <c r="F15" s="28"/>
      <c r="G15" s="28"/>
      <c r="H15" s="259"/>
      <c r="I15" s="10"/>
      <c r="J15" s="25"/>
      <c r="K15" s="141"/>
      <c r="L15" s="25"/>
      <c r="M15" s="25"/>
      <c r="N15" s="32"/>
      <c r="O15" s="29"/>
      <c r="P15" s="29"/>
      <c r="Q15" s="30"/>
      <c r="R15" s="106"/>
      <c r="S15" s="32"/>
      <c r="T15" s="29"/>
      <c r="U15" s="29"/>
      <c r="V15" s="29"/>
      <c r="W15" s="29"/>
      <c r="X15" s="54"/>
      <c r="Y15" s="59"/>
    </row>
    <row r="16" spans="1:26" s="19" customFormat="1" ht="25.95" customHeight="1">
      <c r="A16" s="27"/>
      <c r="B16" s="28"/>
      <c r="C16" s="35"/>
      <c r="E16" s="35"/>
      <c r="F16" s="35"/>
      <c r="G16" s="35"/>
      <c r="H16" s="260"/>
      <c r="I16" s="11"/>
      <c r="J16" s="47"/>
      <c r="K16" s="71"/>
      <c r="L16" s="47"/>
      <c r="M16" s="47"/>
      <c r="N16" s="45"/>
      <c r="O16" s="42"/>
      <c r="P16" s="42"/>
      <c r="Q16" s="43"/>
      <c r="R16" s="105"/>
      <c r="S16" s="45"/>
      <c r="T16" s="42"/>
      <c r="U16" s="42"/>
      <c r="V16" s="42"/>
      <c r="W16" s="42"/>
      <c r="X16" s="54"/>
      <c r="Y16" s="59"/>
    </row>
    <row r="17" spans="1:25" s="19" customFormat="1" ht="25.95" customHeight="1">
      <c r="A17" s="27"/>
      <c r="B17" s="28"/>
      <c r="C17" s="35"/>
      <c r="E17" s="28"/>
      <c r="F17" s="28"/>
      <c r="G17" s="28"/>
      <c r="H17" s="259"/>
      <c r="I17" s="10"/>
      <c r="J17" s="25"/>
      <c r="K17" s="141"/>
      <c r="L17" s="25"/>
      <c r="M17" s="25"/>
      <c r="N17" s="32"/>
      <c r="O17" s="29"/>
      <c r="P17" s="29"/>
      <c r="Q17" s="30"/>
      <c r="R17" s="106"/>
      <c r="S17" s="32"/>
      <c r="T17" s="29"/>
      <c r="U17" s="29"/>
      <c r="V17" s="29"/>
      <c r="W17" s="29"/>
      <c r="X17" s="54"/>
      <c r="Y17" s="59"/>
    </row>
    <row r="18" spans="1:25" s="19" customFormat="1" ht="25.95" customHeight="1">
      <c r="A18" s="27"/>
      <c r="B18" s="28"/>
      <c r="C18" s="35"/>
      <c r="E18" s="35"/>
      <c r="F18" s="35"/>
      <c r="G18" s="35"/>
      <c r="H18" s="260"/>
      <c r="I18" s="11"/>
      <c r="J18" s="47"/>
      <c r="K18" s="71"/>
      <c r="L18" s="47"/>
      <c r="M18" s="47"/>
      <c r="N18" s="45"/>
      <c r="O18" s="42"/>
      <c r="P18" s="42"/>
      <c r="Q18" s="43"/>
      <c r="R18" s="105"/>
      <c r="S18" s="45"/>
      <c r="T18" s="42"/>
      <c r="U18" s="42"/>
      <c r="V18" s="42"/>
      <c r="W18" s="42"/>
      <c r="X18" s="54"/>
      <c r="Y18" s="59"/>
    </row>
    <row r="19" spans="1:25" s="19" customFormat="1" ht="25.95" customHeight="1">
      <c r="A19" s="27"/>
      <c r="B19" s="28"/>
      <c r="C19" s="35"/>
      <c r="E19" s="28"/>
      <c r="F19" s="28"/>
      <c r="G19" s="28"/>
      <c r="H19" s="259"/>
      <c r="I19" s="10"/>
      <c r="J19" s="25"/>
      <c r="K19" s="141"/>
      <c r="L19" s="25"/>
      <c r="M19" s="25"/>
      <c r="N19" s="32"/>
      <c r="O19" s="29"/>
      <c r="P19" s="29"/>
      <c r="Q19" s="30"/>
      <c r="R19" s="106"/>
      <c r="S19" s="32"/>
      <c r="T19" s="29"/>
      <c r="U19" s="29"/>
      <c r="V19" s="29"/>
      <c r="W19" s="29"/>
      <c r="X19" s="54"/>
      <c r="Y19" s="59"/>
    </row>
    <row r="20" spans="1:25" s="19" customFormat="1" ht="25.95" customHeight="1">
      <c r="A20" s="27"/>
      <c r="B20" s="28"/>
      <c r="C20" s="35"/>
      <c r="E20" s="35"/>
      <c r="F20" s="35"/>
      <c r="G20" s="35"/>
      <c r="H20" s="260"/>
      <c r="I20" s="11"/>
      <c r="J20" s="47"/>
      <c r="K20" s="71"/>
      <c r="L20" s="47"/>
      <c r="M20" s="47"/>
      <c r="N20" s="45"/>
      <c r="O20" s="42"/>
      <c r="P20" s="42"/>
      <c r="Q20" s="43"/>
      <c r="R20" s="105"/>
      <c r="S20" s="45"/>
      <c r="T20" s="42"/>
      <c r="U20" s="42"/>
      <c r="V20" s="42"/>
      <c r="W20" s="42"/>
      <c r="X20" s="54"/>
      <c r="Y20" s="59"/>
    </row>
    <row r="21" spans="1:25" s="19" customFormat="1" ht="31.95" customHeight="1">
      <c r="A21" s="27"/>
      <c r="B21" s="28"/>
      <c r="C21" s="35"/>
      <c r="E21" s="28"/>
      <c r="F21" s="28"/>
      <c r="G21" s="28"/>
      <c r="H21" s="25"/>
      <c r="I21" s="10"/>
      <c r="J21" s="25"/>
      <c r="K21" s="25"/>
      <c r="L21" s="141"/>
      <c r="M21" s="141"/>
      <c r="N21" s="141"/>
      <c r="O21" s="141"/>
      <c r="P21" s="25"/>
      <c r="Q21" s="32"/>
      <c r="R21" s="29"/>
      <c r="S21" s="29"/>
      <c r="T21" s="30"/>
      <c r="U21" s="30"/>
      <c r="V21" s="32"/>
      <c r="W21" s="29"/>
      <c r="Y21" s="7"/>
    </row>
    <row r="22" spans="1:25" s="19" customFormat="1" ht="10.050000000000001" customHeight="1">
      <c r="A22" s="27"/>
      <c r="B22" s="28"/>
      <c r="C22" s="35"/>
      <c r="E22" s="28"/>
      <c r="F22" s="28"/>
      <c r="G22" s="28"/>
      <c r="H22" s="10"/>
      <c r="I22" s="10"/>
      <c r="J22" s="25"/>
      <c r="K22" s="25"/>
      <c r="L22" s="25"/>
      <c r="M22" s="25"/>
      <c r="N22" s="25"/>
      <c r="O22" s="25"/>
      <c r="P22" s="25"/>
      <c r="Q22" s="25"/>
      <c r="R22" s="29"/>
      <c r="S22" s="29"/>
      <c r="T22" s="30"/>
      <c r="U22" s="30"/>
      <c r="V22" s="32"/>
      <c r="W22" s="29"/>
      <c r="Y22" s="7"/>
    </row>
    <row r="23" spans="1:25" s="2" customFormat="1" ht="19.95" customHeight="1">
      <c r="A23" s="36"/>
      <c r="C23" s="35"/>
      <c r="H23" s="8"/>
      <c r="I23" s="8"/>
      <c r="R23" s="3"/>
      <c r="S23" s="3"/>
      <c r="T23" s="3"/>
      <c r="U23" s="3"/>
      <c r="V23" s="3"/>
      <c r="W23" s="3"/>
      <c r="X23" s="4"/>
    </row>
    <row r="24" spans="1:25" s="2" customFormat="1" ht="19.8" customHeight="1">
      <c r="A24" s="36"/>
      <c r="C24" s="35"/>
      <c r="H24" s="8"/>
      <c r="I24" s="8"/>
      <c r="R24" s="3"/>
      <c r="S24" s="3"/>
      <c r="T24" s="3"/>
      <c r="U24" s="3"/>
      <c r="V24" s="3"/>
      <c r="W24" s="3"/>
      <c r="X24" s="4"/>
    </row>
    <row r="25" spans="1:25" ht="19.95" customHeight="1"/>
    <row r="26" spans="1:25" ht="19.95" customHeight="1"/>
    <row r="27" spans="1:25" ht="19.95" customHeight="1"/>
    <row r="28" spans="1:25" ht="19.95" customHeight="1"/>
  </sheetData>
  <mergeCells count="4">
    <mergeCell ref="A2:B2"/>
    <mergeCell ref="E2:N2"/>
    <mergeCell ref="Q2:V2"/>
    <mergeCell ref="E4:K4"/>
  </mergeCells>
  <hyperlinks>
    <hyperlink ref="J7" location="EPCo!A1" display="CN23090" xr:uid="{9BC25F80-BE18-4C0C-95EB-61A978C09546}"/>
  </hyperlinks>
  <pageMargins left="0.7" right="0.7" top="0.75" bottom="0.75" header="0.3" footer="0.3"/>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9C8EA-5587-40B0-BEA0-0087C318C488}">
  <sheetPr codeName="Sheet69">
    <tabColor rgb="FF4FF721"/>
  </sheetPr>
  <dimension ref="A1:AB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7.5546875" style="40" hidden="1" customWidth="1"/>
    <col min="9" max="9" width="8.33203125" style="40" hidden="1" customWidth="1"/>
    <col min="10" max="10" width="11" style="5" customWidth="1"/>
    <col min="11" max="11" width="24.44140625" style="5" customWidth="1"/>
    <col min="12" max="14" width="11.77734375" style="5" customWidth="1"/>
    <col min="15" max="15" width="14.44140625" style="5" bestFit="1" customWidth="1"/>
    <col min="16" max="16" width="8.109375" style="5" customWidth="1"/>
    <col min="17" max="17" width="12" style="5" bestFit="1" customWidth="1"/>
    <col min="18" max="18" width="11.33203125" style="37" customWidth="1"/>
    <col min="19" max="19" width="12.88671875" style="37" customWidth="1"/>
    <col min="20" max="20" width="11.77734375" style="37" customWidth="1"/>
    <col min="21" max="21" width="13.77734375" style="37" customWidth="1"/>
    <col min="22" max="22" width="12.21875" style="37" customWidth="1"/>
    <col min="23" max="23" width="9.109375" style="37"/>
    <col min="24" max="24" width="1.77734375" style="38" customWidth="1"/>
    <col min="25" max="25" width="1.88671875" style="2" customWidth="1"/>
    <col min="26" max="26" width="14.33203125" style="40" bestFit="1" customWidth="1"/>
    <col min="27" max="27" width="11.21875" style="5" bestFit="1" customWidth="1"/>
    <col min="28" max="28" width="14.44140625" style="5" bestFit="1" customWidth="1"/>
    <col min="29" max="29" width="5.21875" style="5" bestFit="1" customWidth="1"/>
    <col min="30" max="31" width="9.109375" style="5"/>
    <col min="32" max="32" width="13.6640625" style="5" bestFit="1" customWidth="1"/>
    <col min="33" max="33" width="12.77734375" style="5" bestFit="1" customWidth="1"/>
    <col min="34" max="34" width="11.44140625" style="5" bestFit="1" customWidth="1"/>
    <col min="35" max="16384" width="9.109375" style="5"/>
  </cols>
  <sheetData>
    <row r="1" spans="1:28" s="2" customFormat="1" ht="14.4" customHeight="1">
      <c r="A1" s="1"/>
      <c r="B1"/>
      <c r="H1" s="8"/>
      <c r="I1" s="8"/>
      <c r="R1" s="3"/>
      <c r="S1" s="3"/>
      <c r="T1" s="3"/>
      <c r="U1" s="3"/>
      <c r="V1" s="3"/>
      <c r="W1" s="3"/>
      <c r="X1" s="4"/>
      <c r="Z1" s="8"/>
    </row>
    <row r="2" spans="1:28" customFormat="1" ht="35.4" customHeight="1">
      <c r="A2" s="1800"/>
      <c r="B2" s="1769"/>
      <c r="C2" s="2"/>
      <c r="D2" s="5"/>
      <c r="E2" s="1797" t="s">
        <v>471</v>
      </c>
      <c r="F2" s="1769"/>
      <c r="G2" s="1769"/>
      <c r="H2" s="1769"/>
      <c r="I2" s="1769"/>
      <c r="J2" s="1769"/>
      <c r="K2" s="1769"/>
      <c r="L2" s="1769"/>
      <c r="O2" s="5"/>
      <c r="P2" s="5"/>
      <c r="Q2" s="1797"/>
      <c r="R2" s="1769"/>
      <c r="S2" s="1769"/>
      <c r="T2" s="1769"/>
      <c r="U2" s="1769"/>
      <c r="V2" s="1769"/>
      <c r="W2" s="5"/>
      <c r="X2" s="5"/>
      <c r="Y2" s="7"/>
      <c r="Z2" s="56"/>
    </row>
    <row r="3" spans="1:28" customFormat="1" ht="14.4" customHeight="1">
      <c r="A3" s="1"/>
      <c r="C3" s="2"/>
      <c r="D3" s="8"/>
      <c r="E3" s="8"/>
      <c r="F3" s="8"/>
      <c r="G3" s="2"/>
      <c r="H3" s="8"/>
      <c r="I3" s="8"/>
      <c r="J3" s="9"/>
      <c r="K3" s="9"/>
      <c r="L3" s="9"/>
      <c r="M3" s="9"/>
      <c r="N3" s="9"/>
      <c r="O3" s="2"/>
      <c r="P3" s="2"/>
      <c r="Q3" s="2"/>
      <c r="R3" s="2"/>
      <c r="S3" s="2"/>
      <c r="T3" s="2"/>
      <c r="U3" s="2"/>
      <c r="V3" s="2"/>
      <c r="W3" s="2"/>
      <c r="X3" s="2"/>
      <c r="Y3" s="7"/>
      <c r="Z3" s="56"/>
    </row>
    <row r="4" spans="1:28" s="16" customFormat="1" ht="34.950000000000003" customHeight="1">
      <c r="A4" s="13"/>
      <c r="B4" s="14"/>
      <c r="C4" s="15"/>
      <c r="E4" s="1798" t="s">
        <v>478</v>
      </c>
      <c r="F4" s="1799"/>
      <c r="G4" s="1799"/>
      <c r="H4" s="1799"/>
      <c r="I4" s="1799"/>
      <c r="J4" s="1799"/>
      <c r="K4" s="1799"/>
      <c r="L4" s="41"/>
      <c r="M4" s="41"/>
      <c r="N4" s="41"/>
      <c r="O4" s="41"/>
      <c r="P4" s="41"/>
      <c r="Q4" s="74"/>
      <c r="R4" s="112"/>
      <c r="V4" s="75"/>
      <c r="W4" s="18"/>
      <c r="X4" s="18"/>
      <c r="Y4" s="7"/>
    </row>
    <row r="5" spans="1:28" s="16" customFormat="1" ht="10.050000000000001" customHeight="1">
      <c r="A5" s="13"/>
      <c r="B5" s="14"/>
      <c r="C5" s="15"/>
      <c r="E5" s="104"/>
      <c r="F5" s="104"/>
      <c r="G5" s="104"/>
      <c r="H5" s="104"/>
      <c r="I5" s="41"/>
      <c r="J5" s="41"/>
      <c r="K5" s="41"/>
      <c r="L5" s="41"/>
      <c r="M5" s="41"/>
      <c r="N5" s="41"/>
      <c r="O5" s="41"/>
      <c r="P5" s="41"/>
      <c r="R5" s="112"/>
      <c r="S5" s="112"/>
      <c r="V5" s="75"/>
      <c r="W5" s="18"/>
      <c r="X5" s="18"/>
      <c r="Y5" s="7"/>
    </row>
    <row r="6" spans="1:28" s="19" customFormat="1" ht="25.95" customHeight="1">
      <c r="A6" s="27"/>
      <c r="B6" s="28"/>
      <c r="C6" s="35"/>
      <c r="E6" s="133"/>
      <c r="F6" s="133"/>
      <c r="G6" s="133"/>
      <c r="H6" s="50" t="s">
        <v>47</v>
      </c>
      <c r="I6" s="51" t="s">
        <v>48</v>
      </c>
      <c r="J6" s="134" t="s">
        <v>133</v>
      </c>
      <c r="K6" s="134" t="s">
        <v>292</v>
      </c>
      <c r="L6" s="138" t="s">
        <v>5</v>
      </c>
      <c r="M6" s="137" t="s">
        <v>504</v>
      </c>
      <c r="N6" s="134" t="s">
        <v>127</v>
      </c>
      <c r="O6" s="134" t="s">
        <v>498</v>
      </c>
      <c r="P6" s="134" t="s">
        <v>420</v>
      </c>
      <c r="Q6" s="134" t="s">
        <v>117</v>
      </c>
      <c r="R6" s="135" t="s">
        <v>11</v>
      </c>
      <c r="S6" s="136" t="s">
        <v>126</v>
      </c>
      <c r="T6" s="137" t="s">
        <v>130</v>
      </c>
      <c r="U6" s="138" t="s">
        <v>132</v>
      </c>
      <c r="V6" s="137" t="s">
        <v>505</v>
      </c>
      <c r="W6" s="137" t="s">
        <v>500</v>
      </c>
      <c r="X6" s="54"/>
      <c r="Y6" s="59"/>
      <c r="AA6" s="140"/>
      <c r="AB6" s="140"/>
    </row>
    <row r="7" spans="1:28" s="19" customFormat="1" ht="25.95" customHeight="1">
      <c r="A7" s="27"/>
      <c r="B7" s="28"/>
      <c r="C7" s="35"/>
      <c r="E7" s="28"/>
      <c r="F7" s="28"/>
      <c r="G7" s="28"/>
      <c r="H7" s="25">
        <v>1</v>
      </c>
      <c r="I7" s="10"/>
      <c r="J7" s="25" t="s">
        <v>497</v>
      </c>
      <c r="K7" s="25" t="s">
        <v>12</v>
      </c>
      <c r="L7" s="106" t="s">
        <v>16</v>
      </c>
      <c r="M7" s="30" t="s">
        <v>14</v>
      </c>
      <c r="N7" s="232">
        <v>45316</v>
      </c>
      <c r="O7" s="70">
        <v>4937.8900000000003</v>
      </c>
      <c r="P7" s="247">
        <v>0.1</v>
      </c>
      <c r="Q7" s="32">
        <v>740.68</v>
      </c>
      <c r="R7" s="25" t="s">
        <v>121</v>
      </c>
      <c r="S7" s="32"/>
      <c r="T7" s="232"/>
      <c r="U7" s="12"/>
      <c r="V7" s="106"/>
      <c r="W7" s="106"/>
      <c r="X7" s="54"/>
      <c r="Y7" s="59"/>
    </row>
    <row r="8" spans="1:28" s="19" customFormat="1" ht="25.95" customHeight="1">
      <c r="A8" s="27"/>
      <c r="B8" s="28"/>
      <c r="C8" s="35"/>
      <c r="E8" s="35"/>
      <c r="F8" s="35"/>
      <c r="G8" s="35"/>
      <c r="H8" s="47">
        <v>2</v>
      </c>
      <c r="I8" s="11"/>
      <c r="J8" s="47" t="s">
        <v>490</v>
      </c>
      <c r="K8" s="47" t="s">
        <v>12</v>
      </c>
      <c r="L8" s="42" t="s">
        <v>16</v>
      </c>
      <c r="M8" s="43" t="s">
        <v>14</v>
      </c>
      <c r="N8" s="233">
        <v>45285</v>
      </c>
      <c r="O8" s="71">
        <f>O9-O7</f>
        <v>4937.88</v>
      </c>
      <c r="P8" s="245">
        <v>0.1</v>
      </c>
      <c r="Q8" s="45">
        <v>740.67</v>
      </c>
      <c r="R8" s="47" t="s">
        <v>121</v>
      </c>
      <c r="S8" s="234"/>
      <c r="T8" s="233"/>
      <c r="U8" s="233"/>
      <c r="V8" s="105"/>
      <c r="W8" s="105"/>
      <c r="X8" s="54"/>
      <c r="Y8" s="59"/>
    </row>
    <row r="9" spans="1:28" s="19" customFormat="1" ht="25.95" customHeight="1">
      <c r="A9" s="27"/>
      <c r="B9" s="28"/>
      <c r="C9" s="35"/>
      <c r="E9" s="28"/>
      <c r="F9" s="28"/>
      <c r="G9" s="28"/>
      <c r="H9" s="25">
        <v>3</v>
      </c>
      <c r="I9" s="10"/>
      <c r="J9" s="25" t="s">
        <v>491</v>
      </c>
      <c r="K9" s="25" t="s">
        <v>12</v>
      </c>
      <c r="L9" s="29" t="s">
        <v>16</v>
      </c>
      <c r="M9" s="30" t="s">
        <v>14</v>
      </c>
      <c r="N9" s="232">
        <v>44920</v>
      </c>
      <c r="O9" s="141">
        <v>9875.77</v>
      </c>
      <c r="P9" s="246">
        <v>0.1</v>
      </c>
      <c r="Q9" s="32">
        <f>0.15*O9</f>
        <v>1481.3655000000001</v>
      </c>
      <c r="R9" s="25" t="s">
        <v>120</v>
      </c>
      <c r="S9" s="32">
        <v>1481.36</v>
      </c>
      <c r="T9" s="232">
        <v>44931</v>
      </c>
      <c r="U9" s="12" t="s">
        <v>499</v>
      </c>
      <c r="V9" s="106" t="s">
        <v>494</v>
      </c>
      <c r="W9" s="106"/>
      <c r="X9" s="54"/>
      <c r="Y9" s="59"/>
    </row>
    <row r="10" spans="1:28" s="19" customFormat="1" ht="25.95" customHeight="1">
      <c r="A10" s="27"/>
      <c r="B10" s="28"/>
      <c r="C10" s="35"/>
      <c r="E10" s="35"/>
      <c r="F10" s="35"/>
      <c r="G10" s="35"/>
      <c r="H10" s="47">
        <v>4</v>
      </c>
      <c r="I10" s="11"/>
      <c r="J10" s="47" t="s">
        <v>492</v>
      </c>
      <c r="K10" s="47" t="s">
        <v>12</v>
      </c>
      <c r="L10" s="42" t="s">
        <v>16</v>
      </c>
      <c r="M10" s="43" t="s">
        <v>14</v>
      </c>
      <c r="N10" s="233">
        <v>44555</v>
      </c>
      <c r="O10" s="71">
        <v>10576.5</v>
      </c>
      <c r="P10" s="245">
        <v>0.1</v>
      </c>
      <c r="Q10" s="45">
        <f>0.15*O10</f>
        <v>1586.4749999999999</v>
      </c>
      <c r="R10" s="47" t="s">
        <v>120</v>
      </c>
      <c r="S10" s="45">
        <v>1481.36</v>
      </c>
      <c r="T10" s="233">
        <v>44578</v>
      </c>
      <c r="U10" s="11" t="s">
        <v>499</v>
      </c>
      <c r="V10" s="105" t="s">
        <v>495</v>
      </c>
      <c r="W10" s="105"/>
      <c r="X10" s="54"/>
      <c r="Y10" s="59"/>
    </row>
    <row r="11" spans="1:28" s="19" customFormat="1" ht="25.95" customHeight="1">
      <c r="A11" s="27"/>
      <c r="B11" s="28"/>
      <c r="C11" s="35"/>
      <c r="E11" s="28"/>
      <c r="F11" s="28"/>
      <c r="G11" s="28"/>
      <c r="H11" s="25">
        <v>5</v>
      </c>
      <c r="I11" s="10"/>
      <c r="J11" s="25" t="s">
        <v>493</v>
      </c>
      <c r="K11" s="25" t="s">
        <v>12</v>
      </c>
      <c r="L11" s="29" t="s">
        <v>16</v>
      </c>
      <c r="M11" s="30" t="s">
        <v>14</v>
      </c>
      <c r="N11" s="232">
        <v>44190</v>
      </c>
      <c r="O11" s="70">
        <v>12399.22</v>
      </c>
      <c r="P11" s="247">
        <v>0.1</v>
      </c>
      <c r="Q11" s="32">
        <f>0.15*O11</f>
        <v>1859.8829999999998</v>
      </c>
      <c r="R11" s="25" t="s">
        <v>120</v>
      </c>
      <c r="S11" s="32">
        <v>1481.36</v>
      </c>
      <c r="T11" s="232">
        <v>44208</v>
      </c>
      <c r="U11" s="12" t="s">
        <v>499</v>
      </c>
      <c r="V11" s="106" t="s">
        <v>496</v>
      </c>
      <c r="W11" s="106"/>
      <c r="X11" s="54"/>
      <c r="Y11" s="59"/>
    </row>
    <row r="12" spans="1:28" s="19" customFormat="1" ht="25.95" customHeight="1">
      <c r="A12" s="27"/>
      <c r="B12" s="28"/>
      <c r="C12" s="35"/>
      <c r="E12" s="28"/>
      <c r="F12" s="28"/>
      <c r="G12" s="28"/>
      <c r="H12" s="25"/>
      <c r="I12" s="10"/>
      <c r="J12" s="25"/>
      <c r="K12" s="25"/>
      <c r="L12" s="141"/>
      <c r="M12" s="141"/>
      <c r="N12" s="141"/>
      <c r="O12" s="141"/>
      <c r="P12" s="25"/>
      <c r="Q12" s="32"/>
      <c r="R12" s="29"/>
      <c r="S12" s="29"/>
      <c r="T12" s="30"/>
      <c r="U12" s="30"/>
      <c r="V12" s="32"/>
      <c r="W12" s="29"/>
      <c r="X12" s="54"/>
      <c r="Y12" s="59"/>
      <c r="Z12" s="12"/>
    </row>
    <row r="13" spans="1:28" s="19" customFormat="1" ht="25.95" customHeight="1">
      <c r="A13" s="27"/>
      <c r="B13" s="28"/>
      <c r="C13" s="35"/>
      <c r="E13" s="28"/>
      <c r="F13" s="28"/>
      <c r="G13" s="28"/>
      <c r="H13" s="25"/>
      <c r="I13" s="10"/>
      <c r="J13" s="25"/>
      <c r="K13" s="25"/>
      <c r="L13" s="141"/>
      <c r="M13" s="141"/>
      <c r="N13" s="141"/>
      <c r="O13" s="141"/>
      <c r="P13" s="25"/>
      <c r="Q13" s="32"/>
      <c r="R13" s="29"/>
      <c r="S13" s="29"/>
      <c r="T13" s="30"/>
      <c r="U13" s="30"/>
      <c r="V13" s="32"/>
      <c r="W13" s="29"/>
      <c r="X13" s="54"/>
      <c r="Y13" s="59"/>
      <c r="Z13" s="12"/>
    </row>
    <row r="14" spans="1:28" s="19" customFormat="1" ht="25.95" customHeight="1">
      <c r="A14" s="27"/>
      <c r="B14" s="28"/>
      <c r="C14" s="35"/>
      <c r="E14" s="28"/>
      <c r="F14" s="28"/>
      <c r="G14" s="28"/>
      <c r="H14" s="25"/>
      <c r="I14" s="10"/>
      <c r="J14" s="25"/>
      <c r="K14" s="25"/>
      <c r="L14" s="141"/>
      <c r="M14" s="141"/>
      <c r="N14" s="141"/>
      <c r="O14" s="141"/>
      <c r="P14" s="25"/>
      <c r="Q14" s="32"/>
      <c r="R14" s="29"/>
      <c r="S14" s="29"/>
      <c r="T14" s="30"/>
      <c r="U14" s="30"/>
      <c r="V14" s="32"/>
      <c r="W14" s="29"/>
      <c r="X14" s="54"/>
      <c r="Y14" s="59"/>
      <c r="Z14" s="12"/>
    </row>
    <row r="15" spans="1:28" s="19" customFormat="1" ht="25.95" customHeight="1">
      <c r="A15" s="27"/>
      <c r="B15" s="28"/>
      <c r="C15" s="35"/>
      <c r="E15" s="28"/>
      <c r="F15" s="28"/>
      <c r="G15" s="28"/>
      <c r="H15" s="25"/>
      <c r="I15" s="10"/>
      <c r="J15" s="25"/>
      <c r="K15" s="25"/>
      <c r="L15" s="141"/>
      <c r="M15" s="141"/>
      <c r="N15" s="141"/>
      <c r="O15" s="141"/>
      <c r="P15" s="25"/>
      <c r="Q15" s="32"/>
      <c r="R15" s="29"/>
      <c r="S15" s="29"/>
      <c r="T15" s="30"/>
      <c r="U15" s="30"/>
      <c r="V15" s="32"/>
      <c r="W15" s="29"/>
      <c r="X15" s="54"/>
      <c r="Y15" s="59"/>
      <c r="Z15" s="12"/>
    </row>
    <row r="16" spans="1:28" s="19" customFormat="1" ht="25.95" customHeight="1">
      <c r="A16" s="27"/>
      <c r="B16" s="28"/>
      <c r="C16" s="35"/>
      <c r="E16" s="28"/>
      <c r="F16" s="28"/>
      <c r="G16" s="28"/>
      <c r="H16" s="25"/>
      <c r="I16" s="10"/>
      <c r="J16" s="25"/>
      <c r="K16" s="25"/>
      <c r="L16" s="141"/>
      <c r="M16" s="141"/>
      <c r="N16" s="141"/>
      <c r="O16" s="141"/>
      <c r="P16" s="25"/>
      <c r="Q16" s="32"/>
      <c r="R16" s="29"/>
      <c r="S16" s="29"/>
      <c r="T16" s="30"/>
      <c r="U16" s="30"/>
      <c r="V16" s="32"/>
      <c r="W16" s="29"/>
      <c r="X16" s="54"/>
      <c r="Y16" s="59"/>
      <c r="Z16" s="12"/>
    </row>
    <row r="17" spans="1:26" s="19" customFormat="1" ht="25.95" customHeight="1">
      <c r="A17" s="27"/>
      <c r="B17" s="28"/>
      <c r="C17" s="35"/>
      <c r="E17" s="28"/>
      <c r="F17" s="28"/>
      <c r="G17" s="28"/>
      <c r="H17" s="25"/>
      <c r="I17" s="10"/>
      <c r="J17" s="25"/>
      <c r="K17" s="25"/>
      <c r="L17" s="141"/>
      <c r="M17" s="141"/>
      <c r="N17" s="141"/>
      <c r="O17" s="141"/>
      <c r="P17" s="25"/>
      <c r="Q17" s="32"/>
      <c r="R17" s="29"/>
      <c r="S17" s="29"/>
      <c r="T17" s="30"/>
      <c r="U17" s="30"/>
      <c r="V17" s="32"/>
      <c r="W17" s="29"/>
      <c r="X17" s="54"/>
      <c r="Y17" s="59"/>
      <c r="Z17" s="12"/>
    </row>
    <row r="18" spans="1:26" s="19" customFormat="1" ht="25.95" customHeight="1">
      <c r="A18" s="27"/>
      <c r="B18" s="28"/>
      <c r="C18" s="35"/>
      <c r="E18" s="28"/>
      <c r="F18" s="28"/>
      <c r="G18" s="28"/>
      <c r="H18" s="25"/>
      <c r="I18" s="10"/>
      <c r="J18" s="25"/>
      <c r="K18" s="25"/>
      <c r="L18" s="141"/>
      <c r="M18" s="141"/>
      <c r="N18" s="141"/>
      <c r="O18" s="141"/>
      <c r="P18" s="25"/>
      <c r="Q18" s="32"/>
      <c r="R18" s="29"/>
      <c r="S18" s="29"/>
      <c r="T18" s="30"/>
      <c r="U18" s="30"/>
      <c r="V18" s="32"/>
      <c r="W18" s="29"/>
      <c r="X18" s="54"/>
      <c r="Y18" s="59"/>
      <c r="Z18" s="12"/>
    </row>
    <row r="19" spans="1:26" s="19" customFormat="1" ht="25.95" customHeight="1">
      <c r="A19" s="27"/>
      <c r="B19" s="28"/>
      <c r="C19" s="35"/>
      <c r="E19" s="28"/>
      <c r="F19" s="28"/>
      <c r="G19" s="28"/>
      <c r="H19" s="25"/>
      <c r="I19" s="10"/>
      <c r="J19" s="25"/>
      <c r="K19" s="25"/>
      <c r="L19" s="141"/>
      <c r="M19" s="141"/>
      <c r="N19" s="141"/>
      <c r="O19" s="141"/>
      <c r="P19" s="25"/>
      <c r="Q19" s="32"/>
      <c r="R19" s="29"/>
      <c r="S19" s="29"/>
      <c r="T19" s="30"/>
      <c r="U19" s="30"/>
      <c r="V19" s="32"/>
      <c r="W19" s="29"/>
      <c r="X19" s="54"/>
      <c r="Y19" s="59"/>
      <c r="Z19" s="12"/>
    </row>
    <row r="20" spans="1:26" s="19" customFormat="1" ht="25.95" customHeight="1">
      <c r="A20" s="27"/>
      <c r="B20" s="28"/>
      <c r="C20" s="35"/>
      <c r="E20" s="28"/>
      <c r="F20" s="28"/>
      <c r="G20" s="28"/>
      <c r="H20" s="25"/>
      <c r="I20" s="10"/>
      <c r="J20" s="25"/>
      <c r="K20" s="25"/>
      <c r="L20" s="141"/>
      <c r="M20" s="141"/>
      <c r="N20" s="141"/>
      <c r="O20" s="141"/>
      <c r="P20" s="25"/>
      <c r="Q20" s="32"/>
      <c r="R20" s="29"/>
      <c r="S20" s="29"/>
      <c r="T20" s="30"/>
      <c r="U20" s="30"/>
      <c r="V20" s="32"/>
      <c r="W20" s="29"/>
      <c r="X20" s="54"/>
      <c r="Y20" s="59"/>
      <c r="Z20" s="12"/>
    </row>
    <row r="21" spans="1:26" s="19" customFormat="1" ht="25.95" customHeight="1">
      <c r="A21" s="27"/>
      <c r="B21" s="28"/>
      <c r="C21" s="35"/>
      <c r="E21" s="28"/>
      <c r="F21" s="28"/>
      <c r="G21" s="28"/>
      <c r="H21" s="25"/>
      <c r="I21" s="10"/>
      <c r="J21" s="25"/>
      <c r="K21" s="25"/>
      <c r="L21" s="141"/>
      <c r="M21" s="141"/>
      <c r="N21" s="141"/>
      <c r="O21" s="141"/>
      <c r="P21" s="25"/>
      <c r="Q21" s="32"/>
      <c r="R21" s="29"/>
      <c r="S21" s="29"/>
      <c r="T21" s="30"/>
      <c r="U21" s="30"/>
      <c r="V21" s="32"/>
      <c r="W21" s="29"/>
      <c r="Y21" s="7"/>
      <c r="Z21" s="12"/>
    </row>
    <row r="22" spans="1:26" s="19" customFormat="1" ht="10.050000000000001" customHeight="1">
      <c r="A22" s="27"/>
      <c r="B22" s="28"/>
      <c r="C22" s="35"/>
      <c r="E22" s="28"/>
      <c r="F22" s="28"/>
      <c r="G22" s="28"/>
      <c r="H22" s="10"/>
      <c r="I22" s="10"/>
      <c r="J22" s="25"/>
      <c r="K22" s="25"/>
      <c r="L22" s="25"/>
      <c r="M22" s="25"/>
      <c r="N22" s="25"/>
      <c r="O22" s="25"/>
      <c r="P22" s="25"/>
      <c r="Q22" s="25"/>
      <c r="R22" s="29"/>
      <c r="S22" s="29"/>
      <c r="T22" s="30"/>
      <c r="U22" s="30"/>
      <c r="V22" s="32"/>
      <c r="W22" s="29"/>
      <c r="Y22" s="7"/>
      <c r="Z22" s="12"/>
    </row>
    <row r="23" spans="1:26" s="2" customFormat="1" ht="19.95" customHeight="1">
      <c r="A23" s="36"/>
      <c r="C23" s="35"/>
      <c r="H23" s="8"/>
      <c r="I23" s="8"/>
      <c r="R23" s="3"/>
      <c r="S23" s="3"/>
      <c r="T23" s="3"/>
      <c r="U23" s="3"/>
      <c r="V23" s="3"/>
      <c r="W23" s="3"/>
      <c r="X23" s="4"/>
      <c r="Z23" s="8"/>
    </row>
    <row r="24" spans="1:26" s="2" customFormat="1" ht="19.8" customHeight="1">
      <c r="A24" s="36"/>
      <c r="C24" s="35"/>
      <c r="H24" s="8"/>
      <c r="I24" s="8"/>
      <c r="R24" s="3"/>
      <c r="S24" s="3"/>
      <c r="T24" s="3"/>
      <c r="U24" s="3"/>
      <c r="V24" s="3"/>
      <c r="W24" s="3"/>
      <c r="X24" s="4"/>
      <c r="Z24" s="8"/>
    </row>
    <row r="25" spans="1:26" ht="19.95" customHeight="1"/>
    <row r="26" spans="1:26" ht="19.95" customHeight="1"/>
    <row r="27" spans="1:26" ht="19.95" customHeight="1"/>
    <row r="28" spans="1:26" ht="19.95" customHeight="1"/>
  </sheetData>
  <mergeCells count="4">
    <mergeCell ref="A2:B2"/>
    <mergeCell ref="E2:L2"/>
    <mergeCell ref="Q2:V2"/>
    <mergeCell ref="E4:K4"/>
  </mergeCells>
  <pageMargins left="0.7" right="0.7" top="0.75" bottom="0.75" header="0.3" footer="0.3"/>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602D3-49DA-4B65-95F5-EDFC752CE259}">
  <sheetPr codeName="Sheet70">
    <tabColor rgb="FF4FF721"/>
  </sheetPr>
  <dimension ref="A1:W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7.5546875" style="40" hidden="1" customWidth="1"/>
    <col min="9" max="9" width="8.33203125" style="40" hidden="1" customWidth="1"/>
    <col min="10" max="10" width="11.88671875" style="5" customWidth="1"/>
    <col min="11" max="11" width="12.77734375" style="5" customWidth="1"/>
    <col min="12" max="12" width="14.88671875" style="5" customWidth="1"/>
    <col min="13" max="13" width="13.33203125" style="5" bestFit="1" customWidth="1"/>
    <col min="14" max="14" width="14.5546875" style="5" customWidth="1"/>
    <col min="15" max="15" width="12.77734375" style="37" customWidth="1"/>
    <col min="16" max="17" width="13.77734375" style="37" bestFit="1" customWidth="1"/>
    <col min="18" max="19" width="15.77734375" style="37" customWidth="1"/>
    <col min="20" max="20" width="11.5546875" style="37" customWidth="1"/>
    <col min="21" max="21" width="25.33203125" style="38" customWidth="1"/>
    <col min="22" max="22" width="1.77734375" style="38" customWidth="1"/>
    <col min="23" max="23" width="1.88671875" style="2" customWidth="1"/>
    <col min="24" max="24" width="12.44140625" style="5" bestFit="1" customWidth="1"/>
    <col min="25" max="25" width="11.21875" style="5" bestFit="1" customWidth="1"/>
    <col min="26" max="26" width="14.44140625" style="5" bestFit="1" customWidth="1"/>
    <col min="27" max="27" width="5.21875" style="5" bestFit="1" customWidth="1"/>
    <col min="28" max="29" width="9.109375" style="5"/>
    <col min="30" max="30" width="13.6640625" style="5" bestFit="1" customWidth="1"/>
    <col min="31" max="31" width="12.77734375" style="5" bestFit="1" customWidth="1"/>
    <col min="32" max="32" width="11.44140625" style="5" bestFit="1" customWidth="1"/>
    <col min="33" max="16384" width="9.109375" style="5"/>
  </cols>
  <sheetData>
    <row r="1" spans="1:23" s="2" customFormat="1" ht="14.4" customHeight="1">
      <c r="A1" s="1"/>
      <c r="B1"/>
      <c r="H1" s="8"/>
      <c r="I1" s="8"/>
      <c r="O1" s="3"/>
      <c r="P1" s="3"/>
      <c r="Q1" s="3"/>
      <c r="R1" s="3"/>
      <c r="S1" s="3"/>
      <c r="T1" s="3"/>
      <c r="U1" s="4"/>
      <c r="V1" s="4"/>
    </row>
    <row r="2" spans="1:23" customFormat="1" ht="35.4" customHeight="1">
      <c r="A2" s="1800"/>
      <c r="B2" s="1769"/>
      <c r="C2" s="2"/>
      <c r="D2" s="5"/>
      <c r="E2" s="1797" t="s">
        <v>1492</v>
      </c>
      <c r="F2" s="1769"/>
      <c r="G2" s="1769"/>
      <c r="H2" s="1769"/>
      <c r="I2" s="1769"/>
      <c r="J2" s="1769"/>
      <c r="K2" s="1769"/>
      <c r="L2" s="1769"/>
      <c r="M2" s="1769"/>
      <c r="N2" s="1797"/>
      <c r="O2" s="1769"/>
      <c r="P2" s="1769"/>
      <c r="Q2" s="1769"/>
      <c r="R2" s="1769"/>
      <c r="S2" s="1769"/>
      <c r="T2" s="5"/>
      <c r="U2" s="5"/>
      <c r="V2" s="5"/>
      <c r="W2" s="7"/>
    </row>
    <row r="3" spans="1:23" customFormat="1" ht="14.4" customHeight="1">
      <c r="A3" s="1"/>
      <c r="C3" s="2"/>
      <c r="D3" s="8"/>
      <c r="E3" s="8"/>
      <c r="F3" s="8"/>
      <c r="G3" s="2"/>
      <c r="H3" s="8"/>
      <c r="I3" s="8"/>
      <c r="J3" s="9"/>
      <c r="K3" s="9"/>
      <c r="L3" s="2"/>
      <c r="M3" s="2"/>
      <c r="N3" s="2"/>
      <c r="O3" s="2"/>
      <c r="P3" s="2"/>
      <c r="Q3" s="2"/>
      <c r="R3" s="2"/>
      <c r="S3" s="2"/>
      <c r="T3" s="2"/>
      <c r="U3" s="2"/>
      <c r="V3" s="2"/>
      <c r="W3" s="7"/>
    </row>
    <row r="4" spans="1:23" s="16" customFormat="1" ht="34.950000000000003" customHeight="1">
      <c r="A4" s="13"/>
      <c r="B4" s="14"/>
      <c r="C4" s="15"/>
      <c r="E4" s="1798" t="s">
        <v>269</v>
      </c>
      <c r="F4" s="1799"/>
      <c r="G4" s="1799"/>
      <c r="H4" s="1799"/>
      <c r="I4" s="1799"/>
      <c r="J4" s="1799"/>
      <c r="K4" s="1799"/>
      <c r="L4" s="41"/>
      <c r="M4" s="41"/>
      <c r="O4" s="112"/>
      <c r="P4" s="112"/>
      <c r="Q4" s="74"/>
      <c r="R4" s="75"/>
      <c r="T4" s="18"/>
      <c r="U4" s="18"/>
      <c r="V4" s="18"/>
      <c r="W4" s="7"/>
    </row>
    <row r="5" spans="1:23" s="16" customFormat="1" ht="10.050000000000001" customHeight="1">
      <c r="A5" s="13"/>
      <c r="B5" s="14"/>
      <c r="C5" s="15"/>
      <c r="E5" s="104"/>
      <c r="F5" s="104"/>
      <c r="G5" s="104"/>
      <c r="H5" s="104"/>
      <c r="I5" s="41"/>
      <c r="J5" s="41"/>
      <c r="K5" s="41"/>
      <c r="L5" s="41"/>
      <c r="M5" s="41"/>
      <c r="O5" s="112"/>
      <c r="P5" s="112"/>
      <c r="R5" s="75"/>
      <c r="T5" s="18"/>
      <c r="U5" s="18"/>
      <c r="V5" s="18"/>
      <c r="W5" s="7"/>
    </row>
    <row r="6" spans="1:23" s="19" customFormat="1" ht="25.95" customHeight="1">
      <c r="A6" s="27"/>
      <c r="B6" s="28"/>
      <c r="C6" s="35"/>
      <c r="E6" s="133"/>
      <c r="F6" s="133"/>
      <c r="G6" s="133"/>
      <c r="H6" s="50" t="s">
        <v>47</v>
      </c>
      <c r="I6" s="51" t="s">
        <v>48</v>
      </c>
      <c r="J6" s="134" t="s">
        <v>161</v>
      </c>
      <c r="K6" s="134" t="s">
        <v>162</v>
      </c>
      <c r="L6" s="134" t="s">
        <v>163</v>
      </c>
      <c r="M6" s="135" t="s">
        <v>164</v>
      </c>
      <c r="N6" s="138" t="s">
        <v>165</v>
      </c>
      <c r="O6" s="140"/>
      <c r="P6" s="139"/>
      <c r="Q6" s="138" t="s">
        <v>167</v>
      </c>
      <c r="R6" s="137" t="s">
        <v>11</v>
      </c>
      <c r="S6" s="138" t="s">
        <v>126</v>
      </c>
      <c r="T6" s="137" t="s">
        <v>130</v>
      </c>
      <c r="U6" s="140" t="s">
        <v>131</v>
      </c>
      <c r="V6" s="54"/>
      <c r="W6" s="59"/>
    </row>
    <row r="7" spans="1:23" s="19" customFormat="1" ht="25.95" customHeight="1">
      <c r="A7" s="27"/>
      <c r="B7" s="28"/>
      <c r="C7" s="35"/>
      <c r="E7" s="28"/>
      <c r="F7" s="28"/>
      <c r="G7" s="28"/>
      <c r="H7" s="25">
        <v>1</v>
      </c>
      <c r="I7" s="10"/>
      <c r="J7" s="25" t="s">
        <v>276</v>
      </c>
      <c r="K7" s="30">
        <v>43177</v>
      </c>
      <c r="L7" s="30">
        <v>43178</v>
      </c>
      <c r="M7" s="141">
        <v>57654.879999999997</v>
      </c>
      <c r="N7" s="30" t="s">
        <v>166</v>
      </c>
      <c r="Q7" s="106" t="s">
        <v>277</v>
      </c>
      <c r="R7" s="106" t="s">
        <v>278</v>
      </c>
      <c r="S7" s="141">
        <v>50654.879999999997</v>
      </c>
      <c r="T7" s="30">
        <v>43205</v>
      </c>
      <c r="U7" s="33"/>
      <c r="V7" s="54"/>
      <c r="W7" s="59"/>
    </row>
    <row r="8" spans="1:23" s="19" customFormat="1" ht="25.95" customHeight="1">
      <c r="A8" s="27"/>
      <c r="B8" s="28"/>
      <c r="C8" s="35"/>
      <c r="D8" s="28"/>
      <c r="E8" s="28"/>
      <c r="F8" s="28"/>
      <c r="G8" s="28"/>
      <c r="H8" s="25"/>
      <c r="I8" s="10"/>
      <c r="J8" s="25"/>
      <c r="K8" s="25"/>
      <c r="L8" s="25"/>
      <c r="M8" s="25"/>
      <c r="N8" s="29"/>
      <c r="O8" s="29"/>
      <c r="P8" s="29"/>
      <c r="Q8" s="30"/>
      <c r="R8" s="32"/>
      <c r="S8" s="32"/>
      <c r="T8" s="29"/>
      <c r="U8" s="33"/>
      <c r="V8" s="54"/>
      <c r="W8" s="59"/>
    </row>
    <row r="9" spans="1:23" s="19" customFormat="1" ht="25.95" customHeight="1">
      <c r="A9" s="27"/>
      <c r="B9" s="28"/>
      <c r="C9" s="35"/>
      <c r="D9" s="28"/>
      <c r="E9" s="28"/>
      <c r="F9" s="28"/>
      <c r="G9" s="28"/>
      <c r="H9" s="25"/>
      <c r="I9" s="10"/>
      <c r="J9" s="25"/>
      <c r="K9" s="25"/>
      <c r="L9" s="25"/>
      <c r="M9" s="25"/>
      <c r="N9" s="29"/>
      <c r="O9" s="29"/>
      <c r="P9" s="29"/>
      <c r="Q9" s="30"/>
      <c r="R9" s="32"/>
      <c r="S9" s="32"/>
      <c r="T9" s="29"/>
      <c r="U9" s="33"/>
      <c r="V9" s="54"/>
      <c r="W9" s="59"/>
    </row>
    <row r="10" spans="1:23" s="19" customFormat="1" ht="25.95" customHeight="1">
      <c r="A10" s="27"/>
      <c r="B10" s="28"/>
      <c r="C10" s="35"/>
      <c r="D10" s="28"/>
      <c r="E10" s="28"/>
      <c r="F10" s="28"/>
      <c r="G10" s="28"/>
      <c r="H10" s="25"/>
      <c r="I10" s="10"/>
      <c r="J10" s="25"/>
      <c r="K10" s="25"/>
      <c r="L10" s="25"/>
      <c r="M10" s="25"/>
      <c r="N10" s="29"/>
      <c r="O10" s="29"/>
      <c r="P10" s="29"/>
      <c r="Q10" s="30"/>
      <c r="R10" s="32"/>
      <c r="S10" s="32"/>
      <c r="T10" s="29"/>
      <c r="U10" s="33"/>
      <c r="V10" s="54"/>
      <c r="W10" s="59"/>
    </row>
    <row r="11" spans="1:23" s="19" customFormat="1" ht="25.95" customHeight="1">
      <c r="A11" s="27"/>
      <c r="B11" s="28"/>
      <c r="C11" s="35"/>
      <c r="D11" s="28"/>
      <c r="E11" s="28"/>
      <c r="F11" s="28"/>
      <c r="G11" s="28"/>
      <c r="H11" s="25"/>
      <c r="I11" s="10"/>
      <c r="J11" s="25"/>
      <c r="K11" s="25"/>
      <c r="L11" s="25"/>
      <c r="M11" s="25"/>
      <c r="N11" s="29"/>
      <c r="O11" s="29"/>
      <c r="P11" s="29"/>
      <c r="Q11" s="30"/>
      <c r="R11" s="32"/>
      <c r="S11" s="32"/>
      <c r="T11" s="29"/>
      <c r="U11" s="33"/>
      <c r="V11" s="54"/>
      <c r="W11" s="59"/>
    </row>
    <row r="12" spans="1:23" s="19" customFormat="1" ht="25.95" customHeight="1">
      <c r="A12" s="27"/>
      <c r="B12" s="28"/>
      <c r="C12" s="35"/>
      <c r="D12" s="28"/>
      <c r="E12" s="28"/>
      <c r="F12" s="28"/>
      <c r="G12" s="28"/>
      <c r="H12" s="25"/>
      <c r="I12" s="10"/>
      <c r="J12" s="25"/>
      <c r="K12" s="25"/>
      <c r="L12" s="25"/>
      <c r="M12" s="25"/>
      <c r="N12" s="29"/>
      <c r="O12" s="29"/>
      <c r="P12" s="29"/>
      <c r="Q12" s="30"/>
      <c r="R12" s="32"/>
      <c r="S12" s="32"/>
      <c r="T12" s="29"/>
      <c r="U12" s="33"/>
      <c r="V12" s="54"/>
      <c r="W12" s="59"/>
    </row>
    <row r="13" spans="1:23" s="19" customFormat="1" ht="25.95" customHeight="1">
      <c r="A13" s="27"/>
      <c r="B13" s="28"/>
      <c r="C13" s="35"/>
      <c r="D13" s="28"/>
      <c r="E13" s="28"/>
      <c r="F13" s="28"/>
      <c r="G13" s="28"/>
      <c r="H13" s="25"/>
      <c r="I13" s="10"/>
      <c r="J13" s="25"/>
      <c r="K13" s="25"/>
      <c r="L13" s="25"/>
      <c r="M13" s="25"/>
      <c r="N13" s="29"/>
      <c r="O13" s="29"/>
      <c r="P13" s="29"/>
      <c r="Q13" s="30"/>
      <c r="R13" s="32"/>
      <c r="S13" s="32"/>
      <c r="T13" s="29"/>
      <c r="U13" s="33"/>
      <c r="V13" s="54"/>
      <c r="W13" s="59"/>
    </row>
    <row r="14" spans="1:23" s="19" customFormat="1" ht="25.95" customHeight="1">
      <c r="A14" s="27"/>
      <c r="B14" s="28"/>
      <c r="C14" s="35"/>
      <c r="D14" s="28"/>
      <c r="E14" s="28"/>
      <c r="F14" s="28"/>
      <c r="G14" s="28"/>
      <c r="H14" s="25"/>
      <c r="I14" s="10"/>
      <c r="J14" s="25"/>
      <c r="K14" s="25"/>
      <c r="L14" s="25"/>
      <c r="M14" s="25"/>
      <c r="N14" s="29"/>
      <c r="O14" s="29"/>
      <c r="P14" s="29"/>
      <c r="Q14" s="30"/>
      <c r="R14" s="32"/>
      <c r="S14" s="32"/>
      <c r="T14" s="29"/>
      <c r="U14" s="33"/>
      <c r="V14" s="54"/>
      <c r="W14" s="59"/>
    </row>
    <row r="15" spans="1:23" s="19" customFormat="1" ht="25.95" customHeight="1">
      <c r="A15" s="27"/>
      <c r="B15" s="28"/>
      <c r="C15" s="35"/>
      <c r="D15" s="28"/>
      <c r="E15" s="28"/>
      <c r="F15" s="28"/>
      <c r="G15" s="28"/>
      <c r="H15" s="25"/>
      <c r="I15" s="10"/>
      <c r="J15" s="25"/>
      <c r="K15" s="25"/>
      <c r="L15" s="25"/>
      <c r="M15" s="25"/>
      <c r="N15" s="29"/>
      <c r="O15" s="29"/>
      <c r="P15" s="29"/>
      <c r="Q15" s="30"/>
      <c r="R15" s="32"/>
      <c r="S15" s="32"/>
      <c r="T15" s="29"/>
      <c r="U15" s="33"/>
      <c r="V15" s="54"/>
      <c r="W15" s="59"/>
    </row>
    <row r="16" spans="1:23" s="19" customFormat="1" ht="25.95" customHeight="1">
      <c r="A16" s="27"/>
      <c r="B16" s="28"/>
      <c r="C16" s="35"/>
      <c r="D16" s="28"/>
      <c r="E16" s="28"/>
      <c r="F16" s="28"/>
      <c r="G16" s="28"/>
      <c r="H16" s="25"/>
      <c r="I16" s="10"/>
      <c r="J16" s="25"/>
      <c r="K16" s="25"/>
      <c r="L16" s="25"/>
      <c r="M16" s="25"/>
      <c r="N16" s="29"/>
      <c r="O16" s="29"/>
      <c r="P16" s="29"/>
      <c r="Q16" s="30"/>
      <c r="R16" s="32"/>
      <c r="S16" s="32"/>
      <c r="T16" s="29"/>
      <c r="U16" s="33"/>
      <c r="V16" s="54"/>
      <c r="W16" s="59"/>
    </row>
    <row r="17" spans="1:23" s="19" customFormat="1" ht="25.95" customHeight="1">
      <c r="A17" s="27"/>
      <c r="B17" s="28"/>
      <c r="C17" s="35"/>
      <c r="D17" s="28"/>
      <c r="E17" s="28"/>
      <c r="F17" s="28"/>
      <c r="G17" s="28"/>
      <c r="H17" s="25"/>
      <c r="I17" s="10"/>
      <c r="J17" s="25"/>
      <c r="K17" s="25"/>
      <c r="L17" s="25"/>
      <c r="M17" s="25"/>
      <c r="N17" s="29"/>
      <c r="O17" s="29"/>
      <c r="P17" s="29"/>
      <c r="Q17" s="30"/>
      <c r="R17" s="32"/>
      <c r="S17" s="32"/>
      <c r="T17" s="29"/>
      <c r="U17" s="33"/>
      <c r="V17" s="54"/>
      <c r="W17" s="59"/>
    </row>
    <row r="18" spans="1:23" s="19" customFormat="1" ht="25.95" customHeight="1">
      <c r="A18" s="27"/>
      <c r="B18" s="28"/>
      <c r="C18" s="35"/>
      <c r="D18" s="28"/>
      <c r="E18" s="28"/>
      <c r="F18" s="28"/>
      <c r="G18" s="28"/>
      <c r="H18" s="25"/>
      <c r="I18" s="10"/>
      <c r="J18" s="25"/>
      <c r="K18" s="25"/>
      <c r="L18" s="25"/>
      <c r="M18" s="25"/>
      <c r="N18" s="29"/>
      <c r="O18" s="29"/>
      <c r="P18" s="29"/>
      <c r="Q18" s="30"/>
      <c r="R18" s="32"/>
      <c r="S18" s="32"/>
      <c r="T18" s="29"/>
      <c r="U18" s="33"/>
      <c r="V18" s="54"/>
      <c r="W18" s="59"/>
    </row>
    <row r="19" spans="1:23" s="19" customFormat="1" ht="25.95" customHeight="1">
      <c r="A19" s="27"/>
      <c r="B19" s="28"/>
      <c r="C19" s="35"/>
      <c r="D19" s="28"/>
      <c r="E19" s="28"/>
      <c r="F19" s="28"/>
      <c r="G19" s="28"/>
      <c r="H19" s="25"/>
      <c r="I19" s="10"/>
      <c r="J19" s="25"/>
      <c r="K19" s="25"/>
      <c r="L19" s="25"/>
      <c r="M19" s="25"/>
      <c r="N19" s="29"/>
      <c r="O19" s="29"/>
      <c r="P19" s="29"/>
      <c r="Q19" s="30"/>
      <c r="R19" s="32"/>
      <c r="S19" s="32"/>
      <c r="T19" s="29"/>
      <c r="U19" s="33"/>
      <c r="V19" s="54"/>
      <c r="W19" s="59"/>
    </row>
    <row r="20" spans="1:23" s="19" customFormat="1" ht="25.95" customHeight="1">
      <c r="A20" s="27"/>
      <c r="B20" s="28"/>
      <c r="C20" s="35"/>
      <c r="D20" s="28"/>
      <c r="E20" s="28"/>
      <c r="F20" s="28"/>
      <c r="G20" s="28"/>
      <c r="H20" s="25"/>
      <c r="I20" s="10"/>
      <c r="J20" s="25"/>
      <c r="K20" s="25"/>
      <c r="L20" s="25"/>
      <c r="M20" s="25"/>
      <c r="N20" s="29"/>
      <c r="O20" s="29"/>
      <c r="P20" s="29"/>
      <c r="Q20" s="30"/>
      <c r="R20" s="32"/>
      <c r="S20" s="32"/>
      <c r="T20" s="29"/>
      <c r="U20" s="33"/>
      <c r="V20" s="54"/>
      <c r="W20" s="59"/>
    </row>
    <row r="21" spans="1:23" s="19" customFormat="1" ht="25.95" customHeight="1">
      <c r="A21" s="27"/>
      <c r="B21" s="28"/>
      <c r="C21" s="35"/>
      <c r="E21" s="28"/>
      <c r="F21" s="28"/>
      <c r="G21" s="28"/>
      <c r="H21" s="25"/>
      <c r="I21" s="10"/>
      <c r="J21" s="25"/>
      <c r="K21" s="25"/>
      <c r="L21" s="25"/>
      <c r="M21" s="25"/>
      <c r="N21" s="29"/>
      <c r="O21" s="29"/>
      <c r="P21" s="29"/>
      <c r="Q21" s="30"/>
      <c r="R21" s="32"/>
      <c r="S21" s="32"/>
      <c r="T21" s="29"/>
      <c r="U21" s="33"/>
      <c r="W21" s="7"/>
    </row>
    <row r="22" spans="1:23" s="19" customFormat="1" ht="10.050000000000001" customHeight="1">
      <c r="A22" s="27"/>
      <c r="B22" s="28"/>
      <c r="C22" s="35"/>
      <c r="E22" s="28"/>
      <c r="F22" s="28"/>
      <c r="G22" s="28"/>
      <c r="H22" s="10"/>
      <c r="I22" s="10"/>
      <c r="J22" s="25"/>
      <c r="K22" s="25"/>
      <c r="L22" s="25"/>
      <c r="M22" s="25"/>
      <c r="N22" s="25"/>
      <c r="O22" s="29"/>
      <c r="P22" s="29"/>
      <c r="Q22" s="30"/>
      <c r="R22" s="32"/>
      <c r="S22" s="32"/>
      <c r="T22" s="29"/>
      <c r="U22" s="33"/>
      <c r="W22" s="7"/>
    </row>
    <row r="23" spans="1:23" s="2" customFormat="1" ht="19.95" customHeight="1">
      <c r="A23" s="36"/>
      <c r="C23" s="35"/>
      <c r="H23" s="8"/>
      <c r="I23" s="8"/>
      <c r="O23" s="3"/>
      <c r="P23" s="3"/>
      <c r="Q23" s="3"/>
      <c r="R23" s="3"/>
      <c r="S23" s="3"/>
      <c r="T23" s="3"/>
      <c r="U23" s="4"/>
      <c r="V23" s="4"/>
    </row>
    <row r="24" spans="1:23" s="2" customFormat="1" ht="19.8" customHeight="1">
      <c r="A24" s="36"/>
      <c r="C24" s="35"/>
      <c r="H24" s="8"/>
      <c r="I24" s="8"/>
      <c r="O24" s="3"/>
      <c r="P24" s="3"/>
      <c r="Q24" s="3"/>
      <c r="R24" s="3"/>
      <c r="S24" s="3"/>
      <c r="T24" s="3"/>
      <c r="U24" s="4"/>
      <c r="V24" s="4"/>
    </row>
    <row r="25" spans="1:23" ht="19.95" customHeight="1"/>
    <row r="26" spans="1:23" ht="19.95" customHeight="1"/>
    <row r="27" spans="1:23" ht="19.95" customHeight="1"/>
    <row r="28" spans="1:23" ht="19.95" customHeight="1"/>
  </sheetData>
  <mergeCells count="4">
    <mergeCell ref="A2:B2"/>
    <mergeCell ref="N2:S2"/>
    <mergeCell ref="E4:K4"/>
    <mergeCell ref="E2:M2"/>
  </mergeCells>
  <pageMargins left="0.7" right="0.7" top="0.75" bottom="0.75" header="0.3" footer="0.3"/>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42E80-3C2F-4098-AA91-FF501E4104C4}">
  <sheetPr codeName="Sheet72">
    <tabColor rgb="FF4FF721"/>
  </sheetPr>
  <dimension ref="A1:AB28"/>
  <sheetViews>
    <sheetView showGridLines="0" workbookViewId="0">
      <selection activeCell="L16" sqref="L16"/>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8.33203125" style="40" hidden="1" customWidth="1"/>
    <col min="8" max="8" width="7.6640625" style="5" customWidth="1"/>
    <col min="9" max="9" width="9.5546875" style="5" bestFit="1" customWidth="1"/>
    <col min="10" max="11" width="10.77734375" style="5" customWidth="1"/>
    <col min="12" max="12" width="14.77734375" style="37" customWidth="1"/>
    <col min="13" max="13" width="30.33203125" style="37" customWidth="1"/>
    <col min="14" max="14" width="11.77734375" style="37" bestFit="1" customWidth="1"/>
    <col min="15" max="15" width="11.109375" style="37" customWidth="1"/>
    <col min="16" max="16" width="14" style="37" bestFit="1" customWidth="1"/>
    <col min="17" max="17" width="12.5546875" style="37" bestFit="1" customWidth="1"/>
    <col min="18" max="18" width="5.6640625" style="38" bestFit="1" customWidth="1"/>
    <col min="19" max="19" width="5.5546875" style="38" customWidth="1"/>
    <col min="20" max="20" width="14.44140625" style="37" customWidth="1"/>
    <col min="21" max="21" width="9.88671875" style="37" customWidth="1"/>
    <col min="22" max="22" width="1.77734375" style="38" customWidth="1"/>
    <col min="23" max="23" width="1.88671875" style="2" customWidth="1"/>
    <col min="24" max="24" width="6.44140625" style="5" bestFit="1" customWidth="1"/>
    <col min="25" max="25" width="20.6640625" style="5" bestFit="1" customWidth="1"/>
    <col min="26" max="26" width="12.44140625" style="40" bestFit="1" customWidth="1"/>
    <col min="27" max="27" width="16.88671875" style="37" customWidth="1"/>
    <col min="28" max="28" width="11" style="5" bestFit="1" customWidth="1"/>
    <col min="29" max="16384" width="9.109375" style="5"/>
  </cols>
  <sheetData>
    <row r="1" spans="1:28" s="2" customFormat="1" ht="14.4" customHeight="1">
      <c r="A1" s="1"/>
      <c r="B1"/>
      <c r="G1" s="8"/>
      <c r="L1" s="3"/>
      <c r="M1" s="3"/>
      <c r="N1" s="3"/>
      <c r="O1" s="3"/>
      <c r="P1" s="3"/>
      <c r="Q1" s="3"/>
      <c r="R1" s="4"/>
      <c r="S1" s="4"/>
      <c r="T1" s="3"/>
      <c r="U1" s="3"/>
      <c r="V1" s="4"/>
      <c r="Z1" s="8"/>
      <c r="AA1" s="3"/>
    </row>
    <row r="2" spans="1:28" customFormat="1" ht="35.4" customHeight="1">
      <c r="A2" s="1800"/>
      <c r="B2" s="1769"/>
      <c r="C2" s="2"/>
      <c r="D2" s="5"/>
      <c r="E2" s="2111" t="s">
        <v>2070</v>
      </c>
      <c r="F2" s="1769"/>
      <c r="G2" s="1769"/>
      <c r="H2" s="1769"/>
      <c r="I2" s="1769"/>
      <c r="J2" s="1769"/>
      <c r="K2" s="1769"/>
      <c r="L2" s="1769"/>
      <c r="M2" s="1769"/>
      <c r="N2" s="1769"/>
      <c r="O2" s="1769"/>
      <c r="P2" s="5"/>
      <c r="Q2" s="5"/>
      <c r="R2" s="96"/>
      <c r="S2" s="38"/>
      <c r="T2" s="5"/>
      <c r="U2" s="5"/>
      <c r="V2" s="5"/>
      <c r="W2" s="7"/>
      <c r="Z2" s="56"/>
      <c r="AA2" s="5"/>
    </row>
    <row r="3" spans="1:28" customFormat="1" ht="14.4" customHeight="1">
      <c r="A3" s="1"/>
      <c r="C3" s="2"/>
      <c r="D3" s="8"/>
      <c r="E3" s="8"/>
      <c r="F3" s="2"/>
      <c r="G3" s="8"/>
      <c r="H3" s="9"/>
      <c r="I3" s="9"/>
      <c r="J3" s="2"/>
      <c r="K3" s="2"/>
      <c r="L3" s="2"/>
      <c r="M3" s="2"/>
      <c r="N3" s="2"/>
      <c r="O3" s="2"/>
      <c r="P3" s="2"/>
      <c r="Q3" s="2"/>
      <c r="R3" s="4"/>
      <c r="S3" s="4"/>
      <c r="T3" s="2"/>
      <c r="U3" s="2"/>
      <c r="V3" s="2"/>
      <c r="W3" s="7"/>
      <c r="Z3" s="56"/>
      <c r="AA3" s="5"/>
    </row>
    <row r="4" spans="1:28" s="16" customFormat="1" ht="34.950000000000003" customHeight="1">
      <c r="A4" s="13"/>
      <c r="B4" s="14"/>
      <c r="C4" s="15"/>
      <c r="E4" s="1798" t="s">
        <v>1429</v>
      </c>
      <c r="F4" s="1799"/>
      <c r="G4" s="1799"/>
      <c r="H4" s="1799"/>
      <c r="I4" s="1799"/>
      <c r="J4" s="41"/>
      <c r="L4" s="112"/>
      <c r="P4" s="18"/>
      <c r="Q4" s="18"/>
      <c r="R4" s="719"/>
      <c r="S4" s="209"/>
      <c r="T4" s="18"/>
      <c r="U4" s="18"/>
      <c r="V4" s="18"/>
      <c r="W4" s="7"/>
      <c r="AA4" s="18"/>
    </row>
    <row r="5" spans="1:28" s="16" customFormat="1" ht="10.050000000000001" customHeight="1">
      <c r="A5" s="13"/>
      <c r="B5" s="14"/>
      <c r="C5" s="15"/>
      <c r="E5" s="104"/>
      <c r="F5" s="104"/>
      <c r="G5" s="41"/>
      <c r="H5" s="41"/>
      <c r="I5" s="41"/>
      <c r="J5" s="41"/>
      <c r="L5" s="112"/>
      <c r="N5" s="75"/>
      <c r="O5" s="75"/>
      <c r="P5" s="18"/>
      <c r="Q5" s="18"/>
      <c r="R5" s="719"/>
      <c r="S5" s="209"/>
      <c r="T5" s="18"/>
      <c r="U5" s="18"/>
      <c r="V5" s="18"/>
      <c r="W5" s="7"/>
      <c r="AA5" s="18"/>
    </row>
    <row r="6" spans="1:28" s="19" customFormat="1" ht="27" customHeight="1">
      <c r="A6" s="27"/>
      <c r="B6" s="28"/>
      <c r="C6" s="35"/>
      <c r="E6" s="49"/>
      <c r="F6" s="228" t="s">
        <v>48</v>
      </c>
      <c r="G6" s="228" t="s">
        <v>142</v>
      </c>
      <c r="H6" s="228" t="s">
        <v>142</v>
      </c>
      <c r="I6" s="496" t="s">
        <v>11</v>
      </c>
      <c r="J6" s="577" t="s">
        <v>4</v>
      </c>
      <c r="K6" s="578"/>
      <c r="L6" s="578" t="s">
        <v>6</v>
      </c>
      <c r="M6" s="574" t="s">
        <v>113</v>
      </c>
      <c r="N6" s="496" t="s">
        <v>8</v>
      </c>
      <c r="O6" s="496" t="s">
        <v>9</v>
      </c>
      <c r="P6" s="496" t="s">
        <v>49</v>
      </c>
      <c r="Q6" s="496" t="s">
        <v>301</v>
      </c>
      <c r="R6" s="904" t="s">
        <v>393</v>
      </c>
      <c r="S6" s="575" t="s">
        <v>1822</v>
      </c>
      <c r="T6" s="228" t="s">
        <v>79</v>
      </c>
      <c r="U6" s="228" t="s">
        <v>10</v>
      </c>
      <c r="W6" s="430"/>
      <c r="X6" s="228" t="s">
        <v>62</v>
      </c>
      <c r="Y6" s="228" t="s">
        <v>53</v>
      </c>
      <c r="Z6" s="229" t="s">
        <v>111</v>
      </c>
      <c r="AA6" s="580" t="s">
        <v>1072</v>
      </c>
      <c r="AB6" s="576" t="s">
        <v>1071</v>
      </c>
    </row>
    <row r="7" spans="1:28" s="19" customFormat="1" ht="25.95" customHeight="1">
      <c r="A7" s="27"/>
      <c r="B7" s="28"/>
      <c r="C7" s="20"/>
      <c r="D7" s="21"/>
      <c r="E7" s="28"/>
      <c r="F7" s="28"/>
      <c r="G7" s="10"/>
      <c r="H7" s="33">
        <v>2024</v>
      </c>
      <c r="I7" s="33" t="s">
        <v>18</v>
      </c>
      <c r="J7" s="30" t="s">
        <v>15</v>
      </c>
      <c r="K7" s="32"/>
      <c r="L7" s="32">
        <v>380000</v>
      </c>
      <c r="M7" s="106" t="s">
        <v>488</v>
      </c>
      <c r="N7" s="631">
        <f ca="1">O7-364</f>
        <v>45588</v>
      </c>
      <c r="O7" s="333">
        <f ca="1">TODAY()</f>
        <v>45952</v>
      </c>
      <c r="P7" s="32">
        <v>9875.77</v>
      </c>
      <c r="Q7" s="32">
        <v>11455.8932</v>
      </c>
      <c r="R7" s="398" t="s">
        <v>1735</v>
      </c>
      <c r="S7" s="374">
        <v>2</v>
      </c>
      <c r="T7" s="106" t="s">
        <v>84</v>
      </c>
      <c r="U7" s="106" t="s">
        <v>140</v>
      </c>
      <c r="V7" s="54"/>
      <c r="W7" s="59"/>
      <c r="X7" s="33">
        <v>1</v>
      </c>
      <c r="Y7" s="30" t="s">
        <v>295</v>
      </c>
      <c r="Z7" s="106" t="s">
        <v>125</v>
      </c>
      <c r="AA7" s="33"/>
      <c r="AB7" s="25" t="s">
        <v>1113</v>
      </c>
    </row>
    <row r="8" spans="1:28" s="19" customFormat="1" ht="25.95" customHeight="1">
      <c r="A8" s="27"/>
      <c r="B8" s="28"/>
      <c r="C8" s="35"/>
      <c r="E8" s="35"/>
      <c r="F8" s="35"/>
      <c r="G8" s="11"/>
      <c r="H8" s="46">
        <v>2023</v>
      </c>
      <c r="I8" s="46" t="s">
        <v>33</v>
      </c>
      <c r="J8" s="43" t="s">
        <v>15</v>
      </c>
      <c r="K8" s="45"/>
      <c r="L8" s="45">
        <v>390000</v>
      </c>
      <c r="M8" s="105" t="s">
        <v>488</v>
      </c>
      <c r="N8" s="334">
        <f ca="1">O8-365</f>
        <v>45222</v>
      </c>
      <c r="O8" s="334">
        <f ca="1">N7-1</f>
        <v>45587</v>
      </c>
      <c r="P8" s="45">
        <v>9875.77</v>
      </c>
      <c r="Q8" s="45">
        <v>11455.8932</v>
      </c>
      <c r="R8" s="397" t="s">
        <v>1735</v>
      </c>
      <c r="S8" s="376">
        <v>2</v>
      </c>
      <c r="T8" s="105" t="s">
        <v>84</v>
      </c>
      <c r="U8" s="105" t="s">
        <v>140</v>
      </c>
      <c r="V8" s="54"/>
      <c r="W8" s="59"/>
      <c r="X8" s="46">
        <v>1</v>
      </c>
      <c r="Y8" s="43" t="s">
        <v>295</v>
      </c>
      <c r="Z8" s="105" t="s">
        <v>125</v>
      </c>
      <c r="AA8" s="46"/>
      <c r="AB8" s="47" t="s">
        <v>1114</v>
      </c>
    </row>
    <row r="9" spans="1:28" s="19" customFormat="1" ht="25.95" customHeight="1">
      <c r="A9" s="27"/>
      <c r="B9" s="28"/>
      <c r="C9" s="35"/>
      <c r="E9" s="28"/>
      <c r="F9" s="28"/>
      <c r="G9" s="10"/>
      <c r="H9" s="33">
        <v>2022</v>
      </c>
      <c r="I9" s="33" t="s">
        <v>33</v>
      </c>
      <c r="J9" s="30" t="s">
        <v>15</v>
      </c>
      <c r="K9" s="32"/>
      <c r="L9" s="32">
        <v>400000</v>
      </c>
      <c r="M9" s="106" t="s">
        <v>488</v>
      </c>
      <c r="N9" s="333">
        <f ca="1">O9-364</f>
        <v>44857</v>
      </c>
      <c r="O9" s="333">
        <f ca="1">N8-1</f>
        <v>45221</v>
      </c>
      <c r="P9" s="32">
        <v>9875.77</v>
      </c>
      <c r="Q9" s="32">
        <v>11455.8932</v>
      </c>
      <c r="R9" s="398" t="s">
        <v>1735</v>
      </c>
      <c r="S9" s="374">
        <v>1</v>
      </c>
      <c r="T9" s="106" t="s">
        <v>349</v>
      </c>
      <c r="U9" s="106" t="s">
        <v>140</v>
      </c>
      <c r="V9" s="54"/>
      <c r="W9" s="59"/>
      <c r="X9" s="33">
        <v>1</v>
      </c>
      <c r="Y9" s="30" t="s">
        <v>487</v>
      </c>
      <c r="Z9" s="106" t="s">
        <v>125</v>
      </c>
      <c r="AA9" s="106" t="s">
        <v>489</v>
      </c>
      <c r="AB9" s="25" t="s">
        <v>1115</v>
      </c>
    </row>
    <row r="10" spans="1:28" s="19" customFormat="1" ht="25.95" customHeight="1">
      <c r="A10" s="27"/>
      <c r="B10" s="28"/>
      <c r="C10" s="35"/>
      <c r="E10" s="35"/>
      <c r="F10" s="35"/>
      <c r="G10" s="11"/>
      <c r="H10" s="46">
        <v>2021</v>
      </c>
      <c r="I10" s="46" t="s">
        <v>33</v>
      </c>
      <c r="J10" s="43" t="s">
        <v>15</v>
      </c>
      <c r="K10" s="45"/>
      <c r="L10" s="45">
        <v>410000</v>
      </c>
      <c r="M10" s="105" t="s">
        <v>488</v>
      </c>
      <c r="N10" s="334">
        <f ca="1">O10-364</f>
        <v>44492</v>
      </c>
      <c r="O10" s="334">
        <f ca="1">N9-1</f>
        <v>44856</v>
      </c>
      <c r="P10" s="45">
        <v>10576.5</v>
      </c>
      <c r="Q10" s="45">
        <v>12268.74</v>
      </c>
      <c r="R10" s="397" t="s">
        <v>1735</v>
      </c>
      <c r="S10" s="376">
        <v>1</v>
      </c>
      <c r="T10" s="105" t="s">
        <v>349</v>
      </c>
      <c r="U10" s="105" t="s">
        <v>567</v>
      </c>
      <c r="V10" s="54"/>
      <c r="W10" s="59"/>
      <c r="X10" s="46">
        <v>1</v>
      </c>
      <c r="Y10" s="43" t="s">
        <v>487</v>
      </c>
      <c r="Z10" s="105" t="s">
        <v>125</v>
      </c>
      <c r="AA10" s="46"/>
      <c r="AB10" s="47" t="s">
        <v>1116</v>
      </c>
    </row>
    <row r="11" spans="1:28" s="19" customFormat="1" ht="25.95" customHeight="1">
      <c r="A11" s="27"/>
      <c r="B11" s="28"/>
      <c r="C11" s="35"/>
      <c r="E11" s="28"/>
      <c r="F11" s="28"/>
      <c r="G11" s="10"/>
      <c r="H11" s="25">
        <v>2020</v>
      </c>
      <c r="I11" s="25" t="s">
        <v>33</v>
      </c>
      <c r="J11" s="25" t="s">
        <v>15</v>
      </c>
      <c r="K11" s="29"/>
      <c r="L11" s="32">
        <v>420000</v>
      </c>
      <c r="M11" s="30" t="s">
        <v>488</v>
      </c>
      <c r="N11" s="333">
        <f ca="1">O11-364</f>
        <v>44127</v>
      </c>
      <c r="O11" s="333">
        <f ca="1">N10-1</f>
        <v>44491</v>
      </c>
      <c r="P11" s="32">
        <v>11277.23</v>
      </c>
      <c r="Q11" s="32">
        <v>13081.586799999999</v>
      </c>
      <c r="R11" s="394" t="s">
        <v>1735</v>
      </c>
      <c r="S11" s="374">
        <v>1</v>
      </c>
      <c r="T11" s="29" t="s">
        <v>349</v>
      </c>
      <c r="U11" s="29" t="s">
        <v>567</v>
      </c>
      <c r="V11" s="54"/>
      <c r="W11" s="59"/>
      <c r="X11" s="579"/>
      <c r="Z11" s="12"/>
      <c r="AA11" s="29"/>
    </row>
    <row r="12" spans="1:28" s="19" customFormat="1" ht="25.95" customHeight="1">
      <c r="A12" s="27"/>
      <c r="B12" s="28"/>
      <c r="C12" s="35"/>
      <c r="E12" s="35"/>
      <c r="F12" s="35"/>
      <c r="G12" s="260"/>
      <c r="H12" s="11"/>
      <c r="I12" s="47"/>
      <c r="J12" s="71"/>
      <c r="K12" s="47"/>
      <c r="L12" s="47"/>
      <c r="M12" s="45"/>
      <c r="N12" s="42"/>
      <c r="O12" s="42"/>
      <c r="P12" s="43"/>
      <c r="Q12" s="105"/>
      <c r="R12" s="397"/>
      <c r="S12" s="42"/>
      <c r="T12" s="42"/>
      <c r="U12" s="42"/>
      <c r="V12" s="54"/>
      <c r="W12" s="59"/>
      <c r="X12" s="46"/>
      <c r="Y12" s="46"/>
      <c r="Z12" s="46"/>
      <c r="AA12" s="29"/>
    </row>
    <row r="13" spans="1:28" s="19" customFormat="1" ht="25.95" customHeight="1">
      <c r="A13" s="27"/>
      <c r="B13" s="28"/>
      <c r="C13" s="35"/>
      <c r="E13" s="28"/>
      <c r="F13" s="28"/>
      <c r="G13" s="259"/>
      <c r="H13" s="10"/>
      <c r="I13" s="25"/>
      <c r="J13" s="141"/>
      <c r="K13" s="25"/>
      <c r="L13" s="25"/>
      <c r="M13" s="32"/>
      <c r="N13" s="29"/>
      <c r="O13" s="29"/>
      <c r="P13" s="30"/>
      <c r="Q13" s="106"/>
      <c r="R13" s="398"/>
      <c r="S13" s="29"/>
      <c r="T13" s="29"/>
      <c r="U13" s="29"/>
      <c r="V13" s="54"/>
      <c r="W13" s="59"/>
      <c r="X13" s="33"/>
      <c r="Y13" s="33"/>
      <c r="Z13" s="33"/>
      <c r="AA13" s="29"/>
    </row>
    <row r="14" spans="1:28" s="19" customFormat="1" ht="25.95" customHeight="1">
      <c r="A14" s="27"/>
      <c r="B14" s="28"/>
      <c r="C14" s="35"/>
      <c r="E14" s="35"/>
      <c r="F14" s="35"/>
      <c r="G14" s="260"/>
      <c r="H14" s="11"/>
      <c r="I14" s="47"/>
      <c r="J14" s="71"/>
      <c r="K14" s="47"/>
      <c r="L14" s="47"/>
      <c r="M14" s="45"/>
      <c r="N14" s="42"/>
      <c r="O14" s="42"/>
      <c r="P14" s="43"/>
      <c r="Q14" s="105"/>
      <c r="R14" s="397"/>
      <c r="S14" s="42"/>
      <c r="T14" s="42"/>
      <c r="U14" s="42"/>
      <c r="V14" s="54"/>
      <c r="W14" s="59"/>
      <c r="X14" s="46"/>
      <c r="Y14" s="46"/>
      <c r="Z14" s="46"/>
    </row>
    <row r="15" spans="1:28" s="19" customFormat="1" ht="25.95" customHeight="1">
      <c r="A15" s="27"/>
      <c r="B15" s="28"/>
      <c r="C15" s="35"/>
      <c r="E15" s="28"/>
      <c r="F15" s="28"/>
      <c r="G15" s="259"/>
      <c r="H15" s="10"/>
      <c r="I15" s="25"/>
      <c r="J15" s="141"/>
      <c r="K15" s="25"/>
      <c r="L15" s="25"/>
      <c r="M15" s="32"/>
      <c r="N15" s="29"/>
      <c r="O15" s="29"/>
      <c r="P15" s="30"/>
      <c r="Q15" s="106"/>
      <c r="R15" s="398"/>
      <c r="S15" s="29"/>
      <c r="T15" s="29"/>
      <c r="U15" s="29"/>
      <c r="V15" s="54"/>
      <c r="W15" s="59"/>
      <c r="X15" s="33"/>
      <c r="Y15" s="33"/>
      <c r="Z15" s="33"/>
    </row>
    <row r="16" spans="1:28" s="19" customFormat="1" ht="25.95" customHeight="1">
      <c r="A16" s="27"/>
      <c r="B16" s="28"/>
      <c r="C16" s="35"/>
      <c r="E16" s="35"/>
      <c r="F16" s="35"/>
      <c r="G16" s="260"/>
      <c r="H16" s="11"/>
      <c r="I16" s="47"/>
      <c r="J16" s="71"/>
      <c r="K16" s="47"/>
      <c r="L16" s="47"/>
      <c r="M16" s="45"/>
      <c r="N16" s="42"/>
      <c r="O16" s="42"/>
      <c r="P16" s="43"/>
      <c r="Q16" s="105"/>
      <c r="R16" s="397"/>
      <c r="S16" s="42"/>
      <c r="T16" s="42"/>
      <c r="U16" s="42"/>
      <c r="V16" s="54"/>
      <c r="W16" s="59"/>
      <c r="X16" s="46"/>
      <c r="Y16" s="46"/>
      <c r="Z16" s="46"/>
    </row>
    <row r="17" spans="1:27" s="19" customFormat="1" ht="25.95" customHeight="1">
      <c r="A17" s="27"/>
      <c r="B17" s="28"/>
      <c r="C17" s="35"/>
      <c r="E17" s="28"/>
      <c r="F17" s="28"/>
      <c r="G17" s="259"/>
      <c r="H17" s="10"/>
      <c r="I17" s="25"/>
      <c r="J17" s="141"/>
      <c r="K17" s="25"/>
      <c r="L17" s="25"/>
      <c r="M17" s="32"/>
      <c r="N17" s="29"/>
      <c r="O17" s="29"/>
      <c r="P17" s="30"/>
      <c r="Q17" s="106"/>
      <c r="R17" s="398"/>
      <c r="S17" s="29"/>
      <c r="T17" s="29"/>
      <c r="U17" s="29"/>
      <c r="V17" s="54"/>
      <c r="W17" s="59"/>
      <c r="X17" s="33"/>
      <c r="Y17" s="33"/>
      <c r="Z17" s="33"/>
    </row>
    <row r="18" spans="1:27" s="19" customFormat="1" ht="25.95" customHeight="1">
      <c r="A18" s="27"/>
      <c r="B18" s="28"/>
      <c r="C18" s="35"/>
      <c r="E18" s="35"/>
      <c r="F18" s="35"/>
      <c r="G18" s="260"/>
      <c r="H18" s="11"/>
      <c r="I18" s="47"/>
      <c r="J18" s="71"/>
      <c r="K18" s="47"/>
      <c r="L18" s="47"/>
      <c r="M18" s="45"/>
      <c r="N18" s="42"/>
      <c r="O18" s="42"/>
      <c r="P18" s="43"/>
      <c r="Q18" s="105"/>
      <c r="R18" s="397"/>
      <c r="S18" s="42"/>
      <c r="T18" s="42"/>
      <c r="U18" s="42"/>
      <c r="V18" s="54"/>
      <c r="W18" s="59"/>
      <c r="X18" s="46"/>
      <c r="Y18" s="46"/>
      <c r="Z18" s="46"/>
    </row>
    <row r="19" spans="1:27" s="19" customFormat="1" ht="25.95" customHeight="1">
      <c r="A19" s="27"/>
      <c r="B19" s="28"/>
      <c r="C19" s="35"/>
      <c r="E19" s="28"/>
      <c r="F19" s="28"/>
      <c r="G19" s="259"/>
      <c r="H19" s="10"/>
      <c r="I19" s="25"/>
      <c r="J19" s="141"/>
      <c r="K19" s="25"/>
      <c r="L19" s="25"/>
      <c r="M19" s="32"/>
      <c r="N19" s="29"/>
      <c r="O19" s="29"/>
      <c r="P19" s="30"/>
      <c r="Q19" s="106"/>
      <c r="R19" s="398"/>
      <c r="S19" s="29"/>
      <c r="T19" s="29"/>
      <c r="U19" s="29"/>
      <c r="V19" s="54"/>
      <c r="W19" s="59"/>
      <c r="X19" s="33"/>
      <c r="Y19" s="33"/>
      <c r="Z19" s="33"/>
      <c r="AA19" s="29"/>
    </row>
    <row r="20" spans="1:27" s="19" customFormat="1" ht="25.95" customHeight="1">
      <c r="A20" s="27"/>
      <c r="B20" s="28"/>
      <c r="C20" s="35"/>
      <c r="E20" s="35"/>
      <c r="F20" s="35"/>
      <c r="G20" s="260"/>
      <c r="H20" s="11"/>
      <c r="I20" s="47"/>
      <c r="J20" s="71"/>
      <c r="K20" s="47"/>
      <c r="L20" s="47"/>
      <c r="M20" s="45"/>
      <c r="N20" s="42"/>
      <c r="O20" s="42"/>
      <c r="P20" s="43"/>
      <c r="Q20" s="105"/>
      <c r="R20" s="397"/>
      <c r="S20" s="42"/>
      <c r="T20" s="42"/>
      <c r="U20" s="42"/>
      <c r="V20" s="54"/>
      <c r="W20" s="59"/>
      <c r="X20" s="46"/>
      <c r="Y20" s="46"/>
      <c r="Z20" s="46"/>
      <c r="AA20" s="29"/>
    </row>
    <row r="21" spans="1:27" s="19" customFormat="1" ht="31.95" customHeight="1">
      <c r="A21" s="27"/>
      <c r="B21" s="28"/>
      <c r="C21" s="35"/>
      <c r="E21" s="28"/>
      <c r="F21" s="28"/>
      <c r="G21" s="10"/>
      <c r="H21" s="25"/>
      <c r="I21" s="25"/>
      <c r="J21" s="25"/>
      <c r="K21" s="25"/>
      <c r="L21" s="29"/>
      <c r="M21" s="30"/>
      <c r="N21" s="32"/>
      <c r="O21" s="32"/>
      <c r="P21" s="232"/>
      <c r="Q21" s="232"/>
      <c r="R21" s="114"/>
      <c r="S21" s="232"/>
      <c r="T21" s="232"/>
      <c r="U21" s="29"/>
      <c r="W21" s="7"/>
      <c r="X21" s="118"/>
      <c r="Y21" s="118"/>
      <c r="Z21" s="118"/>
      <c r="AA21" s="29"/>
    </row>
    <row r="22" spans="1:27" s="19" customFormat="1" ht="10.050000000000001" customHeight="1">
      <c r="A22" s="27"/>
      <c r="B22" s="28"/>
      <c r="C22" s="35"/>
      <c r="E22" s="28"/>
      <c r="F22" s="28"/>
      <c r="G22" s="10"/>
      <c r="H22" s="25"/>
      <c r="I22" s="25"/>
      <c r="J22" s="25"/>
      <c r="K22" s="25"/>
      <c r="L22" s="29"/>
      <c r="M22" s="30"/>
      <c r="N22" s="32"/>
      <c r="O22" s="32"/>
      <c r="P22" s="30"/>
      <c r="Q22" s="30"/>
      <c r="R22" s="114"/>
      <c r="S22" s="30"/>
      <c r="T22" s="30"/>
      <c r="U22" s="29"/>
      <c r="W22" s="7"/>
      <c r="Z22" s="12"/>
      <c r="AA22" s="29"/>
    </row>
    <row r="23" spans="1:27" s="2" customFormat="1" ht="19.95" customHeight="1">
      <c r="A23" s="36"/>
      <c r="C23" s="35"/>
      <c r="G23" s="8"/>
      <c r="L23" s="3"/>
      <c r="M23" s="3"/>
      <c r="N23" s="3"/>
      <c r="O23" s="3"/>
      <c r="P23" s="3"/>
      <c r="Q23" s="3"/>
      <c r="R23" s="4"/>
      <c r="S23" s="3"/>
      <c r="T23" s="3"/>
      <c r="U23" s="3"/>
      <c r="V23" s="4"/>
      <c r="Z23" s="8"/>
      <c r="AA23" s="3"/>
    </row>
    <row r="24" spans="1:27" s="2" customFormat="1" ht="19.8" customHeight="1">
      <c r="A24" s="36"/>
      <c r="C24" s="35"/>
      <c r="G24" s="8"/>
      <c r="L24" s="3"/>
      <c r="M24" s="3"/>
      <c r="N24" s="3"/>
      <c r="O24" s="3"/>
      <c r="P24" s="3"/>
      <c r="Q24" s="3"/>
      <c r="R24" s="4"/>
      <c r="S24" s="4"/>
      <c r="T24" s="3"/>
      <c r="U24" s="3"/>
      <c r="V24" s="4"/>
      <c r="Z24" s="8"/>
      <c r="AA24" s="3"/>
    </row>
    <row r="25" spans="1:27" ht="19.95" customHeight="1"/>
    <row r="26" spans="1:27" ht="19.95" customHeight="1"/>
    <row r="27" spans="1:27" ht="19.95" customHeight="1"/>
    <row r="28" spans="1:27" ht="19.95" customHeight="1"/>
  </sheetData>
  <mergeCells count="3">
    <mergeCell ref="A2:B2"/>
    <mergeCell ref="E2:O2"/>
    <mergeCell ref="E4:I4"/>
  </mergeCells>
  <pageMargins left="0.7" right="0.7" top="0.75" bottom="0.75" header="0.3" footer="0.3"/>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2CD8A-2821-43AE-B425-BCB414EA86CA}">
  <sheetPr codeName="Sheet73">
    <tabColor rgb="FF4FF721"/>
  </sheetPr>
  <dimension ref="A1:V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8.33203125" style="40" hidden="1" customWidth="1"/>
    <col min="9" max="9" width="11.88671875" style="5" customWidth="1"/>
    <col min="10" max="10" width="15.44140625" style="5" customWidth="1"/>
    <col min="11" max="12" width="12.77734375" style="5" customWidth="1"/>
    <col min="13" max="13" width="8.5546875" style="5" customWidth="1"/>
    <col min="14" max="14" width="12.77734375" style="37" customWidth="1"/>
    <col min="15" max="15" width="10.33203125" style="37" bestFit="1" customWidth="1"/>
    <col min="16" max="16" width="14.21875" style="37" customWidth="1"/>
    <col min="17" max="17" width="11.6640625" style="37" customWidth="1"/>
    <col min="18" max="18" width="24.21875" style="37" customWidth="1"/>
    <col min="19" max="19" width="24" style="37" customWidth="1"/>
    <col min="20" max="20" width="10.33203125" style="38" customWidth="1"/>
    <col min="21" max="21" width="1.77734375" style="38" customWidth="1"/>
    <col min="22" max="22" width="1.88671875" style="2" customWidth="1"/>
    <col min="23" max="23" width="12.44140625" style="5" bestFit="1" customWidth="1"/>
    <col min="24" max="24" width="11.21875" style="5" bestFit="1" customWidth="1"/>
    <col min="25" max="25" width="14.44140625" style="5" bestFit="1" customWidth="1"/>
    <col min="26" max="26" width="5.21875" style="5" bestFit="1" customWidth="1"/>
    <col min="27" max="28" width="9.109375" style="5"/>
    <col min="29" max="29" width="13.6640625" style="5" bestFit="1" customWidth="1"/>
    <col min="30" max="30" width="12.77734375" style="5" bestFit="1" customWidth="1"/>
    <col min="31" max="31" width="11.44140625" style="5" bestFit="1" customWidth="1"/>
    <col min="32" max="16384" width="9.109375" style="5"/>
  </cols>
  <sheetData>
    <row r="1" spans="1:22" s="2" customFormat="1" ht="14.4" customHeight="1">
      <c r="A1" s="1"/>
      <c r="B1"/>
      <c r="G1" s="8"/>
      <c r="H1" s="8"/>
      <c r="N1" s="3"/>
      <c r="O1" s="3"/>
      <c r="P1" s="3"/>
      <c r="Q1" s="3"/>
      <c r="R1" s="3"/>
      <c r="S1" s="3"/>
      <c r="T1" s="4"/>
      <c r="U1" s="4"/>
    </row>
    <row r="2" spans="1:22" customFormat="1" ht="35.4" customHeight="1">
      <c r="A2" s="1800"/>
      <c r="B2" s="1769"/>
      <c r="C2" s="2"/>
      <c r="D2" s="5"/>
      <c r="E2" s="2112" t="s">
        <v>2071</v>
      </c>
      <c r="F2" s="1769"/>
      <c r="G2" s="1769"/>
      <c r="H2" s="1769"/>
      <c r="I2" s="1769"/>
      <c r="J2" s="1769"/>
      <c r="K2" s="1769"/>
      <c r="L2" s="1769"/>
      <c r="M2" s="1797"/>
      <c r="N2" s="1769"/>
      <c r="O2" s="1769"/>
      <c r="P2" s="1769"/>
      <c r="Q2" s="1769"/>
      <c r="R2" s="1769"/>
      <c r="S2" s="5"/>
      <c r="T2" s="5"/>
      <c r="U2" s="5"/>
      <c r="V2" s="7"/>
    </row>
    <row r="3" spans="1:22" customFormat="1" ht="14.4" customHeight="1">
      <c r="A3" s="1"/>
      <c r="C3" s="2"/>
      <c r="D3" s="8"/>
      <c r="E3" s="8"/>
      <c r="F3" s="2"/>
      <c r="G3" s="8"/>
      <c r="H3" s="8"/>
      <c r="I3" s="9"/>
      <c r="J3" s="9"/>
      <c r="K3" s="2"/>
      <c r="L3" s="2"/>
      <c r="M3" s="2"/>
      <c r="N3" s="2"/>
      <c r="O3" s="2"/>
      <c r="P3" s="2"/>
      <c r="Q3" s="2"/>
      <c r="R3" s="2"/>
      <c r="S3" s="2"/>
      <c r="T3" s="2"/>
      <c r="U3" s="2"/>
      <c r="V3" s="7"/>
    </row>
    <row r="4" spans="1:22" s="16" customFormat="1" ht="34.950000000000003" customHeight="1">
      <c r="A4" s="13"/>
      <c r="B4" s="14"/>
      <c r="C4" s="15"/>
      <c r="E4" s="1798" t="s">
        <v>1435</v>
      </c>
      <c r="F4" s="1799"/>
      <c r="G4" s="1799"/>
      <c r="H4" s="1799"/>
      <c r="I4" s="1799"/>
      <c r="J4" s="1799"/>
      <c r="K4" s="41"/>
      <c r="L4" s="41"/>
      <c r="N4" s="112"/>
      <c r="O4" s="112"/>
      <c r="P4" s="74"/>
      <c r="Q4" s="75"/>
      <c r="R4" s="75"/>
      <c r="S4" s="18"/>
      <c r="T4" s="18"/>
      <c r="U4" s="18"/>
      <c r="V4" s="7"/>
    </row>
    <row r="5" spans="1:22" s="16" customFormat="1" ht="10.050000000000001" customHeight="1">
      <c r="A5" s="13"/>
      <c r="B5" s="14"/>
      <c r="C5" s="15"/>
      <c r="E5" s="104"/>
      <c r="F5" s="104"/>
      <c r="G5" s="104"/>
      <c r="H5" s="41"/>
      <c r="I5" s="41"/>
      <c r="J5" s="41"/>
      <c r="K5" s="41"/>
      <c r="L5" s="41"/>
      <c r="N5" s="112"/>
      <c r="O5" s="112"/>
      <c r="Q5" s="75"/>
      <c r="R5" s="75"/>
      <c r="S5" s="18"/>
      <c r="T5" s="18"/>
      <c r="U5" s="18"/>
      <c r="V5" s="7"/>
    </row>
    <row r="6" spans="1:22" s="183" customFormat="1" ht="25.95" customHeight="1">
      <c r="A6" s="27"/>
      <c r="B6" s="27"/>
      <c r="C6" s="352"/>
      <c r="E6" s="133"/>
      <c r="F6" s="133"/>
      <c r="G6" s="465" t="s">
        <v>47</v>
      </c>
      <c r="H6" s="466" t="s">
        <v>48</v>
      </c>
      <c r="I6" s="134" t="s">
        <v>134</v>
      </c>
      <c r="J6" s="138" t="s">
        <v>129</v>
      </c>
      <c r="K6" s="134" t="s">
        <v>127</v>
      </c>
      <c r="L6" s="134" t="s">
        <v>117</v>
      </c>
      <c r="M6" s="135" t="s">
        <v>11</v>
      </c>
      <c r="N6" s="136" t="s">
        <v>126</v>
      </c>
      <c r="O6" s="137" t="s">
        <v>130</v>
      </c>
      <c r="P6" s="139" t="s">
        <v>304</v>
      </c>
      <c r="Q6" s="137" t="s">
        <v>135</v>
      </c>
      <c r="R6" s="137" t="s">
        <v>292</v>
      </c>
      <c r="S6" s="140" t="s">
        <v>465</v>
      </c>
      <c r="T6" s="140"/>
      <c r="U6" s="167"/>
      <c r="V6" s="467"/>
    </row>
    <row r="7" spans="1:22" s="19" customFormat="1" ht="25.95" customHeight="1">
      <c r="A7" s="27"/>
      <c r="B7" s="28"/>
      <c r="C7" s="35"/>
      <c r="E7" s="28"/>
      <c r="F7" s="28"/>
      <c r="G7" s="259">
        <v>1</v>
      </c>
      <c r="H7" s="10"/>
      <c r="I7" s="25" t="s">
        <v>138</v>
      </c>
      <c r="J7" s="29" t="s">
        <v>128</v>
      </c>
      <c r="K7" s="232">
        <v>45640</v>
      </c>
      <c r="L7" s="32">
        <v>5727.9466000000002</v>
      </c>
      <c r="M7" s="25" t="s">
        <v>121</v>
      </c>
      <c r="N7" s="32"/>
      <c r="O7" s="232"/>
      <c r="P7" s="12"/>
      <c r="Q7" s="106"/>
      <c r="R7" s="106" t="s">
        <v>12</v>
      </c>
      <c r="S7" s="33"/>
      <c r="T7" s="33"/>
      <c r="U7" s="54"/>
      <c r="V7" s="59"/>
    </row>
    <row r="8" spans="1:22" s="19" customFormat="1" ht="25.95" customHeight="1">
      <c r="A8" s="27"/>
      <c r="B8" s="28"/>
      <c r="C8" s="35"/>
      <c r="E8" s="35"/>
      <c r="F8" s="35"/>
      <c r="G8" s="260">
        <v>2</v>
      </c>
      <c r="H8" s="11"/>
      <c r="I8" s="47" t="s">
        <v>137</v>
      </c>
      <c r="J8" s="42" t="s">
        <v>128</v>
      </c>
      <c r="K8" s="233">
        <v>45610</v>
      </c>
      <c r="L8" s="45">
        <v>5727.9466000000002</v>
      </c>
      <c r="M8" s="47" t="s">
        <v>120</v>
      </c>
      <c r="N8" s="45">
        <v>5727.9466000000002</v>
      </c>
      <c r="O8" s="233">
        <v>45610</v>
      </c>
      <c r="P8" s="105" t="s">
        <v>305</v>
      </c>
      <c r="Q8" s="105" t="s">
        <v>136</v>
      </c>
      <c r="R8" s="105" t="s">
        <v>12</v>
      </c>
      <c r="S8" s="46"/>
      <c r="T8" s="46"/>
      <c r="U8" s="54"/>
      <c r="V8" s="59"/>
    </row>
    <row r="9" spans="1:22" s="19" customFormat="1" ht="25.95" customHeight="1">
      <c r="A9" s="27"/>
      <c r="B9" s="28"/>
      <c r="C9" s="35"/>
      <c r="E9" s="28"/>
      <c r="F9" s="28"/>
      <c r="G9" s="259">
        <v>3</v>
      </c>
      <c r="H9" s="10"/>
      <c r="I9" s="25" t="s">
        <v>342</v>
      </c>
      <c r="J9" s="29" t="s">
        <v>349</v>
      </c>
      <c r="K9" s="232">
        <v>45219</v>
      </c>
      <c r="L9" s="32">
        <v>11455.8932</v>
      </c>
      <c r="M9" s="25" t="s">
        <v>120</v>
      </c>
      <c r="N9" s="32">
        <v>11455.8932</v>
      </c>
      <c r="O9" s="232">
        <v>45219</v>
      </c>
      <c r="P9" s="106" t="s">
        <v>70</v>
      </c>
      <c r="Q9" s="106"/>
      <c r="R9" s="106" t="s">
        <v>12</v>
      </c>
      <c r="S9" s="33"/>
      <c r="T9" s="33"/>
      <c r="U9" s="54"/>
      <c r="V9" s="59"/>
    </row>
    <row r="10" spans="1:22" s="19" customFormat="1" ht="25.95" customHeight="1">
      <c r="A10" s="27"/>
      <c r="B10" s="28"/>
      <c r="C10" s="35"/>
      <c r="E10" s="35"/>
      <c r="F10" s="35"/>
      <c r="G10" s="260">
        <v>4</v>
      </c>
      <c r="H10" s="11"/>
      <c r="I10" s="47" t="s">
        <v>343</v>
      </c>
      <c r="J10" s="42" t="s">
        <v>349</v>
      </c>
      <c r="K10" s="233">
        <v>44854</v>
      </c>
      <c r="L10" s="45">
        <v>12268.74</v>
      </c>
      <c r="M10" s="47" t="s">
        <v>120</v>
      </c>
      <c r="N10" s="45">
        <v>12268.74</v>
      </c>
      <c r="O10" s="233">
        <v>44854</v>
      </c>
      <c r="P10" s="105" t="s">
        <v>305</v>
      </c>
      <c r="Q10" s="105"/>
      <c r="R10" s="105" t="s">
        <v>12</v>
      </c>
      <c r="S10" s="46"/>
      <c r="T10" s="46"/>
      <c r="U10" s="54"/>
      <c r="V10" s="59"/>
    </row>
    <row r="11" spans="1:22" s="19" customFormat="1" ht="25.95" customHeight="1">
      <c r="A11" s="27"/>
      <c r="B11" s="28"/>
      <c r="C11" s="35"/>
      <c r="E11" s="28"/>
      <c r="F11" s="28"/>
      <c r="G11" s="259">
        <v>5</v>
      </c>
      <c r="H11" s="10"/>
      <c r="I11" s="25" t="s">
        <v>344</v>
      </c>
      <c r="J11" s="29" t="s">
        <v>349</v>
      </c>
      <c r="K11" s="232">
        <v>44488</v>
      </c>
      <c r="L11" s="32">
        <v>14383.095199999998</v>
      </c>
      <c r="M11" s="25" t="s">
        <v>120</v>
      </c>
      <c r="N11" s="32">
        <v>14383.095199999998</v>
      </c>
      <c r="O11" s="232">
        <v>44488</v>
      </c>
      <c r="P11" s="106" t="s">
        <v>305</v>
      </c>
      <c r="Q11" s="106"/>
      <c r="R11" s="106" t="s">
        <v>12</v>
      </c>
      <c r="S11" s="29"/>
      <c r="T11" s="33"/>
      <c r="U11" s="54"/>
      <c r="V11" s="59"/>
    </row>
    <row r="12" spans="1:22" s="19" customFormat="1" ht="25.95" customHeight="1">
      <c r="A12" s="27"/>
      <c r="B12" s="28"/>
      <c r="C12" s="35"/>
      <c r="E12" s="35"/>
      <c r="F12" s="35"/>
      <c r="G12" s="260"/>
      <c r="H12" s="11"/>
      <c r="I12" s="47"/>
      <c r="J12" s="71"/>
      <c r="K12" s="47"/>
      <c r="L12" s="47"/>
      <c r="M12" s="45"/>
      <c r="N12" s="42"/>
      <c r="O12" s="334"/>
      <c r="P12" s="43"/>
      <c r="Q12" s="105"/>
      <c r="R12" s="105"/>
      <c r="S12" s="42"/>
      <c r="T12" s="46"/>
      <c r="U12" s="54"/>
      <c r="V12" s="59"/>
    </row>
    <row r="13" spans="1:22" s="19" customFormat="1" ht="25.95" customHeight="1">
      <c r="A13" s="27"/>
      <c r="B13" s="28"/>
      <c r="C13" s="35"/>
      <c r="E13" s="28"/>
      <c r="F13" s="28"/>
      <c r="G13" s="259"/>
      <c r="H13" s="10"/>
      <c r="I13" s="25"/>
      <c r="J13" s="141"/>
      <c r="K13" s="25"/>
      <c r="L13" s="25"/>
      <c r="M13" s="32"/>
      <c r="N13" s="29"/>
      <c r="O13" s="333"/>
      <c r="P13" s="30"/>
      <c r="Q13" s="106"/>
      <c r="R13" s="106"/>
      <c r="S13" s="29"/>
      <c r="T13" s="33"/>
      <c r="U13" s="54"/>
      <c r="V13" s="59"/>
    </row>
    <row r="14" spans="1:22" s="19" customFormat="1" ht="25.95" customHeight="1">
      <c r="A14" s="27"/>
      <c r="B14" s="28"/>
      <c r="C14" s="35"/>
      <c r="E14" s="35"/>
      <c r="F14" s="35"/>
      <c r="G14" s="260"/>
      <c r="H14" s="11"/>
      <c r="I14" s="47"/>
      <c r="J14" s="71"/>
      <c r="K14" s="47"/>
      <c r="L14" s="47"/>
      <c r="M14" s="45"/>
      <c r="N14" s="42"/>
      <c r="O14" s="334"/>
      <c r="P14" s="43"/>
      <c r="Q14" s="105"/>
      <c r="R14" s="105"/>
      <c r="S14" s="42"/>
      <c r="T14" s="46"/>
      <c r="U14" s="54"/>
      <c r="V14" s="59"/>
    </row>
    <row r="15" spans="1:22" s="19" customFormat="1" ht="25.95" customHeight="1">
      <c r="A15" s="27"/>
      <c r="B15" s="28"/>
      <c r="C15" s="35"/>
      <c r="E15" s="28"/>
      <c r="F15" s="28"/>
      <c r="G15" s="259"/>
      <c r="H15" s="10"/>
      <c r="I15" s="25"/>
      <c r="J15" s="141"/>
      <c r="K15" s="25"/>
      <c r="L15" s="25"/>
      <c r="M15" s="32"/>
      <c r="N15" s="29"/>
      <c r="O15" s="333"/>
      <c r="P15" s="30"/>
      <c r="Q15" s="106"/>
      <c r="R15" s="106"/>
      <c r="S15" s="29"/>
      <c r="T15" s="33"/>
      <c r="U15" s="54"/>
      <c r="V15" s="59"/>
    </row>
    <row r="16" spans="1:22" s="19" customFormat="1" ht="25.95" customHeight="1">
      <c r="A16" s="27"/>
      <c r="B16" s="28"/>
      <c r="C16" s="35"/>
      <c r="E16" s="35"/>
      <c r="F16" s="35"/>
      <c r="G16" s="260"/>
      <c r="H16" s="11"/>
      <c r="I16" s="47"/>
      <c r="J16" s="71"/>
      <c r="K16" s="47"/>
      <c r="L16" s="47"/>
      <c r="M16" s="45"/>
      <c r="N16" s="42"/>
      <c r="O16" s="334"/>
      <c r="P16" s="43"/>
      <c r="Q16" s="105"/>
      <c r="R16" s="105"/>
      <c r="S16" s="42"/>
      <c r="T16" s="46"/>
      <c r="U16" s="54"/>
      <c r="V16" s="59"/>
    </row>
    <row r="17" spans="1:22" s="19" customFormat="1" ht="25.95" customHeight="1">
      <c r="A17" s="27"/>
      <c r="B17" s="28"/>
      <c r="C17" s="35"/>
      <c r="E17" s="28"/>
      <c r="F17" s="28"/>
      <c r="G17" s="259"/>
      <c r="H17" s="10"/>
      <c r="I17" s="25"/>
      <c r="J17" s="141"/>
      <c r="K17" s="25"/>
      <c r="L17" s="25"/>
      <c r="M17" s="32"/>
      <c r="N17" s="29"/>
      <c r="O17" s="333"/>
      <c r="P17" s="30"/>
      <c r="Q17" s="106"/>
      <c r="R17" s="106"/>
      <c r="S17" s="29"/>
      <c r="T17" s="33"/>
      <c r="U17" s="54"/>
      <c r="V17" s="59"/>
    </row>
    <row r="18" spans="1:22" s="19" customFormat="1" ht="25.95" customHeight="1">
      <c r="A18" s="27"/>
      <c r="B18" s="28"/>
      <c r="C18" s="35"/>
      <c r="E18" s="35"/>
      <c r="F18" s="35"/>
      <c r="G18" s="260"/>
      <c r="H18" s="11"/>
      <c r="I18" s="47"/>
      <c r="J18" s="71"/>
      <c r="K18" s="47"/>
      <c r="L18" s="47"/>
      <c r="M18" s="45"/>
      <c r="N18" s="42"/>
      <c r="O18" s="334"/>
      <c r="P18" s="43"/>
      <c r="Q18" s="105"/>
      <c r="R18" s="105"/>
      <c r="S18" s="42"/>
      <c r="T18" s="46"/>
      <c r="U18" s="54"/>
      <c r="V18" s="59"/>
    </row>
    <row r="19" spans="1:22" s="19" customFormat="1" ht="25.95" customHeight="1">
      <c r="A19" s="27"/>
      <c r="B19" s="28"/>
      <c r="C19" s="35"/>
      <c r="E19" s="28"/>
      <c r="F19" s="28"/>
      <c r="G19" s="259"/>
      <c r="H19" s="10"/>
      <c r="I19" s="25"/>
      <c r="J19" s="141"/>
      <c r="K19" s="25"/>
      <c r="L19" s="25"/>
      <c r="M19" s="32"/>
      <c r="N19" s="29"/>
      <c r="O19" s="333"/>
      <c r="P19" s="30"/>
      <c r="Q19" s="106"/>
      <c r="R19" s="106"/>
      <c r="S19" s="29"/>
      <c r="T19" s="33"/>
      <c r="U19" s="54"/>
      <c r="V19" s="59"/>
    </row>
    <row r="20" spans="1:22" s="19" customFormat="1" ht="25.95" customHeight="1">
      <c r="A20" s="27"/>
      <c r="B20" s="28"/>
      <c r="C20" s="35"/>
      <c r="E20" s="35"/>
      <c r="F20" s="35"/>
      <c r="G20" s="260"/>
      <c r="H20" s="11"/>
      <c r="I20" s="47"/>
      <c r="J20" s="71"/>
      <c r="K20" s="47"/>
      <c r="L20" s="47"/>
      <c r="M20" s="45"/>
      <c r="N20" s="42"/>
      <c r="O20" s="334"/>
      <c r="P20" s="43"/>
      <c r="Q20" s="105"/>
      <c r="R20" s="105"/>
      <c r="S20" s="42"/>
      <c r="T20" s="46"/>
      <c r="U20" s="54"/>
      <c r="V20" s="59"/>
    </row>
    <row r="21" spans="1:22" s="19" customFormat="1" ht="31.95" customHeight="1">
      <c r="A21" s="27"/>
      <c r="B21" s="28"/>
      <c r="C21" s="35"/>
      <c r="E21" s="28"/>
      <c r="F21" s="28"/>
      <c r="G21" s="259"/>
      <c r="H21" s="10"/>
      <c r="I21" s="25"/>
      <c r="J21" s="141"/>
      <c r="K21" s="25"/>
      <c r="L21" s="25"/>
      <c r="M21" s="32"/>
      <c r="N21" s="29"/>
      <c r="O21" s="29"/>
      <c r="P21" s="30"/>
      <c r="Q21" s="106"/>
      <c r="R21" s="106"/>
      <c r="S21" s="29"/>
      <c r="T21" s="33"/>
      <c r="V21" s="7"/>
    </row>
    <row r="22" spans="1:22" s="19" customFormat="1" ht="10.050000000000001" customHeight="1">
      <c r="A22" s="27"/>
      <c r="B22" s="28"/>
      <c r="C22" s="35"/>
      <c r="E22" s="28"/>
      <c r="F22" s="28"/>
      <c r="G22" s="10"/>
      <c r="H22" s="10"/>
      <c r="I22" s="25"/>
      <c r="J22" s="25"/>
      <c r="K22" s="25"/>
      <c r="L22" s="25"/>
      <c r="M22" s="25"/>
      <c r="N22" s="29"/>
      <c r="O22" s="29"/>
      <c r="P22" s="30"/>
      <c r="Q22" s="32"/>
      <c r="R22" s="32"/>
      <c r="S22" s="29"/>
      <c r="T22" s="33"/>
      <c r="V22" s="7"/>
    </row>
    <row r="23" spans="1:22" s="2" customFormat="1" ht="19.95" customHeight="1">
      <c r="A23" s="36"/>
      <c r="C23" s="35"/>
      <c r="G23" s="8"/>
      <c r="H23" s="8"/>
      <c r="N23" s="3"/>
      <c r="O23" s="3"/>
      <c r="P23" s="3"/>
      <c r="Q23" s="3"/>
      <c r="R23" s="3"/>
      <c r="S23" s="3"/>
      <c r="T23" s="4"/>
      <c r="U23" s="4"/>
    </row>
    <row r="24" spans="1:22" s="2" customFormat="1" ht="19.8" customHeight="1">
      <c r="A24" s="36"/>
      <c r="C24" s="35"/>
      <c r="G24" s="8"/>
      <c r="H24" s="8"/>
      <c r="N24" s="3"/>
      <c r="O24" s="3"/>
      <c r="P24" s="3"/>
      <c r="Q24" s="3"/>
      <c r="R24" s="3"/>
      <c r="S24" s="3"/>
      <c r="T24" s="4"/>
      <c r="U24" s="4"/>
    </row>
    <row r="25" spans="1:22" ht="19.95" customHeight="1"/>
    <row r="26" spans="1:22" ht="19.95" customHeight="1"/>
    <row r="27" spans="1:22" ht="19.95" customHeight="1"/>
    <row r="28" spans="1:22" ht="19.95" customHeight="1"/>
  </sheetData>
  <mergeCells count="4">
    <mergeCell ref="A2:B2"/>
    <mergeCell ref="M2:R2"/>
    <mergeCell ref="E2:L2"/>
    <mergeCell ref="E4:J4"/>
  </mergeCells>
  <phoneticPr fontId="17" type="noConversion"/>
  <pageMargins left="0.7" right="0.7" top="0.75" bottom="0.75" header="0.3" footer="0.3"/>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E21D7-0250-450B-9EB9-0FF9883F2DFF}">
  <sheetPr codeName="Sheet74">
    <tabColor rgb="FF4FF721"/>
  </sheetPr>
  <dimension ref="A1:Z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8.33203125" style="40" hidden="1" customWidth="1"/>
    <col min="9" max="9" width="11" style="5" customWidth="1"/>
    <col min="10" max="10" width="24.44140625" style="5" customWidth="1"/>
    <col min="11" max="11" width="11.77734375" style="5" customWidth="1"/>
    <col min="12" max="12" width="13.77734375" style="5" customWidth="1"/>
    <col min="13" max="13" width="10.6640625" style="5" bestFit="1" customWidth="1"/>
    <col min="14" max="14" width="14.44140625" style="5" bestFit="1" customWidth="1"/>
    <col min="15" max="15" width="8.109375" style="5" customWidth="1"/>
    <col min="16" max="16" width="12" style="5" bestFit="1" customWidth="1"/>
    <col min="17" max="17" width="11.33203125" style="37" customWidth="1"/>
    <col min="18" max="18" width="14.6640625" style="37" customWidth="1"/>
    <col min="19" max="19" width="10.33203125" style="37" bestFit="1" customWidth="1"/>
    <col min="20" max="20" width="13.77734375" style="37" customWidth="1"/>
    <col min="21" max="21" width="12.21875" style="37" customWidth="1"/>
    <col min="22" max="22" width="9.109375" style="37" customWidth="1"/>
    <col min="23" max="23" width="1.77734375" style="38" customWidth="1"/>
    <col min="24" max="24" width="1.88671875" style="2" customWidth="1"/>
    <col min="25" max="25" width="20.44140625" style="5" customWidth="1"/>
    <col min="26" max="26" width="7" style="5" bestFit="1" customWidth="1"/>
    <col min="27" max="28" width="9.109375" style="5"/>
    <col min="29" max="29" width="13.6640625" style="5" bestFit="1" customWidth="1"/>
    <col min="30" max="30" width="12.77734375" style="5" bestFit="1" customWidth="1"/>
    <col min="31" max="31" width="11.44140625" style="5" bestFit="1" customWidth="1"/>
    <col min="32" max="16384" width="9.109375" style="5"/>
  </cols>
  <sheetData>
    <row r="1" spans="1:26" s="2" customFormat="1" ht="14.4" customHeight="1">
      <c r="A1" s="1"/>
      <c r="B1"/>
      <c r="G1" s="8"/>
      <c r="H1" s="8"/>
      <c r="Q1" s="3"/>
      <c r="R1" s="3"/>
      <c r="S1" s="3"/>
      <c r="T1" s="3"/>
      <c r="U1" s="3"/>
      <c r="V1" s="3"/>
      <c r="W1" s="4"/>
    </row>
    <row r="2" spans="1:26" customFormat="1" ht="35.4" customHeight="1">
      <c r="A2" s="1800"/>
      <c r="B2" s="1769"/>
      <c r="C2" s="2"/>
      <c r="D2" s="5"/>
      <c r="E2" s="1797" t="s">
        <v>2072</v>
      </c>
      <c r="F2" s="1769"/>
      <c r="G2" s="1769"/>
      <c r="H2" s="1769"/>
      <c r="I2" s="1769"/>
      <c r="J2" s="1769"/>
      <c r="K2" s="1769"/>
      <c r="L2" s="1769"/>
      <c r="M2" s="1769"/>
      <c r="N2" s="5"/>
      <c r="O2" s="5"/>
      <c r="P2" s="1797"/>
      <c r="Q2" s="1769"/>
      <c r="R2" s="1769"/>
      <c r="S2" s="1769"/>
      <c r="T2" s="1769"/>
      <c r="U2" s="1769"/>
      <c r="V2" s="5"/>
      <c r="W2" s="5"/>
      <c r="X2" s="7"/>
    </row>
    <row r="3" spans="1:26" customFormat="1" ht="14.4" customHeight="1">
      <c r="A3" s="1"/>
      <c r="C3" s="2"/>
      <c r="D3" s="8"/>
      <c r="E3" s="8"/>
      <c r="F3" s="2"/>
      <c r="G3" s="8"/>
      <c r="H3" s="8"/>
      <c r="I3" s="9"/>
      <c r="J3" s="9"/>
      <c r="K3" s="9"/>
      <c r="L3" s="9"/>
      <c r="M3" s="9"/>
      <c r="N3" s="2"/>
      <c r="O3" s="2"/>
      <c r="P3" s="2"/>
      <c r="Q3" s="2"/>
      <c r="R3" s="2"/>
      <c r="S3" s="2"/>
      <c r="T3" s="2"/>
      <c r="U3" s="2"/>
      <c r="V3" s="2"/>
      <c r="W3" s="2"/>
      <c r="X3" s="7"/>
    </row>
    <row r="4" spans="1:26" s="16" customFormat="1" ht="34.950000000000003" customHeight="1">
      <c r="A4" s="13"/>
      <c r="B4" s="14"/>
      <c r="C4" s="15"/>
      <c r="E4" s="1798" t="s">
        <v>1436</v>
      </c>
      <c r="F4" s="1799"/>
      <c r="G4" s="1799"/>
      <c r="H4" s="1799"/>
      <c r="I4" s="1799"/>
      <c r="J4" s="1799"/>
      <c r="K4" s="41"/>
      <c r="L4" s="41"/>
      <c r="M4" s="41"/>
      <c r="N4" s="41"/>
      <c r="O4" s="41"/>
      <c r="P4" s="74"/>
      <c r="Q4" s="112"/>
      <c r="U4" s="75"/>
      <c r="V4" s="18"/>
      <c r="W4" s="18"/>
      <c r="X4" s="7"/>
    </row>
    <row r="5" spans="1:26" s="16" customFormat="1" ht="10.050000000000001" customHeight="1">
      <c r="A5" s="13"/>
      <c r="B5" s="14"/>
      <c r="C5" s="15"/>
      <c r="E5" s="104"/>
      <c r="F5" s="104"/>
      <c r="G5" s="104"/>
      <c r="H5" s="41"/>
      <c r="I5" s="41"/>
      <c r="J5" s="41"/>
      <c r="K5" s="41"/>
      <c r="L5" s="41"/>
      <c r="M5" s="41"/>
      <c r="N5" s="41"/>
      <c r="O5" s="41"/>
      <c r="Q5" s="112"/>
      <c r="R5" s="112"/>
      <c r="U5" s="75"/>
      <c r="V5" s="18"/>
      <c r="W5" s="18"/>
      <c r="X5" s="7"/>
    </row>
    <row r="6" spans="1:26" s="19" customFormat="1" ht="25.95" customHeight="1">
      <c r="A6" s="27"/>
      <c r="B6" s="28"/>
      <c r="C6" s="35"/>
      <c r="E6" s="133"/>
      <c r="F6" s="134" t="s">
        <v>48</v>
      </c>
      <c r="G6" s="134" t="s">
        <v>133</v>
      </c>
      <c r="H6" s="134" t="s">
        <v>133</v>
      </c>
      <c r="I6" s="134" t="s">
        <v>133</v>
      </c>
      <c r="J6" s="134" t="s">
        <v>292</v>
      </c>
      <c r="K6" s="138" t="s">
        <v>5</v>
      </c>
      <c r="L6" s="137" t="s">
        <v>504</v>
      </c>
      <c r="M6" s="134" t="s">
        <v>127</v>
      </c>
      <c r="N6" s="134" t="s">
        <v>498</v>
      </c>
      <c r="O6" s="134" t="s">
        <v>420</v>
      </c>
      <c r="P6" s="134" t="s">
        <v>117</v>
      </c>
      <c r="Q6" s="135" t="s">
        <v>11</v>
      </c>
      <c r="R6" s="136" t="s">
        <v>126</v>
      </c>
      <c r="S6" s="137" t="s">
        <v>130</v>
      </c>
      <c r="T6" s="138" t="s">
        <v>132</v>
      </c>
      <c r="U6" s="137" t="s">
        <v>505</v>
      </c>
      <c r="W6" s="54"/>
      <c r="X6" s="59"/>
      <c r="Y6" s="140" t="s">
        <v>1072</v>
      </c>
      <c r="Z6" s="137" t="s">
        <v>500</v>
      </c>
    </row>
    <row r="7" spans="1:26" s="19" customFormat="1" ht="25.95" customHeight="1">
      <c r="A7" s="27"/>
      <c r="B7" s="28"/>
      <c r="C7" s="35"/>
      <c r="E7" s="28"/>
      <c r="F7" s="28"/>
      <c r="G7" s="25">
        <v>1</v>
      </c>
      <c r="H7" s="10"/>
      <c r="I7" s="25" t="s">
        <v>497</v>
      </c>
      <c r="J7" s="25" t="s">
        <v>12</v>
      </c>
      <c r="K7" s="106" t="s">
        <v>16</v>
      </c>
      <c r="L7" s="30" t="s">
        <v>14</v>
      </c>
      <c r="M7" s="232">
        <v>45316</v>
      </c>
      <c r="N7" s="70">
        <v>4937.8900000000003</v>
      </c>
      <c r="O7" s="247">
        <v>0.1</v>
      </c>
      <c r="P7" s="32">
        <v>740.68</v>
      </c>
      <c r="Q7" s="25" t="s">
        <v>121</v>
      </c>
      <c r="R7" s="32"/>
      <c r="S7" s="232"/>
      <c r="T7" s="12"/>
      <c r="U7" s="106"/>
      <c r="W7" s="54"/>
      <c r="X7" s="59"/>
      <c r="Y7" s="12"/>
      <c r="Z7" s="106"/>
    </row>
    <row r="8" spans="1:26" s="19" customFormat="1" ht="25.95" customHeight="1">
      <c r="A8" s="27"/>
      <c r="B8" s="28"/>
      <c r="C8" s="35"/>
      <c r="E8" s="35"/>
      <c r="F8" s="35"/>
      <c r="G8" s="47">
        <v>2</v>
      </c>
      <c r="H8" s="11"/>
      <c r="I8" s="47" t="s">
        <v>491</v>
      </c>
      <c r="J8" s="47" t="s">
        <v>12</v>
      </c>
      <c r="K8" s="42" t="s">
        <v>16</v>
      </c>
      <c r="L8" s="43" t="s">
        <v>14</v>
      </c>
      <c r="M8" s="233">
        <v>44920</v>
      </c>
      <c r="N8" s="71">
        <v>9875.77</v>
      </c>
      <c r="O8" s="245">
        <v>0.1</v>
      </c>
      <c r="P8" s="45">
        <v>1481.3655000000001</v>
      </c>
      <c r="Q8" s="47" t="s">
        <v>120</v>
      </c>
      <c r="R8" s="234">
        <v>1481.36</v>
      </c>
      <c r="S8" s="233">
        <v>44931</v>
      </c>
      <c r="T8" s="233" t="s">
        <v>499</v>
      </c>
      <c r="U8" s="105" t="s">
        <v>494</v>
      </c>
      <c r="W8" s="54"/>
      <c r="X8" s="59"/>
      <c r="Y8" s="233" t="s">
        <v>1346</v>
      </c>
      <c r="Z8" s="105"/>
    </row>
    <row r="9" spans="1:26" s="19" customFormat="1" ht="25.95" customHeight="1">
      <c r="A9" s="27"/>
      <c r="B9" s="28"/>
      <c r="C9" s="35"/>
      <c r="E9" s="28"/>
      <c r="F9" s="28"/>
      <c r="G9" s="25">
        <v>3</v>
      </c>
      <c r="H9" s="10"/>
      <c r="I9" s="25" t="s">
        <v>492</v>
      </c>
      <c r="J9" s="25" t="s">
        <v>12</v>
      </c>
      <c r="K9" s="29" t="s">
        <v>16</v>
      </c>
      <c r="L9" s="30" t="s">
        <v>14</v>
      </c>
      <c r="M9" s="232">
        <v>44555</v>
      </c>
      <c r="N9" s="141">
        <v>10576.5</v>
      </c>
      <c r="O9" s="246">
        <v>0.1</v>
      </c>
      <c r="P9" s="32">
        <v>1586.4749999999999</v>
      </c>
      <c r="Q9" s="25" t="s">
        <v>120</v>
      </c>
      <c r="R9" s="32">
        <v>1481.36</v>
      </c>
      <c r="S9" s="232">
        <v>44578</v>
      </c>
      <c r="T9" s="12" t="s">
        <v>499</v>
      </c>
      <c r="U9" s="106" t="s">
        <v>495</v>
      </c>
      <c r="W9" s="54"/>
      <c r="X9" s="59"/>
      <c r="Y9" s="12"/>
      <c r="Z9" s="106"/>
    </row>
    <row r="10" spans="1:26" s="19" customFormat="1" ht="25.95" customHeight="1">
      <c r="A10" s="27"/>
      <c r="B10" s="28"/>
      <c r="C10" s="35"/>
      <c r="E10" s="35"/>
      <c r="F10" s="35"/>
      <c r="G10" s="47">
        <v>4</v>
      </c>
      <c r="H10" s="11"/>
      <c r="I10" s="47" t="s">
        <v>493</v>
      </c>
      <c r="J10" s="47" t="s">
        <v>12</v>
      </c>
      <c r="K10" s="42" t="s">
        <v>16</v>
      </c>
      <c r="L10" s="43" t="s">
        <v>14</v>
      </c>
      <c r="M10" s="233">
        <v>44190</v>
      </c>
      <c r="N10" s="71">
        <v>12399.22</v>
      </c>
      <c r="O10" s="245">
        <v>0.1</v>
      </c>
      <c r="P10" s="45">
        <v>1859.8829999999998</v>
      </c>
      <c r="Q10" s="47" t="s">
        <v>120</v>
      </c>
      <c r="R10" s="45">
        <v>1481.36</v>
      </c>
      <c r="S10" s="233">
        <v>44208</v>
      </c>
      <c r="T10" s="11" t="s">
        <v>499</v>
      </c>
      <c r="U10" s="105" t="s">
        <v>496</v>
      </c>
      <c r="W10" s="54"/>
      <c r="X10" s="59"/>
      <c r="Y10" s="11"/>
      <c r="Z10" s="105"/>
    </row>
    <row r="11" spans="1:26" s="19" customFormat="1" ht="25.95" customHeight="1">
      <c r="A11" s="27"/>
      <c r="B11" s="28"/>
      <c r="C11" s="35"/>
      <c r="E11" s="28"/>
      <c r="F11" s="28"/>
      <c r="G11" s="25">
        <v>5</v>
      </c>
      <c r="H11" s="10"/>
      <c r="I11" s="25"/>
      <c r="J11" s="25"/>
      <c r="K11" s="29"/>
      <c r="L11" s="30"/>
      <c r="M11" s="232"/>
      <c r="N11" s="70"/>
      <c r="O11" s="247"/>
      <c r="P11" s="32"/>
      <c r="Q11" s="25"/>
      <c r="R11" s="32"/>
      <c r="S11" s="232"/>
      <c r="T11" s="12"/>
      <c r="U11" s="106"/>
      <c r="W11" s="54"/>
      <c r="X11" s="59"/>
      <c r="Z11" s="106"/>
    </row>
    <row r="12" spans="1:26" s="19" customFormat="1" ht="25.95" customHeight="1">
      <c r="A12" s="27"/>
      <c r="B12" s="28"/>
      <c r="C12" s="35"/>
      <c r="E12" s="35"/>
      <c r="F12" s="35"/>
      <c r="G12" s="260"/>
      <c r="H12" s="11"/>
      <c r="I12" s="47"/>
      <c r="J12" s="71"/>
      <c r="K12" s="47"/>
      <c r="L12" s="47"/>
      <c r="M12" s="45"/>
      <c r="N12" s="42"/>
      <c r="O12" s="42"/>
      <c r="P12" s="43"/>
      <c r="Q12" s="105"/>
      <c r="R12" s="45"/>
      <c r="S12" s="42"/>
      <c r="T12" s="42"/>
      <c r="U12" s="42"/>
      <c r="W12" s="54"/>
      <c r="X12" s="59"/>
      <c r="Z12" s="42"/>
    </row>
    <row r="13" spans="1:26" s="19" customFormat="1" ht="25.95" customHeight="1">
      <c r="A13" s="27"/>
      <c r="B13" s="28"/>
      <c r="C13" s="35"/>
      <c r="E13" s="28"/>
      <c r="F13" s="28"/>
      <c r="G13" s="259"/>
      <c r="H13" s="10"/>
      <c r="I13" s="25"/>
      <c r="J13" s="141"/>
      <c r="K13" s="25"/>
      <c r="L13" s="25"/>
      <c r="M13" s="32"/>
      <c r="N13" s="29"/>
      <c r="O13" s="29"/>
      <c r="P13" s="30"/>
      <c r="Q13" s="106"/>
      <c r="R13" s="32"/>
      <c r="S13" s="29"/>
      <c r="T13" s="29"/>
      <c r="U13" s="29"/>
      <c r="W13" s="54"/>
      <c r="X13" s="59"/>
      <c r="Z13" s="29"/>
    </row>
    <row r="14" spans="1:26" s="19" customFormat="1" ht="25.95" customHeight="1">
      <c r="A14" s="27"/>
      <c r="B14" s="28"/>
      <c r="C14" s="35"/>
      <c r="E14" s="35"/>
      <c r="F14" s="35"/>
      <c r="G14" s="260"/>
      <c r="H14" s="11"/>
      <c r="I14" s="47"/>
      <c r="J14" s="71"/>
      <c r="K14" s="47"/>
      <c r="L14" s="47"/>
      <c r="M14" s="45"/>
      <c r="N14" s="42"/>
      <c r="O14" s="42"/>
      <c r="P14" s="43"/>
      <c r="Q14" s="105"/>
      <c r="R14" s="45"/>
      <c r="S14" s="42"/>
      <c r="T14" s="42"/>
      <c r="U14" s="42"/>
      <c r="W14" s="54"/>
      <c r="X14" s="59"/>
      <c r="Z14" s="42"/>
    </row>
    <row r="15" spans="1:26" s="19" customFormat="1" ht="25.95" customHeight="1">
      <c r="A15" s="27"/>
      <c r="B15" s="28"/>
      <c r="C15" s="35"/>
      <c r="E15" s="28"/>
      <c r="F15" s="28"/>
      <c r="G15" s="259"/>
      <c r="H15" s="10"/>
      <c r="I15" s="25"/>
      <c r="J15" s="141"/>
      <c r="K15" s="25"/>
      <c r="L15" s="25"/>
      <c r="M15" s="32"/>
      <c r="N15" s="29"/>
      <c r="O15" s="29"/>
      <c r="P15" s="30"/>
      <c r="Q15" s="106"/>
      <c r="R15" s="32"/>
      <c r="S15" s="29"/>
      <c r="T15" s="29"/>
      <c r="U15" s="29"/>
      <c r="W15" s="54"/>
      <c r="X15" s="59"/>
      <c r="Z15" s="29"/>
    </row>
    <row r="16" spans="1:26" s="19" customFormat="1" ht="25.95" customHeight="1">
      <c r="A16" s="27"/>
      <c r="B16" s="28"/>
      <c r="C16" s="35"/>
      <c r="E16" s="35"/>
      <c r="F16" s="35"/>
      <c r="G16" s="260"/>
      <c r="H16" s="11"/>
      <c r="I16" s="47"/>
      <c r="J16" s="71"/>
      <c r="K16" s="47"/>
      <c r="L16" s="47"/>
      <c r="M16" s="45"/>
      <c r="N16" s="42"/>
      <c r="O16" s="42"/>
      <c r="P16" s="43"/>
      <c r="Q16" s="105"/>
      <c r="R16" s="45"/>
      <c r="S16" s="42"/>
      <c r="T16" s="42"/>
      <c r="U16" s="42"/>
      <c r="W16" s="54"/>
      <c r="X16" s="59"/>
      <c r="Z16" s="42"/>
    </row>
    <row r="17" spans="1:26" s="19" customFormat="1" ht="25.95" customHeight="1">
      <c r="A17" s="27"/>
      <c r="B17" s="28"/>
      <c r="C17" s="35"/>
      <c r="E17" s="28"/>
      <c r="F17" s="28"/>
      <c r="G17" s="259"/>
      <c r="H17" s="10"/>
      <c r="I17" s="25"/>
      <c r="J17" s="141"/>
      <c r="K17" s="25"/>
      <c r="L17" s="25"/>
      <c r="M17" s="32"/>
      <c r="N17" s="29"/>
      <c r="O17" s="29"/>
      <c r="P17" s="30"/>
      <c r="Q17" s="106"/>
      <c r="R17" s="32"/>
      <c r="S17" s="29"/>
      <c r="T17" s="29"/>
      <c r="U17" s="29"/>
      <c r="W17" s="54"/>
      <c r="X17" s="59"/>
      <c r="Z17" s="29"/>
    </row>
    <row r="18" spans="1:26" s="19" customFormat="1" ht="25.95" customHeight="1">
      <c r="A18" s="27"/>
      <c r="B18" s="28"/>
      <c r="C18" s="35"/>
      <c r="E18" s="35"/>
      <c r="F18" s="35"/>
      <c r="G18" s="260"/>
      <c r="H18" s="11"/>
      <c r="I18" s="47"/>
      <c r="J18" s="71"/>
      <c r="K18" s="47"/>
      <c r="L18" s="47"/>
      <c r="M18" s="45"/>
      <c r="N18" s="42"/>
      <c r="O18" s="42"/>
      <c r="P18" s="43"/>
      <c r="Q18" s="105"/>
      <c r="R18" s="45"/>
      <c r="S18" s="42"/>
      <c r="T18" s="42"/>
      <c r="U18" s="42"/>
      <c r="W18" s="54"/>
      <c r="X18" s="59"/>
      <c r="Z18" s="42"/>
    </row>
    <row r="19" spans="1:26" s="19" customFormat="1" ht="25.95" customHeight="1">
      <c r="A19" s="27"/>
      <c r="B19" s="28"/>
      <c r="C19" s="35"/>
      <c r="E19" s="28"/>
      <c r="F19" s="28"/>
      <c r="G19" s="259"/>
      <c r="H19" s="10"/>
      <c r="I19" s="25"/>
      <c r="J19" s="141"/>
      <c r="K19" s="25"/>
      <c r="L19" s="25"/>
      <c r="M19" s="32"/>
      <c r="N19" s="29"/>
      <c r="O19" s="29"/>
      <c r="P19" s="30"/>
      <c r="Q19" s="106"/>
      <c r="R19" s="32"/>
      <c r="S19" s="29"/>
      <c r="T19" s="29"/>
      <c r="U19" s="29"/>
      <c r="W19" s="54"/>
      <c r="X19" s="59"/>
      <c r="Z19" s="29"/>
    </row>
    <row r="20" spans="1:26" s="19" customFormat="1" ht="25.95" customHeight="1">
      <c r="A20" s="27"/>
      <c r="B20" s="28"/>
      <c r="C20" s="35"/>
      <c r="E20" s="35"/>
      <c r="F20" s="35"/>
      <c r="G20" s="260"/>
      <c r="H20" s="11"/>
      <c r="I20" s="47"/>
      <c r="J20" s="71"/>
      <c r="K20" s="47"/>
      <c r="L20" s="47"/>
      <c r="M20" s="45"/>
      <c r="N20" s="42"/>
      <c r="O20" s="42"/>
      <c r="P20" s="43"/>
      <c r="Q20" s="105"/>
      <c r="R20" s="45"/>
      <c r="S20" s="42"/>
      <c r="T20" s="42"/>
      <c r="U20" s="42"/>
      <c r="W20" s="54"/>
      <c r="X20" s="59"/>
      <c r="Z20" s="42"/>
    </row>
    <row r="21" spans="1:26" s="19" customFormat="1" ht="31.95" customHeight="1">
      <c r="A21" s="27"/>
      <c r="B21" s="28"/>
      <c r="C21" s="35"/>
      <c r="E21" s="28"/>
      <c r="F21" s="28"/>
      <c r="G21" s="25"/>
      <c r="H21" s="10"/>
      <c r="I21" s="25"/>
      <c r="J21" s="25"/>
      <c r="K21" s="141"/>
      <c r="L21" s="141"/>
      <c r="M21" s="141"/>
      <c r="N21" s="141"/>
      <c r="O21" s="25"/>
      <c r="P21" s="32"/>
      <c r="Q21" s="29"/>
      <c r="R21" s="29"/>
      <c r="S21" s="30"/>
      <c r="T21" s="30"/>
      <c r="U21" s="32"/>
      <c r="V21" s="29"/>
      <c r="X21" s="7"/>
    </row>
    <row r="22" spans="1:26" s="19" customFormat="1" ht="10.050000000000001" customHeight="1">
      <c r="A22" s="27"/>
      <c r="B22" s="28"/>
      <c r="C22" s="35"/>
      <c r="E22" s="28"/>
      <c r="F22" s="28"/>
      <c r="G22" s="10"/>
      <c r="H22" s="10"/>
      <c r="I22" s="25"/>
      <c r="J22" s="25"/>
      <c r="K22" s="25"/>
      <c r="L22" s="25"/>
      <c r="M22" s="25"/>
      <c r="N22" s="25"/>
      <c r="O22" s="25"/>
      <c r="P22" s="25"/>
      <c r="Q22" s="29"/>
      <c r="R22" s="29"/>
      <c r="S22" s="30"/>
      <c r="T22" s="30"/>
      <c r="U22" s="32"/>
      <c r="V22" s="29"/>
      <c r="X22" s="7"/>
    </row>
    <row r="23" spans="1:26" s="2" customFormat="1" ht="19.95" customHeight="1">
      <c r="A23" s="36"/>
      <c r="C23" s="35"/>
      <c r="G23" s="8"/>
      <c r="H23" s="8"/>
      <c r="Q23" s="3"/>
      <c r="R23" s="3"/>
      <c r="S23" s="3"/>
      <c r="T23" s="3"/>
      <c r="U23" s="3"/>
      <c r="V23" s="3"/>
      <c r="W23" s="4"/>
    </row>
    <row r="24" spans="1:26" s="2" customFormat="1" ht="19.8" customHeight="1">
      <c r="A24" s="36"/>
      <c r="C24" s="35"/>
      <c r="G24" s="8"/>
      <c r="H24" s="8"/>
      <c r="Q24" s="3"/>
      <c r="R24" s="3"/>
      <c r="S24" s="3"/>
      <c r="T24" s="3"/>
      <c r="U24" s="3"/>
      <c r="V24" s="3"/>
      <c r="W24" s="4"/>
    </row>
    <row r="25" spans="1:26" ht="19.95" customHeight="1"/>
    <row r="26" spans="1:26" ht="19.95" customHeight="1"/>
    <row r="27" spans="1:26" ht="19.95" customHeight="1"/>
    <row r="28" spans="1:26" ht="19.95" customHeight="1"/>
  </sheetData>
  <mergeCells count="4">
    <mergeCell ref="A2:B2"/>
    <mergeCell ref="P2:U2"/>
    <mergeCell ref="E4:J4"/>
    <mergeCell ref="E2:M2"/>
  </mergeCells>
  <phoneticPr fontId="17" type="noConversion"/>
  <pageMargins left="0.7" right="0.7" top="0.75" bottom="0.75" header="0.3" footer="0.3"/>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42D10-4315-43C9-A45D-0DAAA2D5BAA9}">
  <sheetPr codeName="Sheet75">
    <tabColor rgb="FF4FF721"/>
  </sheetPr>
  <dimension ref="A1:V28"/>
  <sheetViews>
    <sheetView showGridLines="0" workbookViewId="0">
      <selection activeCell="R13" sqref="R13"/>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8.33203125" style="40" hidden="1" customWidth="1"/>
    <col min="9" max="10" width="11.88671875" style="5" customWidth="1"/>
    <col min="11" max="11" width="10.88671875" style="5" bestFit="1" customWidth="1"/>
    <col min="12" max="12" width="13.33203125" style="5" bestFit="1" customWidth="1"/>
    <col min="13" max="13" width="14.5546875" style="5" customWidth="1"/>
    <col min="14" max="14" width="12.77734375" style="37" customWidth="1"/>
    <col min="15" max="15" width="14.6640625" style="37" customWidth="1"/>
    <col min="16" max="16" width="13.77734375" style="37" bestFit="1" customWidth="1"/>
    <col min="17" max="17" width="15.77734375" style="37" customWidth="1"/>
    <col min="18" max="18" width="12.33203125" style="37" bestFit="1" customWidth="1"/>
    <col min="19" max="19" width="11.5546875" style="37" customWidth="1"/>
    <col min="20" max="20" width="25.33203125" style="38" customWidth="1"/>
    <col min="21" max="21" width="1.77734375" style="38" customWidth="1"/>
    <col min="22" max="22" width="1.88671875" style="2" customWidth="1"/>
    <col min="23" max="23" width="12.44140625" style="5" bestFit="1" customWidth="1"/>
    <col min="24" max="24" width="11.21875" style="5" bestFit="1" customWidth="1"/>
    <col min="25" max="25" width="14.44140625" style="5" bestFit="1" customWidth="1"/>
    <col min="26" max="26" width="5.21875" style="5" bestFit="1" customWidth="1"/>
    <col min="27" max="28" width="9.109375" style="5"/>
    <col min="29" max="29" width="13.6640625" style="5" bestFit="1" customWidth="1"/>
    <col min="30" max="30" width="12.77734375" style="5" bestFit="1" customWidth="1"/>
    <col min="31" max="31" width="11.44140625" style="5" bestFit="1" customWidth="1"/>
    <col min="32" max="16384" width="9.109375" style="5"/>
  </cols>
  <sheetData>
    <row r="1" spans="1:22" s="2" customFormat="1" ht="14.4" customHeight="1">
      <c r="A1" s="1"/>
      <c r="B1"/>
      <c r="G1" s="8"/>
      <c r="H1" s="8"/>
      <c r="N1" s="3"/>
      <c r="O1" s="3"/>
      <c r="P1" s="3"/>
      <c r="Q1" s="3"/>
      <c r="R1" s="3"/>
      <c r="S1" s="3"/>
      <c r="T1" s="4"/>
      <c r="U1" s="4"/>
    </row>
    <row r="2" spans="1:22" customFormat="1" ht="35.4" customHeight="1">
      <c r="A2" s="1800"/>
      <c r="B2" s="1769"/>
      <c r="C2" s="2"/>
      <c r="D2" s="5"/>
      <c r="E2" s="2111" t="s">
        <v>2069</v>
      </c>
      <c r="F2" s="1769"/>
      <c r="G2" s="1769"/>
      <c r="H2" s="1769"/>
      <c r="I2" s="1769"/>
      <c r="J2" s="1769"/>
      <c r="K2" s="1769"/>
      <c r="L2" s="1769"/>
      <c r="M2" s="1797"/>
      <c r="N2" s="1769"/>
      <c r="O2" s="1769"/>
      <c r="P2" s="1769"/>
      <c r="Q2" s="1769"/>
      <c r="R2" s="1769"/>
      <c r="S2" s="5"/>
      <c r="T2" s="5"/>
      <c r="U2" s="5"/>
      <c r="V2" s="7"/>
    </row>
    <row r="3" spans="1:22" customFormat="1" ht="14.4" customHeight="1">
      <c r="A3" s="1"/>
      <c r="C3" s="2"/>
      <c r="D3" s="8"/>
      <c r="E3" s="8"/>
      <c r="F3" s="2"/>
      <c r="G3" s="8"/>
      <c r="H3" s="8"/>
      <c r="I3" s="9"/>
      <c r="J3" s="9"/>
      <c r="K3" s="2"/>
      <c r="L3" s="2"/>
      <c r="M3" s="2"/>
      <c r="N3" s="2"/>
      <c r="O3" s="2"/>
      <c r="P3" s="2"/>
      <c r="Q3" s="2"/>
      <c r="R3" s="2"/>
      <c r="S3" s="2"/>
      <c r="T3" s="2"/>
      <c r="U3" s="2"/>
      <c r="V3" s="7"/>
    </row>
    <row r="4" spans="1:22" s="16" customFormat="1" ht="34.950000000000003" customHeight="1">
      <c r="A4" s="13"/>
      <c r="B4" s="14"/>
      <c r="C4" s="15"/>
      <c r="E4" s="1798" t="s">
        <v>1439</v>
      </c>
      <c r="F4" s="1799"/>
      <c r="G4" s="1799"/>
      <c r="H4" s="1799"/>
      <c r="I4" s="1799"/>
      <c r="J4" s="1799"/>
      <c r="K4" s="41"/>
      <c r="L4" s="41"/>
      <c r="N4" s="112"/>
      <c r="O4" s="112"/>
      <c r="P4" s="74"/>
      <c r="Q4" s="75"/>
      <c r="S4" s="18"/>
      <c r="T4" s="18"/>
      <c r="U4" s="18"/>
      <c r="V4" s="7"/>
    </row>
    <row r="5" spans="1:22" s="16" customFormat="1" ht="10.050000000000001" customHeight="1">
      <c r="A5" s="13"/>
      <c r="B5" s="14"/>
      <c r="C5" s="15"/>
      <c r="E5" s="104"/>
      <c r="F5" s="104"/>
      <c r="G5" s="104"/>
      <c r="H5" s="41"/>
      <c r="I5" s="41"/>
      <c r="J5" s="41"/>
      <c r="K5" s="41"/>
      <c r="L5" s="41"/>
      <c r="N5" s="112"/>
      <c r="O5" s="112"/>
      <c r="Q5" s="75"/>
      <c r="S5" s="18"/>
      <c r="T5" s="18"/>
      <c r="U5" s="18"/>
      <c r="V5" s="7"/>
    </row>
    <row r="6" spans="1:22" s="19" customFormat="1" ht="25.95" customHeight="1">
      <c r="A6" s="27"/>
      <c r="B6" s="28"/>
      <c r="C6" s="35"/>
      <c r="E6" s="133"/>
      <c r="F6" s="134" t="s">
        <v>48</v>
      </c>
      <c r="G6" s="134" t="s">
        <v>161</v>
      </c>
      <c r="H6" s="134" t="s">
        <v>161</v>
      </c>
      <c r="I6" s="134" t="s">
        <v>161</v>
      </c>
      <c r="J6" s="134" t="s">
        <v>162</v>
      </c>
      <c r="K6" s="134" t="s">
        <v>163</v>
      </c>
      <c r="L6" s="135" t="s">
        <v>164</v>
      </c>
      <c r="M6" s="138" t="s">
        <v>165</v>
      </c>
      <c r="N6" s="140"/>
      <c r="O6" s="139"/>
      <c r="P6" s="138" t="s">
        <v>167</v>
      </c>
      <c r="Q6" s="137" t="s">
        <v>11</v>
      </c>
      <c r="R6" s="138" t="s">
        <v>126</v>
      </c>
      <c r="S6" s="137" t="s">
        <v>130</v>
      </c>
      <c r="T6" s="140" t="s">
        <v>1503</v>
      </c>
      <c r="U6" s="54"/>
      <c r="V6" s="59"/>
    </row>
    <row r="7" spans="1:22" s="19" customFormat="1" ht="25.95" customHeight="1">
      <c r="A7" s="27"/>
      <c r="B7" s="28"/>
      <c r="C7" s="35"/>
      <c r="E7" s="28"/>
      <c r="F7" s="28"/>
      <c r="G7" s="25">
        <v>1</v>
      </c>
      <c r="H7" s="10"/>
      <c r="I7" s="25" t="s">
        <v>276</v>
      </c>
      <c r="J7" s="30">
        <v>43177</v>
      </c>
      <c r="K7" s="30">
        <v>43178</v>
      </c>
      <c r="L7" s="141">
        <v>57654.879999999997</v>
      </c>
      <c r="M7" s="30" t="s">
        <v>166</v>
      </c>
      <c r="P7" s="106" t="s">
        <v>277</v>
      </c>
      <c r="Q7" s="106" t="s">
        <v>278</v>
      </c>
      <c r="R7" s="141">
        <v>50654.879999999997</v>
      </c>
      <c r="S7" s="30">
        <v>43205</v>
      </c>
      <c r="T7" s="33"/>
      <c r="U7" s="54"/>
      <c r="V7" s="59"/>
    </row>
    <row r="8" spans="1:22" s="19" customFormat="1" ht="25.95" customHeight="1">
      <c r="A8" s="27"/>
      <c r="B8" s="28"/>
      <c r="C8" s="35"/>
      <c r="D8" s="28"/>
      <c r="E8" s="35"/>
      <c r="F8" s="35"/>
      <c r="G8" s="260"/>
      <c r="H8" s="11"/>
      <c r="I8" s="47"/>
      <c r="J8" s="71"/>
      <c r="K8" s="47"/>
      <c r="L8" s="47"/>
      <c r="M8" s="45"/>
      <c r="N8" s="42"/>
      <c r="O8" s="42"/>
      <c r="P8" s="43"/>
      <c r="Q8" s="105"/>
      <c r="R8" s="45"/>
      <c r="S8" s="42"/>
      <c r="T8" s="46"/>
      <c r="U8" s="54"/>
      <c r="V8" s="59"/>
    </row>
    <row r="9" spans="1:22" s="19" customFormat="1" ht="25.95" customHeight="1">
      <c r="A9" s="27"/>
      <c r="B9" s="28"/>
      <c r="C9" s="35"/>
      <c r="D9" s="28"/>
      <c r="E9" s="28"/>
      <c r="F9" s="28"/>
      <c r="G9" s="259"/>
      <c r="H9" s="10"/>
      <c r="I9" s="25"/>
      <c r="J9" s="141"/>
      <c r="K9" s="25"/>
      <c r="L9" s="25"/>
      <c r="M9" s="32"/>
      <c r="N9" s="29"/>
      <c r="O9" s="29"/>
      <c r="P9" s="30"/>
      <c r="Q9" s="106"/>
      <c r="R9" s="32"/>
      <c r="S9" s="29"/>
      <c r="T9" s="33"/>
      <c r="U9" s="54"/>
      <c r="V9" s="59"/>
    </row>
    <row r="10" spans="1:22" s="19" customFormat="1" ht="25.95" customHeight="1">
      <c r="A10" s="27"/>
      <c r="B10" s="28"/>
      <c r="C10" s="35"/>
      <c r="D10" s="28"/>
      <c r="E10" s="35"/>
      <c r="F10" s="35"/>
      <c r="G10" s="260"/>
      <c r="H10" s="11"/>
      <c r="I10" s="47"/>
      <c r="J10" s="71"/>
      <c r="K10" s="47"/>
      <c r="L10" s="47"/>
      <c r="M10" s="45"/>
      <c r="N10" s="42"/>
      <c r="O10" s="42"/>
      <c r="P10" s="43"/>
      <c r="Q10" s="105"/>
      <c r="R10" s="45"/>
      <c r="S10" s="42"/>
      <c r="T10" s="46"/>
      <c r="U10" s="54"/>
      <c r="V10" s="59"/>
    </row>
    <row r="11" spans="1:22" s="19" customFormat="1" ht="25.95" customHeight="1">
      <c r="A11" s="27"/>
      <c r="B11" s="28"/>
      <c r="C11" s="35"/>
      <c r="D11" s="28"/>
      <c r="E11" s="28"/>
      <c r="F11" s="28"/>
      <c r="G11" s="259"/>
      <c r="H11" s="10"/>
      <c r="I11" s="25"/>
      <c r="J11" s="141"/>
      <c r="K11" s="25"/>
      <c r="L11" s="25"/>
      <c r="M11" s="32"/>
      <c r="N11" s="29"/>
      <c r="O11" s="29"/>
      <c r="P11" s="30"/>
      <c r="Q11" s="106"/>
      <c r="R11" s="32"/>
      <c r="S11" s="29"/>
      <c r="T11" s="33"/>
      <c r="U11" s="54"/>
      <c r="V11" s="59"/>
    </row>
    <row r="12" spans="1:22" s="19" customFormat="1" ht="25.95" customHeight="1">
      <c r="A12" s="27"/>
      <c r="B12" s="28"/>
      <c r="C12" s="35"/>
      <c r="D12" s="28"/>
      <c r="E12" s="35"/>
      <c r="F12" s="35"/>
      <c r="G12" s="260"/>
      <c r="H12" s="11"/>
      <c r="I12" s="47"/>
      <c r="J12" s="71"/>
      <c r="K12" s="47"/>
      <c r="L12" s="47"/>
      <c r="M12" s="45"/>
      <c r="N12" s="42"/>
      <c r="O12" s="42"/>
      <c r="P12" s="43"/>
      <c r="Q12" s="105"/>
      <c r="R12" s="45"/>
      <c r="S12" s="42"/>
      <c r="T12" s="46"/>
      <c r="U12" s="54"/>
      <c r="V12" s="59"/>
    </row>
    <row r="13" spans="1:22" s="19" customFormat="1" ht="25.95" customHeight="1">
      <c r="A13" s="27"/>
      <c r="B13" s="28"/>
      <c r="C13" s="35"/>
      <c r="D13" s="28"/>
      <c r="E13" s="28"/>
      <c r="F13" s="28"/>
      <c r="G13" s="259"/>
      <c r="H13" s="10"/>
      <c r="I13" s="25"/>
      <c r="J13" s="141"/>
      <c r="K13" s="25"/>
      <c r="L13" s="25"/>
      <c r="M13" s="32"/>
      <c r="N13" s="29"/>
      <c r="O13" s="29"/>
      <c r="P13" s="30"/>
      <c r="Q13" s="106"/>
      <c r="R13" s="32"/>
      <c r="S13" s="29"/>
      <c r="T13" s="33"/>
      <c r="U13" s="54"/>
      <c r="V13" s="59"/>
    </row>
    <row r="14" spans="1:22" s="19" customFormat="1" ht="25.95" customHeight="1">
      <c r="A14" s="27"/>
      <c r="B14" s="28"/>
      <c r="C14" s="35"/>
      <c r="D14" s="28"/>
      <c r="E14" s="35"/>
      <c r="F14" s="35"/>
      <c r="G14" s="260"/>
      <c r="H14" s="11"/>
      <c r="I14" s="47"/>
      <c r="J14" s="71"/>
      <c r="K14" s="47"/>
      <c r="L14" s="47"/>
      <c r="M14" s="45"/>
      <c r="N14" s="42"/>
      <c r="O14" s="42"/>
      <c r="P14" s="43"/>
      <c r="Q14" s="105"/>
      <c r="R14" s="45"/>
      <c r="S14" s="42"/>
      <c r="T14" s="46"/>
      <c r="U14" s="54"/>
      <c r="V14" s="59"/>
    </row>
    <row r="15" spans="1:22" s="19" customFormat="1" ht="25.95" customHeight="1">
      <c r="A15" s="27"/>
      <c r="B15" s="28"/>
      <c r="C15" s="35"/>
      <c r="D15" s="28"/>
      <c r="E15" s="28"/>
      <c r="F15" s="28"/>
      <c r="G15" s="259"/>
      <c r="H15" s="10"/>
      <c r="I15" s="25"/>
      <c r="J15" s="141"/>
      <c r="K15" s="25"/>
      <c r="L15" s="25"/>
      <c r="M15" s="32"/>
      <c r="N15" s="29"/>
      <c r="O15" s="29"/>
      <c r="P15" s="30"/>
      <c r="Q15" s="106"/>
      <c r="R15" s="32"/>
      <c r="S15" s="29"/>
      <c r="T15" s="33"/>
      <c r="U15" s="54"/>
      <c r="V15" s="59"/>
    </row>
    <row r="16" spans="1:22" s="19" customFormat="1" ht="25.95" customHeight="1">
      <c r="A16" s="27"/>
      <c r="B16" s="28"/>
      <c r="C16" s="35"/>
      <c r="D16" s="28"/>
      <c r="E16" s="35"/>
      <c r="F16" s="35"/>
      <c r="G16" s="260"/>
      <c r="H16" s="11"/>
      <c r="I16" s="47"/>
      <c r="J16" s="71"/>
      <c r="K16" s="47"/>
      <c r="L16" s="47"/>
      <c r="M16" s="45"/>
      <c r="N16" s="42"/>
      <c r="O16" s="42"/>
      <c r="P16" s="43"/>
      <c r="Q16" s="105"/>
      <c r="R16" s="45"/>
      <c r="S16" s="42"/>
      <c r="T16" s="46"/>
      <c r="U16" s="54"/>
      <c r="V16" s="59"/>
    </row>
    <row r="17" spans="1:22" s="19" customFormat="1" ht="25.95" customHeight="1">
      <c r="A17" s="27"/>
      <c r="B17" s="28"/>
      <c r="C17" s="35"/>
      <c r="D17" s="28"/>
      <c r="E17" s="28"/>
      <c r="F17" s="28"/>
      <c r="G17" s="259"/>
      <c r="H17" s="10"/>
      <c r="I17" s="25"/>
      <c r="J17" s="141"/>
      <c r="K17" s="25"/>
      <c r="L17" s="25"/>
      <c r="M17" s="32"/>
      <c r="N17" s="29"/>
      <c r="O17" s="29"/>
      <c r="P17" s="30"/>
      <c r="Q17" s="106"/>
      <c r="R17" s="32"/>
      <c r="S17" s="29"/>
      <c r="T17" s="33"/>
      <c r="U17" s="54"/>
      <c r="V17" s="59"/>
    </row>
    <row r="18" spans="1:22" s="19" customFormat="1" ht="25.95" customHeight="1">
      <c r="A18" s="27"/>
      <c r="B18" s="28"/>
      <c r="C18" s="35"/>
      <c r="D18" s="28"/>
      <c r="E18" s="35"/>
      <c r="F18" s="35"/>
      <c r="G18" s="260"/>
      <c r="H18" s="11"/>
      <c r="I18" s="47"/>
      <c r="J18" s="71"/>
      <c r="K18" s="47"/>
      <c r="L18" s="47"/>
      <c r="M18" s="45"/>
      <c r="N18" s="42"/>
      <c r="O18" s="42"/>
      <c r="P18" s="43"/>
      <c r="Q18" s="105"/>
      <c r="R18" s="45"/>
      <c r="S18" s="42"/>
      <c r="T18" s="46"/>
      <c r="U18" s="54"/>
      <c r="V18" s="59"/>
    </row>
    <row r="19" spans="1:22" s="19" customFormat="1" ht="25.95" customHeight="1">
      <c r="A19" s="27"/>
      <c r="B19" s="28"/>
      <c r="C19" s="35"/>
      <c r="D19" s="28"/>
      <c r="E19" s="28"/>
      <c r="F19" s="28"/>
      <c r="G19" s="259"/>
      <c r="H19" s="10"/>
      <c r="I19" s="25"/>
      <c r="J19" s="141"/>
      <c r="K19" s="25"/>
      <c r="L19" s="25"/>
      <c r="M19" s="32"/>
      <c r="N19" s="29"/>
      <c r="O19" s="29"/>
      <c r="P19" s="30"/>
      <c r="Q19" s="106"/>
      <c r="R19" s="32"/>
      <c r="S19" s="29"/>
      <c r="T19" s="33"/>
      <c r="U19" s="54"/>
      <c r="V19" s="59"/>
    </row>
    <row r="20" spans="1:22" s="19" customFormat="1" ht="25.95" customHeight="1">
      <c r="A20" s="27"/>
      <c r="B20" s="28"/>
      <c r="C20" s="35"/>
      <c r="D20" s="28"/>
      <c r="E20" s="35"/>
      <c r="F20" s="35"/>
      <c r="G20" s="260"/>
      <c r="H20" s="11"/>
      <c r="I20" s="47"/>
      <c r="J20" s="71"/>
      <c r="K20" s="47"/>
      <c r="L20" s="47"/>
      <c r="M20" s="45"/>
      <c r="N20" s="42"/>
      <c r="O20" s="42"/>
      <c r="P20" s="43"/>
      <c r="Q20" s="105"/>
      <c r="R20" s="45"/>
      <c r="S20" s="42"/>
      <c r="T20" s="46"/>
      <c r="U20" s="54"/>
      <c r="V20" s="59"/>
    </row>
    <row r="21" spans="1:22" s="19" customFormat="1" ht="31.95" customHeight="1">
      <c r="A21" s="27"/>
      <c r="B21" s="28"/>
      <c r="C21" s="35"/>
      <c r="E21" s="28"/>
      <c r="F21" s="28"/>
      <c r="G21" s="25"/>
      <c r="H21" s="10"/>
      <c r="I21" s="25"/>
      <c r="J21" s="25"/>
      <c r="K21" s="25"/>
      <c r="L21" s="25"/>
      <c r="M21" s="29"/>
      <c r="N21" s="29"/>
      <c r="O21" s="29"/>
      <c r="P21" s="30"/>
      <c r="Q21" s="32"/>
      <c r="R21" s="32"/>
      <c r="S21" s="29"/>
      <c r="T21" s="33"/>
      <c r="V21" s="7"/>
    </row>
    <row r="22" spans="1:22" s="19" customFormat="1" ht="10.050000000000001" customHeight="1">
      <c r="A22" s="27"/>
      <c r="B22" s="28"/>
      <c r="C22" s="35"/>
      <c r="E22" s="28"/>
      <c r="F22" s="28"/>
      <c r="G22" s="10"/>
      <c r="H22" s="10"/>
      <c r="I22" s="25"/>
      <c r="J22" s="25"/>
      <c r="K22" s="25"/>
      <c r="L22" s="25"/>
      <c r="M22" s="25"/>
      <c r="N22" s="29"/>
      <c r="O22" s="29"/>
      <c r="P22" s="30"/>
      <c r="Q22" s="32"/>
      <c r="R22" s="32"/>
      <c r="S22" s="29"/>
      <c r="T22" s="33"/>
      <c r="V22" s="7"/>
    </row>
    <row r="23" spans="1:22" s="2" customFormat="1" ht="19.95" customHeight="1">
      <c r="A23" s="36"/>
      <c r="C23" s="35"/>
      <c r="G23" s="8"/>
      <c r="H23" s="8"/>
      <c r="N23" s="3"/>
      <c r="O23" s="3"/>
      <c r="P23" s="3"/>
      <c r="Q23" s="3"/>
      <c r="R23" s="3"/>
      <c r="S23" s="3"/>
      <c r="T23" s="4"/>
      <c r="U23" s="4"/>
    </row>
    <row r="24" spans="1:22" s="2" customFormat="1" ht="19.8" customHeight="1">
      <c r="A24" s="36"/>
      <c r="C24" s="35"/>
      <c r="G24" s="8"/>
      <c r="H24" s="8"/>
      <c r="N24" s="3"/>
      <c r="O24" s="3"/>
      <c r="P24" s="3"/>
      <c r="Q24" s="3"/>
      <c r="R24" s="3"/>
      <c r="S24" s="3"/>
      <c r="T24" s="4"/>
      <c r="U24" s="4"/>
    </row>
    <row r="25" spans="1:22" ht="19.95" customHeight="1"/>
    <row r="26" spans="1:22" ht="19.95" customHeight="1"/>
    <row r="27" spans="1:22" ht="19.95" customHeight="1"/>
    <row r="28" spans="1:22" ht="19.95" customHeight="1"/>
  </sheetData>
  <mergeCells count="4">
    <mergeCell ref="A2:B2"/>
    <mergeCell ref="M2:R2"/>
    <mergeCell ref="E4:J4"/>
    <mergeCell ref="E2:L2"/>
  </mergeCells>
  <pageMargins left="0.7" right="0.7" top="0.75" bottom="0.75" header="0.3" footer="0.3"/>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E0DB5-29D4-4842-9A2E-52B8AEE58404}">
  <sheetPr codeName="Sheet76">
    <tabColor rgb="FF4FF721"/>
  </sheetPr>
  <dimension ref="A1:AB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8.33203125" style="40" hidden="1" customWidth="1"/>
    <col min="9" max="9" width="10.33203125" style="5" customWidth="1"/>
    <col min="10" max="10" width="12.77734375" style="5" customWidth="1"/>
    <col min="11" max="11" width="16.33203125" style="5" customWidth="1"/>
    <col min="12" max="12" width="12.77734375" style="5" customWidth="1"/>
    <col min="13" max="13" width="14.5546875" style="5" customWidth="1"/>
    <col min="14" max="14" width="7.33203125" style="37" customWidth="1"/>
    <col min="15" max="15" width="13.77734375" style="37" bestFit="1" customWidth="1"/>
    <col min="16" max="16" width="13" style="37" customWidth="1"/>
    <col min="17" max="17" width="8.6640625" style="37" customWidth="1"/>
    <col min="18" max="18" width="16.6640625" style="37" customWidth="1"/>
    <col min="19" max="19" width="11.5546875" style="37" customWidth="1"/>
    <col min="20" max="20" width="9.21875" style="38" customWidth="1"/>
    <col min="21" max="21" width="11" style="38" customWidth="1"/>
    <col min="22" max="22" width="10.21875" style="38" customWidth="1"/>
    <col min="23" max="23" width="1.77734375" style="38" customWidth="1"/>
    <col min="24" max="24" width="1.88671875" style="2" customWidth="1"/>
    <col min="25" max="25" width="5.21875" style="5" bestFit="1" customWidth="1"/>
    <col min="26" max="27" width="9.109375" style="5"/>
    <col min="28" max="28" width="13.6640625" style="5" bestFit="1" customWidth="1"/>
    <col min="29" max="16384" width="9.109375" style="5"/>
  </cols>
  <sheetData>
    <row r="1" spans="1:28" s="2" customFormat="1" ht="14.4" customHeight="1">
      <c r="A1" s="1"/>
      <c r="B1"/>
      <c r="G1" s="8"/>
      <c r="H1" s="8"/>
      <c r="N1" s="3"/>
      <c r="O1" s="3"/>
      <c r="P1" s="3"/>
      <c r="Q1" s="3"/>
      <c r="R1" s="3"/>
      <c r="S1" s="3"/>
      <c r="T1" s="4"/>
      <c r="U1" s="4"/>
      <c r="V1" s="4"/>
      <c r="W1" s="4"/>
    </row>
    <row r="2" spans="1:28" customFormat="1" ht="35.4" customHeight="1">
      <c r="A2" s="1800"/>
      <c r="B2" s="1769"/>
      <c r="C2" s="2"/>
      <c r="D2" s="5"/>
      <c r="E2" s="2111" t="s">
        <v>2073</v>
      </c>
      <c r="F2" s="1769"/>
      <c r="G2" s="1769"/>
      <c r="H2" s="1769"/>
      <c r="I2" s="1769"/>
      <c r="J2" s="1769"/>
      <c r="K2" s="1769"/>
      <c r="L2" s="1769"/>
      <c r="M2" s="1769"/>
      <c r="N2" s="1769"/>
      <c r="O2" s="1769"/>
      <c r="P2" s="1769"/>
      <c r="Q2" s="1769"/>
      <c r="R2" s="1769"/>
      <c r="S2" s="5"/>
      <c r="T2" s="5"/>
      <c r="U2" s="5"/>
      <c r="V2" s="5"/>
      <c r="W2" s="5"/>
      <c r="X2" s="7"/>
    </row>
    <row r="3" spans="1:28" customFormat="1" ht="14.4" customHeight="1">
      <c r="A3" s="1"/>
      <c r="C3" s="2"/>
      <c r="D3" s="8"/>
      <c r="E3" s="8"/>
      <c r="F3" s="2"/>
      <c r="G3" s="8"/>
      <c r="H3" s="8"/>
      <c r="I3" s="9"/>
      <c r="J3" s="9"/>
      <c r="K3" s="2"/>
      <c r="L3" s="2"/>
      <c r="M3" s="2"/>
      <c r="N3" s="2"/>
      <c r="O3" s="2"/>
      <c r="P3" s="2"/>
      <c r="Q3" s="2"/>
      <c r="R3" s="2"/>
      <c r="S3" s="2"/>
      <c r="T3" s="2"/>
      <c r="U3" s="2"/>
      <c r="V3" s="2"/>
      <c r="W3" s="2"/>
      <c r="X3" s="7"/>
    </row>
    <row r="4" spans="1:28" s="16" customFormat="1" ht="34.950000000000003" customHeight="1">
      <c r="A4" s="13"/>
      <c r="B4" s="14"/>
      <c r="C4" s="15"/>
      <c r="E4" s="1798" t="s">
        <v>1438</v>
      </c>
      <c r="F4" s="1799"/>
      <c r="G4" s="1799"/>
      <c r="H4" s="1799"/>
      <c r="I4" s="1799"/>
      <c r="J4" s="1799"/>
      <c r="K4" s="41"/>
      <c r="L4" s="41"/>
      <c r="N4" s="112"/>
      <c r="O4" s="112"/>
      <c r="P4" s="74"/>
      <c r="Q4" s="75"/>
      <c r="S4" s="18"/>
      <c r="T4" s="18"/>
      <c r="U4" s="18"/>
      <c r="V4" s="18"/>
      <c r="W4" s="18"/>
      <c r="X4" s="7"/>
    </row>
    <row r="5" spans="1:28" s="16" customFormat="1" ht="10.050000000000001" customHeight="1">
      <c r="A5" s="13"/>
      <c r="B5" s="14"/>
      <c r="C5" s="15"/>
      <c r="E5" s="104"/>
      <c r="F5" s="104"/>
      <c r="G5" s="104"/>
      <c r="H5" s="41"/>
      <c r="I5" s="41"/>
      <c r="J5" s="41"/>
      <c r="K5" s="41"/>
      <c r="L5" s="41"/>
      <c r="N5" s="112"/>
      <c r="O5" s="112"/>
      <c r="Q5" s="75"/>
      <c r="S5" s="18"/>
      <c r="T5" s="18"/>
      <c r="U5" s="18"/>
      <c r="V5" s="18"/>
      <c r="W5" s="18"/>
      <c r="X5" s="7"/>
    </row>
    <row r="6" spans="1:28" s="19" customFormat="1" ht="25.95" customHeight="1">
      <c r="A6" s="27"/>
      <c r="B6" s="28"/>
      <c r="C6" s="35"/>
      <c r="E6" s="133"/>
      <c r="F6" s="134" t="s">
        <v>48</v>
      </c>
      <c r="G6" s="134" t="s">
        <v>10</v>
      </c>
      <c r="H6" s="134" t="s">
        <v>10</v>
      </c>
      <c r="I6" s="134" t="s">
        <v>10</v>
      </c>
      <c r="J6" s="134" t="s">
        <v>270</v>
      </c>
      <c r="K6" s="134" t="s">
        <v>271</v>
      </c>
      <c r="L6" s="135" t="s">
        <v>67</v>
      </c>
      <c r="M6" s="137" t="s">
        <v>147</v>
      </c>
      <c r="N6" s="137" t="s">
        <v>142</v>
      </c>
      <c r="O6" s="137" t="s">
        <v>149</v>
      </c>
      <c r="P6" s="137" t="s">
        <v>146</v>
      </c>
      <c r="Q6" s="137" t="s">
        <v>385</v>
      </c>
      <c r="R6" s="137" t="s">
        <v>153</v>
      </c>
      <c r="S6" s="138" t="s">
        <v>151</v>
      </c>
      <c r="T6" s="140"/>
      <c r="U6" s="137" t="s">
        <v>1825</v>
      </c>
      <c r="V6" s="137" t="s">
        <v>1826</v>
      </c>
      <c r="W6" s="54"/>
      <c r="X6" s="59"/>
      <c r="Y6" s="2113" t="s">
        <v>123</v>
      </c>
      <c r="Z6" s="2114"/>
      <c r="AA6" s="2115"/>
      <c r="AB6" s="145" t="s">
        <v>404</v>
      </c>
    </row>
    <row r="7" spans="1:28" s="19" customFormat="1" ht="25.95" customHeight="1">
      <c r="A7" s="27"/>
      <c r="B7" s="28"/>
      <c r="C7" s="35"/>
      <c r="E7" s="236"/>
      <c r="F7" s="236"/>
      <c r="G7" s="237">
        <v>1</v>
      </c>
      <c r="H7" s="238"/>
      <c r="I7" s="25" t="s">
        <v>140</v>
      </c>
      <c r="J7" s="239" t="s">
        <v>272</v>
      </c>
      <c r="K7" s="240" t="s">
        <v>273</v>
      </c>
      <c r="L7" s="237" t="s">
        <v>144</v>
      </c>
      <c r="M7" s="237" t="s">
        <v>148</v>
      </c>
      <c r="N7" s="241">
        <v>2024</v>
      </c>
      <c r="O7" s="242">
        <v>360000</v>
      </c>
      <c r="P7" s="240" t="s">
        <v>143</v>
      </c>
      <c r="Q7" s="241">
        <v>1462</v>
      </c>
      <c r="R7" s="240" t="s">
        <v>150</v>
      </c>
      <c r="S7" s="240" t="s">
        <v>152</v>
      </c>
      <c r="T7" s="243"/>
      <c r="U7" s="345"/>
      <c r="V7" s="29"/>
      <c r="W7" s="54"/>
      <c r="X7" s="59"/>
      <c r="Y7" s="61"/>
      <c r="Z7" s="61"/>
      <c r="AA7" s="61"/>
      <c r="AB7" s="61" t="s">
        <v>1325</v>
      </c>
    </row>
    <row r="8" spans="1:28" s="19" customFormat="1" ht="25.95" customHeight="1">
      <c r="A8" s="27"/>
      <c r="B8" s="28"/>
      <c r="C8" s="35"/>
      <c r="E8" s="35"/>
      <c r="F8" s="35"/>
      <c r="G8" s="47">
        <v>2</v>
      </c>
      <c r="H8" s="11"/>
      <c r="I8" s="47" t="s">
        <v>141</v>
      </c>
      <c r="J8" s="43" t="s">
        <v>272</v>
      </c>
      <c r="K8" s="105" t="s">
        <v>274</v>
      </c>
      <c r="L8" s="47" t="s">
        <v>275</v>
      </c>
      <c r="M8" s="47" t="s">
        <v>155</v>
      </c>
      <c r="N8" s="46">
        <v>2023</v>
      </c>
      <c r="O8" s="44">
        <v>1200000</v>
      </c>
      <c r="P8" s="105" t="s">
        <v>154</v>
      </c>
      <c r="Q8" s="46">
        <v>3120</v>
      </c>
      <c r="R8" s="105" t="s">
        <v>160</v>
      </c>
      <c r="S8" s="105"/>
      <c r="T8" s="35"/>
      <c r="U8" s="334">
        <v>44388</v>
      </c>
      <c r="V8" s="334"/>
      <c r="W8" s="54"/>
      <c r="X8" s="59"/>
      <c r="Y8" s="61"/>
      <c r="Z8" s="61"/>
      <c r="AA8" s="61"/>
      <c r="AB8" s="61" t="s">
        <v>1324</v>
      </c>
    </row>
    <row r="9" spans="1:28" s="19" customFormat="1" ht="25.95" customHeight="1">
      <c r="A9" s="27"/>
      <c r="B9" s="28"/>
      <c r="C9" s="35"/>
      <c r="D9" s="28"/>
      <c r="E9" s="28"/>
      <c r="F9" s="28"/>
      <c r="G9" s="25"/>
      <c r="H9" s="10"/>
      <c r="I9" s="25"/>
      <c r="J9" s="25"/>
      <c r="K9" s="25"/>
      <c r="L9" s="25"/>
      <c r="M9" s="29"/>
      <c r="N9" s="29"/>
      <c r="O9" s="29"/>
      <c r="P9" s="30"/>
      <c r="Q9" s="32"/>
      <c r="R9" s="32"/>
      <c r="S9" s="29"/>
      <c r="T9" s="33"/>
      <c r="U9" s="29"/>
      <c r="V9" s="29"/>
      <c r="W9" s="54"/>
      <c r="X9" s="59"/>
    </row>
    <row r="10" spans="1:28" s="19" customFormat="1" ht="25.95" customHeight="1">
      <c r="A10" s="27"/>
      <c r="B10" s="28"/>
      <c r="C10" s="35"/>
      <c r="D10" s="28"/>
      <c r="E10" s="35"/>
      <c r="F10" s="35"/>
      <c r="G10" s="260"/>
      <c r="H10" s="11"/>
      <c r="I10" s="47"/>
      <c r="J10" s="71"/>
      <c r="K10" s="47"/>
      <c r="L10" s="47"/>
      <c r="M10" s="45"/>
      <c r="N10" s="42"/>
      <c r="O10" s="42"/>
      <c r="P10" s="43"/>
      <c r="Q10" s="105"/>
      <c r="R10" s="45"/>
      <c r="S10" s="42"/>
      <c r="T10" s="42"/>
      <c r="U10" s="42"/>
      <c r="V10" s="42"/>
      <c r="W10" s="54"/>
      <c r="X10" s="59"/>
    </row>
    <row r="11" spans="1:28" s="19" customFormat="1" ht="25.95" customHeight="1">
      <c r="A11" s="27"/>
      <c r="B11" s="28"/>
      <c r="C11" s="35"/>
      <c r="D11" s="28"/>
      <c r="E11" s="28"/>
      <c r="F11" s="28"/>
      <c r="G11" s="259"/>
      <c r="H11" s="10"/>
      <c r="I11" s="25"/>
      <c r="J11" s="141"/>
      <c r="K11" s="25"/>
      <c r="L11" s="25"/>
      <c r="M11" s="32"/>
      <c r="N11" s="29"/>
      <c r="O11" s="29"/>
      <c r="P11" s="30"/>
      <c r="Q11" s="106"/>
      <c r="R11" s="32"/>
      <c r="S11" s="29"/>
      <c r="T11" s="29"/>
      <c r="U11" s="29"/>
      <c r="V11" s="29"/>
      <c r="W11" s="54"/>
      <c r="X11" s="59"/>
    </row>
    <row r="12" spans="1:28" s="19" customFormat="1" ht="25.95" customHeight="1">
      <c r="A12" s="27"/>
      <c r="B12" s="28"/>
      <c r="C12" s="35"/>
      <c r="D12" s="28"/>
      <c r="E12" s="35"/>
      <c r="F12" s="35"/>
      <c r="G12" s="260"/>
      <c r="H12" s="11"/>
      <c r="I12" s="47"/>
      <c r="J12" s="71"/>
      <c r="K12" s="47"/>
      <c r="L12" s="47"/>
      <c r="M12" s="45"/>
      <c r="N12" s="42"/>
      <c r="O12" s="42"/>
      <c r="P12" s="43"/>
      <c r="Q12" s="105"/>
      <c r="R12" s="45"/>
      <c r="S12" s="42"/>
      <c r="T12" s="42"/>
      <c r="U12" s="42"/>
      <c r="V12" s="42"/>
      <c r="W12" s="54"/>
      <c r="X12" s="59"/>
    </row>
    <row r="13" spans="1:28" s="19" customFormat="1" ht="25.95" customHeight="1">
      <c r="A13" s="27"/>
      <c r="B13" s="28"/>
      <c r="C13" s="35"/>
      <c r="D13" s="28"/>
      <c r="E13" s="28"/>
      <c r="F13" s="28"/>
      <c r="G13" s="259"/>
      <c r="H13" s="10"/>
      <c r="I13" s="25"/>
      <c r="J13" s="141"/>
      <c r="K13" s="25"/>
      <c r="L13" s="25"/>
      <c r="M13" s="32"/>
      <c r="N13" s="29"/>
      <c r="O13" s="29"/>
      <c r="P13" s="30"/>
      <c r="Q13" s="106"/>
      <c r="R13" s="32"/>
      <c r="S13" s="29"/>
      <c r="T13" s="29"/>
      <c r="U13" s="29"/>
      <c r="V13" s="29"/>
      <c r="W13" s="54"/>
      <c r="X13" s="59"/>
    </row>
    <row r="14" spans="1:28" s="19" customFormat="1" ht="25.95" customHeight="1">
      <c r="A14" s="27"/>
      <c r="B14" s="28"/>
      <c r="C14" s="35"/>
      <c r="D14" s="28"/>
      <c r="E14" s="35"/>
      <c r="F14" s="35"/>
      <c r="G14" s="260"/>
      <c r="H14" s="11"/>
      <c r="I14" s="47"/>
      <c r="J14" s="71"/>
      <c r="K14" s="47"/>
      <c r="L14" s="47"/>
      <c r="M14" s="45"/>
      <c r="N14" s="42"/>
      <c r="O14" s="42"/>
      <c r="P14" s="43"/>
      <c r="Q14" s="105"/>
      <c r="R14" s="45"/>
      <c r="S14" s="42"/>
      <c r="T14" s="42"/>
      <c r="U14" s="42"/>
      <c r="V14" s="42"/>
      <c r="W14" s="54"/>
      <c r="X14" s="59"/>
    </row>
    <row r="15" spans="1:28" s="19" customFormat="1" ht="25.95" customHeight="1">
      <c r="A15" s="27"/>
      <c r="B15" s="28"/>
      <c r="C15" s="35"/>
      <c r="D15" s="28"/>
      <c r="E15" s="28"/>
      <c r="F15" s="28"/>
      <c r="G15" s="259"/>
      <c r="H15" s="10"/>
      <c r="I15" s="25"/>
      <c r="J15" s="141"/>
      <c r="K15" s="25"/>
      <c r="L15" s="25"/>
      <c r="M15" s="32"/>
      <c r="N15" s="29"/>
      <c r="O15" s="29"/>
      <c r="P15" s="30"/>
      <c r="Q15" s="106"/>
      <c r="R15" s="32"/>
      <c r="S15" s="29"/>
      <c r="T15" s="29"/>
      <c r="U15" s="29"/>
      <c r="V15" s="29"/>
      <c r="W15" s="54"/>
      <c r="X15" s="59"/>
    </row>
    <row r="16" spans="1:28" s="19" customFormat="1" ht="25.95" customHeight="1">
      <c r="A16" s="27"/>
      <c r="B16" s="28"/>
      <c r="C16" s="35"/>
      <c r="D16" s="28"/>
      <c r="E16" s="35"/>
      <c r="F16" s="35"/>
      <c r="G16" s="260"/>
      <c r="H16" s="11"/>
      <c r="I16" s="47"/>
      <c r="J16" s="71"/>
      <c r="K16" s="47"/>
      <c r="L16" s="47"/>
      <c r="M16" s="45"/>
      <c r="N16" s="42"/>
      <c r="O16" s="42"/>
      <c r="P16" s="43"/>
      <c r="Q16" s="105"/>
      <c r="R16" s="45"/>
      <c r="S16" s="42"/>
      <c r="T16" s="42"/>
      <c r="U16" s="42"/>
      <c r="V16" s="42"/>
      <c r="W16" s="54"/>
      <c r="X16" s="59"/>
    </row>
    <row r="17" spans="1:24" s="19" customFormat="1" ht="25.95" customHeight="1">
      <c r="A17" s="27"/>
      <c r="B17" s="28"/>
      <c r="C17" s="35"/>
      <c r="D17" s="28"/>
      <c r="E17" s="28"/>
      <c r="F17" s="28"/>
      <c r="G17" s="259"/>
      <c r="H17" s="10"/>
      <c r="I17" s="25"/>
      <c r="J17" s="141"/>
      <c r="K17" s="25"/>
      <c r="L17" s="25"/>
      <c r="M17" s="32"/>
      <c r="N17" s="29"/>
      <c r="O17" s="29"/>
      <c r="P17" s="30"/>
      <c r="Q17" s="106"/>
      <c r="R17" s="32"/>
      <c r="S17" s="29"/>
      <c r="T17" s="29"/>
      <c r="U17" s="29"/>
      <c r="V17" s="29"/>
      <c r="W17" s="54"/>
      <c r="X17" s="59"/>
    </row>
    <row r="18" spans="1:24" s="19" customFormat="1" ht="25.95" customHeight="1">
      <c r="A18" s="27"/>
      <c r="B18" s="28"/>
      <c r="C18" s="35"/>
      <c r="D18" s="28"/>
      <c r="E18" s="35"/>
      <c r="F18" s="35"/>
      <c r="G18" s="260"/>
      <c r="H18" s="11"/>
      <c r="I18" s="47"/>
      <c r="J18" s="71"/>
      <c r="K18" s="47"/>
      <c r="L18" s="47"/>
      <c r="M18" s="45"/>
      <c r="N18" s="42"/>
      <c r="O18" s="42"/>
      <c r="P18" s="43"/>
      <c r="Q18" s="105"/>
      <c r="R18" s="45"/>
      <c r="S18" s="42"/>
      <c r="T18" s="42"/>
      <c r="U18" s="42"/>
      <c r="V18" s="42"/>
      <c r="W18" s="54"/>
      <c r="X18" s="59"/>
    </row>
    <row r="19" spans="1:24" s="19" customFormat="1" ht="25.95" customHeight="1">
      <c r="A19" s="27"/>
      <c r="B19" s="28"/>
      <c r="C19" s="35"/>
      <c r="D19" s="28"/>
      <c r="E19" s="28"/>
      <c r="F19" s="28"/>
      <c r="G19" s="259"/>
      <c r="H19" s="10"/>
      <c r="I19" s="25"/>
      <c r="J19" s="141"/>
      <c r="K19" s="25"/>
      <c r="L19" s="25"/>
      <c r="M19" s="32"/>
      <c r="N19" s="29"/>
      <c r="O19" s="29"/>
      <c r="P19" s="30"/>
      <c r="Q19" s="106"/>
      <c r="R19" s="32"/>
      <c r="S19" s="29"/>
      <c r="T19" s="29"/>
      <c r="U19" s="29"/>
      <c r="V19" s="29"/>
      <c r="W19" s="54"/>
      <c r="X19" s="59"/>
    </row>
    <row r="20" spans="1:24" s="19" customFormat="1" ht="25.95" customHeight="1">
      <c r="A20" s="27"/>
      <c r="B20" s="28"/>
      <c r="C20" s="35"/>
      <c r="D20" s="28"/>
      <c r="E20" s="35"/>
      <c r="F20" s="35"/>
      <c r="G20" s="260"/>
      <c r="H20" s="11"/>
      <c r="I20" s="47"/>
      <c r="J20" s="71"/>
      <c r="K20" s="47"/>
      <c r="L20" s="47"/>
      <c r="M20" s="45"/>
      <c r="N20" s="42"/>
      <c r="O20" s="42"/>
      <c r="P20" s="43"/>
      <c r="Q20" s="105"/>
      <c r="R20" s="45"/>
      <c r="S20" s="42"/>
      <c r="T20" s="42"/>
      <c r="U20" s="42"/>
      <c r="V20" s="42"/>
      <c r="W20" s="54"/>
      <c r="X20" s="59"/>
    </row>
    <row r="21" spans="1:24" s="19" customFormat="1" ht="31.95" customHeight="1">
      <c r="A21" s="27"/>
      <c r="B21" s="28"/>
      <c r="C21" s="35"/>
      <c r="E21" s="28"/>
      <c r="F21" s="28"/>
      <c r="G21" s="25"/>
      <c r="H21" s="10"/>
      <c r="I21" s="25"/>
      <c r="J21" s="25"/>
      <c r="K21" s="25"/>
      <c r="L21" s="25"/>
      <c r="M21" s="29"/>
      <c r="N21" s="29"/>
      <c r="O21" s="29"/>
      <c r="P21" s="30"/>
      <c r="Q21" s="32"/>
      <c r="R21" s="32"/>
      <c r="S21" s="29"/>
      <c r="T21" s="33"/>
      <c r="U21" s="29"/>
      <c r="V21" s="29"/>
      <c r="X21" s="7"/>
    </row>
    <row r="22" spans="1:24" s="19" customFormat="1" ht="10.050000000000001" customHeight="1">
      <c r="A22" s="27"/>
      <c r="B22" s="28"/>
      <c r="C22" s="35"/>
      <c r="E22" s="28"/>
      <c r="F22" s="28"/>
      <c r="G22" s="10"/>
      <c r="H22" s="10"/>
      <c r="I22" s="25"/>
      <c r="J22" s="25"/>
      <c r="K22" s="25"/>
      <c r="L22" s="25"/>
      <c r="M22" s="25"/>
      <c r="N22" s="29"/>
      <c r="O22" s="29"/>
      <c r="P22" s="30"/>
      <c r="Q22" s="32"/>
      <c r="R22" s="32"/>
      <c r="S22" s="29"/>
      <c r="T22" s="33"/>
      <c r="U22" s="34"/>
      <c r="V22" s="34"/>
      <c r="X22" s="7"/>
    </row>
    <row r="23" spans="1:24" s="2" customFormat="1" ht="19.95" customHeight="1">
      <c r="A23" s="36"/>
      <c r="C23" s="35"/>
      <c r="G23" s="8"/>
      <c r="H23" s="8"/>
      <c r="N23" s="3"/>
      <c r="O23" s="3"/>
      <c r="P23" s="3"/>
      <c r="Q23" s="3"/>
      <c r="R23" s="3"/>
      <c r="S23" s="3"/>
      <c r="T23" s="4"/>
      <c r="U23" s="4"/>
      <c r="V23" s="4"/>
      <c r="W23" s="4"/>
    </row>
    <row r="24" spans="1:24" s="2" customFormat="1" ht="19.8" customHeight="1">
      <c r="A24" s="36"/>
      <c r="C24" s="35"/>
      <c r="G24" s="8"/>
      <c r="H24" s="8"/>
      <c r="N24" s="3"/>
      <c r="O24" s="3"/>
      <c r="P24" s="3"/>
      <c r="Q24" s="3"/>
      <c r="R24" s="3"/>
      <c r="S24" s="3"/>
      <c r="T24" s="4"/>
      <c r="U24" s="4"/>
      <c r="V24" s="4"/>
      <c r="W24" s="4"/>
    </row>
    <row r="25" spans="1:24" ht="19.95" customHeight="1"/>
    <row r="26" spans="1:24" ht="19.95" customHeight="1"/>
    <row r="27" spans="1:24" ht="19.95" customHeight="1"/>
    <row r="28" spans="1:24" ht="19.95" customHeight="1"/>
  </sheetData>
  <mergeCells count="4">
    <mergeCell ref="Y6:AA6"/>
    <mergeCell ref="A2:B2"/>
    <mergeCell ref="E4:J4"/>
    <mergeCell ref="E2:R2"/>
  </mergeCells>
  <phoneticPr fontId="17" type="noConversion"/>
  <pageMargins left="0.7" right="0.7" top="0.75" bottom="0.75" header="0.3" footer="0.3"/>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D73D9-390B-4E17-BF6B-B6349E9BDD00}">
  <sheetPr codeName="Sheet78">
    <tabColor rgb="FF4FF721"/>
  </sheetPr>
  <dimension ref="A1:AG28"/>
  <sheetViews>
    <sheetView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7.5546875" style="40" hidden="1" customWidth="1"/>
    <col min="9" max="9" width="8.33203125" style="40" hidden="1" customWidth="1"/>
    <col min="10" max="10" width="11.88671875" style="5" customWidth="1"/>
    <col min="11" max="11" width="12.77734375" style="5" customWidth="1"/>
    <col min="12" max="12" width="16.33203125" style="5" customWidth="1"/>
    <col min="13" max="13" width="12.77734375" style="5" customWidth="1"/>
    <col min="14" max="14" width="14.5546875" style="5" customWidth="1"/>
    <col min="15" max="15" width="12.77734375" style="37" customWidth="1"/>
    <col min="16" max="17" width="13.77734375" style="37" bestFit="1" customWidth="1"/>
    <col min="18" max="18" width="4.77734375" style="5" customWidth="1"/>
    <col min="19" max="19" width="5.5546875" style="5" customWidth="1"/>
    <col min="20" max="20" width="18.21875" style="5" customWidth="1"/>
    <col min="21" max="21" width="31.5546875" style="815" customWidth="1"/>
    <col min="22" max="22" width="3.33203125" style="5" customWidth="1"/>
    <col min="23" max="23" width="5.77734375" style="813" customWidth="1"/>
    <col min="24" max="32" width="9.109375" style="811"/>
    <col min="33" max="33" width="9.109375" style="2"/>
    <col min="34" max="16384" width="9.109375" style="5"/>
  </cols>
  <sheetData>
    <row r="1" spans="1:33" s="2" customFormat="1" ht="14.4" customHeight="1">
      <c r="A1" s="1"/>
      <c r="B1"/>
      <c r="H1" s="8"/>
      <c r="I1" s="8"/>
      <c r="O1" s="3"/>
      <c r="P1" s="3"/>
      <c r="Q1" s="3"/>
      <c r="R1" s="5"/>
      <c r="S1" s="5"/>
      <c r="T1" s="5"/>
      <c r="U1" s="815"/>
      <c r="V1" s="5"/>
      <c r="W1" s="812"/>
      <c r="X1" s="814"/>
      <c r="Y1" s="814"/>
      <c r="Z1" s="814"/>
      <c r="AA1" s="814"/>
      <c r="AB1" s="814"/>
      <c r="AC1" s="814"/>
      <c r="AD1" s="814"/>
      <c r="AE1" s="814"/>
      <c r="AF1" s="811"/>
    </row>
    <row r="2" spans="1:33" customFormat="1" ht="35.4" customHeight="1">
      <c r="A2" s="1800"/>
      <c r="B2" s="1769"/>
      <c r="C2" s="2"/>
      <c r="D2" s="5"/>
      <c r="E2" s="1797" t="s">
        <v>1483</v>
      </c>
      <c r="F2" s="1769"/>
      <c r="G2" s="1769"/>
      <c r="H2" s="1769"/>
      <c r="I2" s="1769"/>
      <c r="J2" s="1769"/>
      <c r="K2" s="1769"/>
      <c r="L2" s="1769"/>
      <c r="M2" s="1769"/>
      <c r="N2" s="1769"/>
      <c r="O2" s="1769"/>
      <c r="P2" s="1769"/>
      <c r="Q2" s="1769"/>
      <c r="R2" s="5"/>
      <c r="S2" s="6"/>
      <c r="T2" s="5"/>
      <c r="U2" s="815"/>
      <c r="V2" s="5"/>
      <c r="W2" s="812"/>
      <c r="X2" s="814"/>
      <c r="Y2" s="814"/>
      <c r="Z2" s="814"/>
      <c r="AA2" s="814"/>
      <c r="AB2" s="814"/>
      <c r="AC2" s="814"/>
      <c r="AD2" s="814"/>
      <c r="AE2" s="814"/>
      <c r="AF2" s="811"/>
      <c r="AG2" s="2"/>
    </row>
    <row r="3" spans="1:33" customFormat="1" ht="14.4" customHeight="1">
      <c r="A3" s="1"/>
      <c r="C3" s="2"/>
      <c r="D3" s="8"/>
      <c r="E3" s="8"/>
      <c r="F3" s="8"/>
      <c r="G3" s="2"/>
      <c r="H3" s="8"/>
      <c r="I3" s="8"/>
      <c r="J3" s="9"/>
      <c r="K3" s="9"/>
      <c r="L3" s="2"/>
      <c r="M3" s="2"/>
      <c r="N3" s="2"/>
      <c r="O3" s="2"/>
      <c r="P3" s="2"/>
      <c r="Q3" s="2"/>
      <c r="R3" s="5"/>
      <c r="S3" s="5"/>
      <c r="T3" s="5"/>
      <c r="U3" s="815"/>
      <c r="V3" s="5"/>
      <c r="W3" s="390"/>
      <c r="X3" s="780"/>
      <c r="Y3" s="780"/>
      <c r="Z3" s="780"/>
      <c r="AA3" s="780"/>
      <c r="AB3" s="780"/>
      <c r="AC3" s="780"/>
      <c r="AD3" s="780"/>
      <c r="AE3" s="780"/>
      <c r="AF3" s="811"/>
      <c r="AG3" s="2"/>
    </row>
    <row r="4" spans="1:33" s="16" customFormat="1" ht="18.600000000000001" customHeight="1">
      <c r="A4" s="13"/>
      <c r="B4" s="14"/>
      <c r="C4" s="15"/>
      <c r="E4" s="1798" t="s">
        <v>472</v>
      </c>
      <c r="F4" s="1799"/>
      <c r="G4" s="1799"/>
      <c r="H4" s="1799"/>
      <c r="I4" s="1799"/>
      <c r="J4" s="1799"/>
      <c r="K4" s="1799"/>
      <c r="L4" s="41"/>
      <c r="M4" s="41"/>
      <c r="O4" s="112"/>
      <c r="P4" s="112"/>
      <c r="Q4" s="74"/>
      <c r="W4" s="812"/>
      <c r="X4" s="814"/>
      <c r="Y4" s="814"/>
      <c r="Z4" s="814"/>
      <c r="AA4" s="814"/>
      <c r="AB4" s="814"/>
      <c r="AC4" s="814"/>
      <c r="AD4" s="814"/>
      <c r="AE4" s="814"/>
      <c r="AF4" s="814"/>
      <c r="AG4" s="15"/>
    </row>
    <row r="5" spans="1:33" s="16" customFormat="1" ht="25.95" customHeight="1">
      <c r="A5" s="13"/>
      <c r="B5" s="14"/>
      <c r="C5" s="15"/>
      <c r="E5" s="104"/>
      <c r="F5" s="104"/>
      <c r="G5" s="104"/>
      <c r="H5" s="104"/>
      <c r="I5" s="41"/>
      <c r="J5" s="41"/>
      <c r="K5" s="41"/>
      <c r="L5" s="41"/>
      <c r="M5" s="41"/>
      <c r="O5" s="112"/>
      <c r="P5" s="112"/>
      <c r="T5" s="54"/>
      <c r="W5" s="812"/>
      <c r="X5" s="814"/>
      <c r="Y5" s="814"/>
      <c r="Z5" s="814"/>
      <c r="AA5" s="814"/>
      <c r="AB5" s="814"/>
      <c r="AC5" s="814"/>
      <c r="AD5" s="814"/>
      <c r="AE5" s="814"/>
      <c r="AF5" s="814"/>
      <c r="AG5" s="15"/>
    </row>
    <row r="6" spans="1:33" s="19" customFormat="1" ht="25.95" customHeight="1">
      <c r="A6" s="27"/>
      <c r="B6" s="28"/>
      <c r="C6" s="35"/>
      <c r="E6" s="133"/>
      <c r="F6" s="133"/>
      <c r="G6" s="133"/>
      <c r="H6" s="50" t="s">
        <v>47</v>
      </c>
      <c r="I6" s="51" t="s">
        <v>48</v>
      </c>
      <c r="J6" s="134" t="s">
        <v>10</v>
      </c>
      <c r="K6" s="134" t="s">
        <v>270</v>
      </c>
      <c r="L6" s="134" t="s">
        <v>271</v>
      </c>
      <c r="M6" s="135" t="s">
        <v>67</v>
      </c>
      <c r="N6" s="137" t="s">
        <v>147</v>
      </c>
      <c r="O6" s="137" t="s">
        <v>142</v>
      </c>
      <c r="P6" s="137" t="s">
        <v>149</v>
      </c>
      <c r="Q6" s="137" t="s">
        <v>146</v>
      </c>
      <c r="T6" s="54"/>
      <c r="U6" s="54"/>
      <c r="W6" s="390"/>
      <c r="X6" s="780"/>
      <c r="Y6" s="780"/>
      <c r="Z6" s="780"/>
      <c r="AA6" s="780"/>
      <c r="AB6" s="780"/>
      <c r="AC6" s="780"/>
      <c r="AD6" s="780"/>
      <c r="AE6" s="780"/>
      <c r="AF6" s="780"/>
      <c r="AG6" s="35"/>
    </row>
    <row r="7" spans="1:33" s="19" customFormat="1" ht="25.95" customHeight="1">
      <c r="A7" s="27"/>
      <c r="B7" s="28"/>
      <c r="C7" s="35"/>
      <c r="E7" s="236"/>
      <c r="F7" s="236"/>
      <c r="G7" s="236"/>
      <c r="H7" s="237">
        <v>1</v>
      </c>
      <c r="I7" s="238"/>
      <c r="J7" s="237" t="s">
        <v>140</v>
      </c>
      <c r="K7" s="239" t="s">
        <v>272</v>
      </c>
      <c r="L7" s="240" t="s">
        <v>273</v>
      </c>
      <c r="M7" s="237" t="s">
        <v>144</v>
      </c>
      <c r="N7" s="237" t="s">
        <v>148</v>
      </c>
      <c r="O7" s="241">
        <v>2024</v>
      </c>
      <c r="P7" s="242">
        <v>360000</v>
      </c>
      <c r="Q7" s="240" t="s">
        <v>143</v>
      </c>
      <c r="T7" s="54"/>
      <c r="U7" s="54"/>
      <c r="W7" s="390"/>
      <c r="X7" s="780"/>
      <c r="Y7" s="780"/>
      <c r="Z7" s="780"/>
      <c r="AA7" s="780"/>
      <c r="AB7" s="780"/>
      <c r="AC7" s="780"/>
      <c r="AD7" s="780"/>
      <c r="AE7" s="780"/>
      <c r="AF7" s="780"/>
      <c r="AG7" s="35"/>
    </row>
    <row r="8" spans="1:33" s="19" customFormat="1" ht="25.95" customHeight="1">
      <c r="A8" s="27"/>
      <c r="B8" s="28"/>
      <c r="C8" s="35"/>
      <c r="E8" s="35"/>
      <c r="F8" s="35"/>
      <c r="G8" s="35"/>
      <c r="H8" s="47">
        <v>2</v>
      </c>
      <c r="I8" s="11"/>
      <c r="J8" s="47" t="s">
        <v>141</v>
      </c>
      <c r="K8" s="43" t="s">
        <v>272</v>
      </c>
      <c r="L8" s="105" t="s">
        <v>274</v>
      </c>
      <c r="M8" s="47" t="s">
        <v>275</v>
      </c>
      <c r="N8" s="47" t="s">
        <v>155</v>
      </c>
      <c r="O8" s="46">
        <v>2023</v>
      </c>
      <c r="P8" s="44">
        <v>1200000</v>
      </c>
      <c r="Q8" s="105" t="s">
        <v>154</v>
      </c>
      <c r="T8" s="54"/>
      <c r="U8" s="54"/>
      <c r="W8" s="390"/>
      <c r="X8" s="780"/>
      <c r="Y8" s="780"/>
      <c r="Z8" s="780"/>
      <c r="AA8" s="780"/>
      <c r="AB8" s="780"/>
      <c r="AC8" s="780"/>
      <c r="AD8" s="780"/>
      <c r="AE8" s="780"/>
      <c r="AF8" s="780"/>
      <c r="AG8" s="35"/>
    </row>
    <row r="9" spans="1:33" s="19" customFormat="1" ht="25.95" customHeight="1">
      <c r="A9" s="27"/>
      <c r="B9" s="28"/>
      <c r="C9" s="35"/>
      <c r="D9" s="28"/>
      <c r="E9" s="28"/>
      <c r="F9" s="28"/>
      <c r="G9" s="28"/>
      <c r="H9" s="25"/>
      <c r="I9" s="10"/>
      <c r="J9" s="25"/>
      <c r="K9" s="25"/>
      <c r="L9" s="25"/>
      <c r="M9" s="25"/>
      <c r="N9" s="29"/>
      <c r="O9" s="29"/>
      <c r="P9" s="29"/>
      <c r="Q9" s="30"/>
      <c r="T9" s="54"/>
      <c r="U9" s="54"/>
      <c r="W9" s="390"/>
      <c r="X9" s="780"/>
      <c r="Y9" s="780"/>
      <c r="Z9" s="780"/>
      <c r="AA9" s="780"/>
      <c r="AB9" s="780"/>
      <c r="AC9" s="780"/>
      <c r="AD9" s="780"/>
      <c r="AE9" s="780"/>
      <c r="AF9" s="780"/>
      <c r="AG9" s="35"/>
    </row>
    <row r="10" spans="1:33" s="19" customFormat="1" ht="25.95" customHeight="1">
      <c r="A10" s="27"/>
      <c r="B10" s="28"/>
      <c r="C10" s="35"/>
      <c r="D10" s="28"/>
      <c r="E10" s="28"/>
      <c r="F10" s="28"/>
      <c r="G10" s="28"/>
      <c r="H10" s="25"/>
      <c r="I10" s="10"/>
      <c r="J10" s="25"/>
      <c r="K10" s="25"/>
      <c r="L10" s="25"/>
      <c r="M10" s="25"/>
      <c r="N10" s="29"/>
      <c r="O10" s="29"/>
      <c r="P10" s="29"/>
      <c r="Q10" s="30"/>
      <c r="T10" s="54"/>
      <c r="U10" s="54"/>
      <c r="W10" s="390"/>
      <c r="X10" s="780"/>
      <c r="Y10" s="780"/>
      <c r="Z10" s="780"/>
      <c r="AA10" s="780"/>
      <c r="AB10" s="780"/>
      <c r="AC10" s="780"/>
      <c r="AD10" s="780"/>
      <c r="AE10" s="780"/>
      <c r="AF10" s="780"/>
      <c r="AG10" s="35"/>
    </row>
    <row r="11" spans="1:33" s="19" customFormat="1" ht="25.95" customHeight="1">
      <c r="A11" s="27"/>
      <c r="B11" s="28"/>
      <c r="C11" s="35"/>
      <c r="D11" s="28"/>
      <c r="E11" s="28"/>
      <c r="F11" s="28"/>
      <c r="G11" s="28"/>
      <c r="H11" s="25"/>
      <c r="I11" s="10"/>
      <c r="J11" s="25"/>
      <c r="K11" s="25"/>
      <c r="L11" s="25"/>
      <c r="M11" s="25"/>
      <c r="N11" s="29"/>
      <c r="O11" s="29"/>
      <c r="P11" s="29"/>
      <c r="Q11" s="30"/>
      <c r="T11" s="54"/>
      <c r="U11" s="54"/>
      <c r="W11" s="390"/>
      <c r="X11" s="780"/>
      <c r="Y11" s="780"/>
      <c r="Z11" s="780"/>
      <c r="AA11" s="780"/>
      <c r="AB11" s="780"/>
      <c r="AC11" s="780"/>
      <c r="AD11" s="780"/>
      <c r="AE11" s="780"/>
      <c r="AF11" s="780"/>
      <c r="AG11" s="35"/>
    </row>
    <row r="12" spans="1:33" s="19" customFormat="1" ht="25.95" customHeight="1">
      <c r="A12" s="27"/>
      <c r="B12" s="28"/>
      <c r="C12" s="35"/>
      <c r="D12" s="28"/>
      <c r="E12" s="28"/>
      <c r="F12" s="28"/>
      <c r="G12" s="28"/>
      <c r="H12" s="25"/>
      <c r="I12" s="10"/>
      <c r="J12" s="25"/>
      <c r="K12" s="25"/>
      <c r="L12" s="25"/>
      <c r="M12" s="25"/>
      <c r="N12" s="29"/>
      <c r="O12" s="29"/>
      <c r="P12" s="29"/>
      <c r="Q12" s="30"/>
      <c r="T12" s="54"/>
      <c r="U12" s="54"/>
      <c r="W12" s="390"/>
      <c r="X12" s="780"/>
      <c r="Y12" s="780"/>
      <c r="Z12" s="780"/>
      <c r="AA12" s="780"/>
      <c r="AB12" s="780"/>
      <c r="AC12" s="780"/>
      <c r="AD12" s="780"/>
      <c r="AE12" s="780"/>
      <c r="AF12" s="780"/>
      <c r="AG12" s="35"/>
    </row>
    <row r="13" spans="1:33" s="19" customFormat="1" ht="25.95" customHeight="1">
      <c r="A13" s="27"/>
      <c r="B13" s="28"/>
      <c r="C13" s="35"/>
      <c r="D13" s="28"/>
      <c r="E13" s="28"/>
      <c r="F13" s="28"/>
      <c r="G13" s="28"/>
      <c r="H13" s="25"/>
      <c r="I13" s="10"/>
      <c r="J13" s="25"/>
      <c r="K13" s="25"/>
      <c r="L13" s="25"/>
      <c r="M13" s="25"/>
      <c r="N13" s="29"/>
      <c r="O13" s="29"/>
      <c r="P13" s="29"/>
      <c r="Q13" s="30"/>
      <c r="T13" s="54"/>
      <c r="U13" s="54"/>
      <c r="W13" s="390"/>
      <c r="X13" s="780"/>
      <c r="Y13" s="780"/>
      <c r="Z13" s="780"/>
      <c r="AA13" s="780"/>
      <c r="AB13" s="780"/>
      <c r="AC13" s="780"/>
      <c r="AD13" s="780"/>
      <c r="AE13" s="780"/>
      <c r="AF13" s="780"/>
      <c r="AG13" s="35"/>
    </row>
    <row r="14" spans="1:33" s="19" customFormat="1" ht="25.95" customHeight="1">
      <c r="A14" s="27"/>
      <c r="B14" s="28"/>
      <c r="C14" s="35"/>
      <c r="D14" s="28"/>
      <c r="E14" s="28"/>
      <c r="F14" s="28"/>
      <c r="G14" s="28"/>
      <c r="H14" s="25"/>
      <c r="I14" s="10"/>
      <c r="J14" s="25"/>
      <c r="K14" s="25"/>
      <c r="L14" s="25"/>
      <c r="M14" s="25"/>
      <c r="N14" s="29"/>
      <c r="O14" s="29"/>
      <c r="P14" s="29"/>
      <c r="Q14" s="30"/>
      <c r="T14" s="175"/>
      <c r="U14" s="54"/>
      <c r="W14" s="390"/>
      <c r="X14" s="780"/>
      <c r="Y14" s="780"/>
      <c r="Z14" s="780"/>
      <c r="AA14" s="780"/>
      <c r="AB14" s="780"/>
      <c r="AC14" s="780"/>
      <c r="AD14" s="780"/>
      <c r="AE14" s="780"/>
      <c r="AF14" s="780"/>
      <c r="AG14" s="35"/>
    </row>
    <row r="15" spans="1:33" s="19" customFormat="1" ht="25.95" customHeight="1">
      <c r="A15" s="27"/>
      <c r="B15" s="28"/>
      <c r="C15" s="35"/>
      <c r="D15" s="28"/>
      <c r="E15" s="28"/>
      <c r="F15" s="28"/>
      <c r="G15" s="28"/>
      <c r="H15" s="25"/>
      <c r="I15" s="10"/>
      <c r="J15" s="25"/>
      <c r="K15" s="25"/>
      <c r="L15" s="25"/>
      <c r="M15" s="25"/>
      <c r="N15" s="29"/>
      <c r="O15" s="29"/>
      <c r="P15" s="29"/>
      <c r="Q15" s="30"/>
      <c r="T15" s="175"/>
      <c r="U15" s="54"/>
      <c r="W15" s="390"/>
      <c r="X15" s="780"/>
      <c r="Y15" s="780"/>
      <c r="Z15" s="780"/>
      <c r="AA15" s="780"/>
      <c r="AB15" s="780"/>
      <c r="AC15" s="780"/>
      <c r="AD15" s="780"/>
      <c r="AE15" s="780"/>
      <c r="AF15" s="780"/>
      <c r="AG15" s="35"/>
    </row>
    <row r="16" spans="1:33" s="19" customFormat="1" ht="25.95" customHeight="1">
      <c r="A16" s="27"/>
      <c r="B16" s="28"/>
      <c r="C16" s="35"/>
      <c r="D16" s="28"/>
      <c r="E16" s="28"/>
      <c r="F16" s="28"/>
      <c r="G16" s="28"/>
      <c r="H16" s="25"/>
      <c r="I16" s="10"/>
      <c r="J16" s="25"/>
      <c r="K16" s="25"/>
      <c r="L16" s="25"/>
      <c r="M16" s="25"/>
      <c r="N16" s="29"/>
      <c r="O16" s="29"/>
      <c r="P16" s="29"/>
      <c r="Q16" s="30"/>
      <c r="T16" s="175"/>
      <c r="U16" s="54"/>
      <c r="W16" s="390"/>
      <c r="X16" s="780"/>
      <c r="Y16" s="780"/>
      <c r="Z16" s="780"/>
      <c r="AA16" s="780"/>
      <c r="AB16" s="780"/>
      <c r="AC16" s="780"/>
      <c r="AD16" s="780"/>
      <c r="AE16" s="780"/>
      <c r="AF16" s="780"/>
      <c r="AG16" s="35"/>
    </row>
    <row r="17" spans="1:33" s="19" customFormat="1" ht="25.95" customHeight="1">
      <c r="A17" s="27"/>
      <c r="B17" s="28"/>
      <c r="C17" s="35"/>
      <c r="D17" s="28"/>
      <c r="E17" s="28"/>
      <c r="F17" s="28"/>
      <c r="G17" s="28"/>
      <c r="H17" s="25"/>
      <c r="I17" s="10"/>
      <c r="J17" s="25"/>
      <c r="K17" s="25"/>
      <c r="L17" s="25"/>
      <c r="M17" s="25"/>
      <c r="N17" s="29"/>
      <c r="O17" s="29"/>
      <c r="P17" s="29"/>
      <c r="Q17" s="30"/>
      <c r="T17" s="175"/>
      <c r="U17" s="54"/>
      <c r="W17" s="390"/>
      <c r="X17" s="780"/>
      <c r="Y17" s="780"/>
      <c r="Z17" s="780"/>
      <c r="AA17" s="780"/>
      <c r="AB17" s="780"/>
      <c r="AC17" s="780"/>
      <c r="AD17" s="780"/>
      <c r="AE17" s="780"/>
      <c r="AF17" s="780"/>
      <c r="AG17" s="35"/>
    </row>
    <row r="18" spans="1:33" s="19" customFormat="1" ht="25.95" customHeight="1">
      <c r="A18" s="27"/>
      <c r="B18" s="28"/>
      <c r="C18" s="35"/>
      <c r="D18" s="28"/>
      <c r="E18" s="28"/>
      <c r="F18" s="28"/>
      <c r="G18" s="28"/>
      <c r="H18" s="25"/>
      <c r="I18" s="10"/>
      <c r="J18" s="25"/>
      <c r="K18" s="25"/>
      <c r="L18" s="25"/>
      <c r="M18" s="25"/>
      <c r="N18" s="29"/>
      <c r="O18" s="29"/>
      <c r="P18" s="29"/>
      <c r="Q18" s="30"/>
      <c r="U18" s="54"/>
      <c r="W18" s="390"/>
      <c r="X18" s="780"/>
      <c r="Y18" s="780"/>
      <c r="Z18" s="780"/>
      <c r="AA18" s="780"/>
      <c r="AB18" s="780"/>
      <c r="AC18" s="780"/>
      <c r="AD18" s="780"/>
      <c r="AE18" s="780"/>
      <c r="AF18" s="780"/>
      <c r="AG18" s="35"/>
    </row>
    <row r="19" spans="1:33" s="19" customFormat="1" ht="25.95" customHeight="1">
      <c r="A19" s="27"/>
      <c r="B19" s="28"/>
      <c r="C19" s="35"/>
      <c r="D19" s="28"/>
      <c r="E19" s="28"/>
      <c r="F19" s="28"/>
      <c r="G19" s="28"/>
      <c r="H19" s="25"/>
      <c r="I19" s="10"/>
      <c r="J19" s="25"/>
      <c r="K19" s="25"/>
      <c r="L19" s="25"/>
      <c r="M19" s="25"/>
      <c r="N19" s="29"/>
      <c r="O19" s="29"/>
      <c r="P19" s="29"/>
      <c r="Q19" s="30"/>
      <c r="T19" s="810"/>
      <c r="U19" s="54"/>
      <c r="W19" s="390"/>
      <c r="X19" s="780"/>
      <c r="Y19" s="780"/>
      <c r="Z19" s="780"/>
      <c r="AA19" s="780"/>
      <c r="AB19" s="780"/>
      <c r="AC19" s="780"/>
      <c r="AD19" s="780"/>
      <c r="AE19" s="780"/>
      <c r="AF19" s="780"/>
      <c r="AG19" s="35"/>
    </row>
    <row r="20" spans="1:33" s="19" customFormat="1" ht="25.95" customHeight="1">
      <c r="A20" s="27"/>
      <c r="B20" s="28"/>
      <c r="C20" s="35"/>
      <c r="D20" s="28"/>
      <c r="E20" s="28"/>
      <c r="F20" s="28"/>
      <c r="G20" s="28"/>
      <c r="H20" s="25"/>
      <c r="I20" s="10"/>
      <c r="J20" s="25"/>
      <c r="K20" s="25"/>
      <c r="L20" s="25"/>
      <c r="M20" s="25"/>
      <c r="N20" s="29"/>
      <c r="O20" s="29"/>
      <c r="P20" s="29"/>
      <c r="Q20" s="30"/>
      <c r="T20" s="810"/>
      <c r="U20" s="54"/>
      <c r="W20" s="390"/>
      <c r="X20" s="780"/>
      <c r="Y20" s="780"/>
      <c r="Z20" s="780"/>
      <c r="AA20" s="780"/>
      <c r="AB20" s="780"/>
      <c r="AC20" s="780"/>
      <c r="AD20" s="780"/>
      <c r="AE20" s="780"/>
      <c r="AF20" s="780"/>
      <c r="AG20" s="35"/>
    </row>
    <row r="21" spans="1:33" s="19" customFormat="1" ht="25.95" customHeight="1">
      <c r="A21" s="27"/>
      <c r="B21" s="28"/>
      <c r="C21" s="35"/>
      <c r="E21" s="28"/>
      <c r="F21" s="28"/>
      <c r="G21" s="28"/>
      <c r="H21" s="25"/>
      <c r="I21" s="10"/>
      <c r="J21" s="25"/>
      <c r="K21" s="25"/>
      <c r="L21" s="25"/>
      <c r="M21" s="25"/>
      <c r="N21" s="29"/>
      <c r="O21" s="29"/>
      <c r="P21" s="29"/>
      <c r="Q21" s="30"/>
      <c r="T21" s="54"/>
      <c r="U21" s="54"/>
      <c r="W21" s="390"/>
      <c r="X21" s="780"/>
      <c r="Y21" s="780"/>
      <c r="Z21" s="780"/>
      <c r="AA21" s="780"/>
      <c r="AB21" s="780"/>
      <c r="AC21" s="780"/>
      <c r="AD21" s="780"/>
      <c r="AE21" s="780"/>
      <c r="AF21" s="780"/>
      <c r="AG21" s="35"/>
    </row>
    <row r="22" spans="1:33" s="19" customFormat="1" ht="10.050000000000001" customHeight="1">
      <c r="A22" s="27"/>
      <c r="B22" s="28"/>
      <c r="C22" s="35"/>
      <c r="E22" s="28"/>
      <c r="F22" s="28"/>
      <c r="G22" s="28"/>
      <c r="H22" s="10"/>
      <c r="I22" s="10"/>
      <c r="J22" s="25"/>
      <c r="K22" s="25"/>
      <c r="L22" s="25"/>
      <c r="M22" s="25"/>
      <c r="N22" s="25"/>
      <c r="O22" s="29"/>
      <c r="P22" s="29"/>
      <c r="Q22" s="30"/>
      <c r="T22" s="54"/>
      <c r="U22" s="54"/>
      <c r="W22" s="390"/>
      <c r="X22" s="780"/>
      <c r="Y22" s="780"/>
      <c r="Z22" s="780"/>
      <c r="AA22" s="780"/>
      <c r="AB22" s="780"/>
      <c r="AC22" s="780"/>
      <c r="AD22" s="780"/>
      <c r="AE22" s="780"/>
      <c r="AF22" s="780"/>
      <c r="AG22" s="35"/>
    </row>
    <row r="23" spans="1:33" s="2" customFormat="1" ht="19.95" customHeight="1">
      <c r="A23" s="36"/>
      <c r="C23" s="35"/>
      <c r="H23" s="8"/>
      <c r="I23" s="8"/>
      <c r="O23" s="3"/>
      <c r="P23" s="3"/>
      <c r="Q23" s="3"/>
      <c r="R23" s="5"/>
      <c r="S23" s="5"/>
      <c r="T23" s="5"/>
      <c r="U23" s="815"/>
      <c r="V23" s="5"/>
      <c r="W23" s="813"/>
      <c r="X23" s="811"/>
      <c r="Y23" s="811"/>
      <c r="Z23" s="811"/>
      <c r="AA23" s="811"/>
      <c r="AB23" s="811"/>
      <c r="AC23" s="811"/>
      <c r="AD23" s="811"/>
      <c r="AE23" s="811"/>
      <c r="AF23" s="811"/>
    </row>
    <row r="24" spans="1:33" s="2" customFormat="1" ht="19.8" customHeight="1">
      <c r="A24" s="36"/>
      <c r="C24" s="35"/>
      <c r="H24" s="8"/>
      <c r="I24" s="8"/>
      <c r="O24" s="3"/>
      <c r="P24" s="3"/>
      <c r="Q24" s="3"/>
      <c r="R24" s="5"/>
      <c r="S24" s="5"/>
      <c r="T24" s="5"/>
      <c r="U24" s="815"/>
      <c r="V24" s="5"/>
      <c r="W24" s="813"/>
      <c r="X24" s="811"/>
      <c r="Y24" s="811"/>
      <c r="Z24" s="811"/>
      <c r="AA24" s="811"/>
      <c r="AB24" s="811"/>
      <c r="AC24" s="811"/>
      <c r="AD24" s="811"/>
      <c r="AE24" s="811"/>
      <c r="AF24" s="811"/>
    </row>
    <row r="25" spans="1:33" ht="19.95" customHeight="1"/>
    <row r="26" spans="1:33" ht="19.95" customHeight="1"/>
    <row r="27" spans="1:33" ht="19.95" customHeight="1"/>
    <row r="28" spans="1:33" ht="19.95" customHeight="1"/>
  </sheetData>
  <mergeCells count="3">
    <mergeCell ref="A2:B2"/>
    <mergeCell ref="E2:Q2"/>
    <mergeCell ref="E4:K4"/>
  </mergeCells>
  <pageMargins left="0.7" right="0.7" top="0.75" bottom="0.75" header="0.3" footer="0.3"/>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F1A2C-70E4-4183-8248-1DAE804BB93E}">
  <sheetPr codeName="Sheet79">
    <tabColor rgb="FF4FF721"/>
  </sheetPr>
  <dimension ref="A1:AC43"/>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77734375" style="5" customWidth="1"/>
    <col min="6" max="6" width="7.77734375" style="5" customWidth="1"/>
    <col min="7" max="7" width="4.21875" style="5" customWidth="1"/>
    <col min="8" max="8" width="9.33203125" style="5" customWidth="1"/>
    <col min="9" max="9" width="11.33203125" style="5" customWidth="1"/>
    <col min="10" max="10" width="9.21875" style="146" customWidth="1"/>
    <col min="11" max="11" width="5.77734375" style="5" customWidth="1"/>
    <col min="12" max="12" width="14.21875" style="5" customWidth="1"/>
    <col min="13" max="13" width="3.44140625" style="5" customWidth="1"/>
    <col min="14" max="14" width="8.109375" style="5" customWidth="1"/>
    <col min="15" max="15" width="6.77734375" style="5" customWidth="1"/>
    <col min="16" max="16" width="6.5546875" style="5" customWidth="1"/>
    <col min="17" max="17" width="5.77734375" style="38" customWidth="1"/>
    <col min="18" max="18" width="15.88671875" style="38" customWidth="1"/>
    <col min="19" max="19" width="6.33203125" style="38" customWidth="1"/>
    <col min="20" max="20" width="7.109375" style="37" customWidth="1"/>
    <col min="21" max="21" width="5" style="37" customWidth="1"/>
    <col min="22" max="22" width="5.109375" style="37" customWidth="1"/>
    <col min="23" max="23" width="5.77734375" style="37" customWidth="1"/>
    <col min="24" max="24" width="15.77734375" style="38" customWidth="1"/>
    <col min="25" max="25" width="6" style="38" customWidth="1"/>
    <col min="26" max="26" width="15.77734375" style="5" customWidth="1"/>
    <col min="27" max="27" width="1.77734375" style="5" customWidth="1"/>
    <col min="28" max="28" width="9.109375" style="2"/>
    <col min="29" max="16384" width="9.109375" style="5"/>
  </cols>
  <sheetData>
    <row r="1" spans="1:29" s="2" customFormat="1" ht="14.4" customHeight="1">
      <c r="A1" s="36"/>
      <c r="J1" s="157"/>
      <c r="Q1" s="4"/>
      <c r="R1" s="4"/>
      <c r="S1" s="4"/>
      <c r="T1" s="3"/>
      <c r="U1" s="3"/>
      <c r="V1" s="3"/>
      <c r="W1" s="3"/>
      <c r="X1" s="4"/>
      <c r="Y1" s="4"/>
    </row>
    <row r="2" spans="1:29" customFormat="1" ht="34.950000000000003" customHeight="1">
      <c r="A2" s="1800"/>
      <c r="B2" s="1769"/>
      <c r="C2" s="2"/>
      <c r="D2" s="5"/>
      <c r="E2" s="1797" t="s">
        <v>1480</v>
      </c>
      <c r="F2" s="1769"/>
      <c r="G2" s="1769"/>
      <c r="H2" s="1769"/>
      <c r="I2" s="1769"/>
      <c r="J2" s="1769"/>
      <c r="K2" s="1769"/>
      <c r="L2" s="5"/>
      <c r="M2" s="5"/>
      <c r="N2" s="175"/>
      <c r="O2" s="5"/>
      <c r="P2" s="5"/>
      <c r="Q2" s="5"/>
      <c r="R2" s="5"/>
      <c r="S2" s="5"/>
      <c r="T2" s="5"/>
      <c r="U2" s="5"/>
      <c r="V2" s="5"/>
      <c r="W2" s="5"/>
      <c r="X2" s="720"/>
      <c r="Y2" s="5"/>
      <c r="Z2" s="5"/>
      <c r="AB2" s="2"/>
    </row>
    <row r="3" spans="1:29" s="2" customFormat="1" ht="15.6" customHeight="1">
      <c r="A3" s="36"/>
      <c r="F3" s="9"/>
      <c r="G3" s="9"/>
      <c r="J3" s="157"/>
    </row>
    <row r="4" spans="1:29" s="595" customFormat="1" ht="34.950000000000003" customHeight="1">
      <c r="A4" s="592"/>
      <c r="B4" s="593"/>
      <c r="C4" s="594"/>
      <c r="E4" s="6"/>
      <c r="F4" s="596"/>
      <c r="G4" s="596"/>
      <c r="H4" s="596"/>
      <c r="I4" s="596"/>
      <c r="J4" s="597"/>
      <c r="K4" s="597"/>
      <c r="L4" s="95"/>
      <c r="M4" s="598"/>
      <c r="Q4" s="599"/>
      <c r="R4" s="600"/>
      <c r="S4" s="598"/>
      <c r="U4" s="600"/>
      <c r="V4" s="600"/>
      <c r="W4" s="600"/>
      <c r="X4" s="600"/>
      <c r="Y4" s="600"/>
      <c r="AB4" s="594"/>
    </row>
    <row r="5" spans="1:29" s="21" customFormat="1" ht="10.050000000000001" customHeight="1">
      <c r="A5" s="22"/>
      <c r="B5" s="23"/>
      <c r="C5" s="20"/>
      <c r="E5" s="28"/>
      <c r="F5" s="28"/>
      <c r="G5" s="28"/>
      <c r="H5" s="149"/>
      <c r="I5" s="149"/>
      <c r="J5" s="23"/>
      <c r="K5" s="23"/>
      <c r="L5" s="23"/>
      <c r="M5" s="23"/>
      <c r="N5" s="150"/>
      <c r="O5" s="150"/>
      <c r="P5" s="150"/>
      <c r="Q5" s="155"/>
      <c r="R5" s="23"/>
      <c r="S5" s="23"/>
      <c r="T5" s="150"/>
      <c r="U5" s="150"/>
      <c r="V5" s="150"/>
      <c r="W5" s="147"/>
      <c r="X5" s="23"/>
      <c r="Y5" s="23"/>
      <c r="AB5" s="20"/>
    </row>
    <row r="6" spans="1:29" s="154" customFormat="1" ht="19.95" customHeight="1">
      <c r="A6" s="151"/>
      <c r="B6" s="152"/>
      <c r="C6" s="153"/>
      <c r="E6" s="2096" t="s">
        <v>1076</v>
      </c>
      <c r="F6" s="2096"/>
      <c r="G6" s="2096"/>
      <c r="H6" s="2096"/>
      <c r="I6" s="2096"/>
      <c r="J6" s="2096"/>
      <c r="K6" s="158"/>
      <c r="L6" s="2096" t="s">
        <v>1180</v>
      </c>
      <c r="M6" s="2097"/>
      <c r="N6" s="2097"/>
      <c r="O6" s="2097"/>
      <c r="P6" s="2097"/>
      <c r="Q6" s="155"/>
      <c r="R6" s="2096" t="s">
        <v>371</v>
      </c>
      <c r="S6" s="2096"/>
      <c r="T6" s="2098"/>
      <c r="U6" s="2098"/>
      <c r="V6" s="2097"/>
      <c r="W6" s="147"/>
      <c r="X6" s="2099" t="s">
        <v>1181</v>
      </c>
      <c r="Y6" s="2099"/>
      <c r="Z6" s="2100"/>
      <c r="AA6" s="5"/>
      <c r="AB6" s="2"/>
      <c r="AC6" s="5"/>
    </row>
    <row r="7" spans="1:29" s="146" customFormat="1" ht="15" customHeight="1">
      <c r="A7" s="156"/>
      <c r="B7" s="24"/>
      <c r="C7" s="157"/>
      <c r="E7" s="24"/>
      <c r="F7" s="24"/>
      <c r="G7" s="24"/>
      <c r="H7" s="26"/>
      <c r="I7" s="26"/>
      <c r="J7" s="24"/>
      <c r="K7" s="158"/>
      <c r="L7" s="24"/>
      <c r="M7" s="95"/>
      <c r="N7" s="26"/>
      <c r="O7" s="26"/>
      <c r="P7" s="26"/>
      <c r="Q7" s="155"/>
      <c r="R7" s="24"/>
      <c r="S7" s="24"/>
      <c r="T7" s="26"/>
      <c r="U7" s="26"/>
      <c r="V7" s="26"/>
      <c r="W7" s="147"/>
      <c r="X7" s="24"/>
      <c r="Y7" s="19"/>
      <c r="Z7" s="19"/>
      <c r="AA7" s="19"/>
      <c r="AB7" s="35"/>
      <c r="AC7" s="19"/>
    </row>
    <row r="8" spans="1:29" ht="18" customHeight="1">
      <c r="E8" s="160" t="s">
        <v>1073</v>
      </c>
      <c r="H8" s="162" t="s">
        <v>13</v>
      </c>
      <c r="I8" s="163"/>
      <c r="J8" s="213" t="s">
        <v>1075</v>
      </c>
      <c r="K8" s="158"/>
      <c r="L8" s="95" t="s">
        <v>53</v>
      </c>
      <c r="M8" s="95"/>
      <c r="N8" s="211" t="s">
        <v>295</v>
      </c>
      <c r="O8" s="636"/>
      <c r="P8" s="581"/>
      <c r="Q8" s="155"/>
      <c r="R8" s="95" t="s">
        <v>169</v>
      </c>
      <c r="S8" s="2050" t="s">
        <v>262</v>
      </c>
      <c r="T8" s="1979"/>
      <c r="U8" s="1979"/>
      <c r="V8" s="1981"/>
      <c r="W8" s="147"/>
      <c r="X8" s="95" t="s">
        <v>1089</v>
      </c>
      <c r="Y8" s="773"/>
      <c r="Z8" s="248" t="s">
        <v>81</v>
      </c>
      <c r="AA8" s="19"/>
      <c r="AB8" s="35"/>
      <c r="AC8" s="19"/>
    </row>
    <row r="9" spans="1:29" s="19" customFormat="1" ht="10.050000000000001" customHeight="1">
      <c r="A9" s="27"/>
      <c r="B9" s="28"/>
      <c r="C9" s="35"/>
      <c r="H9" s="12"/>
      <c r="I9" s="12"/>
      <c r="J9" s="370"/>
      <c r="K9" s="28"/>
      <c r="L9" s="95"/>
      <c r="Q9" s="155"/>
      <c r="S9" s="12"/>
      <c r="T9" s="12"/>
      <c r="U9" s="25"/>
      <c r="V9" s="26"/>
      <c r="W9" s="147"/>
      <c r="Z9" s="351"/>
      <c r="AA9" s="5"/>
      <c r="AB9" s="2"/>
      <c r="AC9" s="5"/>
    </row>
    <row r="10" spans="1:29" ht="18" customHeight="1">
      <c r="E10" s="160" t="s">
        <v>5</v>
      </c>
      <c r="H10" s="162" t="s">
        <v>16</v>
      </c>
      <c r="I10" s="163"/>
      <c r="J10" s="213" t="s">
        <v>1075</v>
      </c>
      <c r="K10" s="588"/>
      <c r="L10" s="95" t="s">
        <v>1159</v>
      </c>
      <c r="N10" s="1975">
        <f ca="1">TODAY()-2</f>
        <v>45950</v>
      </c>
      <c r="O10" s="2101"/>
      <c r="P10" s="581"/>
      <c r="Q10" s="155"/>
      <c r="R10" s="95" t="s">
        <v>109</v>
      </c>
      <c r="S10" s="2050" t="s">
        <v>116</v>
      </c>
      <c r="T10" s="1979"/>
      <c r="U10" s="1979"/>
      <c r="V10" s="1981"/>
      <c r="W10" s="147"/>
      <c r="X10" s="95" t="s">
        <v>1491</v>
      </c>
      <c r="Y10" s="776">
        <v>21</v>
      </c>
      <c r="Z10" s="777">
        <v>45664</v>
      </c>
      <c r="AA10" s="19"/>
      <c r="AB10" s="35"/>
      <c r="AC10" s="19"/>
    </row>
    <row r="11" spans="1:29" ht="10.050000000000001" customHeight="1">
      <c r="E11" s="19"/>
      <c r="F11" s="19"/>
      <c r="G11" s="19"/>
      <c r="H11" s="12"/>
      <c r="I11" s="12"/>
      <c r="J11" s="370"/>
      <c r="K11" s="26"/>
      <c r="L11" s="95"/>
      <c r="N11" s="25"/>
      <c r="O11" s="56"/>
      <c r="P11" s="56"/>
      <c r="Q11" s="155"/>
      <c r="S11" s="351"/>
      <c r="T11" s="351"/>
      <c r="U11" s="351"/>
      <c r="V11" s="351"/>
      <c r="W11" s="147"/>
      <c r="X11" s="773"/>
      <c r="Y11" s="773"/>
      <c r="Z11" s="146"/>
      <c r="AA11" s="19"/>
      <c r="AB11" s="35"/>
      <c r="AC11" s="19"/>
    </row>
    <row r="12" spans="1:29" ht="18" customHeight="1">
      <c r="E12" s="95" t="s">
        <v>3</v>
      </c>
      <c r="H12" s="162" t="s">
        <v>14</v>
      </c>
      <c r="I12" s="163"/>
      <c r="J12" s="213" t="s">
        <v>1075</v>
      </c>
      <c r="K12" s="26"/>
      <c r="L12" s="95" t="s">
        <v>1373</v>
      </c>
      <c r="M12" s="19"/>
      <c r="N12" s="1988" t="s">
        <v>18</v>
      </c>
      <c r="O12" s="1981"/>
      <c r="P12" s="708" t="s">
        <v>27</v>
      </c>
      <c r="Q12" s="155"/>
      <c r="R12" s="95" t="s">
        <v>302</v>
      </c>
      <c r="S12" s="1980" t="s">
        <v>70</v>
      </c>
      <c r="T12" s="1979"/>
      <c r="U12" s="1979"/>
      <c r="V12" s="1981"/>
      <c r="W12" s="147"/>
      <c r="X12" s="95" t="s">
        <v>1195</v>
      </c>
      <c r="Y12" s="774" t="s">
        <v>1319</v>
      </c>
      <c r="Z12" s="775"/>
      <c r="AA12" s="19"/>
      <c r="AB12" s="35"/>
      <c r="AC12" s="19"/>
    </row>
    <row r="13" spans="1:29">
      <c r="S13" s="351"/>
      <c r="T13" s="351"/>
      <c r="U13" s="351"/>
      <c r="V13" s="351"/>
    </row>
    <row r="14" spans="1:29" s="154" customFormat="1" ht="15" customHeight="1">
      <c r="A14" s="151"/>
      <c r="B14" s="152"/>
      <c r="C14" s="153"/>
      <c r="D14" s="153"/>
      <c r="E14" s="153"/>
      <c r="F14" s="153"/>
      <c r="G14" s="153"/>
      <c r="H14" s="153"/>
      <c r="I14" s="153"/>
      <c r="J14" s="153"/>
      <c r="K14" s="153"/>
      <c r="L14" s="153"/>
      <c r="M14" s="153"/>
      <c r="N14" s="153"/>
      <c r="O14" s="153"/>
      <c r="P14" s="153"/>
      <c r="Q14" s="153"/>
      <c r="R14" s="153"/>
      <c r="S14" s="153"/>
      <c r="T14" s="153"/>
      <c r="U14" s="153"/>
      <c r="V14" s="153"/>
      <c r="W14" s="153"/>
      <c r="X14" s="153"/>
      <c r="Y14" s="153"/>
      <c r="Z14" s="153"/>
      <c r="AA14" s="153"/>
      <c r="AB14" s="2"/>
      <c r="AC14" s="5"/>
    </row>
    <row r="15" spans="1:29" s="154" customFormat="1" ht="34.950000000000003" customHeight="1">
      <c r="A15" s="151"/>
      <c r="B15" s="152"/>
      <c r="C15" s="153"/>
      <c r="E15" s="6" t="s">
        <v>1079</v>
      </c>
      <c r="F15" s="601"/>
      <c r="G15" s="601"/>
      <c r="H15" s="604"/>
      <c r="I15" s="601"/>
      <c r="J15" s="601"/>
      <c r="K15" s="158"/>
      <c r="L15" s="601"/>
      <c r="M15" s="602"/>
      <c r="N15" s="602"/>
      <c r="O15" s="602"/>
      <c r="P15" s="602"/>
      <c r="Q15" s="155"/>
      <c r="R15" s="601"/>
      <c r="S15" s="601"/>
      <c r="T15" s="603"/>
      <c r="U15" s="603"/>
      <c r="V15" s="602"/>
      <c r="W15" s="41"/>
      <c r="X15" s="6"/>
      <c r="Y15" s="573"/>
      <c r="Z15" s="621"/>
      <c r="AA15" s="5"/>
      <c r="AB15" s="2"/>
      <c r="AC15" s="5"/>
    </row>
    <row r="16" spans="1:29" s="154" customFormat="1" ht="19.95" customHeight="1">
      <c r="A16" s="151"/>
      <c r="B16" s="152"/>
      <c r="C16" s="153"/>
      <c r="E16" s="2095" t="s">
        <v>1187</v>
      </c>
      <c r="F16" s="2095"/>
      <c r="G16" s="2095"/>
      <c r="H16" s="2095"/>
      <c r="I16" s="2095"/>
      <c r="J16" s="2095"/>
      <c r="K16" s="158"/>
      <c r="L16" s="2095" t="s">
        <v>1078</v>
      </c>
      <c r="M16" s="2104"/>
      <c r="N16" s="2104"/>
      <c r="O16" s="2104"/>
      <c r="P16" s="2104"/>
      <c r="Q16" s="155"/>
      <c r="R16" s="2095" t="s">
        <v>1077</v>
      </c>
      <c r="S16" s="2095"/>
      <c r="T16" s="2105"/>
      <c r="U16" s="2105"/>
      <c r="V16" s="2104"/>
      <c r="W16" s="147"/>
      <c r="X16" s="2095" t="s">
        <v>1188</v>
      </c>
      <c r="Y16" s="2095"/>
      <c r="Z16" s="2095"/>
      <c r="AA16" s="5"/>
      <c r="AB16" s="2"/>
      <c r="AC16" s="5"/>
    </row>
    <row r="17" spans="1:29" s="154" customFormat="1" ht="15" customHeight="1">
      <c r="A17" s="151"/>
      <c r="B17" s="152"/>
      <c r="C17" s="153"/>
      <c r="E17" s="6"/>
      <c r="F17" s="601"/>
      <c r="G17" s="601"/>
      <c r="H17" s="604"/>
      <c r="I17" s="601"/>
      <c r="J17" s="601"/>
      <c r="K17" s="158"/>
      <c r="L17" s="601"/>
      <c r="M17" s="602"/>
      <c r="N17" s="602"/>
      <c r="O17" s="602"/>
      <c r="P17" s="602"/>
      <c r="Q17" s="155"/>
      <c r="R17" s="601"/>
      <c r="S17" s="601"/>
      <c r="T17" s="603"/>
      <c r="U17" s="603"/>
      <c r="V17" s="602"/>
      <c r="W17" s="41"/>
      <c r="X17" s="601"/>
      <c r="Y17" s="601"/>
      <c r="Z17" s="601"/>
      <c r="AA17" s="5"/>
      <c r="AB17" s="2"/>
      <c r="AC17" s="5"/>
    </row>
    <row r="18" spans="1:29" s="154" customFormat="1" ht="18" customHeight="1">
      <c r="A18" s="151"/>
      <c r="B18" s="152"/>
      <c r="C18" s="153"/>
      <c r="E18" s="95" t="s">
        <v>142</v>
      </c>
      <c r="F18" s="5"/>
      <c r="G18" s="5"/>
      <c r="H18" s="1985">
        <v>2023</v>
      </c>
      <c r="I18" s="1986"/>
      <c r="J18" s="213"/>
      <c r="L18" s="95" t="s">
        <v>62</v>
      </c>
      <c r="M18" s="5"/>
      <c r="N18" s="210">
        <v>1</v>
      </c>
      <c r="O18" s="1988" t="s">
        <v>1428</v>
      </c>
      <c r="P18" s="1981"/>
      <c r="Q18" s="38"/>
      <c r="R18" s="95" t="s">
        <v>300</v>
      </c>
      <c r="S18" s="2089" t="s">
        <v>334</v>
      </c>
      <c r="T18" s="2011"/>
      <c r="U18" s="2012"/>
      <c r="V18" s="2013"/>
      <c r="W18" s="37"/>
      <c r="X18" s="95" t="s">
        <v>49</v>
      </c>
      <c r="Y18" s="1983">
        <v>9875.77</v>
      </c>
      <c r="Z18" s="2034"/>
      <c r="AA18" s="5"/>
      <c r="AB18" s="2"/>
      <c r="AC18" s="5"/>
    </row>
    <row r="19" spans="1:29" s="2" customFormat="1" ht="10.050000000000001" customHeight="1">
      <c r="A19" s="36"/>
      <c r="D19" s="5"/>
      <c r="E19" s="6"/>
      <c r="F19" s="5"/>
      <c r="G19" s="5"/>
      <c r="H19" s="5"/>
      <c r="I19" s="5"/>
      <c r="J19" s="146"/>
      <c r="K19" s="5"/>
      <c r="L19" s="38"/>
      <c r="M19" s="38"/>
      <c r="N19" s="38"/>
      <c r="O19" s="38"/>
      <c r="P19" s="38"/>
      <c r="Q19" s="38"/>
      <c r="R19" s="37"/>
      <c r="S19" s="2014"/>
      <c r="T19" s="2015"/>
      <c r="U19" s="1769"/>
      <c r="V19" s="2016"/>
      <c r="W19" s="37"/>
      <c r="X19" s="5"/>
      <c r="Y19" s="38"/>
      <c r="Z19" s="5"/>
      <c r="AA19" s="5"/>
    </row>
    <row r="20" spans="1:29" s="2" customFormat="1" ht="18" customHeight="1">
      <c r="A20" s="36"/>
      <c r="D20" s="5"/>
      <c r="E20" s="95" t="s">
        <v>4</v>
      </c>
      <c r="F20" s="95"/>
      <c r="G20" s="95"/>
      <c r="H20" s="162" t="s">
        <v>1074</v>
      </c>
      <c r="I20" s="591"/>
      <c r="J20" s="213" t="s">
        <v>1075</v>
      </c>
      <c r="K20" s="5"/>
      <c r="L20" s="95" t="s">
        <v>8</v>
      </c>
      <c r="M20" s="5"/>
      <c r="N20" s="1987">
        <f ca="1">TODAY()</f>
        <v>45952</v>
      </c>
      <c r="O20" s="1979"/>
      <c r="P20" s="589"/>
      <c r="Q20" s="38"/>
      <c r="R20" s="95"/>
      <c r="S20" s="2017"/>
      <c r="T20" s="2018"/>
      <c r="U20" s="2019"/>
      <c r="V20" s="2020"/>
      <c r="W20" s="37"/>
      <c r="X20" s="95" t="s">
        <v>301</v>
      </c>
      <c r="Y20" s="1983">
        <f>1.16*Y18</f>
        <v>11455.8932</v>
      </c>
      <c r="Z20" s="2034"/>
      <c r="AA20" s="5"/>
    </row>
    <row r="21" spans="1:29" s="2" customFormat="1" ht="10.050000000000001" customHeight="1">
      <c r="A21" s="36"/>
      <c r="D21" s="5"/>
      <c r="E21" s="95"/>
      <c r="F21" s="95"/>
      <c r="G21" s="95"/>
      <c r="H21" s="25"/>
      <c r="I21" s="25"/>
      <c r="J21" s="95"/>
      <c r="K21" s="5"/>
      <c r="L21" s="28"/>
      <c r="M21" s="19"/>
      <c r="N21" s="10"/>
      <c r="O21" s="10"/>
      <c r="P21" s="154"/>
      <c r="Q21" s="38"/>
      <c r="R21" s="38"/>
      <c r="S21" s="38"/>
      <c r="T21" s="38"/>
      <c r="U21" s="38"/>
      <c r="V21" s="38"/>
      <c r="W21" s="38"/>
      <c r="X21" s="95"/>
      <c r="Y21" s="212"/>
      <c r="Z21" s="351"/>
      <c r="AA21" s="5"/>
    </row>
    <row r="22" spans="1:29" s="2" customFormat="1" ht="18" customHeight="1">
      <c r="A22" s="36"/>
      <c r="D22" s="5"/>
      <c r="E22" s="95" t="s">
        <v>6</v>
      </c>
      <c r="F22" s="5"/>
      <c r="G22" s="5"/>
      <c r="H22" s="572">
        <v>475000</v>
      </c>
      <c r="I22" s="605"/>
      <c r="J22" s="606"/>
      <c r="K22" s="5"/>
      <c r="L22" s="95" t="s">
        <v>9</v>
      </c>
      <c r="M22" s="19"/>
      <c r="N22" s="1982">
        <f ca="1">N20+364</f>
        <v>46316</v>
      </c>
      <c r="O22" s="1979"/>
      <c r="P22" s="590"/>
      <c r="Q22" s="38"/>
      <c r="R22" s="95" t="s">
        <v>111</v>
      </c>
      <c r="S22" s="2089" t="s">
        <v>125</v>
      </c>
      <c r="T22" s="2090"/>
      <c r="U22" s="582"/>
      <c r="V22" s="583"/>
      <c r="W22" s="95"/>
      <c r="X22" s="95" t="s">
        <v>1342</v>
      </c>
      <c r="Y22" s="2021" t="s">
        <v>94</v>
      </c>
      <c r="Z22" s="2022"/>
      <c r="AA22" s="5"/>
    </row>
    <row r="23" spans="1:29" s="2" customFormat="1" ht="10.050000000000001" customHeight="1">
      <c r="A23" s="36"/>
      <c r="D23" s="5"/>
      <c r="E23" s="5"/>
      <c r="F23" s="5"/>
      <c r="G23" s="5"/>
      <c r="H23" s="5"/>
      <c r="I23" s="5"/>
      <c r="J23" s="5"/>
      <c r="K23" s="5"/>
      <c r="L23" s="5"/>
      <c r="M23" s="5"/>
      <c r="N23" s="5"/>
      <c r="O23" s="5"/>
      <c r="P23" s="5"/>
      <c r="Q23" s="38"/>
      <c r="R23" s="95"/>
      <c r="S23" s="2091"/>
      <c r="T23" s="2092"/>
      <c r="U23" s="37"/>
      <c r="V23" s="584"/>
      <c r="W23" s="37"/>
      <c r="X23" s="95"/>
      <c r="Y23" s="212"/>
      <c r="Z23" s="351"/>
      <c r="AA23" s="5"/>
    </row>
    <row r="24" spans="1:29" s="2" customFormat="1" ht="18" customHeight="1">
      <c r="A24" s="36"/>
      <c r="D24" s="5"/>
      <c r="E24" s="95" t="s">
        <v>1072</v>
      </c>
      <c r="F24" s="5"/>
      <c r="G24" s="5"/>
      <c r="H24" s="572" t="s">
        <v>1186</v>
      </c>
      <c r="I24" s="605"/>
      <c r="J24" s="606"/>
      <c r="K24" s="5"/>
      <c r="L24" s="95" t="s">
        <v>1112</v>
      </c>
      <c r="M24" s="38"/>
      <c r="N24" s="1987"/>
      <c r="O24" s="1979"/>
      <c r="P24" s="589"/>
      <c r="Q24" s="38"/>
      <c r="R24" s="38"/>
      <c r="S24" s="2093"/>
      <c r="T24" s="2094"/>
      <c r="U24" s="586"/>
      <c r="V24" s="585"/>
      <c r="W24" s="37"/>
      <c r="X24" s="95" t="s">
        <v>108</v>
      </c>
      <c r="Y24" s="210">
        <v>2</v>
      </c>
      <c r="Z24" s="248" t="s">
        <v>87</v>
      </c>
      <c r="AA24" s="5"/>
    </row>
    <row r="25" spans="1:29" s="2" customFormat="1" ht="15.6" customHeight="1">
      <c r="A25" s="36"/>
      <c r="D25" s="5"/>
      <c r="E25" s="5"/>
      <c r="F25" s="5"/>
      <c r="G25" s="5"/>
      <c r="H25" s="5"/>
      <c r="I25" s="5"/>
      <c r="J25" s="146"/>
      <c r="K25" s="5"/>
      <c r="L25" s="5"/>
      <c r="M25" s="5"/>
      <c r="N25" s="5"/>
      <c r="O25" s="5"/>
      <c r="P25" s="5"/>
      <c r="Q25" s="38"/>
      <c r="R25" s="38"/>
      <c r="S25" s="38"/>
      <c r="T25" s="37"/>
      <c r="U25" s="37"/>
      <c r="V25" s="37"/>
      <c r="W25" s="37"/>
      <c r="X25" s="38"/>
      <c r="Y25" s="38"/>
      <c r="Z25" s="5"/>
      <c r="AA25" s="5"/>
    </row>
    <row r="26" spans="1:29" s="2" customFormat="1" ht="15.6" hidden="1" customHeight="1">
      <c r="A26" s="36"/>
      <c r="E26" s="2023"/>
      <c r="F26" s="2023"/>
      <c r="G26" s="2023"/>
      <c r="H26" s="2024"/>
      <c r="I26" s="2024"/>
      <c r="J26" s="2024"/>
      <c r="K26" s="2024"/>
      <c r="L26" s="2024"/>
      <c r="M26" s="2024"/>
      <c r="N26" s="2024"/>
      <c r="O26" s="2024"/>
      <c r="P26" s="2024"/>
      <c r="Q26" s="2024"/>
      <c r="R26" s="2024"/>
      <c r="S26" s="2024"/>
      <c r="T26" s="2024"/>
      <c r="U26" s="2024"/>
      <c r="V26" s="2024"/>
      <c r="W26" s="2025"/>
      <c r="X26" s="2025"/>
      <c r="Y26" s="2025"/>
      <c r="Z26" s="2025"/>
    </row>
    <row r="27" spans="1:29" s="2" customFormat="1" ht="34.950000000000003" hidden="1" customHeight="1">
      <c r="A27" s="36"/>
      <c r="D27"/>
      <c r="E27" s="6" t="s">
        <v>963</v>
      </c>
      <c r="F27" s="164"/>
      <c r="G27" s="164"/>
      <c r="H27" s="607"/>
      <c r="I27" s="607"/>
      <c r="J27" s="607"/>
      <c r="K27" s="607"/>
      <c r="L27" s="6" t="s">
        <v>1080</v>
      </c>
      <c r="M27" s="607"/>
      <c r="N27" s="607"/>
      <c r="O27" s="607"/>
      <c r="P27" s="607"/>
      <c r="Q27" s="607"/>
      <c r="R27" s="607"/>
      <c r="S27" s="607"/>
      <c r="T27" s="607"/>
      <c r="U27" s="607"/>
      <c r="V27" s="607"/>
      <c r="W27" s="92"/>
      <c r="X27" s="92"/>
      <c r="Y27" s="92"/>
      <c r="Z27" s="92"/>
      <c r="AA27"/>
    </row>
    <row r="28" spans="1:29" s="8" customFormat="1" ht="19.95" hidden="1" customHeight="1">
      <c r="A28" s="608"/>
      <c r="D28" s="56"/>
      <c r="E28" s="2026" t="s">
        <v>134</v>
      </c>
      <c r="F28" s="1830"/>
      <c r="G28" s="2026" t="s">
        <v>117</v>
      </c>
      <c r="H28" s="1830"/>
      <c r="I28" s="220" t="s">
        <v>127</v>
      </c>
      <c r="J28" s="221" t="s">
        <v>11</v>
      </c>
      <c r="K28" s="25"/>
      <c r="L28" s="615" t="s">
        <v>126</v>
      </c>
      <c r="M28" s="2027" t="s">
        <v>130</v>
      </c>
      <c r="N28" s="2028"/>
      <c r="O28" s="2027" t="s">
        <v>129</v>
      </c>
      <c r="P28" s="2028"/>
      <c r="Q28" s="2028"/>
      <c r="R28" s="2027" t="s">
        <v>304</v>
      </c>
      <c r="S28" s="2028"/>
      <c r="T28" s="612" t="s">
        <v>135</v>
      </c>
      <c r="U28" s="612"/>
      <c r="V28" s="2032" t="s">
        <v>139</v>
      </c>
      <c r="W28" s="1805"/>
      <c r="X28" s="1805"/>
      <c r="Y28" s="1805"/>
      <c r="Z28" s="2033"/>
      <c r="AA28" s="56"/>
    </row>
    <row r="29" spans="1:29" s="610" customFormat="1" ht="24" hidden="1" customHeight="1">
      <c r="A29" s="609"/>
      <c r="D29" s="611"/>
      <c r="E29" s="613" t="s">
        <v>1087</v>
      </c>
      <c r="F29" s="613"/>
      <c r="G29" s="2001">
        <f>Y20/Y24</f>
        <v>5727.9466000000002</v>
      </c>
      <c r="H29" s="2002"/>
      <c r="I29" s="620">
        <f ca="1">N20</f>
        <v>45952</v>
      </c>
      <c r="J29" s="613" t="s">
        <v>120</v>
      </c>
      <c r="K29" s="25"/>
      <c r="L29" s="614">
        <f>G29</f>
        <v>5727.9466000000002</v>
      </c>
      <c r="M29" s="2007">
        <f ca="1">I29</f>
        <v>45952</v>
      </c>
      <c r="N29" s="2004"/>
      <c r="O29" s="2005" t="s">
        <v>128</v>
      </c>
      <c r="P29" s="2008"/>
      <c r="Q29" s="618" t="s">
        <v>1075</v>
      </c>
      <c r="R29" s="613" t="s">
        <v>305</v>
      </c>
      <c r="S29" s="618" t="s">
        <v>1075</v>
      </c>
      <c r="T29" s="617" t="s">
        <v>1086</v>
      </c>
      <c r="U29" s="613"/>
      <c r="V29" s="613" t="s">
        <v>1085</v>
      </c>
      <c r="W29" s="616"/>
      <c r="X29" s="616"/>
      <c r="Y29" s="616"/>
      <c r="Z29" s="616"/>
      <c r="AA29" s="611"/>
    </row>
    <row r="30" spans="1:29" s="610" customFormat="1" ht="24" hidden="1" customHeight="1">
      <c r="A30" s="609"/>
      <c r="D30" s="611"/>
      <c r="E30" s="613" t="s">
        <v>1088</v>
      </c>
      <c r="F30" s="613"/>
      <c r="G30" s="2001">
        <f>Y20/Y24</f>
        <v>5727.9466000000002</v>
      </c>
      <c r="H30" s="2002"/>
      <c r="I30" s="620">
        <f ca="1">N20+30</f>
        <v>45982</v>
      </c>
      <c r="J30" s="613" t="s">
        <v>121</v>
      </c>
      <c r="K30" s="25"/>
      <c r="L30" s="619"/>
      <c r="M30" s="2003"/>
      <c r="N30" s="2004"/>
      <c r="O30" s="2005"/>
      <c r="P30" s="2006"/>
      <c r="Q30" s="2006"/>
      <c r="R30" s="613"/>
      <c r="S30" s="613"/>
      <c r="T30" s="613"/>
      <c r="U30" s="613"/>
      <c r="V30" s="613"/>
      <c r="W30" s="616"/>
      <c r="X30" s="616"/>
      <c r="Y30" s="616"/>
      <c r="Z30" s="616"/>
      <c r="AA30" s="611"/>
    </row>
    <row r="31" spans="1:29" s="610" customFormat="1" ht="10.050000000000001" hidden="1" customHeight="1">
      <c r="A31" s="609"/>
      <c r="D31" s="611"/>
      <c r="E31" s="25"/>
      <c r="F31" s="25"/>
      <c r="G31" s="106"/>
      <c r="H31" s="106"/>
      <c r="I31" s="25"/>
      <c r="J31" s="25"/>
      <c r="K31" s="25"/>
      <c r="L31" s="25"/>
      <c r="M31" s="25"/>
      <c r="N31" s="25"/>
      <c r="O31" s="25"/>
      <c r="P31" s="25"/>
      <c r="Q31" s="25"/>
      <c r="R31" s="25"/>
      <c r="S31" s="25"/>
      <c r="T31" s="25"/>
      <c r="U31" s="25"/>
      <c r="V31" s="25"/>
      <c r="W31" s="369"/>
      <c r="X31" s="369"/>
      <c r="Y31" s="369"/>
      <c r="Z31" s="369"/>
      <c r="AA31" s="611"/>
    </row>
    <row r="32" spans="1:29" s="2" customFormat="1" ht="15.6" customHeight="1">
      <c r="A32" s="36"/>
      <c r="E32" s="569"/>
      <c r="F32" s="569"/>
      <c r="G32" s="569"/>
      <c r="H32" s="570"/>
      <c r="I32" s="570"/>
      <c r="J32" s="570"/>
      <c r="K32" s="570"/>
      <c r="L32" s="570"/>
      <c r="M32" s="570"/>
      <c r="N32" s="570"/>
      <c r="O32" s="570"/>
      <c r="P32" s="570"/>
      <c r="Q32" s="570"/>
      <c r="R32" s="570"/>
      <c r="S32" s="570"/>
      <c r="T32" s="570"/>
      <c r="U32" s="570"/>
      <c r="V32" s="570"/>
      <c r="W32" s="571"/>
      <c r="X32" s="571"/>
      <c r="Y32" s="571"/>
      <c r="Z32" s="571"/>
    </row>
    <row r="33" spans="5:20" ht="34.950000000000003" customHeight="1">
      <c r="E33" s="6" t="s">
        <v>114</v>
      </c>
      <c r="F33" s="19"/>
      <c r="G33" s="19"/>
      <c r="Q33" s="37"/>
      <c r="R33" s="37"/>
      <c r="S33" s="37"/>
    </row>
    <row r="34" spans="5:20" ht="22.05" customHeight="1">
      <c r="Q34" s="37"/>
      <c r="R34" s="37"/>
      <c r="S34" s="37"/>
    </row>
    <row r="35" spans="5:20" ht="22.05" customHeight="1">
      <c r="O35" s="40"/>
      <c r="Q35" s="37"/>
      <c r="R35" s="37"/>
      <c r="S35" s="37"/>
    </row>
    <row r="36" spans="5:20">
      <c r="F36" s="5" t="s">
        <v>363</v>
      </c>
      <c r="H36" s="5" t="s">
        <v>134</v>
      </c>
      <c r="J36" s="146" t="s">
        <v>364</v>
      </c>
      <c r="K36" s="5" t="s">
        <v>365</v>
      </c>
      <c r="Q36" s="37"/>
      <c r="R36" s="37"/>
      <c r="S36" s="37"/>
    </row>
    <row r="37" spans="5:20" ht="22.05" customHeight="1">
      <c r="Q37" s="37"/>
      <c r="R37" s="37"/>
      <c r="S37" s="37"/>
    </row>
    <row r="38" spans="5:20" ht="22.05" customHeight="1">
      <c r="Q38" s="37"/>
      <c r="R38" s="37"/>
      <c r="S38" s="37"/>
    </row>
    <row r="39" spans="5:20" ht="22.05" customHeight="1">
      <c r="Q39" s="37"/>
      <c r="R39" s="37"/>
      <c r="S39" s="37"/>
    </row>
    <row r="40" spans="5:20" ht="22.05" customHeight="1">
      <c r="Q40" s="37"/>
      <c r="R40" s="37"/>
      <c r="S40" s="37"/>
    </row>
    <row r="41" spans="5:20" ht="22.05" customHeight="1">
      <c r="Q41" s="37"/>
      <c r="R41" s="37"/>
      <c r="S41" s="37"/>
    </row>
    <row r="42" spans="5:20" ht="22.05" customHeight="1">
      <c r="Q42" s="37"/>
      <c r="R42" s="37"/>
      <c r="S42" s="37"/>
    </row>
    <row r="43" spans="5:20" ht="19.95" customHeight="1">
      <c r="T43" s="38"/>
    </row>
  </sheetData>
  <mergeCells count="38">
    <mergeCell ref="V28:Z28"/>
    <mergeCell ref="G29:H29"/>
    <mergeCell ref="M29:N29"/>
    <mergeCell ref="O29:P29"/>
    <mergeCell ref="G30:H30"/>
    <mergeCell ref="M30:N30"/>
    <mergeCell ref="O30:Q30"/>
    <mergeCell ref="N22:O22"/>
    <mergeCell ref="S22:T24"/>
    <mergeCell ref="Y22:Z22"/>
    <mergeCell ref="N24:O24"/>
    <mergeCell ref="E26:Z26"/>
    <mergeCell ref="E28:F28"/>
    <mergeCell ref="G28:H28"/>
    <mergeCell ref="M28:N28"/>
    <mergeCell ref="O28:Q28"/>
    <mergeCell ref="R28:S28"/>
    <mergeCell ref="X16:Z16"/>
    <mergeCell ref="H18:I18"/>
    <mergeCell ref="O18:P18"/>
    <mergeCell ref="S18:V20"/>
    <mergeCell ref="Y18:Z18"/>
    <mergeCell ref="N20:O20"/>
    <mergeCell ref="Y20:Z20"/>
    <mergeCell ref="E16:J16"/>
    <mergeCell ref="L16:P16"/>
    <mergeCell ref="R16:V16"/>
    <mergeCell ref="S8:V8"/>
    <mergeCell ref="N10:O10"/>
    <mergeCell ref="S10:V10"/>
    <mergeCell ref="N12:O12"/>
    <mergeCell ref="S12:V12"/>
    <mergeCell ref="X6:Z6"/>
    <mergeCell ref="A2:B2"/>
    <mergeCell ref="E2:K2"/>
    <mergeCell ref="E6:J6"/>
    <mergeCell ref="L6:P6"/>
    <mergeCell ref="R6:V6"/>
  </mergeCells>
  <dataValidations disablePrompts="1" count="2">
    <dataValidation type="list" allowBlank="1" showInputMessage="1" showErrorMessage="1" sqref="Z12" xr:uid="{5CFC20D8-4BC7-4C6F-A607-AB3C44D14E55}">
      <formula1>"New,Transfer"</formula1>
    </dataValidation>
    <dataValidation type="list" allowBlank="1" showInputMessage="1" showErrorMessage="1" sqref="Z21 O12 Z23 V9" xr:uid="{54F704AA-8823-472C-88BB-0567FBBE82A6}">
      <formula1>"Full payment,Instalments,Regular"</formula1>
    </dataValidation>
  </dataValidations>
  <pageMargins left="0.7" right="0.7" top="0.75" bottom="0.75" header="0.3" footer="0.3"/>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49F69-D4DE-4264-A833-CDFFCD2278B8}">
  <sheetPr codeName="Sheet80">
    <tabColor rgb="FF4FF721"/>
  </sheetPr>
  <dimension ref="A1:AL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6.77734375" style="40" hidden="1" customWidth="1"/>
    <col min="9" max="9" width="8.33203125" style="40" hidden="1" customWidth="1"/>
    <col min="10" max="10" width="24.33203125" style="40" customWidth="1"/>
    <col min="11" max="11" width="25.33203125" style="5" customWidth="1"/>
    <col min="12" max="12" width="16.5546875" style="5" customWidth="1"/>
    <col min="13" max="13" width="22.109375" style="37" customWidth="1"/>
    <col min="14" max="14" width="13.5546875" style="37" customWidth="1"/>
    <col min="15" max="15" width="13.77734375" style="342" customWidth="1"/>
    <col min="16" max="18" width="12.77734375" style="37" customWidth="1"/>
    <col min="19" max="19" width="11.5546875" style="37" customWidth="1"/>
    <col min="20" max="20" width="10" style="38" bestFit="1" customWidth="1"/>
    <col min="21" max="21" width="1.21875" style="38" customWidth="1"/>
    <col min="22" max="22" width="1.77734375" style="38" customWidth="1"/>
    <col min="23" max="23" width="1.88671875" style="2" customWidth="1"/>
    <col min="24" max="24" width="15.77734375" style="129" bestFit="1" customWidth="1"/>
    <col min="25" max="25" width="14.6640625" style="37" bestFit="1" customWidth="1"/>
    <col min="27" max="27" width="29.88671875" style="40" customWidth="1"/>
    <col min="28" max="28" width="25.44140625" style="5" bestFit="1" customWidth="1"/>
    <col min="29" max="29" width="12.44140625" style="5" bestFit="1" customWidth="1"/>
    <col min="30" max="30" width="11.44140625" style="40" bestFit="1" customWidth="1"/>
    <col min="31" max="31" width="9.109375" style="5"/>
    <col min="32" max="32" width="13.5546875" style="5" customWidth="1"/>
    <col min="33" max="33" width="9.109375" style="5"/>
    <col min="34" max="34" width="10" style="5" bestFit="1" customWidth="1"/>
    <col min="35" max="35" width="5.21875" style="73" bestFit="1" customWidth="1"/>
    <col min="36" max="36" width="9.109375" style="5"/>
    <col min="37" max="37" width="13.21875" style="5" bestFit="1" customWidth="1"/>
    <col min="38" max="38" width="29.109375" style="5" customWidth="1"/>
    <col min="39" max="16384" width="9.109375" style="5"/>
  </cols>
  <sheetData>
    <row r="1" spans="1:38" s="2" customFormat="1" ht="14.4" customHeight="1">
      <c r="A1" s="1"/>
      <c r="B1"/>
      <c r="H1" s="8"/>
      <c r="I1" s="8"/>
      <c r="J1" s="8"/>
      <c r="M1" s="3"/>
      <c r="N1" s="3"/>
      <c r="O1" s="336"/>
      <c r="P1" s="3"/>
      <c r="Q1" s="3"/>
      <c r="R1" s="3"/>
      <c r="S1" s="3"/>
      <c r="T1" s="4"/>
      <c r="U1" s="4"/>
      <c r="V1" s="4"/>
      <c r="X1" s="124"/>
      <c r="Y1" s="3"/>
      <c r="AA1" s="8"/>
      <c r="AD1" s="8"/>
      <c r="AI1" s="67"/>
    </row>
    <row r="2" spans="1:38" customFormat="1" ht="35.4" customHeight="1">
      <c r="A2" s="1800"/>
      <c r="B2" s="1769"/>
      <c r="C2" s="2"/>
      <c r="D2" s="5"/>
      <c r="E2" s="1797" t="s">
        <v>0</v>
      </c>
      <c r="F2" s="1769"/>
      <c r="G2" s="1769"/>
      <c r="H2" s="1769"/>
      <c r="I2" s="1769"/>
      <c r="J2" s="1769"/>
      <c r="K2" s="5"/>
      <c r="L2" s="5"/>
      <c r="M2" s="5"/>
      <c r="N2" s="5"/>
      <c r="O2" s="337"/>
      <c r="P2" s="5"/>
      <c r="Q2" s="5"/>
      <c r="R2" s="5"/>
      <c r="S2" s="5"/>
      <c r="T2" s="5"/>
      <c r="U2" s="5"/>
      <c r="V2" s="5"/>
      <c r="W2" s="7"/>
      <c r="X2" s="125"/>
      <c r="Y2" s="5"/>
      <c r="AA2" s="56"/>
      <c r="AD2" s="56"/>
      <c r="AI2" s="68"/>
    </row>
    <row r="3" spans="1:38" customFormat="1" ht="14.4" customHeight="1">
      <c r="A3" s="1"/>
      <c r="C3" s="2"/>
      <c r="D3" s="8"/>
      <c r="E3" s="8"/>
      <c r="F3" s="8"/>
      <c r="G3" s="2"/>
      <c r="H3" s="8"/>
      <c r="I3" s="8"/>
      <c r="J3" s="332"/>
      <c r="K3" s="2"/>
      <c r="L3" s="2"/>
      <c r="M3" s="2"/>
      <c r="N3" s="2"/>
      <c r="O3" s="2"/>
      <c r="P3" s="2"/>
      <c r="Q3" s="2"/>
      <c r="R3" s="2"/>
      <c r="S3" s="2"/>
      <c r="T3" s="2"/>
      <c r="U3" s="2"/>
      <c r="V3" s="2"/>
      <c r="W3" s="7"/>
      <c r="X3" s="125"/>
      <c r="Y3" s="2"/>
      <c r="AA3" s="56"/>
      <c r="AD3" s="56"/>
      <c r="AI3" s="68"/>
    </row>
    <row r="4" spans="1:38" s="16" customFormat="1" ht="34.950000000000003" customHeight="1">
      <c r="A4" s="13"/>
      <c r="B4" s="14"/>
      <c r="C4" s="15"/>
      <c r="E4" s="1798" t="s">
        <v>99</v>
      </c>
      <c r="F4" s="1799"/>
      <c r="G4" s="1799"/>
      <c r="H4" s="1799"/>
      <c r="I4" s="1799"/>
      <c r="J4" s="1799"/>
      <c r="K4" s="41"/>
      <c r="M4" s="24"/>
      <c r="O4" s="347"/>
      <c r="R4" s="18" t="s">
        <v>267</v>
      </c>
      <c r="S4" s="18"/>
      <c r="T4" s="18"/>
      <c r="U4" s="18"/>
      <c r="V4" s="18"/>
      <c r="W4" s="7"/>
      <c r="X4" s="126"/>
      <c r="Y4" s="41" t="s">
        <v>370</v>
      </c>
      <c r="AE4" s="62"/>
      <c r="AF4" s="62"/>
      <c r="AI4" s="66"/>
    </row>
    <row r="5" spans="1:38" s="16" customFormat="1" ht="10.050000000000001" customHeight="1">
      <c r="A5" s="13"/>
      <c r="B5" s="14"/>
      <c r="C5" s="15"/>
      <c r="E5" s="104"/>
      <c r="F5" s="41"/>
      <c r="G5" s="41"/>
      <c r="H5" s="41"/>
      <c r="I5" s="41"/>
      <c r="J5" s="26"/>
      <c r="K5" s="41"/>
      <c r="M5" s="24"/>
      <c r="O5" s="338"/>
      <c r="R5" s="18"/>
      <c r="S5" s="18"/>
      <c r="T5" s="18"/>
      <c r="U5" s="18"/>
      <c r="V5" s="18"/>
      <c r="W5" s="7"/>
      <c r="X5" s="126"/>
      <c r="Y5" s="75"/>
      <c r="AE5" s="62"/>
      <c r="AF5" s="62"/>
      <c r="AI5" s="66"/>
    </row>
    <row r="6" spans="1:38" s="21" customFormat="1" ht="25.95" customHeight="1">
      <c r="A6" s="22"/>
      <c r="B6" s="23"/>
      <c r="C6" s="20"/>
      <c r="E6" s="48"/>
      <c r="F6" s="49"/>
      <c r="G6" s="50"/>
      <c r="H6" s="50" t="s">
        <v>47</v>
      </c>
      <c r="I6" s="51" t="s">
        <v>48</v>
      </c>
      <c r="J6" s="344" t="s">
        <v>1</v>
      </c>
      <c r="K6" s="52" t="s">
        <v>2</v>
      </c>
      <c r="L6" s="52" t="s">
        <v>3</v>
      </c>
      <c r="M6" s="52" t="s">
        <v>4</v>
      </c>
      <c r="N6" s="52" t="s">
        <v>5</v>
      </c>
      <c r="O6" s="339" t="s">
        <v>6</v>
      </c>
      <c r="P6" s="52" t="s">
        <v>7</v>
      </c>
      <c r="Q6" s="39" t="s">
        <v>8</v>
      </c>
      <c r="R6" s="52" t="s">
        <v>9</v>
      </c>
      <c r="S6" s="52" t="s">
        <v>10</v>
      </c>
      <c r="T6" s="50" t="s">
        <v>11</v>
      </c>
      <c r="U6" s="53"/>
      <c r="V6" s="19"/>
      <c r="W6" s="7"/>
      <c r="X6" s="110" t="s">
        <v>107</v>
      </c>
      <c r="Y6" s="39" t="s">
        <v>49</v>
      </c>
      <c r="AA6" s="39" t="s">
        <v>53</v>
      </c>
      <c r="AB6" s="113" t="s">
        <v>113</v>
      </c>
      <c r="AC6" s="110" t="s">
        <v>111</v>
      </c>
      <c r="AD6" s="39" t="s">
        <v>72</v>
      </c>
      <c r="AE6" s="63" t="s">
        <v>480</v>
      </c>
      <c r="AF6" s="63" t="s">
        <v>62</v>
      </c>
      <c r="AG6" s="63" t="s">
        <v>80</v>
      </c>
      <c r="AH6" s="63" t="s">
        <v>79</v>
      </c>
      <c r="AI6" s="69" t="s">
        <v>85</v>
      </c>
      <c r="AJ6" s="111" t="s">
        <v>110</v>
      </c>
      <c r="AK6" s="110" t="s">
        <v>180</v>
      </c>
      <c r="AL6" s="110" t="s">
        <v>123</v>
      </c>
    </row>
    <row r="7" spans="1:38" s="19" customFormat="1" ht="25.95" customHeight="1">
      <c r="A7" s="27"/>
      <c r="B7" s="28"/>
      <c r="C7" s="20"/>
      <c r="D7" s="21"/>
      <c r="E7" s="28"/>
      <c r="F7" s="28"/>
      <c r="G7" s="28"/>
      <c r="H7" s="25">
        <v>1</v>
      </c>
      <c r="I7" s="10"/>
      <c r="J7" s="331" t="s">
        <v>12</v>
      </c>
      <c r="K7" s="331" t="s">
        <v>13</v>
      </c>
      <c r="L7" s="25" t="s">
        <v>14</v>
      </c>
      <c r="M7" s="29" t="s">
        <v>15</v>
      </c>
      <c r="N7" s="30" t="s">
        <v>16</v>
      </c>
      <c r="O7" s="31">
        <v>390000</v>
      </c>
      <c r="P7" s="32">
        <f>Y7*1.16</f>
        <v>11455.8932</v>
      </c>
      <c r="Q7" s="30">
        <f ca="1">R7-364</f>
        <v>45593</v>
      </c>
      <c r="R7" s="30">
        <f ca="1">TODAY()+5</f>
        <v>45957</v>
      </c>
      <c r="S7" s="29" t="s">
        <v>17</v>
      </c>
      <c r="T7" s="33" t="s">
        <v>18</v>
      </c>
      <c r="U7" s="33"/>
      <c r="V7" s="54"/>
      <c r="W7" s="59"/>
      <c r="X7" s="29">
        <f ca="1">Q7</f>
        <v>45593</v>
      </c>
      <c r="Y7" s="32">
        <v>9875.77</v>
      </c>
      <c r="AA7" s="57" t="s">
        <v>54</v>
      </c>
      <c r="AB7" s="30" t="s">
        <v>122</v>
      </c>
      <c r="AC7" s="29" t="s">
        <v>125</v>
      </c>
      <c r="AD7" s="57" t="s">
        <v>73</v>
      </c>
      <c r="AE7" s="64" t="s">
        <v>68</v>
      </c>
      <c r="AF7" s="64" t="s">
        <v>89</v>
      </c>
      <c r="AG7" s="64" t="s">
        <v>81</v>
      </c>
      <c r="AH7" s="64" t="s">
        <v>83</v>
      </c>
      <c r="AI7" s="31"/>
      <c r="AJ7" s="106" t="s">
        <v>112</v>
      </c>
      <c r="AK7" s="54"/>
    </row>
    <row r="8" spans="1:38" s="19" customFormat="1" ht="25.95" customHeight="1">
      <c r="A8" s="27"/>
      <c r="B8" s="28"/>
      <c r="C8" s="35"/>
      <c r="E8" s="35"/>
      <c r="F8" s="35"/>
      <c r="G8" s="35"/>
      <c r="H8" s="47">
        <v>2</v>
      </c>
      <c r="I8" s="11"/>
      <c r="J8" s="42" t="s">
        <v>19</v>
      </c>
      <c r="K8" s="42" t="s">
        <v>20</v>
      </c>
      <c r="L8" s="42" t="s">
        <v>51</v>
      </c>
      <c r="M8" s="42" t="s">
        <v>21</v>
      </c>
      <c r="N8" s="43" t="s">
        <v>22</v>
      </c>
      <c r="O8" s="44">
        <v>2500000</v>
      </c>
      <c r="P8" s="45">
        <f>Y8*1.16</f>
        <v>8874</v>
      </c>
      <c r="Q8" s="43">
        <v>45250</v>
      </c>
      <c r="R8" s="43">
        <v>45615</v>
      </c>
      <c r="S8" s="42"/>
      <c r="T8" s="46" t="s">
        <v>18</v>
      </c>
      <c r="U8" s="46"/>
      <c r="V8" s="54"/>
      <c r="W8" s="59"/>
      <c r="X8" s="42">
        <f>Q8-368</f>
        <v>44882</v>
      </c>
      <c r="Y8" s="45">
        <v>7650</v>
      </c>
      <c r="AA8" s="58" t="s">
        <v>57</v>
      </c>
      <c r="AB8" s="58"/>
      <c r="AC8" s="58"/>
      <c r="AD8" s="58" t="s">
        <v>73</v>
      </c>
      <c r="AE8" s="65" t="s">
        <v>68</v>
      </c>
      <c r="AF8" s="65" t="s">
        <v>89</v>
      </c>
      <c r="AG8" s="65" t="s">
        <v>81</v>
      </c>
      <c r="AH8" s="65" t="s">
        <v>83</v>
      </c>
      <c r="AI8" s="44"/>
      <c r="AJ8" s="58"/>
      <c r="AK8" s="58"/>
      <c r="AL8" s="58"/>
    </row>
    <row r="9" spans="1:38" s="19" customFormat="1" ht="25.95" customHeight="1">
      <c r="A9" s="27"/>
      <c r="B9" s="28"/>
      <c r="C9" s="35"/>
      <c r="E9" s="28"/>
      <c r="F9" s="28"/>
      <c r="G9" s="28"/>
      <c r="H9" s="25">
        <v>3</v>
      </c>
      <c r="I9" s="10"/>
      <c r="J9" s="29" t="s">
        <v>23</v>
      </c>
      <c r="K9" s="29" t="s">
        <v>24</v>
      </c>
      <c r="L9" s="29" t="s">
        <v>51</v>
      </c>
      <c r="M9" s="29" t="s">
        <v>25</v>
      </c>
      <c r="N9" s="30" t="s">
        <v>26</v>
      </c>
      <c r="O9" s="31">
        <v>2000000</v>
      </c>
      <c r="P9" s="32">
        <f>Y9*1.16</f>
        <v>5800</v>
      </c>
      <c r="Q9" s="30">
        <v>45584</v>
      </c>
      <c r="R9" s="30">
        <v>45949</v>
      </c>
      <c r="S9" s="29"/>
      <c r="T9" s="33" t="s">
        <v>27</v>
      </c>
      <c r="U9" s="33"/>
      <c r="V9" s="54"/>
      <c r="W9" s="59"/>
      <c r="X9" s="29">
        <f>Q9-350</f>
        <v>45234</v>
      </c>
      <c r="Y9" s="32">
        <v>5000</v>
      </c>
      <c r="AA9" s="57"/>
      <c r="AB9" s="57"/>
      <c r="AC9" s="57"/>
      <c r="AD9" s="57" t="s">
        <v>73</v>
      </c>
      <c r="AE9" s="64" t="s">
        <v>68</v>
      </c>
      <c r="AF9" s="64" t="s">
        <v>89</v>
      </c>
      <c r="AG9" s="64" t="s">
        <v>81</v>
      </c>
      <c r="AH9" s="64" t="s">
        <v>83</v>
      </c>
      <c r="AI9" s="31"/>
      <c r="AJ9" s="57"/>
      <c r="AK9" s="57"/>
      <c r="AL9" s="57"/>
    </row>
    <row r="10" spans="1:38" s="19" customFormat="1" ht="25.95" customHeight="1">
      <c r="A10" s="27"/>
      <c r="B10" s="28"/>
      <c r="C10" s="35"/>
      <c r="E10" s="35"/>
      <c r="F10" s="35"/>
      <c r="G10" s="35"/>
      <c r="H10" s="47">
        <v>4</v>
      </c>
      <c r="I10" s="11"/>
      <c r="J10" s="42" t="s">
        <v>28</v>
      </c>
      <c r="K10" s="42" t="s">
        <v>24</v>
      </c>
      <c r="L10" s="42" t="s">
        <v>51</v>
      </c>
      <c r="M10" s="42" t="s">
        <v>29</v>
      </c>
      <c r="N10" s="43" t="s">
        <v>26</v>
      </c>
      <c r="O10" s="44">
        <v>1000000</v>
      </c>
      <c r="P10" s="45">
        <v>2900</v>
      </c>
      <c r="Q10" s="43">
        <v>45589</v>
      </c>
      <c r="R10" s="43">
        <v>45954</v>
      </c>
      <c r="S10" s="42"/>
      <c r="T10" s="46" t="s">
        <v>27</v>
      </c>
      <c r="U10" s="46"/>
      <c r="V10" s="54"/>
      <c r="W10" s="59"/>
      <c r="X10" s="42">
        <f>Q10-370</f>
        <v>45219</v>
      </c>
      <c r="Y10" s="45">
        <v>2500</v>
      </c>
      <c r="AA10" s="58"/>
      <c r="AB10" s="58"/>
      <c r="AC10" s="58"/>
      <c r="AD10" s="58" t="s">
        <v>73</v>
      </c>
      <c r="AE10" s="65" t="s">
        <v>69</v>
      </c>
      <c r="AF10" s="65" t="s">
        <v>89</v>
      </c>
      <c r="AG10" s="65" t="s">
        <v>81</v>
      </c>
      <c r="AH10" s="65" t="s">
        <v>84</v>
      </c>
      <c r="AI10" s="44">
        <v>4</v>
      </c>
      <c r="AJ10" s="58"/>
      <c r="AK10" s="58"/>
      <c r="AL10" s="58"/>
    </row>
    <row r="11" spans="1:38" s="19" customFormat="1" ht="25.95" customHeight="1">
      <c r="A11" s="27"/>
      <c r="B11" s="28"/>
      <c r="C11" s="35"/>
      <c r="E11" s="28"/>
      <c r="F11" s="28"/>
      <c r="G11" s="28"/>
      <c r="H11" s="25">
        <v>5</v>
      </c>
      <c r="I11" s="10"/>
      <c r="J11" s="25" t="s">
        <v>30</v>
      </c>
      <c r="K11" s="25" t="s">
        <v>31</v>
      </c>
      <c r="L11" s="29" t="s">
        <v>51</v>
      </c>
      <c r="M11" s="29" t="s">
        <v>32</v>
      </c>
      <c r="N11" s="30" t="s">
        <v>16</v>
      </c>
      <c r="O11" s="31">
        <v>1500000</v>
      </c>
      <c r="P11" s="32">
        <f>Y11*1.16</f>
        <v>4350</v>
      </c>
      <c r="Q11" s="30">
        <v>45205</v>
      </c>
      <c r="R11" s="30">
        <v>45570</v>
      </c>
      <c r="S11" s="29"/>
      <c r="T11" s="33" t="s">
        <v>33</v>
      </c>
      <c r="U11" s="33"/>
      <c r="V11" s="54"/>
      <c r="W11" s="59"/>
      <c r="X11" s="29">
        <f>Q11-366</f>
        <v>44839</v>
      </c>
      <c r="Y11" s="32">
        <v>3750</v>
      </c>
      <c r="AA11" s="57" t="s">
        <v>58</v>
      </c>
      <c r="AB11" s="57"/>
      <c r="AC11" s="57"/>
      <c r="AD11" s="57" t="s">
        <v>73</v>
      </c>
      <c r="AE11" s="64" t="s">
        <v>69</v>
      </c>
      <c r="AF11" s="64" t="s">
        <v>89</v>
      </c>
      <c r="AG11" s="64" t="s">
        <v>81</v>
      </c>
      <c r="AH11" s="64" t="s">
        <v>83</v>
      </c>
      <c r="AI11" s="31"/>
      <c r="AJ11" s="57"/>
      <c r="AK11" s="57"/>
      <c r="AL11" s="57"/>
    </row>
    <row r="12" spans="1:38" s="19" customFormat="1" ht="25.95" customHeight="1">
      <c r="A12" s="27"/>
      <c r="B12" s="28"/>
      <c r="C12" s="35"/>
      <c r="E12" s="35"/>
      <c r="F12" s="35"/>
      <c r="G12" s="35"/>
      <c r="H12" s="47">
        <v>6</v>
      </c>
      <c r="I12" s="11"/>
      <c r="J12" s="47" t="s">
        <v>34</v>
      </c>
      <c r="K12" s="47" t="s">
        <v>35</v>
      </c>
      <c r="L12" s="47" t="s">
        <v>14</v>
      </c>
      <c r="M12" s="42" t="s">
        <v>15</v>
      </c>
      <c r="N12" s="43" t="s">
        <v>22</v>
      </c>
      <c r="O12" s="44">
        <v>285000</v>
      </c>
      <c r="P12" s="45">
        <f>Y12*1.16</f>
        <v>7716.32</v>
      </c>
      <c r="Q12" s="43">
        <v>45245</v>
      </c>
      <c r="R12" s="43">
        <v>45610</v>
      </c>
      <c r="S12" s="42" t="s">
        <v>36</v>
      </c>
      <c r="T12" s="46" t="s">
        <v>18</v>
      </c>
      <c r="U12" s="46"/>
      <c r="V12" s="54"/>
      <c r="W12" s="59"/>
      <c r="X12" s="42">
        <f>Q12-365</f>
        <v>44880</v>
      </c>
      <c r="Y12" s="45">
        <v>6652</v>
      </c>
      <c r="AA12" s="58" t="s">
        <v>55</v>
      </c>
      <c r="AB12" s="58"/>
      <c r="AC12" s="58"/>
      <c r="AD12" s="58" t="s">
        <v>73</v>
      </c>
      <c r="AE12" s="65" t="s">
        <v>69</v>
      </c>
      <c r="AF12" s="65" t="s">
        <v>89</v>
      </c>
      <c r="AG12" s="65" t="s">
        <v>81</v>
      </c>
      <c r="AH12" s="65" t="s">
        <v>83</v>
      </c>
      <c r="AI12" s="44"/>
      <c r="AJ12" s="58"/>
      <c r="AK12" s="58"/>
      <c r="AL12" s="58"/>
    </row>
    <row r="13" spans="1:38" s="19" customFormat="1" ht="25.95" customHeight="1">
      <c r="A13" s="27"/>
      <c r="B13" s="28"/>
      <c r="C13" s="35"/>
      <c r="E13" s="28"/>
      <c r="F13" s="28"/>
      <c r="G13" s="28"/>
      <c r="H13" s="25">
        <v>7</v>
      </c>
      <c r="I13" s="10"/>
      <c r="J13" s="25" t="s">
        <v>37</v>
      </c>
      <c r="K13" s="25" t="s">
        <v>38</v>
      </c>
      <c r="L13" s="25" t="s">
        <v>14</v>
      </c>
      <c r="M13" s="29" t="s">
        <v>39</v>
      </c>
      <c r="N13" s="30" t="s">
        <v>26</v>
      </c>
      <c r="O13" s="31">
        <v>0</v>
      </c>
      <c r="P13" s="32">
        <v>1827</v>
      </c>
      <c r="Q13" s="30">
        <v>45180</v>
      </c>
      <c r="R13" s="30">
        <v>45545</v>
      </c>
      <c r="S13" s="29" t="s">
        <v>40</v>
      </c>
      <c r="T13" s="33" t="s">
        <v>41</v>
      </c>
      <c r="U13" s="33"/>
      <c r="V13" s="54"/>
      <c r="W13" s="59"/>
      <c r="X13" s="29">
        <f>Q13-365</f>
        <v>44815</v>
      </c>
      <c r="Y13" s="32">
        <v>1500</v>
      </c>
      <c r="AA13" s="57" t="s">
        <v>56</v>
      </c>
      <c r="AB13" s="57"/>
      <c r="AC13" s="57"/>
      <c r="AD13" s="57" t="s">
        <v>73</v>
      </c>
      <c r="AE13" s="64" t="s">
        <v>70</v>
      </c>
      <c r="AF13" s="64" t="s">
        <v>89</v>
      </c>
      <c r="AG13" s="64" t="s">
        <v>81</v>
      </c>
      <c r="AH13" s="64" t="s">
        <v>83</v>
      </c>
      <c r="AI13" s="31"/>
      <c r="AJ13" s="57"/>
      <c r="AK13" s="57"/>
      <c r="AL13" s="57"/>
    </row>
    <row r="14" spans="1:38" s="19" customFormat="1" ht="25.95" customHeight="1">
      <c r="A14" s="27"/>
      <c r="B14" s="28"/>
      <c r="C14" s="35"/>
      <c r="E14" s="35"/>
      <c r="F14" s="35"/>
      <c r="G14" s="35"/>
      <c r="H14" s="47">
        <v>8</v>
      </c>
      <c r="I14" s="11"/>
      <c r="J14" s="47" t="s">
        <v>42</v>
      </c>
      <c r="K14" s="47" t="s">
        <v>118</v>
      </c>
      <c r="L14" s="42" t="s">
        <v>51</v>
      </c>
      <c r="M14" s="42" t="s">
        <v>32</v>
      </c>
      <c r="N14" s="43" t="s">
        <v>22</v>
      </c>
      <c r="O14" s="44">
        <v>7000000</v>
      </c>
      <c r="P14" s="45">
        <f>Y14*1.16</f>
        <v>16677.32</v>
      </c>
      <c r="Q14" s="43">
        <v>45265</v>
      </c>
      <c r="R14" s="43">
        <v>45630</v>
      </c>
      <c r="S14" s="42"/>
      <c r="T14" s="46" t="s">
        <v>18</v>
      </c>
      <c r="U14" s="46"/>
      <c r="V14" s="54"/>
      <c r="W14" s="59"/>
      <c r="X14" s="42">
        <f>Q14-367</f>
        <v>44898</v>
      </c>
      <c r="Y14" s="45">
        <v>14377</v>
      </c>
      <c r="AA14" s="58" t="s">
        <v>59</v>
      </c>
      <c r="AB14" s="58"/>
      <c r="AC14" s="58"/>
      <c r="AD14" s="58" t="s">
        <v>73</v>
      </c>
      <c r="AE14" s="65" t="s">
        <v>70</v>
      </c>
      <c r="AF14" s="65" t="s">
        <v>89</v>
      </c>
      <c r="AG14" s="65" t="s">
        <v>81</v>
      </c>
      <c r="AH14" s="65" t="s">
        <v>83</v>
      </c>
      <c r="AI14" s="44"/>
      <c r="AJ14" s="58"/>
      <c r="AK14" s="58"/>
      <c r="AL14" s="58"/>
    </row>
    <row r="15" spans="1:38" s="19" customFormat="1" ht="25.95" customHeight="1">
      <c r="A15" s="27"/>
      <c r="B15" s="28"/>
      <c r="C15" s="35"/>
      <c r="E15" s="28"/>
      <c r="F15" s="28"/>
      <c r="G15" s="28"/>
      <c r="H15" s="25">
        <v>9</v>
      </c>
      <c r="I15" s="10"/>
      <c r="J15" s="25" t="s">
        <v>42</v>
      </c>
      <c r="K15" s="25" t="s">
        <v>60</v>
      </c>
      <c r="L15" s="29" t="s">
        <v>51</v>
      </c>
      <c r="M15" s="29" t="s">
        <v>21</v>
      </c>
      <c r="N15" s="30" t="s">
        <v>22</v>
      </c>
      <c r="O15" s="31">
        <v>2978000</v>
      </c>
      <c r="P15" s="32">
        <f>Y15*1.16</f>
        <v>10168.096</v>
      </c>
      <c r="Q15" s="30">
        <v>45295</v>
      </c>
      <c r="R15" s="30">
        <v>45660</v>
      </c>
      <c r="S15" s="29"/>
      <c r="T15" s="33" t="s">
        <v>18</v>
      </c>
      <c r="U15" s="33"/>
      <c r="V15" s="54"/>
      <c r="W15" s="59"/>
      <c r="X15" s="29">
        <f>Q15-365</f>
        <v>44930</v>
      </c>
      <c r="Y15" s="32">
        <v>8765.6</v>
      </c>
      <c r="AA15" s="57" t="s">
        <v>61</v>
      </c>
      <c r="AB15" s="57"/>
      <c r="AC15" s="57"/>
      <c r="AD15" s="57" t="s">
        <v>73</v>
      </c>
      <c r="AE15" s="64" t="s">
        <v>69</v>
      </c>
      <c r="AF15" s="64" t="s">
        <v>89</v>
      </c>
      <c r="AG15" s="64" t="s">
        <v>81</v>
      </c>
      <c r="AH15" s="64" t="s">
        <v>83</v>
      </c>
      <c r="AI15" s="31"/>
      <c r="AJ15" s="57"/>
      <c r="AK15" s="57"/>
      <c r="AL15" s="57"/>
    </row>
    <row r="16" spans="1:38" s="19" customFormat="1" ht="25.95" customHeight="1">
      <c r="A16" s="27"/>
      <c r="B16" s="28"/>
      <c r="C16" s="35"/>
      <c r="E16" s="35"/>
      <c r="F16" s="35"/>
      <c r="G16" s="35"/>
      <c r="H16" s="47">
        <v>10</v>
      </c>
      <c r="I16" s="11"/>
      <c r="J16" s="47" t="s">
        <v>45</v>
      </c>
      <c r="K16" s="47" t="s">
        <v>46</v>
      </c>
      <c r="L16" s="42" t="s">
        <v>51</v>
      </c>
      <c r="M16" s="42" t="s">
        <v>44</v>
      </c>
      <c r="N16" s="43" t="s">
        <v>26</v>
      </c>
      <c r="O16" s="44">
        <v>2000000</v>
      </c>
      <c r="P16" s="45">
        <f>Y16*1.16</f>
        <v>5510</v>
      </c>
      <c r="Q16" s="43">
        <v>45156</v>
      </c>
      <c r="R16" s="43">
        <v>45521</v>
      </c>
      <c r="S16" s="42"/>
      <c r="T16" s="46" t="s">
        <v>33</v>
      </c>
      <c r="U16" s="46"/>
      <c r="V16" s="54"/>
      <c r="W16" s="59"/>
      <c r="X16" s="42">
        <f>Q16-371</f>
        <v>44785</v>
      </c>
      <c r="Y16" s="45">
        <v>4750</v>
      </c>
      <c r="AA16" s="58"/>
      <c r="AB16" s="58"/>
      <c r="AC16" s="58"/>
      <c r="AD16" s="58" t="s">
        <v>73</v>
      </c>
      <c r="AE16" s="65" t="s">
        <v>70</v>
      </c>
      <c r="AF16" s="65" t="s">
        <v>89</v>
      </c>
      <c r="AG16" s="65" t="s">
        <v>81</v>
      </c>
      <c r="AH16" s="65" t="s">
        <v>83</v>
      </c>
      <c r="AI16" s="44"/>
      <c r="AJ16" s="58"/>
      <c r="AK16" s="58"/>
      <c r="AL16" s="58"/>
    </row>
    <row r="17" spans="1:38" s="19" customFormat="1" ht="25.95" customHeight="1">
      <c r="A17" s="27"/>
      <c r="B17" s="28"/>
      <c r="C17" s="35"/>
      <c r="E17" s="28"/>
      <c r="F17" s="28"/>
      <c r="G17" s="28"/>
      <c r="H17" s="25">
        <v>11</v>
      </c>
      <c r="I17" s="10"/>
      <c r="J17" s="25" t="s">
        <v>52</v>
      </c>
      <c r="K17" s="25" t="s">
        <v>119</v>
      </c>
      <c r="L17" s="25" t="s">
        <v>14</v>
      </c>
      <c r="M17" s="29" t="s">
        <v>15</v>
      </c>
      <c r="N17" s="30" t="s">
        <v>26</v>
      </c>
      <c r="O17" s="31">
        <v>386000</v>
      </c>
      <c r="P17" s="55">
        <f>1.16*Y17</f>
        <v>16617.637999999999</v>
      </c>
      <c r="Q17" s="30">
        <v>45154</v>
      </c>
      <c r="R17" s="30">
        <v>45519</v>
      </c>
      <c r="S17" s="29"/>
      <c r="T17" s="33" t="s">
        <v>18</v>
      </c>
      <c r="U17" s="33"/>
      <c r="V17" s="54"/>
      <c r="W17" s="59"/>
      <c r="X17" s="29">
        <f>Q17-365</f>
        <v>44789</v>
      </c>
      <c r="Y17" s="32">
        <v>14325.55</v>
      </c>
      <c r="AA17" s="57"/>
      <c r="AB17" s="57"/>
      <c r="AC17" s="57"/>
      <c r="AD17" s="57" t="s">
        <v>73</v>
      </c>
      <c r="AE17" s="64" t="s">
        <v>68</v>
      </c>
      <c r="AF17" s="64" t="s">
        <v>89</v>
      </c>
      <c r="AG17" s="64" t="s">
        <v>81</v>
      </c>
      <c r="AH17" s="64" t="s">
        <v>83</v>
      </c>
      <c r="AI17" s="31"/>
      <c r="AJ17" s="57"/>
      <c r="AK17" s="57"/>
      <c r="AL17" s="57"/>
    </row>
    <row r="18" spans="1:38" s="19" customFormat="1" ht="25.95" customHeight="1">
      <c r="A18" s="27"/>
      <c r="B18" s="28"/>
      <c r="C18" s="35"/>
      <c r="E18" s="35"/>
      <c r="F18" s="35"/>
      <c r="G18" s="35"/>
      <c r="H18" s="47">
        <v>12</v>
      </c>
      <c r="I18" s="11"/>
      <c r="J18" s="47" t="s">
        <v>63</v>
      </c>
      <c r="K18" s="47" t="s">
        <v>64</v>
      </c>
      <c r="L18" s="47" t="s">
        <v>65</v>
      </c>
      <c r="M18" s="42" t="s">
        <v>66</v>
      </c>
      <c r="N18" s="43" t="s">
        <v>16</v>
      </c>
      <c r="O18" s="44"/>
      <c r="P18" s="45">
        <v>1657.44</v>
      </c>
      <c r="Q18" s="43">
        <v>45151</v>
      </c>
      <c r="R18" s="43">
        <v>45516</v>
      </c>
      <c r="S18" s="42"/>
      <c r="T18" s="46" t="s">
        <v>18</v>
      </c>
      <c r="U18" s="46"/>
      <c r="V18" s="54"/>
      <c r="W18" s="59"/>
      <c r="X18" s="42">
        <f>Q18-372</f>
        <v>44779</v>
      </c>
      <c r="Y18" s="45">
        <v>1657.44</v>
      </c>
      <c r="AA18" s="47"/>
      <c r="AB18" s="47"/>
      <c r="AC18" s="47"/>
      <c r="AD18" s="47" t="s">
        <v>74</v>
      </c>
      <c r="AE18" s="60" t="s">
        <v>69</v>
      </c>
      <c r="AF18" s="65" t="s">
        <v>71</v>
      </c>
      <c r="AG18" s="65" t="s">
        <v>82</v>
      </c>
      <c r="AH18" s="65" t="s">
        <v>83</v>
      </c>
      <c r="AI18" s="44"/>
      <c r="AJ18" s="58"/>
      <c r="AK18" s="58"/>
      <c r="AL18" s="58"/>
    </row>
    <row r="19" spans="1:38" s="19" customFormat="1" ht="25.95" customHeight="1">
      <c r="A19" s="27"/>
      <c r="B19" s="28"/>
      <c r="C19" s="35"/>
      <c r="E19" s="28"/>
      <c r="F19" s="28"/>
      <c r="G19" s="28"/>
      <c r="H19" s="25">
        <v>13</v>
      </c>
      <c r="I19" s="10"/>
      <c r="J19" s="25" t="s">
        <v>75</v>
      </c>
      <c r="K19" s="25" t="s">
        <v>76</v>
      </c>
      <c r="L19" s="25" t="s">
        <v>77</v>
      </c>
      <c r="M19" s="29" t="s">
        <v>78</v>
      </c>
      <c r="N19" s="30" t="s">
        <v>16</v>
      </c>
      <c r="O19" s="340">
        <v>400000</v>
      </c>
      <c r="P19" s="32">
        <v>13436</v>
      </c>
      <c r="Q19" s="30">
        <v>44715</v>
      </c>
      <c r="R19" s="30">
        <v>45080</v>
      </c>
      <c r="S19" s="29"/>
      <c r="T19" s="33" t="s">
        <v>18</v>
      </c>
      <c r="U19" s="33"/>
      <c r="V19" s="54"/>
      <c r="W19" s="59"/>
      <c r="X19" s="127">
        <f>Q19-365</f>
        <v>44350</v>
      </c>
      <c r="Y19" s="32">
        <v>13456</v>
      </c>
      <c r="AA19" s="61"/>
      <c r="AB19" s="61"/>
      <c r="AC19" s="61"/>
      <c r="AD19" s="61" t="s">
        <v>74</v>
      </c>
      <c r="AE19" s="54" t="s">
        <v>69</v>
      </c>
      <c r="AF19" s="54" t="s">
        <v>88</v>
      </c>
      <c r="AG19" s="54" t="s">
        <v>87</v>
      </c>
      <c r="AH19" s="54" t="s">
        <v>86</v>
      </c>
      <c r="AI19" s="70"/>
      <c r="AJ19" s="61"/>
      <c r="AK19" s="61"/>
      <c r="AL19" s="61"/>
    </row>
    <row r="20" spans="1:38" s="19" customFormat="1" ht="25.95" customHeight="1">
      <c r="A20" s="27"/>
      <c r="B20" s="28"/>
      <c r="C20" s="35"/>
      <c r="E20" s="35"/>
      <c r="F20" s="35"/>
      <c r="G20" s="35"/>
      <c r="H20" s="47">
        <v>14</v>
      </c>
      <c r="I20" s="11"/>
      <c r="J20" s="47" t="s">
        <v>90</v>
      </c>
      <c r="K20" s="47" t="s">
        <v>91</v>
      </c>
      <c r="L20" s="47" t="s">
        <v>77</v>
      </c>
      <c r="M20" s="42" t="s">
        <v>92</v>
      </c>
      <c r="N20" s="43" t="s">
        <v>16</v>
      </c>
      <c r="O20" s="44">
        <v>2500000</v>
      </c>
      <c r="P20" s="45">
        <v>35467</v>
      </c>
      <c r="Q20" s="43">
        <v>44307</v>
      </c>
      <c r="R20" s="43">
        <v>44672</v>
      </c>
      <c r="S20" s="42"/>
      <c r="T20" s="46" t="s">
        <v>18</v>
      </c>
      <c r="U20" s="46"/>
      <c r="V20" s="54"/>
      <c r="W20" s="59"/>
      <c r="X20" s="42">
        <f>Q20-366</f>
        <v>43941</v>
      </c>
      <c r="Y20" s="45">
        <v>35467</v>
      </c>
      <c r="AA20" s="47"/>
      <c r="AB20" s="47"/>
      <c r="AC20" s="47"/>
      <c r="AD20" s="47" t="s">
        <v>74</v>
      </c>
      <c r="AE20" s="60" t="s">
        <v>69</v>
      </c>
      <c r="AF20" s="60" t="s">
        <v>93</v>
      </c>
      <c r="AG20" s="60" t="s">
        <v>94</v>
      </c>
      <c r="AH20" s="60" t="s">
        <v>83</v>
      </c>
      <c r="AI20" s="71"/>
      <c r="AJ20" s="47"/>
      <c r="AK20" s="47"/>
      <c r="AL20" s="47"/>
    </row>
    <row r="21" spans="1:38" s="19" customFormat="1" ht="25.95" customHeight="1">
      <c r="A21" s="27"/>
      <c r="B21" s="28"/>
      <c r="C21" s="35"/>
      <c r="E21" s="28"/>
      <c r="F21" s="28"/>
      <c r="G21" s="28"/>
      <c r="H21" s="25">
        <v>15</v>
      </c>
      <c r="I21" s="10"/>
      <c r="J21" s="25" t="s">
        <v>95</v>
      </c>
      <c r="K21" s="25" t="s">
        <v>96</v>
      </c>
      <c r="L21" s="25" t="s">
        <v>51</v>
      </c>
      <c r="M21" s="29" t="s">
        <v>97</v>
      </c>
      <c r="N21" s="30" t="s">
        <v>22</v>
      </c>
      <c r="O21" s="340">
        <v>1500000</v>
      </c>
      <c r="P21" s="32">
        <f>1.16*Y21</f>
        <v>14573.079999999998</v>
      </c>
      <c r="Q21" s="30">
        <v>44633</v>
      </c>
      <c r="R21" s="30">
        <v>44998</v>
      </c>
      <c r="S21" s="29"/>
      <c r="T21" s="33" t="s">
        <v>18</v>
      </c>
      <c r="U21" s="34"/>
      <c r="W21" s="7"/>
      <c r="X21" s="30">
        <f>Q21-369</f>
        <v>44264</v>
      </c>
      <c r="Y21" s="32">
        <v>12563</v>
      </c>
      <c r="AA21" s="61"/>
      <c r="AB21" s="61"/>
      <c r="AC21" s="61"/>
      <c r="AD21" s="61" t="s">
        <v>73</v>
      </c>
      <c r="AE21" s="54" t="s">
        <v>69</v>
      </c>
      <c r="AF21" s="54" t="s">
        <v>89</v>
      </c>
      <c r="AG21" s="54" t="s">
        <v>81</v>
      </c>
      <c r="AH21" s="54" t="s">
        <v>83</v>
      </c>
      <c r="AI21" s="72"/>
      <c r="AJ21" s="12"/>
      <c r="AK21" s="12"/>
      <c r="AL21" s="12"/>
    </row>
    <row r="22" spans="1:38" s="19" customFormat="1" ht="10.050000000000001" customHeight="1">
      <c r="A22" s="27"/>
      <c r="B22" s="28"/>
      <c r="C22" s="35"/>
      <c r="E22" s="28"/>
      <c r="F22" s="28"/>
      <c r="G22" s="28"/>
      <c r="H22" s="10"/>
      <c r="I22" s="10"/>
      <c r="J22" s="25"/>
      <c r="K22" s="25"/>
      <c r="L22" s="25"/>
      <c r="M22" s="29"/>
      <c r="N22" s="30"/>
      <c r="O22" s="341"/>
      <c r="P22" s="32"/>
      <c r="Q22" s="30"/>
      <c r="R22" s="30"/>
      <c r="S22" s="29"/>
      <c r="T22" s="33"/>
      <c r="U22" s="34"/>
      <c r="W22" s="7"/>
      <c r="X22" s="128"/>
      <c r="Y22" s="32"/>
      <c r="AA22" s="12"/>
      <c r="AD22" s="12"/>
      <c r="AI22" s="72"/>
    </row>
    <row r="23" spans="1:38" s="2" customFormat="1" ht="19.95" customHeight="1">
      <c r="A23" s="36"/>
      <c r="C23" s="35"/>
      <c r="H23" s="8"/>
      <c r="I23" s="8"/>
      <c r="J23" s="8"/>
      <c r="M23" s="3"/>
      <c r="N23" s="3"/>
      <c r="O23" s="336"/>
      <c r="P23" s="3"/>
      <c r="Q23" s="3"/>
      <c r="R23" s="3"/>
      <c r="S23" s="3"/>
      <c r="T23" s="4"/>
      <c r="U23" s="4"/>
      <c r="V23" s="4"/>
      <c r="X23" s="124"/>
      <c r="Y23" s="3"/>
      <c r="AA23" s="8"/>
      <c r="AD23" s="8"/>
      <c r="AI23" s="67"/>
    </row>
    <row r="24" spans="1:38" s="2" customFormat="1" ht="19.8" customHeight="1">
      <c r="A24" s="36"/>
      <c r="C24" s="35"/>
      <c r="H24" s="8"/>
      <c r="I24" s="8"/>
      <c r="J24" s="8"/>
      <c r="M24" s="3"/>
      <c r="N24" s="3"/>
      <c r="O24" s="336"/>
      <c r="P24" s="3"/>
      <c r="Q24" s="3"/>
      <c r="R24" s="3"/>
      <c r="S24" s="3"/>
      <c r="T24" s="4"/>
      <c r="U24" s="4"/>
      <c r="V24" s="4"/>
      <c r="X24" s="124"/>
      <c r="Y24" s="3"/>
      <c r="AA24" s="8"/>
      <c r="AD24" s="8"/>
      <c r="AI24" s="67"/>
    </row>
    <row r="25" spans="1:38" ht="19.95" customHeight="1"/>
    <row r="26" spans="1:38" ht="19.95" customHeight="1"/>
    <row r="27" spans="1:38" ht="19.95" customHeight="1"/>
    <row r="28" spans="1:38" ht="19.95" customHeight="1"/>
  </sheetData>
  <mergeCells count="3">
    <mergeCell ref="A2:B2"/>
    <mergeCell ref="E2:J2"/>
    <mergeCell ref="E4:J4"/>
  </mergeCells>
  <hyperlinks>
    <hyperlink ref="K7" location="VC!A1" display="Jean Grey" xr:uid="{E823C923-FB3D-44A8-A85C-22F39C0346C0}"/>
    <hyperlink ref="J7" location="VPD!A1" display="MPV-23-HEA-P0002132" xr:uid="{409FE60F-0287-4010-A37B-8B0B768F0150}"/>
  </hyperlinks>
  <pageMargins left="0.7" right="0.7" top="0.75" bottom="0.75" header="0.3" footer="0.3"/>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D70FD-22FA-40F0-B275-0241D30CDC8C}">
  <sheetPr codeName="Sheet81">
    <tabColor rgb="FF4FF721"/>
  </sheetPr>
  <dimension ref="A1:Z26"/>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25.77734375" style="5" customWidth="1"/>
    <col min="9" max="9" width="26" style="5" customWidth="1"/>
    <col min="10" max="10" width="10.77734375" style="5" customWidth="1"/>
    <col min="11" max="11" width="13" style="5" customWidth="1"/>
    <col min="12" max="12" width="14.44140625" style="5" bestFit="1" customWidth="1"/>
    <col min="13" max="13" width="8.109375" style="310" customWidth="1"/>
    <col min="14" max="14" width="12.5546875" style="5" customWidth="1"/>
    <col min="15" max="15" width="15.44140625" style="37" customWidth="1"/>
    <col min="16" max="16" width="12.6640625" style="37" bestFit="1" customWidth="1"/>
    <col min="17" max="17" width="10.77734375" style="37" customWidth="1"/>
    <col min="18" max="18" width="10.109375" style="37" customWidth="1"/>
    <col min="19" max="19" width="9.109375" style="37"/>
    <col min="20" max="20" width="1.77734375" style="38" customWidth="1"/>
    <col min="21" max="21" width="1.88671875" style="2" customWidth="1"/>
    <col min="22" max="22" width="14.33203125" style="40" bestFit="1" customWidth="1"/>
    <col min="23" max="23" width="11.33203125" style="5" customWidth="1"/>
    <col min="24" max="24" width="11.88671875" style="5" customWidth="1"/>
    <col min="25" max="25" width="10.6640625" style="5" bestFit="1" customWidth="1"/>
    <col min="26" max="26" width="9.109375" style="5"/>
    <col min="27" max="27" width="13.6640625" style="5" bestFit="1" customWidth="1"/>
    <col min="28" max="28" width="12.77734375" style="5" bestFit="1" customWidth="1"/>
    <col min="29" max="29" width="11.44140625" style="5" bestFit="1" customWidth="1"/>
    <col min="30" max="16384" width="9.109375" style="5"/>
  </cols>
  <sheetData>
    <row r="1" spans="1:26" s="2" customFormat="1" ht="14.4" customHeight="1">
      <c r="A1" s="1"/>
      <c r="B1"/>
      <c r="G1" s="8"/>
      <c r="M1" s="309"/>
      <c r="O1" s="3"/>
      <c r="P1" s="3"/>
      <c r="Q1" s="3"/>
      <c r="R1" s="3"/>
      <c r="S1" s="3"/>
      <c r="T1" s="4"/>
      <c r="V1" s="8"/>
    </row>
    <row r="2" spans="1:26" customFormat="1" ht="35.4" customHeight="1">
      <c r="A2" s="1800"/>
      <c r="B2" s="1769"/>
      <c r="C2" s="2"/>
      <c r="D2" s="5"/>
      <c r="E2" s="1797" t="s">
        <v>529</v>
      </c>
      <c r="F2" s="1769"/>
      <c r="G2" s="1769"/>
      <c r="H2" s="1769"/>
      <c r="L2" s="5"/>
      <c r="M2" s="310"/>
      <c r="N2" s="1797"/>
      <c r="O2" s="1769"/>
      <c r="P2" s="1769"/>
      <c r="Q2" s="1769"/>
      <c r="S2" s="5"/>
      <c r="T2" s="5"/>
      <c r="U2" s="7"/>
      <c r="V2" s="56"/>
    </row>
    <row r="3" spans="1:26" customFormat="1" ht="14.4" customHeight="1">
      <c r="A3" s="1"/>
      <c r="C3" s="2"/>
      <c r="D3" s="8"/>
      <c r="E3" s="8"/>
      <c r="F3" s="2"/>
      <c r="G3" s="8"/>
      <c r="H3" s="9"/>
      <c r="I3" s="9"/>
      <c r="J3" s="9"/>
      <c r="K3" s="9"/>
      <c r="L3" s="2"/>
      <c r="M3" s="309"/>
      <c r="N3" s="2"/>
      <c r="O3" s="2"/>
      <c r="P3" s="2"/>
      <c r="Q3" s="2"/>
      <c r="R3" s="2"/>
      <c r="S3" s="2"/>
      <c r="T3" s="2"/>
      <c r="U3" s="7"/>
      <c r="V3" s="56"/>
    </row>
    <row r="4" spans="1:26" s="16" customFormat="1" ht="34.950000000000003" customHeight="1">
      <c r="A4" s="13"/>
      <c r="B4" s="14"/>
      <c r="C4" s="15"/>
      <c r="E4" s="1798" t="s">
        <v>1431</v>
      </c>
      <c r="F4" s="1799"/>
      <c r="G4" s="1799"/>
      <c r="H4" s="1799"/>
      <c r="I4" s="41"/>
      <c r="J4" s="41"/>
      <c r="K4" s="41"/>
      <c r="L4" s="41"/>
      <c r="M4" s="311"/>
      <c r="N4" s="41"/>
      <c r="O4" s="112"/>
      <c r="S4" s="18"/>
      <c r="T4" s="18"/>
      <c r="U4" s="7"/>
    </row>
    <row r="5" spans="1:26" s="16" customFormat="1" ht="10.050000000000001" customHeight="1">
      <c r="A5" s="13"/>
      <c r="B5" s="14"/>
      <c r="C5" s="15"/>
      <c r="E5" s="104"/>
      <c r="F5" s="104"/>
      <c r="G5" s="104"/>
      <c r="H5" s="41"/>
      <c r="I5" s="41"/>
      <c r="J5" s="41"/>
      <c r="K5" s="41"/>
      <c r="L5" s="41"/>
      <c r="M5" s="311"/>
      <c r="O5" s="112"/>
      <c r="P5" s="112"/>
      <c r="S5" s="18"/>
      <c r="T5" s="18"/>
      <c r="U5" s="7"/>
    </row>
    <row r="6" spans="1:26" s="19" customFormat="1" ht="25.95" customHeight="1">
      <c r="A6" s="27"/>
      <c r="B6" s="28"/>
      <c r="C6" s="35"/>
      <c r="E6" s="133"/>
      <c r="F6" s="1507" t="s">
        <v>48</v>
      </c>
      <c r="G6" s="1507" t="s">
        <v>964</v>
      </c>
      <c r="H6" s="1499" t="s">
        <v>292</v>
      </c>
      <c r="I6" s="472" t="s">
        <v>339</v>
      </c>
      <c r="J6" s="1498" t="s">
        <v>5</v>
      </c>
      <c r="K6" s="1500" t="s">
        <v>504</v>
      </c>
      <c r="L6" s="1499" t="s">
        <v>498</v>
      </c>
      <c r="M6" s="1508" t="s">
        <v>420</v>
      </c>
      <c r="N6" s="1499" t="s">
        <v>117</v>
      </c>
      <c r="O6" s="1509" t="s">
        <v>1427</v>
      </c>
      <c r="P6" s="1510" t="s">
        <v>577</v>
      </c>
      <c r="Q6" s="1500" t="s">
        <v>563</v>
      </c>
      <c r="R6" s="137" t="s">
        <v>505</v>
      </c>
      <c r="S6" s="1500" t="s">
        <v>500</v>
      </c>
      <c r="T6" s="54"/>
      <c r="U6" s="59"/>
      <c r="V6" s="137" t="s">
        <v>132</v>
      </c>
      <c r="W6" s="137" t="s">
        <v>431</v>
      </c>
      <c r="X6" s="137" t="s">
        <v>562</v>
      </c>
      <c r="Y6" s="134" t="s">
        <v>127</v>
      </c>
      <c r="Z6" s="1507" t="s">
        <v>964</v>
      </c>
    </row>
    <row r="7" spans="1:26" s="19" customFormat="1" ht="25.95" customHeight="1">
      <c r="A7" s="27"/>
      <c r="B7" s="28"/>
      <c r="C7" s="35"/>
      <c r="E7" s="28"/>
      <c r="F7" s="28"/>
      <c r="G7" s="25">
        <v>1</v>
      </c>
      <c r="H7" s="25" t="s">
        <v>12</v>
      </c>
      <c r="I7" s="25" t="s">
        <v>13</v>
      </c>
      <c r="J7" s="106" t="s">
        <v>16</v>
      </c>
      <c r="K7" s="30" t="s">
        <v>14</v>
      </c>
      <c r="L7" s="70">
        <v>9875.76</v>
      </c>
      <c r="M7" s="247">
        <v>0.1</v>
      </c>
      <c r="N7" s="32">
        <f>L7*M7</f>
        <v>987.57600000000002</v>
      </c>
      <c r="O7" s="25" t="s">
        <v>121</v>
      </c>
      <c r="P7" s="32"/>
      <c r="Q7" s="232"/>
      <c r="R7" s="106"/>
      <c r="S7" s="106"/>
      <c r="T7" s="54"/>
      <c r="U7" s="59"/>
      <c r="V7" s="12"/>
      <c r="Y7" s="232">
        <v>45316</v>
      </c>
      <c r="Z7" s="25" t="s">
        <v>497</v>
      </c>
    </row>
    <row r="8" spans="1:26" s="19" customFormat="1" ht="25.95" customHeight="1">
      <c r="A8" s="27"/>
      <c r="B8" s="28"/>
      <c r="C8" s="35"/>
      <c r="E8" s="35"/>
      <c r="F8" s="35"/>
      <c r="G8" s="47">
        <v>2</v>
      </c>
      <c r="H8" s="47" t="s">
        <v>542</v>
      </c>
      <c r="I8" s="47" t="s">
        <v>543</v>
      </c>
      <c r="J8" s="42" t="s">
        <v>16</v>
      </c>
      <c r="K8" s="244" t="s">
        <v>51</v>
      </c>
      <c r="L8" s="45">
        <v>6823</v>
      </c>
      <c r="M8" s="245">
        <v>0.15</v>
      </c>
      <c r="N8" s="45">
        <f>L8*M8</f>
        <v>1023.4499999999999</v>
      </c>
      <c r="O8" s="47" t="s">
        <v>120</v>
      </c>
      <c r="P8" s="45">
        <f>N8</f>
        <v>1023.4499999999999</v>
      </c>
      <c r="Q8" s="233">
        <v>44931</v>
      </c>
      <c r="R8" s="105" t="s">
        <v>527</v>
      </c>
      <c r="S8" s="105"/>
      <c r="T8" s="54"/>
      <c r="U8" s="59"/>
      <c r="V8" s="12"/>
      <c r="Y8" s="233">
        <v>45651</v>
      </c>
      <c r="Z8" s="47" t="s">
        <v>490</v>
      </c>
    </row>
    <row r="9" spans="1:26" s="19" customFormat="1" ht="25.95" customHeight="1">
      <c r="A9" s="27"/>
      <c r="B9" s="28"/>
      <c r="C9" s="35"/>
      <c r="E9" s="28"/>
      <c r="F9" s="28"/>
      <c r="G9" s="25">
        <v>3</v>
      </c>
      <c r="H9" s="25" t="s">
        <v>19</v>
      </c>
      <c r="I9" s="25" t="s">
        <v>544</v>
      </c>
      <c r="J9" s="29" t="s">
        <v>16</v>
      </c>
      <c r="K9" s="30" t="s">
        <v>51</v>
      </c>
      <c r="L9" s="32">
        <v>4350</v>
      </c>
      <c r="M9" s="246">
        <v>0.15</v>
      </c>
      <c r="N9" s="32">
        <f t="shared" ref="N9:N20" si="0">L9*M9</f>
        <v>652.5</v>
      </c>
      <c r="O9" s="25" t="s">
        <v>120</v>
      </c>
      <c r="P9" s="32">
        <v>1481.36</v>
      </c>
      <c r="Q9" s="232">
        <v>44931</v>
      </c>
      <c r="R9" s="106" t="s">
        <v>527</v>
      </c>
      <c r="S9" s="106"/>
      <c r="T9" s="54"/>
      <c r="U9" s="59"/>
      <c r="V9" s="12" t="s">
        <v>499</v>
      </c>
      <c r="Y9" s="232">
        <v>45279</v>
      </c>
      <c r="Z9" s="25" t="s">
        <v>512</v>
      </c>
    </row>
    <row r="10" spans="1:26" s="19" customFormat="1" ht="25.95" customHeight="1">
      <c r="A10" s="27"/>
      <c r="B10" s="28"/>
      <c r="C10" s="35"/>
      <c r="E10" s="35"/>
      <c r="F10" s="35"/>
      <c r="G10" s="47">
        <v>4</v>
      </c>
      <c r="H10" s="47" t="s">
        <v>28</v>
      </c>
      <c r="I10" s="47" t="s">
        <v>511</v>
      </c>
      <c r="J10" s="42" t="s">
        <v>16</v>
      </c>
      <c r="K10" s="43" t="s">
        <v>51</v>
      </c>
      <c r="L10" s="45">
        <v>5510</v>
      </c>
      <c r="M10" s="245">
        <v>0.15</v>
      </c>
      <c r="N10" s="45">
        <f t="shared" si="0"/>
        <v>826.5</v>
      </c>
      <c r="O10" s="47" t="s">
        <v>120</v>
      </c>
      <c r="P10" s="45">
        <v>1481.36</v>
      </c>
      <c r="Q10" s="233">
        <v>44578</v>
      </c>
      <c r="R10" s="105" t="s">
        <v>528</v>
      </c>
      <c r="S10" s="105"/>
      <c r="T10" s="54"/>
      <c r="U10" s="59"/>
      <c r="V10" s="12" t="s">
        <v>499</v>
      </c>
      <c r="Y10" s="233">
        <v>45271</v>
      </c>
      <c r="Z10" s="47" t="s">
        <v>513</v>
      </c>
    </row>
    <row r="11" spans="1:26" s="19" customFormat="1" ht="25.95" customHeight="1">
      <c r="A11" s="27"/>
      <c r="B11" s="28"/>
      <c r="C11" s="35"/>
      <c r="E11" s="28"/>
      <c r="F11" s="28"/>
      <c r="G11" s="25">
        <v>5</v>
      </c>
      <c r="H11" s="25" t="s">
        <v>506</v>
      </c>
      <c r="I11" s="25" t="s">
        <v>526</v>
      </c>
      <c r="J11" s="29" t="s">
        <v>16</v>
      </c>
      <c r="K11" s="30" t="s">
        <v>51</v>
      </c>
      <c r="L11" s="70">
        <v>12399.22</v>
      </c>
      <c r="M11" s="247">
        <v>0.1</v>
      </c>
      <c r="N11" s="32">
        <f t="shared" si="0"/>
        <v>1239.922</v>
      </c>
      <c r="O11" s="25" t="s">
        <v>1008</v>
      </c>
      <c r="P11" s="32"/>
      <c r="Q11" s="232"/>
      <c r="R11" s="106"/>
      <c r="S11" s="106"/>
      <c r="T11" s="54"/>
      <c r="U11" s="59"/>
      <c r="V11" s="12" t="s">
        <v>499</v>
      </c>
      <c r="Y11" s="232">
        <v>44190</v>
      </c>
      <c r="Z11" s="25" t="s">
        <v>514</v>
      </c>
    </row>
    <row r="12" spans="1:26" s="19" customFormat="1" ht="25.95" customHeight="1">
      <c r="A12" s="27"/>
      <c r="B12" s="28"/>
      <c r="C12" s="35"/>
      <c r="E12" s="35"/>
      <c r="F12" s="35"/>
      <c r="G12" s="47"/>
      <c r="H12" s="47" t="s">
        <v>19</v>
      </c>
      <c r="I12" s="47" t="s">
        <v>510</v>
      </c>
      <c r="J12" s="47" t="s">
        <v>16</v>
      </c>
      <c r="K12" s="47" t="s">
        <v>51</v>
      </c>
      <c r="L12" s="45">
        <v>4350</v>
      </c>
      <c r="M12" s="245">
        <v>0.15</v>
      </c>
      <c r="N12" s="45">
        <f t="shared" si="0"/>
        <v>652.5</v>
      </c>
      <c r="O12" s="42" t="s">
        <v>121</v>
      </c>
      <c r="P12" s="45"/>
      <c r="Q12" s="43"/>
      <c r="R12" s="105"/>
      <c r="S12" s="42"/>
      <c r="T12" s="54"/>
      <c r="U12" s="59"/>
      <c r="V12" s="12"/>
      <c r="Y12" s="43">
        <v>45279</v>
      </c>
      <c r="Z12" s="47" t="s">
        <v>515</v>
      </c>
    </row>
    <row r="13" spans="1:26" s="19" customFormat="1" ht="25.95" customHeight="1">
      <c r="A13" s="27"/>
      <c r="B13" s="28"/>
      <c r="C13" s="35"/>
      <c r="E13" s="28"/>
      <c r="F13" s="28"/>
      <c r="G13" s="25"/>
      <c r="H13" s="25" t="s">
        <v>28</v>
      </c>
      <c r="I13" s="25" t="s">
        <v>511</v>
      </c>
      <c r="J13" s="25" t="s">
        <v>16</v>
      </c>
      <c r="K13" s="25" t="s">
        <v>51</v>
      </c>
      <c r="L13" s="32">
        <v>5510</v>
      </c>
      <c r="M13" s="246">
        <v>0.15</v>
      </c>
      <c r="N13" s="32">
        <f t="shared" si="0"/>
        <v>826.5</v>
      </c>
      <c r="O13" s="29" t="s">
        <v>121</v>
      </c>
      <c r="P13" s="32"/>
      <c r="Q13" s="30"/>
      <c r="R13" s="106"/>
      <c r="S13" s="29"/>
      <c r="T13" s="54"/>
      <c r="U13" s="59"/>
      <c r="V13" s="12"/>
      <c r="Y13" s="30">
        <v>45271</v>
      </c>
      <c r="Z13" s="25" t="s">
        <v>516</v>
      </c>
    </row>
    <row r="14" spans="1:26" s="19" customFormat="1" ht="25.95" customHeight="1">
      <c r="A14" s="27"/>
      <c r="B14" s="28"/>
      <c r="C14" s="35"/>
      <c r="E14" s="35"/>
      <c r="F14" s="35"/>
      <c r="G14" s="47"/>
      <c r="H14" s="47" t="s">
        <v>546</v>
      </c>
      <c r="I14" s="47" t="s">
        <v>548</v>
      </c>
      <c r="J14" s="47" t="s">
        <v>26</v>
      </c>
      <c r="K14" s="47" t="s">
        <v>51</v>
      </c>
      <c r="L14" s="45">
        <v>2564</v>
      </c>
      <c r="M14" s="245">
        <v>0.15</v>
      </c>
      <c r="N14" s="45">
        <f t="shared" si="0"/>
        <v>384.59999999999997</v>
      </c>
      <c r="O14" s="42" t="s">
        <v>120</v>
      </c>
      <c r="P14" s="45">
        <f>L14</f>
        <v>2564</v>
      </c>
      <c r="Q14" s="43">
        <v>45304</v>
      </c>
      <c r="R14" s="105" t="s">
        <v>559</v>
      </c>
      <c r="S14" s="42"/>
      <c r="T14" s="54"/>
      <c r="U14" s="59"/>
      <c r="V14" s="12"/>
      <c r="Y14" s="43">
        <v>45269</v>
      </c>
      <c r="Z14" s="47" t="s">
        <v>517</v>
      </c>
    </row>
    <row r="15" spans="1:26" s="19" customFormat="1" ht="25.95" customHeight="1">
      <c r="A15" s="27"/>
      <c r="B15" s="28"/>
      <c r="C15" s="35"/>
      <c r="H15" s="61" t="s">
        <v>547</v>
      </c>
      <c r="I15" s="61" t="s">
        <v>549</v>
      </c>
      <c r="J15" s="61" t="s">
        <v>26</v>
      </c>
      <c r="K15" s="61" t="s">
        <v>51</v>
      </c>
      <c r="L15" s="55">
        <v>7648</v>
      </c>
      <c r="M15" s="247">
        <v>0.15</v>
      </c>
      <c r="N15" s="32">
        <f t="shared" si="0"/>
        <v>1147.2</v>
      </c>
      <c r="O15" s="61" t="s">
        <v>120</v>
      </c>
      <c r="P15" s="55">
        <f>L15</f>
        <v>7648</v>
      </c>
      <c r="Q15" s="214">
        <v>45304</v>
      </c>
      <c r="R15" s="61" t="s">
        <v>559</v>
      </c>
      <c r="S15" s="61"/>
      <c r="T15" s="54"/>
      <c r="U15" s="59"/>
      <c r="V15" s="12"/>
      <c r="Y15" s="214">
        <v>45259</v>
      </c>
      <c r="Z15" s="25" t="s">
        <v>518</v>
      </c>
    </row>
    <row r="16" spans="1:26" s="19" customFormat="1" ht="25.95" customHeight="1">
      <c r="A16" s="27"/>
      <c r="B16" s="28"/>
      <c r="C16" s="35"/>
      <c r="E16" s="35"/>
      <c r="F16" s="35"/>
      <c r="G16" s="47"/>
      <c r="H16" s="47" t="s">
        <v>554</v>
      </c>
      <c r="I16" s="47" t="s">
        <v>550</v>
      </c>
      <c r="J16" s="47" t="s">
        <v>26</v>
      </c>
      <c r="K16" s="47" t="s">
        <v>14</v>
      </c>
      <c r="L16" s="45">
        <v>21455</v>
      </c>
      <c r="M16" s="245">
        <v>0.1</v>
      </c>
      <c r="N16" s="45">
        <f t="shared" si="0"/>
        <v>2145.5</v>
      </c>
      <c r="O16" s="42" t="s">
        <v>120</v>
      </c>
      <c r="P16" s="45">
        <f>L16</f>
        <v>21455</v>
      </c>
      <c r="Q16" s="43">
        <v>45304</v>
      </c>
      <c r="R16" s="105" t="s">
        <v>559</v>
      </c>
      <c r="S16" s="42"/>
      <c r="T16" s="54"/>
      <c r="U16" s="59"/>
      <c r="V16" s="12"/>
      <c r="Y16" s="43">
        <v>45255</v>
      </c>
      <c r="Z16" s="47" t="s">
        <v>519</v>
      </c>
    </row>
    <row r="17" spans="1:26" s="19" customFormat="1" ht="25.95" customHeight="1">
      <c r="A17" s="27"/>
      <c r="B17" s="28"/>
      <c r="C17" s="35"/>
      <c r="E17" s="28"/>
      <c r="F17" s="28"/>
      <c r="G17" s="25"/>
      <c r="H17" s="25" t="s">
        <v>23</v>
      </c>
      <c r="I17" s="25" t="s">
        <v>38</v>
      </c>
      <c r="J17" s="25" t="s">
        <v>22</v>
      </c>
      <c r="K17" s="25" t="s">
        <v>51</v>
      </c>
      <c r="L17" s="32">
        <v>1827</v>
      </c>
      <c r="M17" s="246">
        <v>0.15</v>
      </c>
      <c r="N17" s="32">
        <v>274.05</v>
      </c>
      <c r="O17" s="29" t="s">
        <v>507</v>
      </c>
      <c r="P17" s="55"/>
      <c r="Q17" s="30"/>
      <c r="R17" s="106"/>
      <c r="S17" s="29"/>
      <c r="T17" s="54"/>
      <c r="U17" s="59"/>
      <c r="V17" s="12"/>
      <c r="Y17" s="30">
        <v>45240</v>
      </c>
      <c r="Z17" s="25" t="s">
        <v>520</v>
      </c>
    </row>
    <row r="18" spans="1:26" s="19" customFormat="1" ht="25.95" customHeight="1">
      <c r="A18" s="27"/>
      <c r="B18" s="28"/>
      <c r="C18" s="35"/>
      <c r="E18" s="35"/>
      <c r="F18" s="35"/>
      <c r="G18" s="47"/>
      <c r="H18" s="47" t="s">
        <v>555</v>
      </c>
      <c r="I18" s="47" t="s">
        <v>551</v>
      </c>
      <c r="J18" s="47" t="s">
        <v>26</v>
      </c>
      <c r="K18" s="47" t="s">
        <v>14</v>
      </c>
      <c r="L18" s="45">
        <v>17022</v>
      </c>
      <c r="M18" s="245">
        <v>0.1</v>
      </c>
      <c r="N18" s="45">
        <f t="shared" si="0"/>
        <v>1702.2</v>
      </c>
      <c r="O18" s="42" t="s">
        <v>120</v>
      </c>
      <c r="P18" s="45">
        <f>L18</f>
        <v>17022</v>
      </c>
      <c r="Q18" s="43">
        <v>45304</v>
      </c>
      <c r="R18" s="105" t="s">
        <v>559</v>
      </c>
      <c r="S18" s="42"/>
      <c r="T18" s="54"/>
      <c r="U18" s="59"/>
      <c r="V18" s="12"/>
      <c r="Y18" s="43">
        <v>45233</v>
      </c>
      <c r="Z18" s="47" t="s">
        <v>521</v>
      </c>
    </row>
    <row r="19" spans="1:26" s="19" customFormat="1" ht="25.95" customHeight="1">
      <c r="A19" s="27"/>
      <c r="B19" s="28"/>
      <c r="C19" s="35"/>
      <c r="H19" s="61" t="s">
        <v>553</v>
      </c>
      <c r="I19" s="61" t="s">
        <v>552</v>
      </c>
      <c r="J19" s="61" t="s">
        <v>22</v>
      </c>
      <c r="K19" s="61" t="s">
        <v>51</v>
      </c>
      <c r="L19" s="32">
        <v>9811</v>
      </c>
      <c r="M19" s="247">
        <v>0.15</v>
      </c>
      <c r="N19" s="32">
        <v>275.05</v>
      </c>
      <c r="O19" s="61" t="s">
        <v>120</v>
      </c>
      <c r="P19" s="55">
        <f>L19</f>
        <v>9811</v>
      </c>
      <c r="Q19" s="214"/>
      <c r="R19" s="61" t="s">
        <v>560</v>
      </c>
      <c r="S19" s="54"/>
      <c r="T19" s="54"/>
      <c r="U19" s="59"/>
      <c r="V19" s="12"/>
      <c r="Y19" s="30">
        <v>45228</v>
      </c>
      <c r="Z19" s="25" t="s">
        <v>522</v>
      </c>
    </row>
    <row r="20" spans="1:26" s="19" customFormat="1" ht="25.95" customHeight="1">
      <c r="A20" s="27"/>
      <c r="B20" s="28"/>
      <c r="C20" s="35"/>
      <c r="E20" s="795"/>
      <c r="F20" s="795"/>
      <c r="G20" s="796"/>
      <c r="H20" s="796" t="s">
        <v>525</v>
      </c>
      <c r="I20" s="796" t="s">
        <v>509</v>
      </c>
      <c r="J20" s="796" t="s">
        <v>16</v>
      </c>
      <c r="K20" s="796" t="s">
        <v>51</v>
      </c>
      <c r="L20" s="797">
        <v>5800</v>
      </c>
      <c r="M20" s="798">
        <v>0.15</v>
      </c>
      <c r="N20" s="797">
        <f t="shared" si="0"/>
        <v>870</v>
      </c>
      <c r="O20" s="799" t="s">
        <v>507</v>
      </c>
      <c r="P20" s="797"/>
      <c r="Q20" s="800"/>
      <c r="R20" s="801"/>
      <c r="S20" s="799"/>
      <c r="T20" s="54"/>
      <c r="U20" s="59"/>
      <c r="V20" s="12"/>
      <c r="Y20" s="43">
        <v>45216</v>
      </c>
      <c r="Z20" s="796" t="s">
        <v>523</v>
      </c>
    </row>
    <row r="21" spans="1:26" s="19" customFormat="1" ht="25.95" customHeight="1">
      <c r="A21" s="27"/>
      <c r="B21" s="28"/>
      <c r="C21" s="35"/>
      <c r="E21" s="28"/>
      <c r="F21" s="28"/>
      <c r="G21" s="25"/>
      <c r="H21" s="25"/>
      <c r="I21" s="25"/>
      <c r="J21" s="25"/>
      <c r="K21" s="25"/>
      <c r="L21" s="32"/>
      <c r="M21" s="246"/>
      <c r="N21" s="32"/>
      <c r="O21" s="29"/>
      <c r="P21" s="55"/>
      <c r="Q21" s="30"/>
      <c r="R21" s="30"/>
      <c r="S21" s="29"/>
      <c r="U21" s="7"/>
      <c r="V21" s="12"/>
      <c r="Y21" s="30"/>
    </row>
    <row r="22" spans="1:26" s="19" customFormat="1" ht="10.050000000000001" customHeight="1">
      <c r="A22" s="27"/>
      <c r="B22" s="28"/>
      <c r="C22" s="35"/>
      <c r="E22" s="28"/>
      <c r="F22" s="28"/>
      <c r="G22" s="10"/>
      <c r="H22" s="25"/>
      <c r="I22" s="25"/>
      <c r="J22" s="25"/>
      <c r="K22" s="25"/>
      <c r="L22" s="25"/>
      <c r="M22" s="246"/>
      <c r="N22" s="25"/>
      <c r="O22" s="29"/>
      <c r="P22" s="29"/>
      <c r="Q22" s="30"/>
      <c r="R22" s="30"/>
      <c r="S22" s="29"/>
      <c r="U22" s="7"/>
      <c r="V22" s="12"/>
      <c r="Y22" s="25"/>
    </row>
    <row r="23" spans="1:26" s="2" customFormat="1" ht="19.95" customHeight="1">
      <c r="A23" s="36"/>
      <c r="C23" s="35"/>
      <c r="G23" s="8"/>
      <c r="M23" s="309"/>
      <c r="O23" s="3"/>
      <c r="P23" s="3"/>
      <c r="Q23" s="3"/>
      <c r="R23" s="3"/>
      <c r="S23" s="3"/>
      <c r="T23" s="4"/>
      <c r="V23" s="8"/>
    </row>
    <row r="24" spans="1:26" s="2" customFormat="1" ht="19.8" customHeight="1">
      <c r="A24" s="36"/>
      <c r="C24" s="35"/>
      <c r="G24" s="8"/>
      <c r="M24" s="309"/>
      <c r="O24" s="3"/>
      <c r="P24" s="3"/>
      <c r="Q24" s="3"/>
      <c r="R24" s="3"/>
      <c r="S24" s="3"/>
      <c r="T24" s="4"/>
    </row>
    <row r="25" spans="1:26" ht="19.95" customHeight="1"/>
    <row r="26" spans="1:26" ht="19.95" customHeight="1">
      <c r="H26" s="98"/>
      <c r="I26" s="98"/>
      <c r="J26" s="98"/>
      <c r="K26" s="278"/>
      <c r="L26" s="279"/>
      <c r="M26" s="246"/>
      <c r="N26" s="32"/>
      <c r="O26" s="29"/>
      <c r="P26" s="33"/>
      <c r="Q26" s="32"/>
      <c r="R26" s="32"/>
      <c r="S26" s="29"/>
    </row>
  </sheetData>
  <sortState xmlns:xlrd2="http://schemas.microsoft.com/office/spreadsheetml/2017/richdata2" ref="A26:AC26">
    <sortCondition ref="H26"/>
  </sortState>
  <mergeCells count="4">
    <mergeCell ref="A2:B2"/>
    <mergeCell ref="N2:Q2"/>
    <mergeCell ref="E4:H4"/>
    <mergeCell ref="E2:H2"/>
  </mergeCells>
  <phoneticPr fontId="17" type="noConversion"/>
  <pageMargins left="0.7" right="0.7" top="0.75" bottom="0.75" header="0.3" footer="0.3"/>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79D73-3F95-4D45-AD15-F6DC960DF184}">
  <sheetPr codeName="Sheet82">
    <tabColor rgb="FF4FF721"/>
  </sheetPr>
  <dimension ref="A1:AB26"/>
  <sheetViews>
    <sheetView showGridLines="0"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7.5546875" style="40" hidden="1" customWidth="1"/>
    <col min="9" max="9" width="10.77734375" style="40" customWidth="1"/>
    <col min="10" max="10" width="25.77734375" style="5" customWidth="1"/>
    <col min="11" max="11" width="22.77734375" style="5" customWidth="1"/>
    <col min="12" max="12" width="10.77734375" style="5" customWidth="1"/>
    <col min="13" max="13" width="13" style="5" customWidth="1"/>
    <col min="14" max="14" width="14.44140625" style="5" bestFit="1" customWidth="1"/>
    <col min="15" max="15" width="8.109375" style="310" customWidth="1"/>
    <col min="16" max="16" width="12.5546875" style="5" customWidth="1"/>
    <col min="17" max="18" width="13.77734375" style="37" customWidth="1"/>
    <col min="19" max="20" width="10.77734375" style="37" customWidth="1"/>
    <col min="21" max="21" width="9.109375" style="37"/>
    <col min="22" max="22" width="1.77734375" style="38" customWidth="1"/>
    <col min="23" max="23" width="1.88671875" style="2" customWidth="1"/>
    <col min="24" max="24" width="14.33203125" style="40" bestFit="1" customWidth="1"/>
    <col min="25" max="25" width="11.21875" style="5" bestFit="1" customWidth="1"/>
    <col min="26" max="26" width="11.33203125" style="5" customWidth="1"/>
    <col min="27" max="27" width="11.88671875" style="5" customWidth="1"/>
    <col min="28" max="28" width="10.6640625" style="5" bestFit="1" customWidth="1"/>
    <col min="29" max="29" width="9.109375" style="5"/>
    <col min="30" max="30" width="13.6640625" style="5" bestFit="1" customWidth="1"/>
    <col min="31" max="31" width="12.77734375" style="5" bestFit="1" customWidth="1"/>
    <col min="32" max="32" width="11.44140625" style="5" bestFit="1" customWidth="1"/>
    <col min="33" max="16384" width="9.109375" style="5"/>
  </cols>
  <sheetData>
    <row r="1" spans="1:28" s="2" customFormat="1" ht="14.4" customHeight="1">
      <c r="A1" s="1"/>
      <c r="B1"/>
      <c r="H1" s="8"/>
      <c r="I1" s="8"/>
      <c r="O1" s="309"/>
      <c r="Q1" s="3"/>
      <c r="R1" s="3"/>
      <c r="S1" s="3"/>
      <c r="T1" s="3"/>
      <c r="U1" s="3"/>
      <c r="V1" s="4"/>
      <c r="X1" s="8"/>
    </row>
    <row r="2" spans="1:28" customFormat="1" ht="35.4" customHeight="1">
      <c r="A2" s="1800"/>
      <c r="B2" s="1769"/>
      <c r="C2" s="2"/>
      <c r="D2" s="5"/>
      <c r="E2" s="1797" t="s">
        <v>529</v>
      </c>
      <c r="F2" s="1769"/>
      <c r="G2" s="1769"/>
      <c r="H2" s="1769"/>
      <c r="I2" s="1769"/>
      <c r="J2" s="1769"/>
      <c r="N2" s="5"/>
      <c r="O2" s="310"/>
      <c r="P2" s="1797"/>
      <c r="Q2" s="1769"/>
      <c r="R2" s="1769"/>
      <c r="S2" s="1769"/>
      <c r="T2" s="1769"/>
      <c r="U2" s="5"/>
      <c r="V2" s="5"/>
      <c r="W2" s="7"/>
      <c r="X2" s="56"/>
    </row>
    <row r="3" spans="1:28" customFormat="1" ht="14.4" customHeight="1">
      <c r="A3" s="1"/>
      <c r="C3" s="2"/>
      <c r="D3" s="8"/>
      <c r="E3" s="8"/>
      <c r="F3" s="8"/>
      <c r="G3" s="2"/>
      <c r="H3" s="8"/>
      <c r="I3" s="8"/>
      <c r="J3" s="9"/>
      <c r="K3" s="9"/>
      <c r="L3" s="9"/>
      <c r="M3" s="9"/>
      <c r="N3" s="2"/>
      <c r="O3" s="309"/>
      <c r="P3" s="2"/>
      <c r="Q3" s="2"/>
      <c r="R3" s="2"/>
      <c r="S3" s="2"/>
      <c r="T3" s="2"/>
      <c r="U3" s="2"/>
      <c r="V3" s="2"/>
      <c r="W3" s="7"/>
      <c r="X3" s="56"/>
    </row>
    <row r="4" spans="1:28" s="16" customFormat="1" ht="34.950000000000003" customHeight="1">
      <c r="A4" s="13"/>
      <c r="B4" s="14"/>
      <c r="C4" s="15"/>
      <c r="E4" s="1798" t="s">
        <v>535</v>
      </c>
      <c r="F4" s="1799"/>
      <c r="G4" s="1799"/>
      <c r="H4" s="1799"/>
      <c r="I4" s="1799"/>
      <c r="J4" s="1799"/>
      <c r="K4" s="41"/>
      <c r="L4" s="41"/>
      <c r="M4" s="41"/>
      <c r="N4" s="41"/>
      <c r="O4" s="311"/>
      <c r="P4" s="41"/>
      <c r="Q4" s="112"/>
      <c r="T4" s="75"/>
      <c r="U4" s="18"/>
      <c r="V4" s="18"/>
      <c r="W4" s="7"/>
    </row>
    <row r="5" spans="1:28" s="16" customFormat="1" ht="10.050000000000001" customHeight="1">
      <c r="A5" s="13"/>
      <c r="B5" s="14"/>
      <c r="C5" s="15"/>
      <c r="E5" s="104"/>
      <c r="F5" s="104"/>
      <c r="G5" s="104"/>
      <c r="H5" s="104"/>
      <c r="I5" s="104"/>
      <c r="J5" s="41"/>
      <c r="K5" s="41"/>
      <c r="L5" s="41"/>
      <c r="M5" s="41"/>
      <c r="N5" s="41"/>
      <c r="O5" s="311"/>
      <c r="Q5" s="112"/>
      <c r="R5" s="112"/>
      <c r="T5" s="75"/>
      <c r="U5" s="18"/>
      <c r="V5" s="18"/>
      <c r="W5" s="7"/>
    </row>
    <row r="6" spans="1:28" s="19" customFormat="1" ht="25.95" customHeight="1">
      <c r="A6" s="27"/>
      <c r="B6" s="28"/>
      <c r="C6" s="35"/>
      <c r="E6" s="133"/>
      <c r="F6" s="133"/>
      <c r="G6" s="133"/>
      <c r="H6" s="50" t="s">
        <v>47</v>
      </c>
      <c r="I6" s="314" t="s">
        <v>964</v>
      </c>
      <c r="J6" s="134" t="s">
        <v>292</v>
      </c>
      <c r="K6" s="303" t="s">
        <v>339</v>
      </c>
      <c r="L6" s="138" t="s">
        <v>5</v>
      </c>
      <c r="M6" s="137" t="s">
        <v>504</v>
      </c>
      <c r="N6" s="134" t="s">
        <v>498</v>
      </c>
      <c r="O6" s="312" t="s">
        <v>420</v>
      </c>
      <c r="P6" s="134" t="s">
        <v>117</v>
      </c>
      <c r="Q6" s="135" t="s">
        <v>11</v>
      </c>
      <c r="R6" s="136" t="s">
        <v>577</v>
      </c>
      <c r="S6" s="137" t="s">
        <v>563</v>
      </c>
      <c r="T6" s="137" t="s">
        <v>505</v>
      </c>
      <c r="U6" s="137" t="s">
        <v>500</v>
      </c>
      <c r="V6" s="54"/>
      <c r="W6" s="59"/>
      <c r="X6" s="137" t="s">
        <v>132</v>
      </c>
      <c r="Z6" s="137" t="s">
        <v>431</v>
      </c>
      <c r="AA6" s="137" t="s">
        <v>562</v>
      </c>
      <c r="AB6" s="134" t="s">
        <v>127</v>
      </c>
    </row>
    <row r="7" spans="1:28" s="19" customFormat="1" ht="25.95" customHeight="1">
      <c r="A7" s="27"/>
      <c r="B7" s="28"/>
      <c r="C7" s="35"/>
      <c r="E7" s="28"/>
      <c r="F7" s="28"/>
      <c r="G7" s="28"/>
      <c r="H7" s="25">
        <v>1</v>
      </c>
      <c r="I7" s="25" t="s">
        <v>497</v>
      </c>
      <c r="J7" s="25" t="s">
        <v>12</v>
      </c>
      <c r="K7" s="25" t="s">
        <v>13</v>
      </c>
      <c r="L7" s="106" t="s">
        <v>16</v>
      </c>
      <c r="M7" s="30" t="s">
        <v>14</v>
      </c>
      <c r="N7" s="70">
        <v>9875.76</v>
      </c>
      <c r="O7" s="247">
        <v>0.1</v>
      </c>
      <c r="P7" s="32">
        <f>N7*O7</f>
        <v>987.57600000000002</v>
      </c>
      <c r="Q7" s="25" t="s">
        <v>507</v>
      </c>
      <c r="R7" s="32"/>
      <c r="S7" s="232"/>
      <c r="T7" s="106"/>
      <c r="U7" s="106"/>
      <c r="V7" s="54"/>
      <c r="W7" s="59"/>
      <c r="X7" s="12"/>
      <c r="AB7" s="232">
        <v>45316</v>
      </c>
    </row>
    <row r="8" spans="1:28" s="19" customFormat="1" ht="25.95" customHeight="1">
      <c r="A8" s="27"/>
      <c r="B8" s="28"/>
      <c r="C8" s="35"/>
      <c r="E8" s="35"/>
      <c r="F8" s="35"/>
      <c r="G8" s="35"/>
      <c r="H8" s="47">
        <v>2</v>
      </c>
      <c r="I8" s="47" t="s">
        <v>490</v>
      </c>
      <c r="J8" s="47" t="s">
        <v>542</v>
      </c>
      <c r="K8" s="47" t="s">
        <v>543</v>
      </c>
      <c r="L8" s="11" t="s">
        <v>22</v>
      </c>
      <c r="M8" s="244" t="s">
        <v>51</v>
      </c>
      <c r="N8" s="45">
        <v>6823</v>
      </c>
      <c r="O8" s="245">
        <v>0.15</v>
      </c>
      <c r="P8" s="45">
        <f>N8*O8</f>
        <v>1023.4499999999999</v>
      </c>
      <c r="Q8" s="47" t="s">
        <v>120</v>
      </c>
      <c r="R8" s="45">
        <f>P8</f>
        <v>1023.4499999999999</v>
      </c>
      <c r="S8" s="233">
        <v>44931</v>
      </c>
      <c r="T8" s="105" t="s">
        <v>527</v>
      </c>
      <c r="U8" s="105"/>
      <c r="V8" s="54"/>
      <c r="W8" s="59"/>
      <c r="X8" s="12"/>
      <c r="AB8" s="233">
        <v>45651</v>
      </c>
    </row>
    <row r="9" spans="1:28" s="19" customFormat="1" ht="25.95" customHeight="1">
      <c r="A9" s="27"/>
      <c r="B9" s="28"/>
      <c r="C9" s="35"/>
      <c r="E9" s="28"/>
      <c r="F9" s="28"/>
      <c r="G9" s="28"/>
      <c r="H9" s="25">
        <v>3</v>
      </c>
      <c r="I9" s="25" t="s">
        <v>512</v>
      </c>
      <c r="J9" s="25" t="s">
        <v>19</v>
      </c>
      <c r="K9" s="25" t="s">
        <v>544</v>
      </c>
      <c r="L9" s="29" t="s">
        <v>16</v>
      </c>
      <c r="M9" s="30" t="s">
        <v>51</v>
      </c>
      <c r="N9" s="32">
        <v>4350</v>
      </c>
      <c r="O9" s="246">
        <v>0.15</v>
      </c>
      <c r="P9" s="32">
        <f t="shared" ref="P9:P20" si="0">N9*O9</f>
        <v>652.5</v>
      </c>
      <c r="Q9" s="25" t="s">
        <v>120</v>
      </c>
      <c r="R9" s="32">
        <v>1481.36</v>
      </c>
      <c r="S9" s="232">
        <v>44931</v>
      </c>
      <c r="T9" s="106" t="s">
        <v>527</v>
      </c>
      <c r="U9" s="106"/>
      <c r="V9" s="54"/>
      <c r="W9" s="59"/>
      <c r="X9" s="12" t="s">
        <v>499</v>
      </c>
      <c r="AB9" s="232">
        <v>45279</v>
      </c>
    </row>
    <row r="10" spans="1:28" s="19" customFormat="1" ht="25.95" customHeight="1">
      <c r="A10" s="27"/>
      <c r="B10" s="28"/>
      <c r="C10" s="35"/>
      <c r="E10" s="35"/>
      <c r="F10" s="35"/>
      <c r="G10" s="35"/>
      <c r="H10" s="47">
        <v>4</v>
      </c>
      <c r="I10" s="47" t="s">
        <v>513</v>
      </c>
      <c r="J10" s="47" t="s">
        <v>28</v>
      </c>
      <c r="K10" s="47" t="s">
        <v>511</v>
      </c>
      <c r="L10" s="42" t="s">
        <v>16</v>
      </c>
      <c r="M10" s="43" t="s">
        <v>51</v>
      </c>
      <c r="N10" s="45">
        <v>5510</v>
      </c>
      <c r="O10" s="245">
        <v>0.15</v>
      </c>
      <c r="P10" s="45">
        <f t="shared" si="0"/>
        <v>826.5</v>
      </c>
      <c r="Q10" s="47" t="s">
        <v>120</v>
      </c>
      <c r="R10" s="45">
        <v>1481.36</v>
      </c>
      <c r="S10" s="233">
        <v>44578</v>
      </c>
      <c r="T10" s="105" t="s">
        <v>528</v>
      </c>
      <c r="U10" s="105"/>
      <c r="V10" s="54"/>
      <c r="W10" s="59"/>
      <c r="X10" s="12" t="s">
        <v>499</v>
      </c>
      <c r="AB10" s="233">
        <v>45271</v>
      </c>
    </row>
    <row r="11" spans="1:28" s="19" customFormat="1" ht="25.95" customHeight="1">
      <c r="A11" s="27"/>
      <c r="B11" s="28"/>
      <c r="C11" s="35"/>
      <c r="E11" s="28"/>
      <c r="F11" s="28"/>
      <c r="G11" s="28"/>
      <c r="H11" s="25">
        <v>5</v>
      </c>
      <c r="I11" s="25" t="s">
        <v>514</v>
      </c>
      <c r="J11" s="25" t="s">
        <v>506</v>
      </c>
      <c r="K11" s="25" t="s">
        <v>526</v>
      </c>
      <c r="L11" s="29" t="s">
        <v>16</v>
      </c>
      <c r="M11" s="30" t="s">
        <v>51</v>
      </c>
      <c r="N11" s="70">
        <v>12399.22</v>
      </c>
      <c r="O11" s="247">
        <v>0.1</v>
      </c>
      <c r="P11" s="32">
        <f t="shared" si="0"/>
        <v>1239.922</v>
      </c>
      <c r="Q11" s="25" t="s">
        <v>507</v>
      </c>
      <c r="R11" s="32"/>
      <c r="S11" s="232"/>
      <c r="T11" s="106"/>
      <c r="U11" s="106"/>
      <c r="V11" s="54"/>
      <c r="W11" s="59"/>
      <c r="X11" s="12" t="s">
        <v>499</v>
      </c>
      <c r="AB11" s="232">
        <v>44190</v>
      </c>
    </row>
    <row r="12" spans="1:28" s="19" customFormat="1" ht="25.95" customHeight="1">
      <c r="A12" s="27"/>
      <c r="B12" s="28"/>
      <c r="C12" s="35"/>
      <c r="E12" s="35"/>
      <c r="F12" s="35"/>
      <c r="G12" s="35"/>
      <c r="H12" s="47"/>
      <c r="I12" s="47" t="s">
        <v>515</v>
      </c>
      <c r="J12" s="47" t="s">
        <v>19</v>
      </c>
      <c r="K12" s="47" t="s">
        <v>510</v>
      </c>
      <c r="L12" s="47" t="s">
        <v>16</v>
      </c>
      <c r="M12" s="47" t="s">
        <v>51</v>
      </c>
      <c r="N12" s="45">
        <v>4350</v>
      </c>
      <c r="O12" s="245">
        <v>0.15</v>
      </c>
      <c r="P12" s="45">
        <f t="shared" si="0"/>
        <v>652.5</v>
      </c>
      <c r="Q12" s="42" t="s">
        <v>507</v>
      </c>
      <c r="R12" s="45"/>
      <c r="S12" s="43"/>
      <c r="T12" s="105"/>
      <c r="U12" s="42"/>
      <c r="V12" s="54"/>
      <c r="W12" s="59"/>
      <c r="X12" s="12"/>
      <c r="AB12" s="43">
        <v>45279</v>
      </c>
    </row>
    <row r="13" spans="1:28" s="19" customFormat="1" ht="25.95" customHeight="1">
      <c r="A13" s="27"/>
      <c r="B13" s="28"/>
      <c r="C13" s="35"/>
      <c r="E13" s="28"/>
      <c r="F13" s="28"/>
      <c r="G13" s="28"/>
      <c r="H13" s="25"/>
      <c r="I13" s="25" t="s">
        <v>516</v>
      </c>
      <c r="J13" s="25" t="s">
        <v>28</v>
      </c>
      <c r="K13" s="25" t="s">
        <v>511</v>
      </c>
      <c r="L13" s="25" t="s">
        <v>16</v>
      </c>
      <c r="M13" s="25" t="s">
        <v>51</v>
      </c>
      <c r="N13" s="32">
        <v>5510</v>
      </c>
      <c r="O13" s="246">
        <v>0.15</v>
      </c>
      <c r="P13" s="32">
        <f t="shared" si="0"/>
        <v>826.5</v>
      </c>
      <c r="Q13" s="29" t="s">
        <v>507</v>
      </c>
      <c r="R13" s="32"/>
      <c r="S13" s="30"/>
      <c r="T13" s="106"/>
      <c r="U13" s="29"/>
      <c r="V13" s="54"/>
      <c r="W13" s="59"/>
      <c r="X13" s="12"/>
      <c r="AB13" s="30">
        <v>45271</v>
      </c>
    </row>
    <row r="14" spans="1:28" s="19" customFormat="1" ht="25.95" customHeight="1">
      <c r="A14" s="27"/>
      <c r="B14" s="28"/>
      <c r="C14" s="35"/>
      <c r="E14" s="35"/>
      <c r="F14" s="35"/>
      <c r="G14" s="35"/>
      <c r="H14" s="47"/>
      <c r="I14" s="47" t="s">
        <v>517</v>
      </c>
      <c r="J14" s="47" t="s">
        <v>546</v>
      </c>
      <c r="K14" s="47" t="s">
        <v>548</v>
      </c>
      <c r="L14" s="47" t="s">
        <v>26</v>
      </c>
      <c r="M14" s="47" t="s">
        <v>51</v>
      </c>
      <c r="N14" s="45">
        <v>2564</v>
      </c>
      <c r="O14" s="245">
        <v>0.15</v>
      </c>
      <c r="P14" s="45">
        <f t="shared" si="0"/>
        <v>384.59999999999997</v>
      </c>
      <c r="Q14" s="42" t="s">
        <v>120</v>
      </c>
      <c r="R14" s="45">
        <f>N14</f>
        <v>2564</v>
      </c>
      <c r="S14" s="43">
        <v>45304</v>
      </c>
      <c r="T14" s="105" t="s">
        <v>559</v>
      </c>
      <c r="U14" s="42"/>
      <c r="V14" s="54"/>
      <c r="W14" s="59"/>
      <c r="X14" s="12"/>
      <c r="AB14" s="43">
        <v>45269</v>
      </c>
    </row>
    <row r="15" spans="1:28" s="19" customFormat="1" ht="25.95" customHeight="1">
      <c r="A15" s="27"/>
      <c r="B15" s="28"/>
      <c r="C15" s="35"/>
      <c r="I15" s="25" t="s">
        <v>518</v>
      </c>
      <c r="J15" s="61" t="s">
        <v>547</v>
      </c>
      <c r="K15" s="61" t="s">
        <v>549</v>
      </c>
      <c r="L15" s="61" t="s">
        <v>26</v>
      </c>
      <c r="M15" s="61" t="s">
        <v>51</v>
      </c>
      <c r="N15" s="55">
        <v>7648</v>
      </c>
      <c r="O15" s="247">
        <v>0.15</v>
      </c>
      <c r="P15" s="32">
        <f t="shared" si="0"/>
        <v>1147.2</v>
      </c>
      <c r="Q15" s="61" t="s">
        <v>120</v>
      </c>
      <c r="R15" s="55">
        <f>N15</f>
        <v>7648</v>
      </c>
      <c r="S15" s="214">
        <v>45304</v>
      </c>
      <c r="T15" s="61" t="s">
        <v>559</v>
      </c>
      <c r="U15" s="61"/>
      <c r="V15" s="54"/>
      <c r="W15" s="59"/>
      <c r="X15" s="12"/>
      <c r="AB15" s="214">
        <v>45259</v>
      </c>
    </row>
    <row r="16" spans="1:28" s="19" customFormat="1" ht="25.95" customHeight="1">
      <c r="A16" s="27"/>
      <c r="B16" s="28"/>
      <c r="C16" s="35"/>
      <c r="E16" s="35"/>
      <c r="F16" s="35"/>
      <c r="G16" s="35"/>
      <c r="H16" s="47"/>
      <c r="I16" s="47" t="s">
        <v>519</v>
      </c>
      <c r="J16" s="47" t="s">
        <v>554</v>
      </c>
      <c r="K16" s="47" t="s">
        <v>550</v>
      </c>
      <c r="L16" s="47" t="s">
        <v>26</v>
      </c>
      <c r="M16" s="47" t="s">
        <v>14</v>
      </c>
      <c r="N16" s="45">
        <v>21455</v>
      </c>
      <c r="O16" s="245">
        <v>0.1</v>
      </c>
      <c r="P16" s="45">
        <f t="shared" si="0"/>
        <v>2145.5</v>
      </c>
      <c r="Q16" s="42" t="s">
        <v>120</v>
      </c>
      <c r="R16" s="45">
        <f t="shared" ref="R16:R21" si="1">N16</f>
        <v>21455</v>
      </c>
      <c r="S16" s="43">
        <v>45304</v>
      </c>
      <c r="T16" s="105" t="s">
        <v>559</v>
      </c>
      <c r="U16" s="42"/>
      <c r="V16" s="54"/>
      <c r="W16" s="59"/>
      <c r="X16" s="12"/>
      <c r="AB16" s="43">
        <v>45255</v>
      </c>
    </row>
    <row r="17" spans="1:28" s="19" customFormat="1" ht="25.95" customHeight="1">
      <c r="A17" s="27"/>
      <c r="B17" s="28"/>
      <c r="C17" s="35"/>
      <c r="E17" s="28"/>
      <c r="F17" s="28"/>
      <c r="G17" s="28"/>
      <c r="H17" s="25"/>
      <c r="I17" s="25" t="s">
        <v>520</v>
      </c>
      <c r="J17" s="25" t="s">
        <v>23</v>
      </c>
      <c r="K17" s="25" t="s">
        <v>38</v>
      </c>
      <c r="L17" s="25" t="s">
        <v>22</v>
      </c>
      <c r="M17" s="25" t="s">
        <v>51</v>
      </c>
      <c r="N17" s="32">
        <v>1827</v>
      </c>
      <c r="O17" s="246">
        <v>0.15</v>
      </c>
      <c r="P17" s="32">
        <v>274.05</v>
      </c>
      <c r="Q17" s="29" t="s">
        <v>507</v>
      </c>
      <c r="R17" s="55"/>
      <c r="S17" s="30"/>
      <c r="T17" s="106"/>
      <c r="U17" s="29"/>
      <c r="V17" s="54"/>
      <c r="W17" s="59"/>
      <c r="X17" s="12"/>
      <c r="AB17" s="30">
        <v>45240</v>
      </c>
    </row>
    <row r="18" spans="1:28" s="19" customFormat="1" ht="25.95" customHeight="1">
      <c r="A18" s="27"/>
      <c r="B18" s="28"/>
      <c r="C18" s="35"/>
      <c r="E18" s="35"/>
      <c r="F18" s="35"/>
      <c r="G18" s="35"/>
      <c r="H18" s="47"/>
      <c r="I18" s="47" t="s">
        <v>521</v>
      </c>
      <c r="J18" s="47" t="s">
        <v>555</v>
      </c>
      <c r="K18" s="47" t="s">
        <v>551</v>
      </c>
      <c r="L18" s="47" t="s">
        <v>26</v>
      </c>
      <c r="M18" s="47" t="s">
        <v>14</v>
      </c>
      <c r="N18" s="45">
        <v>17022</v>
      </c>
      <c r="O18" s="245">
        <v>0.1</v>
      </c>
      <c r="P18" s="45">
        <f t="shared" si="0"/>
        <v>1702.2</v>
      </c>
      <c r="Q18" s="42" t="s">
        <v>120</v>
      </c>
      <c r="R18" s="45">
        <f t="shared" si="1"/>
        <v>17022</v>
      </c>
      <c r="S18" s="43">
        <v>45304</v>
      </c>
      <c r="T18" s="105" t="s">
        <v>559</v>
      </c>
      <c r="U18" s="42"/>
      <c r="V18" s="54"/>
      <c r="W18" s="59"/>
      <c r="X18" s="12"/>
      <c r="AB18" s="43">
        <v>45233</v>
      </c>
    </row>
    <row r="19" spans="1:28" s="19" customFormat="1" ht="25.95" customHeight="1">
      <c r="A19" s="27"/>
      <c r="B19" s="28"/>
      <c r="C19" s="35"/>
      <c r="I19" s="25" t="s">
        <v>522</v>
      </c>
      <c r="J19" s="61" t="s">
        <v>553</v>
      </c>
      <c r="K19" s="61" t="s">
        <v>552</v>
      </c>
      <c r="L19" s="61" t="s">
        <v>22</v>
      </c>
      <c r="M19" s="61" t="s">
        <v>51</v>
      </c>
      <c r="N19" s="32">
        <v>9811</v>
      </c>
      <c r="O19" s="247">
        <v>0.15</v>
      </c>
      <c r="P19" s="32">
        <v>275.05</v>
      </c>
      <c r="Q19" s="61" t="s">
        <v>120</v>
      </c>
      <c r="R19" s="55">
        <f t="shared" si="1"/>
        <v>9811</v>
      </c>
      <c r="S19" s="214"/>
      <c r="T19" s="61" t="s">
        <v>560</v>
      </c>
      <c r="U19" s="54"/>
      <c r="V19" s="54"/>
      <c r="W19" s="59"/>
      <c r="X19" s="12"/>
      <c r="AB19" s="30">
        <v>45228</v>
      </c>
    </row>
    <row r="20" spans="1:28" s="19" customFormat="1" ht="25.95" customHeight="1">
      <c r="A20" s="27"/>
      <c r="B20" s="28"/>
      <c r="C20" s="35"/>
      <c r="E20" s="35"/>
      <c r="F20" s="35"/>
      <c r="G20" s="35"/>
      <c r="H20" s="47"/>
      <c r="I20" s="47" t="s">
        <v>523</v>
      </c>
      <c r="J20" s="47" t="s">
        <v>525</v>
      </c>
      <c r="K20" s="47" t="s">
        <v>509</v>
      </c>
      <c r="L20" s="47" t="s">
        <v>16</v>
      </c>
      <c r="M20" s="47" t="s">
        <v>51</v>
      </c>
      <c r="N20" s="45">
        <v>5800</v>
      </c>
      <c r="O20" s="245">
        <v>0.15</v>
      </c>
      <c r="P20" s="45">
        <f t="shared" si="0"/>
        <v>870</v>
      </c>
      <c r="Q20" s="42" t="s">
        <v>507</v>
      </c>
      <c r="R20" s="45"/>
      <c r="S20" s="43"/>
      <c r="T20" s="105"/>
      <c r="U20" s="42"/>
      <c r="V20" s="54"/>
      <c r="W20" s="59"/>
      <c r="X20" s="12"/>
      <c r="AB20" s="43">
        <v>45216</v>
      </c>
    </row>
    <row r="21" spans="1:28" s="19" customFormat="1" ht="25.95" customHeight="1">
      <c r="A21" s="27"/>
      <c r="B21" s="28"/>
      <c r="C21" s="35"/>
      <c r="E21" s="28"/>
      <c r="F21" s="28"/>
      <c r="G21" s="28"/>
      <c r="H21" s="25"/>
      <c r="I21" s="25" t="s">
        <v>524</v>
      </c>
      <c r="J21" s="25" t="s">
        <v>556</v>
      </c>
      <c r="K21" s="25" t="s">
        <v>558</v>
      </c>
      <c r="L21" s="25" t="s">
        <v>557</v>
      </c>
      <c r="M21" s="25" t="s">
        <v>14</v>
      </c>
      <c r="N21" s="32">
        <v>4567</v>
      </c>
      <c r="O21" s="246">
        <v>0.1</v>
      </c>
      <c r="P21" s="32">
        <v>276.05</v>
      </c>
      <c r="Q21" s="29" t="s">
        <v>120</v>
      </c>
      <c r="R21" s="55">
        <f t="shared" si="1"/>
        <v>4567</v>
      </c>
      <c r="S21" s="30"/>
      <c r="T21" s="106"/>
      <c r="U21" s="29"/>
      <c r="W21" s="7"/>
      <c r="X21" s="12"/>
      <c r="AB21" s="30">
        <v>45215</v>
      </c>
    </row>
    <row r="22" spans="1:28" s="19" customFormat="1" ht="10.050000000000001" customHeight="1">
      <c r="A22" s="27"/>
      <c r="B22" s="28"/>
      <c r="C22" s="35"/>
      <c r="E22" s="28"/>
      <c r="F22" s="28"/>
      <c r="G22" s="28"/>
      <c r="H22" s="10"/>
      <c r="I22" s="10"/>
      <c r="J22" s="25"/>
      <c r="K22" s="25"/>
      <c r="L22" s="25"/>
      <c r="M22" s="25"/>
      <c r="N22" s="25"/>
      <c r="O22" s="246"/>
      <c r="P22" s="25"/>
      <c r="Q22" s="29"/>
      <c r="R22" s="29"/>
      <c r="S22" s="30"/>
      <c r="T22" s="32"/>
      <c r="U22" s="29"/>
      <c r="W22" s="7"/>
      <c r="X22" s="12"/>
      <c r="AB22" s="25"/>
    </row>
    <row r="23" spans="1:28" s="2" customFormat="1" ht="19.95" customHeight="1">
      <c r="A23" s="36"/>
      <c r="C23" s="35"/>
      <c r="H23" s="8"/>
      <c r="I23" s="8"/>
      <c r="O23" s="309"/>
      <c r="Q23" s="3"/>
      <c r="R23" s="3"/>
      <c r="S23" s="3"/>
      <c r="T23" s="3"/>
      <c r="U23" s="3"/>
      <c r="V23" s="4"/>
      <c r="X23" s="8"/>
    </row>
    <row r="24" spans="1:28" s="2" customFormat="1" ht="19.8" customHeight="1">
      <c r="A24" s="36"/>
      <c r="C24" s="35"/>
      <c r="H24" s="8"/>
      <c r="I24" s="8"/>
      <c r="O24" s="309"/>
      <c r="Q24" s="3"/>
      <c r="R24" s="3"/>
      <c r="S24" s="3"/>
      <c r="T24" s="3"/>
      <c r="U24" s="3"/>
      <c r="V24" s="4"/>
    </row>
    <row r="25" spans="1:28" ht="19.95" customHeight="1"/>
    <row r="26" spans="1:28" ht="19.95" customHeight="1">
      <c r="J26" s="98"/>
      <c r="K26" s="98"/>
      <c r="L26" s="98"/>
      <c r="M26" s="278"/>
      <c r="N26" s="279"/>
      <c r="O26" s="246"/>
      <c r="P26" s="32"/>
      <c r="Q26" s="29"/>
      <c r="R26" s="33"/>
      <c r="S26" s="32"/>
      <c r="T26" s="106"/>
      <c r="U26" s="29"/>
    </row>
  </sheetData>
  <mergeCells count="4">
    <mergeCell ref="A2:B2"/>
    <mergeCell ref="E2:J2"/>
    <mergeCell ref="P2:T2"/>
    <mergeCell ref="E4:J4"/>
  </mergeCells>
  <pageMargins left="0.7" right="0.7" top="0.75" bottom="0.75" header="0.3" footer="0.3"/>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C8B30-C78C-47A3-8ECF-EC9D4784D716}">
  <sheetPr codeName="Sheet83">
    <tabColor rgb="FF4FF721"/>
  </sheetPr>
  <dimension ref="A1:AC70"/>
  <sheetViews>
    <sheetView showGridLines="0"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7.5546875" style="40" hidden="1" customWidth="1"/>
    <col min="9" max="9" width="10.77734375" style="5" customWidth="1"/>
    <col min="10" max="10" width="25.77734375" style="5" customWidth="1"/>
    <col min="11" max="11" width="22.77734375" style="5" customWidth="1"/>
    <col min="12" max="12" width="12.88671875" style="5" customWidth="1"/>
    <col min="13" max="13" width="10.77734375" style="5" customWidth="1"/>
    <col min="14" max="14" width="14.44140625" style="5" bestFit="1" customWidth="1"/>
    <col min="15" max="15" width="8.109375" style="310" customWidth="1"/>
    <col min="16" max="16" width="12.5546875" style="5" customWidth="1"/>
    <col min="17" max="17" width="13.77734375" style="37" customWidth="1"/>
    <col min="18" max="18" width="13.88671875" style="37" customWidth="1"/>
    <col min="19" max="20" width="10.77734375" style="37" customWidth="1"/>
    <col min="21" max="21" width="9.109375" style="37"/>
    <col min="22" max="22" width="1.77734375" style="38" customWidth="1"/>
    <col min="23" max="23" width="1.88671875" style="2" customWidth="1"/>
    <col min="24" max="24" width="10.6640625" style="5" bestFit="1" customWidth="1"/>
    <col min="25" max="25" width="14.33203125" style="40" bestFit="1" customWidth="1"/>
    <col min="26" max="26" width="11.21875" style="5" bestFit="1" customWidth="1"/>
    <col min="27" max="27" width="14.44140625" style="5" bestFit="1" customWidth="1"/>
    <col min="28" max="28" width="13.6640625" style="5" customWidth="1"/>
    <col min="30" max="30" width="9.109375" style="5"/>
    <col min="31" max="31" width="13.6640625" style="5" bestFit="1" customWidth="1"/>
    <col min="32" max="32" width="12.77734375" style="5" bestFit="1" customWidth="1"/>
    <col min="33" max="33" width="11.44140625" style="5" bestFit="1" customWidth="1"/>
    <col min="34" max="16384" width="9.109375" style="5"/>
  </cols>
  <sheetData>
    <row r="1" spans="1:28" s="2" customFormat="1" ht="14.4" customHeight="1">
      <c r="A1" s="1"/>
      <c r="B1"/>
      <c r="H1" s="8"/>
      <c r="O1" s="309"/>
      <c r="Q1" s="3"/>
      <c r="R1" s="3"/>
      <c r="S1" s="3"/>
      <c r="T1" s="3"/>
      <c r="U1" s="3"/>
      <c r="V1" s="4"/>
      <c r="Y1" s="8"/>
    </row>
    <row r="2" spans="1:28" customFormat="1" ht="35.4" customHeight="1">
      <c r="A2" s="1800"/>
      <c r="B2" s="1769"/>
      <c r="C2" s="2"/>
      <c r="D2" s="5"/>
      <c r="E2" s="1797" t="s">
        <v>529</v>
      </c>
      <c r="F2" s="1769"/>
      <c r="G2" s="1769"/>
      <c r="H2" s="1769"/>
      <c r="I2" s="1769"/>
      <c r="J2" s="1769"/>
      <c r="K2" s="1769"/>
      <c r="N2" s="5"/>
      <c r="O2" s="310"/>
      <c r="P2" s="1797"/>
      <c r="Q2" s="1769"/>
      <c r="R2" s="1769"/>
      <c r="S2" s="1769"/>
      <c r="T2" s="1769"/>
      <c r="U2" s="5"/>
      <c r="V2" s="5"/>
      <c r="W2" s="7"/>
      <c r="Y2" s="56"/>
    </row>
    <row r="3" spans="1:28" customFormat="1" ht="14.4" customHeight="1">
      <c r="A3" s="1"/>
      <c r="C3" s="2"/>
      <c r="D3" s="8"/>
      <c r="E3" s="8"/>
      <c r="F3" s="8"/>
      <c r="G3" s="2"/>
      <c r="H3" s="8"/>
      <c r="I3" s="9"/>
      <c r="J3" s="9"/>
      <c r="K3" s="9"/>
      <c r="L3" s="9"/>
      <c r="M3" s="9"/>
      <c r="N3" s="2"/>
      <c r="O3" s="309"/>
      <c r="P3" s="2"/>
      <c r="Q3" s="2"/>
      <c r="R3" s="2"/>
      <c r="S3" s="2"/>
      <c r="T3" s="2"/>
      <c r="U3" s="2"/>
      <c r="V3" s="2"/>
      <c r="W3" s="7"/>
      <c r="Y3" s="56"/>
    </row>
    <row r="4" spans="1:28" s="16" customFormat="1" ht="34.950000000000003" customHeight="1">
      <c r="A4" s="13"/>
      <c r="B4" s="14"/>
      <c r="C4" s="15"/>
      <c r="E4" s="1798" t="s">
        <v>561</v>
      </c>
      <c r="F4" s="1799"/>
      <c r="G4" s="1799"/>
      <c r="H4" s="1799"/>
      <c r="I4" s="1799"/>
      <c r="J4" s="41"/>
      <c r="K4" s="41"/>
      <c r="L4" s="41"/>
      <c r="M4" s="41"/>
      <c r="N4" s="41"/>
      <c r="O4" s="311"/>
      <c r="P4" s="41"/>
      <c r="Q4" s="112"/>
      <c r="T4" s="75"/>
      <c r="U4" s="18"/>
      <c r="V4" s="18"/>
      <c r="W4" s="7"/>
    </row>
    <row r="5" spans="1:28" s="16" customFormat="1" ht="10.050000000000001" customHeight="1">
      <c r="A5" s="13"/>
      <c r="B5" s="14"/>
      <c r="C5" s="15"/>
      <c r="E5" s="104"/>
      <c r="F5" s="104"/>
      <c r="G5" s="104"/>
      <c r="H5" s="104"/>
      <c r="I5" s="41"/>
      <c r="J5" s="41"/>
      <c r="K5" s="41"/>
      <c r="L5" s="41"/>
      <c r="M5" s="41"/>
      <c r="N5" s="41"/>
      <c r="O5" s="311"/>
      <c r="Q5" s="112"/>
      <c r="R5" s="112"/>
      <c r="T5" s="75"/>
      <c r="U5" s="18"/>
      <c r="V5" s="18"/>
      <c r="W5" s="7"/>
    </row>
    <row r="6" spans="1:28" s="19" customFormat="1" ht="25.95" customHeight="1">
      <c r="A6" s="27"/>
      <c r="B6" s="28"/>
      <c r="C6" s="35"/>
      <c r="E6" s="133"/>
      <c r="F6" s="133"/>
      <c r="G6" s="133"/>
      <c r="H6" s="50" t="s">
        <v>47</v>
      </c>
      <c r="I6" s="134" t="s">
        <v>964</v>
      </c>
      <c r="J6" s="134" t="s">
        <v>292</v>
      </c>
      <c r="K6" s="303" t="s">
        <v>339</v>
      </c>
      <c r="L6" s="138" t="s">
        <v>5</v>
      </c>
      <c r="M6" s="137" t="s">
        <v>504</v>
      </c>
      <c r="N6" s="134" t="s">
        <v>498</v>
      </c>
      <c r="O6" s="312" t="s">
        <v>420</v>
      </c>
      <c r="P6" s="134" t="s">
        <v>117</v>
      </c>
      <c r="Q6" s="135" t="s">
        <v>11</v>
      </c>
      <c r="R6" s="136" t="s">
        <v>577</v>
      </c>
      <c r="S6" s="137" t="s">
        <v>563</v>
      </c>
      <c r="T6" s="137" t="s">
        <v>505</v>
      </c>
      <c r="U6" s="137" t="s">
        <v>500</v>
      </c>
      <c r="V6" s="54"/>
      <c r="W6" s="59"/>
      <c r="X6" s="134" t="s">
        <v>127</v>
      </c>
      <c r="Y6" s="138" t="s">
        <v>132</v>
      </c>
      <c r="AA6" s="137" t="s">
        <v>431</v>
      </c>
      <c r="AB6" s="137" t="s">
        <v>562</v>
      </c>
    </row>
    <row r="7" spans="1:28" s="19" customFormat="1" ht="25.95" customHeight="1">
      <c r="A7" s="27"/>
      <c r="B7" s="28"/>
      <c r="C7" s="35"/>
      <c r="E7" s="28"/>
      <c r="F7" s="28"/>
      <c r="G7" s="28"/>
      <c r="H7" s="25">
        <v>1</v>
      </c>
      <c r="I7" s="25" t="s">
        <v>497</v>
      </c>
      <c r="J7" s="25" t="s">
        <v>12</v>
      </c>
      <c r="K7" s="25" t="s">
        <v>13</v>
      </c>
      <c r="L7" s="106" t="s">
        <v>16</v>
      </c>
      <c r="M7" s="30" t="s">
        <v>14</v>
      </c>
      <c r="N7" s="70">
        <v>9875.76</v>
      </c>
      <c r="O7" s="247">
        <v>0.1</v>
      </c>
      <c r="P7" s="32">
        <v>740.68</v>
      </c>
      <c r="Q7" s="25" t="s">
        <v>507</v>
      </c>
      <c r="R7" s="32"/>
      <c r="S7" s="232"/>
      <c r="T7" s="106"/>
      <c r="U7" s="106"/>
      <c r="V7" s="54"/>
      <c r="W7" s="59"/>
      <c r="X7" s="232">
        <v>45316</v>
      </c>
      <c r="Y7" s="12"/>
    </row>
    <row r="8" spans="1:28" s="19" customFormat="1" ht="25.95" customHeight="1">
      <c r="A8" s="27"/>
      <c r="B8" s="28"/>
      <c r="C8" s="35"/>
      <c r="E8" s="35"/>
      <c r="F8" s="35"/>
      <c r="G8" s="35"/>
      <c r="H8" s="47">
        <v>2</v>
      </c>
      <c r="I8" s="47" t="s">
        <v>490</v>
      </c>
      <c r="J8" s="47" t="s">
        <v>545</v>
      </c>
      <c r="K8" s="47" t="s">
        <v>541</v>
      </c>
      <c r="L8" s="11" t="s">
        <v>26</v>
      </c>
      <c r="M8" s="244" t="s">
        <v>51</v>
      </c>
      <c r="N8" s="45">
        <v>7355</v>
      </c>
      <c r="O8" s="245">
        <v>0.15</v>
      </c>
      <c r="P8" s="45">
        <v>1103.25</v>
      </c>
      <c r="Q8" s="47" t="s">
        <v>507</v>
      </c>
      <c r="R8" s="234"/>
      <c r="S8" s="233"/>
      <c r="T8" s="105"/>
      <c r="U8" s="105"/>
      <c r="V8" s="54"/>
      <c r="W8" s="59"/>
      <c r="X8" s="233">
        <v>45285</v>
      </c>
      <c r="Y8" s="12"/>
    </row>
    <row r="9" spans="1:28" s="19" customFormat="1" ht="25.95" customHeight="1">
      <c r="A9" s="27"/>
      <c r="B9" s="28"/>
      <c r="C9" s="35"/>
      <c r="E9" s="28"/>
      <c r="F9" s="28"/>
      <c r="G9" s="28"/>
      <c r="H9" s="25"/>
      <c r="I9" s="25" t="s">
        <v>515</v>
      </c>
      <c r="J9" s="25" t="s">
        <v>19</v>
      </c>
      <c r="K9" s="25" t="s">
        <v>510</v>
      </c>
      <c r="L9" s="25" t="s">
        <v>16</v>
      </c>
      <c r="M9" s="25" t="s">
        <v>51</v>
      </c>
      <c r="N9" s="32">
        <v>4350</v>
      </c>
      <c r="O9" s="246">
        <v>0.15</v>
      </c>
      <c r="P9" s="32">
        <f t="shared" ref="P9:P14" si="0">N9*O9</f>
        <v>652.5</v>
      </c>
      <c r="Q9" s="29" t="s">
        <v>507</v>
      </c>
      <c r="R9" s="32"/>
      <c r="S9" s="30"/>
      <c r="T9" s="106"/>
      <c r="U9" s="106"/>
      <c r="V9" s="54"/>
      <c r="W9" s="59"/>
      <c r="X9" s="30">
        <v>45279</v>
      </c>
      <c r="Y9" s="12"/>
    </row>
    <row r="10" spans="1:28" s="19" customFormat="1" ht="25.95" customHeight="1">
      <c r="A10" s="27"/>
      <c r="B10" s="28"/>
      <c r="C10" s="35"/>
      <c r="E10" s="35"/>
      <c r="F10" s="35"/>
      <c r="G10" s="35"/>
      <c r="H10" s="47"/>
      <c r="I10" s="47" t="s">
        <v>516</v>
      </c>
      <c r="J10" s="47" t="s">
        <v>28</v>
      </c>
      <c r="K10" s="47" t="s">
        <v>511</v>
      </c>
      <c r="L10" s="47" t="s">
        <v>16</v>
      </c>
      <c r="M10" s="47" t="s">
        <v>51</v>
      </c>
      <c r="N10" s="45">
        <v>5510</v>
      </c>
      <c r="O10" s="245">
        <v>0.15</v>
      </c>
      <c r="P10" s="45">
        <f t="shared" si="0"/>
        <v>826.5</v>
      </c>
      <c r="Q10" s="42" t="s">
        <v>507</v>
      </c>
      <c r="R10" s="45"/>
      <c r="S10" s="43"/>
      <c r="T10" s="43"/>
      <c r="U10" s="43"/>
      <c r="V10" s="54"/>
      <c r="W10" s="59"/>
      <c r="X10" s="43">
        <v>45271</v>
      </c>
      <c r="Y10" s="12"/>
    </row>
    <row r="11" spans="1:28" s="19" customFormat="1" ht="25.95" customHeight="1">
      <c r="A11" s="27"/>
      <c r="B11" s="28"/>
      <c r="C11" s="35"/>
      <c r="E11" s="28"/>
      <c r="F11" s="28"/>
      <c r="G11" s="28"/>
      <c r="H11" s="25"/>
      <c r="I11" s="25" t="s">
        <v>520</v>
      </c>
      <c r="J11" s="25" t="s">
        <v>23</v>
      </c>
      <c r="K11" s="25" t="s">
        <v>38</v>
      </c>
      <c r="L11" s="25" t="s">
        <v>22</v>
      </c>
      <c r="M11" s="25" t="s">
        <v>51</v>
      </c>
      <c r="N11" s="32">
        <v>1827</v>
      </c>
      <c r="O11" s="246">
        <v>0.15</v>
      </c>
      <c r="P11" s="32">
        <f t="shared" si="0"/>
        <v>274.05</v>
      </c>
      <c r="Q11" s="29" t="s">
        <v>507</v>
      </c>
      <c r="R11" s="55"/>
      <c r="S11" s="30"/>
      <c r="T11" s="30"/>
      <c r="U11" s="30"/>
      <c r="V11" s="54"/>
      <c r="W11" s="59"/>
      <c r="X11" s="30">
        <v>45240</v>
      </c>
      <c r="Y11" s="12"/>
    </row>
    <row r="12" spans="1:28" s="19" customFormat="1" ht="25.95" customHeight="1">
      <c r="A12" s="27"/>
      <c r="B12" s="28"/>
      <c r="C12" s="35"/>
      <c r="E12" s="35"/>
      <c r="F12" s="35"/>
      <c r="G12" s="35"/>
      <c r="H12" s="47"/>
      <c r="I12" s="47" t="s">
        <v>523</v>
      </c>
      <c r="J12" s="47" t="s">
        <v>525</v>
      </c>
      <c r="K12" s="47" t="s">
        <v>509</v>
      </c>
      <c r="L12" s="47" t="s">
        <v>16</v>
      </c>
      <c r="M12" s="47" t="s">
        <v>51</v>
      </c>
      <c r="N12" s="45">
        <v>5800</v>
      </c>
      <c r="O12" s="245">
        <v>0.15</v>
      </c>
      <c r="P12" s="45">
        <f t="shared" si="0"/>
        <v>870</v>
      </c>
      <c r="Q12" s="42" t="s">
        <v>507</v>
      </c>
      <c r="R12" s="45"/>
      <c r="S12" s="43"/>
      <c r="T12" s="43"/>
      <c r="U12" s="43"/>
      <c r="V12" s="54"/>
      <c r="W12" s="59"/>
      <c r="X12" s="43">
        <v>45216</v>
      </c>
      <c r="Y12" s="12"/>
    </row>
    <row r="13" spans="1:28" s="19" customFormat="1" ht="25.95" customHeight="1">
      <c r="A13" s="27"/>
      <c r="B13" s="28"/>
      <c r="C13" s="35"/>
      <c r="E13" s="28"/>
      <c r="F13" s="28"/>
      <c r="G13" s="28"/>
      <c r="H13" s="25"/>
      <c r="I13" s="25" t="s">
        <v>530</v>
      </c>
      <c r="J13" s="25" t="s">
        <v>537</v>
      </c>
      <c r="K13" s="25" t="s">
        <v>536</v>
      </c>
      <c r="L13" s="25" t="s">
        <v>26</v>
      </c>
      <c r="M13" s="25" t="s">
        <v>51</v>
      </c>
      <c r="N13" s="32">
        <v>8043</v>
      </c>
      <c r="O13" s="246">
        <v>0.1</v>
      </c>
      <c r="P13" s="32">
        <f t="shared" si="0"/>
        <v>804.30000000000007</v>
      </c>
      <c r="Q13" s="29" t="s">
        <v>507</v>
      </c>
      <c r="R13" s="55"/>
      <c r="S13" s="30"/>
      <c r="T13" s="30"/>
      <c r="U13" s="30"/>
      <c r="W13" s="7"/>
      <c r="X13" s="30">
        <v>45214</v>
      </c>
      <c r="Y13" s="12"/>
    </row>
    <row r="14" spans="1:28" s="19" customFormat="1" ht="25.95" customHeight="1">
      <c r="A14" s="27"/>
      <c r="B14" s="28"/>
      <c r="C14" s="35"/>
      <c r="E14" s="324"/>
      <c r="F14" s="324"/>
      <c r="G14" s="324"/>
      <c r="H14" s="325"/>
      <c r="I14" s="325" t="s">
        <v>538</v>
      </c>
      <c r="J14" s="325" t="s">
        <v>539</v>
      </c>
      <c r="K14" s="325" t="s">
        <v>540</v>
      </c>
      <c r="L14" s="325" t="s">
        <v>26</v>
      </c>
      <c r="M14" s="325" t="s">
        <v>14</v>
      </c>
      <c r="N14" s="327">
        <v>11500</v>
      </c>
      <c r="O14" s="328">
        <v>0.1</v>
      </c>
      <c r="P14" s="327">
        <f t="shared" si="0"/>
        <v>1150</v>
      </c>
      <c r="Q14" s="329" t="s">
        <v>507</v>
      </c>
      <c r="R14" s="327"/>
      <c r="S14" s="326"/>
      <c r="T14" s="330"/>
      <c r="U14" s="329"/>
      <c r="W14" s="7"/>
      <c r="X14" s="326">
        <v>45211</v>
      </c>
      <c r="Y14" s="12"/>
    </row>
    <row r="15" spans="1:28" s="19" customFormat="1" ht="25.95" customHeight="1">
      <c r="A15" s="27"/>
      <c r="B15" s="28"/>
      <c r="C15" s="35"/>
      <c r="E15" s="28"/>
      <c r="F15" s="28"/>
      <c r="G15" s="28"/>
      <c r="H15" s="25"/>
      <c r="I15" s="25"/>
      <c r="J15" s="25"/>
      <c r="K15" s="25"/>
      <c r="L15" s="25"/>
      <c r="M15" s="30"/>
      <c r="N15" s="32"/>
      <c r="O15" s="246" t="s">
        <v>565</v>
      </c>
      <c r="P15" s="32">
        <f>SUM(P7:P14)</f>
        <v>6421.28</v>
      </c>
      <c r="Q15" s="29"/>
      <c r="R15" s="55"/>
      <c r="S15" s="30"/>
      <c r="T15" s="30"/>
      <c r="U15" s="30"/>
      <c r="W15" s="7"/>
      <c r="Y15" s="12"/>
    </row>
    <row r="16" spans="1:28" s="19" customFormat="1" ht="25.95" customHeight="1">
      <c r="A16" s="27"/>
      <c r="B16" s="28"/>
      <c r="C16" s="35"/>
      <c r="E16" s="28"/>
      <c r="F16" s="28"/>
      <c r="G16" s="28"/>
      <c r="H16" s="25"/>
      <c r="I16" s="25"/>
      <c r="J16" s="25"/>
      <c r="K16" s="25"/>
      <c r="L16" s="25"/>
      <c r="M16" s="30"/>
      <c r="N16" s="32"/>
      <c r="O16" s="246"/>
      <c r="P16" s="32"/>
      <c r="Q16" s="29"/>
      <c r="R16" s="55"/>
      <c r="S16" s="30"/>
      <c r="T16" s="30"/>
      <c r="U16" s="30"/>
      <c r="W16" s="7"/>
      <c r="Y16" s="12"/>
    </row>
    <row r="17" spans="1:25" s="19" customFormat="1" ht="25.95" customHeight="1">
      <c r="A17" s="27"/>
      <c r="B17" s="28"/>
      <c r="C17" s="35"/>
      <c r="E17" s="28"/>
      <c r="F17" s="28"/>
      <c r="G17" s="28"/>
      <c r="H17" s="25"/>
      <c r="I17" s="25"/>
      <c r="J17" s="25"/>
      <c r="K17" s="25"/>
      <c r="L17" s="25"/>
      <c r="M17" s="30"/>
      <c r="N17" s="32"/>
      <c r="O17" s="246"/>
      <c r="P17" s="32"/>
      <c r="Q17" s="29"/>
      <c r="R17" s="55"/>
      <c r="S17" s="30"/>
      <c r="T17" s="30"/>
      <c r="U17" s="30"/>
      <c r="W17" s="7"/>
      <c r="Y17" s="12"/>
    </row>
    <row r="18" spans="1:25" s="19" customFormat="1" ht="25.95" customHeight="1">
      <c r="A18" s="27"/>
      <c r="B18" s="28"/>
      <c r="C18" s="35"/>
      <c r="E18" s="28"/>
      <c r="F18" s="28"/>
      <c r="G18" s="28"/>
      <c r="H18" s="25"/>
      <c r="I18" s="25"/>
      <c r="J18" s="25"/>
      <c r="K18" s="25"/>
      <c r="L18" s="25"/>
      <c r="M18" s="30"/>
      <c r="N18" s="32"/>
      <c r="O18" s="246"/>
      <c r="P18" s="32"/>
      <c r="Q18" s="29"/>
      <c r="R18" s="55"/>
      <c r="S18" s="30"/>
      <c r="T18" s="30"/>
      <c r="U18" s="30"/>
      <c r="W18" s="7"/>
      <c r="Y18" s="12"/>
    </row>
    <row r="19" spans="1:25" s="19" customFormat="1" ht="25.95" customHeight="1">
      <c r="A19" s="27"/>
      <c r="B19" s="28"/>
      <c r="C19" s="35"/>
      <c r="E19" s="28"/>
      <c r="F19" s="28"/>
      <c r="G19" s="28"/>
      <c r="H19" s="25"/>
      <c r="I19" s="25"/>
      <c r="J19" s="25"/>
      <c r="K19" s="25"/>
      <c r="L19" s="25"/>
      <c r="M19" s="30"/>
      <c r="N19" s="32"/>
      <c r="O19" s="246"/>
      <c r="P19" s="32"/>
      <c r="Q19" s="29"/>
      <c r="R19" s="55"/>
      <c r="S19" s="30"/>
      <c r="T19" s="30"/>
      <c r="U19" s="30"/>
      <c r="W19" s="7"/>
      <c r="Y19" s="12"/>
    </row>
    <row r="20" spans="1:25" s="19" customFormat="1" ht="25.95" customHeight="1">
      <c r="A20" s="27"/>
      <c r="B20" s="28"/>
      <c r="C20" s="35"/>
      <c r="E20" s="28"/>
      <c r="F20" s="28"/>
      <c r="G20" s="28"/>
      <c r="H20" s="25"/>
      <c r="I20" s="25"/>
      <c r="J20" s="25"/>
      <c r="K20" s="25"/>
      <c r="L20" s="25"/>
      <c r="M20" s="30"/>
      <c r="N20" s="32"/>
      <c r="O20" s="246"/>
      <c r="P20" s="32"/>
      <c r="Q20" s="29"/>
      <c r="R20" s="55"/>
      <c r="S20" s="30"/>
      <c r="T20" s="30"/>
      <c r="U20" s="30"/>
      <c r="W20" s="7"/>
      <c r="Y20" s="12"/>
    </row>
    <row r="21" spans="1:25" s="2" customFormat="1" ht="25.95" customHeight="1">
      <c r="A21" s="36"/>
      <c r="C21" s="35"/>
      <c r="D21" s="19"/>
      <c r="E21" s="28"/>
      <c r="F21" s="28"/>
      <c r="G21" s="28"/>
      <c r="H21" s="25"/>
      <c r="I21" s="25"/>
      <c r="J21" s="25"/>
      <c r="K21" s="25"/>
      <c r="L21" s="25"/>
      <c r="M21" s="30"/>
      <c r="N21" s="32"/>
      <c r="O21" s="246"/>
      <c r="P21" s="32"/>
      <c r="Q21" s="29"/>
      <c r="R21" s="55"/>
      <c r="S21" s="30"/>
      <c r="T21" s="30"/>
      <c r="U21" s="30"/>
      <c r="V21" s="19"/>
      <c r="Y21" s="8"/>
    </row>
    <row r="22" spans="1:25" s="2" customFormat="1" ht="25.95" customHeight="1">
      <c r="A22" s="36"/>
      <c r="C22" s="35"/>
      <c r="D22" s="19"/>
      <c r="E22" s="28"/>
      <c r="F22" s="28"/>
      <c r="G22" s="28"/>
      <c r="H22" s="25"/>
      <c r="I22" s="25"/>
      <c r="J22" s="25"/>
      <c r="K22" s="25"/>
      <c r="L22" s="25"/>
      <c r="M22" s="30"/>
      <c r="N22" s="32"/>
      <c r="O22" s="246"/>
      <c r="P22" s="32"/>
      <c r="Q22" s="29"/>
      <c r="R22" s="55"/>
      <c r="S22" s="30"/>
      <c r="T22" s="30"/>
      <c r="U22" s="30"/>
      <c r="V22" s="19"/>
      <c r="Y22" s="8"/>
    </row>
    <row r="23" spans="1:25" ht="19.95" customHeight="1">
      <c r="D23" s="19"/>
      <c r="E23" s="28"/>
      <c r="F23" s="28"/>
      <c r="G23" s="28"/>
      <c r="H23" s="25"/>
      <c r="I23" s="25"/>
      <c r="J23" s="25"/>
      <c r="K23" s="25"/>
      <c r="L23" s="25"/>
      <c r="M23" s="30"/>
      <c r="N23" s="32"/>
      <c r="O23" s="246"/>
      <c r="P23" s="32"/>
      <c r="Q23" s="29"/>
      <c r="R23" s="55"/>
      <c r="S23" s="30"/>
      <c r="T23" s="30"/>
      <c r="U23" s="30"/>
    </row>
    <row r="24" spans="1:25" ht="19.95" customHeight="1">
      <c r="D24" s="19"/>
      <c r="E24" s="28"/>
      <c r="F24" s="28"/>
      <c r="G24" s="28"/>
      <c r="H24" s="25"/>
      <c r="I24" s="25"/>
      <c r="J24" s="25"/>
      <c r="K24" s="25"/>
      <c r="L24" s="25"/>
      <c r="M24" s="30"/>
      <c r="N24" s="32"/>
      <c r="O24" s="246"/>
      <c r="P24" s="32"/>
      <c r="Q24" s="29"/>
      <c r="R24" s="55"/>
      <c r="S24" s="30"/>
      <c r="T24" s="30"/>
      <c r="U24" s="30"/>
    </row>
    <row r="25" spans="1:25" ht="19.95" customHeight="1">
      <c r="D25" s="19"/>
      <c r="E25" s="28"/>
      <c r="F25" s="28"/>
      <c r="G25" s="28"/>
      <c r="H25" s="25"/>
      <c r="I25" s="25"/>
      <c r="J25" s="25"/>
      <c r="K25" s="25"/>
      <c r="L25" s="25"/>
      <c r="M25" s="30"/>
      <c r="N25" s="32"/>
      <c r="O25" s="246"/>
      <c r="P25" s="32"/>
      <c r="Q25" s="29"/>
      <c r="R25" s="55"/>
      <c r="S25" s="30"/>
      <c r="T25" s="30"/>
      <c r="U25" s="30"/>
    </row>
    <row r="26" spans="1:25" ht="19.95" customHeight="1">
      <c r="D26" s="19"/>
      <c r="E26" s="28"/>
      <c r="F26" s="28"/>
      <c r="G26" s="28"/>
      <c r="H26" s="25"/>
      <c r="I26" s="25"/>
      <c r="J26" s="25"/>
      <c r="K26" s="25"/>
      <c r="L26" s="25"/>
      <c r="M26" s="30"/>
      <c r="N26" s="32"/>
      <c r="O26" s="246"/>
      <c r="P26" s="32"/>
      <c r="Q26" s="29"/>
      <c r="R26" s="55"/>
      <c r="S26" s="30"/>
      <c r="T26" s="30"/>
      <c r="U26" s="30"/>
    </row>
    <row r="27" spans="1:25">
      <c r="D27" s="19"/>
      <c r="E27" s="28"/>
      <c r="F27" s="28"/>
      <c r="G27" s="28"/>
      <c r="H27" s="25"/>
      <c r="I27" s="25"/>
      <c r="J27" s="25"/>
      <c r="K27" s="25"/>
      <c r="L27" s="25"/>
      <c r="M27" s="30"/>
      <c r="N27" s="32"/>
      <c r="O27" s="246"/>
      <c r="P27" s="32"/>
      <c r="Q27" s="29"/>
      <c r="R27" s="55"/>
      <c r="S27" s="30"/>
      <c r="T27" s="30"/>
      <c r="U27" s="30"/>
    </row>
    <row r="28" spans="1:25">
      <c r="D28" s="19"/>
      <c r="E28" s="28"/>
      <c r="F28" s="28"/>
      <c r="G28" s="28"/>
      <c r="H28" s="25"/>
      <c r="I28" s="25"/>
      <c r="J28" s="25"/>
      <c r="K28" s="25"/>
      <c r="L28" s="25"/>
      <c r="M28" s="30"/>
      <c r="N28" s="32"/>
      <c r="O28" s="246"/>
      <c r="P28" s="32"/>
      <c r="Q28" s="29"/>
      <c r="R28" s="55"/>
      <c r="S28" s="30"/>
      <c r="T28" s="30"/>
      <c r="U28" s="30"/>
    </row>
    <row r="29" spans="1:25">
      <c r="D29" s="19"/>
      <c r="E29" s="28"/>
      <c r="F29" s="28"/>
      <c r="G29" s="28"/>
      <c r="H29" s="25"/>
      <c r="I29" s="25"/>
      <c r="J29" s="25"/>
      <c r="K29" s="25"/>
      <c r="L29" s="25"/>
      <c r="M29" s="30"/>
      <c r="N29" s="32"/>
      <c r="O29" s="246"/>
      <c r="P29" s="32"/>
      <c r="Q29" s="29"/>
      <c r="R29" s="55"/>
      <c r="S29" s="30"/>
      <c r="T29" s="30"/>
      <c r="U29" s="30"/>
    </row>
    <row r="30" spans="1:25">
      <c r="D30" s="19"/>
      <c r="E30" s="28"/>
      <c r="F30" s="28"/>
      <c r="G30" s="28"/>
      <c r="H30" s="25"/>
      <c r="I30" s="25"/>
      <c r="J30" s="25"/>
      <c r="K30" s="25"/>
      <c r="L30" s="25"/>
      <c r="M30" s="30"/>
      <c r="N30" s="32"/>
      <c r="O30" s="246"/>
      <c r="P30" s="32"/>
      <c r="Q30" s="29"/>
      <c r="R30" s="55"/>
      <c r="S30" s="30"/>
      <c r="T30" s="30"/>
      <c r="U30" s="30"/>
    </row>
    <row r="31" spans="1:25">
      <c r="D31" s="19"/>
      <c r="E31" s="28"/>
      <c r="F31" s="28"/>
      <c r="G31" s="28"/>
      <c r="H31" s="25"/>
      <c r="I31" s="25"/>
      <c r="J31" s="25"/>
      <c r="K31" s="25"/>
      <c r="L31" s="25"/>
      <c r="M31" s="30"/>
      <c r="N31" s="32"/>
      <c r="O31" s="246"/>
      <c r="P31" s="32"/>
      <c r="Q31" s="29"/>
      <c r="R31" s="55"/>
      <c r="S31" s="30"/>
      <c r="T31" s="30"/>
      <c r="U31" s="30"/>
    </row>
    <row r="32" spans="1:25">
      <c r="D32" s="19"/>
      <c r="E32" s="28"/>
      <c r="F32" s="28"/>
      <c r="G32" s="28"/>
      <c r="H32" s="25"/>
      <c r="I32" s="25"/>
      <c r="J32" s="25"/>
      <c r="K32" s="25"/>
      <c r="L32" s="25"/>
      <c r="M32" s="30"/>
      <c r="N32" s="32"/>
      <c r="O32" s="246"/>
      <c r="P32" s="32"/>
      <c r="Q32" s="29"/>
      <c r="R32" s="55"/>
      <c r="S32" s="30"/>
      <c r="T32" s="30"/>
      <c r="U32" s="30"/>
    </row>
    <row r="33" spans="4:21">
      <c r="D33" s="19"/>
      <c r="E33" s="28"/>
      <c r="F33" s="28"/>
      <c r="G33" s="28"/>
      <c r="H33" s="25"/>
      <c r="I33" s="25"/>
      <c r="J33" s="25"/>
      <c r="K33" s="25"/>
      <c r="L33" s="25"/>
      <c r="M33" s="30"/>
      <c r="N33" s="32"/>
      <c r="O33" s="246"/>
      <c r="P33" s="32"/>
      <c r="Q33" s="29"/>
      <c r="R33" s="55"/>
      <c r="S33" s="30"/>
      <c r="T33" s="30"/>
      <c r="U33" s="30"/>
    </row>
    <row r="34" spans="4:21">
      <c r="D34" s="19"/>
      <c r="E34" s="28"/>
      <c r="F34" s="28"/>
      <c r="G34" s="28"/>
      <c r="H34" s="25"/>
      <c r="I34" s="25"/>
      <c r="J34" s="25"/>
      <c r="K34" s="25"/>
      <c r="L34" s="25"/>
      <c r="M34" s="30"/>
      <c r="N34" s="32"/>
      <c r="O34" s="246"/>
      <c r="P34" s="32"/>
      <c r="Q34" s="29"/>
      <c r="R34" s="55"/>
      <c r="S34" s="30"/>
      <c r="T34" s="30"/>
      <c r="U34" s="30"/>
    </row>
    <row r="35" spans="4:21">
      <c r="D35" s="19"/>
      <c r="E35" s="28"/>
      <c r="F35" s="28"/>
      <c r="G35" s="28"/>
      <c r="H35" s="25"/>
      <c r="I35" s="25"/>
      <c r="J35" s="25"/>
      <c r="K35" s="25"/>
      <c r="L35" s="25"/>
      <c r="M35" s="30"/>
      <c r="N35" s="32"/>
      <c r="O35" s="246"/>
      <c r="P35" s="32"/>
      <c r="Q35" s="29"/>
      <c r="R35" s="55"/>
      <c r="S35" s="30"/>
      <c r="T35" s="30"/>
      <c r="U35" s="30"/>
    </row>
    <row r="36" spans="4:21">
      <c r="D36" s="19"/>
      <c r="E36" s="28"/>
      <c r="F36" s="28"/>
      <c r="G36" s="28"/>
      <c r="H36" s="25"/>
      <c r="I36" s="25"/>
      <c r="J36" s="25"/>
      <c r="K36" s="25"/>
      <c r="L36" s="25"/>
      <c r="M36" s="30"/>
      <c r="N36" s="32"/>
      <c r="O36" s="246"/>
      <c r="P36" s="32"/>
      <c r="Q36" s="29"/>
      <c r="R36" s="55"/>
      <c r="S36" s="30"/>
      <c r="T36" s="30"/>
      <c r="U36" s="30"/>
    </row>
    <row r="37" spans="4:21">
      <c r="D37" s="19"/>
      <c r="E37" s="28"/>
      <c r="F37" s="28"/>
      <c r="G37" s="28"/>
      <c r="H37" s="25"/>
      <c r="I37" s="25"/>
      <c r="J37" s="25"/>
      <c r="K37" s="25"/>
      <c r="L37" s="25"/>
      <c r="M37" s="30"/>
      <c r="N37" s="32"/>
      <c r="O37" s="246"/>
      <c r="P37" s="32"/>
      <c r="Q37" s="29"/>
      <c r="R37" s="55"/>
      <c r="S37" s="30"/>
      <c r="T37" s="30"/>
      <c r="U37" s="30"/>
    </row>
    <row r="38" spans="4:21">
      <c r="D38" s="19"/>
      <c r="E38" s="28"/>
      <c r="F38" s="28"/>
      <c r="G38" s="28"/>
      <c r="H38" s="25"/>
      <c r="I38" s="25"/>
      <c r="J38" s="25"/>
      <c r="K38" s="25"/>
      <c r="L38" s="25"/>
      <c r="M38" s="30"/>
      <c r="N38" s="32"/>
      <c r="O38" s="246"/>
      <c r="P38" s="32"/>
      <c r="Q38" s="29"/>
      <c r="R38" s="55"/>
      <c r="S38" s="30"/>
      <c r="T38" s="30"/>
      <c r="U38" s="30"/>
    </row>
    <row r="39" spans="4:21">
      <c r="D39" s="19"/>
      <c r="E39" s="28"/>
      <c r="F39" s="28"/>
      <c r="G39" s="28"/>
      <c r="H39" s="25"/>
      <c r="I39" s="25"/>
      <c r="J39" s="25"/>
      <c r="K39" s="25"/>
      <c r="L39" s="25"/>
      <c r="M39" s="30"/>
      <c r="N39" s="32"/>
      <c r="O39" s="246"/>
      <c r="P39" s="32"/>
      <c r="Q39" s="29"/>
      <c r="R39" s="55"/>
      <c r="S39" s="30"/>
      <c r="T39" s="30"/>
      <c r="U39" s="30"/>
    </row>
    <row r="40" spans="4:21">
      <c r="D40" s="19"/>
      <c r="E40" s="28"/>
      <c r="F40" s="28"/>
      <c r="G40" s="28"/>
      <c r="H40" s="25"/>
      <c r="I40" s="25"/>
      <c r="J40" s="25"/>
      <c r="K40" s="25"/>
      <c r="L40" s="25"/>
      <c r="M40" s="30"/>
      <c r="N40" s="32"/>
      <c r="O40" s="246"/>
      <c r="P40" s="32"/>
      <c r="Q40" s="29"/>
      <c r="R40" s="55"/>
      <c r="S40" s="30"/>
      <c r="T40" s="30"/>
      <c r="U40" s="30"/>
    </row>
    <row r="41" spans="4:21">
      <c r="D41" s="19"/>
      <c r="E41" s="28"/>
      <c r="F41" s="28"/>
      <c r="G41" s="28"/>
      <c r="H41" s="25"/>
      <c r="I41" s="25"/>
      <c r="J41" s="25"/>
      <c r="K41" s="25"/>
      <c r="L41" s="25"/>
      <c r="M41" s="30"/>
      <c r="N41" s="32"/>
      <c r="O41" s="246"/>
      <c r="P41" s="32"/>
      <c r="Q41" s="29"/>
      <c r="R41" s="55"/>
      <c r="S41" s="30"/>
      <c r="T41" s="30"/>
      <c r="U41" s="30"/>
    </row>
    <row r="42" spans="4:21">
      <c r="D42" s="19"/>
      <c r="E42" s="28"/>
      <c r="F42" s="28"/>
      <c r="G42" s="28"/>
      <c r="H42" s="25"/>
      <c r="I42" s="25"/>
      <c r="J42" s="25"/>
      <c r="K42" s="25"/>
      <c r="L42" s="25"/>
      <c r="M42" s="30"/>
      <c r="N42" s="32"/>
      <c r="O42" s="246"/>
      <c r="P42" s="32"/>
      <c r="Q42" s="29"/>
      <c r="R42" s="55"/>
      <c r="S42" s="30"/>
      <c r="T42" s="30"/>
      <c r="U42" s="30"/>
    </row>
    <row r="43" spans="4:21">
      <c r="D43" s="19"/>
      <c r="E43" s="28"/>
      <c r="F43" s="28"/>
      <c r="G43" s="28"/>
      <c r="H43" s="25"/>
      <c r="I43" s="25"/>
      <c r="J43" s="25"/>
      <c r="K43" s="25"/>
      <c r="L43" s="25"/>
      <c r="M43" s="30"/>
      <c r="N43" s="32"/>
      <c r="O43" s="246"/>
      <c r="P43" s="32"/>
      <c r="Q43" s="29"/>
      <c r="R43" s="55"/>
      <c r="S43" s="30"/>
      <c r="T43" s="30"/>
      <c r="U43" s="30"/>
    </row>
    <row r="44" spans="4:21">
      <c r="D44" s="19"/>
      <c r="E44" s="28"/>
      <c r="F44" s="28"/>
      <c r="G44" s="28"/>
      <c r="H44" s="25"/>
      <c r="I44" s="25"/>
      <c r="J44" s="25"/>
      <c r="K44" s="25"/>
      <c r="L44" s="25"/>
      <c r="M44" s="30"/>
      <c r="N44" s="32"/>
      <c r="O44" s="246"/>
      <c r="P44" s="32"/>
      <c r="Q44" s="29"/>
      <c r="R44" s="55"/>
      <c r="S44" s="30"/>
      <c r="T44" s="30"/>
      <c r="U44" s="30"/>
    </row>
    <row r="45" spans="4:21">
      <c r="D45" s="19"/>
      <c r="E45" s="28"/>
      <c r="F45" s="28"/>
      <c r="G45" s="28"/>
      <c r="H45" s="25"/>
      <c r="I45" s="25"/>
      <c r="J45" s="25"/>
      <c r="K45" s="25"/>
      <c r="L45" s="25"/>
      <c r="M45" s="30"/>
      <c r="N45" s="32"/>
      <c r="O45" s="246"/>
      <c r="P45" s="32"/>
      <c r="Q45" s="29"/>
      <c r="R45" s="55"/>
      <c r="S45" s="30"/>
      <c r="T45" s="30"/>
      <c r="U45" s="30"/>
    </row>
    <row r="46" spans="4:21">
      <c r="D46" s="19"/>
      <c r="E46" s="28"/>
      <c r="F46" s="28"/>
      <c r="G46" s="28"/>
      <c r="H46" s="25"/>
      <c r="I46" s="25"/>
      <c r="J46" s="25"/>
      <c r="K46" s="25"/>
      <c r="L46" s="25"/>
      <c r="M46" s="30"/>
      <c r="N46" s="32"/>
      <c r="O46" s="246"/>
      <c r="P46" s="32"/>
      <c r="Q46" s="29"/>
      <c r="R46" s="55"/>
      <c r="S46" s="30"/>
      <c r="T46" s="30"/>
      <c r="U46" s="30"/>
    </row>
    <row r="47" spans="4:21">
      <c r="D47" s="19"/>
      <c r="E47" s="28"/>
      <c r="F47" s="28"/>
      <c r="G47" s="28"/>
      <c r="H47" s="25"/>
      <c r="I47" s="25"/>
      <c r="J47" s="25"/>
      <c r="K47" s="25"/>
      <c r="L47" s="25"/>
      <c r="M47" s="30"/>
      <c r="N47" s="32"/>
      <c r="O47" s="246"/>
      <c r="P47" s="32"/>
      <c r="Q47" s="29"/>
      <c r="R47" s="55"/>
      <c r="S47" s="30"/>
      <c r="T47" s="30"/>
      <c r="U47" s="30"/>
    </row>
    <row r="48" spans="4:21">
      <c r="D48" s="19"/>
      <c r="E48" s="28"/>
      <c r="F48" s="28"/>
      <c r="G48" s="28"/>
      <c r="H48" s="25"/>
      <c r="I48" s="25"/>
      <c r="J48" s="25"/>
      <c r="K48" s="25"/>
      <c r="L48" s="25"/>
      <c r="M48" s="30"/>
      <c r="N48" s="32"/>
      <c r="O48" s="246"/>
      <c r="P48" s="32"/>
      <c r="Q48" s="29"/>
      <c r="R48" s="55"/>
      <c r="S48" s="30"/>
      <c r="T48" s="30"/>
      <c r="U48" s="30"/>
    </row>
    <row r="49" spans="4:21">
      <c r="D49" s="19"/>
      <c r="E49" s="28"/>
      <c r="F49" s="28"/>
      <c r="G49" s="28"/>
      <c r="H49" s="25"/>
      <c r="I49" s="25"/>
      <c r="J49" s="25"/>
      <c r="K49" s="25"/>
      <c r="L49" s="25"/>
      <c r="M49" s="30"/>
      <c r="N49" s="32"/>
      <c r="O49" s="246"/>
      <c r="P49" s="32"/>
      <c r="Q49" s="29"/>
      <c r="R49" s="55"/>
      <c r="S49" s="30"/>
      <c r="T49" s="30"/>
      <c r="U49" s="30"/>
    </row>
    <row r="50" spans="4:21">
      <c r="D50" s="19"/>
      <c r="E50" s="28"/>
      <c r="F50" s="28"/>
      <c r="G50" s="28"/>
      <c r="H50" s="25"/>
      <c r="I50" s="25"/>
      <c r="J50" s="25"/>
      <c r="K50" s="25"/>
      <c r="L50" s="25"/>
      <c r="M50" s="30"/>
      <c r="N50" s="32"/>
      <c r="O50" s="246"/>
      <c r="P50" s="32"/>
      <c r="Q50" s="29"/>
      <c r="R50" s="55"/>
      <c r="S50" s="30"/>
      <c r="T50" s="30"/>
      <c r="U50" s="30"/>
    </row>
    <row r="51" spans="4:21">
      <c r="D51" s="19"/>
      <c r="E51" s="28"/>
      <c r="F51" s="28"/>
      <c r="G51" s="28"/>
      <c r="H51" s="25"/>
      <c r="I51" s="25"/>
      <c r="J51" s="25"/>
      <c r="K51" s="25"/>
      <c r="L51" s="25"/>
      <c r="M51" s="30"/>
      <c r="N51" s="32"/>
      <c r="O51" s="246"/>
      <c r="P51" s="32"/>
      <c r="Q51" s="29"/>
      <c r="R51" s="55"/>
      <c r="S51" s="30"/>
      <c r="T51" s="30"/>
      <c r="U51" s="30"/>
    </row>
    <row r="52" spans="4:21">
      <c r="D52" s="19"/>
      <c r="E52" s="28"/>
      <c r="F52" s="28"/>
      <c r="G52" s="28"/>
      <c r="H52" s="25"/>
      <c r="I52" s="25"/>
      <c r="J52" s="25"/>
      <c r="K52" s="25"/>
      <c r="L52" s="25"/>
      <c r="M52" s="30"/>
      <c r="N52" s="32"/>
      <c r="O52" s="246"/>
      <c r="P52" s="32"/>
      <c r="Q52" s="29"/>
      <c r="R52" s="55"/>
      <c r="S52" s="30"/>
      <c r="T52" s="30"/>
      <c r="U52" s="30"/>
    </row>
    <row r="53" spans="4:21">
      <c r="D53" s="19"/>
      <c r="E53" s="28"/>
      <c r="F53" s="28"/>
      <c r="G53" s="28"/>
      <c r="H53" s="25"/>
      <c r="I53" s="25"/>
      <c r="J53" s="25"/>
      <c r="K53" s="25"/>
      <c r="L53" s="25"/>
      <c r="M53" s="30"/>
      <c r="N53" s="32"/>
      <c r="O53" s="246"/>
      <c r="P53" s="32"/>
      <c r="Q53" s="29"/>
      <c r="R53" s="55"/>
      <c r="S53" s="30"/>
      <c r="T53" s="30"/>
      <c r="U53" s="30"/>
    </row>
    <row r="54" spans="4:21">
      <c r="D54" s="19"/>
      <c r="E54" s="28"/>
      <c r="F54" s="28"/>
      <c r="G54" s="28"/>
      <c r="H54" s="25"/>
      <c r="I54" s="25"/>
      <c r="J54" s="25"/>
      <c r="K54" s="25"/>
      <c r="L54" s="25"/>
      <c r="M54" s="30"/>
      <c r="N54" s="32"/>
      <c r="O54" s="246"/>
      <c r="P54" s="32"/>
      <c r="Q54" s="29"/>
      <c r="R54" s="55"/>
      <c r="S54" s="30"/>
      <c r="T54" s="30"/>
      <c r="U54" s="30"/>
    </row>
    <row r="55" spans="4:21">
      <c r="D55" s="19"/>
      <c r="E55" s="28"/>
      <c r="F55" s="28"/>
      <c r="G55" s="28"/>
      <c r="H55" s="25"/>
      <c r="I55" s="25"/>
      <c r="J55" s="25"/>
      <c r="K55" s="25"/>
      <c r="L55" s="25"/>
      <c r="M55" s="30"/>
      <c r="N55" s="32"/>
      <c r="O55" s="246"/>
      <c r="P55" s="32"/>
      <c r="Q55" s="29"/>
      <c r="R55" s="55"/>
      <c r="S55" s="30"/>
      <c r="T55" s="30"/>
      <c r="U55" s="30"/>
    </row>
    <row r="56" spans="4:21">
      <c r="D56" s="19"/>
      <c r="E56" s="28"/>
      <c r="F56" s="28"/>
      <c r="G56" s="28"/>
      <c r="H56" s="25"/>
      <c r="I56" s="25"/>
      <c r="J56" s="25"/>
      <c r="K56" s="25"/>
      <c r="L56" s="25"/>
      <c r="M56" s="30"/>
      <c r="N56" s="32"/>
      <c r="O56" s="246"/>
      <c r="P56" s="32"/>
      <c r="Q56" s="29"/>
      <c r="R56" s="55"/>
      <c r="S56" s="30"/>
      <c r="T56" s="30"/>
      <c r="U56" s="30"/>
    </row>
    <row r="57" spans="4:21">
      <c r="D57" s="19"/>
      <c r="E57" s="28"/>
      <c r="F57" s="28"/>
      <c r="G57" s="28"/>
      <c r="H57" s="25"/>
      <c r="I57" s="25"/>
      <c r="J57" s="25"/>
      <c r="K57" s="25"/>
      <c r="L57" s="25"/>
      <c r="M57" s="30"/>
      <c r="N57" s="32"/>
      <c r="O57" s="246"/>
      <c r="P57" s="32"/>
      <c r="Q57" s="29"/>
      <c r="R57" s="55"/>
      <c r="S57" s="30"/>
      <c r="T57" s="30"/>
      <c r="U57" s="30"/>
    </row>
    <row r="58" spans="4:21">
      <c r="D58" s="19"/>
      <c r="E58" s="28"/>
      <c r="F58" s="28"/>
      <c r="G58" s="28"/>
      <c r="H58" s="25"/>
      <c r="I58" s="25"/>
      <c r="J58" s="25"/>
      <c r="K58" s="25"/>
      <c r="L58" s="25"/>
      <c r="M58" s="30"/>
      <c r="N58" s="32"/>
      <c r="O58" s="246"/>
      <c r="P58" s="32"/>
      <c r="Q58" s="29"/>
      <c r="R58" s="55"/>
      <c r="S58" s="30"/>
      <c r="T58" s="30"/>
      <c r="U58" s="30"/>
    </row>
    <row r="59" spans="4:21">
      <c r="D59" s="19"/>
      <c r="E59" s="28"/>
      <c r="F59" s="28"/>
      <c r="G59" s="28"/>
      <c r="H59" s="25"/>
      <c r="I59" s="25"/>
      <c r="J59" s="25"/>
      <c r="K59" s="25"/>
      <c r="L59" s="25"/>
      <c r="M59" s="30"/>
      <c r="N59" s="32"/>
      <c r="O59" s="246"/>
      <c r="P59" s="32"/>
      <c r="Q59" s="29"/>
      <c r="R59" s="55"/>
      <c r="S59" s="30"/>
      <c r="T59" s="30"/>
      <c r="U59" s="30"/>
    </row>
    <row r="60" spans="4:21">
      <c r="D60" s="19"/>
      <c r="E60" s="28"/>
      <c r="F60" s="28"/>
      <c r="G60" s="28"/>
      <c r="H60" s="25"/>
      <c r="I60" s="25"/>
      <c r="J60" s="25"/>
      <c r="K60" s="25"/>
      <c r="L60" s="25"/>
      <c r="M60" s="30"/>
      <c r="N60" s="32"/>
      <c r="O60" s="246"/>
      <c r="P60" s="32"/>
      <c r="Q60" s="29"/>
      <c r="R60" s="55"/>
      <c r="S60" s="30"/>
      <c r="T60" s="30"/>
      <c r="U60" s="30"/>
    </row>
    <row r="61" spans="4:21">
      <c r="D61" s="19"/>
      <c r="E61" s="28"/>
      <c r="F61" s="28"/>
      <c r="G61" s="28"/>
      <c r="H61" s="25"/>
      <c r="I61" s="25"/>
      <c r="J61" s="25"/>
      <c r="K61" s="25"/>
      <c r="L61" s="25"/>
      <c r="M61" s="30"/>
      <c r="N61" s="32"/>
      <c r="O61" s="246"/>
      <c r="P61" s="32"/>
      <c r="Q61" s="29"/>
      <c r="R61" s="55"/>
      <c r="S61" s="30"/>
      <c r="T61" s="30"/>
      <c r="U61" s="30"/>
    </row>
    <row r="62" spans="4:21">
      <c r="D62" s="19"/>
      <c r="E62" s="28"/>
      <c r="F62" s="28"/>
      <c r="G62" s="28"/>
      <c r="H62" s="25"/>
      <c r="I62" s="25"/>
      <c r="J62" s="25"/>
      <c r="K62" s="25"/>
      <c r="L62" s="25"/>
      <c r="M62" s="30"/>
      <c r="N62" s="32"/>
      <c r="O62" s="246"/>
      <c r="P62" s="32"/>
      <c r="Q62" s="29"/>
      <c r="R62" s="55"/>
      <c r="S62" s="30"/>
      <c r="T62" s="30"/>
      <c r="U62" s="30"/>
    </row>
    <row r="63" spans="4:21">
      <c r="D63" s="19"/>
      <c r="E63" s="28"/>
      <c r="F63" s="28"/>
      <c r="G63" s="28"/>
      <c r="H63" s="25"/>
      <c r="I63" s="25"/>
      <c r="J63" s="25"/>
      <c r="K63" s="25"/>
      <c r="L63" s="25"/>
      <c r="M63" s="30"/>
      <c r="N63" s="32"/>
      <c r="O63" s="246"/>
      <c r="P63" s="32"/>
      <c r="Q63" s="29"/>
      <c r="R63" s="55"/>
      <c r="S63" s="30"/>
      <c r="T63" s="30"/>
      <c r="U63" s="30"/>
    </row>
    <row r="64" spans="4:21">
      <c r="D64" s="19"/>
      <c r="E64" s="28"/>
      <c r="F64" s="28"/>
      <c r="G64" s="28"/>
      <c r="H64" s="25"/>
      <c r="I64" s="25"/>
      <c r="J64" s="25"/>
      <c r="K64" s="25"/>
      <c r="L64" s="25"/>
      <c r="M64" s="30"/>
      <c r="N64" s="32"/>
      <c r="O64" s="246"/>
      <c r="P64" s="32"/>
      <c r="Q64" s="29"/>
      <c r="R64" s="55"/>
      <c r="S64" s="30"/>
      <c r="T64" s="30"/>
      <c r="U64" s="30"/>
    </row>
    <row r="65" spans="4:21">
      <c r="D65" s="19"/>
      <c r="E65" s="28"/>
      <c r="F65" s="28"/>
      <c r="G65" s="28"/>
      <c r="H65" s="25"/>
      <c r="I65" s="25"/>
      <c r="J65" s="25"/>
      <c r="K65" s="25"/>
      <c r="L65" s="25"/>
      <c r="M65" s="30"/>
      <c r="N65" s="32"/>
      <c r="O65" s="246"/>
      <c r="P65" s="32"/>
      <c r="Q65" s="29"/>
      <c r="R65" s="55"/>
      <c r="S65" s="30"/>
      <c r="T65" s="30"/>
      <c r="U65" s="30"/>
    </row>
    <row r="66" spans="4:21">
      <c r="D66" s="19"/>
      <c r="E66" s="28"/>
      <c r="F66" s="28"/>
      <c r="G66" s="28"/>
      <c r="H66" s="25"/>
      <c r="I66" s="25"/>
      <c r="J66" s="25"/>
      <c r="K66" s="25"/>
      <c r="L66" s="25"/>
      <c r="M66" s="30"/>
      <c r="N66" s="32"/>
      <c r="O66" s="246"/>
      <c r="P66" s="32"/>
      <c r="Q66" s="29"/>
      <c r="R66" s="55"/>
      <c r="S66" s="30"/>
      <c r="T66" s="30"/>
      <c r="U66" s="30"/>
    </row>
    <row r="67" spans="4:21">
      <c r="D67" s="19"/>
      <c r="E67" s="28"/>
      <c r="F67" s="28"/>
      <c r="G67" s="28"/>
      <c r="H67" s="25"/>
      <c r="I67" s="25"/>
      <c r="J67" s="25"/>
      <c r="K67" s="25"/>
      <c r="L67" s="25"/>
      <c r="M67" s="30"/>
      <c r="N67" s="32"/>
      <c r="O67" s="246"/>
      <c r="P67" s="32"/>
      <c r="Q67" s="29"/>
      <c r="R67" s="55"/>
      <c r="S67" s="30"/>
      <c r="T67" s="30"/>
      <c r="U67" s="30"/>
    </row>
    <row r="68" spans="4:21">
      <c r="D68" s="19"/>
      <c r="E68" s="28"/>
      <c r="F68" s="28"/>
      <c r="G68" s="28"/>
      <c r="H68" s="25"/>
      <c r="I68" s="25"/>
      <c r="J68" s="25"/>
      <c r="K68" s="25"/>
      <c r="L68" s="25"/>
      <c r="M68" s="30"/>
      <c r="N68" s="32"/>
      <c r="O68" s="246"/>
      <c r="P68" s="32"/>
      <c r="Q68" s="29"/>
      <c r="R68" s="55"/>
      <c r="S68" s="30"/>
      <c r="T68" s="30"/>
      <c r="U68" s="30"/>
    </row>
    <row r="69" spans="4:21">
      <c r="D69" s="19"/>
      <c r="E69" s="28"/>
      <c r="F69" s="28"/>
      <c r="G69" s="28"/>
      <c r="H69" s="25"/>
      <c r="I69" s="25"/>
      <c r="J69" s="25"/>
      <c r="K69" s="25"/>
      <c r="L69" s="25"/>
      <c r="M69" s="30"/>
      <c r="N69" s="32"/>
      <c r="O69" s="246"/>
      <c r="P69" s="32"/>
      <c r="Q69" s="29"/>
      <c r="R69" s="55"/>
      <c r="S69" s="30"/>
      <c r="T69" s="30"/>
      <c r="U69" s="30"/>
    </row>
    <row r="70" spans="4:21">
      <c r="D70" s="19"/>
      <c r="E70" s="28"/>
      <c r="F70" s="28"/>
      <c r="G70" s="28"/>
      <c r="H70" s="25"/>
      <c r="I70" s="25"/>
      <c r="J70" s="25"/>
      <c r="K70" s="25"/>
      <c r="L70" s="25"/>
      <c r="M70" s="30"/>
      <c r="N70" s="32"/>
      <c r="O70" s="246"/>
      <c r="P70" s="32"/>
      <c r="Q70" s="29"/>
      <c r="R70" s="55"/>
      <c r="S70" s="30"/>
      <c r="T70" s="30"/>
      <c r="U70" s="30"/>
    </row>
  </sheetData>
  <mergeCells count="4">
    <mergeCell ref="A2:B2"/>
    <mergeCell ref="E2:K2"/>
    <mergeCell ref="P2:T2"/>
    <mergeCell ref="E4:I4"/>
  </mergeCells>
  <pageMargins left="0.7" right="0.7" top="0.75" bottom="0.75" header="0.3" footer="0.3"/>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2C070-F9C6-44B5-A9BC-A9B10A13E40E}">
  <sheetPr codeName="Sheet84">
    <tabColor rgb="FF4FF721"/>
  </sheetPr>
  <dimension ref="A1:Z70"/>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25.6640625" style="5" customWidth="1"/>
    <col min="8" max="8" width="26" style="5" customWidth="1"/>
    <col min="9" max="9" width="10.77734375" style="5" customWidth="1"/>
    <col min="10" max="10" width="13" style="5" customWidth="1"/>
    <col min="11" max="11" width="14.44140625" style="5" bestFit="1" customWidth="1"/>
    <col min="12" max="12" width="8.109375" style="310" customWidth="1"/>
    <col min="13" max="13" width="12.5546875" style="5" customWidth="1"/>
    <col min="14" max="14" width="13.77734375" style="37" customWidth="1"/>
    <col min="15" max="15" width="13.88671875" style="37" customWidth="1"/>
    <col min="16" max="17" width="10.77734375" style="37" customWidth="1"/>
    <col min="18" max="18" width="9.109375" style="37" customWidth="1"/>
    <col min="19" max="19" width="1.77734375" style="38" customWidth="1"/>
    <col min="20" max="20" width="1.88671875" style="2" customWidth="1"/>
    <col min="21" max="21" width="10.6640625" style="5" bestFit="1" customWidth="1"/>
    <col min="22" max="22" width="10.6640625" style="5" customWidth="1"/>
    <col min="23" max="23" width="14.33203125" style="40" bestFit="1" customWidth="1"/>
    <col min="24" max="24" width="14.44140625" style="5" bestFit="1" customWidth="1"/>
    <col min="25" max="25" width="13.6640625" style="5" customWidth="1"/>
    <col min="27" max="27" width="9.109375" style="5"/>
    <col min="28" max="28" width="13.6640625" style="5" bestFit="1" customWidth="1"/>
    <col min="29" max="29" width="12.77734375" style="5" bestFit="1" customWidth="1"/>
    <col min="30" max="30" width="11.44140625" style="5" bestFit="1" customWidth="1"/>
    <col min="31" max="16384" width="9.109375" style="5"/>
  </cols>
  <sheetData>
    <row r="1" spans="1:26" s="2" customFormat="1" ht="14.4" customHeight="1">
      <c r="A1" s="1"/>
      <c r="B1"/>
      <c r="L1" s="309"/>
      <c r="N1" s="3"/>
      <c r="O1" s="3"/>
      <c r="P1" s="3"/>
      <c r="Q1" s="3"/>
      <c r="R1" s="3"/>
      <c r="S1" s="4"/>
      <c r="W1" s="8"/>
    </row>
    <row r="2" spans="1:26" customFormat="1" ht="35.4" customHeight="1">
      <c r="A2" s="1800"/>
      <c r="B2" s="1769"/>
      <c r="C2" s="2"/>
      <c r="D2" s="5"/>
      <c r="E2" s="1797" t="s">
        <v>1469</v>
      </c>
      <c r="F2" s="1769"/>
      <c r="G2" s="1769"/>
      <c r="H2" s="1769"/>
      <c r="K2" s="5"/>
      <c r="L2" s="310"/>
      <c r="M2" s="1797"/>
      <c r="N2" s="1769"/>
      <c r="O2" s="1769"/>
      <c r="P2" s="1769"/>
      <c r="R2" s="5"/>
      <c r="S2" s="5"/>
      <c r="T2" s="7"/>
      <c r="W2" s="56"/>
    </row>
    <row r="3" spans="1:26" customFormat="1" ht="14.4" customHeight="1">
      <c r="A3" s="1">
        <v>15</v>
      </c>
      <c r="C3" s="2"/>
      <c r="D3" s="8"/>
      <c r="E3" s="8"/>
      <c r="F3" s="2"/>
      <c r="G3" s="9"/>
      <c r="H3" s="9"/>
      <c r="I3" s="9"/>
      <c r="J3" s="9"/>
      <c r="K3" s="2"/>
      <c r="L3" s="309"/>
      <c r="M3" s="2"/>
      <c r="N3" s="2"/>
      <c r="O3" s="2"/>
      <c r="P3" s="2"/>
      <c r="Q3" s="2"/>
      <c r="R3" s="2"/>
      <c r="S3" s="2"/>
      <c r="T3" s="7"/>
      <c r="W3" s="56"/>
    </row>
    <row r="4" spans="1:26" s="16" customFormat="1" ht="34.950000000000003" customHeight="1">
      <c r="A4" s="13"/>
      <c r="B4" s="14"/>
      <c r="C4" s="15"/>
      <c r="E4" s="1798" t="s">
        <v>1313</v>
      </c>
      <c r="F4" s="1799"/>
      <c r="G4" s="1799"/>
      <c r="H4" s="41"/>
      <c r="I4" s="41"/>
      <c r="J4" s="41"/>
      <c r="K4" s="41"/>
      <c r="L4" s="311"/>
      <c r="M4" s="41"/>
      <c r="N4" s="112"/>
      <c r="R4" s="18"/>
      <c r="S4" s="18"/>
      <c r="T4" s="7"/>
    </row>
    <row r="5" spans="1:26" s="16" customFormat="1" ht="10.050000000000001" customHeight="1">
      <c r="A5" s="13"/>
      <c r="B5" s="14"/>
      <c r="C5" s="15"/>
      <c r="E5" s="104"/>
      <c r="F5" s="104"/>
      <c r="G5" s="41"/>
      <c r="H5" s="41"/>
      <c r="I5" s="41"/>
      <c r="J5" s="41"/>
      <c r="K5" s="41"/>
      <c r="L5" s="311"/>
      <c r="N5" s="112"/>
      <c r="O5" s="112"/>
      <c r="R5" s="18"/>
      <c r="S5" s="18"/>
      <c r="T5" s="7"/>
    </row>
    <row r="6" spans="1:26" s="183" customFormat="1" ht="25.95" customHeight="1">
      <c r="A6" s="27"/>
      <c r="B6" s="27"/>
      <c r="C6" s="352"/>
      <c r="E6" s="133"/>
      <c r="F6" s="474" t="s">
        <v>48</v>
      </c>
      <c r="G6" s="474" t="s">
        <v>292</v>
      </c>
      <c r="H6" s="474" t="s">
        <v>339</v>
      </c>
      <c r="I6" s="1491" t="s">
        <v>5</v>
      </c>
      <c r="J6" s="1491" t="s">
        <v>504</v>
      </c>
      <c r="K6" s="474" t="s">
        <v>498</v>
      </c>
      <c r="L6" s="1492" t="s">
        <v>420</v>
      </c>
      <c r="M6" s="474" t="s">
        <v>117</v>
      </c>
      <c r="N6" s="474" t="s">
        <v>1427</v>
      </c>
      <c r="O6" s="1493" t="s">
        <v>577</v>
      </c>
      <c r="P6" s="1491" t="s">
        <v>563</v>
      </c>
      <c r="Q6" s="137" t="s">
        <v>505</v>
      </c>
      <c r="R6" s="1494" t="s">
        <v>500</v>
      </c>
      <c r="S6" s="167"/>
      <c r="T6" s="467"/>
      <c r="U6" s="134" t="s">
        <v>127</v>
      </c>
      <c r="W6" s="138" t="s">
        <v>132</v>
      </c>
      <c r="X6" s="137" t="s">
        <v>431</v>
      </c>
      <c r="Y6" s="137" t="s">
        <v>562</v>
      </c>
      <c r="Z6" s="474" t="s">
        <v>964</v>
      </c>
    </row>
    <row r="7" spans="1:26" s="19" customFormat="1" ht="25.95" customHeight="1">
      <c r="A7" s="27"/>
      <c r="B7" s="28"/>
      <c r="C7" s="35"/>
      <c r="E7" s="28"/>
      <c r="F7" s="28"/>
      <c r="G7" s="25" t="s">
        <v>12</v>
      </c>
      <c r="H7" s="25" t="s">
        <v>13</v>
      </c>
      <c r="I7" s="106" t="s">
        <v>16</v>
      </c>
      <c r="J7" s="30" t="s">
        <v>14</v>
      </c>
      <c r="K7" s="70">
        <v>9875.76</v>
      </c>
      <c r="L7" s="247">
        <v>0.1</v>
      </c>
      <c r="M7" s="32">
        <v>987.58</v>
      </c>
      <c r="N7" s="25" t="s">
        <v>121</v>
      </c>
      <c r="O7" s="32"/>
      <c r="P7" s="232"/>
      <c r="Q7" s="106"/>
      <c r="R7" s="106"/>
      <c r="S7" s="54"/>
      <c r="T7" s="59"/>
      <c r="U7" s="232">
        <v>45316</v>
      </c>
      <c r="W7" s="232"/>
      <c r="X7" s="106"/>
      <c r="Y7" s="232"/>
      <c r="Z7" s="25" t="s">
        <v>497</v>
      </c>
    </row>
    <row r="8" spans="1:26" s="19" customFormat="1" ht="25.95" customHeight="1">
      <c r="A8" s="27"/>
      <c r="B8" s="28"/>
      <c r="C8" s="35"/>
      <c r="E8" s="35"/>
      <c r="F8" s="35"/>
      <c r="G8" s="47" t="s">
        <v>506</v>
      </c>
      <c r="H8" s="47" t="s">
        <v>526</v>
      </c>
      <c r="I8" s="11" t="s">
        <v>16</v>
      </c>
      <c r="J8" s="244" t="s">
        <v>51</v>
      </c>
      <c r="K8" s="45">
        <v>12399.22</v>
      </c>
      <c r="L8" s="245">
        <v>0.1</v>
      </c>
      <c r="M8" s="45">
        <v>1239.922</v>
      </c>
      <c r="N8" s="47" t="s">
        <v>1008</v>
      </c>
      <c r="O8" s="234"/>
      <c r="P8" s="233"/>
      <c r="Q8" s="105"/>
      <c r="R8" s="105"/>
      <c r="S8" s="54"/>
      <c r="T8" s="59"/>
      <c r="U8" s="233">
        <v>45285</v>
      </c>
      <c r="W8" s="233"/>
      <c r="X8" s="105"/>
      <c r="Y8" s="233"/>
      <c r="Z8" s="47" t="s">
        <v>514</v>
      </c>
    </row>
    <row r="9" spans="1:26" s="19" customFormat="1" ht="25.95" customHeight="1">
      <c r="A9" s="27"/>
      <c r="B9" s="28"/>
      <c r="C9" s="35"/>
      <c r="E9" s="28"/>
      <c r="F9" s="28"/>
      <c r="G9" s="25" t="s">
        <v>19</v>
      </c>
      <c r="H9" s="25" t="s">
        <v>510</v>
      </c>
      <c r="I9" s="25" t="s">
        <v>16</v>
      </c>
      <c r="J9" s="25" t="s">
        <v>51</v>
      </c>
      <c r="K9" s="32">
        <v>4350</v>
      </c>
      <c r="L9" s="246">
        <v>0.15</v>
      </c>
      <c r="M9" s="32">
        <v>652.5</v>
      </c>
      <c r="N9" s="29" t="s">
        <v>121</v>
      </c>
      <c r="O9" s="32"/>
      <c r="P9" s="30"/>
      <c r="Q9" s="106"/>
      <c r="R9" s="106"/>
      <c r="S9" s="54"/>
      <c r="T9" s="59"/>
      <c r="U9" s="30">
        <v>45279</v>
      </c>
      <c r="W9" s="30"/>
      <c r="X9" s="106"/>
      <c r="Y9" s="30"/>
      <c r="Z9" s="25" t="s">
        <v>515</v>
      </c>
    </row>
    <row r="10" spans="1:26" s="19" customFormat="1" ht="25.95" customHeight="1">
      <c r="A10" s="27"/>
      <c r="B10" s="28"/>
      <c r="C10" s="35"/>
      <c r="E10" s="35"/>
      <c r="F10" s="35"/>
      <c r="G10" s="47" t="s">
        <v>28</v>
      </c>
      <c r="H10" s="47" t="s">
        <v>511</v>
      </c>
      <c r="I10" s="47" t="s">
        <v>16</v>
      </c>
      <c r="J10" s="47" t="s">
        <v>51</v>
      </c>
      <c r="K10" s="45">
        <v>5510</v>
      </c>
      <c r="L10" s="245">
        <v>0.15</v>
      </c>
      <c r="M10" s="45">
        <v>826.5</v>
      </c>
      <c r="N10" s="42" t="s">
        <v>121</v>
      </c>
      <c r="O10" s="45"/>
      <c r="P10" s="43"/>
      <c r="Q10" s="43"/>
      <c r="R10" s="43"/>
      <c r="S10" s="54"/>
      <c r="T10" s="59"/>
      <c r="U10" s="43">
        <v>45271</v>
      </c>
      <c r="W10" s="43"/>
      <c r="X10" s="43"/>
      <c r="Y10" s="43"/>
      <c r="Z10" s="47" t="s">
        <v>516</v>
      </c>
    </row>
    <row r="11" spans="1:26" s="19" customFormat="1" ht="25.95" customHeight="1">
      <c r="A11" s="27"/>
      <c r="B11" s="28"/>
      <c r="C11" s="35"/>
      <c r="E11" s="28"/>
      <c r="F11" s="28"/>
      <c r="G11" s="25" t="s">
        <v>23</v>
      </c>
      <c r="H11" s="25" t="s">
        <v>38</v>
      </c>
      <c r="I11" s="25" t="s">
        <v>22</v>
      </c>
      <c r="J11" s="25" t="s">
        <v>51</v>
      </c>
      <c r="K11" s="32">
        <v>1827</v>
      </c>
      <c r="L11" s="246">
        <v>0.15</v>
      </c>
      <c r="M11" s="32">
        <f>K11*L11</f>
        <v>274.05</v>
      </c>
      <c r="N11" s="29" t="s">
        <v>121</v>
      </c>
      <c r="O11" s="55"/>
      <c r="P11" s="30"/>
      <c r="Q11" s="30"/>
      <c r="R11" s="30"/>
      <c r="S11" s="54"/>
      <c r="T11" s="59"/>
      <c r="U11" s="30">
        <v>45240</v>
      </c>
      <c r="W11" s="30"/>
      <c r="X11" s="30"/>
      <c r="Y11" s="30"/>
      <c r="Z11" s="25" t="s">
        <v>520</v>
      </c>
    </row>
    <row r="12" spans="1:26" s="19" customFormat="1" ht="25.95" customHeight="1">
      <c r="A12" s="27"/>
      <c r="B12" s="28"/>
      <c r="C12" s="35"/>
      <c r="E12" s="35"/>
      <c r="F12" s="35"/>
      <c r="G12" s="47" t="s">
        <v>525</v>
      </c>
      <c r="H12" s="47" t="s">
        <v>509</v>
      </c>
      <c r="I12" s="47" t="s">
        <v>16</v>
      </c>
      <c r="J12" s="47" t="s">
        <v>51</v>
      </c>
      <c r="K12" s="45">
        <v>5800</v>
      </c>
      <c r="L12" s="245">
        <v>0.15</v>
      </c>
      <c r="M12" s="45">
        <f>K12*L12</f>
        <v>870</v>
      </c>
      <c r="N12" s="42" t="s">
        <v>121</v>
      </c>
      <c r="O12" s="45"/>
      <c r="P12" s="43"/>
      <c r="Q12" s="43"/>
      <c r="R12" s="43"/>
      <c r="S12" s="54"/>
      <c r="T12" s="59"/>
      <c r="U12" s="43">
        <v>45216</v>
      </c>
      <c r="W12" s="43"/>
      <c r="X12" s="43"/>
      <c r="Y12" s="43"/>
      <c r="Z12" s="47" t="s">
        <v>523</v>
      </c>
    </row>
    <row r="13" spans="1:26" s="19" customFormat="1" ht="25.95" customHeight="1">
      <c r="A13" s="27"/>
      <c r="B13" s="28"/>
      <c r="C13" s="35"/>
      <c r="E13" s="28"/>
      <c r="F13" s="28"/>
      <c r="G13" s="25" t="s">
        <v>537</v>
      </c>
      <c r="H13" s="25" t="s">
        <v>536</v>
      </c>
      <c r="I13" s="25" t="s">
        <v>26</v>
      </c>
      <c r="J13" s="25" t="s">
        <v>51</v>
      </c>
      <c r="K13" s="32">
        <v>8043</v>
      </c>
      <c r="L13" s="246">
        <v>0.1</v>
      </c>
      <c r="M13" s="32">
        <f>K13*L13</f>
        <v>804.30000000000007</v>
      </c>
      <c r="N13" s="29" t="s">
        <v>121</v>
      </c>
      <c r="O13" s="55"/>
      <c r="P13" s="30"/>
      <c r="Q13" s="30"/>
      <c r="R13" s="30"/>
      <c r="T13" s="7"/>
      <c r="U13" s="30">
        <v>45214</v>
      </c>
      <c r="W13" s="30"/>
      <c r="X13" s="30"/>
      <c r="Y13" s="30"/>
      <c r="Z13" s="25" t="s">
        <v>530</v>
      </c>
    </row>
    <row r="14" spans="1:26" s="19" customFormat="1" ht="25.95" customHeight="1">
      <c r="A14" s="27"/>
      <c r="B14" s="28"/>
      <c r="C14" s="35"/>
      <c r="E14" s="324"/>
      <c r="F14" s="324"/>
      <c r="G14" s="325" t="s">
        <v>539</v>
      </c>
      <c r="H14" s="325" t="s">
        <v>540</v>
      </c>
      <c r="I14" s="325" t="s">
        <v>26</v>
      </c>
      <c r="J14" s="325" t="s">
        <v>14</v>
      </c>
      <c r="K14" s="327">
        <v>11500</v>
      </c>
      <c r="L14" s="328">
        <v>0.1</v>
      </c>
      <c r="M14" s="327">
        <f>K14*L14</f>
        <v>1150</v>
      </c>
      <c r="N14" s="329" t="s">
        <v>121</v>
      </c>
      <c r="O14" s="327"/>
      <c r="P14" s="326"/>
      <c r="Q14" s="330"/>
      <c r="R14" s="329"/>
      <c r="T14" s="7"/>
      <c r="U14" s="326">
        <v>45211</v>
      </c>
      <c r="W14" s="326"/>
      <c r="X14" s="330"/>
      <c r="Y14" s="326"/>
      <c r="Z14" s="325" t="s">
        <v>538</v>
      </c>
    </row>
    <row r="15" spans="1:26" s="19" customFormat="1" ht="25.95" customHeight="1">
      <c r="A15" s="27"/>
      <c r="B15" s="28"/>
      <c r="C15" s="35"/>
      <c r="E15" s="28"/>
      <c r="F15" s="28"/>
      <c r="G15" s="25"/>
      <c r="H15" s="25"/>
      <c r="I15" s="25"/>
      <c r="J15" s="30"/>
      <c r="K15" s="32"/>
      <c r="L15" s="246" t="s">
        <v>565</v>
      </c>
      <c r="M15" s="32">
        <f>SUM(M7:M14)</f>
        <v>6804.8519999999999</v>
      </c>
      <c r="N15" s="29"/>
      <c r="O15" s="55"/>
      <c r="P15" s="30"/>
      <c r="Q15" s="30"/>
      <c r="R15" s="30"/>
      <c r="T15" s="7"/>
      <c r="W15" s="12"/>
    </row>
    <row r="16" spans="1:26" s="19" customFormat="1" ht="25.95" customHeight="1">
      <c r="A16" s="27"/>
      <c r="B16" s="28"/>
      <c r="C16" s="35"/>
      <c r="E16" s="28"/>
      <c r="F16" s="28"/>
      <c r="G16" s="25"/>
      <c r="H16" s="25"/>
      <c r="I16" s="25"/>
      <c r="J16" s="30"/>
      <c r="K16" s="32"/>
      <c r="L16" s="246"/>
      <c r="M16" s="32"/>
      <c r="N16" s="29"/>
      <c r="O16" s="55"/>
      <c r="P16" s="30"/>
      <c r="Q16" s="30"/>
      <c r="R16" s="30"/>
      <c r="T16" s="7"/>
      <c r="W16" s="12"/>
    </row>
    <row r="17" spans="1:23" s="19" customFormat="1" ht="25.95" customHeight="1">
      <c r="A17" s="27"/>
      <c r="B17" s="28"/>
      <c r="C17" s="35"/>
      <c r="E17" s="28"/>
      <c r="F17" s="28"/>
      <c r="G17" s="25"/>
      <c r="H17" s="25"/>
      <c r="I17" s="25"/>
      <c r="J17" s="30"/>
      <c r="K17" s="32"/>
      <c r="L17" s="246"/>
      <c r="M17" s="32"/>
      <c r="N17" s="29"/>
      <c r="O17" s="55"/>
      <c r="P17" s="30"/>
      <c r="Q17" s="30"/>
      <c r="R17" s="30"/>
      <c r="T17" s="7"/>
      <c r="W17" s="12"/>
    </row>
    <row r="18" spans="1:23" s="19" customFormat="1" ht="25.95" customHeight="1">
      <c r="A18" s="27"/>
      <c r="B18" s="28"/>
      <c r="C18" s="35"/>
      <c r="E18" s="28"/>
      <c r="F18" s="28"/>
      <c r="G18" s="25"/>
      <c r="H18" s="25"/>
      <c r="I18" s="25"/>
      <c r="J18" s="30"/>
      <c r="K18" s="32"/>
      <c r="L18" s="246"/>
      <c r="M18" s="32"/>
      <c r="N18" s="29"/>
      <c r="O18" s="55"/>
      <c r="P18" s="30"/>
      <c r="Q18" s="30"/>
      <c r="R18" s="30"/>
      <c r="T18" s="7"/>
      <c r="W18" s="12"/>
    </row>
    <row r="19" spans="1:23" s="19" customFormat="1" ht="25.95" customHeight="1">
      <c r="A19" s="27"/>
      <c r="B19" s="28"/>
      <c r="C19" s="35"/>
      <c r="E19" s="28"/>
      <c r="F19" s="28"/>
      <c r="G19" s="25"/>
      <c r="H19" s="25"/>
      <c r="I19" s="25"/>
      <c r="J19" s="30"/>
      <c r="K19" s="32"/>
      <c r="L19" s="246"/>
      <c r="M19" s="32"/>
      <c r="N19" s="29"/>
      <c r="O19" s="55"/>
      <c r="P19" s="30"/>
      <c r="Q19" s="30"/>
      <c r="R19" s="30"/>
      <c r="T19" s="7"/>
      <c r="W19" s="12"/>
    </row>
    <row r="20" spans="1:23" s="19" customFormat="1" ht="25.95" customHeight="1">
      <c r="A20" s="27"/>
      <c r="B20" s="28"/>
      <c r="C20" s="35"/>
      <c r="E20" s="28"/>
      <c r="F20" s="28"/>
      <c r="G20" s="25"/>
      <c r="H20" s="25"/>
      <c r="I20" s="25"/>
      <c r="J20" s="30"/>
      <c r="K20" s="32"/>
      <c r="L20" s="246"/>
      <c r="M20" s="32"/>
      <c r="N20" s="29"/>
      <c r="O20" s="55"/>
      <c r="P20" s="30"/>
      <c r="Q20" s="30"/>
      <c r="R20" s="30"/>
      <c r="T20" s="7"/>
      <c r="W20" s="12"/>
    </row>
    <row r="21" spans="1:23" s="2" customFormat="1" ht="31.95" customHeight="1">
      <c r="A21" s="36"/>
      <c r="C21" s="35"/>
      <c r="D21" s="19"/>
      <c r="E21" s="28"/>
      <c r="F21" s="28"/>
      <c r="G21" s="25"/>
      <c r="H21" s="25"/>
      <c r="I21" s="25"/>
      <c r="J21" s="30"/>
      <c r="K21" s="32"/>
      <c r="L21" s="246"/>
      <c r="M21" s="32"/>
      <c r="N21" s="29"/>
      <c r="O21" s="55"/>
      <c r="P21" s="30"/>
      <c r="Q21" s="30"/>
      <c r="R21" s="30"/>
      <c r="S21" s="19"/>
      <c r="W21" s="8"/>
    </row>
    <row r="22" spans="1:23" s="2" customFormat="1" ht="25.95" customHeight="1">
      <c r="A22" s="36"/>
      <c r="C22" s="35"/>
      <c r="D22" s="19"/>
      <c r="E22" s="28"/>
      <c r="F22" s="28"/>
      <c r="G22" s="25"/>
      <c r="H22" s="25"/>
      <c r="I22" s="25"/>
      <c r="J22" s="30"/>
      <c r="K22" s="32"/>
      <c r="L22" s="246"/>
      <c r="M22" s="32"/>
      <c r="N22" s="29"/>
      <c r="O22" s="55"/>
      <c r="P22" s="30"/>
      <c r="Q22" s="30"/>
      <c r="R22" s="30"/>
      <c r="S22" s="19"/>
      <c r="W22" s="8"/>
    </row>
    <row r="23" spans="1:23" ht="19.95" customHeight="1">
      <c r="D23" s="19"/>
      <c r="E23" s="28"/>
      <c r="F23" s="28"/>
      <c r="G23" s="25"/>
      <c r="H23" s="25"/>
      <c r="I23" s="25"/>
      <c r="J23" s="30"/>
      <c r="K23" s="32"/>
      <c r="L23" s="246"/>
      <c r="M23" s="32"/>
      <c r="N23" s="29"/>
      <c r="O23" s="55"/>
      <c r="P23" s="30"/>
      <c r="Q23" s="30"/>
      <c r="R23" s="30"/>
    </row>
    <row r="24" spans="1:23" ht="19.95" customHeight="1">
      <c r="D24" s="19"/>
      <c r="E24" s="28"/>
      <c r="F24" s="28"/>
      <c r="G24" s="25"/>
      <c r="H24" s="25"/>
      <c r="I24" s="25"/>
      <c r="J24" s="30"/>
      <c r="K24" s="32"/>
      <c r="L24" s="246"/>
      <c r="M24" s="32"/>
      <c r="N24" s="29"/>
      <c r="O24" s="55"/>
      <c r="P24" s="30"/>
      <c r="Q24" s="30"/>
      <c r="R24" s="30"/>
    </row>
    <row r="25" spans="1:23" ht="19.95" customHeight="1">
      <c r="D25" s="19"/>
      <c r="E25" s="28"/>
      <c r="F25" s="28"/>
      <c r="G25" s="25"/>
      <c r="H25" s="25"/>
      <c r="I25" s="25"/>
      <c r="J25" s="30"/>
      <c r="K25" s="32"/>
      <c r="L25" s="246"/>
      <c r="M25" s="32"/>
      <c r="N25" s="29"/>
      <c r="O25" s="55"/>
      <c r="P25" s="30"/>
      <c r="Q25" s="30"/>
      <c r="R25" s="30"/>
    </row>
    <row r="26" spans="1:23" ht="19.95" customHeight="1">
      <c r="D26" s="19"/>
      <c r="E26" s="28"/>
      <c r="F26" s="28"/>
      <c r="G26" s="25"/>
      <c r="H26" s="25"/>
      <c r="I26" s="25"/>
      <c r="J26" s="30"/>
      <c r="K26" s="32"/>
      <c r="L26" s="246"/>
      <c r="M26" s="32"/>
      <c r="N26" s="29"/>
      <c r="O26" s="55"/>
      <c r="P26" s="30"/>
      <c r="Q26" s="30"/>
      <c r="R26" s="30"/>
    </row>
    <row r="27" spans="1:23">
      <c r="D27" s="19"/>
      <c r="E27" s="28"/>
      <c r="F27" s="28"/>
      <c r="G27" s="25"/>
      <c r="H27" s="25"/>
      <c r="I27" s="25"/>
      <c r="J27" s="30"/>
      <c r="K27" s="32"/>
      <c r="L27" s="246"/>
      <c r="M27" s="32"/>
      <c r="N27" s="29"/>
      <c r="O27" s="55"/>
      <c r="P27" s="30"/>
      <c r="Q27" s="30"/>
      <c r="R27" s="30"/>
    </row>
    <row r="28" spans="1:23">
      <c r="D28" s="19"/>
      <c r="E28" s="28"/>
      <c r="F28" s="28"/>
      <c r="G28" s="25"/>
      <c r="H28" s="25"/>
      <c r="I28" s="25"/>
      <c r="J28" s="30"/>
      <c r="K28" s="32"/>
      <c r="L28" s="246"/>
      <c r="M28" s="32"/>
      <c r="N28" s="29"/>
      <c r="O28" s="55"/>
      <c r="P28" s="30"/>
      <c r="Q28" s="30"/>
      <c r="R28" s="30"/>
    </row>
    <row r="29" spans="1:23">
      <c r="D29" s="19"/>
      <c r="E29" s="28"/>
      <c r="F29" s="28"/>
      <c r="G29" s="25"/>
      <c r="H29" s="25"/>
      <c r="I29" s="25"/>
      <c r="J29" s="30"/>
      <c r="K29" s="32"/>
      <c r="L29" s="246"/>
      <c r="M29" s="32"/>
      <c r="N29" s="29"/>
      <c r="O29" s="55"/>
      <c r="P29" s="30"/>
      <c r="Q29" s="30"/>
      <c r="R29" s="30"/>
    </row>
    <row r="30" spans="1:23">
      <c r="D30" s="19"/>
      <c r="E30" s="28"/>
      <c r="F30" s="28"/>
      <c r="G30" s="25"/>
      <c r="H30" s="25"/>
      <c r="I30" s="25"/>
      <c r="J30" s="30"/>
      <c r="K30" s="32"/>
      <c r="L30" s="246"/>
      <c r="M30" s="32"/>
      <c r="N30" s="29"/>
      <c r="O30" s="55"/>
      <c r="P30" s="30"/>
      <c r="Q30" s="30"/>
      <c r="R30" s="30"/>
    </row>
    <row r="31" spans="1:23">
      <c r="D31" s="19"/>
      <c r="E31" s="28"/>
      <c r="F31" s="28"/>
      <c r="G31" s="25"/>
      <c r="H31" s="25"/>
      <c r="I31" s="25"/>
      <c r="J31" s="30"/>
      <c r="K31" s="32"/>
      <c r="L31" s="246"/>
      <c r="M31" s="32"/>
      <c r="N31" s="29"/>
      <c r="O31" s="55"/>
      <c r="P31" s="30"/>
      <c r="Q31" s="30"/>
      <c r="R31" s="30"/>
    </row>
    <row r="32" spans="1:23">
      <c r="D32" s="19"/>
      <c r="E32" s="28"/>
      <c r="F32" s="28"/>
      <c r="G32" s="25"/>
      <c r="H32" s="25"/>
      <c r="I32" s="25"/>
      <c r="J32" s="30"/>
      <c r="K32" s="32"/>
      <c r="L32" s="246"/>
      <c r="M32" s="32"/>
      <c r="N32" s="29"/>
      <c r="O32" s="55"/>
      <c r="P32" s="30"/>
      <c r="Q32" s="30"/>
      <c r="R32" s="30"/>
    </row>
    <row r="33" spans="4:18">
      <c r="D33" s="19"/>
      <c r="E33" s="28"/>
      <c r="F33" s="28"/>
      <c r="G33" s="25"/>
      <c r="H33" s="25"/>
      <c r="I33" s="25"/>
      <c r="J33" s="30"/>
      <c r="K33" s="32"/>
      <c r="L33" s="246"/>
      <c r="M33" s="32"/>
      <c r="N33" s="29"/>
      <c r="O33" s="55"/>
      <c r="P33" s="30"/>
      <c r="Q33" s="30"/>
      <c r="R33" s="30"/>
    </row>
    <row r="34" spans="4:18">
      <c r="D34" s="19"/>
      <c r="E34" s="28"/>
      <c r="F34" s="28"/>
      <c r="G34" s="25"/>
      <c r="H34" s="25"/>
      <c r="I34" s="25"/>
      <c r="J34" s="30"/>
      <c r="K34" s="32"/>
      <c r="L34" s="246"/>
      <c r="M34" s="32"/>
      <c r="N34" s="29"/>
      <c r="O34" s="55"/>
      <c r="P34" s="30"/>
      <c r="Q34" s="30"/>
      <c r="R34" s="30"/>
    </row>
    <row r="35" spans="4:18">
      <c r="D35" s="19"/>
      <c r="E35" s="28"/>
      <c r="F35" s="28"/>
      <c r="G35" s="25"/>
      <c r="H35" s="25"/>
      <c r="I35" s="25"/>
      <c r="J35" s="30"/>
      <c r="K35" s="32"/>
      <c r="L35" s="246"/>
      <c r="M35" s="32"/>
      <c r="N35" s="29"/>
      <c r="O35" s="55"/>
      <c r="P35" s="30"/>
      <c r="Q35" s="30"/>
      <c r="R35" s="30"/>
    </row>
    <row r="36" spans="4:18">
      <c r="D36" s="19"/>
      <c r="E36" s="28"/>
      <c r="F36" s="28"/>
      <c r="G36" s="25"/>
      <c r="H36" s="25"/>
      <c r="I36" s="25"/>
      <c r="J36" s="30"/>
      <c r="K36" s="32"/>
      <c r="L36" s="246"/>
      <c r="M36" s="32"/>
      <c r="N36" s="29"/>
      <c r="O36" s="55"/>
      <c r="P36" s="30"/>
      <c r="Q36" s="30"/>
      <c r="R36" s="30"/>
    </row>
    <row r="37" spans="4:18">
      <c r="D37" s="19"/>
      <c r="E37" s="28"/>
      <c r="F37" s="28"/>
      <c r="G37" s="25"/>
      <c r="H37" s="25"/>
      <c r="I37" s="25"/>
      <c r="J37" s="30"/>
      <c r="K37" s="32"/>
      <c r="L37" s="246"/>
      <c r="M37" s="32"/>
      <c r="N37" s="29"/>
      <c r="O37" s="55"/>
      <c r="P37" s="30"/>
      <c r="Q37" s="30"/>
      <c r="R37" s="30"/>
    </row>
    <row r="38" spans="4:18">
      <c r="D38" s="19"/>
      <c r="E38" s="28"/>
      <c r="F38" s="28"/>
      <c r="G38" s="25"/>
      <c r="H38" s="25"/>
      <c r="I38" s="25"/>
      <c r="J38" s="30"/>
      <c r="K38" s="32"/>
      <c r="L38" s="246"/>
      <c r="M38" s="32"/>
      <c r="N38" s="29"/>
      <c r="O38" s="55"/>
      <c r="P38" s="30"/>
      <c r="Q38" s="30"/>
      <c r="R38" s="30"/>
    </row>
    <row r="39" spans="4:18">
      <c r="D39" s="19"/>
      <c r="E39" s="28"/>
      <c r="F39" s="28"/>
      <c r="G39" s="25"/>
      <c r="H39" s="25"/>
      <c r="I39" s="25"/>
      <c r="J39" s="30"/>
      <c r="K39" s="32"/>
      <c r="L39" s="246"/>
      <c r="M39" s="32"/>
      <c r="N39" s="29"/>
      <c r="O39" s="55"/>
      <c r="P39" s="30"/>
      <c r="Q39" s="30"/>
      <c r="R39" s="30"/>
    </row>
    <row r="40" spans="4:18">
      <c r="D40" s="19"/>
      <c r="E40" s="28"/>
      <c r="F40" s="28"/>
      <c r="G40" s="25"/>
      <c r="H40" s="25"/>
      <c r="I40" s="25"/>
      <c r="J40" s="30"/>
      <c r="K40" s="32"/>
      <c r="L40" s="246"/>
      <c r="M40" s="32"/>
      <c r="N40" s="29"/>
      <c r="O40" s="55"/>
      <c r="P40" s="30"/>
      <c r="Q40" s="30"/>
      <c r="R40" s="30"/>
    </row>
    <row r="41" spans="4:18">
      <c r="D41" s="19"/>
      <c r="E41" s="28"/>
      <c r="F41" s="28"/>
      <c r="G41" s="25"/>
      <c r="H41" s="25"/>
      <c r="I41" s="25"/>
      <c r="J41" s="30"/>
      <c r="K41" s="32"/>
      <c r="L41" s="246"/>
      <c r="M41" s="32"/>
      <c r="N41" s="29"/>
      <c r="O41" s="55"/>
      <c r="P41" s="30"/>
      <c r="Q41" s="30"/>
      <c r="R41" s="30"/>
    </row>
    <row r="42" spans="4:18">
      <c r="D42" s="19"/>
      <c r="E42" s="28"/>
      <c r="F42" s="28"/>
      <c r="G42" s="25"/>
      <c r="H42" s="25"/>
      <c r="I42" s="25"/>
      <c r="J42" s="30"/>
      <c r="K42" s="32"/>
      <c r="L42" s="246"/>
      <c r="M42" s="32"/>
      <c r="N42" s="29"/>
      <c r="O42" s="55"/>
      <c r="P42" s="30"/>
      <c r="Q42" s="30"/>
      <c r="R42" s="30"/>
    </row>
    <row r="43" spans="4:18">
      <c r="D43" s="19"/>
      <c r="E43" s="28"/>
      <c r="F43" s="28"/>
      <c r="G43" s="25"/>
      <c r="H43" s="25"/>
      <c r="I43" s="25"/>
      <c r="J43" s="30"/>
      <c r="K43" s="32"/>
      <c r="L43" s="246"/>
      <c r="M43" s="32"/>
      <c r="N43" s="29"/>
      <c r="O43" s="55"/>
      <c r="P43" s="30"/>
      <c r="Q43" s="30"/>
      <c r="R43" s="30"/>
    </row>
    <row r="44" spans="4:18">
      <c r="D44" s="19"/>
      <c r="E44" s="28"/>
      <c r="F44" s="28"/>
      <c r="G44" s="25"/>
      <c r="H44" s="25"/>
      <c r="I44" s="25"/>
      <c r="J44" s="30"/>
      <c r="K44" s="32"/>
      <c r="L44" s="246"/>
      <c r="M44" s="32"/>
      <c r="N44" s="29"/>
      <c r="O44" s="55"/>
      <c r="P44" s="30"/>
      <c r="Q44" s="30"/>
      <c r="R44" s="30"/>
    </row>
    <row r="45" spans="4:18">
      <c r="D45" s="19"/>
      <c r="E45" s="28"/>
      <c r="F45" s="28"/>
      <c r="G45" s="25"/>
      <c r="H45" s="25"/>
      <c r="I45" s="25"/>
      <c r="J45" s="30"/>
      <c r="K45" s="32"/>
      <c r="L45" s="246"/>
      <c r="M45" s="32"/>
      <c r="N45" s="29"/>
      <c r="O45" s="55"/>
      <c r="P45" s="30"/>
      <c r="Q45" s="30"/>
      <c r="R45" s="30"/>
    </row>
    <row r="46" spans="4:18">
      <c r="D46" s="19"/>
      <c r="E46" s="28"/>
      <c r="F46" s="28"/>
      <c r="G46" s="25"/>
      <c r="H46" s="25"/>
      <c r="I46" s="25"/>
      <c r="J46" s="30"/>
      <c r="K46" s="32"/>
      <c r="L46" s="246"/>
      <c r="M46" s="32"/>
      <c r="N46" s="29"/>
      <c r="O46" s="55"/>
      <c r="P46" s="30"/>
      <c r="Q46" s="30"/>
      <c r="R46" s="30"/>
    </row>
    <row r="47" spans="4:18">
      <c r="D47" s="19"/>
      <c r="E47" s="28"/>
      <c r="F47" s="28"/>
      <c r="G47" s="25"/>
      <c r="H47" s="25"/>
      <c r="I47" s="25"/>
      <c r="J47" s="30"/>
      <c r="K47" s="32"/>
      <c r="L47" s="246"/>
      <c r="M47" s="32"/>
      <c r="N47" s="29"/>
      <c r="O47" s="55"/>
      <c r="P47" s="30"/>
      <c r="Q47" s="30"/>
      <c r="R47" s="30"/>
    </row>
    <row r="48" spans="4:18">
      <c r="D48" s="19"/>
      <c r="E48" s="28"/>
      <c r="F48" s="28"/>
      <c r="G48" s="25"/>
      <c r="H48" s="25"/>
      <c r="I48" s="25"/>
      <c r="J48" s="30"/>
      <c r="K48" s="32"/>
      <c r="L48" s="246"/>
      <c r="M48" s="32"/>
      <c r="N48" s="29"/>
      <c r="O48" s="55"/>
      <c r="P48" s="30"/>
      <c r="Q48" s="30"/>
      <c r="R48" s="30"/>
    </row>
    <row r="49" spans="4:18">
      <c r="D49" s="19"/>
      <c r="E49" s="28"/>
      <c r="F49" s="28"/>
      <c r="G49" s="25"/>
      <c r="H49" s="25"/>
      <c r="I49" s="25"/>
      <c r="J49" s="30"/>
      <c r="K49" s="32"/>
      <c r="L49" s="246"/>
      <c r="M49" s="32"/>
      <c r="N49" s="29"/>
      <c r="O49" s="55"/>
      <c r="P49" s="30"/>
      <c r="Q49" s="30"/>
      <c r="R49" s="30"/>
    </row>
    <row r="50" spans="4:18">
      <c r="D50" s="19"/>
      <c r="E50" s="28"/>
      <c r="F50" s="28"/>
      <c r="G50" s="25"/>
      <c r="H50" s="25"/>
      <c r="I50" s="25"/>
      <c r="J50" s="30"/>
      <c r="K50" s="32"/>
      <c r="L50" s="246"/>
      <c r="M50" s="32"/>
      <c r="N50" s="29"/>
      <c r="O50" s="55"/>
      <c r="P50" s="30"/>
      <c r="Q50" s="30"/>
      <c r="R50" s="30"/>
    </row>
    <row r="51" spans="4:18">
      <c r="D51" s="19"/>
      <c r="E51" s="28"/>
      <c r="F51" s="28"/>
      <c r="G51" s="25"/>
      <c r="H51" s="25"/>
      <c r="I51" s="25"/>
      <c r="J51" s="30"/>
      <c r="K51" s="32"/>
      <c r="L51" s="246"/>
      <c r="M51" s="32"/>
      <c r="N51" s="29"/>
      <c r="O51" s="55"/>
      <c r="P51" s="30"/>
      <c r="Q51" s="30"/>
      <c r="R51" s="30"/>
    </row>
    <row r="52" spans="4:18">
      <c r="D52" s="19"/>
      <c r="E52" s="28"/>
      <c r="F52" s="28"/>
      <c r="G52" s="25"/>
      <c r="H52" s="25"/>
      <c r="I52" s="25"/>
      <c r="J52" s="30"/>
      <c r="K52" s="32"/>
      <c r="L52" s="246"/>
      <c r="M52" s="32"/>
      <c r="N52" s="29"/>
      <c r="O52" s="55"/>
      <c r="P52" s="30"/>
      <c r="Q52" s="30"/>
      <c r="R52" s="30"/>
    </row>
    <row r="53" spans="4:18">
      <c r="D53" s="19"/>
      <c r="E53" s="28"/>
      <c r="F53" s="28"/>
      <c r="G53" s="25"/>
      <c r="H53" s="25"/>
      <c r="I53" s="25"/>
      <c r="J53" s="30"/>
      <c r="K53" s="32"/>
      <c r="L53" s="246"/>
      <c r="M53" s="32"/>
      <c r="N53" s="29"/>
      <c r="O53" s="55"/>
      <c r="P53" s="30"/>
      <c r="Q53" s="30"/>
      <c r="R53" s="30"/>
    </row>
    <row r="54" spans="4:18">
      <c r="D54" s="19"/>
      <c r="E54" s="28"/>
      <c r="F54" s="28"/>
      <c r="G54" s="25"/>
      <c r="H54" s="25"/>
      <c r="I54" s="25"/>
      <c r="J54" s="30"/>
      <c r="K54" s="32"/>
      <c r="L54" s="246"/>
      <c r="M54" s="32"/>
      <c r="N54" s="29"/>
      <c r="O54" s="55"/>
      <c r="P54" s="30"/>
      <c r="Q54" s="30"/>
      <c r="R54" s="30"/>
    </row>
    <row r="55" spans="4:18">
      <c r="D55" s="19"/>
      <c r="E55" s="28"/>
      <c r="F55" s="28"/>
      <c r="G55" s="25"/>
      <c r="H55" s="25"/>
      <c r="I55" s="25"/>
      <c r="J55" s="30"/>
      <c r="K55" s="32"/>
      <c r="L55" s="246"/>
      <c r="M55" s="32"/>
      <c r="N55" s="29"/>
      <c r="O55" s="55"/>
      <c r="P55" s="30"/>
      <c r="Q55" s="30"/>
      <c r="R55" s="30"/>
    </row>
    <row r="56" spans="4:18">
      <c r="D56" s="19"/>
      <c r="E56" s="28"/>
      <c r="F56" s="28"/>
      <c r="G56" s="25"/>
      <c r="H56" s="25"/>
      <c r="I56" s="25"/>
      <c r="J56" s="30"/>
      <c r="K56" s="32"/>
      <c r="L56" s="246"/>
      <c r="M56" s="32"/>
      <c r="N56" s="29"/>
      <c r="O56" s="55"/>
      <c r="P56" s="30"/>
      <c r="Q56" s="30"/>
      <c r="R56" s="30"/>
    </row>
    <row r="57" spans="4:18">
      <c r="D57" s="19"/>
      <c r="E57" s="28"/>
      <c r="F57" s="28"/>
      <c r="G57" s="25"/>
      <c r="H57" s="25"/>
      <c r="I57" s="25"/>
      <c r="J57" s="30"/>
      <c r="K57" s="32"/>
      <c r="L57" s="246"/>
      <c r="M57" s="32"/>
      <c r="N57" s="29"/>
      <c r="O57" s="55"/>
      <c r="P57" s="30"/>
      <c r="Q57" s="30"/>
      <c r="R57" s="30"/>
    </row>
    <row r="58" spans="4:18">
      <c r="D58" s="19"/>
      <c r="E58" s="28"/>
      <c r="F58" s="28"/>
      <c r="G58" s="25"/>
      <c r="H58" s="25"/>
      <c r="I58" s="25"/>
      <c r="J58" s="30"/>
      <c r="K58" s="32"/>
      <c r="L58" s="246"/>
      <c r="M58" s="32"/>
      <c r="N58" s="29"/>
      <c r="O58" s="55"/>
      <c r="P58" s="30"/>
      <c r="Q58" s="30"/>
      <c r="R58" s="30"/>
    </row>
    <row r="59" spans="4:18">
      <c r="D59" s="19"/>
      <c r="E59" s="28"/>
      <c r="F59" s="28"/>
      <c r="G59" s="25"/>
      <c r="H59" s="25"/>
      <c r="I59" s="25"/>
      <c r="J59" s="30"/>
      <c r="K59" s="32"/>
      <c r="L59" s="246"/>
      <c r="M59" s="32"/>
      <c r="N59" s="29"/>
      <c r="O59" s="55"/>
      <c r="P59" s="30"/>
      <c r="Q59" s="30"/>
      <c r="R59" s="30"/>
    </row>
    <row r="60" spans="4:18">
      <c r="D60" s="19"/>
      <c r="E60" s="28"/>
      <c r="F60" s="28"/>
      <c r="G60" s="25"/>
      <c r="H60" s="25"/>
      <c r="I60" s="25"/>
      <c r="J60" s="30"/>
      <c r="K60" s="32"/>
      <c r="L60" s="246"/>
      <c r="M60" s="32"/>
      <c r="N60" s="29"/>
      <c r="O60" s="55"/>
      <c r="P60" s="30"/>
      <c r="Q60" s="30"/>
      <c r="R60" s="30"/>
    </row>
    <row r="61" spans="4:18">
      <c r="D61" s="19"/>
      <c r="E61" s="28"/>
      <c r="F61" s="28"/>
      <c r="G61" s="25"/>
      <c r="H61" s="25"/>
      <c r="I61" s="25"/>
      <c r="J61" s="30"/>
      <c r="K61" s="32"/>
      <c r="L61" s="246"/>
      <c r="M61" s="32"/>
      <c r="N61" s="29"/>
      <c r="O61" s="55"/>
      <c r="P61" s="30"/>
      <c r="Q61" s="30"/>
      <c r="R61" s="30"/>
    </row>
    <row r="62" spans="4:18">
      <c r="D62" s="19"/>
      <c r="E62" s="28"/>
      <c r="F62" s="28"/>
      <c r="G62" s="25"/>
      <c r="H62" s="25"/>
      <c r="I62" s="25"/>
      <c r="J62" s="30"/>
      <c r="K62" s="32"/>
      <c r="L62" s="246"/>
      <c r="M62" s="32"/>
      <c r="N62" s="29"/>
      <c r="O62" s="55"/>
      <c r="P62" s="30"/>
      <c r="Q62" s="30"/>
      <c r="R62" s="30"/>
    </row>
    <row r="63" spans="4:18">
      <c r="D63" s="19"/>
      <c r="E63" s="28"/>
      <c r="F63" s="28"/>
      <c r="G63" s="25"/>
      <c r="H63" s="25"/>
      <c r="I63" s="25"/>
      <c r="J63" s="30"/>
      <c r="K63" s="32"/>
      <c r="L63" s="246"/>
      <c r="M63" s="32"/>
      <c r="N63" s="29"/>
      <c r="O63" s="55"/>
      <c r="P63" s="30"/>
      <c r="Q63" s="30"/>
      <c r="R63" s="30"/>
    </row>
    <row r="64" spans="4:18">
      <c r="D64" s="19"/>
      <c r="E64" s="28"/>
      <c r="F64" s="28"/>
      <c r="G64" s="25"/>
      <c r="H64" s="25"/>
      <c r="I64" s="25"/>
      <c r="J64" s="30"/>
      <c r="K64" s="32"/>
      <c r="L64" s="246"/>
      <c r="M64" s="32"/>
      <c r="N64" s="29"/>
      <c r="O64" s="55"/>
      <c r="P64" s="30"/>
      <c r="Q64" s="30"/>
      <c r="R64" s="30"/>
    </row>
    <row r="65" spans="4:18">
      <c r="D65" s="19"/>
      <c r="E65" s="28"/>
      <c r="F65" s="28"/>
      <c r="G65" s="25"/>
      <c r="H65" s="25"/>
      <c r="I65" s="25"/>
      <c r="J65" s="30"/>
      <c r="K65" s="32"/>
      <c r="L65" s="246"/>
      <c r="M65" s="32"/>
      <c r="N65" s="29"/>
      <c r="O65" s="55"/>
      <c r="P65" s="30"/>
      <c r="Q65" s="30"/>
      <c r="R65" s="30"/>
    </row>
    <row r="66" spans="4:18">
      <c r="D66" s="19"/>
      <c r="E66" s="28"/>
      <c r="F66" s="28"/>
      <c r="G66" s="25"/>
      <c r="H66" s="25"/>
      <c r="I66" s="25"/>
      <c r="J66" s="30"/>
      <c r="K66" s="32"/>
      <c r="L66" s="246"/>
      <c r="M66" s="32"/>
      <c r="N66" s="29"/>
      <c r="O66" s="55"/>
      <c r="P66" s="30"/>
      <c r="Q66" s="30"/>
      <c r="R66" s="30"/>
    </row>
    <row r="67" spans="4:18">
      <c r="D67" s="19"/>
      <c r="E67" s="28"/>
      <c r="F67" s="28"/>
      <c r="G67" s="25"/>
      <c r="H67" s="25"/>
      <c r="I67" s="25"/>
      <c r="J67" s="30"/>
      <c r="K67" s="32"/>
      <c r="L67" s="246"/>
      <c r="M67" s="32"/>
      <c r="N67" s="29"/>
      <c r="O67" s="55"/>
      <c r="P67" s="30"/>
      <c r="Q67" s="30"/>
      <c r="R67" s="30"/>
    </row>
    <row r="68" spans="4:18">
      <c r="D68" s="19"/>
      <c r="E68" s="28"/>
      <c r="F68" s="28"/>
      <c r="G68" s="25"/>
      <c r="H68" s="25"/>
      <c r="I68" s="25"/>
      <c r="J68" s="30"/>
      <c r="K68" s="32"/>
      <c r="L68" s="246"/>
      <c r="M68" s="32"/>
      <c r="N68" s="29"/>
      <c r="O68" s="55"/>
      <c r="P68" s="30"/>
      <c r="Q68" s="30"/>
      <c r="R68" s="30"/>
    </row>
    <row r="69" spans="4:18">
      <c r="D69" s="19"/>
      <c r="E69" s="28"/>
      <c r="F69" s="28"/>
      <c r="G69" s="25"/>
      <c r="H69" s="25"/>
      <c r="I69" s="25"/>
      <c r="J69" s="30"/>
      <c r="K69" s="32"/>
      <c r="L69" s="246"/>
      <c r="M69" s="32"/>
      <c r="N69" s="29"/>
      <c r="O69" s="55"/>
      <c r="P69" s="30"/>
      <c r="Q69" s="30"/>
      <c r="R69" s="30"/>
    </row>
    <row r="70" spans="4:18">
      <c r="D70" s="19"/>
      <c r="E70" s="28"/>
      <c r="F70" s="28"/>
      <c r="G70" s="25"/>
      <c r="H70" s="25"/>
      <c r="I70" s="25"/>
      <c r="J70" s="30"/>
      <c r="K70" s="32"/>
      <c r="L70" s="246"/>
      <c r="M70" s="32"/>
      <c r="N70" s="29"/>
      <c r="O70" s="55"/>
      <c r="P70" s="30"/>
      <c r="Q70" s="30"/>
      <c r="R70" s="30"/>
    </row>
  </sheetData>
  <mergeCells count="4">
    <mergeCell ref="A2:B2"/>
    <mergeCell ref="E2:H2"/>
    <mergeCell ref="M2:P2"/>
    <mergeCell ref="E4:G4"/>
  </mergeCells>
  <phoneticPr fontId="17" type="noConversion"/>
  <pageMargins left="0.7" right="0.7" top="0.75" bottom="0.75" header="0.3" footer="0.3"/>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C3E58-36CF-4E86-A279-4BADE81F2483}">
  <sheetPr codeName="Sheet85">
    <tabColor rgb="FF4FF721"/>
  </sheetPr>
  <dimension ref="A1:AA26"/>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10.77734375" style="40" hidden="1" customWidth="1"/>
    <col min="9" max="9" width="24.88671875" style="5" customWidth="1"/>
    <col min="10" max="10" width="26" style="5" customWidth="1"/>
    <col min="11" max="11" width="10.77734375" style="5" customWidth="1"/>
    <col min="12" max="12" width="13" style="5" customWidth="1"/>
    <col min="13" max="13" width="14.44140625" style="5" bestFit="1" customWidth="1"/>
    <col min="14" max="14" width="8.109375" style="310" customWidth="1"/>
    <col min="15" max="15" width="12.5546875" style="5" customWidth="1"/>
    <col min="16" max="16" width="16.33203125" style="37" customWidth="1"/>
    <col min="17" max="17" width="12.6640625" style="37" bestFit="1" customWidth="1"/>
    <col min="18" max="18" width="10.77734375" style="37" customWidth="1"/>
    <col min="19" max="19" width="10.109375" style="37" customWidth="1"/>
    <col min="20" max="20" width="9.109375" style="37"/>
    <col min="21" max="21" width="1.77734375" style="38" customWidth="1"/>
    <col min="22" max="22" width="1.88671875" style="2" customWidth="1"/>
    <col min="23" max="23" width="14.33203125" style="40" bestFit="1" customWidth="1"/>
    <col min="24" max="24" width="11.21875" style="5" bestFit="1" customWidth="1"/>
    <col min="25" max="25" width="11.33203125" style="5" customWidth="1"/>
    <col min="26" max="26" width="11.88671875" style="5" customWidth="1"/>
    <col min="27" max="27" width="10.6640625" style="5" bestFit="1" customWidth="1"/>
    <col min="28" max="28" width="9.109375" style="5"/>
    <col min="29" max="29" width="13.6640625" style="5" bestFit="1" customWidth="1"/>
    <col min="30" max="30" width="12.77734375" style="5" bestFit="1" customWidth="1"/>
    <col min="31" max="31" width="11.44140625" style="5" bestFit="1" customWidth="1"/>
    <col min="32" max="16384" width="9.109375" style="5"/>
  </cols>
  <sheetData>
    <row r="1" spans="1:27" s="2" customFormat="1" ht="14.4" customHeight="1">
      <c r="A1" s="1"/>
      <c r="B1"/>
      <c r="G1" s="8"/>
      <c r="H1" s="8"/>
      <c r="N1" s="309"/>
      <c r="P1" s="3"/>
      <c r="Q1" s="3"/>
      <c r="R1" s="3"/>
      <c r="S1" s="3"/>
      <c r="T1" s="3"/>
      <c r="U1" s="4"/>
      <c r="W1" s="8"/>
    </row>
    <row r="2" spans="1:27" customFormat="1" ht="35.4" customHeight="1">
      <c r="A2" s="1800"/>
      <c r="B2" s="1769"/>
      <c r="C2" s="2"/>
      <c r="D2" s="5"/>
      <c r="E2" s="1797" t="s">
        <v>1473</v>
      </c>
      <c r="F2" s="1769"/>
      <c r="G2" s="1769"/>
      <c r="H2" s="1769"/>
      <c r="I2" s="1769"/>
      <c r="M2" s="5"/>
      <c r="N2" s="310"/>
      <c r="O2" s="1797"/>
      <c r="P2" s="1769"/>
      <c r="Q2" s="1769"/>
      <c r="R2" s="1769"/>
      <c r="S2" s="1769"/>
      <c r="T2" s="5"/>
      <c r="U2" s="5"/>
      <c r="V2" s="7"/>
      <c r="W2" s="56"/>
    </row>
    <row r="3" spans="1:27" customFormat="1" ht="14.4" customHeight="1">
      <c r="A3" s="1"/>
      <c r="C3" s="2"/>
      <c r="D3" s="8"/>
      <c r="E3" s="8"/>
      <c r="F3" s="2"/>
      <c r="G3" s="8"/>
      <c r="H3" s="8"/>
      <c r="I3" s="9"/>
      <c r="J3" s="9"/>
      <c r="K3" s="9"/>
      <c r="L3" s="9"/>
      <c r="M3" s="2"/>
      <c r="N3" s="309"/>
      <c r="O3" s="2"/>
      <c r="P3" s="2"/>
      <c r="Q3" s="2"/>
      <c r="R3" s="2"/>
      <c r="S3" s="2"/>
      <c r="T3" s="2"/>
      <c r="U3" s="2"/>
      <c r="V3" s="7"/>
      <c r="W3" s="56"/>
    </row>
    <row r="4" spans="1:27" s="16" customFormat="1" ht="34.950000000000003" customHeight="1">
      <c r="A4" s="13"/>
      <c r="B4" s="14"/>
      <c r="C4" s="15"/>
      <c r="E4" s="1798" t="s">
        <v>1431</v>
      </c>
      <c r="F4" s="1799"/>
      <c r="G4" s="1799"/>
      <c r="H4" s="1799"/>
      <c r="I4" s="1799"/>
      <c r="J4" s="41"/>
      <c r="K4" s="41"/>
      <c r="L4" s="41"/>
      <c r="M4" s="41"/>
      <c r="N4" s="311"/>
      <c r="O4" s="41"/>
      <c r="P4" s="112"/>
      <c r="S4" s="75"/>
      <c r="T4" s="18"/>
      <c r="U4" s="18"/>
      <c r="V4" s="7"/>
    </row>
    <row r="5" spans="1:27" s="16" customFormat="1" ht="10.050000000000001" customHeight="1">
      <c r="A5" s="13"/>
      <c r="B5" s="14"/>
      <c r="C5" s="15"/>
      <c r="E5" s="104"/>
      <c r="F5" s="104"/>
      <c r="G5" s="104"/>
      <c r="H5" s="104"/>
      <c r="I5" s="41"/>
      <c r="J5" s="41"/>
      <c r="K5" s="41"/>
      <c r="L5" s="41"/>
      <c r="M5" s="41"/>
      <c r="N5" s="311"/>
      <c r="P5" s="112"/>
      <c r="Q5" s="112"/>
      <c r="S5" s="75"/>
      <c r="T5" s="18"/>
      <c r="U5" s="18"/>
      <c r="V5" s="7"/>
    </row>
    <row r="6" spans="1:27" s="19" customFormat="1" ht="25.95" customHeight="1">
      <c r="A6" s="27"/>
      <c r="B6" s="28"/>
      <c r="C6" s="35"/>
      <c r="E6" s="133"/>
      <c r="F6" s="1507" t="s">
        <v>48</v>
      </c>
      <c r="G6" s="1507" t="s">
        <v>964</v>
      </c>
      <c r="H6" s="1507" t="s">
        <v>964</v>
      </c>
      <c r="I6" s="1499" t="s">
        <v>292</v>
      </c>
      <c r="J6" s="472" t="s">
        <v>339</v>
      </c>
      <c r="K6" s="1498" t="s">
        <v>5</v>
      </c>
      <c r="L6" s="1500" t="s">
        <v>504</v>
      </c>
      <c r="M6" s="1499" t="s">
        <v>498</v>
      </c>
      <c r="N6" s="1508" t="s">
        <v>420</v>
      </c>
      <c r="O6" s="1499" t="s">
        <v>117</v>
      </c>
      <c r="P6" s="1509" t="s">
        <v>1427</v>
      </c>
      <c r="Q6" s="1510" t="s">
        <v>577</v>
      </c>
      <c r="R6" s="1500" t="s">
        <v>563</v>
      </c>
      <c r="S6" s="1500" t="s">
        <v>505</v>
      </c>
      <c r="T6" s="137" t="s">
        <v>500</v>
      </c>
      <c r="U6" s="54"/>
      <c r="V6" s="59"/>
      <c r="W6" s="137" t="s">
        <v>132</v>
      </c>
      <c r="Y6" s="137" t="s">
        <v>431</v>
      </c>
      <c r="Z6" s="137" t="s">
        <v>562</v>
      </c>
      <c r="AA6" s="134" t="s">
        <v>127</v>
      </c>
    </row>
    <row r="7" spans="1:27" s="19" customFormat="1" ht="25.95" customHeight="1">
      <c r="A7" s="27"/>
      <c r="B7" s="28"/>
      <c r="C7" s="35"/>
      <c r="E7" s="28"/>
      <c r="F7" s="28"/>
      <c r="G7" s="25">
        <v>1</v>
      </c>
      <c r="H7" s="61" t="s">
        <v>497</v>
      </c>
      <c r="I7" s="25" t="s">
        <v>12</v>
      </c>
      <c r="J7" s="25" t="s">
        <v>13</v>
      </c>
      <c r="K7" s="106" t="s">
        <v>16</v>
      </c>
      <c r="L7" s="30" t="s">
        <v>14</v>
      </c>
      <c r="M7" s="70">
        <v>9875.76</v>
      </c>
      <c r="N7" s="247">
        <v>0.1</v>
      </c>
      <c r="O7" s="32">
        <f>M7*N7</f>
        <v>987.57600000000002</v>
      </c>
      <c r="P7" s="25" t="s">
        <v>121</v>
      </c>
      <c r="Q7" s="32"/>
      <c r="R7" s="232"/>
      <c r="S7" s="106"/>
      <c r="T7" s="106"/>
      <c r="U7" s="54"/>
      <c r="V7" s="59"/>
      <c r="W7" s="12"/>
      <c r="AA7" s="232">
        <v>45316</v>
      </c>
    </row>
    <row r="8" spans="1:27" s="19" customFormat="1" ht="25.95" customHeight="1">
      <c r="A8" s="27"/>
      <c r="B8" s="28"/>
      <c r="C8" s="35"/>
      <c r="E8" s="35"/>
      <c r="F8" s="35"/>
      <c r="G8" s="47">
        <v>3</v>
      </c>
      <c r="H8" s="47" t="s">
        <v>512</v>
      </c>
      <c r="I8" s="47" t="s">
        <v>19</v>
      </c>
      <c r="J8" s="47" t="s">
        <v>544</v>
      </c>
      <c r="K8" s="42" t="s">
        <v>16</v>
      </c>
      <c r="L8" s="43" t="s">
        <v>51</v>
      </c>
      <c r="M8" s="45">
        <v>4350</v>
      </c>
      <c r="N8" s="245">
        <v>0.15</v>
      </c>
      <c r="O8" s="45">
        <f t="shared" ref="O8:O13" si="0">M8*N8</f>
        <v>652.5</v>
      </c>
      <c r="P8" s="47" t="s">
        <v>120</v>
      </c>
      <c r="Q8" s="45">
        <v>1481.36</v>
      </c>
      <c r="R8" s="233">
        <v>44931</v>
      </c>
      <c r="S8" s="105" t="s">
        <v>527</v>
      </c>
      <c r="T8" s="105"/>
      <c r="U8" s="54"/>
      <c r="V8" s="59"/>
      <c r="W8" s="12" t="s">
        <v>499</v>
      </c>
      <c r="AA8" s="232">
        <v>45279</v>
      </c>
    </row>
    <row r="9" spans="1:27" s="19" customFormat="1" ht="25.95" customHeight="1">
      <c r="A9" s="27"/>
      <c r="B9" s="28"/>
      <c r="C9" s="35"/>
      <c r="G9" s="61">
        <v>4</v>
      </c>
      <c r="H9" s="61" t="s">
        <v>513</v>
      </c>
      <c r="I9" s="61" t="s">
        <v>28</v>
      </c>
      <c r="J9" s="61" t="s">
        <v>511</v>
      </c>
      <c r="K9" s="127" t="s">
        <v>16</v>
      </c>
      <c r="L9" s="214" t="s">
        <v>51</v>
      </c>
      <c r="M9" s="55">
        <v>5510</v>
      </c>
      <c r="N9" s="247">
        <v>0.15</v>
      </c>
      <c r="O9" s="55">
        <f t="shared" si="0"/>
        <v>826.5</v>
      </c>
      <c r="P9" s="61" t="s">
        <v>120</v>
      </c>
      <c r="Q9" s="55">
        <v>1481.36</v>
      </c>
      <c r="R9" s="787">
        <v>44578</v>
      </c>
      <c r="S9" s="123" t="s">
        <v>528</v>
      </c>
      <c r="T9" s="123"/>
      <c r="U9" s="54"/>
      <c r="V9" s="59"/>
      <c r="W9" s="12" t="s">
        <v>499</v>
      </c>
      <c r="AA9" s="233">
        <v>45271</v>
      </c>
    </row>
    <row r="10" spans="1:27" s="19" customFormat="1" ht="25.95" customHeight="1">
      <c r="A10" s="27"/>
      <c r="B10" s="28"/>
      <c r="C10" s="35"/>
      <c r="E10" s="35"/>
      <c r="F10" s="35"/>
      <c r="G10" s="47">
        <v>5</v>
      </c>
      <c r="H10" s="47" t="s">
        <v>514</v>
      </c>
      <c r="I10" s="47" t="s">
        <v>506</v>
      </c>
      <c r="J10" s="47" t="s">
        <v>526</v>
      </c>
      <c r="K10" s="42" t="s">
        <v>16</v>
      </c>
      <c r="L10" s="43" t="s">
        <v>51</v>
      </c>
      <c r="M10" s="71">
        <v>12399.22</v>
      </c>
      <c r="N10" s="245">
        <v>0.1</v>
      </c>
      <c r="O10" s="45">
        <f t="shared" si="0"/>
        <v>1239.922</v>
      </c>
      <c r="P10" s="47" t="s">
        <v>1008</v>
      </c>
      <c r="Q10" s="45"/>
      <c r="R10" s="233"/>
      <c r="S10" s="105"/>
      <c r="T10" s="105"/>
      <c r="U10" s="54"/>
      <c r="V10" s="59"/>
      <c r="W10" s="12" t="s">
        <v>499</v>
      </c>
      <c r="AA10" s="232">
        <v>44190</v>
      </c>
    </row>
    <row r="11" spans="1:27" s="19" customFormat="1" ht="25.95" customHeight="1">
      <c r="A11" s="27"/>
      <c r="B11" s="28"/>
      <c r="C11" s="35"/>
      <c r="G11" s="61"/>
      <c r="H11" s="61" t="s">
        <v>515</v>
      </c>
      <c r="I11" s="61" t="s">
        <v>19</v>
      </c>
      <c r="J11" s="61" t="s">
        <v>510</v>
      </c>
      <c r="K11" s="61" t="s">
        <v>16</v>
      </c>
      <c r="L11" s="61" t="s">
        <v>51</v>
      </c>
      <c r="M11" s="55">
        <v>4350</v>
      </c>
      <c r="N11" s="247">
        <v>0.15</v>
      </c>
      <c r="O11" s="55">
        <f t="shared" si="0"/>
        <v>652.5</v>
      </c>
      <c r="P11" s="127" t="s">
        <v>121</v>
      </c>
      <c r="Q11" s="55"/>
      <c r="R11" s="214"/>
      <c r="S11" s="123"/>
      <c r="T11" s="127"/>
      <c r="U11" s="54"/>
      <c r="V11" s="59"/>
      <c r="W11" s="12"/>
      <c r="AA11" s="43">
        <v>45279</v>
      </c>
    </row>
    <row r="12" spans="1:27" s="19" customFormat="1" ht="25.95" customHeight="1">
      <c r="A12" s="27"/>
      <c r="B12" s="28"/>
      <c r="C12" s="35"/>
      <c r="E12" s="35"/>
      <c r="F12" s="35"/>
      <c r="G12" s="47"/>
      <c r="H12" s="47" t="s">
        <v>516</v>
      </c>
      <c r="I12" s="47" t="s">
        <v>28</v>
      </c>
      <c r="J12" s="47" t="s">
        <v>511</v>
      </c>
      <c r="K12" s="42" t="s">
        <v>16</v>
      </c>
      <c r="L12" s="47" t="s">
        <v>51</v>
      </c>
      <c r="M12" s="45">
        <v>5510</v>
      </c>
      <c r="N12" s="245">
        <v>0.15</v>
      </c>
      <c r="O12" s="45">
        <f t="shared" si="0"/>
        <v>826.5</v>
      </c>
      <c r="P12" s="42" t="s">
        <v>121</v>
      </c>
      <c r="Q12" s="45"/>
      <c r="R12" s="43"/>
      <c r="S12" s="105"/>
      <c r="T12" s="42"/>
      <c r="U12" s="54"/>
      <c r="V12" s="59"/>
      <c r="W12" s="12"/>
      <c r="AA12" s="30">
        <v>45271</v>
      </c>
    </row>
    <row r="13" spans="1:27" s="19" customFormat="1" ht="25.95" customHeight="1">
      <c r="A13" s="27"/>
      <c r="B13" s="28"/>
      <c r="C13" s="35"/>
      <c r="G13" s="61"/>
      <c r="H13" s="61" t="s">
        <v>523</v>
      </c>
      <c r="I13" s="61" t="s">
        <v>525</v>
      </c>
      <c r="J13" s="61" t="s">
        <v>509</v>
      </c>
      <c r="K13" s="61" t="s">
        <v>16</v>
      </c>
      <c r="L13" s="61" t="s">
        <v>51</v>
      </c>
      <c r="M13" s="55">
        <v>5800</v>
      </c>
      <c r="N13" s="247">
        <v>0.15</v>
      </c>
      <c r="O13" s="55">
        <f t="shared" si="0"/>
        <v>870</v>
      </c>
      <c r="P13" s="127" t="s">
        <v>507</v>
      </c>
      <c r="Q13" s="55"/>
      <c r="R13" s="214"/>
      <c r="S13" s="123"/>
      <c r="T13" s="127"/>
      <c r="U13" s="54"/>
      <c r="V13" s="59"/>
      <c r="W13" s="12"/>
      <c r="AA13" s="43">
        <v>45216</v>
      </c>
    </row>
    <row r="14" spans="1:27" s="19" customFormat="1" ht="25.95" customHeight="1">
      <c r="A14" s="27"/>
      <c r="B14" s="28"/>
      <c r="C14" s="35"/>
      <c r="E14" s="35"/>
      <c r="F14" s="35"/>
      <c r="G14" s="47"/>
      <c r="H14" s="47" t="s">
        <v>517</v>
      </c>
      <c r="I14" s="47" t="s">
        <v>546</v>
      </c>
      <c r="J14" s="47" t="s">
        <v>548</v>
      </c>
      <c r="K14" s="42" t="s">
        <v>16</v>
      </c>
      <c r="L14" s="47" t="s">
        <v>51</v>
      </c>
      <c r="M14" s="45">
        <v>2564</v>
      </c>
      <c r="N14" s="245">
        <v>0.15</v>
      </c>
      <c r="O14" s="45">
        <f t="shared" ref="O14:O20" si="1">M14*N14</f>
        <v>384.59999999999997</v>
      </c>
      <c r="P14" s="42" t="s">
        <v>120</v>
      </c>
      <c r="Q14" s="45">
        <f>M14</f>
        <v>2564</v>
      </c>
      <c r="R14" s="43">
        <v>45304</v>
      </c>
      <c r="S14" s="105" t="s">
        <v>559</v>
      </c>
      <c r="T14" s="42"/>
      <c r="U14" s="54"/>
      <c r="V14" s="59"/>
      <c r="W14" s="12"/>
      <c r="AA14" s="43">
        <v>45269</v>
      </c>
    </row>
    <row r="15" spans="1:27" s="19" customFormat="1" ht="25.95" customHeight="1">
      <c r="A15" s="27"/>
      <c r="B15" s="28"/>
      <c r="C15" s="35"/>
      <c r="H15" s="61" t="s">
        <v>518</v>
      </c>
      <c r="I15" s="61" t="s">
        <v>547</v>
      </c>
      <c r="J15" s="61" t="s">
        <v>549</v>
      </c>
      <c r="K15" s="61" t="s">
        <v>16</v>
      </c>
      <c r="L15" s="61" t="s">
        <v>51</v>
      </c>
      <c r="M15" s="55">
        <v>7648</v>
      </c>
      <c r="N15" s="247">
        <v>0.15</v>
      </c>
      <c r="O15" s="55">
        <f t="shared" si="1"/>
        <v>1147.2</v>
      </c>
      <c r="P15" s="61" t="s">
        <v>120</v>
      </c>
      <c r="Q15" s="55">
        <f>M15</f>
        <v>7648</v>
      </c>
      <c r="R15" s="214">
        <v>45304</v>
      </c>
      <c r="S15" s="61" t="s">
        <v>559</v>
      </c>
      <c r="T15" s="61"/>
      <c r="U15" s="54"/>
      <c r="V15" s="59"/>
      <c r="W15" s="12"/>
      <c r="AA15" s="214">
        <v>45259</v>
      </c>
    </row>
    <row r="16" spans="1:27" s="19" customFormat="1" ht="25.95" customHeight="1">
      <c r="A16" s="27"/>
      <c r="B16" s="28"/>
      <c r="C16" s="35"/>
      <c r="E16" s="35"/>
      <c r="F16" s="35"/>
      <c r="G16" s="47"/>
      <c r="H16" s="47" t="s">
        <v>519</v>
      </c>
      <c r="I16" s="47" t="s">
        <v>554</v>
      </c>
      <c r="J16" s="47" t="s">
        <v>550</v>
      </c>
      <c r="K16" s="42" t="s">
        <v>16</v>
      </c>
      <c r="L16" s="47" t="s">
        <v>14</v>
      </c>
      <c r="M16" s="45">
        <v>21455</v>
      </c>
      <c r="N16" s="245">
        <v>0.1</v>
      </c>
      <c r="O16" s="45">
        <f t="shared" si="1"/>
        <v>2145.5</v>
      </c>
      <c r="P16" s="42" t="s">
        <v>120</v>
      </c>
      <c r="Q16" s="45">
        <f>M16</f>
        <v>21455</v>
      </c>
      <c r="R16" s="43">
        <v>45304</v>
      </c>
      <c r="S16" s="105" t="s">
        <v>559</v>
      </c>
      <c r="T16" s="42"/>
      <c r="U16" s="54"/>
      <c r="V16" s="59"/>
      <c r="W16" s="12"/>
      <c r="AA16" s="43">
        <v>45255</v>
      </c>
    </row>
    <row r="17" spans="1:27" s="19" customFormat="1" ht="25.95" customHeight="1">
      <c r="A17" s="27"/>
      <c r="B17" s="28"/>
      <c r="C17" s="35"/>
      <c r="G17" s="61"/>
      <c r="H17" s="61" t="s">
        <v>520</v>
      </c>
      <c r="I17" s="61" t="s">
        <v>23</v>
      </c>
      <c r="J17" s="61" t="s">
        <v>38</v>
      </c>
      <c r="K17" s="61" t="s">
        <v>16</v>
      </c>
      <c r="L17" s="61" t="s">
        <v>51</v>
      </c>
      <c r="M17" s="55">
        <v>1827</v>
      </c>
      <c r="N17" s="247">
        <v>0.15</v>
      </c>
      <c r="O17" s="55">
        <v>274.05</v>
      </c>
      <c r="P17" s="127" t="s">
        <v>507</v>
      </c>
      <c r="Q17" s="55"/>
      <c r="R17" s="214"/>
      <c r="S17" s="123"/>
      <c r="T17" s="127"/>
      <c r="U17" s="54"/>
      <c r="V17" s="59"/>
      <c r="W17" s="12"/>
      <c r="AA17" s="30">
        <v>45240</v>
      </c>
    </row>
    <row r="18" spans="1:27" s="19" customFormat="1" ht="25.95" customHeight="1">
      <c r="A18" s="27"/>
      <c r="B18" s="28"/>
      <c r="C18" s="35"/>
      <c r="E18" s="35"/>
      <c r="F18" s="35"/>
      <c r="G18" s="47"/>
      <c r="H18" s="47" t="s">
        <v>521</v>
      </c>
      <c r="I18" s="47" t="s">
        <v>555</v>
      </c>
      <c r="J18" s="47" t="s">
        <v>551</v>
      </c>
      <c r="K18" s="42" t="s">
        <v>16</v>
      </c>
      <c r="L18" s="47" t="s">
        <v>14</v>
      </c>
      <c r="M18" s="45">
        <v>17022</v>
      </c>
      <c r="N18" s="245">
        <v>0.1</v>
      </c>
      <c r="O18" s="45">
        <f t="shared" si="1"/>
        <v>1702.2</v>
      </c>
      <c r="P18" s="42" t="s">
        <v>120</v>
      </c>
      <c r="Q18" s="45">
        <f>M18</f>
        <v>17022</v>
      </c>
      <c r="R18" s="43">
        <v>45304</v>
      </c>
      <c r="S18" s="105" t="s">
        <v>559</v>
      </c>
      <c r="T18" s="42"/>
      <c r="U18" s="54"/>
      <c r="V18" s="59"/>
      <c r="W18" s="12"/>
      <c r="AA18" s="43">
        <v>45233</v>
      </c>
    </row>
    <row r="19" spans="1:27" s="19" customFormat="1" ht="25.95" customHeight="1">
      <c r="A19" s="27"/>
      <c r="B19" s="28"/>
      <c r="C19" s="35"/>
      <c r="H19" s="61" t="s">
        <v>522</v>
      </c>
      <c r="I19" s="61" t="s">
        <v>553</v>
      </c>
      <c r="J19" s="61" t="s">
        <v>552</v>
      </c>
      <c r="K19" s="61" t="s">
        <v>16</v>
      </c>
      <c r="L19" s="61" t="s">
        <v>51</v>
      </c>
      <c r="M19" s="55">
        <v>9811</v>
      </c>
      <c r="N19" s="247">
        <v>0.15</v>
      </c>
      <c r="O19" s="55">
        <v>275.05</v>
      </c>
      <c r="P19" s="61" t="s">
        <v>120</v>
      </c>
      <c r="Q19" s="55">
        <f>M19</f>
        <v>9811</v>
      </c>
      <c r="R19" s="214"/>
      <c r="S19" s="61" t="s">
        <v>560</v>
      </c>
      <c r="T19" s="54"/>
      <c r="U19" s="54"/>
      <c r="V19" s="59"/>
      <c r="W19" s="12"/>
      <c r="AA19" s="30">
        <v>45228</v>
      </c>
    </row>
    <row r="20" spans="1:27" s="19" customFormat="1" ht="25.95" customHeight="1">
      <c r="A20" s="27"/>
      <c r="B20" s="28"/>
      <c r="C20" s="35"/>
      <c r="E20" s="35"/>
      <c r="F20" s="35"/>
      <c r="G20" s="47"/>
      <c r="H20" s="47" t="s">
        <v>523</v>
      </c>
      <c r="I20" s="47" t="s">
        <v>525</v>
      </c>
      <c r="J20" s="47" t="s">
        <v>509</v>
      </c>
      <c r="K20" s="42" t="s">
        <v>16</v>
      </c>
      <c r="L20" s="47" t="s">
        <v>51</v>
      </c>
      <c r="M20" s="45">
        <v>5800</v>
      </c>
      <c r="N20" s="245">
        <v>0.15</v>
      </c>
      <c r="O20" s="45">
        <f t="shared" si="1"/>
        <v>870</v>
      </c>
      <c r="P20" s="42" t="s">
        <v>507</v>
      </c>
      <c r="Q20" s="45"/>
      <c r="R20" s="43"/>
      <c r="S20" s="105"/>
      <c r="T20" s="42"/>
      <c r="U20" s="54"/>
      <c r="V20" s="59"/>
      <c r="W20" s="12"/>
      <c r="AA20" s="43">
        <v>45216</v>
      </c>
    </row>
    <row r="21" spans="1:27" s="19" customFormat="1" ht="25.95" customHeight="1">
      <c r="A21" s="27"/>
      <c r="B21" s="28"/>
      <c r="C21" s="35"/>
      <c r="E21" s="28"/>
      <c r="F21" s="28"/>
      <c r="G21" s="25"/>
      <c r="H21" s="25"/>
      <c r="I21" s="25"/>
      <c r="J21" s="25"/>
      <c r="K21" s="25"/>
      <c r="L21" s="25"/>
      <c r="M21" s="32"/>
      <c r="N21" s="246"/>
      <c r="O21" s="32"/>
      <c r="P21" s="29"/>
      <c r="Q21" s="55"/>
      <c r="R21" s="30"/>
      <c r="S21" s="106"/>
      <c r="T21" s="29"/>
      <c r="V21" s="7"/>
      <c r="W21" s="12"/>
      <c r="AA21" s="30"/>
    </row>
    <row r="22" spans="1:27" s="19" customFormat="1" ht="10.050000000000001" customHeight="1">
      <c r="A22" s="27"/>
      <c r="B22" s="28"/>
      <c r="C22" s="35"/>
      <c r="E22" s="28"/>
      <c r="F22" s="28"/>
      <c r="G22" s="10"/>
      <c r="H22" s="10"/>
      <c r="I22" s="25"/>
      <c r="J22" s="25"/>
      <c r="K22" s="25"/>
      <c r="L22" s="25"/>
      <c r="M22" s="25"/>
      <c r="N22" s="246"/>
      <c r="O22" s="25"/>
      <c r="P22" s="29"/>
      <c r="Q22" s="29"/>
      <c r="R22" s="30"/>
      <c r="S22" s="32"/>
      <c r="T22" s="29"/>
      <c r="V22" s="7"/>
      <c r="W22" s="12"/>
      <c r="AA22" s="25"/>
    </row>
    <row r="23" spans="1:27" s="2" customFormat="1" ht="19.95" customHeight="1">
      <c r="A23" s="36"/>
      <c r="C23" s="35"/>
      <c r="G23" s="8"/>
      <c r="H23" s="8"/>
      <c r="N23" s="309"/>
      <c r="P23" s="3"/>
      <c r="Q23" s="3"/>
      <c r="R23" s="3"/>
      <c r="S23" s="3"/>
      <c r="T23" s="3"/>
      <c r="U23" s="4"/>
      <c r="W23" s="8"/>
    </row>
    <row r="24" spans="1:27" s="2" customFormat="1" ht="19.8" customHeight="1">
      <c r="A24" s="36"/>
      <c r="C24" s="35"/>
      <c r="G24" s="8"/>
      <c r="H24" s="8"/>
      <c r="N24" s="309"/>
      <c r="P24" s="3"/>
      <c r="Q24" s="3"/>
      <c r="R24" s="3"/>
      <c r="S24" s="3"/>
      <c r="T24" s="3"/>
      <c r="U24" s="4"/>
    </row>
    <row r="25" spans="1:27" ht="19.95" customHeight="1"/>
    <row r="26" spans="1:27" ht="19.95" customHeight="1">
      <c r="I26" s="98"/>
      <c r="J26" s="98"/>
      <c r="K26" s="98"/>
      <c r="L26" s="278"/>
      <c r="M26" s="279"/>
      <c r="N26" s="246"/>
      <c r="O26" s="32"/>
      <c r="P26" s="29"/>
      <c r="Q26" s="33"/>
      <c r="R26" s="32"/>
      <c r="S26" s="106"/>
      <c r="T26" s="29"/>
    </row>
  </sheetData>
  <mergeCells count="4">
    <mergeCell ref="A2:B2"/>
    <mergeCell ref="E2:I2"/>
    <mergeCell ref="O2:S2"/>
    <mergeCell ref="E4:I4"/>
  </mergeCells>
  <phoneticPr fontId="17" type="noConversion"/>
  <pageMargins left="0.7" right="0.7" top="0.75" bottom="0.75" header="0.3" footer="0.3"/>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57500-5EDD-414A-86B6-13E486CC615D}">
  <sheetPr codeName="Sheet86">
    <tabColor rgb="FF4FF721"/>
  </sheetPr>
  <dimension ref="A1:Y26"/>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10.77734375" style="40" customWidth="1"/>
    <col min="7" max="7" width="25.77734375" style="5" customWidth="1"/>
    <col min="8" max="8" width="23.77734375" style="5" customWidth="1"/>
    <col min="9" max="9" width="12.88671875" style="5" customWidth="1"/>
    <col min="10" max="10" width="10.77734375" style="5" customWidth="1"/>
    <col min="11" max="11" width="14.44140625" style="5" bestFit="1" customWidth="1"/>
    <col min="12" max="12" width="8.109375" style="310" customWidth="1"/>
    <col min="13" max="13" width="12.5546875" style="5" customWidth="1"/>
    <col min="14" max="14" width="13.77734375" style="37" customWidth="1"/>
    <col min="15" max="15" width="14" style="37" customWidth="1"/>
    <col min="16" max="16" width="9.33203125" style="37" bestFit="1" customWidth="1"/>
    <col min="17" max="17" width="10.77734375" style="37" customWidth="1"/>
    <col min="18" max="18" width="9.109375" style="37" customWidth="1"/>
    <col min="19" max="19" width="1.77734375" style="38" customWidth="1"/>
    <col min="20" max="20" width="1.88671875" style="2" customWidth="1"/>
    <col min="21" max="21" width="14.33203125" style="73" bestFit="1" customWidth="1"/>
    <col min="22" max="22" width="14.33203125" style="73" customWidth="1"/>
    <col min="23" max="23" width="11.21875" style="5" bestFit="1" customWidth="1"/>
    <col min="24" max="24" width="14.44140625" style="5" bestFit="1" customWidth="1"/>
    <col min="25" max="25" width="11.33203125" style="5" customWidth="1"/>
    <col min="26" max="27" width="9.109375" style="5"/>
    <col min="28" max="28" width="13.6640625" style="5" bestFit="1" customWidth="1"/>
    <col min="29" max="29" width="12.77734375" style="5" bestFit="1" customWidth="1"/>
    <col min="30" max="30" width="11.44140625" style="5" bestFit="1" customWidth="1"/>
    <col min="31" max="16384" width="9.109375" style="5"/>
  </cols>
  <sheetData>
    <row r="1" spans="1:25" s="2" customFormat="1" ht="14.4" customHeight="1">
      <c r="A1" s="1"/>
      <c r="B1"/>
      <c r="F1" s="8"/>
      <c r="L1" s="309"/>
      <c r="N1" s="3"/>
      <c r="O1" s="3"/>
      <c r="P1" s="3"/>
      <c r="Q1" s="3"/>
      <c r="R1" s="3"/>
      <c r="S1" s="4"/>
      <c r="U1" s="67"/>
      <c r="V1" s="67"/>
    </row>
    <row r="2" spans="1:25" customFormat="1" ht="35.4" customHeight="1">
      <c r="A2" s="1800"/>
      <c r="B2" s="1769"/>
      <c r="C2" s="2"/>
      <c r="D2" s="5"/>
      <c r="E2" s="1797" t="s">
        <v>1475</v>
      </c>
      <c r="F2" s="1769"/>
      <c r="G2" s="1769"/>
      <c r="H2" s="1769"/>
      <c r="K2" s="5"/>
      <c r="L2" s="310"/>
      <c r="M2" s="1797"/>
      <c r="N2" s="1769"/>
      <c r="O2" s="1769"/>
      <c r="P2" s="1769"/>
      <c r="Q2" s="1769"/>
      <c r="R2" s="5"/>
      <c r="S2" s="5"/>
      <c r="T2" s="7"/>
      <c r="U2" s="68"/>
      <c r="V2" s="68"/>
    </row>
    <row r="3" spans="1:25" customFormat="1" ht="14.4" customHeight="1">
      <c r="A3" s="1"/>
      <c r="C3" s="2"/>
      <c r="D3" s="8"/>
      <c r="E3" s="8"/>
      <c r="F3" s="8"/>
      <c r="G3" s="9"/>
      <c r="H3" s="9"/>
      <c r="I3" s="9"/>
      <c r="J3" s="9"/>
      <c r="K3" s="2"/>
      <c r="L3" s="309"/>
      <c r="M3" s="2"/>
      <c r="N3" s="2"/>
      <c r="O3" s="2"/>
      <c r="P3" s="2"/>
      <c r="Q3" s="2"/>
      <c r="R3" s="2"/>
      <c r="S3" s="2"/>
      <c r="T3" s="7"/>
      <c r="U3" s="68"/>
      <c r="V3" s="68"/>
    </row>
    <row r="4" spans="1:25" s="16" customFormat="1" ht="34.950000000000003" customHeight="1">
      <c r="A4" s="13"/>
      <c r="B4" s="14"/>
      <c r="C4" s="15"/>
      <c r="E4" s="1798" t="s">
        <v>1344</v>
      </c>
      <c r="F4" s="1799"/>
      <c r="G4" s="1799"/>
      <c r="H4" s="41"/>
      <c r="I4" s="41"/>
      <c r="J4" s="41"/>
      <c r="K4" s="41"/>
      <c r="L4" s="311"/>
      <c r="M4" s="41"/>
      <c r="N4" s="112"/>
      <c r="R4" s="18"/>
      <c r="S4" s="18"/>
      <c r="T4" s="7"/>
      <c r="U4" s="66"/>
      <c r="V4" s="66"/>
    </row>
    <row r="5" spans="1:25" s="16" customFormat="1" ht="10.050000000000001" customHeight="1">
      <c r="A5" s="13"/>
      <c r="B5" s="14"/>
      <c r="C5" s="15"/>
      <c r="E5" s="104"/>
      <c r="F5" s="41"/>
      <c r="G5" s="41"/>
      <c r="H5" s="41"/>
      <c r="I5" s="41"/>
      <c r="J5" s="41"/>
      <c r="K5" s="41"/>
      <c r="L5" s="311"/>
      <c r="N5" s="112"/>
      <c r="O5" s="112"/>
      <c r="P5" s="112"/>
      <c r="R5" s="18"/>
      <c r="S5" s="18"/>
      <c r="T5" s="7"/>
      <c r="U5" s="66"/>
      <c r="V5" s="66"/>
    </row>
    <row r="6" spans="1:25" s="19" customFormat="1" ht="25.95" customHeight="1">
      <c r="A6" s="27"/>
      <c r="B6" s="28"/>
      <c r="C6" s="35"/>
      <c r="E6" s="133"/>
      <c r="F6" s="1499" t="s">
        <v>964</v>
      </c>
      <c r="G6" s="1499" t="s">
        <v>292</v>
      </c>
      <c r="H6" s="472" t="s">
        <v>339</v>
      </c>
      <c r="I6" s="1498" t="s">
        <v>5</v>
      </c>
      <c r="J6" s="1500" t="s">
        <v>504</v>
      </c>
      <c r="K6" s="1499" t="s">
        <v>498</v>
      </c>
      <c r="L6" s="1508" t="s">
        <v>420</v>
      </c>
      <c r="M6" s="1499" t="s">
        <v>117</v>
      </c>
      <c r="N6" s="1509" t="s">
        <v>1427</v>
      </c>
      <c r="O6" s="1510" t="s">
        <v>577</v>
      </c>
      <c r="P6" s="1500" t="s">
        <v>431</v>
      </c>
      <c r="Q6" s="1500" t="s">
        <v>563</v>
      </c>
      <c r="R6" s="1500" t="s">
        <v>500</v>
      </c>
      <c r="S6" s="54"/>
      <c r="T6" s="59"/>
      <c r="U6" s="459" t="s">
        <v>127</v>
      </c>
      <c r="V6" s="137" t="s">
        <v>505</v>
      </c>
      <c r="W6" s="138" t="s">
        <v>132</v>
      </c>
      <c r="Y6" s="137" t="s">
        <v>562</v>
      </c>
    </row>
    <row r="7" spans="1:25" s="19" customFormat="1" ht="25.95" customHeight="1">
      <c r="A7" s="27"/>
      <c r="B7" s="28"/>
      <c r="C7" s="35"/>
      <c r="E7" s="28"/>
      <c r="F7" s="25" t="s">
        <v>497</v>
      </c>
      <c r="G7" s="25" t="s">
        <v>12</v>
      </c>
      <c r="H7" s="25" t="s">
        <v>13</v>
      </c>
      <c r="I7" s="106" t="s">
        <v>16</v>
      </c>
      <c r="J7" s="30" t="s">
        <v>14</v>
      </c>
      <c r="K7" s="70">
        <v>9875.76</v>
      </c>
      <c r="L7" s="247">
        <v>0.1</v>
      </c>
      <c r="M7" s="32">
        <v>740.68</v>
      </c>
      <c r="N7" s="25" t="s">
        <v>121</v>
      </c>
      <c r="O7" s="32"/>
      <c r="P7" s="232"/>
      <c r="Q7" s="232"/>
      <c r="R7" s="106"/>
      <c r="S7" s="54"/>
      <c r="T7" s="59"/>
      <c r="U7" s="232">
        <v>45316</v>
      </c>
      <c r="V7" s="106"/>
      <c r="W7" s="32"/>
      <c r="Y7" s="106"/>
    </row>
    <row r="8" spans="1:25" s="19" customFormat="1" ht="25.95" customHeight="1">
      <c r="A8" s="27"/>
      <c r="B8" s="28"/>
      <c r="C8" s="35"/>
      <c r="E8" s="35"/>
      <c r="F8" s="47" t="s">
        <v>514</v>
      </c>
      <c r="G8" s="47" t="s">
        <v>506</v>
      </c>
      <c r="H8" s="47" t="s">
        <v>526</v>
      </c>
      <c r="I8" s="47" t="s">
        <v>16</v>
      </c>
      <c r="J8" s="244" t="s">
        <v>51</v>
      </c>
      <c r="K8" s="45">
        <v>12399.22</v>
      </c>
      <c r="L8" s="245">
        <v>0.1</v>
      </c>
      <c r="M8" s="45">
        <v>1239.922</v>
      </c>
      <c r="N8" s="47" t="s">
        <v>1008</v>
      </c>
      <c r="O8" s="234"/>
      <c r="P8" s="233"/>
      <c r="Q8" s="233"/>
      <c r="R8" s="105"/>
      <c r="S8" s="54"/>
      <c r="T8" s="59"/>
      <c r="U8" s="233">
        <v>45279</v>
      </c>
      <c r="V8" s="105"/>
      <c r="W8" s="234"/>
      <c r="Y8" s="105"/>
    </row>
    <row r="9" spans="1:25" s="19" customFormat="1" ht="25.95" customHeight="1">
      <c r="A9" s="27"/>
      <c r="B9" s="28"/>
      <c r="C9" s="35"/>
      <c r="E9" s="28"/>
      <c r="F9" s="25" t="s">
        <v>515</v>
      </c>
      <c r="G9" s="25" t="s">
        <v>19</v>
      </c>
      <c r="H9" s="25" t="s">
        <v>510</v>
      </c>
      <c r="I9" s="25" t="s">
        <v>16</v>
      </c>
      <c r="J9" s="25" t="s">
        <v>51</v>
      </c>
      <c r="K9" s="32">
        <v>4350</v>
      </c>
      <c r="L9" s="246">
        <v>0.15</v>
      </c>
      <c r="M9" s="32">
        <v>652.5</v>
      </c>
      <c r="N9" s="29" t="s">
        <v>121</v>
      </c>
      <c r="O9" s="32"/>
      <c r="P9" s="30"/>
      <c r="Q9" s="30"/>
      <c r="R9" s="106"/>
      <c r="S9" s="54"/>
      <c r="T9" s="59"/>
      <c r="U9" s="232">
        <v>45271</v>
      </c>
      <c r="V9" s="106"/>
      <c r="W9" s="32"/>
      <c r="Y9" s="106"/>
    </row>
    <row r="10" spans="1:25" s="19" customFormat="1" ht="25.95" customHeight="1">
      <c r="A10" s="27"/>
      <c r="B10" s="28"/>
      <c r="C10" s="35"/>
      <c r="E10" s="324"/>
      <c r="F10" s="325" t="s">
        <v>516</v>
      </c>
      <c r="G10" s="325" t="s">
        <v>28</v>
      </c>
      <c r="H10" s="325" t="s">
        <v>511</v>
      </c>
      <c r="I10" s="325" t="s">
        <v>16</v>
      </c>
      <c r="J10" s="325" t="s">
        <v>51</v>
      </c>
      <c r="K10" s="327">
        <v>5510</v>
      </c>
      <c r="L10" s="328">
        <v>0.15</v>
      </c>
      <c r="M10" s="327">
        <v>826.5</v>
      </c>
      <c r="N10" s="329" t="s">
        <v>121</v>
      </c>
      <c r="O10" s="327"/>
      <c r="P10" s="326"/>
      <c r="Q10" s="326"/>
      <c r="R10" s="326"/>
      <c r="S10" s="54"/>
      <c r="T10" s="59"/>
      <c r="U10" s="460">
        <v>45216</v>
      </c>
      <c r="V10" s="326"/>
      <c r="W10" s="327"/>
      <c r="Y10" s="326"/>
    </row>
    <row r="11" spans="1:25" s="19" customFormat="1" ht="25.95" customHeight="1">
      <c r="A11" s="27"/>
      <c r="B11" s="28"/>
      <c r="C11" s="35"/>
      <c r="E11" s="28"/>
      <c r="F11" s="10"/>
      <c r="G11" s="25"/>
      <c r="H11" s="25"/>
      <c r="I11" s="25"/>
      <c r="J11" s="30"/>
      <c r="K11" s="32"/>
      <c r="L11" s="246" t="s">
        <v>565</v>
      </c>
      <c r="M11" s="32">
        <f>SUM(M7:M10)</f>
        <v>3459.6019999999999</v>
      </c>
      <c r="N11" s="29"/>
      <c r="O11" s="55"/>
      <c r="P11" s="55"/>
      <c r="Q11" s="30"/>
      <c r="R11" s="30"/>
      <c r="S11" s="54"/>
      <c r="T11" s="59"/>
      <c r="U11" s="72"/>
      <c r="V11" s="72"/>
    </row>
    <row r="12" spans="1:25" s="19" customFormat="1" ht="25.95" customHeight="1">
      <c r="A12" s="27"/>
      <c r="B12" s="28"/>
      <c r="C12" s="35"/>
      <c r="E12" s="28"/>
      <c r="F12" s="10"/>
      <c r="G12" s="25"/>
      <c r="H12" s="25"/>
      <c r="I12" s="25"/>
      <c r="J12" s="30"/>
      <c r="K12" s="32"/>
      <c r="L12" s="246"/>
      <c r="M12" s="32"/>
      <c r="N12" s="29"/>
      <c r="O12" s="55"/>
      <c r="P12" s="55"/>
      <c r="Q12" s="30"/>
      <c r="R12" s="30"/>
      <c r="S12" s="54"/>
      <c r="T12" s="59"/>
      <c r="U12" s="72"/>
      <c r="V12" s="72"/>
    </row>
    <row r="13" spans="1:25" s="19" customFormat="1" ht="25.95" customHeight="1">
      <c r="A13" s="27"/>
      <c r="B13" s="28"/>
      <c r="C13" s="35"/>
      <c r="E13" s="28"/>
      <c r="F13" s="10"/>
      <c r="G13" s="25"/>
      <c r="H13" s="25"/>
      <c r="I13" s="25"/>
      <c r="J13" s="30"/>
      <c r="K13" s="32"/>
      <c r="L13" s="246"/>
      <c r="M13" s="32"/>
      <c r="N13" s="29"/>
      <c r="O13" s="55"/>
      <c r="P13" s="55"/>
      <c r="Q13" s="30"/>
      <c r="R13" s="30"/>
      <c r="T13" s="7"/>
      <c r="U13" s="72"/>
      <c r="V13" s="72"/>
    </row>
    <row r="14" spans="1:25" s="19" customFormat="1" ht="25.95" customHeight="1">
      <c r="A14" s="27"/>
      <c r="B14" s="28"/>
      <c r="C14" s="35"/>
      <c r="E14" s="28"/>
      <c r="F14" s="10"/>
      <c r="G14" s="25"/>
      <c r="H14" s="25"/>
      <c r="I14" s="25"/>
      <c r="J14" s="30"/>
      <c r="K14" s="32"/>
      <c r="L14" s="246"/>
      <c r="M14" s="32"/>
      <c r="N14" s="29"/>
      <c r="O14" s="55"/>
      <c r="P14" s="55"/>
      <c r="Q14" s="30"/>
      <c r="R14" s="30"/>
      <c r="T14" s="7"/>
      <c r="U14" s="72"/>
      <c r="V14" s="72"/>
    </row>
    <row r="15" spans="1:25" s="19" customFormat="1" ht="25.95" customHeight="1">
      <c r="A15" s="27"/>
      <c r="B15" s="28"/>
      <c r="C15" s="35"/>
      <c r="E15" s="28"/>
      <c r="F15" s="10"/>
      <c r="G15" s="25"/>
      <c r="H15" s="25"/>
      <c r="I15" s="25"/>
      <c r="J15" s="30"/>
      <c r="K15" s="32"/>
      <c r="L15" s="246"/>
      <c r="M15" s="32"/>
      <c r="N15" s="29"/>
      <c r="O15" s="55"/>
      <c r="P15" s="55"/>
      <c r="Q15" s="30"/>
      <c r="R15" s="30"/>
      <c r="T15" s="7"/>
      <c r="U15" s="72"/>
      <c r="V15" s="72"/>
    </row>
    <row r="16" spans="1:25" s="19" customFormat="1" ht="25.95" customHeight="1">
      <c r="A16" s="27"/>
      <c r="B16" s="28"/>
      <c r="C16" s="35"/>
      <c r="E16" s="28"/>
      <c r="F16" s="10"/>
      <c r="G16" s="25"/>
      <c r="H16" s="25"/>
      <c r="I16" s="25"/>
      <c r="J16" s="30"/>
      <c r="K16" s="32"/>
      <c r="L16" s="246"/>
      <c r="M16" s="32"/>
      <c r="N16" s="29"/>
      <c r="O16" s="55"/>
      <c r="P16" s="55"/>
      <c r="Q16" s="30"/>
      <c r="R16" s="30"/>
      <c r="T16" s="7"/>
      <c r="U16" s="72"/>
      <c r="V16" s="72"/>
    </row>
    <row r="17" spans="1:22" s="19" customFormat="1" ht="25.95" customHeight="1">
      <c r="A17" s="27"/>
      <c r="B17" s="28"/>
      <c r="C17" s="35"/>
      <c r="E17" s="28"/>
      <c r="F17" s="10"/>
      <c r="G17" s="25"/>
      <c r="H17" s="25"/>
      <c r="I17" s="25"/>
      <c r="J17" s="30"/>
      <c r="K17" s="32"/>
      <c r="L17" s="246"/>
      <c r="M17" s="32"/>
      <c r="N17" s="29"/>
      <c r="O17" s="55"/>
      <c r="P17" s="55"/>
      <c r="Q17" s="30"/>
      <c r="R17" s="30"/>
      <c r="T17" s="7"/>
      <c r="U17" s="72"/>
      <c r="V17" s="72"/>
    </row>
    <row r="18" spans="1:22" s="19" customFormat="1" ht="25.95" customHeight="1">
      <c r="A18" s="27"/>
      <c r="B18" s="28"/>
      <c r="C18" s="35"/>
      <c r="E18" s="28"/>
      <c r="F18" s="10"/>
      <c r="G18" s="25"/>
      <c r="H18" s="25"/>
      <c r="I18" s="25"/>
      <c r="J18" s="30"/>
      <c r="K18" s="32"/>
      <c r="L18" s="246"/>
      <c r="M18" s="32"/>
      <c r="N18" s="29"/>
      <c r="O18" s="55"/>
      <c r="P18" s="55"/>
      <c r="Q18" s="30"/>
      <c r="R18" s="30"/>
      <c r="T18" s="7"/>
      <c r="U18" s="72"/>
      <c r="V18" s="72"/>
    </row>
    <row r="19" spans="1:22" s="19" customFormat="1" ht="25.95" customHeight="1">
      <c r="A19" s="27"/>
      <c r="B19" s="28"/>
      <c r="C19" s="35"/>
      <c r="E19" s="28"/>
      <c r="F19" s="10"/>
      <c r="G19" s="25"/>
      <c r="H19" s="25"/>
      <c r="I19" s="25"/>
      <c r="J19" s="30"/>
      <c r="K19" s="32"/>
      <c r="L19" s="246"/>
      <c r="M19" s="32"/>
      <c r="N19" s="29"/>
      <c r="O19" s="55"/>
      <c r="P19" s="55"/>
      <c r="Q19" s="30"/>
      <c r="R19" s="30"/>
      <c r="T19" s="7"/>
      <c r="U19" s="72"/>
      <c r="V19" s="72"/>
    </row>
    <row r="20" spans="1:22" s="19" customFormat="1" ht="25.95" customHeight="1">
      <c r="A20" s="27"/>
      <c r="B20" s="28"/>
      <c r="C20" s="35"/>
      <c r="E20" s="28"/>
      <c r="F20" s="10"/>
      <c r="G20" s="25"/>
      <c r="H20" s="25"/>
      <c r="I20" s="25"/>
      <c r="J20" s="30"/>
      <c r="K20" s="32"/>
      <c r="L20" s="246"/>
      <c r="M20" s="32"/>
      <c r="N20" s="29"/>
      <c r="O20" s="55"/>
      <c r="P20" s="55"/>
      <c r="Q20" s="30"/>
      <c r="R20" s="30"/>
      <c r="T20" s="7"/>
      <c r="U20" s="72"/>
      <c r="V20" s="72"/>
    </row>
    <row r="21" spans="1:22" s="19" customFormat="1" ht="31.95" customHeight="1">
      <c r="A21" s="27"/>
      <c r="B21" s="28"/>
      <c r="C21" s="35"/>
      <c r="E21" s="28"/>
      <c r="F21" s="10"/>
      <c r="G21" s="25"/>
      <c r="H21" s="25"/>
      <c r="I21" s="25"/>
      <c r="J21" s="30"/>
      <c r="K21" s="32"/>
      <c r="L21" s="246"/>
      <c r="M21" s="32"/>
      <c r="N21" s="29"/>
      <c r="O21" s="55"/>
      <c r="P21" s="55"/>
      <c r="Q21" s="30"/>
      <c r="R21" s="30"/>
      <c r="T21" s="7"/>
      <c r="U21" s="72"/>
      <c r="V21" s="72"/>
    </row>
    <row r="22" spans="1:22" s="19" customFormat="1" ht="10.050000000000001" customHeight="1">
      <c r="A22" s="27"/>
      <c r="B22" s="28"/>
      <c r="C22" s="35"/>
      <c r="E22" s="28"/>
      <c r="F22" s="10"/>
      <c r="G22" s="25"/>
      <c r="H22" s="25"/>
      <c r="I22" s="25"/>
      <c r="J22" s="25"/>
      <c r="K22" s="25"/>
      <c r="L22" s="246"/>
      <c r="M22" s="25"/>
      <c r="N22" s="29"/>
      <c r="O22" s="29"/>
      <c r="P22" s="29"/>
      <c r="Q22" s="30"/>
      <c r="R22" s="29"/>
      <c r="T22" s="7"/>
      <c r="U22" s="72"/>
      <c r="V22" s="72"/>
    </row>
    <row r="23" spans="1:22" s="2" customFormat="1" ht="19.95" customHeight="1">
      <c r="A23" s="36"/>
      <c r="C23" s="35"/>
      <c r="F23" s="8"/>
      <c r="L23" s="309"/>
      <c r="N23" s="3"/>
      <c r="O23" s="3"/>
      <c r="P23" s="3"/>
      <c r="Q23" s="3"/>
      <c r="R23" s="3"/>
      <c r="S23" s="4"/>
      <c r="U23" s="67"/>
      <c r="V23" s="67"/>
    </row>
    <row r="24" spans="1:22" s="2" customFormat="1" ht="31.95" customHeight="1">
      <c r="A24" s="36"/>
      <c r="C24" s="35"/>
      <c r="F24" s="8"/>
      <c r="L24" s="309"/>
      <c r="N24" s="3"/>
      <c r="O24" s="3"/>
      <c r="P24" s="3"/>
      <c r="Q24" s="3"/>
      <c r="R24" s="3"/>
      <c r="S24" s="4"/>
      <c r="U24" s="67"/>
      <c r="V24" s="67"/>
    </row>
    <row r="25" spans="1:22" ht="19.95" customHeight="1"/>
    <row r="26" spans="1:22" ht="19.95" customHeight="1">
      <c r="G26" s="98"/>
      <c r="H26" s="98"/>
      <c r="I26" s="278"/>
      <c r="J26" s="32"/>
      <c r="K26" s="279"/>
      <c r="L26" s="246"/>
      <c r="M26" s="32"/>
      <c r="N26" s="29"/>
      <c r="O26" s="33"/>
      <c r="P26" s="33"/>
      <c r="Q26" s="32"/>
      <c r="R26" s="29"/>
    </row>
  </sheetData>
  <mergeCells count="4">
    <mergeCell ref="A2:B2"/>
    <mergeCell ref="E2:H2"/>
    <mergeCell ref="M2:Q2"/>
    <mergeCell ref="E4:G4"/>
  </mergeCells>
  <pageMargins left="0.7" right="0.7" top="0.75" bottom="0.75" header="0.3" footer="0.3"/>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A6AB9-37BD-45DA-AA9B-C5F2CEFB87CE}">
  <sheetPr codeName="Sheet87">
    <tabColor rgb="FF4FF721"/>
  </sheetPr>
  <dimension ref="A1:Z29"/>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5546875" style="40" hidden="1" customWidth="1"/>
    <col min="7" max="7" width="8.33203125" style="40" hidden="1" customWidth="1"/>
    <col min="8" max="8" width="10.77734375" style="40" customWidth="1"/>
    <col min="9" max="9" width="25.77734375" style="5" customWidth="1"/>
    <col min="10" max="10" width="22.77734375" style="5" customWidth="1"/>
    <col min="11" max="11" width="12.88671875" style="5" customWidth="1"/>
    <col min="12" max="12" width="10.77734375" style="5" customWidth="1"/>
    <col min="13" max="13" width="14.44140625" style="5" bestFit="1" customWidth="1"/>
    <col min="14" max="14" width="8.109375" style="310" customWidth="1"/>
    <col min="15" max="15" width="12.6640625" style="5" customWidth="1"/>
    <col min="16" max="16" width="13.88671875" style="37" customWidth="1"/>
    <col min="17" max="17" width="13.5546875" style="37" customWidth="1"/>
    <col min="18" max="19" width="10.77734375" style="37" customWidth="1"/>
    <col min="20" max="20" width="9.109375" style="37" customWidth="1"/>
    <col min="21" max="21" width="1.77734375" style="38" customWidth="1"/>
    <col min="22" max="22" width="1.88671875" style="2" customWidth="1"/>
    <col min="23" max="23" width="14.33203125" style="40" bestFit="1" customWidth="1"/>
    <col min="24" max="24" width="11.21875" style="5" bestFit="1" customWidth="1"/>
    <col min="25" max="25" width="14.44140625" style="5" bestFit="1" customWidth="1"/>
    <col min="26" max="26" width="12.77734375" style="5" bestFit="1" customWidth="1"/>
    <col min="27" max="28" width="9.109375" style="5"/>
    <col min="29" max="29" width="13.6640625" style="5" bestFit="1" customWidth="1"/>
    <col min="30" max="30" width="12.77734375" style="5" bestFit="1" customWidth="1"/>
    <col min="31" max="31" width="11.44140625" style="5" bestFit="1" customWidth="1"/>
    <col min="32" max="16384" width="9.109375" style="5"/>
  </cols>
  <sheetData>
    <row r="1" spans="1:26" s="2" customFormat="1" ht="14.4" customHeight="1">
      <c r="A1" s="1"/>
      <c r="B1"/>
      <c r="F1" s="8"/>
      <c r="G1" s="8"/>
      <c r="H1" s="8"/>
      <c r="N1" s="309"/>
      <c r="P1" s="3"/>
      <c r="Q1" s="3"/>
      <c r="R1" s="3"/>
      <c r="S1" s="3"/>
      <c r="T1" s="3"/>
      <c r="U1" s="4"/>
      <c r="W1" s="8"/>
    </row>
    <row r="2" spans="1:26" customFormat="1" ht="35.4" customHeight="1">
      <c r="A2" s="1800"/>
      <c r="B2" s="1769"/>
      <c r="C2" s="2"/>
      <c r="D2" s="5"/>
      <c r="E2" s="1797" t="s">
        <v>1477</v>
      </c>
      <c r="F2" s="1769"/>
      <c r="G2" s="1769"/>
      <c r="H2" s="1769"/>
      <c r="I2" s="1769"/>
      <c r="J2" s="1769"/>
      <c r="M2" s="5"/>
      <c r="N2" s="310"/>
      <c r="O2" s="1797"/>
      <c r="P2" s="1769"/>
      <c r="Q2" s="1769"/>
      <c r="R2" s="1769"/>
      <c r="S2" s="1769"/>
      <c r="T2" s="5"/>
      <c r="U2" s="5"/>
      <c r="V2" s="7"/>
      <c r="W2" s="56"/>
    </row>
    <row r="3" spans="1:26" customFormat="1" ht="14.4" customHeight="1">
      <c r="A3" s="1"/>
      <c r="C3" s="2"/>
      <c r="D3" s="8"/>
      <c r="E3" s="8"/>
      <c r="F3" s="8"/>
      <c r="G3" s="8"/>
      <c r="H3" s="8"/>
      <c r="I3" s="9"/>
      <c r="J3" s="9"/>
      <c r="K3" s="9"/>
      <c r="L3" s="9"/>
      <c r="M3" s="2"/>
      <c r="N3" s="309"/>
      <c r="O3" s="2"/>
      <c r="P3" s="2"/>
      <c r="Q3" s="2"/>
      <c r="R3" s="2"/>
      <c r="S3" s="2"/>
      <c r="T3" s="2"/>
      <c r="U3" s="2"/>
      <c r="V3" s="7"/>
      <c r="W3" s="56"/>
    </row>
    <row r="4" spans="1:26" s="16" customFormat="1" ht="34.950000000000003" customHeight="1">
      <c r="A4" s="13"/>
      <c r="B4" s="14"/>
      <c r="C4" s="15"/>
      <c r="E4" s="1798" t="s">
        <v>1474</v>
      </c>
      <c r="F4" s="1799"/>
      <c r="G4" s="1799"/>
      <c r="H4" s="1799"/>
      <c r="I4" s="1799"/>
      <c r="J4" s="41"/>
      <c r="K4" s="41"/>
      <c r="L4" s="41"/>
      <c r="M4" s="41"/>
      <c r="N4" s="311"/>
      <c r="O4" s="313"/>
      <c r="P4" s="313"/>
      <c r="Q4" s="313"/>
      <c r="S4" s="75"/>
      <c r="T4" s="18"/>
      <c r="U4" s="18"/>
      <c r="V4" s="7"/>
    </row>
    <row r="5" spans="1:26" s="16" customFormat="1" ht="10.050000000000001" customHeight="1">
      <c r="A5" s="13"/>
      <c r="B5" s="14"/>
      <c r="C5" s="15"/>
      <c r="E5" s="104"/>
      <c r="F5" s="104"/>
      <c r="G5" s="41"/>
      <c r="H5" s="41"/>
      <c r="I5" s="41"/>
      <c r="J5" s="41"/>
      <c r="K5" s="41"/>
      <c r="L5" s="41"/>
      <c r="M5" s="41"/>
      <c r="N5" s="311"/>
      <c r="P5" s="112"/>
      <c r="Q5" s="112"/>
      <c r="S5" s="75"/>
      <c r="T5" s="18"/>
      <c r="U5" s="18"/>
      <c r="V5" s="7"/>
    </row>
    <row r="6" spans="1:26" s="19" customFormat="1" ht="25.95" customHeight="1">
      <c r="A6" s="27"/>
      <c r="B6" s="28"/>
      <c r="C6" s="35"/>
      <c r="E6" s="133"/>
      <c r="F6" s="134" t="s">
        <v>964</v>
      </c>
      <c r="G6" s="134" t="s">
        <v>964</v>
      </c>
      <c r="H6" s="134" t="s">
        <v>964</v>
      </c>
      <c r="I6" s="134" t="s">
        <v>292</v>
      </c>
      <c r="J6" s="303" t="s">
        <v>339</v>
      </c>
      <c r="K6" s="138" t="s">
        <v>5</v>
      </c>
      <c r="L6" s="137" t="s">
        <v>504</v>
      </c>
      <c r="M6" s="134" t="s">
        <v>498</v>
      </c>
      <c r="N6" s="312" t="s">
        <v>420</v>
      </c>
      <c r="O6" s="134" t="s">
        <v>117</v>
      </c>
      <c r="P6" s="135" t="s">
        <v>11</v>
      </c>
      <c r="Q6" s="136" t="s">
        <v>577</v>
      </c>
      <c r="R6" s="137" t="s">
        <v>431</v>
      </c>
      <c r="S6" s="137" t="s">
        <v>562</v>
      </c>
      <c r="T6" s="137" t="s">
        <v>500</v>
      </c>
      <c r="U6" s="54"/>
      <c r="V6" s="59"/>
      <c r="W6" s="138" t="s">
        <v>132</v>
      </c>
      <c r="X6" s="134" t="s">
        <v>127</v>
      </c>
      <c r="Y6" s="140" t="s">
        <v>563</v>
      </c>
      <c r="Z6" s="140" t="s">
        <v>564</v>
      </c>
    </row>
    <row r="7" spans="1:26" s="19" customFormat="1" ht="25.95" customHeight="1">
      <c r="A7" s="27"/>
      <c r="B7" s="28"/>
      <c r="C7" s="35"/>
      <c r="E7" s="28"/>
      <c r="F7" s="25">
        <v>1</v>
      </c>
      <c r="G7" s="10"/>
      <c r="H7" s="25" t="s">
        <v>497</v>
      </c>
      <c r="I7" s="25" t="s">
        <v>12</v>
      </c>
      <c r="J7" s="25" t="s">
        <v>13</v>
      </c>
      <c r="K7" s="106" t="s">
        <v>16</v>
      </c>
      <c r="L7" s="30" t="s">
        <v>14</v>
      </c>
      <c r="M7" s="70">
        <v>9875.76</v>
      </c>
      <c r="N7" s="247">
        <v>0.1</v>
      </c>
      <c r="O7" s="32">
        <v>740.68</v>
      </c>
      <c r="P7" s="25" t="s">
        <v>121</v>
      </c>
      <c r="Q7" s="32">
        <f>O7</f>
        <v>740.68</v>
      </c>
      <c r="R7" s="32">
        <f>Q7-O7</f>
        <v>0</v>
      </c>
      <c r="S7" s="106"/>
      <c r="T7" s="106"/>
      <c r="U7" s="54"/>
      <c r="V7" s="59"/>
      <c r="W7" s="12"/>
      <c r="X7" s="232">
        <v>45316</v>
      </c>
    </row>
    <row r="8" spans="1:26" s="19" customFormat="1" ht="25.95" customHeight="1">
      <c r="A8" s="27"/>
      <c r="B8" s="28"/>
      <c r="C8" s="35"/>
      <c r="E8" s="35"/>
      <c r="F8" s="47">
        <v>2</v>
      </c>
      <c r="G8" s="11"/>
      <c r="H8" s="47" t="s">
        <v>515</v>
      </c>
      <c r="I8" s="47" t="s">
        <v>28</v>
      </c>
      <c r="J8" s="47" t="s">
        <v>511</v>
      </c>
      <c r="K8" s="11" t="s">
        <v>16</v>
      </c>
      <c r="L8" s="244" t="s">
        <v>51</v>
      </c>
      <c r="M8" s="45">
        <v>5510</v>
      </c>
      <c r="N8" s="245">
        <v>0.15</v>
      </c>
      <c r="O8" s="45">
        <v>826.5</v>
      </c>
      <c r="P8" s="47" t="s">
        <v>121</v>
      </c>
      <c r="Q8" s="45">
        <f>O8</f>
        <v>826.5</v>
      </c>
      <c r="R8" s="45">
        <f>Q8-O8</f>
        <v>0</v>
      </c>
      <c r="S8" s="105"/>
      <c r="T8" s="105"/>
      <c r="U8" s="54"/>
      <c r="V8" s="59"/>
      <c r="W8" s="12"/>
      <c r="X8" s="233">
        <v>45271</v>
      </c>
    </row>
    <row r="9" spans="1:26" s="19" customFormat="1" ht="25.95" customHeight="1">
      <c r="A9" s="27"/>
      <c r="B9" s="28"/>
      <c r="C9" s="35"/>
      <c r="E9" s="316"/>
      <c r="F9" s="317"/>
      <c r="G9" s="318"/>
      <c r="H9" s="317" t="s">
        <v>516</v>
      </c>
      <c r="I9" s="317" t="s">
        <v>525</v>
      </c>
      <c r="J9" s="317" t="s">
        <v>509</v>
      </c>
      <c r="K9" s="317" t="s">
        <v>16</v>
      </c>
      <c r="L9" s="317" t="s">
        <v>51</v>
      </c>
      <c r="M9" s="320">
        <v>5800</v>
      </c>
      <c r="N9" s="321">
        <v>0.15</v>
      </c>
      <c r="O9" s="320">
        <v>870</v>
      </c>
      <c r="P9" s="322" t="s">
        <v>121</v>
      </c>
      <c r="Q9" s="320">
        <f>O9</f>
        <v>870</v>
      </c>
      <c r="R9" s="320">
        <f>Q9-O9</f>
        <v>0</v>
      </c>
      <c r="S9" s="323"/>
      <c r="T9" s="323"/>
      <c r="U9" s="54"/>
      <c r="V9" s="59"/>
      <c r="W9" s="12"/>
      <c r="X9" s="319">
        <v>45216</v>
      </c>
    </row>
    <row r="10" spans="1:26" s="19" customFormat="1" ht="25.95" customHeight="1">
      <c r="A10" s="27"/>
      <c r="B10" s="28"/>
      <c r="C10" s="35"/>
      <c r="E10" s="28"/>
      <c r="F10" s="25"/>
      <c r="G10" s="10"/>
      <c r="H10" s="10"/>
      <c r="I10" s="25"/>
      <c r="J10" s="25"/>
      <c r="K10" s="25"/>
      <c r="L10" s="30"/>
      <c r="M10" s="32"/>
      <c r="N10" s="32" t="s">
        <v>566</v>
      </c>
      <c r="O10" s="32">
        <f>SUM(O7:O9)</f>
        <v>2437.1799999999998</v>
      </c>
      <c r="P10" s="29"/>
      <c r="Q10" s="32">
        <f>Q7+Q8+Q9</f>
        <v>2437.1799999999998</v>
      </c>
      <c r="R10" s="32"/>
      <c r="S10" s="30"/>
      <c r="T10" s="30"/>
      <c r="U10" s="54"/>
      <c r="V10" s="59"/>
      <c r="W10" s="12"/>
    </row>
    <row r="11" spans="1:26" s="19" customFormat="1" ht="25.95" customHeight="1">
      <c r="A11" s="27"/>
      <c r="B11" s="28"/>
      <c r="C11" s="35"/>
      <c r="E11" s="28"/>
      <c r="F11" s="25"/>
      <c r="G11" s="10"/>
      <c r="H11" s="10"/>
      <c r="I11" s="25"/>
      <c r="J11" s="25"/>
      <c r="K11" s="25"/>
      <c r="L11" s="30"/>
      <c r="M11" s="32"/>
      <c r="N11" s="246"/>
      <c r="O11" s="32"/>
      <c r="P11" s="29"/>
      <c r="Q11" s="32"/>
      <c r="R11" s="32"/>
      <c r="S11" s="30"/>
      <c r="T11" s="30"/>
      <c r="U11" s="54"/>
      <c r="V11" s="59"/>
      <c r="W11" s="12"/>
    </row>
    <row r="12" spans="1:26" s="19" customFormat="1" ht="25.95" customHeight="1">
      <c r="A12" s="27"/>
      <c r="B12" s="28"/>
      <c r="C12" s="35"/>
      <c r="E12" s="28"/>
      <c r="F12" s="25"/>
      <c r="G12" s="10"/>
      <c r="H12" s="10"/>
      <c r="I12" s="25"/>
      <c r="J12" s="25"/>
      <c r="K12" s="25"/>
      <c r="L12" s="30"/>
      <c r="M12" s="32"/>
      <c r="N12" s="246"/>
      <c r="O12" s="32"/>
      <c r="P12" s="29"/>
      <c r="Q12" s="32"/>
      <c r="R12" s="32"/>
      <c r="S12" s="30"/>
      <c r="T12" s="30"/>
      <c r="U12" s="54"/>
      <c r="V12" s="59"/>
      <c r="W12" s="12"/>
    </row>
    <row r="13" spans="1:26" s="19" customFormat="1" ht="25.95" customHeight="1">
      <c r="A13" s="27"/>
      <c r="B13" s="28"/>
      <c r="C13" s="35"/>
      <c r="E13" s="28"/>
      <c r="F13" s="25"/>
      <c r="G13" s="10"/>
      <c r="H13" s="10"/>
      <c r="I13" s="25"/>
      <c r="J13" s="25"/>
      <c r="K13" s="25"/>
      <c r="L13" s="30"/>
      <c r="M13" s="32"/>
      <c r="N13" s="246"/>
      <c r="O13" s="32"/>
      <c r="P13" s="29"/>
      <c r="Q13" s="32"/>
      <c r="R13" s="32"/>
      <c r="S13" s="30"/>
      <c r="T13" s="30"/>
      <c r="V13" s="7"/>
      <c r="W13" s="12"/>
    </row>
    <row r="14" spans="1:26" s="19" customFormat="1" ht="25.95" customHeight="1">
      <c r="A14" s="27"/>
      <c r="B14" s="28"/>
      <c r="C14" s="35"/>
      <c r="E14" s="28"/>
      <c r="F14" s="25"/>
      <c r="G14" s="10"/>
      <c r="H14" s="10"/>
      <c r="I14" s="25"/>
      <c r="J14" s="25"/>
      <c r="K14" s="25"/>
      <c r="L14" s="30"/>
      <c r="M14" s="32"/>
      <c r="N14" s="246"/>
      <c r="O14" s="32"/>
      <c r="P14" s="29"/>
      <c r="Q14" s="32"/>
      <c r="R14" s="32"/>
      <c r="S14" s="106"/>
      <c r="T14" s="29"/>
      <c r="V14" s="7"/>
      <c r="W14" s="12"/>
    </row>
    <row r="15" spans="1:26" s="19" customFormat="1" ht="25.95" customHeight="1">
      <c r="A15" s="27"/>
      <c r="B15" s="28"/>
      <c r="C15" s="35"/>
      <c r="E15" s="28"/>
      <c r="F15" s="25"/>
      <c r="G15" s="10"/>
      <c r="H15" s="10"/>
      <c r="I15" s="25"/>
      <c r="J15" s="25"/>
      <c r="K15" s="25"/>
      <c r="L15" s="30"/>
      <c r="M15" s="32"/>
      <c r="N15" s="246"/>
      <c r="O15" s="32"/>
      <c r="P15" s="29"/>
      <c r="Q15" s="32"/>
      <c r="R15" s="32"/>
      <c r="S15" s="30"/>
      <c r="T15" s="30"/>
      <c r="V15" s="7"/>
      <c r="W15" s="12"/>
    </row>
    <row r="16" spans="1:26" s="19" customFormat="1" ht="25.95" customHeight="1">
      <c r="A16" s="27"/>
      <c r="B16" s="28"/>
      <c r="C16" s="35"/>
      <c r="E16" s="28"/>
      <c r="F16" s="25"/>
      <c r="G16" s="10"/>
      <c r="H16" s="10"/>
      <c r="I16" s="25"/>
      <c r="J16" s="25"/>
      <c r="K16" s="25"/>
      <c r="L16" s="30"/>
      <c r="M16" s="32"/>
      <c r="N16" s="246"/>
      <c r="O16" s="32"/>
      <c r="P16" s="29"/>
      <c r="Q16" s="32"/>
      <c r="R16" s="32"/>
      <c r="S16" s="106"/>
      <c r="T16" s="29"/>
      <c r="V16" s="7"/>
      <c r="W16" s="12"/>
    </row>
    <row r="17" spans="1:23" s="19" customFormat="1" ht="25.95" customHeight="1">
      <c r="A17" s="27"/>
      <c r="B17" s="28"/>
      <c r="C17" s="35"/>
      <c r="E17" s="28"/>
      <c r="F17" s="25"/>
      <c r="G17" s="10"/>
      <c r="H17" s="10"/>
      <c r="I17" s="25"/>
      <c r="J17" s="25"/>
      <c r="K17" s="25"/>
      <c r="L17" s="30"/>
      <c r="M17" s="32"/>
      <c r="N17" s="246"/>
      <c r="O17" s="32"/>
      <c r="P17" s="29"/>
      <c r="Q17" s="32"/>
      <c r="R17" s="32"/>
      <c r="S17" s="30"/>
      <c r="T17" s="30"/>
      <c r="V17" s="7"/>
      <c r="W17" s="12"/>
    </row>
    <row r="18" spans="1:23" s="19" customFormat="1" ht="25.95" customHeight="1">
      <c r="A18" s="27"/>
      <c r="B18" s="28"/>
      <c r="C18" s="35"/>
      <c r="E18" s="28"/>
      <c r="F18" s="25"/>
      <c r="G18" s="10"/>
      <c r="H18" s="10"/>
      <c r="I18" s="25"/>
      <c r="J18" s="25"/>
      <c r="K18" s="25"/>
      <c r="L18" s="30"/>
      <c r="M18" s="32"/>
      <c r="N18" s="246"/>
      <c r="O18" s="32"/>
      <c r="P18" s="29"/>
      <c r="Q18" s="32"/>
      <c r="R18" s="32"/>
      <c r="S18" s="106"/>
      <c r="T18" s="29"/>
      <c r="V18" s="7"/>
      <c r="W18" s="12"/>
    </row>
    <row r="19" spans="1:23" s="19" customFormat="1" ht="25.95" customHeight="1">
      <c r="A19" s="27"/>
      <c r="B19" s="28"/>
      <c r="C19" s="35"/>
      <c r="E19" s="28"/>
      <c r="F19" s="25"/>
      <c r="G19" s="10"/>
      <c r="H19" s="10"/>
      <c r="I19" s="25"/>
      <c r="J19" s="25"/>
      <c r="K19" s="25"/>
      <c r="L19" s="30"/>
      <c r="M19" s="32"/>
      <c r="N19" s="246"/>
      <c r="O19" s="32"/>
      <c r="P19" s="29"/>
      <c r="Q19" s="32"/>
      <c r="R19" s="32"/>
      <c r="S19" s="106"/>
      <c r="T19" s="29"/>
      <c r="V19" s="7"/>
      <c r="W19" s="12"/>
    </row>
    <row r="20" spans="1:23" s="19" customFormat="1" ht="25.95" customHeight="1">
      <c r="A20" s="27"/>
      <c r="B20" s="28"/>
      <c r="C20" s="35"/>
      <c r="E20" s="28"/>
      <c r="F20" s="25"/>
      <c r="G20" s="10"/>
      <c r="H20" s="10"/>
      <c r="I20" s="25"/>
      <c r="J20" s="25"/>
      <c r="K20" s="25"/>
      <c r="L20" s="30"/>
      <c r="M20" s="32"/>
      <c r="N20" s="246"/>
      <c r="O20" s="32"/>
      <c r="P20" s="29"/>
      <c r="Q20" s="32"/>
      <c r="R20" s="32"/>
      <c r="S20" s="106"/>
      <c r="T20" s="29"/>
      <c r="V20" s="7"/>
      <c r="W20" s="12"/>
    </row>
    <row r="21" spans="1:23" s="19" customFormat="1" ht="31.95" customHeight="1">
      <c r="A21" s="27"/>
      <c r="B21" s="28"/>
      <c r="C21" s="35"/>
      <c r="E21" s="28"/>
      <c r="F21" s="25"/>
      <c r="G21" s="10"/>
      <c r="H21" s="10"/>
      <c r="I21" s="25"/>
      <c r="J21" s="25"/>
      <c r="K21" s="25"/>
      <c r="L21" s="30"/>
      <c r="M21" s="32"/>
      <c r="N21" s="246"/>
      <c r="O21" s="32"/>
      <c r="P21" s="29"/>
      <c r="Q21" s="32"/>
      <c r="R21" s="32"/>
      <c r="S21" s="30"/>
      <c r="T21" s="30"/>
      <c r="V21" s="7"/>
      <c r="W21" s="12"/>
    </row>
    <row r="22" spans="1:23" s="19" customFormat="1" ht="10.050000000000001" customHeight="1">
      <c r="A22" s="27"/>
      <c r="B22" s="28"/>
      <c r="C22" s="35"/>
      <c r="E22" s="28"/>
      <c r="F22" s="10"/>
      <c r="G22" s="10"/>
      <c r="H22" s="10"/>
      <c r="I22" s="25"/>
      <c r="J22" s="25"/>
      <c r="K22" s="25"/>
      <c r="L22" s="25"/>
      <c r="M22" s="25"/>
      <c r="N22" s="246"/>
      <c r="O22" s="25"/>
      <c r="P22" s="29"/>
      <c r="Q22" s="29"/>
      <c r="R22" s="30"/>
      <c r="S22" s="32"/>
      <c r="T22" s="29"/>
      <c r="V22" s="7"/>
      <c r="W22" s="12"/>
    </row>
    <row r="23" spans="1:23" s="2" customFormat="1" ht="19.95" customHeight="1">
      <c r="A23" s="36"/>
      <c r="C23" s="35"/>
      <c r="F23" s="8"/>
      <c r="G23" s="8"/>
      <c r="H23" s="8"/>
      <c r="N23" s="309"/>
      <c r="P23" s="3"/>
      <c r="Q23" s="3"/>
      <c r="R23" s="3"/>
      <c r="S23" s="3"/>
      <c r="T23" s="3"/>
      <c r="U23" s="4"/>
      <c r="W23" s="8"/>
    </row>
    <row r="24" spans="1:23" s="2" customFormat="1" ht="19.8" customHeight="1">
      <c r="A24" s="36"/>
      <c r="C24" s="35"/>
      <c r="F24" s="8"/>
      <c r="G24" s="8"/>
      <c r="H24" s="8"/>
      <c r="N24" s="309"/>
      <c r="P24" s="3"/>
      <c r="Q24" s="3"/>
      <c r="R24" s="3"/>
      <c r="S24" s="3"/>
      <c r="T24" s="3"/>
      <c r="U24" s="4"/>
      <c r="W24" s="8"/>
    </row>
    <row r="25" spans="1:23" ht="19.95" customHeight="1"/>
    <row r="26" spans="1:23">
      <c r="I26" s="281"/>
      <c r="J26" s="281"/>
      <c r="K26" s="281"/>
      <c r="L26" s="130"/>
      <c r="M26" s="282"/>
      <c r="N26" s="304"/>
      <c r="O26" s="130"/>
      <c r="P26" s="117"/>
      <c r="Q26" s="118"/>
      <c r="R26" s="130"/>
      <c r="S26" s="283"/>
      <c r="T26" s="117"/>
    </row>
    <row r="27" spans="1:23">
      <c r="I27" s="272"/>
      <c r="J27" s="272"/>
      <c r="K27" s="272"/>
      <c r="L27" s="273"/>
      <c r="M27" s="274"/>
      <c r="N27" s="307"/>
      <c r="O27" s="273"/>
      <c r="P27" s="275"/>
      <c r="Q27" s="276"/>
      <c r="R27" s="273"/>
      <c r="S27" s="277"/>
      <c r="T27" s="275"/>
    </row>
    <row r="28" spans="1:23">
      <c r="I28" s="290"/>
      <c r="J28" s="290"/>
      <c r="K28" s="290"/>
      <c r="L28" s="45"/>
      <c r="M28" s="263"/>
      <c r="N28" s="245"/>
      <c r="O28" s="45"/>
      <c r="P28" s="42"/>
      <c r="Q28" s="46"/>
      <c r="R28" s="45"/>
      <c r="S28" s="105"/>
      <c r="T28" s="42"/>
    </row>
    <row r="29" spans="1:23">
      <c r="I29" s="293"/>
      <c r="J29" s="293"/>
      <c r="K29" s="293"/>
      <c r="L29" s="11"/>
      <c r="M29" s="294"/>
      <c r="N29" s="308"/>
      <c r="O29" s="295"/>
      <c r="P29" s="296"/>
      <c r="Q29" s="47"/>
      <c r="R29" s="296"/>
      <c r="S29" s="296"/>
      <c r="T29" s="11"/>
    </row>
  </sheetData>
  <mergeCells count="4">
    <mergeCell ref="A2:B2"/>
    <mergeCell ref="E2:J2"/>
    <mergeCell ref="O2:S2"/>
    <mergeCell ref="E4:I4"/>
  </mergeCells>
  <pageMargins left="0.7" right="0.7" top="0.75" bottom="0.75" header="0.3" footer="0.3"/>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66B64-A887-4E7C-B0A9-845DE8266B33}">
  <sheetPr codeName="Sheet88">
    <tabColor rgb="FF4FF721"/>
  </sheetPr>
  <dimension ref="A1:AB52"/>
  <sheetViews>
    <sheetView showGridLines="0"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7.5546875" style="40" hidden="1" customWidth="1"/>
    <col min="9" max="9" width="10.77734375" style="40" customWidth="1"/>
    <col min="10" max="10" width="25.77734375" style="5" customWidth="1"/>
    <col min="11" max="11" width="22.77734375" style="5" customWidth="1"/>
    <col min="12" max="12" width="10.77734375" style="5" customWidth="1"/>
    <col min="13" max="13" width="13" style="5" customWidth="1"/>
    <col min="14" max="14" width="14.44140625" style="5" bestFit="1" customWidth="1"/>
    <col min="15" max="15" width="8.109375" style="310" customWidth="1"/>
    <col min="16" max="16" width="12" style="5" bestFit="1" customWidth="1"/>
    <col min="17" max="17" width="11.5546875" style="37" bestFit="1" customWidth="1"/>
    <col min="18" max="18" width="12.33203125" style="37" bestFit="1" customWidth="1"/>
    <col min="19" max="19" width="11.77734375" style="37" customWidth="1"/>
    <col min="20" max="20" width="10.77734375" style="37" customWidth="1"/>
    <col min="21" max="21" width="9.109375" style="37"/>
    <col min="22" max="22" width="1.77734375" style="38" customWidth="1"/>
    <col min="23" max="23" width="1.88671875" style="2" customWidth="1"/>
    <col min="24" max="24" width="14.33203125" style="40" bestFit="1" customWidth="1"/>
    <col min="25" max="25" width="14.33203125" style="40" customWidth="1"/>
    <col min="26" max="26" width="11.21875" style="5" bestFit="1" customWidth="1"/>
    <col min="27" max="27" width="14.44140625" style="5" bestFit="1" customWidth="1"/>
    <col min="28" max="28" width="12.77734375" style="5" bestFit="1" customWidth="1"/>
    <col min="29" max="30" width="9.109375" style="5"/>
    <col min="31" max="31" width="13.6640625" style="5" bestFit="1" customWidth="1"/>
    <col min="32" max="32" width="12.77734375" style="5" bestFit="1" customWidth="1"/>
    <col min="33" max="33" width="11.44140625" style="5" bestFit="1" customWidth="1"/>
    <col min="34" max="16384" width="9.109375" style="5"/>
  </cols>
  <sheetData>
    <row r="1" spans="1:28" s="2" customFormat="1" ht="14.4" customHeight="1">
      <c r="A1" s="1"/>
      <c r="B1"/>
      <c r="H1" s="8"/>
      <c r="I1" s="8"/>
      <c r="O1" s="309"/>
      <c r="Q1" s="3"/>
      <c r="R1" s="3"/>
      <c r="S1" s="3"/>
      <c r="T1" s="3"/>
      <c r="U1" s="3"/>
      <c r="V1" s="4"/>
      <c r="X1" s="8"/>
      <c r="Y1" s="8"/>
    </row>
    <row r="2" spans="1:28" customFormat="1" ht="35.4" customHeight="1">
      <c r="A2" s="1800"/>
      <c r="B2" s="1769"/>
      <c r="C2" s="2"/>
      <c r="D2" s="5"/>
      <c r="E2" s="1797" t="str">
        <f>PreS!E2</f>
        <v>Preview  Statement - SACOS</v>
      </c>
      <c r="F2" s="1769"/>
      <c r="G2" s="1769"/>
      <c r="H2" s="1769"/>
      <c r="I2" s="1769"/>
      <c r="J2" s="1769"/>
      <c r="K2" s="1769"/>
      <c r="L2" s="1769"/>
      <c r="N2" s="5"/>
      <c r="O2" s="310"/>
      <c r="P2" s="1797"/>
      <c r="Q2" s="1769"/>
      <c r="R2" s="1769"/>
      <c r="S2" s="1769"/>
      <c r="T2" s="1769"/>
      <c r="U2" s="5"/>
      <c r="V2" s="5"/>
      <c r="W2" s="7"/>
      <c r="X2" s="56"/>
      <c r="Y2" s="56"/>
    </row>
    <row r="3" spans="1:28" customFormat="1" ht="14.4" customHeight="1">
      <c r="A3" s="1"/>
      <c r="C3" s="2"/>
      <c r="D3" s="8"/>
      <c r="E3" s="8"/>
      <c r="F3" s="8"/>
      <c r="G3" s="2"/>
      <c r="H3" s="8"/>
      <c r="I3" s="8"/>
      <c r="J3" s="9"/>
      <c r="K3" s="9"/>
      <c r="L3" s="9"/>
      <c r="M3" s="9"/>
      <c r="N3" s="2"/>
      <c r="O3" s="309"/>
      <c r="P3" s="2"/>
      <c r="Q3" s="2"/>
      <c r="R3" s="2"/>
      <c r="S3" s="2"/>
      <c r="T3" s="2"/>
      <c r="U3" s="2"/>
      <c r="V3" s="2"/>
      <c r="W3" s="7"/>
      <c r="X3" s="56"/>
      <c r="Y3" s="56"/>
    </row>
    <row r="4" spans="1:28" s="16" customFormat="1" ht="34.950000000000003" customHeight="1">
      <c r="A4" s="13"/>
      <c r="B4" s="14"/>
      <c r="C4" s="15"/>
      <c r="E4" s="1798" t="s">
        <v>1437</v>
      </c>
      <c r="F4" s="1799"/>
      <c r="G4" s="1799"/>
      <c r="H4" s="1799"/>
      <c r="I4" s="1799"/>
      <c r="J4" s="1799"/>
      <c r="K4" s="41"/>
      <c r="L4" s="41"/>
      <c r="M4" s="41"/>
      <c r="N4" s="41"/>
      <c r="O4" s="311"/>
      <c r="P4" s="313"/>
      <c r="Q4" s="313"/>
      <c r="R4" s="313"/>
      <c r="T4" s="75"/>
      <c r="U4" s="18"/>
      <c r="V4" s="18"/>
      <c r="W4" s="7"/>
    </row>
    <row r="5" spans="1:28" s="16" customFormat="1" ht="10.050000000000001" customHeight="1">
      <c r="A5" s="13"/>
      <c r="B5" s="14"/>
      <c r="C5" s="15"/>
      <c r="E5" s="104"/>
      <c r="F5" s="104"/>
      <c r="G5" s="104"/>
      <c r="H5" s="104"/>
      <c r="I5" s="104"/>
      <c r="J5" s="41"/>
      <c r="K5" s="41"/>
      <c r="L5" s="41"/>
      <c r="M5" s="41"/>
      <c r="N5" s="41"/>
      <c r="O5" s="311"/>
      <c r="Q5" s="112"/>
      <c r="R5" s="112"/>
      <c r="T5" s="75"/>
      <c r="U5" s="18"/>
      <c r="V5" s="18"/>
      <c r="W5" s="7"/>
    </row>
    <row r="6" spans="1:28" s="19" customFormat="1" ht="25.95" customHeight="1">
      <c r="A6" s="27"/>
      <c r="B6" s="28"/>
      <c r="C6" s="35"/>
      <c r="E6" s="133"/>
      <c r="F6" s="133"/>
      <c r="G6" s="133"/>
      <c r="H6" s="50" t="s">
        <v>47</v>
      </c>
      <c r="I6" s="134" t="s">
        <v>964</v>
      </c>
      <c r="J6" s="134" t="s">
        <v>292</v>
      </c>
      <c r="K6" s="303" t="s">
        <v>339</v>
      </c>
      <c r="L6" s="138" t="s">
        <v>5</v>
      </c>
      <c r="M6" s="137" t="s">
        <v>504</v>
      </c>
      <c r="N6" s="134" t="s">
        <v>498</v>
      </c>
      <c r="O6" s="312" t="s">
        <v>420</v>
      </c>
      <c r="P6" s="134" t="s">
        <v>117</v>
      </c>
      <c r="Q6" s="135" t="s">
        <v>11</v>
      </c>
      <c r="R6" s="136" t="s">
        <v>508</v>
      </c>
      <c r="S6" s="137" t="s">
        <v>431</v>
      </c>
      <c r="T6" s="137" t="s">
        <v>562</v>
      </c>
      <c r="U6" s="137" t="s">
        <v>500</v>
      </c>
      <c r="V6" s="54"/>
      <c r="W6" s="59"/>
      <c r="X6" s="134" t="s">
        <v>127</v>
      </c>
      <c r="Y6" s="138" t="s">
        <v>132</v>
      </c>
      <c r="AA6" s="140" t="s">
        <v>563</v>
      </c>
      <c r="AB6" s="140" t="s">
        <v>564</v>
      </c>
    </row>
    <row r="7" spans="1:28" s="19" customFormat="1" ht="25.95" customHeight="1">
      <c r="A7" s="27"/>
      <c r="B7" s="28"/>
      <c r="C7" s="35"/>
      <c r="E7" s="28"/>
      <c r="F7" s="28"/>
      <c r="G7" s="28"/>
      <c r="H7" s="25">
        <v>1</v>
      </c>
      <c r="I7" s="25" t="s">
        <v>497</v>
      </c>
      <c r="J7" s="25" t="s">
        <v>12</v>
      </c>
      <c r="K7" s="25" t="s">
        <v>13</v>
      </c>
      <c r="L7" s="106" t="s">
        <v>16</v>
      </c>
      <c r="M7" s="30" t="s">
        <v>14</v>
      </c>
      <c r="N7" s="70">
        <v>9875.76</v>
      </c>
      <c r="O7" s="247">
        <v>0.1</v>
      </c>
      <c r="P7" s="32">
        <v>740.68</v>
      </c>
      <c r="Q7" s="25" t="s">
        <v>507</v>
      </c>
      <c r="R7" s="32">
        <f>P7/2</f>
        <v>370.34</v>
      </c>
      <c r="S7" s="32">
        <f>P7-R7</f>
        <v>370.34</v>
      </c>
      <c r="T7" s="106" t="s">
        <v>128</v>
      </c>
      <c r="U7" s="106"/>
      <c r="V7" s="54"/>
      <c r="W7" s="59"/>
      <c r="X7" s="232">
        <v>45316</v>
      </c>
      <c r="Y7" s="12"/>
    </row>
    <row r="8" spans="1:28" s="19" customFormat="1" ht="25.95" customHeight="1">
      <c r="A8" s="27"/>
      <c r="B8" s="28"/>
      <c r="C8" s="35"/>
      <c r="E8" s="35"/>
      <c r="F8" s="35"/>
      <c r="G8" s="35"/>
      <c r="H8" s="47">
        <v>2</v>
      </c>
      <c r="I8" s="47" t="s">
        <v>515</v>
      </c>
      <c r="J8" s="47" t="s">
        <v>28</v>
      </c>
      <c r="K8" s="47" t="s">
        <v>511</v>
      </c>
      <c r="L8" s="47" t="s">
        <v>16</v>
      </c>
      <c r="M8" s="244" t="s">
        <v>51</v>
      </c>
      <c r="N8" s="45">
        <v>5510</v>
      </c>
      <c r="O8" s="245">
        <v>0.15</v>
      </c>
      <c r="P8" s="45">
        <v>826.5</v>
      </c>
      <c r="Q8" s="47" t="s">
        <v>507</v>
      </c>
      <c r="R8" s="45">
        <f>P8</f>
        <v>826.5</v>
      </c>
      <c r="S8" s="45">
        <v>0</v>
      </c>
      <c r="T8" s="105"/>
      <c r="U8" s="105"/>
      <c r="V8" s="54"/>
      <c r="W8" s="59"/>
      <c r="X8" s="233">
        <v>45271</v>
      </c>
      <c r="Y8" s="12"/>
    </row>
    <row r="9" spans="1:28" s="19" customFormat="1" ht="25.95" customHeight="1" thickBot="1">
      <c r="A9" s="27"/>
      <c r="B9" s="28"/>
      <c r="C9" s="35"/>
      <c r="E9" s="316"/>
      <c r="F9" s="316"/>
      <c r="G9" s="316"/>
      <c r="H9" s="317"/>
      <c r="I9" s="317" t="s">
        <v>516</v>
      </c>
      <c r="J9" s="317" t="s">
        <v>525</v>
      </c>
      <c r="K9" s="317" t="s">
        <v>509</v>
      </c>
      <c r="L9" s="317" t="s">
        <v>16</v>
      </c>
      <c r="M9" s="317" t="s">
        <v>51</v>
      </c>
      <c r="N9" s="320">
        <v>5800</v>
      </c>
      <c r="O9" s="321">
        <v>0.15</v>
      </c>
      <c r="P9" s="320">
        <v>870</v>
      </c>
      <c r="Q9" s="322" t="s">
        <v>507</v>
      </c>
      <c r="R9" s="320">
        <f>P9</f>
        <v>870</v>
      </c>
      <c r="S9" s="320">
        <v>0</v>
      </c>
      <c r="T9" s="323"/>
      <c r="U9" s="315"/>
      <c r="V9" s="54"/>
      <c r="W9" s="59"/>
      <c r="X9" s="30">
        <v>45216</v>
      </c>
      <c r="Y9" s="12"/>
    </row>
    <row r="10" spans="1:28" s="19" customFormat="1" ht="25.95" customHeight="1">
      <c r="A10" s="27"/>
      <c r="B10" s="28"/>
      <c r="C10" s="35"/>
      <c r="E10" s="28"/>
      <c r="F10" s="28"/>
      <c r="G10" s="28"/>
      <c r="H10" s="25"/>
      <c r="I10" s="25"/>
      <c r="J10" s="25"/>
      <c r="K10" s="25"/>
      <c r="L10" s="25"/>
      <c r="M10" s="25"/>
      <c r="N10" s="32"/>
      <c r="O10" s="246"/>
      <c r="P10" s="32"/>
      <c r="Q10" s="29"/>
      <c r="R10" s="32">
        <f>SUM(R7:R9)</f>
        <v>2066.84</v>
      </c>
      <c r="S10" s="32"/>
      <c r="T10" s="30"/>
      <c r="U10" s="30"/>
      <c r="V10" s="54"/>
      <c r="W10" s="59"/>
      <c r="X10" s="12"/>
      <c r="Y10" s="12"/>
      <c r="Z10" s="47"/>
    </row>
    <row r="11" spans="1:28" s="19" customFormat="1" ht="25.95" customHeight="1">
      <c r="A11" s="27"/>
      <c r="B11" s="28"/>
      <c r="C11" s="35"/>
      <c r="E11" s="28"/>
      <c r="F11" s="28"/>
      <c r="G11" s="28"/>
      <c r="H11" s="25"/>
      <c r="I11" s="25"/>
      <c r="J11" s="25"/>
      <c r="K11" s="161"/>
      <c r="L11" s="161"/>
      <c r="M11" s="161"/>
      <c r="N11" s="161"/>
      <c r="O11" s="246"/>
      <c r="P11" s="32"/>
      <c r="Q11" s="29"/>
      <c r="R11" s="32"/>
      <c r="S11" s="32"/>
      <c r="T11" s="30"/>
      <c r="U11" s="30"/>
      <c r="V11" s="54"/>
      <c r="W11" s="59"/>
      <c r="X11" s="12"/>
      <c r="Y11" s="12"/>
    </row>
    <row r="12" spans="1:28" s="19" customFormat="1" ht="10.050000000000001" customHeight="1">
      <c r="A12" s="27"/>
      <c r="B12" s="28"/>
      <c r="C12" s="35"/>
      <c r="E12" s="28"/>
      <c r="F12" s="28"/>
      <c r="G12" s="28"/>
      <c r="H12" s="25"/>
      <c r="I12" s="25"/>
      <c r="J12" s="25"/>
      <c r="K12" s="161"/>
      <c r="L12" s="161"/>
      <c r="M12" s="161"/>
      <c r="N12" s="161"/>
      <c r="O12" s="246"/>
      <c r="P12" s="32"/>
      <c r="Q12" s="29"/>
      <c r="R12" s="32"/>
      <c r="S12" s="32"/>
      <c r="T12" s="30"/>
      <c r="U12" s="30"/>
      <c r="V12" s="54"/>
      <c r="W12" s="59"/>
      <c r="X12" s="12"/>
      <c r="Y12" s="12"/>
    </row>
    <row r="13" spans="1:28" s="19" customFormat="1" ht="25.95" customHeight="1">
      <c r="A13" s="27"/>
      <c r="B13" s="28"/>
      <c r="C13" s="35"/>
      <c r="E13" s="28"/>
      <c r="F13" s="28"/>
      <c r="G13" s="28"/>
      <c r="H13" s="25"/>
      <c r="I13" s="25"/>
      <c r="J13" s="25"/>
      <c r="K13" s="161"/>
      <c r="L13" s="161"/>
      <c r="M13" s="161"/>
      <c r="N13" s="161"/>
      <c r="O13" s="246"/>
      <c r="P13" s="32"/>
      <c r="Q13" s="29"/>
      <c r="R13" s="32"/>
      <c r="S13" s="32"/>
      <c r="T13" s="30"/>
      <c r="U13" s="30"/>
      <c r="V13" s="54"/>
      <c r="W13" s="59"/>
      <c r="X13" s="12"/>
      <c r="Y13" s="12"/>
    </row>
    <row r="14" spans="1:28" s="19" customFormat="1" ht="19.95" customHeight="1">
      <c r="A14" s="27"/>
      <c r="B14" s="28"/>
      <c r="C14" s="35"/>
      <c r="E14" s="28"/>
      <c r="F14" s="28"/>
      <c r="G14" s="28"/>
      <c r="H14" s="25"/>
      <c r="I14" s="25"/>
      <c r="J14" s="25"/>
      <c r="K14" s="161"/>
      <c r="L14" s="161"/>
      <c r="M14" s="161"/>
      <c r="N14" s="161"/>
      <c r="O14" s="246"/>
      <c r="P14" s="32"/>
      <c r="Q14" s="29"/>
      <c r="R14" s="32"/>
      <c r="S14" s="32"/>
      <c r="T14" s="30"/>
      <c r="U14" s="30"/>
      <c r="W14" s="7"/>
      <c r="X14" s="12"/>
      <c r="Y14" s="12"/>
    </row>
    <row r="15" spans="1:28" s="19" customFormat="1" ht="25.95" customHeight="1">
      <c r="A15" s="27"/>
      <c r="B15" s="28"/>
      <c r="C15" s="35"/>
      <c r="E15" s="28"/>
      <c r="F15" s="28"/>
      <c r="G15" s="28"/>
      <c r="H15" s="25"/>
      <c r="I15" s="25"/>
      <c r="J15" s="25"/>
      <c r="K15" s="161"/>
      <c r="L15" s="161"/>
      <c r="M15" s="161"/>
      <c r="N15" s="161"/>
      <c r="O15" s="246"/>
      <c r="P15" s="32"/>
      <c r="Q15" s="29"/>
      <c r="R15" s="32"/>
      <c r="S15" s="32"/>
      <c r="T15" s="106"/>
      <c r="U15" s="29"/>
      <c r="W15" s="7"/>
      <c r="X15" s="12"/>
      <c r="Y15" s="12"/>
    </row>
    <row r="16" spans="1:28" s="19" customFormat="1" ht="19.95" customHeight="1">
      <c r="A16" s="27"/>
      <c r="B16" s="28"/>
      <c r="C16" s="35"/>
      <c r="E16" s="28"/>
      <c r="F16" s="28"/>
      <c r="G16" s="28"/>
      <c r="H16" s="25"/>
      <c r="I16" s="25"/>
      <c r="J16" s="25"/>
      <c r="K16" s="161"/>
      <c r="L16" s="161"/>
      <c r="M16" s="161"/>
      <c r="N16" s="161"/>
      <c r="O16" s="246"/>
      <c r="P16" s="32"/>
      <c r="Q16" s="29"/>
      <c r="R16" s="32"/>
      <c r="S16" s="32"/>
      <c r="T16" s="30"/>
      <c r="U16" s="30"/>
      <c r="W16" s="7"/>
      <c r="X16" s="12"/>
      <c r="Y16" s="12"/>
    </row>
    <row r="17" spans="1:25" s="19" customFormat="1" ht="25.95" customHeight="1">
      <c r="A17" s="27"/>
      <c r="B17" s="28"/>
      <c r="C17" s="35"/>
      <c r="E17" s="28"/>
      <c r="F17" s="28"/>
      <c r="G17" s="28"/>
      <c r="H17" s="25"/>
      <c r="I17" s="25"/>
      <c r="J17" s="25"/>
      <c r="K17" s="161"/>
      <c r="L17" s="161"/>
      <c r="M17" s="161"/>
      <c r="N17" s="161"/>
      <c r="O17" s="246"/>
      <c r="P17" s="32"/>
      <c r="Q17" s="29"/>
      <c r="R17" s="32"/>
      <c r="S17" s="32"/>
      <c r="T17" s="106"/>
      <c r="U17" s="29"/>
      <c r="W17" s="7"/>
      <c r="X17" s="12"/>
      <c r="Y17" s="12"/>
    </row>
    <row r="18" spans="1:25" s="19" customFormat="1" ht="19.95" customHeight="1">
      <c r="A18" s="27"/>
      <c r="B18" s="28"/>
      <c r="C18" s="35"/>
      <c r="E18" s="28"/>
      <c r="F18" s="28"/>
      <c r="G18" s="28"/>
      <c r="H18" s="25"/>
      <c r="I18" s="25"/>
      <c r="J18" s="25"/>
      <c r="K18" s="161"/>
      <c r="L18" s="161"/>
      <c r="M18" s="161"/>
      <c r="N18" s="161"/>
      <c r="O18" s="246"/>
      <c r="P18" s="32"/>
      <c r="Q18" s="29"/>
      <c r="R18" s="32"/>
      <c r="S18" s="32"/>
      <c r="T18" s="30"/>
      <c r="U18" s="30"/>
      <c r="W18" s="7"/>
      <c r="X18" s="12"/>
      <c r="Y18" s="12"/>
    </row>
    <row r="19" spans="1:25" s="19" customFormat="1" ht="25.95" customHeight="1">
      <c r="A19" s="27"/>
      <c r="B19" s="28"/>
      <c r="C19" s="35"/>
      <c r="E19" s="28"/>
      <c r="F19" s="28"/>
      <c r="G19" s="28"/>
      <c r="H19" s="25"/>
      <c r="I19" s="25"/>
      <c r="J19" s="25"/>
      <c r="K19" s="161"/>
      <c r="L19" s="161"/>
      <c r="M19" s="161"/>
      <c r="N19" s="161"/>
      <c r="O19" s="246"/>
      <c r="P19" s="32"/>
      <c r="Q19" s="29"/>
      <c r="R19" s="32"/>
      <c r="S19" s="32"/>
      <c r="T19" s="106"/>
      <c r="U19" s="29"/>
      <c r="W19" s="7"/>
      <c r="X19" s="12"/>
      <c r="Y19" s="12"/>
    </row>
    <row r="20" spans="1:25" s="19" customFormat="1" ht="25.95" customHeight="1">
      <c r="A20" s="27"/>
      <c r="B20" s="28"/>
      <c r="C20" s="35"/>
      <c r="E20" s="28"/>
      <c r="F20" s="28"/>
      <c r="G20" s="28"/>
      <c r="H20" s="25"/>
      <c r="I20" s="25"/>
      <c r="J20" s="25"/>
      <c r="K20" s="161"/>
      <c r="L20" s="161"/>
      <c r="M20" s="161"/>
      <c r="N20" s="161"/>
      <c r="O20" s="32"/>
      <c r="P20" s="32"/>
      <c r="Q20" s="29"/>
      <c r="R20" s="32"/>
      <c r="S20" s="32"/>
      <c r="T20" s="106"/>
      <c r="U20" s="29"/>
      <c r="W20" s="7"/>
      <c r="X20" s="12"/>
      <c r="Y20" s="12"/>
    </row>
    <row r="21" spans="1:25" s="19" customFormat="1" ht="25.95" customHeight="1">
      <c r="A21" s="27"/>
      <c r="B21" s="28"/>
      <c r="C21" s="35"/>
      <c r="E21" s="28"/>
      <c r="F21" s="28"/>
      <c r="G21" s="28"/>
      <c r="H21" s="25"/>
      <c r="I21" s="25"/>
      <c r="J21" s="25"/>
      <c r="K21" s="161"/>
      <c r="L21" s="161"/>
      <c r="M21" s="161"/>
      <c r="N21" s="161"/>
      <c r="O21" s="32"/>
      <c r="P21" s="32"/>
      <c r="Q21" s="29"/>
      <c r="R21" s="32"/>
      <c r="S21" s="32"/>
      <c r="T21" s="106"/>
      <c r="U21" s="29"/>
      <c r="W21" s="7"/>
      <c r="X21" s="12"/>
      <c r="Y21" s="12"/>
    </row>
    <row r="22" spans="1:25" s="19" customFormat="1" ht="25.95" customHeight="1">
      <c r="A22" s="27"/>
      <c r="B22" s="28"/>
      <c r="C22" s="35"/>
      <c r="E22" s="28"/>
      <c r="F22" s="28"/>
      <c r="G22" s="28"/>
      <c r="H22" s="25"/>
      <c r="I22" s="25"/>
      <c r="J22" s="25"/>
      <c r="K22" s="32"/>
      <c r="L22" s="32"/>
      <c r="M22" s="32"/>
      <c r="N22" s="32"/>
      <c r="O22" s="32"/>
      <c r="P22" s="32"/>
      <c r="Q22" s="29"/>
      <c r="R22" s="32"/>
      <c r="S22" s="32"/>
      <c r="T22" s="30"/>
      <c r="U22" s="30"/>
      <c r="W22" s="7"/>
      <c r="X22" s="12"/>
      <c r="Y22" s="12"/>
    </row>
    <row r="23" spans="1:25" s="19" customFormat="1" ht="10.050000000000001" customHeight="1">
      <c r="A23" s="27"/>
      <c r="B23" s="28"/>
      <c r="C23" s="35"/>
      <c r="E23" s="28"/>
      <c r="F23" s="28"/>
      <c r="G23" s="28"/>
      <c r="H23" s="10"/>
      <c r="I23" s="10"/>
      <c r="J23" s="25"/>
      <c r="K23" s="25"/>
      <c r="L23" s="25"/>
      <c r="M23" s="25"/>
      <c r="N23" s="25"/>
      <c r="O23" s="246"/>
      <c r="P23" s="25"/>
      <c r="Q23" s="29"/>
      <c r="R23" s="29"/>
      <c r="S23" s="30"/>
      <c r="T23" s="32"/>
      <c r="U23" s="29"/>
      <c r="W23" s="7"/>
      <c r="X23" s="12"/>
      <c r="Y23" s="12"/>
    </row>
    <row r="24" spans="1:25" s="2" customFormat="1" ht="19.95" customHeight="1">
      <c r="A24" s="36"/>
      <c r="C24" s="35"/>
      <c r="H24" s="8"/>
      <c r="I24" s="8"/>
      <c r="O24" s="309"/>
      <c r="Q24" s="3"/>
      <c r="R24" s="3"/>
      <c r="S24" s="3"/>
      <c r="T24" s="3"/>
      <c r="U24" s="3"/>
      <c r="V24" s="4"/>
      <c r="X24" s="8"/>
      <c r="Y24" s="8"/>
    </row>
    <row r="25" spans="1:25" s="2" customFormat="1" ht="19.8" customHeight="1">
      <c r="A25" s="36"/>
      <c r="C25" s="35"/>
      <c r="H25" s="8"/>
      <c r="I25" s="8"/>
      <c r="O25" s="309"/>
      <c r="Q25" s="3"/>
      <c r="R25" s="3"/>
      <c r="S25" s="3"/>
      <c r="T25" s="3"/>
      <c r="U25" s="3"/>
      <c r="V25" s="4"/>
      <c r="X25" s="8"/>
      <c r="Y25" s="8"/>
    </row>
    <row r="26" spans="1:25" ht="19.95" customHeight="1"/>
    <row r="27" spans="1:25" ht="19.95" customHeight="1">
      <c r="J27" s="98"/>
      <c r="K27" s="98"/>
      <c r="L27" s="98"/>
      <c r="M27" s="278"/>
      <c r="N27" s="279"/>
      <c r="O27" s="246"/>
      <c r="P27" s="32"/>
      <c r="Q27" s="29"/>
      <c r="R27" s="33"/>
      <c r="S27" s="32"/>
      <c r="T27" s="106"/>
      <c r="U27" s="29"/>
    </row>
    <row r="28" spans="1:25" ht="19.95" customHeight="1">
      <c r="J28" s="281"/>
      <c r="K28" s="281"/>
      <c r="L28" s="281"/>
      <c r="M28" s="298"/>
      <c r="N28" s="282"/>
      <c r="O28" s="304"/>
      <c r="P28" s="130"/>
      <c r="Q28" s="117"/>
      <c r="R28" s="118"/>
      <c r="S28" s="130"/>
      <c r="T28" s="283"/>
      <c r="U28" s="117"/>
    </row>
    <row r="29" spans="1:25" ht="19.95" customHeight="1">
      <c r="J29" s="284"/>
      <c r="K29" s="284"/>
      <c r="L29" s="284"/>
      <c r="M29" s="301"/>
      <c r="N29" s="286"/>
      <c r="O29" s="305"/>
      <c r="P29" s="285"/>
      <c r="Q29" s="287"/>
      <c r="R29" s="288"/>
      <c r="S29" s="285"/>
      <c r="T29" s="289"/>
      <c r="U29" s="287"/>
    </row>
    <row r="30" spans="1:25">
      <c r="J30" s="261"/>
      <c r="K30" s="261"/>
      <c r="L30" s="261"/>
      <c r="M30" s="262"/>
      <c r="N30" s="263"/>
      <c r="O30" s="245"/>
      <c r="P30" s="45"/>
      <c r="Q30" s="42"/>
      <c r="R30" s="46"/>
      <c r="S30" s="45"/>
      <c r="T30" s="105"/>
      <c r="U30" s="42"/>
    </row>
    <row r="31" spans="1:25">
      <c r="J31" s="264"/>
      <c r="K31" s="264"/>
      <c r="L31" s="264"/>
      <c r="M31" s="299"/>
      <c r="N31" s="267"/>
      <c r="O31" s="306"/>
      <c r="P31" s="266"/>
      <c r="Q31" s="268"/>
      <c r="R31" s="269"/>
      <c r="S31" s="266"/>
      <c r="T31" s="270"/>
      <c r="U31" s="268"/>
    </row>
    <row r="32" spans="1:25">
      <c r="J32" s="272"/>
      <c r="K32" s="272"/>
      <c r="L32" s="272"/>
      <c r="M32" s="300"/>
      <c r="N32" s="274"/>
      <c r="O32" s="307"/>
      <c r="P32" s="273"/>
      <c r="Q32" s="275"/>
      <c r="R32" s="276"/>
      <c r="S32" s="273"/>
      <c r="T32" s="277"/>
      <c r="U32" s="275"/>
    </row>
    <row r="33" spans="10:21">
      <c r="J33" s="290"/>
      <c r="K33" s="290"/>
      <c r="L33" s="290"/>
      <c r="M33" s="262"/>
      <c r="N33" s="263"/>
      <c r="O33" s="245"/>
      <c r="P33" s="45"/>
      <c r="Q33" s="42"/>
      <c r="R33" s="46"/>
      <c r="S33" s="291"/>
      <c r="T33" s="292"/>
      <c r="U33" s="42"/>
    </row>
    <row r="34" spans="10:21">
      <c r="J34" s="265"/>
      <c r="K34" s="265"/>
      <c r="L34" s="265"/>
      <c r="M34" s="299"/>
      <c r="N34" s="267"/>
      <c r="O34" s="306"/>
      <c r="P34" s="302"/>
      <c r="Q34" s="268"/>
      <c r="R34" s="269"/>
      <c r="S34" s="302"/>
      <c r="T34" s="270"/>
      <c r="U34" s="268"/>
    </row>
    <row r="35" spans="10:21">
      <c r="J35" s="297"/>
      <c r="K35" s="297"/>
      <c r="L35" s="271"/>
      <c r="M35" s="300"/>
      <c r="N35" s="274"/>
      <c r="O35" s="307"/>
      <c r="P35" s="273"/>
      <c r="Q35" s="275"/>
      <c r="R35" s="276"/>
      <c r="S35" s="273"/>
      <c r="T35" s="277"/>
      <c r="U35" s="275"/>
    </row>
    <row r="36" spans="10:21">
      <c r="J36" s="261"/>
      <c r="K36" s="261"/>
      <c r="L36" s="261"/>
      <c r="M36" s="290"/>
      <c r="N36" s="263"/>
      <c r="O36" s="245"/>
      <c r="P36" s="45"/>
      <c r="Q36" s="42"/>
      <c r="R36" s="46"/>
      <c r="S36" s="45"/>
      <c r="T36" s="105"/>
      <c r="U36" s="42"/>
    </row>
    <row r="37" spans="10:21">
      <c r="J37" s="280"/>
      <c r="K37" s="280"/>
      <c r="L37" s="280"/>
      <c r="M37" s="281"/>
      <c r="N37" s="282"/>
      <c r="O37" s="304"/>
      <c r="P37" s="130"/>
      <c r="Q37" s="117"/>
      <c r="R37" s="118"/>
      <c r="S37" s="130"/>
      <c r="T37" s="283"/>
      <c r="U37" s="117"/>
    </row>
    <row r="38" spans="10:21">
      <c r="J38" s="271"/>
      <c r="K38" s="271"/>
      <c r="L38" s="271"/>
      <c r="M38" s="272"/>
      <c r="N38" s="274"/>
      <c r="O38" s="307"/>
      <c r="P38" s="273"/>
      <c r="Q38" s="275"/>
      <c r="R38" s="276"/>
      <c r="S38" s="273"/>
      <c r="T38" s="277"/>
      <c r="U38" s="275"/>
    </row>
    <row r="39" spans="10:21">
      <c r="J39" s="261"/>
      <c r="K39" s="261"/>
      <c r="L39" s="261"/>
      <c r="M39" s="290"/>
      <c r="N39" s="263"/>
      <c r="O39" s="245"/>
      <c r="P39" s="45"/>
      <c r="Q39" s="42"/>
      <c r="R39" s="46"/>
      <c r="S39" s="45"/>
      <c r="T39" s="105"/>
      <c r="U39" s="42"/>
    </row>
    <row r="40" spans="10:21">
      <c r="J40" s="264"/>
      <c r="K40" s="264"/>
      <c r="L40" s="264"/>
      <c r="M40" s="265"/>
      <c r="N40" s="267"/>
      <c r="O40" s="306"/>
      <c r="P40" s="266"/>
      <c r="Q40" s="268"/>
      <c r="R40" s="269"/>
      <c r="S40" s="266"/>
      <c r="T40" s="270"/>
      <c r="U40" s="268"/>
    </row>
    <row r="41" spans="10:21">
      <c r="J41" s="271"/>
      <c r="K41" s="271"/>
      <c r="L41" s="271"/>
      <c r="M41" s="272"/>
      <c r="N41" s="274"/>
      <c r="O41" s="307"/>
      <c r="P41" s="273"/>
      <c r="Q41" s="275"/>
      <c r="R41" s="276"/>
      <c r="S41" s="273"/>
      <c r="T41" s="277"/>
      <c r="U41" s="275"/>
    </row>
    <row r="42" spans="10:21">
      <c r="J42" s="98"/>
      <c r="K42" s="98"/>
      <c r="L42" s="98"/>
      <c r="M42" s="98"/>
      <c r="N42" s="279"/>
      <c r="O42" s="246"/>
      <c r="P42" s="32"/>
      <c r="Q42" s="29"/>
      <c r="R42" s="33"/>
      <c r="S42" s="32"/>
      <c r="T42" s="106"/>
      <c r="U42" s="29"/>
    </row>
    <row r="43" spans="10:21">
      <c r="J43" s="265"/>
      <c r="K43" s="265"/>
      <c r="L43" s="265"/>
      <c r="M43" s="265"/>
      <c r="N43" s="267"/>
      <c r="O43" s="306"/>
      <c r="P43" s="266"/>
      <c r="Q43" s="268"/>
      <c r="R43" s="269"/>
      <c r="S43" s="266"/>
      <c r="T43" s="270"/>
      <c r="U43" s="268"/>
    </row>
    <row r="44" spans="10:21">
      <c r="J44" s="284"/>
      <c r="K44" s="284"/>
      <c r="L44" s="284"/>
      <c r="M44" s="284"/>
      <c r="N44" s="286"/>
      <c r="O44" s="305"/>
      <c r="P44" s="285"/>
      <c r="Q44" s="287"/>
      <c r="R44" s="288"/>
      <c r="S44" s="285"/>
      <c r="T44" s="289"/>
      <c r="U44" s="287"/>
    </row>
    <row r="45" spans="10:21">
      <c r="J45" s="98"/>
      <c r="K45" s="98"/>
      <c r="L45" s="98"/>
      <c r="M45" s="98"/>
      <c r="N45" s="279"/>
      <c r="O45" s="246"/>
      <c r="P45" s="32"/>
      <c r="Q45" s="29"/>
      <c r="R45" s="33"/>
      <c r="S45" s="32"/>
      <c r="T45" s="106"/>
      <c r="U45" s="29"/>
    </row>
    <row r="46" spans="10:21">
      <c r="J46" s="281"/>
      <c r="K46" s="281"/>
      <c r="L46" s="281"/>
      <c r="M46" s="281"/>
      <c r="N46" s="282"/>
      <c r="O46" s="304"/>
      <c r="P46" s="130"/>
      <c r="Q46" s="117"/>
      <c r="R46" s="118"/>
      <c r="S46" s="130"/>
      <c r="T46" s="283"/>
      <c r="U46" s="117"/>
    </row>
    <row r="47" spans="10:21">
      <c r="J47" s="284"/>
      <c r="K47" s="284"/>
      <c r="L47" s="284"/>
      <c r="M47" s="284"/>
      <c r="N47" s="286"/>
      <c r="O47" s="305"/>
      <c r="P47" s="285"/>
      <c r="Q47" s="287"/>
      <c r="R47" s="288"/>
      <c r="S47" s="285"/>
      <c r="T47" s="289"/>
      <c r="U47" s="287"/>
    </row>
    <row r="48" spans="10:21">
      <c r="J48" s="290"/>
      <c r="K48" s="290"/>
      <c r="L48" s="290"/>
      <c r="M48" s="290"/>
      <c r="N48" s="263"/>
      <c r="O48" s="245"/>
      <c r="P48" s="45"/>
      <c r="Q48" s="42"/>
      <c r="R48" s="46"/>
      <c r="S48" s="45"/>
      <c r="T48" s="105"/>
      <c r="U48" s="42"/>
    </row>
    <row r="49" spans="10:21">
      <c r="J49" s="281"/>
      <c r="K49" s="281"/>
      <c r="L49" s="281"/>
      <c r="M49" s="281"/>
      <c r="N49" s="282"/>
      <c r="O49" s="304"/>
      <c r="P49" s="130"/>
      <c r="Q49" s="117"/>
      <c r="R49" s="118"/>
      <c r="S49" s="130"/>
      <c r="T49" s="283"/>
      <c r="U49" s="117"/>
    </row>
    <row r="50" spans="10:21">
      <c r="J50" s="272"/>
      <c r="K50" s="272"/>
      <c r="L50" s="272"/>
      <c r="M50" s="272"/>
      <c r="N50" s="274"/>
      <c r="O50" s="307"/>
      <c r="P50" s="273"/>
      <c r="Q50" s="275"/>
      <c r="R50" s="276"/>
      <c r="S50" s="273"/>
      <c r="T50" s="277"/>
      <c r="U50" s="275"/>
    </row>
    <row r="51" spans="10:21">
      <c r="J51" s="290"/>
      <c r="K51" s="290"/>
      <c r="L51" s="290"/>
      <c r="M51" s="290"/>
      <c r="N51" s="263"/>
      <c r="O51" s="245"/>
      <c r="P51" s="45"/>
      <c r="Q51" s="42"/>
      <c r="R51" s="46"/>
      <c r="S51" s="45"/>
      <c r="T51" s="105"/>
      <c r="U51" s="42"/>
    </row>
    <row r="52" spans="10:21">
      <c r="J52" s="293"/>
      <c r="K52" s="293"/>
      <c r="L52" s="293"/>
      <c r="M52" s="293"/>
      <c r="N52" s="294"/>
      <c r="O52" s="308"/>
      <c r="P52" s="295"/>
      <c r="Q52" s="296"/>
      <c r="R52" s="47"/>
      <c r="S52" s="296"/>
      <c r="T52" s="296"/>
      <c r="U52" s="11"/>
    </row>
  </sheetData>
  <mergeCells count="4">
    <mergeCell ref="A2:B2"/>
    <mergeCell ref="E2:L2"/>
    <mergeCell ref="P2:T2"/>
    <mergeCell ref="E4:J4"/>
  </mergeCells>
  <pageMargins left="0.7" right="0.7" top="0.75" bottom="0.75" header="0.3" footer="0.3"/>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35052-DE82-4046-BAE1-D6FDCB83DE0C}">
  <sheetPr codeName="Sheet89">
    <tabColor rgb="FF4FF721"/>
  </sheetPr>
  <dimension ref="A1:T32"/>
  <sheetViews>
    <sheetView showGridLines="0" workbookViewId="0">
      <selection activeCell="I7" sqref="I7:O7"/>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8" width="7.5546875" style="40" hidden="1" customWidth="1"/>
    <col min="9" max="9" width="14" style="379" bestFit="1" customWidth="1"/>
    <col min="10" max="10" width="8.6640625" style="40" customWidth="1"/>
    <col min="11" max="11" width="15.5546875" style="40" customWidth="1"/>
    <col min="12" max="12" width="20" style="40" customWidth="1"/>
    <col min="13" max="13" width="16.109375" style="129" customWidth="1"/>
    <col min="14" max="14" width="17.33203125" style="415" customWidth="1"/>
    <col min="15" max="15" width="20.77734375" style="231" customWidth="1"/>
    <col min="16" max="16" width="6.109375" style="40" bestFit="1" customWidth="1"/>
    <col min="17" max="17" width="13.77734375" style="231" customWidth="1"/>
    <col min="18" max="18" width="36.109375" style="56" customWidth="1"/>
    <col min="19" max="19" width="1.77734375" style="38" customWidth="1"/>
    <col min="20" max="20" width="1.88671875" style="2" customWidth="1"/>
    <col min="21" max="16384" width="9.109375" style="5"/>
  </cols>
  <sheetData>
    <row r="1" spans="1:20" s="2" customFormat="1" ht="14.4" customHeight="1">
      <c r="A1" s="1"/>
      <c r="B1"/>
      <c r="G1" s="8"/>
      <c r="H1" s="8"/>
      <c r="I1" s="102"/>
      <c r="J1" s="8"/>
      <c r="K1" s="8"/>
      <c r="L1" s="8"/>
      <c r="M1" s="124"/>
      <c r="N1" s="414"/>
      <c r="O1" s="230"/>
      <c r="P1" s="8"/>
      <c r="Q1" s="230"/>
      <c r="R1" s="8"/>
      <c r="S1" s="4"/>
    </row>
    <row r="2" spans="1:20" customFormat="1" ht="35.4" customHeight="1">
      <c r="A2" s="1800"/>
      <c r="B2" s="1769"/>
      <c r="C2" s="2"/>
      <c r="D2" s="5"/>
      <c r="E2" s="1797" t="s">
        <v>1465</v>
      </c>
      <c r="F2" s="1769"/>
      <c r="G2" s="1769"/>
      <c r="H2" s="1769"/>
      <c r="I2" s="1769"/>
      <c r="J2" s="1769"/>
      <c r="K2" s="1769"/>
      <c r="L2" s="40"/>
      <c r="M2" s="129"/>
      <c r="N2" s="415"/>
      <c r="O2" s="231"/>
      <c r="P2" s="778"/>
      <c r="Q2" s="231"/>
      <c r="R2" s="56"/>
      <c r="S2" s="5"/>
      <c r="T2" s="7"/>
    </row>
    <row r="3" spans="1:20" customFormat="1" ht="14.4" customHeight="1">
      <c r="A3" s="1"/>
      <c r="C3" s="2"/>
      <c r="D3" s="8"/>
      <c r="E3" s="8"/>
      <c r="F3" s="2"/>
      <c r="G3" s="8"/>
      <c r="H3" s="8"/>
      <c r="I3" s="380"/>
      <c r="J3" s="8"/>
      <c r="K3" s="8"/>
      <c r="L3" s="8"/>
      <c r="M3" s="124"/>
      <c r="N3" s="414"/>
      <c r="O3" s="230"/>
      <c r="P3" s="8"/>
      <c r="Q3" s="230"/>
      <c r="R3" s="8"/>
      <c r="S3" s="2"/>
      <c r="T3" s="7"/>
    </row>
    <row r="4" spans="1:20" s="16" customFormat="1" ht="34.950000000000003" customHeight="1">
      <c r="A4" s="13"/>
      <c r="B4" s="14"/>
      <c r="C4" s="15"/>
      <c r="E4" s="1798" t="s">
        <v>1314</v>
      </c>
      <c r="F4" s="1799"/>
      <c r="G4" s="1799"/>
      <c r="H4" s="1799"/>
      <c r="I4" s="1799"/>
      <c r="J4" s="1799"/>
      <c r="L4" s="122"/>
      <c r="M4" s="413"/>
      <c r="N4" s="416"/>
      <c r="O4" s="26"/>
      <c r="Q4" s="119"/>
      <c r="S4" s="18"/>
      <c r="T4" s="7"/>
    </row>
    <row r="5" spans="1:20" s="16" customFormat="1" ht="10.050000000000001" customHeight="1">
      <c r="A5" s="13"/>
      <c r="B5" s="14"/>
      <c r="C5" s="15"/>
      <c r="E5" s="104"/>
      <c r="F5" s="41"/>
      <c r="G5" s="41"/>
      <c r="H5" s="41"/>
      <c r="I5" s="99"/>
      <c r="J5" s="26"/>
      <c r="L5" s="122"/>
      <c r="M5" s="413"/>
      <c r="N5" s="416"/>
      <c r="O5" s="119"/>
      <c r="Q5" s="371"/>
      <c r="S5" s="18"/>
      <c r="T5" s="7"/>
    </row>
    <row r="6" spans="1:20" s="183" customFormat="1" ht="25.95" customHeight="1">
      <c r="A6" s="27"/>
      <c r="B6" s="27"/>
      <c r="C6" s="352"/>
      <c r="E6" s="471"/>
      <c r="F6" s="474" t="s">
        <v>48</v>
      </c>
      <c r="G6" s="474" t="s">
        <v>168</v>
      </c>
      <c r="H6" s="474" t="s">
        <v>168</v>
      </c>
      <c r="I6" s="474" t="s">
        <v>168</v>
      </c>
      <c r="J6" s="480" t="s">
        <v>142</v>
      </c>
      <c r="K6" s="480" t="s">
        <v>5</v>
      </c>
      <c r="L6" s="480" t="s">
        <v>710</v>
      </c>
      <c r="M6" s="1495" t="s">
        <v>418</v>
      </c>
      <c r="N6" s="1496" t="s">
        <v>719</v>
      </c>
      <c r="O6" s="480" t="s">
        <v>711</v>
      </c>
      <c r="P6" s="535" t="s">
        <v>464</v>
      </c>
      <c r="Q6" s="1497"/>
      <c r="R6" s="1497"/>
      <c r="T6" s="479"/>
    </row>
    <row r="7" spans="1:20" s="19" customFormat="1" ht="25.95" customHeight="1">
      <c r="A7" s="27"/>
      <c r="B7" s="28"/>
      <c r="C7" s="35"/>
      <c r="E7" s="28"/>
      <c r="F7" s="28"/>
      <c r="G7" s="28"/>
      <c r="H7" s="28"/>
      <c r="I7" s="33" t="s">
        <v>726</v>
      </c>
      <c r="J7" s="25">
        <v>2024</v>
      </c>
      <c r="K7" s="30" t="s">
        <v>26</v>
      </c>
      <c r="L7" s="33" t="s">
        <v>51</v>
      </c>
      <c r="M7" s="333">
        <v>45553</v>
      </c>
      <c r="N7" s="32">
        <v>2087.7399999999998</v>
      </c>
      <c r="O7" s="33" t="s">
        <v>305</v>
      </c>
      <c r="P7" s="33" t="s">
        <v>1559</v>
      </c>
      <c r="Q7" s="417"/>
      <c r="S7" s="54"/>
      <c r="T7" s="59"/>
    </row>
    <row r="8" spans="1:20" s="19" customFormat="1" ht="25.95" customHeight="1">
      <c r="A8" s="27"/>
      <c r="B8" s="28"/>
      <c r="C8" s="35"/>
      <c r="E8" s="35"/>
      <c r="F8" s="35"/>
      <c r="G8" s="35"/>
      <c r="H8" s="35"/>
      <c r="I8" s="47" t="s">
        <v>728</v>
      </c>
      <c r="J8" s="47">
        <v>2024</v>
      </c>
      <c r="K8" s="47" t="s">
        <v>16</v>
      </c>
      <c r="L8" s="47" t="s">
        <v>77</v>
      </c>
      <c r="M8" s="233">
        <v>45550</v>
      </c>
      <c r="N8" s="45">
        <v>5467.6</v>
      </c>
      <c r="O8" s="47" t="s">
        <v>499</v>
      </c>
      <c r="P8" s="46" t="s">
        <v>738</v>
      </c>
      <c r="Q8" s="47"/>
      <c r="R8" s="35"/>
      <c r="S8" s="54"/>
      <c r="T8" s="59"/>
    </row>
    <row r="9" spans="1:20" s="19" customFormat="1" ht="25.95" customHeight="1">
      <c r="A9" s="27"/>
      <c r="B9" s="28"/>
      <c r="C9" s="35"/>
      <c r="E9" s="28"/>
      <c r="F9" s="28"/>
      <c r="G9" s="28"/>
      <c r="H9" s="28"/>
      <c r="I9" s="33" t="s">
        <v>729</v>
      </c>
      <c r="J9" s="33">
        <v>2024</v>
      </c>
      <c r="K9" s="33" t="s">
        <v>22</v>
      </c>
      <c r="L9" s="33" t="s">
        <v>77</v>
      </c>
      <c r="M9" s="333">
        <v>45549</v>
      </c>
      <c r="N9" s="32">
        <v>3457</v>
      </c>
      <c r="O9" s="33" t="s">
        <v>499</v>
      </c>
      <c r="P9" s="33" t="s">
        <v>738</v>
      </c>
      <c r="Q9" s="33"/>
      <c r="S9" s="54"/>
      <c r="T9" s="59"/>
    </row>
    <row r="10" spans="1:20" s="19" customFormat="1" ht="25.95" customHeight="1">
      <c r="A10" s="27"/>
      <c r="B10" s="28"/>
      <c r="C10" s="35"/>
      <c r="E10" s="35"/>
      <c r="F10" s="35"/>
      <c r="G10" s="35"/>
      <c r="H10" s="35"/>
      <c r="I10" s="47" t="s">
        <v>727</v>
      </c>
      <c r="J10" s="47">
        <v>2024</v>
      </c>
      <c r="K10" s="43" t="s">
        <v>26</v>
      </c>
      <c r="L10" s="46" t="s">
        <v>51</v>
      </c>
      <c r="M10" s="334">
        <v>45525</v>
      </c>
      <c r="N10" s="45">
        <v>10634</v>
      </c>
      <c r="O10" s="46" t="s">
        <v>305</v>
      </c>
      <c r="P10" s="46" t="s">
        <v>1556</v>
      </c>
      <c r="Q10" s="411"/>
      <c r="R10" s="35"/>
      <c r="S10" s="54"/>
      <c r="T10" s="59"/>
    </row>
    <row r="11" spans="1:20" s="19" customFormat="1" ht="25.95" customHeight="1">
      <c r="A11" s="27"/>
      <c r="B11" s="28"/>
      <c r="C11" s="35"/>
      <c r="E11" s="28"/>
      <c r="F11" s="28"/>
      <c r="G11" s="28"/>
      <c r="H11" s="28"/>
      <c r="I11" s="33" t="s">
        <v>730</v>
      </c>
      <c r="J11" s="33">
        <v>2024</v>
      </c>
      <c r="K11" s="33" t="s">
        <v>16</v>
      </c>
      <c r="L11" s="33" t="s">
        <v>51</v>
      </c>
      <c r="M11" s="333">
        <v>45523</v>
      </c>
      <c r="N11" s="32">
        <v>6470.4</v>
      </c>
      <c r="O11" s="33" t="s">
        <v>499</v>
      </c>
      <c r="P11" s="33" t="s">
        <v>1556</v>
      </c>
      <c r="Q11" s="33"/>
      <c r="S11" s="54"/>
      <c r="T11" s="59"/>
    </row>
    <row r="12" spans="1:20" s="19" customFormat="1" ht="25.95" customHeight="1">
      <c r="A12" s="27"/>
      <c r="B12" s="28"/>
      <c r="C12" s="35"/>
      <c r="E12" s="35"/>
      <c r="F12" s="35"/>
      <c r="G12" s="35"/>
      <c r="H12" s="35"/>
      <c r="I12" s="46" t="s">
        <v>731</v>
      </c>
      <c r="J12" s="46">
        <v>2024</v>
      </c>
      <c r="K12" s="46" t="s">
        <v>16</v>
      </c>
      <c r="L12" s="46" t="s">
        <v>77</v>
      </c>
      <c r="M12" s="334">
        <v>45519</v>
      </c>
      <c r="N12" s="45">
        <v>17543</v>
      </c>
      <c r="O12" s="46" t="s">
        <v>499</v>
      </c>
      <c r="P12" s="46" t="s">
        <v>743</v>
      </c>
      <c r="Q12" s="46"/>
      <c r="R12" s="35"/>
      <c r="S12" s="54"/>
      <c r="T12" s="59"/>
    </row>
    <row r="13" spans="1:20" s="19" customFormat="1" ht="25.95" customHeight="1">
      <c r="A13" s="27"/>
      <c r="B13" s="28"/>
      <c r="C13" s="35"/>
      <c r="E13" s="28"/>
      <c r="F13" s="28"/>
      <c r="G13" s="28"/>
      <c r="H13" s="28"/>
      <c r="I13" s="33" t="s">
        <v>732</v>
      </c>
      <c r="J13" s="33">
        <v>2024</v>
      </c>
      <c r="K13" s="33" t="s">
        <v>22</v>
      </c>
      <c r="L13" s="33" t="s">
        <v>77</v>
      </c>
      <c r="M13" s="333">
        <v>45517</v>
      </c>
      <c r="N13" s="32">
        <v>2134</v>
      </c>
      <c r="O13" s="33" t="s">
        <v>499</v>
      </c>
      <c r="P13" s="33" t="s">
        <v>743</v>
      </c>
      <c r="Q13" s="33"/>
      <c r="S13" s="54"/>
      <c r="T13" s="59"/>
    </row>
    <row r="14" spans="1:20" s="19" customFormat="1" ht="25.95" customHeight="1">
      <c r="A14" s="27"/>
      <c r="B14" s="28"/>
      <c r="C14" s="35"/>
      <c r="E14" s="35"/>
      <c r="F14" s="35"/>
      <c r="G14" s="35"/>
      <c r="H14" s="35"/>
      <c r="I14" s="46" t="s">
        <v>733</v>
      </c>
      <c r="J14" s="46">
        <v>2024</v>
      </c>
      <c r="K14" s="46" t="s">
        <v>16</v>
      </c>
      <c r="L14" s="46" t="s">
        <v>77</v>
      </c>
      <c r="M14" s="334">
        <v>45490</v>
      </c>
      <c r="N14" s="45">
        <v>7411.66</v>
      </c>
      <c r="O14" s="46" t="s">
        <v>499</v>
      </c>
      <c r="P14" s="46" t="s">
        <v>739</v>
      </c>
      <c r="Q14" s="46"/>
      <c r="R14" s="35"/>
      <c r="S14" s="54"/>
      <c r="T14" s="59"/>
    </row>
    <row r="15" spans="1:20" s="19" customFormat="1" ht="25.95" customHeight="1">
      <c r="A15" s="27"/>
      <c r="B15" s="28"/>
      <c r="C15" s="35"/>
      <c r="E15" s="28"/>
      <c r="F15" s="28"/>
      <c r="G15" s="28"/>
      <c r="H15" s="28"/>
      <c r="I15" s="33" t="s">
        <v>734</v>
      </c>
      <c r="J15" s="33">
        <v>2024</v>
      </c>
      <c r="K15" s="33" t="s">
        <v>22</v>
      </c>
      <c r="L15" s="33" t="s">
        <v>77</v>
      </c>
      <c r="M15" s="333">
        <v>45487</v>
      </c>
      <c r="N15" s="32">
        <v>2567.83</v>
      </c>
      <c r="O15" s="33" t="s">
        <v>499</v>
      </c>
      <c r="P15" s="33" t="s">
        <v>739</v>
      </c>
      <c r="Q15" s="33"/>
      <c r="S15" s="54"/>
      <c r="T15" s="59"/>
    </row>
    <row r="16" spans="1:20" s="19" customFormat="1" ht="25.95" customHeight="1">
      <c r="A16" s="27"/>
      <c r="B16" s="28"/>
      <c r="C16" s="35"/>
      <c r="E16" s="35"/>
      <c r="F16" s="35"/>
      <c r="G16" s="35"/>
      <c r="H16" s="35"/>
      <c r="I16" s="47" t="s">
        <v>736</v>
      </c>
      <c r="J16" s="47">
        <v>2024</v>
      </c>
      <c r="K16" s="43" t="s">
        <v>16</v>
      </c>
      <c r="L16" s="46" t="s">
        <v>77</v>
      </c>
      <c r="M16" s="334">
        <v>45458</v>
      </c>
      <c r="N16" s="45">
        <v>5003</v>
      </c>
      <c r="O16" s="46" t="s">
        <v>499</v>
      </c>
      <c r="P16" s="46" t="s">
        <v>741</v>
      </c>
      <c r="Q16" s="411"/>
      <c r="R16" s="35"/>
      <c r="S16" s="54"/>
      <c r="T16" s="59"/>
    </row>
    <row r="17" spans="1:20" s="19" customFormat="1" ht="25.95" customHeight="1">
      <c r="A17" s="27"/>
      <c r="B17" s="28"/>
      <c r="C17" s="35"/>
      <c r="E17" s="28"/>
      <c r="F17" s="28"/>
      <c r="G17" s="28"/>
      <c r="H17" s="28"/>
      <c r="I17" s="25" t="s">
        <v>737</v>
      </c>
      <c r="J17" s="25">
        <v>2024</v>
      </c>
      <c r="K17" s="30" t="s">
        <v>22</v>
      </c>
      <c r="L17" s="33" t="s">
        <v>77</v>
      </c>
      <c r="M17" s="333">
        <v>45460</v>
      </c>
      <c r="N17" s="32">
        <v>12671.4</v>
      </c>
      <c r="O17" s="33" t="s">
        <v>499</v>
      </c>
      <c r="P17" s="33" t="s">
        <v>741</v>
      </c>
      <c r="Q17" s="95"/>
      <c r="S17" s="54"/>
      <c r="T17" s="59"/>
    </row>
    <row r="18" spans="1:20" s="19" customFormat="1" ht="25.95" customHeight="1">
      <c r="A18" s="27"/>
      <c r="B18" s="28"/>
      <c r="C18" s="35"/>
      <c r="E18" s="35"/>
      <c r="F18" s="35"/>
      <c r="G18" s="35"/>
      <c r="H18" s="35"/>
      <c r="I18" s="47" t="s">
        <v>735</v>
      </c>
      <c r="J18" s="47">
        <v>2024</v>
      </c>
      <c r="K18" s="43" t="s">
        <v>16</v>
      </c>
      <c r="L18" s="46" t="s">
        <v>51</v>
      </c>
      <c r="M18" s="334">
        <v>45460</v>
      </c>
      <c r="N18" s="45">
        <v>12671.4</v>
      </c>
      <c r="O18" s="46" t="s">
        <v>499</v>
      </c>
      <c r="P18" s="46" t="s">
        <v>1557</v>
      </c>
      <c r="Q18" s="60"/>
      <c r="R18" s="35"/>
      <c r="S18" s="54"/>
      <c r="T18" s="59"/>
    </row>
    <row r="19" spans="1:20" s="19" customFormat="1" ht="25.95" customHeight="1">
      <c r="A19" s="27"/>
      <c r="B19" s="28"/>
      <c r="C19" s="35"/>
      <c r="E19" s="28"/>
      <c r="F19" s="28"/>
      <c r="G19" s="28"/>
      <c r="H19" s="28"/>
      <c r="I19" s="25" t="s">
        <v>724</v>
      </c>
      <c r="J19" s="25">
        <v>2024</v>
      </c>
      <c r="K19" s="30" t="s">
        <v>22</v>
      </c>
      <c r="L19" s="33" t="s">
        <v>51</v>
      </c>
      <c r="M19" s="333">
        <v>45430</v>
      </c>
      <c r="N19" s="32">
        <v>5673.4</v>
      </c>
      <c r="O19" s="33" t="s">
        <v>499</v>
      </c>
      <c r="P19" s="33" t="s">
        <v>1558</v>
      </c>
      <c r="Q19" s="417"/>
      <c r="S19" s="54"/>
      <c r="T19" s="59"/>
    </row>
    <row r="20" spans="1:20" s="19" customFormat="1" ht="25.95" customHeight="1">
      <c r="A20" s="27"/>
      <c r="B20" s="28"/>
      <c r="C20" s="35"/>
      <c r="E20" s="35"/>
      <c r="F20" s="35"/>
      <c r="G20" s="35"/>
      <c r="H20" s="35"/>
      <c r="I20" s="47" t="s">
        <v>721</v>
      </c>
      <c r="J20" s="47">
        <v>2024</v>
      </c>
      <c r="K20" s="43" t="s">
        <v>26</v>
      </c>
      <c r="L20" s="46" t="s">
        <v>51</v>
      </c>
      <c r="M20" s="334">
        <v>45427</v>
      </c>
      <c r="N20" s="45">
        <v>17899</v>
      </c>
      <c r="O20" s="46" t="s">
        <v>305</v>
      </c>
      <c r="P20" s="46" t="s">
        <v>1558</v>
      </c>
      <c r="Q20" s="411"/>
      <c r="R20" s="35"/>
      <c r="T20" s="7"/>
    </row>
    <row r="21" spans="1:20" s="19" customFormat="1" ht="33" customHeight="1">
      <c r="A21" s="27"/>
      <c r="B21" s="28"/>
      <c r="C21" s="35"/>
      <c r="G21" s="12"/>
      <c r="H21" s="12"/>
      <c r="I21" s="25"/>
      <c r="J21" s="25"/>
      <c r="K21" s="30"/>
      <c r="L21" s="33"/>
      <c r="M21" s="333"/>
      <c r="N21" s="32"/>
      <c r="O21" s="33"/>
      <c r="P21" s="30"/>
      <c r="Q21" s="417"/>
      <c r="R21" s="33"/>
      <c r="T21" s="7"/>
    </row>
    <row r="22" spans="1:20" s="2" customFormat="1" ht="78.599999999999994" customHeight="1">
      <c r="A22" s="36"/>
      <c r="D22" s="8"/>
      <c r="E22" s="8"/>
      <c r="G22" s="8"/>
      <c r="H22" s="8"/>
      <c r="I22" s="380"/>
      <c r="J22" s="8"/>
      <c r="K22" s="8"/>
      <c r="L22" s="8"/>
      <c r="M22" s="124"/>
      <c r="N22" s="414"/>
      <c r="O22" s="230"/>
      <c r="P22" s="8"/>
      <c r="Q22" s="230"/>
      <c r="R22" s="8"/>
      <c r="T22" s="7"/>
    </row>
    <row r="23" spans="1:20" s="2" customFormat="1">
      <c r="A23" s="36"/>
      <c r="G23" s="8"/>
      <c r="H23" s="8"/>
      <c r="I23" s="102"/>
      <c r="J23" s="8"/>
      <c r="K23" s="8"/>
      <c r="L23" s="8"/>
      <c r="M23" s="124"/>
      <c r="N23" s="414"/>
      <c r="O23" s="230"/>
      <c r="P23" s="8"/>
      <c r="Q23" s="230"/>
      <c r="R23" s="8"/>
      <c r="S23" s="4"/>
    </row>
    <row r="24" spans="1:20" s="2" customFormat="1">
      <c r="A24" s="36"/>
      <c r="G24" s="8"/>
      <c r="H24" s="8"/>
      <c r="I24" s="102"/>
      <c r="J24" s="8"/>
      <c r="K24" s="8"/>
      <c r="L24" s="8"/>
      <c r="M24" s="124"/>
      <c r="N24" s="414"/>
      <c r="O24" s="230"/>
      <c r="P24" s="8"/>
      <c r="Q24" s="230"/>
      <c r="R24" s="8"/>
      <c r="S24" s="4"/>
    </row>
    <row r="25" spans="1:20" s="2" customFormat="1">
      <c r="A25" s="36"/>
      <c r="G25" s="8"/>
      <c r="H25" s="8"/>
      <c r="I25" s="102"/>
      <c r="J25" s="8"/>
      <c r="K25" s="8"/>
      <c r="L25" s="8"/>
      <c r="M25" s="124"/>
      <c r="N25" s="414"/>
      <c r="O25" s="230"/>
      <c r="P25" s="8"/>
      <c r="Q25" s="230"/>
      <c r="R25" s="8"/>
      <c r="S25" s="4"/>
    </row>
    <row r="26" spans="1:20" s="2" customFormat="1">
      <c r="A26" s="36"/>
      <c r="G26" s="8"/>
      <c r="H26" s="8"/>
      <c r="I26" s="102"/>
      <c r="J26" s="8"/>
      <c r="K26" s="8"/>
      <c r="L26" s="8"/>
      <c r="M26" s="124"/>
      <c r="N26" s="414"/>
      <c r="O26" s="230"/>
      <c r="P26" s="8"/>
      <c r="Q26" s="230"/>
      <c r="R26" s="8"/>
      <c r="S26" s="4"/>
    </row>
    <row r="27" spans="1:20" s="2" customFormat="1">
      <c r="A27" s="36"/>
      <c r="G27" s="8"/>
      <c r="H27" s="8"/>
      <c r="I27" s="102"/>
      <c r="J27" s="8"/>
      <c r="K27" s="8"/>
      <c r="L27" s="8"/>
      <c r="M27" s="124"/>
      <c r="N27" s="414"/>
      <c r="O27" s="230"/>
      <c r="P27" s="8"/>
      <c r="Q27" s="230"/>
      <c r="R27" s="8"/>
      <c r="S27" s="4"/>
    </row>
    <row r="28" spans="1:20" s="2" customFormat="1">
      <c r="A28" s="36"/>
      <c r="G28" s="8"/>
      <c r="H28" s="8"/>
      <c r="I28" s="102"/>
      <c r="J28" s="8"/>
      <c r="K28" s="8"/>
      <c r="L28" s="8"/>
      <c r="M28" s="124"/>
      <c r="N28" s="414"/>
      <c r="O28" s="230"/>
      <c r="P28" s="8"/>
      <c r="Q28" s="230"/>
      <c r="R28" s="8"/>
      <c r="S28" s="4"/>
    </row>
    <row r="29" spans="1:20" s="2" customFormat="1">
      <c r="A29" s="36"/>
      <c r="G29" s="8"/>
      <c r="H29" s="8"/>
      <c r="I29" s="102"/>
      <c r="J29" s="8"/>
      <c r="K29" s="8"/>
      <c r="L29" s="8"/>
      <c r="M29" s="124"/>
      <c r="N29" s="414"/>
      <c r="O29" s="230"/>
      <c r="P29" s="8"/>
      <c r="Q29" s="230"/>
      <c r="R29" s="8"/>
      <c r="S29" s="4"/>
    </row>
    <row r="30" spans="1:20" s="2" customFormat="1">
      <c r="A30" s="36"/>
      <c r="G30" s="8"/>
      <c r="H30" s="8"/>
      <c r="I30" s="102"/>
      <c r="J30" s="8"/>
      <c r="K30" s="8"/>
      <c r="L30" s="8"/>
      <c r="M30" s="124"/>
      <c r="N30" s="414"/>
      <c r="O30" s="230"/>
      <c r="P30" s="8"/>
      <c r="Q30" s="230"/>
      <c r="R30" s="8"/>
      <c r="S30" s="4"/>
    </row>
    <row r="31" spans="1:20" s="2" customFormat="1">
      <c r="A31" s="36"/>
      <c r="G31" s="8"/>
      <c r="H31" s="8"/>
      <c r="I31" s="102"/>
      <c r="J31" s="8"/>
      <c r="K31" s="8"/>
      <c r="L31" s="8"/>
      <c r="M31" s="124"/>
      <c r="N31" s="414"/>
      <c r="O31" s="230"/>
      <c r="P31" s="8"/>
      <c r="Q31" s="230"/>
      <c r="R31" s="8"/>
      <c r="S31" s="4"/>
    </row>
    <row r="32" spans="1:20" s="2" customFormat="1">
      <c r="A32" s="36"/>
      <c r="G32" s="8"/>
      <c r="H32" s="8"/>
      <c r="I32" s="102"/>
      <c r="J32" s="8"/>
      <c r="K32" s="8"/>
      <c r="L32" s="8"/>
      <c r="M32" s="124"/>
      <c r="N32" s="414"/>
      <c r="O32" s="230"/>
      <c r="P32" s="8"/>
      <c r="Q32" s="230"/>
      <c r="R32" s="8"/>
      <c r="S32" s="4"/>
    </row>
  </sheetData>
  <sortState xmlns:xlrd2="http://schemas.microsoft.com/office/spreadsheetml/2017/richdata2" ref="A8:AZ15">
    <sortCondition ref="D8:D15"/>
  </sortState>
  <mergeCells count="3">
    <mergeCell ref="A2:B2"/>
    <mergeCell ref="E4:J4"/>
    <mergeCell ref="E2:K2"/>
  </mergeCells>
  <phoneticPr fontId="17" type="noConversion"/>
  <pageMargins left="0.7" right="0.7" top="0.75" bottom="0.75" header="0.3" footer="0.3"/>
  <drawing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DE47E-25EA-43DD-8F7C-CE850CBC241E}">
  <sheetPr codeName="Sheet90">
    <tabColor rgb="FF4FF721"/>
  </sheetPr>
  <dimension ref="A1:T32"/>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8" width="7.5546875" style="40" hidden="1" customWidth="1"/>
    <col min="9" max="9" width="14" style="379" bestFit="1" customWidth="1"/>
    <col min="10" max="10" width="8.6640625" style="40" customWidth="1"/>
    <col min="11" max="11" width="15.5546875" style="40" customWidth="1"/>
    <col min="12" max="12" width="20" style="40" customWidth="1"/>
    <col min="13" max="13" width="16.109375" style="129" customWidth="1"/>
    <col min="14" max="14" width="17.33203125" style="415" customWidth="1"/>
    <col min="15" max="15" width="20.77734375" style="231" customWidth="1"/>
    <col min="16" max="16" width="6.109375" style="40" bestFit="1" customWidth="1"/>
    <col min="17" max="17" width="13.77734375" style="231" customWidth="1"/>
    <col min="18" max="18" width="36" style="56" customWidth="1"/>
    <col min="19" max="19" width="1.77734375" style="38" customWidth="1"/>
    <col min="20" max="20" width="1.88671875" style="2" customWidth="1"/>
    <col min="21" max="16384" width="9.109375" style="5"/>
  </cols>
  <sheetData>
    <row r="1" spans="1:20" s="2" customFormat="1" ht="14.4" customHeight="1">
      <c r="A1" s="1"/>
      <c r="B1"/>
      <c r="G1" s="8"/>
      <c r="H1" s="8"/>
      <c r="I1" s="102"/>
      <c r="J1" s="8"/>
      <c r="K1" s="8"/>
      <c r="L1" s="8"/>
      <c r="M1" s="124"/>
      <c r="N1" s="414"/>
      <c r="O1" s="230"/>
      <c r="P1" s="8"/>
      <c r="Q1" s="230"/>
      <c r="R1" s="8"/>
      <c r="S1" s="4"/>
    </row>
    <row r="2" spans="1:20" customFormat="1" ht="35.4" customHeight="1">
      <c r="A2" s="1800"/>
      <c r="B2" s="1769"/>
      <c r="C2" s="2"/>
      <c r="D2" s="5"/>
      <c r="E2" s="1797" t="s">
        <v>1470</v>
      </c>
      <c r="F2" s="1769"/>
      <c r="G2" s="1769"/>
      <c r="H2" s="1769"/>
      <c r="I2" s="1769"/>
      <c r="J2" s="1769"/>
      <c r="K2" s="1769"/>
      <c r="L2" s="40"/>
      <c r="M2" s="129"/>
      <c r="N2" s="415"/>
      <c r="O2" s="231"/>
      <c r="P2" s="40"/>
      <c r="Q2" s="231"/>
      <c r="R2" s="56"/>
      <c r="S2" s="5"/>
      <c r="T2" s="7"/>
    </row>
    <row r="3" spans="1:20" customFormat="1" ht="14.4" customHeight="1">
      <c r="A3" s="1"/>
      <c r="C3" s="2"/>
      <c r="D3" s="8"/>
      <c r="E3" s="8"/>
      <c r="F3" s="2"/>
      <c r="G3" s="8"/>
      <c r="H3" s="8"/>
      <c r="I3" s="380"/>
      <c r="J3" s="8"/>
      <c r="K3" s="8"/>
      <c r="L3" s="8"/>
      <c r="M3" s="124"/>
      <c r="N3" s="414"/>
      <c r="O3" s="230"/>
      <c r="P3" s="8"/>
      <c r="Q3" s="230"/>
      <c r="R3" s="8"/>
      <c r="S3" s="2"/>
      <c r="T3" s="7"/>
    </row>
    <row r="4" spans="1:20" s="16" customFormat="1" ht="34.950000000000003" customHeight="1">
      <c r="A4" s="13"/>
      <c r="B4" s="14"/>
      <c r="C4" s="15"/>
      <c r="E4" s="1798" t="s">
        <v>1432</v>
      </c>
      <c r="F4" s="1799"/>
      <c r="G4" s="1799"/>
      <c r="H4" s="1799"/>
      <c r="I4" s="1799"/>
      <c r="J4" s="1799"/>
      <c r="L4" s="122"/>
      <c r="M4" s="413"/>
      <c r="N4" s="416"/>
      <c r="O4" s="26"/>
      <c r="Q4" s="119"/>
      <c r="S4" s="18"/>
      <c r="T4" s="7"/>
    </row>
    <row r="5" spans="1:20" s="16" customFormat="1" ht="10.050000000000001" customHeight="1">
      <c r="A5" s="13"/>
      <c r="B5" s="14"/>
      <c r="C5" s="15"/>
      <c r="E5" s="104"/>
      <c r="F5" s="41"/>
      <c r="G5" s="41"/>
      <c r="H5" s="41"/>
      <c r="I5" s="99"/>
      <c r="J5" s="26"/>
      <c r="L5" s="122"/>
      <c r="M5" s="413"/>
      <c r="N5" s="416"/>
      <c r="O5" s="119"/>
      <c r="Q5" s="371"/>
      <c r="S5" s="18"/>
      <c r="T5" s="7"/>
    </row>
    <row r="6" spans="1:20" s="390" customFormat="1" ht="25.95" customHeight="1">
      <c r="A6" s="779"/>
      <c r="B6" s="779"/>
      <c r="C6" s="780"/>
      <c r="E6" s="385"/>
      <c r="F6" s="1511" t="s">
        <v>48</v>
      </c>
      <c r="G6" s="1511" t="s">
        <v>168</v>
      </c>
      <c r="H6" s="1511" t="s">
        <v>168</v>
      </c>
      <c r="I6" s="1511" t="s">
        <v>168</v>
      </c>
      <c r="J6" s="1512" t="s">
        <v>142</v>
      </c>
      <c r="K6" s="1512" t="s">
        <v>5</v>
      </c>
      <c r="L6" s="1512" t="s">
        <v>710</v>
      </c>
      <c r="M6" s="1513" t="s">
        <v>418</v>
      </c>
      <c r="N6" s="1514" t="s">
        <v>719</v>
      </c>
      <c r="O6" s="1512" t="s">
        <v>711</v>
      </c>
      <c r="P6" s="1515" t="s">
        <v>464</v>
      </c>
      <c r="Q6" s="1516"/>
      <c r="R6" s="1517"/>
      <c r="T6" s="781"/>
    </row>
    <row r="7" spans="1:20" s="19" customFormat="1" ht="25.95" customHeight="1">
      <c r="A7" s="27"/>
      <c r="B7" s="28"/>
      <c r="C7" s="35"/>
      <c r="E7" s="28"/>
      <c r="F7" s="28"/>
      <c r="G7" s="28"/>
      <c r="H7" s="28"/>
      <c r="I7" s="25" t="s">
        <v>728</v>
      </c>
      <c r="J7" s="25">
        <v>2024</v>
      </c>
      <c r="K7" s="30" t="s">
        <v>16</v>
      </c>
      <c r="L7" s="33" t="s">
        <v>77</v>
      </c>
      <c r="M7" s="333">
        <v>45550</v>
      </c>
      <c r="N7" s="32">
        <v>5467.6</v>
      </c>
      <c r="O7" s="33" t="s">
        <v>499</v>
      </c>
      <c r="P7" s="33" t="s">
        <v>738</v>
      </c>
      <c r="Q7" s="417"/>
      <c r="S7" s="54"/>
      <c r="T7" s="59"/>
    </row>
    <row r="8" spans="1:20" s="19" customFormat="1" ht="25.95" customHeight="1">
      <c r="A8" s="27"/>
      <c r="B8" s="28"/>
      <c r="C8" s="35"/>
      <c r="E8" s="35"/>
      <c r="F8" s="35"/>
      <c r="G8" s="35"/>
      <c r="H8" s="35"/>
      <c r="I8" s="47" t="s">
        <v>730</v>
      </c>
      <c r="J8" s="47">
        <v>2024</v>
      </c>
      <c r="K8" s="47" t="s">
        <v>16</v>
      </c>
      <c r="L8" s="47" t="s">
        <v>51</v>
      </c>
      <c r="M8" s="233">
        <v>45523</v>
      </c>
      <c r="N8" s="45">
        <v>6470.4</v>
      </c>
      <c r="O8" s="47" t="s">
        <v>499</v>
      </c>
      <c r="P8" s="46"/>
      <c r="Q8" s="47"/>
      <c r="R8" s="35"/>
      <c r="S8" s="54"/>
      <c r="T8" s="59"/>
    </row>
    <row r="9" spans="1:20" s="19" customFormat="1" ht="25.95" customHeight="1">
      <c r="A9" s="27"/>
      <c r="B9" s="28"/>
      <c r="C9" s="35"/>
      <c r="E9" s="28"/>
      <c r="F9" s="28"/>
      <c r="G9" s="28"/>
      <c r="H9" s="28"/>
      <c r="I9" s="33" t="s">
        <v>731</v>
      </c>
      <c r="J9" s="33">
        <v>2024</v>
      </c>
      <c r="K9" s="33" t="s">
        <v>16</v>
      </c>
      <c r="L9" s="33" t="s">
        <v>77</v>
      </c>
      <c r="M9" s="333">
        <v>45519</v>
      </c>
      <c r="N9" s="32">
        <v>17543</v>
      </c>
      <c r="O9" s="33" t="s">
        <v>499</v>
      </c>
      <c r="P9" s="33" t="s">
        <v>743</v>
      </c>
      <c r="Q9" s="33"/>
      <c r="S9" s="54"/>
      <c r="T9" s="59"/>
    </row>
    <row r="10" spans="1:20" s="19" customFormat="1" ht="25.95" customHeight="1">
      <c r="A10" s="27"/>
      <c r="B10" s="28"/>
      <c r="C10" s="35"/>
      <c r="E10" s="35"/>
      <c r="F10" s="35"/>
      <c r="G10" s="35"/>
      <c r="H10" s="35"/>
      <c r="I10" s="47" t="s">
        <v>733</v>
      </c>
      <c r="J10" s="47">
        <v>2024</v>
      </c>
      <c r="K10" s="43" t="s">
        <v>16</v>
      </c>
      <c r="L10" s="46" t="s">
        <v>77</v>
      </c>
      <c r="M10" s="334">
        <v>45490</v>
      </c>
      <c r="N10" s="45">
        <v>7411.66</v>
      </c>
      <c r="O10" s="46" t="s">
        <v>499</v>
      </c>
      <c r="P10" s="46" t="s">
        <v>739</v>
      </c>
      <c r="Q10" s="411"/>
      <c r="R10" s="35"/>
      <c r="S10" s="54"/>
      <c r="T10" s="59"/>
    </row>
    <row r="11" spans="1:20" s="19" customFormat="1" ht="25.95" customHeight="1">
      <c r="A11" s="27"/>
      <c r="B11" s="28"/>
      <c r="C11" s="35"/>
      <c r="E11" s="28"/>
      <c r="F11" s="28"/>
      <c r="G11" s="28"/>
      <c r="H11" s="28"/>
      <c r="I11" s="33" t="s">
        <v>736</v>
      </c>
      <c r="J11" s="33">
        <v>2024</v>
      </c>
      <c r="K11" s="33" t="s">
        <v>16</v>
      </c>
      <c r="L11" s="33" t="s">
        <v>77</v>
      </c>
      <c r="M11" s="333">
        <v>45458</v>
      </c>
      <c r="N11" s="32">
        <v>5003</v>
      </c>
      <c r="O11" s="33" t="s">
        <v>499</v>
      </c>
      <c r="P11" s="33" t="s">
        <v>741</v>
      </c>
      <c r="Q11" s="33"/>
      <c r="S11" s="54"/>
      <c r="T11" s="59"/>
    </row>
    <row r="12" spans="1:20" s="19" customFormat="1" ht="25.95" customHeight="1">
      <c r="A12" s="27"/>
      <c r="B12" s="28"/>
      <c r="C12" s="35"/>
      <c r="E12" s="35"/>
      <c r="F12" s="35"/>
      <c r="G12" s="35"/>
      <c r="H12" s="35"/>
      <c r="I12" s="46" t="s">
        <v>735</v>
      </c>
      <c r="J12" s="46">
        <v>2024</v>
      </c>
      <c r="K12" s="46" t="s">
        <v>16</v>
      </c>
      <c r="L12" s="46" t="s">
        <v>51</v>
      </c>
      <c r="M12" s="334">
        <v>45460</v>
      </c>
      <c r="N12" s="45">
        <v>12671.4</v>
      </c>
      <c r="O12" s="46" t="s">
        <v>499</v>
      </c>
      <c r="P12" s="46"/>
      <c r="Q12" s="46"/>
      <c r="R12" s="35"/>
      <c r="S12" s="54"/>
      <c r="T12" s="59"/>
    </row>
    <row r="13" spans="1:20" s="19" customFormat="1" ht="25.95" customHeight="1">
      <c r="A13" s="27"/>
      <c r="B13" s="28"/>
      <c r="C13" s="35"/>
      <c r="E13" s="28"/>
      <c r="F13" s="28"/>
      <c r="G13" s="28"/>
      <c r="H13" s="28"/>
      <c r="I13" s="33" t="s">
        <v>740</v>
      </c>
      <c r="J13" s="33">
        <v>2024</v>
      </c>
      <c r="K13" s="33" t="s">
        <v>16</v>
      </c>
      <c r="L13" s="33" t="s">
        <v>77</v>
      </c>
      <c r="M13" s="333">
        <v>45427</v>
      </c>
      <c r="N13" s="32">
        <v>9342.65</v>
      </c>
      <c r="O13" s="33" t="s">
        <v>499</v>
      </c>
      <c r="P13" s="33" t="s">
        <v>742</v>
      </c>
      <c r="Q13" s="33"/>
      <c r="S13" s="54"/>
      <c r="T13" s="59"/>
    </row>
    <row r="14" spans="1:20" s="19" customFormat="1" ht="25.95" customHeight="1">
      <c r="A14" s="27"/>
      <c r="B14" s="28"/>
      <c r="C14" s="35"/>
      <c r="E14" s="35"/>
      <c r="F14" s="35"/>
      <c r="G14" s="35"/>
      <c r="H14" s="35"/>
      <c r="I14" s="46" t="s">
        <v>744</v>
      </c>
      <c r="J14" s="46">
        <v>2024</v>
      </c>
      <c r="K14" s="46" t="s">
        <v>16</v>
      </c>
      <c r="L14" s="46" t="s">
        <v>77</v>
      </c>
      <c r="M14" s="334">
        <v>45397</v>
      </c>
      <c r="N14" s="45">
        <v>10486.77</v>
      </c>
      <c r="O14" s="46" t="s">
        <v>499</v>
      </c>
      <c r="P14" s="46" t="s">
        <v>745</v>
      </c>
      <c r="Q14" s="46"/>
      <c r="R14" s="35"/>
      <c r="S14" s="54"/>
      <c r="T14" s="59"/>
    </row>
    <row r="15" spans="1:20" s="19" customFormat="1" ht="25.95" customHeight="1">
      <c r="A15" s="27"/>
      <c r="B15" s="28"/>
      <c r="C15" s="35"/>
      <c r="E15" s="28"/>
      <c r="F15" s="28"/>
      <c r="G15" s="28"/>
      <c r="H15" s="28"/>
      <c r="I15" s="33" t="s">
        <v>723</v>
      </c>
      <c r="J15" s="33">
        <v>2024</v>
      </c>
      <c r="K15" s="33" t="s">
        <v>16</v>
      </c>
      <c r="L15" s="33" t="s">
        <v>51</v>
      </c>
      <c r="M15" s="333">
        <v>45396</v>
      </c>
      <c r="N15" s="32">
        <v>4673</v>
      </c>
      <c r="O15" s="33" t="s">
        <v>499</v>
      </c>
      <c r="P15" s="33"/>
      <c r="Q15" s="33"/>
      <c r="S15" s="54"/>
      <c r="T15" s="59"/>
    </row>
    <row r="16" spans="1:20" s="19" customFormat="1" ht="25.95" customHeight="1">
      <c r="A16" s="27"/>
      <c r="B16" s="28"/>
      <c r="C16" s="35"/>
      <c r="E16" s="35"/>
      <c r="F16" s="35"/>
      <c r="G16" s="35"/>
      <c r="H16" s="35"/>
      <c r="I16" s="47" t="s">
        <v>725</v>
      </c>
      <c r="J16" s="47">
        <v>2024</v>
      </c>
      <c r="K16" s="43" t="s">
        <v>16</v>
      </c>
      <c r="L16" s="46" t="s">
        <v>77</v>
      </c>
      <c r="M16" s="334">
        <v>45366</v>
      </c>
      <c r="N16" s="45">
        <v>8654</v>
      </c>
      <c r="O16" s="46" t="s">
        <v>499</v>
      </c>
      <c r="P16" s="46" t="s">
        <v>746</v>
      </c>
      <c r="Q16" s="411"/>
      <c r="R16" s="35"/>
      <c r="S16" s="54"/>
      <c r="T16" s="59"/>
    </row>
    <row r="17" spans="1:20" s="19" customFormat="1" ht="25.95" customHeight="1">
      <c r="A17" s="27"/>
      <c r="B17" s="28"/>
      <c r="C17" s="35"/>
      <c r="E17" s="28"/>
      <c r="F17" s="28"/>
      <c r="G17" s="28"/>
      <c r="H17" s="28"/>
      <c r="I17" s="25" t="s">
        <v>722</v>
      </c>
      <c r="J17" s="25">
        <v>2024</v>
      </c>
      <c r="K17" s="30" t="s">
        <v>16</v>
      </c>
      <c r="L17" s="33" t="s">
        <v>77</v>
      </c>
      <c r="M17" s="333">
        <v>45337</v>
      </c>
      <c r="N17" s="32">
        <v>8023.6</v>
      </c>
      <c r="O17" s="33" t="s">
        <v>499</v>
      </c>
      <c r="P17" s="33" t="s">
        <v>747</v>
      </c>
      <c r="Q17" s="28"/>
      <c r="S17" s="54"/>
      <c r="T17" s="59"/>
    </row>
    <row r="18" spans="1:20" s="19" customFormat="1" ht="25.95" customHeight="1">
      <c r="A18" s="27"/>
      <c r="B18" s="28"/>
      <c r="C18" s="35"/>
      <c r="E18" s="35"/>
      <c r="F18" s="35"/>
      <c r="G18" s="35"/>
      <c r="H18" s="35"/>
      <c r="I18" s="47" t="s">
        <v>720</v>
      </c>
      <c r="J18" s="47">
        <v>2024</v>
      </c>
      <c r="K18" s="43" t="s">
        <v>16</v>
      </c>
      <c r="L18" s="46" t="s">
        <v>51</v>
      </c>
      <c r="M18" s="334">
        <v>45334</v>
      </c>
      <c r="N18" s="45">
        <v>3477</v>
      </c>
      <c r="O18" s="46" t="s">
        <v>499</v>
      </c>
      <c r="P18" s="46"/>
      <c r="Q18" s="35"/>
      <c r="R18" s="35"/>
      <c r="S18" s="54"/>
      <c r="T18" s="59"/>
    </row>
    <row r="19" spans="1:20" s="19" customFormat="1" ht="25.95" customHeight="1">
      <c r="A19" s="27"/>
      <c r="B19" s="28"/>
      <c r="C19" s="35"/>
      <c r="E19" s="28"/>
      <c r="F19" s="28"/>
      <c r="G19" s="28"/>
      <c r="H19" s="28"/>
      <c r="I19" s="25" t="s">
        <v>748</v>
      </c>
      <c r="J19" s="25">
        <v>2023</v>
      </c>
      <c r="K19" s="30" t="s">
        <v>16</v>
      </c>
      <c r="L19" s="33" t="s">
        <v>77</v>
      </c>
      <c r="M19" s="333">
        <v>45306</v>
      </c>
      <c r="N19" s="32">
        <v>8465</v>
      </c>
      <c r="O19" s="33" t="s">
        <v>499</v>
      </c>
      <c r="P19" s="33" t="s">
        <v>750</v>
      </c>
      <c r="Q19" s="417"/>
      <c r="S19" s="54"/>
      <c r="T19" s="59"/>
    </row>
    <row r="20" spans="1:20" s="19" customFormat="1" ht="25.95" customHeight="1">
      <c r="A20" s="27"/>
      <c r="B20" s="28"/>
      <c r="C20" s="35"/>
      <c r="E20" s="35"/>
      <c r="F20" s="35"/>
      <c r="G20" s="35"/>
      <c r="H20" s="35"/>
      <c r="I20" s="47" t="s">
        <v>749</v>
      </c>
      <c r="J20" s="47">
        <v>2023</v>
      </c>
      <c r="K20" s="43" t="s">
        <v>16</v>
      </c>
      <c r="L20" s="46" t="s">
        <v>51</v>
      </c>
      <c r="M20" s="334">
        <v>45277</v>
      </c>
      <c r="N20" s="45">
        <v>3675.4</v>
      </c>
      <c r="O20" s="46" t="s">
        <v>499</v>
      </c>
      <c r="P20" s="46"/>
      <c r="Q20" s="411"/>
      <c r="R20" s="35"/>
      <c r="T20" s="7"/>
    </row>
    <row r="21" spans="1:20" s="19" customFormat="1" ht="33" customHeight="1">
      <c r="A21" s="27"/>
      <c r="B21" s="28"/>
      <c r="C21" s="35"/>
      <c r="G21" s="12"/>
      <c r="H21" s="12"/>
      <c r="I21" s="25"/>
      <c r="J21" s="25"/>
      <c r="K21" s="30"/>
      <c r="L21" s="33"/>
      <c r="M21" s="333"/>
      <c r="N21" s="32"/>
      <c r="O21" s="33"/>
      <c r="P21" s="30"/>
      <c r="Q21" s="417"/>
      <c r="R21" s="33"/>
      <c r="T21" s="7"/>
    </row>
    <row r="22" spans="1:20" s="2" customFormat="1" ht="78.599999999999994" customHeight="1">
      <c r="A22" s="36"/>
      <c r="D22" s="8"/>
      <c r="E22" s="8"/>
      <c r="G22" s="8"/>
      <c r="H22" s="8"/>
      <c r="I22" s="380"/>
      <c r="J22" s="8"/>
      <c r="K22" s="8"/>
      <c r="L22" s="8"/>
      <c r="M22" s="124"/>
      <c r="N22" s="414"/>
      <c r="O22" s="230"/>
      <c r="P22" s="8"/>
      <c r="Q22" s="230"/>
      <c r="R22" s="8"/>
      <c r="T22" s="7"/>
    </row>
    <row r="23" spans="1:20" s="2" customFormat="1">
      <c r="A23" s="36"/>
      <c r="G23" s="8"/>
      <c r="H23" s="8"/>
      <c r="I23" s="102"/>
      <c r="J23" s="8"/>
      <c r="K23" s="8"/>
      <c r="L23" s="8"/>
      <c r="M23" s="124"/>
      <c r="N23" s="414"/>
      <c r="O23" s="230"/>
      <c r="P23" s="8"/>
      <c r="Q23" s="230"/>
      <c r="R23" s="8"/>
      <c r="S23" s="4"/>
    </row>
    <row r="24" spans="1:20" s="2" customFormat="1">
      <c r="A24" s="36"/>
      <c r="G24" s="8"/>
      <c r="H24" s="8"/>
      <c r="I24" s="102"/>
      <c r="J24" s="8"/>
      <c r="K24" s="8"/>
      <c r="L24" s="8"/>
      <c r="M24" s="124"/>
      <c r="N24" s="414"/>
      <c r="O24" s="230"/>
      <c r="P24" s="8"/>
      <c r="Q24" s="230"/>
      <c r="R24" s="8"/>
      <c r="S24" s="4"/>
    </row>
    <row r="25" spans="1:20" s="2" customFormat="1">
      <c r="A25" s="36"/>
      <c r="G25" s="8"/>
      <c r="H25" s="8"/>
      <c r="I25" s="102"/>
      <c r="J25" s="8"/>
      <c r="K25" s="8"/>
      <c r="L25" s="8"/>
      <c r="M25" s="124"/>
      <c r="N25" s="414"/>
      <c r="O25" s="230"/>
      <c r="P25" s="8"/>
      <c r="Q25" s="230"/>
      <c r="R25" s="8"/>
      <c r="S25" s="4"/>
    </row>
    <row r="26" spans="1:20" s="2" customFormat="1">
      <c r="A26" s="36"/>
      <c r="G26" s="8"/>
      <c r="H26" s="8"/>
      <c r="I26" s="102"/>
      <c r="J26" s="8"/>
      <c r="K26" s="8"/>
      <c r="L26" s="8"/>
      <c r="M26" s="124"/>
      <c r="N26" s="414"/>
      <c r="O26" s="230"/>
      <c r="P26" s="8"/>
      <c r="Q26" s="230"/>
      <c r="R26" s="8"/>
      <c r="S26" s="4"/>
    </row>
    <row r="27" spans="1:20" s="2" customFormat="1">
      <c r="A27" s="36"/>
      <c r="G27" s="8"/>
      <c r="H27" s="8"/>
      <c r="I27" s="102"/>
      <c r="J27" s="8"/>
      <c r="K27" s="8"/>
      <c r="L27" s="8"/>
      <c r="M27" s="124"/>
      <c r="N27" s="414"/>
      <c r="O27" s="230"/>
      <c r="P27" s="8"/>
      <c r="Q27" s="230"/>
      <c r="R27" s="8"/>
      <c r="S27" s="4"/>
    </row>
    <row r="28" spans="1:20" s="2" customFormat="1">
      <c r="A28" s="36"/>
      <c r="G28" s="8"/>
      <c r="H28" s="8"/>
      <c r="I28" s="102"/>
      <c r="J28" s="8"/>
      <c r="K28" s="8"/>
      <c r="L28" s="8"/>
      <c r="M28" s="124"/>
      <c r="N28" s="414"/>
      <c r="O28" s="230"/>
      <c r="P28" s="8"/>
      <c r="Q28" s="230"/>
      <c r="R28" s="8"/>
      <c r="S28" s="4"/>
    </row>
    <row r="29" spans="1:20" s="2" customFormat="1">
      <c r="A29" s="36"/>
      <c r="G29" s="8"/>
      <c r="H29" s="8"/>
      <c r="I29" s="102"/>
      <c r="J29" s="8"/>
      <c r="K29" s="8"/>
      <c r="L29" s="8"/>
      <c r="M29" s="124"/>
      <c r="N29" s="414"/>
      <c r="O29" s="230"/>
      <c r="P29" s="8"/>
      <c r="Q29" s="230"/>
      <c r="R29" s="8"/>
      <c r="S29" s="4"/>
    </row>
    <row r="30" spans="1:20" s="2" customFormat="1">
      <c r="A30" s="36"/>
      <c r="G30" s="8"/>
      <c r="H30" s="8"/>
      <c r="I30" s="102"/>
      <c r="J30" s="8"/>
      <c r="K30" s="8"/>
      <c r="L30" s="8"/>
      <c r="M30" s="124"/>
      <c r="N30" s="414"/>
      <c r="O30" s="230"/>
      <c r="P30" s="8"/>
      <c r="Q30" s="230"/>
      <c r="R30" s="8"/>
      <c r="S30" s="4"/>
    </row>
    <row r="31" spans="1:20" s="2" customFormat="1">
      <c r="A31" s="36"/>
      <c r="G31" s="8"/>
      <c r="H31" s="8"/>
      <c r="I31" s="102"/>
      <c r="J31" s="8"/>
      <c r="K31" s="8"/>
      <c r="L31" s="8"/>
      <c r="M31" s="124"/>
      <c r="N31" s="414"/>
      <c r="O31" s="230"/>
      <c r="P31" s="8"/>
      <c r="Q31" s="230"/>
      <c r="R31" s="8"/>
      <c r="S31" s="4"/>
    </row>
    <row r="32" spans="1:20" s="2" customFormat="1">
      <c r="A32" s="36"/>
      <c r="G32" s="8"/>
      <c r="H32" s="8"/>
      <c r="I32" s="102"/>
      <c r="J32" s="8"/>
      <c r="K32" s="8"/>
      <c r="L32" s="8"/>
      <c r="M32" s="124"/>
      <c r="N32" s="414"/>
      <c r="O32" s="230"/>
      <c r="P32" s="8"/>
      <c r="Q32" s="230"/>
      <c r="R32" s="8"/>
      <c r="S32" s="4"/>
    </row>
  </sheetData>
  <mergeCells count="3">
    <mergeCell ref="A2:B2"/>
    <mergeCell ref="E2:K2"/>
    <mergeCell ref="E4:J4"/>
  </mergeCells>
  <pageMargins left="0.7" right="0.7" top="0.75" bottom="0.75" header="0.3" footer="0.3"/>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FAA84-3F0E-41C1-9E0B-5BD35A91643A}">
  <sheetPr codeName="Sheet91">
    <tabColor rgb="FF4FF721"/>
  </sheetPr>
  <dimension ref="A1:AH43"/>
  <sheetViews>
    <sheetView showGridLines="0" workbookViewId="0"/>
  </sheetViews>
  <sheetFormatPr defaultColWidth="9.109375" defaultRowHeight="14.4"/>
  <cols>
    <col min="1" max="1" width="6.6640625" style="170" customWidth="1"/>
    <col min="2" max="2" width="14.77734375" style="5" customWidth="1"/>
    <col min="3" max="4" width="1.77734375" style="171" customWidth="1"/>
    <col min="5" max="5" width="11.77734375" style="40" customWidth="1"/>
    <col min="6" max="9" width="5.77734375" style="5" customWidth="1"/>
    <col min="10" max="10" width="2.44140625" style="5" customWidth="1"/>
    <col min="11" max="13" width="5.77734375" style="5" customWidth="1"/>
    <col min="14" max="14" width="5.77734375" style="37" customWidth="1"/>
    <col min="15" max="15" width="7.33203125" style="38" customWidth="1"/>
    <col min="16" max="16" width="4.33203125" style="351" customWidth="1"/>
    <col min="17" max="17" width="3.21875" style="37" customWidth="1"/>
    <col min="18" max="18" width="11.109375" style="37" customWidth="1"/>
    <col min="19" max="19" width="8" style="37" customWidth="1"/>
    <col min="20" max="21" width="6.77734375" style="37" customWidth="1"/>
    <col min="22" max="22" width="12.109375" style="37" customWidth="1"/>
    <col min="23" max="23" width="5.33203125" style="37" customWidth="1"/>
    <col min="24" max="24" width="7" style="37" customWidth="1"/>
    <col min="25" max="25" width="7.5546875" style="37" customWidth="1"/>
    <col min="26" max="26" width="8.21875" style="37" customWidth="1"/>
    <col min="27" max="27" width="7.44140625" style="37" customWidth="1"/>
    <col min="28" max="28" width="5.77734375" style="37" customWidth="1"/>
    <col min="29" max="29" width="6.88671875" style="37" customWidth="1"/>
    <col min="30" max="30" width="4.77734375" style="37" customWidth="1"/>
    <col min="31" max="31" width="5.6640625" style="37" customWidth="1"/>
    <col min="32" max="32" width="2.109375" style="351" customWidth="1"/>
    <col min="33" max="33" width="1.77734375" style="171" customWidth="1"/>
    <col min="34" max="34" width="2.6640625" style="171" customWidth="1"/>
    <col min="35" max="16384" width="9.109375" style="5"/>
  </cols>
  <sheetData>
    <row r="1" spans="1:34" ht="14.4" customHeight="1">
      <c r="E1" s="536"/>
      <c r="F1" s="171"/>
      <c r="G1" s="171"/>
      <c r="H1" s="171"/>
      <c r="I1" s="171"/>
      <c r="J1" s="171"/>
      <c r="K1" s="171"/>
      <c r="L1" s="171"/>
      <c r="M1" s="171"/>
      <c r="N1" s="172"/>
      <c r="O1" s="173"/>
      <c r="P1" s="534"/>
      <c r="Q1" s="172"/>
      <c r="R1" s="172"/>
      <c r="S1" s="172"/>
      <c r="T1" s="172"/>
      <c r="U1" s="172"/>
      <c r="V1" s="172"/>
      <c r="W1" s="172"/>
      <c r="X1" s="172"/>
      <c r="Y1" s="172"/>
      <c r="Z1" s="172"/>
      <c r="AA1" s="172"/>
      <c r="AB1" s="172"/>
      <c r="AC1" s="172"/>
      <c r="AD1" s="172"/>
      <c r="AE1" s="172"/>
      <c r="AF1" s="534"/>
    </row>
    <row r="2" spans="1:34" customFormat="1" ht="34.950000000000003" customHeight="1">
      <c r="A2" s="1808"/>
      <c r="B2" s="1809"/>
      <c r="C2" s="171"/>
      <c r="D2" s="5"/>
      <c r="E2" s="537" t="s">
        <v>998</v>
      </c>
      <c r="F2" s="5"/>
      <c r="G2" s="5"/>
      <c r="H2" s="5"/>
      <c r="I2" s="5"/>
      <c r="J2" s="499"/>
      <c r="K2" s="5"/>
      <c r="L2" s="538"/>
      <c r="M2" s="5"/>
      <c r="N2" s="5"/>
      <c r="O2" s="5"/>
      <c r="P2" s="351"/>
      <c r="Q2" s="5"/>
      <c r="R2" s="5"/>
      <c r="S2" s="5"/>
      <c r="T2" s="5"/>
      <c r="U2" s="5"/>
      <c r="V2" s="5"/>
      <c r="W2" s="5"/>
      <c r="X2" s="5"/>
      <c r="Y2" s="5"/>
      <c r="Z2" s="5"/>
      <c r="AA2" s="5"/>
      <c r="AB2" s="5"/>
      <c r="AC2" s="5"/>
      <c r="AD2" s="5"/>
      <c r="AE2" s="5"/>
      <c r="AF2" s="351"/>
      <c r="AG2" s="5"/>
      <c r="AH2" s="171"/>
    </row>
    <row r="3" spans="1:34" customFormat="1" ht="15.6">
      <c r="A3" s="170"/>
      <c r="B3" s="5"/>
      <c r="C3" s="171"/>
      <c r="D3" s="171"/>
      <c r="E3" s="536"/>
      <c r="F3" s="176"/>
      <c r="G3" s="171"/>
      <c r="H3" s="171"/>
      <c r="I3" s="171"/>
      <c r="J3" s="171"/>
      <c r="K3" s="171"/>
      <c r="L3" s="171"/>
      <c r="M3" s="171"/>
      <c r="N3" s="171"/>
      <c r="O3" s="171"/>
      <c r="P3" s="534"/>
      <c r="Q3" s="171"/>
      <c r="R3" s="171"/>
      <c r="S3" s="171"/>
      <c r="T3" s="171"/>
      <c r="U3" s="171"/>
      <c r="V3" s="171"/>
      <c r="W3" s="171"/>
      <c r="X3" s="171"/>
      <c r="Y3" s="171"/>
      <c r="Z3" s="171"/>
      <c r="AA3" s="171"/>
      <c r="AB3" s="171"/>
      <c r="AC3" s="171"/>
      <c r="AD3" s="171"/>
      <c r="AE3" s="171"/>
      <c r="AF3" s="534"/>
      <c r="AG3" s="171"/>
      <c r="AH3" s="171"/>
    </row>
    <row r="4" spans="1:34" s="16" customFormat="1" ht="34.950000000000003" customHeight="1">
      <c r="A4" s="177"/>
      <c r="C4" s="178"/>
      <c r="E4" s="539" t="s">
        <v>1067</v>
      </c>
      <c r="F4" s="529"/>
      <c r="G4" s="529"/>
      <c r="H4" s="529"/>
      <c r="I4" s="529"/>
      <c r="J4" s="41"/>
      <c r="K4" s="17"/>
      <c r="L4" s="17"/>
      <c r="M4" s="18"/>
      <c r="N4" s="18"/>
      <c r="O4" s="18"/>
      <c r="P4" s="122"/>
      <c r="Q4" s="18"/>
      <c r="R4" s="18"/>
      <c r="S4" s="18"/>
      <c r="T4" s="18"/>
      <c r="U4" s="18"/>
      <c r="V4" s="18"/>
      <c r="W4" s="18"/>
      <c r="X4" s="18"/>
      <c r="Y4" s="18"/>
      <c r="Z4" s="18"/>
      <c r="AA4" s="18"/>
      <c r="AB4" s="18"/>
      <c r="AC4" s="18"/>
      <c r="AD4" s="18"/>
      <c r="AE4" s="18"/>
      <c r="AF4" s="122"/>
      <c r="AH4" s="178"/>
    </row>
    <row r="5" spans="1:34" s="540" customFormat="1" ht="25.95" customHeight="1">
      <c r="C5" s="541"/>
      <c r="D5" s="542"/>
      <c r="E5" s="543" t="s">
        <v>1068</v>
      </c>
      <c r="F5" s="544"/>
      <c r="G5" s="544"/>
      <c r="H5" s="544"/>
      <c r="I5" s="544"/>
      <c r="J5" s="544"/>
      <c r="K5" s="544"/>
      <c r="L5" s="544"/>
      <c r="M5" s="544"/>
      <c r="N5" s="544"/>
      <c r="O5" s="544"/>
      <c r="P5" s="543"/>
      <c r="Q5" s="544"/>
      <c r="R5" s="544"/>
      <c r="S5" s="544"/>
      <c r="T5" s="544"/>
      <c r="U5" s="544"/>
      <c r="V5" s="544"/>
      <c r="W5" s="544"/>
      <c r="X5" s="544"/>
      <c r="Y5" s="544"/>
      <c r="Z5" s="544"/>
      <c r="AA5" s="544"/>
      <c r="AB5" s="544"/>
      <c r="AC5" s="544"/>
      <c r="AD5" s="544"/>
      <c r="AE5" s="544"/>
      <c r="AF5" s="543"/>
      <c r="AG5" s="542"/>
      <c r="AH5" s="541"/>
    </row>
    <row r="6" spans="1:34" s="146" customFormat="1" ht="15" customHeight="1">
      <c r="A6" s="181"/>
      <c r="C6" s="182"/>
      <c r="D6" s="24"/>
      <c r="E6" s="26"/>
      <c r="F6" s="26"/>
      <c r="G6" s="26"/>
      <c r="H6" s="24"/>
      <c r="I6" s="24"/>
      <c r="J6" s="24"/>
      <c r="K6" s="28"/>
      <c r="L6" s="192"/>
      <c r="M6" s="192"/>
      <c r="N6" s="158"/>
      <c r="O6" s="28"/>
      <c r="P6" s="10"/>
      <c r="Q6" s="28"/>
      <c r="R6" s="28"/>
      <c r="S6" s="28"/>
      <c r="T6" s="28"/>
      <c r="U6" s="28"/>
      <c r="V6" s="28"/>
      <c r="W6" s="28"/>
      <c r="X6" s="28"/>
      <c r="Y6" s="28"/>
      <c r="Z6" s="28"/>
      <c r="AA6" s="28"/>
      <c r="AB6" s="28"/>
      <c r="AC6" s="28"/>
      <c r="AD6" s="28"/>
      <c r="AE6" s="41"/>
      <c r="AF6" s="26"/>
      <c r="AG6" s="24"/>
      <c r="AH6" s="182"/>
    </row>
    <row r="7" spans="1:34" s="546" customFormat="1" ht="15.6">
      <c r="A7" s="545"/>
      <c r="C7" s="547"/>
      <c r="D7" s="548"/>
      <c r="E7" s="549" t="s">
        <v>5</v>
      </c>
      <c r="F7" s="550" t="s">
        <v>26</v>
      </c>
      <c r="G7" s="551"/>
      <c r="H7" s="552"/>
      <c r="K7" s="712" t="s">
        <v>398</v>
      </c>
      <c r="L7" s="550" t="s">
        <v>51</v>
      </c>
      <c r="M7" s="553"/>
      <c r="N7" s="552"/>
      <c r="P7" s="712" t="s">
        <v>416</v>
      </c>
      <c r="Q7" s="2126">
        <v>2074.89</v>
      </c>
      <c r="R7" s="2127"/>
      <c r="S7" s="710"/>
      <c r="T7" s="548"/>
      <c r="U7" s="711" t="s">
        <v>418</v>
      </c>
      <c r="V7" s="709">
        <v>45563</v>
      </c>
      <c r="X7" s="713" t="s">
        <v>132</v>
      </c>
      <c r="Y7" s="554" t="s">
        <v>499</v>
      </c>
      <c r="Z7" s="552"/>
      <c r="AB7" s="711" t="s">
        <v>1322</v>
      </c>
      <c r="AC7" s="714" t="s">
        <v>796</v>
      </c>
      <c r="AD7" s="2128" t="s">
        <v>1323</v>
      </c>
      <c r="AE7" s="2129"/>
      <c r="AG7" s="548"/>
      <c r="AH7" s="547"/>
    </row>
    <row r="8" spans="1:34" s="19" customFormat="1" ht="15" customHeight="1">
      <c r="A8" s="183"/>
      <c r="C8" s="179"/>
      <c r="D8" s="28"/>
      <c r="E8" s="318"/>
      <c r="F8" s="318"/>
      <c r="G8" s="318"/>
      <c r="H8" s="318"/>
      <c r="I8" s="318"/>
      <c r="J8" s="316"/>
      <c r="K8" s="316"/>
      <c r="L8" s="318"/>
      <c r="M8" s="316"/>
      <c r="N8" s="555"/>
      <c r="O8" s="316"/>
      <c r="P8" s="318"/>
      <c r="Q8" s="316"/>
      <c r="R8" s="316"/>
      <c r="S8" s="316"/>
      <c r="T8" s="316"/>
      <c r="U8" s="316"/>
      <c r="V8" s="316"/>
      <c r="W8" s="316"/>
      <c r="X8" s="316"/>
      <c r="Y8" s="316"/>
      <c r="Z8" s="316"/>
      <c r="AA8" s="316"/>
      <c r="AB8" s="316"/>
      <c r="AC8" s="316"/>
      <c r="AD8" s="316"/>
      <c r="AE8" s="556"/>
      <c r="AF8" s="318"/>
      <c r="AG8" s="28"/>
      <c r="AH8" s="179"/>
    </row>
    <row r="9" spans="1:34" customFormat="1" ht="34.950000000000003" customHeight="1">
      <c r="A9" s="1808"/>
      <c r="B9" s="1809"/>
      <c r="C9" s="171"/>
      <c r="D9" s="5"/>
      <c r="E9" s="537" t="s">
        <v>1069</v>
      </c>
      <c r="F9" s="5"/>
      <c r="G9" s="5"/>
      <c r="H9" s="5"/>
      <c r="I9" s="5"/>
      <c r="J9" s="5"/>
      <c r="K9" s="5"/>
      <c r="L9" s="175"/>
      <c r="M9" s="5"/>
      <c r="N9" s="5"/>
      <c r="O9" s="5"/>
      <c r="P9" s="5"/>
      <c r="Q9" s="5"/>
      <c r="R9" s="5"/>
      <c r="S9" s="5"/>
      <c r="T9" s="5"/>
      <c r="U9" s="5"/>
      <c r="V9" s="5"/>
      <c r="W9" s="5"/>
      <c r="X9" s="5"/>
      <c r="Y9" s="5"/>
      <c r="Z9" s="5"/>
      <c r="AA9" s="5"/>
      <c r="AB9" s="5"/>
      <c r="AC9" s="5"/>
      <c r="AD9" s="5"/>
      <c r="AE9" s="5"/>
      <c r="AF9" s="351"/>
      <c r="AG9" s="5"/>
      <c r="AH9" s="171"/>
    </row>
    <row r="10" spans="1:34" s="531" customFormat="1" ht="19.95" customHeight="1">
      <c r="A10" s="530"/>
      <c r="D10" s="532"/>
      <c r="E10" s="557" t="s">
        <v>964</v>
      </c>
      <c r="F10" s="558" t="s">
        <v>292</v>
      </c>
      <c r="G10" s="557"/>
      <c r="H10" s="557"/>
      <c r="I10" s="557"/>
      <c r="J10" s="557"/>
      <c r="K10" s="559"/>
      <c r="L10" s="558" t="s">
        <v>2</v>
      </c>
      <c r="M10" s="557"/>
      <c r="N10" s="557"/>
      <c r="O10" s="557"/>
      <c r="P10" s="559"/>
      <c r="Q10" s="2123" t="s">
        <v>498</v>
      </c>
      <c r="R10" s="2124"/>
      <c r="S10" s="557" t="s">
        <v>420</v>
      </c>
      <c r="T10" s="558" t="s">
        <v>117</v>
      </c>
      <c r="U10" s="559"/>
      <c r="V10" s="2125" t="s">
        <v>719</v>
      </c>
      <c r="W10" s="2124"/>
      <c r="X10" s="2125" t="s">
        <v>431</v>
      </c>
      <c r="Y10" s="2124"/>
      <c r="Z10" s="2125" t="s">
        <v>435</v>
      </c>
      <c r="AA10" s="2130"/>
      <c r="AB10" s="2130"/>
      <c r="AC10" s="2130"/>
      <c r="AD10" s="2130"/>
      <c r="AE10" s="557"/>
      <c r="AF10" s="533"/>
      <c r="AG10" s="532"/>
    </row>
    <row r="11" spans="1:34" s="623" customFormat="1" ht="25.95" customHeight="1">
      <c r="A11" s="622"/>
      <c r="D11" s="624"/>
      <c r="E11" s="625" t="s">
        <v>999</v>
      </c>
      <c r="F11" s="625" t="s">
        <v>1005</v>
      </c>
      <c r="G11" s="625"/>
      <c r="H11" s="624"/>
      <c r="I11" s="624"/>
      <c r="J11" s="624"/>
      <c r="K11" s="624"/>
      <c r="L11" s="625" t="s">
        <v>1002</v>
      </c>
      <c r="M11" s="624"/>
      <c r="N11" s="624"/>
      <c r="O11" s="624"/>
      <c r="P11" s="624"/>
      <c r="Q11" s="2119">
        <v>7356.4</v>
      </c>
      <c r="R11" s="2131"/>
      <c r="S11" s="626">
        <v>0.1</v>
      </c>
      <c r="T11" s="2117">
        <f>Q11*S11</f>
        <v>735.64</v>
      </c>
      <c r="U11" s="2118"/>
      <c r="V11" s="2117">
        <f>T11</f>
        <v>735.64</v>
      </c>
      <c r="W11" s="2118"/>
      <c r="X11" s="2119">
        <f>T11-V11</f>
        <v>0</v>
      </c>
      <c r="Y11" s="2120"/>
      <c r="Z11" s="2121"/>
      <c r="AA11" s="2121"/>
      <c r="AB11" s="2122"/>
      <c r="AC11" s="2122"/>
      <c r="AD11" s="2122"/>
      <c r="AE11" s="2122"/>
      <c r="AF11" s="624"/>
      <c r="AG11" s="624"/>
    </row>
    <row r="12" spans="1:34" s="623" customFormat="1" ht="25.95" customHeight="1">
      <c r="A12" s="622"/>
      <c r="D12" s="624"/>
      <c r="E12" s="627" t="s">
        <v>1000</v>
      </c>
      <c r="F12" s="627" t="s">
        <v>1006</v>
      </c>
      <c r="G12" s="627"/>
      <c r="H12" s="628"/>
      <c r="I12" s="628"/>
      <c r="J12" s="628"/>
      <c r="K12" s="628"/>
      <c r="L12" s="627" t="s">
        <v>1003</v>
      </c>
      <c r="M12" s="628"/>
      <c r="N12" s="628"/>
      <c r="O12" s="628"/>
      <c r="P12" s="628"/>
      <c r="Q12" s="2133">
        <v>8441</v>
      </c>
      <c r="R12" s="2134"/>
      <c r="S12" s="629">
        <v>0.15</v>
      </c>
      <c r="T12" s="2135">
        <f>Q12*S12</f>
        <v>1266.1499999999999</v>
      </c>
      <c r="U12" s="2136"/>
      <c r="V12" s="2135">
        <f>T12/2</f>
        <v>633.07499999999993</v>
      </c>
      <c r="W12" s="2136"/>
      <c r="X12" s="2133">
        <f>T12-V12</f>
        <v>633.07499999999993</v>
      </c>
      <c r="Y12" s="2137"/>
      <c r="Z12" s="2138" t="s">
        <v>1070</v>
      </c>
      <c r="AA12" s="2138"/>
      <c r="AB12" s="2139"/>
      <c r="AC12" s="2139"/>
      <c r="AD12" s="2139"/>
      <c r="AE12" s="2139"/>
      <c r="AF12" s="2139"/>
      <c r="AG12" s="624"/>
    </row>
    <row r="13" spans="1:34" s="623" customFormat="1" ht="25.95" customHeight="1">
      <c r="A13" s="622"/>
      <c r="D13" s="624"/>
      <c r="E13" s="625" t="s">
        <v>1001</v>
      </c>
      <c r="F13" s="625" t="s">
        <v>1007</v>
      </c>
      <c r="G13" s="625"/>
      <c r="H13" s="624"/>
      <c r="I13" s="624"/>
      <c r="J13" s="624"/>
      <c r="K13" s="624"/>
      <c r="L13" s="625" t="s">
        <v>1004</v>
      </c>
      <c r="M13" s="624"/>
      <c r="N13" s="624"/>
      <c r="O13" s="624"/>
      <c r="P13" s="624"/>
      <c r="Q13" s="2119">
        <v>4793.5</v>
      </c>
      <c r="R13" s="2131"/>
      <c r="S13" s="626">
        <v>0.15</v>
      </c>
      <c r="T13" s="2117">
        <f>Q13*S13</f>
        <v>719.02499999999998</v>
      </c>
      <c r="U13" s="2118"/>
      <c r="V13" s="2117">
        <f>T13</f>
        <v>719.02499999999998</v>
      </c>
      <c r="W13" s="2118"/>
      <c r="X13" s="2119">
        <f>T13-V13</f>
        <v>0</v>
      </c>
      <c r="Y13" s="2120"/>
      <c r="Z13" s="2140"/>
      <c r="AA13" s="2140"/>
      <c r="AB13" s="2141"/>
      <c r="AC13" s="2141"/>
      <c r="AD13" s="2141"/>
      <c r="AE13" s="2141"/>
      <c r="AF13" s="2141"/>
      <c r="AG13" s="624"/>
    </row>
    <row r="14" spans="1:34" s="561" customFormat="1" ht="25.95" customHeight="1">
      <c r="A14" s="560"/>
      <c r="D14" s="562"/>
      <c r="E14" s="562"/>
      <c r="F14" s="565"/>
      <c r="G14" s="562"/>
      <c r="H14" s="562"/>
      <c r="I14" s="562"/>
      <c r="J14" s="562"/>
      <c r="K14" s="562"/>
      <c r="L14" s="566"/>
      <c r="M14" s="562"/>
      <c r="N14" s="562"/>
      <c r="O14" s="562"/>
      <c r="P14" s="567"/>
      <c r="Q14" s="562"/>
      <c r="R14" s="562"/>
      <c r="S14" s="562"/>
      <c r="T14" s="562"/>
      <c r="U14" s="562"/>
      <c r="V14" s="562"/>
      <c r="W14" s="562"/>
      <c r="X14" s="564"/>
      <c r="Y14" s="564"/>
      <c r="Z14" s="2116"/>
      <c r="AA14" s="2132"/>
      <c r="AB14" s="2132"/>
      <c r="AC14" s="2132"/>
      <c r="AD14" s="2132"/>
      <c r="AE14" s="2132"/>
      <c r="AF14" s="562"/>
      <c r="AG14" s="562"/>
    </row>
    <row r="15" spans="1:34" s="561" customFormat="1" ht="20.100000000000001" customHeight="1">
      <c r="A15" s="560"/>
      <c r="D15" s="562"/>
      <c r="E15" s="562"/>
      <c r="F15" s="565"/>
      <c r="G15" s="562"/>
      <c r="H15" s="562"/>
      <c r="I15" s="562"/>
      <c r="J15" s="562"/>
      <c r="K15" s="562"/>
      <c r="L15" s="566"/>
      <c r="M15" s="562"/>
      <c r="N15" s="562"/>
      <c r="O15" s="568"/>
      <c r="P15" s="567"/>
      <c r="Q15" s="562"/>
      <c r="R15" s="562"/>
      <c r="S15" s="562"/>
      <c r="T15" s="562"/>
      <c r="U15" s="562"/>
      <c r="V15" s="562"/>
      <c r="W15" s="562"/>
      <c r="X15" s="564"/>
      <c r="Y15" s="564"/>
      <c r="Z15" s="2116"/>
      <c r="AA15" s="2116"/>
      <c r="AB15" s="2116"/>
      <c r="AC15" s="2116"/>
      <c r="AD15" s="2116"/>
      <c r="AE15" s="2116"/>
      <c r="AF15" s="2116"/>
      <c r="AG15" s="562"/>
    </row>
    <row r="16" spans="1:34" s="561" customFormat="1" ht="20.100000000000001" customHeight="1">
      <c r="A16" s="560"/>
      <c r="D16" s="562"/>
      <c r="E16" s="562"/>
      <c r="F16" s="565"/>
      <c r="G16" s="562"/>
      <c r="H16" s="562"/>
      <c r="I16" s="562"/>
      <c r="J16" s="562"/>
      <c r="K16" s="562"/>
      <c r="L16" s="566"/>
      <c r="M16" s="562"/>
      <c r="N16" s="562"/>
      <c r="O16" s="568"/>
      <c r="P16" s="567"/>
      <c r="Q16" s="562"/>
      <c r="R16" s="562"/>
      <c r="S16" s="562"/>
      <c r="T16" s="562"/>
      <c r="U16" s="562"/>
      <c r="V16" s="562"/>
      <c r="W16" s="562"/>
      <c r="X16" s="564"/>
      <c r="Y16" s="564"/>
      <c r="Z16" s="563"/>
      <c r="AA16" s="563"/>
      <c r="AB16" s="563"/>
      <c r="AC16" s="563"/>
      <c r="AD16" s="563"/>
      <c r="AE16" s="563"/>
      <c r="AF16" s="563"/>
      <c r="AG16" s="562"/>
    </row>
    <row r="17" spans="1:33" s="561" customFormat="1" ht="25.95" customHeight="1">
      <c r="A17" s="560"/>
      <c r="D17" s="562"/>
      <c r="E17" s="562"/>
      <c r="F17" s="565"/>
      <c r="G17" s="562"/>
      <c r="H17" s="562"/>
      <c r="I17" s="562"/>
      <c r="J17" s="562"/>
      <c r="K17" s="562"/>
      <c r="L17" s="566"/>
      <c r="M17" s="562"/>
      <c r="N17" s="562"/>
      <c r="O17" s="568"/>
      <c r="P17" s="567"/>
      <c r="Q17" s="562"/>
      <c r="R17" s="562"/>
      <c r="S17" s="562"/>
      <c r="T17" s="562"/>
      <c r="U17" s="562"/>
      <c r="V17" s="562"/>
      <c r="W17" s="562"/>
      <c r="X17" s="564"/>
      <c r="Y17" s="564"/>
      <c r="Z17" s="2116"/>
      <c r="AA17" s="2116"/>
      <c r="AB17" s="2116"/>
      <c r="AC17" s="2116"/>
      <c r="AD17" s="2116"/>
      <c r="AE17" s="2116"/>
      <c r="AF17" s="2116"/>
      <c r="AG17" s="562"/>
    </row>
    <row r="18" spans="1:33" s="561" customFormat="1" ht="25.95" customHeight="1">
      <c r="A18" s="560"/>
      <c r="D18" s="562"/>
      <c r="E18" s="562"/>
      <c r="F18" s="565"/>
      <c r="G18" s="562"/>
      <c r="H18" s="562"/>
      <c r="I18" s="562"/>
      <c r="J18" s="562"/>
      <c r="K18" s="562"/>
      <c r="L18" s="566"/>
      <c r="M18" s="562"/>
      <c r="N18" s="562"/>
      <c r="O18" s="568"/>
      <c r="P18" s="567"/>
      <c r="Q18" s="562"/>
      <c r="R18" s="562"/>
      <c r="S18" s="562"/>
      <c r="T18" s="562"/>
      <c r="U18" s="562"/>
      <c r="V18" s="562"/>
      <c r="W18" s="562"/>
      <c r="X18" s="564"/>
      <c r="Y18" s="564"/>
      <c r="Z18" s="563"/>
      <c r="AA18" s="563"/>
      <c r="AB18" s="562"/>
      <c r="AC18" s="562"/>
      <c r="AD18" s="562"/>
      <c r="AE18" s="562"/>
      <c r="AF18" s="562"/>
      <c r="AG18" s="562"/>
    </row>
    <row r="19" spans="1:33" s="534" customFormat="1" ht="25.95" customHeight="1">
      <c r="A19" s="530"/>
      <c r="C19" s="171"/>
      <c r="D19" s="171"/>
      <c r="E19" s="1815"/>
      <c r="F19" s="1815"/>
      <c r="G19" s="1815"/>
      <c r="H19" s="1815"/>
      <c r="I19" s="1815"/>
      <c r="J19" s="1815"/>
      <c r="K19" s="1815"/>
      <c r="L19" s="1815"/>
      <c r="M19" s="1815"/>
      <c r="N19" s="1815"/>
      <c r="O19" s="1815"/>
      <c r="P19" s="1815"/>
      <c r="Q19" s="1815"/>
      <c r="R19" s="1816"/>
      <c r="S19" s="1816"/>
      <c r="T19" s="1816"/>
      <c r="U19" s="1816"/>
      <c r="V19" s="171"/>
      <c r="W19" s="171"/>
      <c r="X19" s="171"/>
      <c r="Y19" s="171"/>
      <c r="Z19" s="171"/>
      <c r="AA19" s="171"/>
      <c r="AB19" s="171"/>
      <c r="AC19" s="171"/>
      <c r="AD19" s="171"/>
      <c r="AE19" s="171"/>
      <c r="AF19" s="171"/>
      <c r="AG19" s="171"/>
    </row>
    <row r="20" spans="1:33" s="534" customFormat="1" ht="25.95" customHeight="1">
      <c r="A20" s="530"/>
      <c r="C20" s="171"/>
      <c r="D20" s="5"/>
      <c r="E20" s="174" t="s">
        <v>114</v>
      </c>
      <c r="F20" s="5"/>
      <c r="G20" s="5"/>
      <c r="H20" s="5"/>
      <c r="I20" s="5"/>
      <c r="J20" s="5"/>
      <c r="K20" s="5"/>
      <c r="L20" s="175"/>
      <c r="M20" s="5"/>
      <c r="N20" s="5"/>
      <c r="O20" s="5"/>
      <c r="P20" s="5"/>
      <c r="Q20" s="5"/>
      <c r="R20" s="5"/>
      <c r="S20" s="5"/>
      <c r="T20" s="5"/>
      <c r="U20" s="5"/>
      <c r="V20" s="5"/>
      <c r="W20" s="5"/>
      <c r="X20" s="5"/>
      <c r="Y20" s="5"/>
      <c r="Z20" s="5"/>
      <c r="AA20" s="5"/>
      <c r="AB20" s="5"/>
      <c r="AC20" s="5"/>
      <c r="AD20" s="5"/>
      <c r="AE20" s="5"/>
      <c r="AF20" s="5"/>
      <c r="AG20" s="5"/>
    </row>
    <row r="21" spans="1:33" s="534" customFormat="1" ht="25.95" customHeight="1">
      <c r="A21" s="530"/>
      <c r="C21" s="171"/>
      <c r="D21"/>
      <c r="E21" s="158"/>
      <c r="F21"/>
      <c r="G21"/>
      <c r="H21"/>
      <c r="I21"/>
      <c r="J21"/>
      <c r="K21"/>
      <c r="L21"/>
      <c r="M21"/>
      <c r="N21" s="93"/>
      <c r="O21" s="96"/>
      <c r="P21" s="96"/>
      <c r="Q21" s="93"/>
      <c r="R21" s="93"/>
      <c r="S21" s="96"/>
      <c r="T21" s="96"/>
      <c r="U21"/>
      <c r="V21"/>
      <c r="W21"/>
      <c r="X21"/>
      <c r="Y21"/>
      <c r="Z21"/>
      <c r="AA21"/>
      <c r="AB21"/>
      <c r="AC21"/>
      <c r="AD21"/>
      <c r="AE21"/>
      <c r="AF21"/>
      <c r="AG21"/>
    </row>
    <row r="22" spans="1:33" s="534" customFormat="1" ht="18" customHeight="1">
      <c r="A22" s="530"/>
      <c r="C22" s="171"/>
      <c r="D22"/>
      <c r="E22"/>
      <c r="F22"/>
      <c r="G22"/>
      <c r="H22"/>
      <c r="I22"/>
      <c r="J22"/>
      <c r="K22"/>
      <c r="L22"/>
      <c r="M22"/>
      <c r="N22" s="93"/>
      <c r="O22" s="96"/>
      <c r="P22" s="96"/>
      <c r="Q22" s="93"/>
      <c r="R22" s="93"/>
      <c r="S22" s="96"/>
      <c r="T22" s="96"/>
      <c r="U22"/>
      <c r="V22"/>
      <c r="W22"/>
      <c r="X22"/>
      <c r="Y22"/>
      <c r="Z22"/>
      <c r="AA22"/>
      <c r="AB22"/>
      <c r="AC22"/>
      <c r="AD22"/>
      <c r="AE22"/>
      <c r="AF22"/>
      <c r="AG22"/>
    </row>
    <row r="23" spans="1:33" s="171" customFormat="1">
      <c r="A23" s="186"/>
      <c r="D23"/>
      <c r="E23"/>
      <c r="F23"/>
      <c r="G23"/>
      <c r="H23"/>
      <c r="I23"/>
      <c r="J23"/>
      <c r="K23"/>
      <c r="L23"/>
      <c r="M23"/>
      <c r="N23" s="93"/>
      <c r="O23" s="96"/>
      <c r="P23" s="96"/>
      <c r="Q23" s="93"/>
      <c r="R23" s="93"/>
      <c r="S23" s="96"/>
      <c r="T23" s="96"/>
      <c r="U23"/>
      <c r="V23"/>
      <c r="W23"/>
      <c r="X23"/>
      <c r="Y23"/>
      <c r="Z23"/>
      <c r="AA23"/>
      <c r="AB23"/>
      <c r="AC23"/>
      <c r="AD23"/>
      <c r="AE23"/>
      <c r="AF23"/>
      <c r="AG23"/>
    </row>
    <row r="24" spans="1:33" s="171" customFormat="1">
      <c r="A24" s="186"/>
      <c r="E24" s="536"/>
      <c r="N24" s="172"/>
      <c r="O24" s="173"/>
      <c r="P24" s="534"/>
      <c r="Q24" s="172"/>
      <c r="R24" s="172"/>
      <c r="S24" s="172"/>
      <c r="T24" s="172"/>
      <c r="U24" s="172"/>
      <c r="V24" s="172"/>
      <c r="W24" s="172"/>
      <c r="X24" s="172"/>
      <c r="Y24" s="172"/>
      <c r="Z24" s="172"/>
      <c r="AA24" s="172"/>
      <c r="AB24" s="172"/>
      <c r="AC24" s="172"/>
      <c r="AD24" s="172"/>
      <c r="AE24" s="172"/>
      <c r="AF24" s="534"/>
    </row>
    <row r="25" spans="1:33" s="171" customFormat="1">
      <c r="A25" s="186"/>
      <c r="E25" s="536"/>
      <c r="N25" s="172"/>
      <c r="O25" s="173"/>
      <c r="P25" s="534"/>
      <c r="Q25" s="172"/>
      <c r="R25" s="172"/>
      <c r="S25" s="172"/>
      <c r="T25" s="172"/>
      <c r="U25" s="172"/>
      <c r="V25" s="172"/>
      <c r="W25" s="172"/>
      <c r="X25" s="172"/>
      <c r="Y25" s="172"/>
      <c r="Z25" s="172"/>
      <c r="AA25" s="172"/>
      <c r="AB25" s="172"/>
      <c r="AC25" s="172"/>
      <c r="AD25" s="172"/>
      <c r="AE25" s="172"/>
      <c r="AF25" s="534"/>
    </row>
    <row r="26" spans="1:33" s="171" customFormat="1">
      <c r="A26" s="186"/>
      <c r="E26" s="536"/>
      <c r="N26" s="172"/>
      <c r="O26" s="173"/>
      <c r="P26" s="534"/>
      <c r="Q26" s="172"/>
      <c r="R26" s="172"/>
      <c r="S26" s="172"/>
      <c r="T26" s="172"/>
      <c r="U26" s="172"/>
      <c r="V26" s="172"/>
      <c r="W26" s="172"/>
      <c r="X26" s="172"/>
      <c r="Y26" s="172"/>
      <c r="Z26" s="172"/>
      <c r="AA26" s="172"/>
      <c r="AB26" s="172"/>
      <c r="AC26" s="172"/>
      <c r="AD26" s="172"/>
      <c r="AE26" s="172"/>
      <c r="AF26" s="534"/>
    </row>
    <row r="27" spans="1:33" s="171" customFormat="1">
      <c r="A27" s="186"/>
      <c r="E27" s="536"/>
      <c r="N27" s="172"/>
      <c r="O27" s="173"/>
      <c r="P27" s="534"/>
      <c r="Q27" s="172"/>
      <c r="R27" s="172"/>
      <c r="S27" s="172"/>
      <c r="T27" s="172"/>
      <c r="U27" s="172"/>
      <c r="V27" s="172"/>
      <c r="W27" s="172"/>
      <c r="X27" s="172"/>
      <c r="Y27" s="172"/>
      <c r="Z27" s="172"/>
      <c r="AA27" s="172"/>
      <c r="AB27" s="172"/>
      <c r="AC27" s="172"/>
      <c r="AD27" s="172"/>
      <c r="AE27" s="172"/>
      <c r="AF27" s="534"/>
    </row>
    <row r="28" spans="1:33" s="171" customFormat="1">
      <c r="A28" s="186"/>
      <c r="E28" s="536"/>
      <c r="N28" s="172"/>
      <c r="O28" s="173"/>
      <c r="P28" s="534"/>
      <c r="Q28" s="172"/>
      <c r="R28" s="172"/>
      <c r="S28" s="172"/>
      <c r="T28" s="172"/>
      <c r="U28" s="172"/>
      <c r="V28" s="172"/>
      <c r="W28" s="172"/>
      <c r="X28" s="172"/>
      <c r="Y28" s="172"/>
      <c r="Z28" s="172"/>
      <c r="AA28" s="172"/>
      <c r="AB28" s="172"/>
      <c r="AC28" s="172"/>
      <c r="AD28" s="172"/>
      <c r="AE28" s="172"/>
      <c r="AF28" s="534"/>
    </row>
    <row r="29" spans="1:33" s="171" customFormat="1">
      <c r="A29" s="186"/>
      <c r="E29" s="536"/>
      <c r="N29" s="172"/>
      <c r="O29" s="173"/>
      <c r="P29" s="534"/>
      <c r="Q29" s="172"/>
      <c r="R29" s="172"/>
      <c r="S29" s="172"/>
      <c r="T29" s="172"/>
      <c r="U29" s="172"/>
      <c r="V29" s="172"/>
      <c r="W29" s="172"/>
      <c r="X29" s="172"/>
      <c r="Y29" s="172"/>
      <c r="Z29" s="172"/>
      <c r="AA29" s="172"/>
      <c r="AB29" s="172"/>
      <c r="AC29" s="172"/>
      <c r="AD29" s="172"/>
      <c r="AE29" s="172"/>
      <c r="AF29" s="534"/>
    </row>
    <row r="30" spans="1:33" s="171" customFormat="1">
      <c r="A30" s="186"/>
      <c r="E30" s="536"/>
      <c r="N30" s="172"/>
      <c r="O30" s="173"/>
      <c r="P30" s="534"/>
      <c r="Q30" s="172"/>
      <c r="R30" s="172"/>
      <c r="S30" s="172"/>
      <c r="T30" s="172"/>
      <c r="U30" s="172"/>
      <c r="V30" s="172"/>
      <c r="W30" s="172"/>
      <c r="X30" s="172"/>
      <c r="Y30" s="172"/>
      <c r="Z30" s="172"/>
      <c r="AA30" s="172"/>
      <c r="AB30" s="172"/>
      <c r="AC30" s="172"/>
      <c r="AD30" s="172"/>
      <c r="AE30" s="172"/>
      <c r="AF30" s="534"/>
    </row>
    <row r="31" spans="1:33" s="171" customFormat="1">
      <c r="A31" s="186"/>
      <c r="E31" s="536"/>
      <c r="N31" s="172"/>
      <c r="O31" s="173"/>
      <c r="P31" s="534"/>
      <c r="Q31" s="172"/>
      <c r="R31" s="172"/>
      <c r="S31" s="172"/>
      <c r="T31" s="172"/>
      <c r="U31" s="172"/>
      <c r="V31" s="172"/>
      <c r="W31" s="172"/>
      <c r="X31" s="172"/>
      <c r="Y31" s="172"/>
      <c r="Z31" s="172"/>
      <c r="AA31" s="172"/>
      <c r="AB31" s="172"/>
      <c r="AC31" s="172"/>
      <c r="AD31" s="172"/>
      <c r="AE31" s="172"/>
      <c r="AF31" s="534"/>
    </row>
    <row r="32" spans="1:33" s="171" customFormat="1">
      <c r="A32" s="186"/>
      <c r="E32" s="536"/>
      <c r="N32" s="172"/>
      <c r="O32" s="173"/>
      <c r="P32" s="534"/>
      <c r="Q32" s="172"/>
      <c r="R32" s="172"/>
      <c r="S32" s="172"/>
      <c r="T32" s="172"/>
      <c r="U32" s="172"/>
      <c r="V32" s="172"/>
      <c r="W32" s="172"/>
      <c r="X32" s="172"/>
      <c r="Y32" s="172"/>
      <c r="Z32" s="172"/>
      <c r="AA32" s="172"/>
      <c r="AB32" s="172"/>
      <c r="AC32" s="172"/>
      <c r="AD32" s="172"/>
      <c r="AE32" s="172"/>
      <c r="AF32" s="534"/>
    </row>
    <row r="33" spans="1:32" s="171" customFormat="1">
      <c r="A33" s="186"/>
      <c r="E33" s="536"/>
      <c r="N33" s="172"/>
      <c r="O33" s="173"/>
      <c r="P33" s="534"/>
      <c r="Q33" s="172"/>
      <c r="R33" s="172"/>
      <c r="S33" s="172"/>
      <c r="T33" s="172"/>
      <c r="U33" s="172"/>
      <c r="V33" s="172"/>
      <c r="W33" s="172"/>
      <c r="X33" s="172"/>
      <c r="Y33" s="172"/>
      <c r="Z33" s="172"/>
      <c r="AA33" s="172"/>
      <c r="AB33" s="172"/>
      <c r="AC33" s="172"/>
      <c r="AD33" s="172"/>
      <c r="AE33" s="172"/>
      <c r="AF33" s="534"/>
    </row>
    <row r="34" spans="1:32" s="171" customFormat="1">
      <c r="A34" s="186"/>
      <c r="E34" s="536"/>
      <c r="N34" s="172"/>
      <c r="O34" s="173"/>
      <c r="P34" s="534"/>
      <c r="Q34" s="172"/>
      <c r="R34" s="172"/>
      <c r="S34" s="172"/>
      <c r="T34" s="172"/>
      <c r="U34" s="172"/>
      <c r="V34" s="172"/>
      <c r="W34" s="172"/>
      <c r="X34" s="172"/>
      <c r="Y34" s="172"/>
      <c r="Z34" s="172"/>
      <c r="AA34" s="172"/>
      <c r="AB34" s="172"/>
      <c r="AC34" s="172"/>
      <c r="AD34" s="172"/>
      <c r="AE34" s="172"/>
      <c r="AF34" s="534"/>
    </row>
    <row r="35" spans="1:32" s="171" customFormat="1">
      <c r="A35" s="186"/>
      <c r="E35" s="536"/>
      <c r="N35" s="172"/>
      <c r="O35" s="173"/>
      <c r="P35" s="534"/>
      <c r="Q35" s="172"/>
      <c r="R35" s="172"/>
      <c r="S35" s="172"/>
      <c r="T35" s="172"/>
      <c r="U35" s="172"/>
      <c r="V35" s="172"/>
      <c r="W35" s="172"/>
      <c r="X35" s="172"/>
      <c r="Y35" s="172"/>
      <c r="Z35" s="172"/>
      <c r="AA35" s="172"/>
      <c r="AB35" s="172"/>
      <c r="AC35" s="172"/>
      <c r="AD35" s="172"/>
      <c r="AE35" s="172"/>
      <c r="AF35" s="534"/>
    </row>
    <row r="36" spans="1:32" s="171" customFormat="1">
      <c r="A36" s="186"/>
      <c r="E36" s="536"/>
      <c r="N36" s="172"/>
      <c r="O36" s="173"/>
      <c r="P36" s="534"/>
      <c r="Q36" s="172"/>
      <c r="R36" s="172"/>
      <c r="S36" s="172"/>
      <c r="T36" s="172"/>
      <c r="U36" s="172"/>
      <c r="V36" s="172"/>
      <c r="W36" s="172"/>
      <c r="X36" s="172"/>
      <c r="Y36" s="172"/>
      <c r="Z36" s="172"/>
      <c r="AA36" s="172"/>
      <c r="AB36" s="172"/>
      <c r="AC36" s="172"/>
      <c r="AD36" s="172"/>
      <c r="AE36" s="172"/>
      <c r="AF36" s="534"/>
    </row>
    <row r="37" spans="1:32" s="171" customFormat="1">
      <c r="A37" s="186"/>
      <c r="E37" s="536"/>
      <c r="N37" s="172"/>
      <c r="O37" s="173"/>
      <c r="P37" s="534"/>
      <c r="Q37" s="172"/>
      <c r="R37" s="172"/>
      <c r="S37" s="172"/>
      <c r="T37" s="172"/>
      <c r="U37" s="172"/>
      <c r="V37" s="172"/>
      <c r="W37" s="172"/>
      <c r="X37" s="172"/>
      <c r="Y37" s="172"/>
      <c r="Z37" s="172"/>
      <c r="AA37" s="172"/>
      <c r="AB37" s="172"/>
      <c r="AC37" s="172"/>
      <c r="AD37" s="172"/>
      <c r="AE37" s="172"/>
      <c r="AF37" s="534"/>
    </row>
    <row r="38" spans="1:32" s="171" customFormat="1">
      <c r="A38" s="186"/>
      <c r="E38" s="536"/>
      <c r="N38" s="172"/>
      <c r="O38" s="173"/>
      <c r="P38" s="534"/>
      <c r="Q38" s="172"/>
      <c r="R38" s="172"/>
      <c r="S38" s="172"/>
      <c r="T38" s="172"/>
      <c r="U38" s="172"/>
      <c r="V38" s="172"/>
      <c r="W38" s="172"/>
      <c r="X38" s="172"/>
      <c r="Y38" s="172"/>
      <c r="Z38" s="172"/>
      <c r="AA38" s="172"/>
      <c r="AB38" s="172"/>
      <c r="AC38" s="172"/>
      <c r="AD38" s="172"/>
      <c r="AE38" s="172"/>
      <c r="AF38" s="534"/>
    </row>
    <row r="39" spans="1:32" s="171" customFormat="1">
      <c r="A39" s="186"/>
      <c r="E39" s="536"/>
      <c r="N39" s="172"/>
      <c r="O39" s="173"/>
      <c r="P39" s="534"/>
      <c r="Q39" s="172"/>
      <c r="R39" s="172"/>
      <c r="S39" s="172"/>
      <c r="T39" s="172"/>
      <c r="U39" s="172"/>
      <c r="V39" s="172"/>
      <c r="W39" s="172"/>
      <c r="X39" s="172"/>
      <c r="Y39" s="172"/>
      <c r="Z39" s="172"/>
      <c r="AA39" s="172"/>
      <c r="AB39" s="172"/>
      <c r="AC39" s="172"/>
      <c r="AD39" s="172"/>
      <c r="AE39" s="172"/>
      <c r="AF39" s="534"/>
    </row>
    <row r="40" spans="1:32" s="171" customFormat="1">
      <c r="A40" s="186"/>
      <c r="E40" s="536"/>
      <c r="N40" s="172"/>
      <c r="O40" s="173"/>
      <c r="P40" s="534"/>
      <c r="Q40" s="172"/>
      <c r="R40" s="172"/>
      <c r="S40" s="172"/>
      <c r="T40" s="172"/>
      <c r="U40" s="172"/>
      <c r="V40" s="172"/>
      <c r="W40" s="172"/>
      <c r="X40" s="172"/>
      <c r="Y40" s="172"/>
      <c r="Z40" s="172"/>
      <c r="AA40" s="172"/>
      <c r="AB40" s="172"/>
      <c r="AC40" s="172"/>
      <c r="AD40" s="172"/>
      <c r="AE40" s="172"/>
      <c r="AF40" s="534"/>
    </row>
    <row r="41" spans="1:32" s="171" customFormat="1">
      <c r="A41" s="186"/>
      <c r="E41" s="536"/>
      <c r="N41" s="172"/>
      <c r="O41" s="173"/>
      <c r="P41" s="534"/>
      <c r="Q41" s="172"/>
      <c r="R41" s="172"/>
      <c r="S41" s="172"/>
      <c r="T41" s="172"/>
      <c r="U41" s="172"/>
      <c r="V41" s="172"/>
      <c r="W41" s="172"/>
      <c r="X41" s="172"/>
      <c r="Y41" s="172"/>
      <c r="Z41" s="172"/>
      <c r="AA41" s="172"/>
      <c r="AB41" s="172"/>
      <c r="AC41" s="172"/>
      <c r="AD41" s="172"/>
      <c r="AE41" s="172"/>
      <c r="AF41" s="534"/>
    </row>
    <row r="42" spans="1:32" s="171" customFormat="1">
      <c r="A42" s="186"/>
      <c r="E42" s="536"/>
      <c r="N42" s="172"/>
      <c r="O42" s="173"/>
      <c r="P42" s="534"/>
      <c r="Q42" s="172"/>
      <c r="R42" s="172"/>
      <c r="S42" s="172"/>
      <c r="T42" s="172"/>
      <c r="U42" s="172"/>
      <c r="V42" s="172"/>
      <c r="W42" s="172"/>
      <c r="X42" s="172"/>
      <c r="Y42" s="172"/>
      <c r="Z42" s="172"/>
      <c r="AA42" s="172"/>
      <c r="AB42" s="172"/>
      <c r="AC42" s="172"/>
      <c r="AD42" s="172"/>
      <c r="AE42" s="172"/>
      <c r="AF42" s="534"/>
    </row>
    <row r="43" spans="1:32" s="171" customFormat="1">
      <c r="A43" s="186"/>
      <c r="E43" s="536"/>
      <c r="N43" s="172"/>
      <c r="O43" s="173"/>
      <c r="P43" s="534"/>
      <c r="Q43" s="172"/>
      <c r="R43" s="172"/>
      <c r="S43" s="172"/>
      <c r="T43" s="172"/>
      <c r="U43" s="172"/>
      <c r="V43" s="172"/>
      <c r="W43" s="172"/>
      <c r="X43" s="172"/>
      <c r="Y43" s="172"/>
      <c r="Z43" s="172"/>
      <c r="AA43" s="172"/>
      <c r="AB43" s="172"/>
      <c r="AC43" s="172"/>
      <c r="AD43" s="172"/>
      <c r="AE43" s="172"/>
      <c r="AF43" s="534"/>
    </row>
  </sheetData>
  <mergeCells count="27">
    <mergeCell ref="AD7:AE7"/>
    <mergeCell ref="Z10:AD10"/>
    <mergeCell ref="Q11:R11"/>
    <mergeCell ref="Z14:AE14"/>
    <mergeCell ref="Q12:R12"/>
    <mergeCell ref="T12:U12"/>
    <mergeCell ref="V12:W12"/>
    <mergeCell ref="X12:Y12"/>
    <mergeCell ref="Z12:AF12"/>
    <mergeCell ref="Q13:R13"/>
    <mergeCell ref="T13:U13"/>
    <mergeCell ref="V13:W13"/>
    <mergeCell ref="X13:Y13"/>
    <mergeCell ref="Z13:AF13"/>
    <mergeCell ref="A2:B2"/>
    <mergeCell ref="A9:B9"/>
    <mergeCell ref="Q10:R10"/>
    <mergeCell ref="V10:W10"/>
    <mergeCell ref="X10:Y10"/>
    <mergeCell ref="Q7:R7"/>
    <mergeCell ref="E19:U19"/>
    <mergeCell ref="Z17:AF17"/>
    <mergeCell ref="Z15:AF15"/>
    <mergeCell ref="T11:U11"/>
    <mergeCell ref="V11:W11"/>
    <mergeCell ref="X11:Y11"/>
    <mergeCell ref="Z11:AE11"/>
  </mergeCells>
  <pageMargins left="0.7" right="0.7" top="0.75" bottom="0.75" header="0.3" footer="0.3"/>
  <drawing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B0463-3A79-4CF7-B893-93CAE85E6819}">
  <sheetPr codeName="Sheet92">
    <tabColor rgb="FF4FF721"/>
  </sheetPr>
  <dimension ref="A1:R29"/>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11.77734375" style="5" customWidth="1"/>
    <col min="8" max="8" width="26.77734375" style="5" customWidth="1"/>
    <col min="9" max="9" width="12.77734375" style="5" customWidth="1"/>
    <col min="10" max="10" width="17.44140625" style="5" bestFit="1" customWidth="1"/>
    <col min="11" max="11" width="24.77734375" style="37" customWidth="1"/>
    <col min="12" max="12" width="12.88671875" style="37" customWidth="1"/>
    <col min="13" max="13" width="18.44140625" style="37" customWidth="1"/>
    <col min="14" max="14" width="12.77734375" style="37" bestFit="1" customWidth="1"/>
    <col min="15" max="15" width="30.5546875" style="425" customWidth="1"/>
    <col min="16" max="16" width="1.77734375" style="5" customWidth="1"/>
    <col min="17" max="17" width="1.77734375" style="2" customWidth="1"/>
    <col min="18" max="18" width="23.77734375" style="5" customWidth="1"/>
    <col min="19" max="16384" width="9.109375" style="5"/>
  </cols>
  <sheetData>
    <row r="1" spans="1:17" s="2" customFormat="1">
      <c r="A1" s="36"/>
      <c r="K1" s="3"/>
      <c r="L1" s="3"/>
      <c r="M1" s="3">
        <v>4</v>
      </c>
      <c r="N1" s="3"/>
      <c r="O1" s="420"/>
    </row>
    <row r="2" spans="1:17" customFormat="1" ht="34.950000000000003" customHeight="1">
      <c r="A2" s="1800"/>
      <c r="B2" s="1769"/>
      <c r="C2" s="2"/>
      <c r="D2" s="5"/>
      <c r="E2" s="1797" t="s">
        <v>751</v>
      </c>
      <c r="F2" s="1769"/>
      <c r="G2" s="1769"/>
      <c r="H2" s="5"/>
      <c r="I2" s="5"/>
      <c r="J2" s="5"/>
      <c r="K2" s="5"/>
      <c r="L2" s="5"/>
      <c r="M2" s="5"/>
      <c r="N2" s="5"/>
      <c r="O2" s="421"/>
      <c r="P2" s="372"/>
      <c r="Q2" s="7"/>
    </row>
    <row r="3" spans="1:17" s="2" customFormat="1" ht="15.6">
      <c r="A3" s="36"/>
      <c r="F3" s="9"/>
      <c r="G3" s="9"/>
      <c r="O3" s="422"/>
      <c r="P3" s="7"/>
      <c r="Q3" s="7"/>
    </row>
    <row r="4" spans="1:17" s="16" customFormat="1" ht="34.950000000000003" customHeight="1">
      <c r="A4" s="13"/>
      <c r="B4" s="14"/>
      <c r="C4" s="15"/>
      <c r="E4" s="1798" t="s">
        <v>1315</v>
      </c>
      <c r="F4" s="1799"/>
      <c r="G4" s="1799"/>
      <c r="H4" s="1799"/>
      <c r="I4" s="41"/>
      <c r="J4" s="41"/>
      <c r="K4" s="410"/>
      <c r="L4" s="426"/>
      <c r="M4" s="17"/>
      <c r="N4" s="17"/>
      <c r="O4" s="423"/>
      <c r="P4" s="17"/>
      <c r="Q4" s="7"/>
    </row>
    <row r="5" spans="1:17" s="16" customFormat="1" ht="10.050000000000001" customHeight="1">
      <c r="A5" s="13"/>
      <c r="B5" s="14"/>
      <c r="C5" s="15"/>
      <c r="E5" s="17"/>
      <c r="F5" s="17"/>
      <c r="G5" s="17"/>
      <c r="H5" s="17"/>
      <c r="I5" s="17"/>
      <c r="J5" s="17"/>
      <c r="K5" s="17"/>
      <c r="L5" s="17"/>
      <c r="M5" s="17"/>
      <c r="N5" s="17"/>
      <c r="O5" s="423"/>
      <c r="P5" s="17"/>
      <c r="Q5" s="7"/>
    </row>
    <row r="6" spans="1:17" s="183" customFormat="1" ht="25.95" customHeight="1">
      <c r="A6" s="27"/>
      <c r="B6" s="27"/>
      <c r="C6" s="352"/>
      <c r="E6" s="471"/>
      <c r="F6" s="474" t="s">
        <v>48</v>
      </c>
      <c r="G6" s="474" t="s">
        <v>752</v>
      </c>
      <c r="H6" s="474" t="s">
        <v>233</v>
      </c>
      <c r="I6" s="474" t="s">
        <v>563</v>
      </c>
      <c r="J6" s="474" t="s">
        <v>719</v>
      </c>
      <c r="K6" s="474" t="s">
        <v>461</v>
      </c>
      <c r="L6" s="474" t="s">
        <v>753</v>
      </c>
      <c r="M6" s="474" t="s">
        <v>711</v>
      </c>
      <c r="N6" s="472" t="s">
        <v>168</v>
      </c>
      <c r="O6" s="474" t="s">
        <v>1498</v>
      </c>
      <c r="P6" s="522"/>
      <c r="Q6" s="479"/>
    </row>
    <row r="7" spans="1:17" s="19" customFormat="1" ht="25.95" customHeight="1">
      <c r="A7" s="27"/>
      <c r="B7" s="28"/>
      <c r="C7" s="35"/>
      <c r="E7" s="28"/>
      <c r="G7" s="33" t="s">
        <v>1285</v>
      </c>
      <c r="H7" s="26" t="s">
        <v>26</v>
      </c>
      <c r="I7" s="30">
        <v>45448</v>
      </c>
      <c r="J7" s="32">
        <v>3546.77</v>
      </c>
      <c r="K7" s="26" t="s">
        <v>102</v>
      </c>
      <c r="L7" s="33" t="s">
        <v>51</v>
      </c>
      <c r="M7" s="26" t="s">
        <v>305</v>
      </c>
      <c r="N7" s="33" t="s">
        <v>1326</v>
      </c>
      <c r="O7" s="26"/>
      <c r="P7" s="17"/>
      <c r="Q7" s="7"/>
    </row>
    <row r="8" spans="1:17" s="19" customFormat="1" ht="25.95" customHeight="1">
      <c r="A8" s="27"/>
      <c r="B8" s="28"/>
      <c r="C8" s="35"/>
      <c r="E8" s="35"/>
      <c r="F8" s="42"/>
      <c r="G8" s="46" t="s">
        <v>1286</v>
      </c>
      <c r="H8" s="42" t="s">
        <v>757</v>
      </c>
      <c r="I8" s="43">
        <v>45444</v>
      </c>
      <c r="J8" s="45">
        <v>763.2</v>
      </c>
      <c r="K8" s="42" t="s">
        <v>758</v>
      </c>
      <c r="L8" s="105" t="s">
        <v>77</v>
      </c>
      <c r="M8" s="42" t="s">
        <v>499</v>
      </c>
      <c r="N8" s="46" t="s">
        <v>734</v>
      </c>
      <c r="O8" s="42"/>
      <c r="P8" s="17"/>
      <c r="Q8" s="7"/>
    </row>
    <row r="9" spans="1:17" s="19" customFormat="1" ht="25.95" customHeight="1">
      <c r="A9" s="27"/>
      <c r="B9" s="28"/>
      <c r="C9" s="35"/>
      <c r="E9" s="28"/>
      <c r="F9" s="29"/>
      <c r="G9" s="33" t="s">
        <v>1287</v>
      </c>
      <c r="H9" s="25" t="s">
        <v>761</v>
      </c>
      <c r="I9" s="30">
        <v>45414</v>
      </c>
      <c r="J9" s="32">
        <v>376.22</v>
      </c>
      <c r="K9" s="26" t="s">
        <v>102</v>
      </c>
      <c r="L9" s="33" t="s">
        <v>51</v>
      </c>
      <c r="M9" s="26" t="s">
        <v>499</v>
      </c>
      <c r="N9" s="33" t="s">
        <v>736</v>
      </c>
      <c r="O9" s="26"/>
      <c r="P9" s="17"/>
      <c r="Q9" s="7"/>
    </row>
    <row r="10" spans="1:17" s="19" customFormat="1" ht="25.95" customHeight="1">
      <c r="A10" s="419"/>
      <c r="B10" s="412"/>
      <c r="C10" s="354"/>
      <c r="E10" s="35"/>
      <c r="F10" s="42"/>
      <c r="G10" s="46" t="s">
        <v>1288</v>
      </c>
      <c r="H10" s="42" t="s">
        <v>761</v>
      </c>
      <c r="I10" s="43">
        <v>45416</v>
      </c>
      <c r="J10" s="45">
        <v>1572.33</v>
      </c>
      <c r="K10" s="42" t="s">
        <v>764</v>
      </c>
      <c r="L10" s="105" t="s">
        <v>77</v>
      </c>
      <c r="M10" s="42" t="s">
        <v>499</v>
      </c>
      <c r="N10" s="46"/>
      <c r="O10" s="42"/>
      <c r="P10" s="17"/>
      <c r="Q10" s="7"/>
    </row>
    <row r="11" spans="1:17" s="19" customFormat="1" ht="25.95" customHeight="1">
      <c r="A11" s="27"/>
      <c r="B11" s="28"/>
      <c r="C11" s="35"/>
      <c r="E11" s="28"/>
      <c r="F11" s="29"/>
      <c r="G11" s="33" t="s">
        <v>1289</v>
      </c>
      <c r="H11" s="25" t="s">
        <v>761</v>
      </c>
      <c r="I11" s="30">
        <v>45410</v>
      </c>
      <c r="J11" s="32">
        <v>2350</v>
      </c>
      <c r="K11" s="25" t="s">
        <v>766</v>
      </c>
      <c r="L11" s="106" t="s">
        <v>77</v>
      </c>
      <c r="M11" s="25" t="s">
        <v>499</v>
      </c>
      <c r="N11" s="33"/>
      <c r="O11" s="25"/>
      <c r="P11" s="17"/>
      <c r="Q11" s="7"/>
    </row>
    <row r="12" spans="1:17" s="19" customFormat="1" ht="25.95" customHeight="1">
      <c r="A12" s="27"/>
      <c r="B12" s="28"/>
      <c r="C12" s="35"/>
      <c r="E12" s="35"/>
      <c r="F12" s="42"/>
      <c r="G12" s="46" t="s">
        <v>1290</v>
      </c>
      <c r="H12" s="47" t="s">
        <v>768</v>
      </c>
      <c r="I12" s="43">
        <v>45405</v>
      </c>
      <c r="J12" s="45">
        <v>1652</v>
      </c>
      <c r="K12" s="47" t="s">
        <v>102</v>
      </c>
      <c r="L12" s="105" t="s">
        <v>51</v>
      </c>
      <c r="M12" s="47" t="s">
        <v>499</v>
      </c>
      <c r="N12" s="46" t="s">
        <v>1327</v>
      </c>
      <c r="O12" s="47"/>
      <c r="P12" s="17"/>
      <c r="Q12" s="7"/>
    </row>
    <row r="13" spans="1:17" s="19" customFormat="1" ht="25.95" customHeight="1">
      <c r="A13" s="27"/>
      <c r="B13" s="28"/>
      <c r="C13" s="35"/>
      <c r="E13" s="28"/>
      <c r="F13" s="29"/>
      <c r="G13" s="33" t="s">
        <v>1291</v>
      </c>
      <c r="H13" s="25" t="s">
        <v>771</v>
      </c>
      <c r="I13" s="30">
        <v>45337</v>
      </c>
      <c r="J13" s="32">
        <v>13987.4</v>
      </c>
      <c r="K13" s="25" t="s">
        <v>102</v>
      </c>
      <c r="L13" s="106" t="s">
        <v>51</v>
      </c>
      <c r="M13" s="25" t="s">
        <v>499</v>
      </c>
      <c r="N13" s="26" t="s">
        <v>723</v>
      </c>
      <c r="O13" s="25"/>
      <c r="P13" s="17"/>
      <c r="Q13" s="7"/>
    </row>
    <row r="14" spans="1:17" s="19" customFormat="1" ht="25.95" customHeight="1">
      <c r="A14" s="419"/>
      <c r="B14" s="412"/>
      <c r="C14" s="354"/>
      <c r="E14" s="35"/>
      <c r="F14" s="42"/>
      <c r="G14" s="46" t="s">
        <v>1292</v>
      </c>
      <c r="H14" s="47" t="s">
        <v>26</v>
      </c>
      <c r="I14" s="43">
        <v>45362</v>
      </c>
      <c r="J14" s="45">
        <v>1976</v>
      </c>
      <c r="K14" s="47" t="s">
        <v>102</v>
      </c>
      <c r="L14" s="105" t="s">
        <v>51</v>
      </c>
      <c r="M14" s="47" t="s">
        <v>305</v>
      </c>
      <c r="N14" s="46" t="s">
        <v>726</v>
      </c>
      <c r="O14" s="47"/>
      <c r="P14" s="17"/>
      <c r="Q14" s="7"/>
    </row>
    <row r="15" spans="1:17" s="19" customFormat="1" ht="25.95" customHeight="1">
      <c r="A15" s="27"/>
      <c r="B15" s="28"/>
      <c r="C15" s="35"/>
      <c r="E15" s="28"/>
      <c r="F15" s="29"/>
      <c r="G15" s="33" t="s">
        <v>1293</v>
      </c>
      <c r="H15" s="25" t="s">
        <v>771</v>
      </c>
      <c r="I15" s="30">
        <v>45331</v>
      </c>
      <c r="J15" s="32">
        <v>2355</v>
      </c>
      <c r="K15" s="25" t="s">
        <v>102</v>
      </c>
      <c r="L15" s="106" t="s">
        <v>51</v>
      </c>
      <c r="M15" s="25" t="s">
        <v>499</v>
      </c>
      <c r="N15" s="33" t="s">
        <v>720</v>
      </c>
      <c r="O15" s="25"/>
      <c r="P15" s="17"/>
      <c r="Q15" s="7"/>
    </row>
    <row r="16" spans="1:17" s="19" customFormat="1" ht="25.95" customHeight="1">
      <c r="A16" s="27"/>
      <c r="B16" s="28"/>
      <c r="C16" s="35"/>
      <c r="E16" s="35"/>
      <c r="F16" s="42"/>
      <c r="G16" s="46" t="s">
        <v>1294</v>
      </c>
      <c r="H16" s="47" t="s">
        <v>757</v>
      </c>
      <c r="I16" s="43">
        <v>45330</v>
      </c>
      <c r="J16" s="45">
        <v>12500</v>
      </c>
      <c r="K16" s="47" t="s">
        <v>776</v>
      </c>
      <c r="L16" s="105" t="s">
        <v>77</v>
      </c>
      <c r="M16" s="47" t="s">
        <v>499</v>
      </c>
      <c r="N16" s="46" t="s">
        <v>1328</v>
      </c>
      <c r="O16" s="47"/>
      <c r="P16" s="17"/>
      <c r="Q16" s="7"/>
    </row>
    <row r="17" spans="1:18" s="19" customFormat="1" ht="25.95" customHeight="1">
      <c r="A17" s="27"/>
      <c r="B17" s="28"/>
      <c r="C17" s="35"/>
      <c r="E17" s="28"/>
      <c r="F17" s="29"/>
      <c r="G17" s="33" t="s">
        <v>1295</v>
      </c>
      <c r="H17" s="25" t="s">
        <v>26</v>
      </c>
      <c r="I17" s="30">
        <v>45327</v>
      </c>
      <c r="J17" s="32">
        <v>5362</v>
      </c>
      <c r="K17" s="25" t="s">
        <v>102</v>
      </c>
      <c r="L17" s="106" t="s">
        <v>51</v>
      </c>
      <c r="M17" s="25" t="s">
        <v>305</v>
      </c>
      <c r="N17" s="33" t="s">
        <v>1329</v>
      </c>
      <c r="O17" s="25"/>
      <c r="P17" s="17"/>
      <c r="Q17" s="7"/>
    </row>
    <row r="18" spans="1:18" s="19" customFormat="1" ht="25.95" customHeight="1">
      <c r="A18" s="27"/>
      <c r="B18" s="28"/>
      <c r="C18" s="35"/>
      <c r="E18" s="35"/>
      <c r="F18" s="42"/>
      <c r="G18" s="46" t="s">
        <v>1296</v>
      </c>
      <c r="H18" s="47" t="s">
        <v>757</v>
      </c>
      <c r="I18" s="43">
        <v>45354</v>
      </c>
      <c r="J18" s="45">
        <v>32790</v>
      </c>
      <c r="K18" s="47" t="s">
        <v>780</v>
      </c>
      <c r="L18" s="105" t="s">
        <v>77</v>
      </c>
      <c r="M18" s="47" t="s">
        <v>499</v>
      </c>
      <c r="N18" s="46" t="s">
        <v>1330</v>
      </c>
      <c r="O18" s="47"/>
      <c r="P18" s="17"/>
      <c r="Q18" s="7"/>
    </row>
    <row r="19" spans="1:18" s="146" customFormat="1" ht="25.95" customHeight="1">
      <c r="A19" s="156"/>
      <c r="B19" s="24"/>
      <c r="C19" s="157"/>
      <c r="E19" s="28"/>
      <c r="F19" s="29"/>
      <c r="G19" s="33" t="s">
        <v>1297</v>
      </c>
      <c r="H19" s="25" t="s">
        <v>771</v>
      </c>
      <c r="I19" s="30">
        <v>45298</v>
      </c>
      <c r="J19" s="32">
        <v>42935</v>
      </c>
      <c r="K19" s="25" t="s">
        <v>102</v>
      </c>
      <c r="L19" s="106" t="s">
        <v>51</v>
      </c>
      <c r="M19" s="25" t="s">
        <v>499</v>
      </c>
      <c r="N19" s="33" t="s">
        <v>527</v>
      </c>
      <c r="O19" s="25"/>
      <c r="P19" s="212"/>
      <c r="Q19" s="378"/>
    </row>
    <row r="20" spans="1:18" ht="25.95" customHeight="1">
      <c r="E20" s="35"/>
      <c r="F20" s="42"/>
      <c r="G20" s="46" t="s">
        <v>1298</v>
      </c>
      <c r="H20" s="47" t="s">
        <v>757</v>
      </c>
      <c r="I20" s="43">
        <v>45347</v>
      </c>
      <c r="J20" s="45">
        <v>53080</v>
      </c>
      <c r="K20" s="47" t="s">
        <v>784</v>
      </c>
      <c r="L20" s="105" t="s">
        <v>77</v>
      </c>
      <c r="M20" s="47" t="s">
        <v>499</v>
      </c>
      <c r="N20" s="46" t="s">
        <v>1331</v>
      </c>
      <c r="O20" s="47"/>
      <c r="P20"/>
    </row>
    <row r="21" spans="1:18" ht="31.95" customHeight="1">
      <c r="E21" s="28"/>
      <c r="G21" s="33"/>
      <c r="H21" s="25"/>
      <c r="I21" s="30"/>
      <c r="J21" s="32"/>
      <c r="K21" s="25"/>
      <c r="L21" s="106"/>
      <c r="M21" s="25"/>
      <c r="N21" s="106"/>
      <c r="O21" s="417"/>
      <c r="P21"/>
      <c r="R21" s="25"/>
    </row>
    <row r="22" spans="1:18" ht="10.050000000000001" customHeight="1">
      <c r="H22"/>
      <c r="I22"/>
      <c r="J22"/>
      <c r="K22" s="93"/>
      <c r="L22" s="93"/>
      <c r="M22" s="93"/>
      <c r="N22" s="93"/>
      <c r="O22" s="424"/>
      <c r="P22"/>
    </row>
    <row r="23" spans="1:18" s="2" customFormat="1" ht="21" customHeight="1">
      <c r="A23" s="36"/>
      <c r="K23" s="3"/>
      <c r="L23" s="3"/>
      <c r="M23" s="3"/>
      <c r="N23" s="3"/>
      <c r="O23" s="420"/>
    </row>
    <row r="24" spans="1:18" s="2" customFormat="1" ht="21" customHeight="1">
      <c r="A24" s="36"/>
      <c r="K24" s="3"/>
      <c r="L24" s="3"/>
      <c r="M24" s="3"/>
      <c r="N24" s="3"/>
      <c r="O24" s="420"/>
    </row>
    <row r="25" spans="1:18" ht="21" customHeight="1"/>
    <row r="26" spans="1:18" ht="21" customHeight="1"/>
    <row r="27" spans="1:18" ht="21" customHeight="1"/>
    <row r="28" spans="1:18" ht="21" customHeight="1"/>
    <row r="29" spans="1:18" ht="21" customHeight="1"/>
  </sheetData>
  <mergeCells count="3">
    <mergeCell ref="A2:B2"/>
    <mergeCell ref="E2:G2"/>
    <mergeCell ref="E4:H4"/>
  </mergeCells>
  <phoneticPr fontId="17" type="noConversion"/>
  <pageMargins left="0.7" right="0.7" top="0.75" bottom="0.75" header="0.3" footer="0.3"/>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E3B0C-55B8-4EDD-874B-53B66F64EB23}">
  <sheetPr codeName="Sheet93">
    <tabColor rgb="FF4FF721"/>
  </sheetPr>
  <dimension ref="A1:S29"/>
  <sheetViews>
    <sheetView showGridLines="0"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10" style="5" bestFit="1" customWidth="1"/>
    <col min="9" max="9" width="28.21875" style="5" customWidth="1"/>
    <col min="10" max="10" width="12.77734375" style="5" customWidth="1"/>
    <col min="11" max="11" width="17.44140625" style="5" bestFit="1" customWidth="1"/>
    <col min="12" max="12" width="34.88671875" style="37" customWidth="1"/>
    <col min="13" max="13" width="20.21875" style="37" customWidth="1"/>
    <col min="14" max="14" width="18.44140625" style="37" customWidth="1"/>
    <col min="15" max="15" width="8.109375" style="37" customWidth="1"/>
    <col min="16" max="16" width="12.109375" style="425" customWidth="1"/>
    <col min="17" max="17" width="14.44140625" style="38" customWidth="1"/>
    <col min="18" max="18" width="1.77734375" style="5" customWidth="1"/>
    <col min="19" max="19" width="1.77734375" style="2" customWidth="1"/>
    <col min="20" max="20" width="14" style="5" bestFit="1" customWidth="1"/>
    <col min="21" max="16384" width="9.109375" style="5"/>
  </cols>
  <sheetData>
    <row r="1" spans="1:19" s="2" customFormat="1">
      <c r="A1" s="36"/>
      <c r="L1" s="3"/>
      <c r="M1" s="3"/>
      <c r="N1" s="3">
        <v>4</v>
      </c>
      <c r="O1" s="3"/>
      <c r="P1" s="420"/>
      <c r="Q1" s="4"/>
    </row>
    <row r="2" spans="1:19" customFormat="1" ht="34.950000000000003" customHeight="1">
      <c r="A2" s="1800"/>
      <c r="B2" s="1769"/>
      <c r="C2" s="2"/>
      <c r="D2" s="5"/>
      <c r="E2" s="1797" t="s">
        <v>751</v>
      </c>
      <c r="F2" s="1769"/>
      <c r="G2" s="1769"/>
      <c r="H2" s="1769"/>
      <c r="I2" s="5"/>
      <c r="J2" s="5"/>
      <c r="K2" s="5"/>
      <c r="L2" s="5"/>
      <c r="M2" s="5"/>
      <c r="N2" s="5"/>
      <c r="O2" s="5"/>
      <c r="P2" s="421"/>
      <c r="Q2" s="5"/>
      <c r="R2" s="372"/>
      <c r="S2" s="7"/>
    </row>
    <row r="3" spans="1:19" s="2" customFormat="1" ht="15.6">
      <c r="A3" s="36"/>
      <c r="G3" s="9"/>
      <c r="H3" s="9"/>
      <c r="P3" s="422"/>
      <c r="R3" s="7"/>
      <c r="S3" s="7"/>
    </row>
    <row r="4" spans="1:19" s="16" customFormat="1" ht="34.950000000000003" customHeight="1">
      <c r="A4" s="13"/>
      <c r="B4" s="14"/>
      <c r="C4" s="15"/>
      <c r="E4" s="1798" t="s">
        <v>1497</v>
      </c>
      <c r="F4" s="1799"/>
      <c r="G4" s="1799"/>
      <c r="H4" s="1799"/>
      <c r="I4" s="1799"/>
      <c r="J4" s="41"/>
      <c r="K4" s="41"/>
      <c r="L4" s="410"/>
      <c r="M4" s="426"/>
      <c r="N4" s="17"/>
      <c r="O4" s="17"/>
      <c r="P4" s="423"/>
      <c r="Q4" s="18"/>
      <c r="R4" s="17"/>
      <c r="S4" s="7"/>
    </row>
    <row r="5" spans="1:19" s="16" customFormat="1" ht="10.050000000000001" customHeight="1">
      <c r="A5" s="13"/>
      <c r="B5" s="14"/>
      <c r="C5" s="15"/>
      <c r="E5" s="17"/>
      <c r="F5" s="17"/>
      <c r="G5" s="17"/>
      <c r="H5" s="17"/>
      <c r="I5" s="17"/>
      <c r="J5" s="17"/>
      <c r="K5" s="17"/>
      <c r="L5" s="17"/>
      <c r="M5" s="17"/>
      <c r="N5" s="17"/>
      <c r="O5" s="17"/>
      <c r="P5" s="423"/>
      <c r="Q5" s="17"/>
      <c r="R5" s="17"/>
      <c r="S5" s="7"/>
    </row>
    <row r="6" spans="1:19" s="19" customFormat="1" ht="25.95" customHeight="1">
      <c r="A6" s="27"/>
      <c r="B6" s="28"/>
      <c r="C6" s="35"/>
      <c r="E6" s="49"/>
      <c r="F6" s="49"/>
      <c r="G6" s="49"/>
      <c r="H6" s="496" t="s">
        <v>752</v>
      </c>
      <c r="I6" s="496" t="s">
        <v>233</v>
      </c>
      <c r="J6" s="496" t="s">
        <v>563</v>
      </c>
      <c r="K6" s="496" t="s">
        <v>719</v>
      </c>
      <c r="L6" s="496" t="s">
        <v>461</v>
      </c>
      <c r="M6" s="496" t="s">
        <v>753</v>
      </c>
      <c r="N6" s="496" t="s">
        <v>132</v>
      </c>
      <c r="O6" s="496" t="s">
        <v>712</v>
      </c>
      <c r="P6" s="496" t="s">
        <v>135</v>
      </c>
      <c r="Q6" s="463" t="s">
        <v>168</v>
      </c>
      <c r="R6" s="18"/>
      <c r="S6" s="430"/>
    </row>
    <row r="7" spans="1:19" s="19" customFormat="1" ht="25.95" customHeight="1">
      <c r="A7" s="27"/>
      <c r="B7" s="28"/>
      <c r="C7" s="35"/>
      <c r="E7" s="28"/>
      <c r="F7" s="28"/>
      <c r="H7" s="33" t="s">
        <v>754</v>
      </c>
      <c r="I7" s="26" t="s">
        <v>26</v>
      </c>
      <c r="J7" s="30">
        <v>45448</v>
      </c>
      <c r="K7" s="32">
        <v>3546.77</v>
      </c>
      <c r="L7" s="26" t="s">
        <v>102</v>
      </c>
      <c r="M7" s="33" t="s">
        <v>51</v>
      </c>
      <c r="N7" s="26" t="s">
        <v>305</v>
      </c>
      <c r="O7" s="106" t="s">
        <v>714</v>
      </c>
      <c r="P7" s="417" t="s">
        <v>850</v>
      </c>
      <c r="Q7" s="33" t="s">
        <v>755</v>
      </c>
      <c r="R7" s="17"/>
      <c r="S7" s="7"/>
    </row>
    <row r="8" spans="1:19" s="19" customFormat="1" ht="25.95" customHeight="1">
      <c r="A8" s="27"/>
      <c r="B8" s="28"/>
      <c r="C8" s="35"/>
      <c r="E8" s="35"/>
      <c r="F8" s="35"/>
      <c r="G8" s="42"/>
      <c r="H8" s="46" t="s">
        <v>756</v>
      </c>
      <c r="I8" s="42" t="s">
        <v>757</v>
      </c>
      <c r="J8" s="43">
        <v>45444</v>
      </c>
      <c r="K8" s="45">
        <v>763.2</v>
      </c>
      <c r="L8" s="42" t="s">
        <v>758</v>
      </c>
      <c r="M8" s="105" t="s">
        <v>77</v>
      </c>
      <c r="N8" s="42" t="s">
        <v>499</v>
      </c>
      <c r="O8" s="105"/>
      <c r="P8" s="411"/>
      <c r="Q8" s="46" t="s">
        <v>759</v>
      </c>
      <c r="R8" s="17"/>
      <c r="S8" s="7"/>
    </row>
    <row r="9" spans="1:19" s="19" customFormat="1" ht="25.95" customHeight="1">
      <c r="A9" s="27"/>
      <c r="B9" s="28"/>
      <c r="C9" s="35"/>
      <c r="E9" s="28"/>
      <c r="F9" s="28"/>
      <c r="G9" s="29"/>
      <c r="H9" s="33" t="s">
        <v>760</v>
      </c>
      <c r="I9" s="26" t="s">
        <v>761</v>
      </c>
      <c r="J9" s="30">
        <v>45414</v>
      </c>
      <c r="K9" s="32">
        <v>376.22</v>
      </c>
      <c r="L9" s="26" t="s">
        <v>102</v>
      </c>
      <c r="M9" s="33" t="s">
        <v>51</v>
      </c>
      <c r="N9" s="26" t="s">
        <v>499</v>
      </c>
      <c r="O9" s="106"/>
      <c r="P9" s="417"/>
      <c r="Q9" s="33" t="s">
        <v>762</v>
      </c>
      <c r="R9" s="17"/>
      <c r="S9" s="7"/>
    </row>
    <row r="10" spans="1:19" s="19" customFormat="1" ht="25.95" customHeight="1">
      <c r="A10" s="419"/>
      <c r="B10" s="412"/>
      <c r="C10" s="354"/>
      <c r="E10" s="35"/>
      <c r="F10" s="35"/>
      <c r="G10" s="42"/>
      <c r="H10" s="46" t="s">
        <v>763</v>
      </c>
      <c r="I10" s="42" t="s">
        <v>761</v>
      </c>
      <c r="J10" s="43">
        <v>45416</v>
      </c>
      <c r="K10" s="45">
        <v>1572.33</v>
      </c>
      <c r="L10" s="42" t="s">
        <v>764</v>
      </c>
      <c r="M10" s="105" t="s">
        <v>77</v>
      </c>
      <c r="N10" s="42" t="s">
        <v>499</v>
      </c>
      <c r="O10" s="105"/>
      <c r="P10" s="411"/>
      <c r="Q10" s="46"/>
      <c r="R10" s="17"/>
      <c r="S10" s="7"/>
    </row>
    <row r="11" spans="1:19" s="19" customFormat="1" ht="25.95" customHeight="1">
      <c r="A11" s="27"/>
      <c r="B11" s="28"/>
      <c r="C11" s="35"/>
      <c r="E11" s="28"/>
      <c r="F11" s="28"/>
      <c r="G11" s="29"/>
      <c r="H11" s="33" t="s">
        <v>765</v>
      </c>
      <c r="I11" s="25" t="s">
        <v>761</v>
      </c>
      <c r="J11" s="30">
        <v>45410</v>
      </c>
      <c r="K11" s="32">
        <v>2350</v>
      </c>
      <c r="L11" s="25" t="s">
        <v>766</v>
      </c>
      <c r="M11" s="106" t="s">
        <v>77</v>
      </c>
      <c r="N11" s="25" t="s">
        <v>499</v>
      </c>
      <c r="O11" s="106"/>
      <c r="P11" s="417"/>
      <c r="Q11" s="33"/>
      <c r="R11" s="17"/>
      <c r="S11" s="7"/>
    </row>
    <row r="12" spans="1:19" s="19" customFormat="1" ht="25.95" customHeight="1">
      <c r="A12" s="27"/>
      <c r="B12" s="28"/>
      <c r="C12" s="35"/>
      <c r="E12" s="35"/>
      <c r="F12" s="35"/>
      <c r="G12" s="42"/>
      <c r="H12" s="46" t="s">
        <v>767</v>
      </c>
      <c r="I12" s="47" t="s">
        <v>768</v>
      </c>
      <c r="J12" s="43">
        <v>45405</v>
      </c>
      <c r="K12" s="45">
        <v>1652</v>
      </c>
      <c r="L12" s="47" t="s">
        <v>102</v>
      </c>
      <c r="M12" s="105" t="s">
        <v>51</v>
      </c>
      <c r="N12" s="47" t="s">
        <v>499</v>
      </c>
      <c r="O12" s="105"/>
      <c r="P12" s="411"/>
      <c r="Q12" s="46" t="s">
        <v>769</v>
      </c>
      <c r="R12" s="17"/>
      <c r="S12" s="7"/>
    </row>
    <row r="13" spans="1:19" s="19" customFormat="1" ht="25.95" customHeight="1">
      <c r="A13" s="27"/>
      <c r="B13" s="28"/>
      <c r="C13" s="35"/>
      <c r="E13" s="28"/>
      <c r="F13" s="28"/>
      <c r="G13" s="29"/>
      <c r="H13" s="33" t="s">
        <v>770</v>
      </c>
      <c r="I13" s="25" t="s">
        <v>771</v>
      </c>
      <c r="J13" s="30">
        <v>45337</v>
      </c>
      <c r="K13" s="32">
        <v>13987.4</v>
      </c>
      <c r="L13" s="25" t="s">
        <v>102</v>
      </c>
      <c r="M13" s="106" t="s">
        <v>51</v>
      </c>
      <c r="N13" s="25" t="s">
        <v>499</v>
      </c>
      <c r="O13" s="106"/>
      <c r="P13" s="417"/>
      <c r="Q13" s="26" t="s">
        <v>716</v>
      </c>
      <c r="R13" s="17"/>
      <c r="S13" s="7"/>
    </row>
    <row r="14" spans="1:19" s="19" customFormat="1" ht="25.95" customHeight="1">
      <c r="A14" s="419"/>
      <c r="B14" s="412"/>
      <c r="C14" s="354"/>
      <c r="E14" s="35"/>
      <c r="F14" s="35"/>
      <c r="G14" s="42"/>
      <c r="H14" s="46" t="s">
        <v>772</v>
      </c>
      <c r="I14" s="47" t="s">
        <v>26</v>
      </c>
      <c r="J14" s="43">
        <v>45362</v>
      </c>
      <c r="K14" s="45">
        <v>1976</v>
      </c>
      <c r="L14" s="47" t="s">
        <v>102</v>
      </c>
      <c r="M14" s="105" t="s">
        <v>51</v>
      </c>
      <c r="N14" s="47" t="s">
        <v>305</v>
      </c>
      <c r="O14" s="105" t="s">
        <v>714</v>
      </c>
      <c r="P14" s="411" t="s">
        <v>788</v>
      </c>
      <c r="Q14" s="46" t="s">
        <v>773</v>
      </c>
      <c r="R14" s="17"/>
      <c r="S14" s="7"/>
    </row>
    <row r="15" spans="1:19" s="19" customFormat="1" ht="25.95" customHeight="1">
      <c r="A15" s="27"/>
      <c r="B15" s="28"/>
      <c r="C15" s="35"/>
      <c r="E15" s="28"/>
      <c r="F15" s="28"/>
      <c r="G15" s="29"/>
      <c r="H15" s="33" t="s">
        <v>774</v>
      </c>
      <c r="I15" s="25" t="s">
        <v>771</v>
      </c>
      <c r="J15" s="30">
        <v>45331</v>
      </c>
      <c r="K15" s="32">
        <v>2355</v>
      </c>
      <c r="L15" s="25" t="s">
        <v>102</v>
      </c>
      <c r="M15" s="106" t="s">
        <v>51</v>
      </c>
      <c r="N15" s="25" t="s">
        <v>499</v>
      </c>
      <c r="O15" s="106"/>
      <c r="P15" s="417"/>
      <c r="Q15" s="33" t="s">
        <v>713</v>
      </c>
      <c r="R15" s="17"/>
      <c r="S15" s="7"/>
    </row>
    <row r="16" spans="1:19" s="19" customFormat="1" ht="25.95" customHeight="1">
      <c r="A16" s="27"/>
      <c r="B16" s="28"/>
      <c r="C16" s="35"/>
      <c r="E16" s="35"/>
      <c r="F16" s="35"/>
      <c r="G16" s="42"/>
      <c r="H16" s="46" t="s">
        <v>775</v>
      </c>
      <c r="I16" s="47" t="s">
        <v>757</v>
      </c>
      <c r="J16" s="43">
        <v>45330</v>
      </c>
      <c r="K16" s="45">
        <v>12500</v>
      </c>
      <c r="L16" s="47" t="s">
        <v>776</v>
      </c>
      <c r="M16" s="105" t="s">
        <v>77</v>
      </c>
      <c r="N16" s="47" t="s">
        <v>499</v>
      </c>
      <c r="O16" s="105"/>
      <c r="P16" s="411"/>
      <c r="Q16" s="46" t="s">
        <v>777</v>
      </c>
      <c r="R16" s="17"/>
      <c r="S16" s="7"/>
    </row>
    <row r="17" spans="1:19" s="19" customFormat="1" ht="25.95" customHeight="1">
      <c r="A17" s="27"/>
      <c r="B17" s="28"/>
      <c r="C17" s="35"/>
      <c r="E17" s="28"/>
      <c r="F17" s="28"/>
      <c r="G17" s="29"/>
      <c r="H17" s="33" t="s">
        <v>778</v>
      </c>
      <c r="I17" s="25" t="s">
        <v>26</v>
      </c>
      <c r="J17" s="30">
        <v>45327</v>
      </c>
      <c r="K17" s="32">
        <v>5362</v>
      </c>
      <c r="L17" s="25" t="s">
        <v>102</v>
      </c>
      <c r="M17" s="106" t="s">
        <v>51</v>
      </c>
      <c r="N17" s="25" t="s">
        <v>305</v>
      </c>
      <c r="O17" s="106" t="s">
        <v>714</v>
      </c>
      <c r="P17" s="417" t="s">
        <v>789</v>
      </c>
      <c r="Q17" s="33" t="s">
        <v>717</v>
      </c>
      <c r="R17" s="17"/>
      <c r="S17" s="7"/>
    </row>
    <row r="18" spans="1:19" s="19" customFormat="1" ht="25.95" customHeight="1">
      <c r="A18" s="27"/>
      <c r="B18" s="28"/>
      <c r="C18" s="35"/>
      <c r="E18" s="35"/>
      <c r="F18" s="35"/>
      <c r="G18" s="42"/>
      <c r="H18" s="46" t="s">
        <v>779</v>
      </c>
      <c r="I18" s="47" t="s">
        <v>757</v>
      </c>
      <c r="J18" s="43">
        <v>45354</v>
      </c>
      <c r="K18" s="45">
        <v>32790</v>
      </c>
      <c r="L18" s="47" t="s">
        <v>780</v>
      </c>
      <c r="M18" s="105" t="s">
        <v>77</v>
      </c>
      <c r="N18" s="47" t="s">
        <v>499</v>
      </c>
      <c r="O18" s="105"/>
      <c r="P18" s="411"/>
      <c r="Q18" s="46" t="s">
        <v>718</v>
      </c>
      <c r="R18" s="17"/>
      <c r="S18" s="7"/>
    </row>
    <row r="19" spans="1:19" s="146" customFormat="1" ht="25.95" customHeight="1">
      <c r="A19" s="156"/>
      <c r="B19" s="24"/>
      <c r="C19" s="157"/>
      <c r="E19" s="28"/>
      <c r="F19" s="28"/>
      <c r="G19" s="29"/>
      <c r="H19" s="33" t="s">
        <v>781</v>
      </c>
      <c r="I19" s="25" t="s">
        <v>771</v>
      </c>
      <c r="J19" s="30">
        <v>45298</v>
      </c>
      <c r="K19" s="32">
        <v>42935</v>
      </c>
      <c r="L19" s="25" t="s">
        <v>102</v>
      </c>
      <c r="M19" s="106" t="s">
        <v>51</v>
      </c>
      <c r="N19" s="25" t="s">
        <v>499</v>
      </c>
      <c r="O19" s="106"/>
      <c r="P19" s="417"/>
      <c r="Q19" s="33" t="s">
        <v>782</v>
      </c>
      <c r="R19" s="212"/>
      <c r="S19" s="378"/>
    </row>
    <row r="20" spans="1:19" ht="25.95" customHeight="1">
      <c r="E20" s="35"/>
      <c r="F20" s="35"/>
      <c r="G20" s="42"/>
      <c r="H20" s="46" t="s">
        <v>783</v>
      </c>
      <c r="I20" s="47" t="s">
        <v>757</v>
      </c>
      <c r="J20" s="43">
        <v>45347</v>
      </c>
      <c r="K20" s="45">
        <v>53080</v>
      </c>
      <c r="L20" s="47" t="s">
        <v>784</v>
      </c>
      <c r="M20" s="105" t="s">
        <v>77</v>
      </c>
      <c r="N20" s="47" t="s">
        <v>499</v>
      </c>
      <c r="O20" s="105"/>
      <c r="P20" s="411"/>
      <c r="Q20" s="46" t="s">
        <v>715</v>
      </c>
      <c r="R20"/>
    </row>
    <row r="21" spans="1:19" ht="25.95" customHeight="1">
      <c r="E21" s="28"/>
      <c r="F21" s="28"/>
      <c r="H21" s="33" t="s">
        <v>785</v>
      </c>
      <c r="I21" s="25" t="s">
        <v>771</v>
      </c>
      <c r="J21" s="30">
        <v>45280</v>
      </c>
      <c r="K21" s="32">
        <v>63225</v>
      </c>
      <c r="L21" s="25" t="s">
        <v>102</v>
      </c>
      <c r="M21" s="106" t="s">
        <v>51</v>
      </c>
      <c r="N21" s="25" t="s">
        <v>499</v>
      </c>
      <c r="O21" s="106"/>
      <c r="P21" s="417"/>
      <c r="Q21" s="33" t="s">
        <v>786</v>
      </c>
      <c r="R21"/>
    </row>
    <row r="22" spans="1:19" ht="10.050000000000001" customHeight="1">
      <c r="I22"/>
      <c r="J22"/>
      <c r="K22"/>
      <c r="L22" s="93"/>
      <c r="M22" s="93"/>
      <c r="N22" s="93"/>
      <c r="O22" s="93"/>
      <c r="P22" s="424"/>
      <c r="Q22" s="96"/>
      <c r="R22"/>
    </row>
    <row r="23" spans="1:19" s="2" customFormat="1" ht="21" customHeight="1">
      <c r="A23" s="36"/>
      <c r="L23" s="3"/>
      <c r="M23" s="3"/>
      <c r="N23" s="3"/>
      <c r="O23" s="3"/>
      <c r="P23" s="420"/>
      <c r="Q23" s="4"/>
    </row>
    <row r="24" spans="1:19" s="2" customFormat="1" ht="21" customHeight="1">
      <c r="A24" s="36"/>
      <c r="L24" s="3"/>
      <c r="M24" s="3"/>
      <c r="N24" s="3"/>
      <c r="O24" s="3"/>
      <c r="P24" s="420"/>
      <c r="Q24" s="4"/>
    </row>
    <row r="25" spans="1:19" ht="21" customHeight="1"/>
    <row r="26" spans="1:19" ht="21" customHeight="1"/>
    <row r="27" spans="1:19" ht="21" customHeight="1"/>
    <row r="28" spans="1:19" ht="21" customHeight="1"/>
    <row r="29" spans="1:19" ht="21" customHeight="1"/>
  </sheetData>
  <mergeCells count="3">
    <mergeCell ref="A2:B2"/>
    <mergeCell ref="E2:H2"/>
    <mergeCell ref="E4:I4"/>
  </mergeCells>
  <pageMargins left="0.7" right="0.7" top="0.75" bottom="0.75" header="0.3" footer="0.3"/>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A0C33-3F7C-4299-AD14-95DDC3FB1D52}">
  <sheetPr codeName="Sheet94">
    <tabColor rgb="FF4FF721"/>
  </sheetPr>
  <dimension ref="A1:Q29"/>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12" style="5" customWidth="1"/>
    <col min="8" max="8" width="29.21875" style="5" customWidth="1"/>
    <col min="9" max="9" width="13.5546875" style="5" customWidth="1"/>
    <col min="10" max="10" width="16.109375" style="5" customWidth="1"/>
    <col min="11" max="11" width="25.77734375" style="5" customWidth="1"/>
    <col min="12" max="12" width="18.77734375" style="37" customWidth="1"/>
    <col min="13" max="13" width="16.6640625" style="37" bestFit="1" customWidth="1"/>
    <col min="14" max="14" width="10.88671875" style="37" bestFit="1" customWidth="1"/>
    <col min="15" max="15" width="24.88671875" style="38" customWidth="1"/>
    <col min="16" max="16" width="1.77734375" style="5" customWidth="1"/>
    <col min="17" max="17" width="1.77734375" style="2" customWidth="1"/>
    <col min="18" max="16384" width="9.109375" style="5"/>
  </cols>
  <sheetData>
    <row r="1" spans="1:17" s="2" customFormat="1">
      <c r="A1" s="36"/>
      <c r="L1" s="3"/>
      <c r="M1" s="3"/>
      <c r="N1" s="3"/>
      <c r="O1" s="4"/>
    </row>
    <row r="2" spans="1:17" customFormat="1" ht="34.950000000000003" customHeight="1">
      <c r="A2" s="1800"/>
      <c r="B2" s="1769"/>
      <c r="C2" s="2"/>
      <c r="D2" s="5"/>
      <c r="E2" s="1797" t="s">
        <v>787</v>
      </c>
      <c r="F2" s="1769"/>
      <c r="G2" s="1769"/>
      <c r="I2" s="5"/>
      <c r="J2" s="5"/>
      <c r="K2" s="5"/>
      <c r="L2" s="5"/>
      <c r="M2" s="5"/>
      <c r="N2" s="5"/>
      <c r="O2" s="5"/>
      <c r="P2" s="372"/>
      <c r="Q2" s="7"/>
    </row>
    <row r="3" spans="1:17" s="2" customFormat="1" ht="15.6">
      <c r="A3" s="36"/>
      <c r="F3" s="9"/>
      <c r="G3" s="9"/>
      <c r="H3" s="9"/>
      <c r="P3" s="7"/>
      <c r="Q3" s="7"/>
    </row>
    <row r="4" spans="1:17" s="16" customFormat="1" ht="34.950000000000003" customHeight="1">
      <c r="A4" s="13"/>
      <c r="B4" s="14"/>
      <c r="C4" s="15"/>
      <c r="E4" s="1798" t="s">
        <v>1316</v>
      </c>
      <c r="F4" s="1799"/>
      <c r="G4" s="1799"/>
      <c r="H4" s="1799"/>
      <c r="I4" s="1799"/>
      <c r="J4" s="41"/>
      <c r="K4" s="41"/>
      <c r="L4" s="410"/>
      <c r="M4" s="17"/>
      <c r="N4" s="17"/>
      <c r="O4" s="18"/>
      <c r="P4" s="17"/>
      <c r="Q4" s="7"/>
    </row>
    <row r="5" spans="1:17" s="16" customFormat="1" ht="10.050000000000001" customHeight="1">
      <c r="A5" s="13"/>
      <c r="B5" s="14"/>
      <c r="C5" s="15"/>
      <c r="E5" s="17"/>
      <c r="F5" s="17"/>
      <c r="G5" s="17"/>
      <c r="H5" s="17"/>
      <c r="I5" s="17"/>
      <c r="J5" s="17"/>
      <c r="K5" s="17"/>
      <c r="L5" s="17"/>
      <c r="M5" s="17"/>
      <c r="N5" s="17"/>
      <c r="O5" s="17"/>
      <c r="P5" s="17"/>
      <c r="Q5" s="7"/>
    </row>
    <row r="6" spans="1:17" s="183" customFormat="1" ht="25.95" customHeight="1">
      <c r="A6" s="27"/>
      <c r="B6" s="27"/>
      <c r="C6" s="352"/>
      <c r="E6" s="471"/>
      <c r="F6" s="474" t="s">
        <v>48</v>
      </c>
      <c r="G6" s="474" t="s">
        <v>790</v>
      </c>
      <c r="H6" s="474" t="s">
        <v>791</v>
      </c>
      <c r="I6" s="474" t="s">
        <v>130</v>
      </c>
      <c r="J6" s="474" t="s">
        <v>126</v>
      </c>
      <c r="K6" s="474" t="s">
        <v>461</v>
      </c>
      <c r="L6" s="474" t="s">
        <v>753</v>
      </c>
      <c r="M6" s="474" t="s">
        <v>711</v>
      </c>
      <c r="N6" s="472" t="s">
        <v>1499</v>
      </c>
      <c r="O6" s="472"/>
      <c r="P6" s="522"/>
      <c r="Q6" s="479"/>
    </row>
    <row r="7" spans="1:17" s="19" customFormat="1" ht="25.95" customHeight="1">
      <c r="A7" s="27"/>
      <c r="B7" s="28"/>
      <c r="C7" s="35"/>
      <c r="E7" s="28"/>
      <c r="G7" s="33" t="s">
        <v>1271</v>
      </c>
      <c r="H7" s="26" t="s">
        <v>26</v>
      </c>
      <c r="I7" s="30">
        <v>45463</v>
      </c>
      <c r="J7" s="32">
        <v>6943.77</v>
      </c>
      <c r="K7" s="26" t="s">
        <v>794</v>
      </c>
      <c r="L7" s="26" t="s">
        <v>795</v>
      </c>
      <c r="M7" s="33" t="s">
        <v>305</v>
      </c>
      <c r="N7" s="26"/>
      <c r="O7" s="33"/>
      <c r="P7" s="17"/>
      <c r="Q7" s="7"/>
    </row>
    <row r="8" spans="1:17" s="19" customFormat="1" ht="25.95" customHeight="1">
      <c r="A8" s="27"/>
      <c r="B8" s="28"/>
      <c r="C8" s="35"/>
      <c r="E8" s="35"/>
      <c r="F8" s="42"/>
      <c r="G8" s="46" t="s">
        <v>1272</v>
      </c>
      <c r="H8" s="42" t="s">
        <v>799</v>
      </c>
      <c r="I8" s="43">
        <v>45461</v>
      </c>
      <c r="J8" s="45">
        <v>3425.5</v>
      </c>
      <c r="K8" s="42" t="s">
        <v>800</v>
      </c>
      <c r="L8" s="42" t="s">
        <v>801</v>
      </c>
      <c r="M8" s="105" t="s">
        <v>305</v>
      </c>
      <c r="N8" s="42"/>
      <c r="O8" s="46"/>
      <c r="P8" s="17"/>
      <c r="Q8" s="7"/>
    </row>
    <row r="9" spans="1:17" s="19" customFormat="1" ht="25.95" customHeight="1">
      <c r="A9" s="27"/>
      <c r="B9" s="28"/>
      <c r="C9" s="35"/>
      <c r="E9" s="28"/>
      <c r="F9" s="29"/>
      <c r="G9" s="33" t="s">
        <v>1273</v>
      </c>
      <c r="H9" s="26" t="s">
        <v>190</v>
      </c>
      <c r="I9" s="30">
        <v>45458</v>
      </c>
      <c r="J9" s="32">
        <v>1987.33</v>
      </c>
      <c r="K9" s="26" t="s">
        <v>804</v>
      </c>
      <c r="L9" s="26" t="s">
        <v>805</v>
      </c>
      <c r="M9" s="33" t="s">
        <v>806</v>
      </c>
      <c r="N9" s="26"/>
      <c r="O9" s="33"/>
      <c r="P9" s="17"/>
      <c r="Q9" s="7"/>
    </row>
    <row r="10" spans="1:17" s="19" customFormat="1" ht="25.95" customHeight="1">
      <c r="A10" s="419"/>
      <c r="B10" s="412"/>
      <c r="C10" s="354"/>
      <c r="E10" s="35"/>
      <c r="F10" s="42"/>
      <c r="G10" s="46" t="s">
        <v>1274</v>
      </c>
      <c r="H10" s="42" t="s">
        <v>808</v>
      </c>
      <c r="I10" s="43">
        <v>45458</v>
      </c>
      <c r="J10" s="45">
        <v>500</v>
      </c>
      <c r="K10" s="42" t="s">
        <v>809</v>
      </c>
      <c r="L10" s="42" t="s">
        <v>810</v>
      </c>
      <c r="M10" s="105" t="s">
        <v>362</v>
      </c>
      <c r="N10" s="42"/>
      <c r="O10" s="46"/>
      <c r="P10" s="17"/>
      <c r="Q10" s="7"/>
    </row>
    <row r="11" spans="1:17" s="19" customFormat="1" ht="25.95" customHeight="1">
      <c r="A11" s="27"/>
      <c r="B11" s="28"/>
      <c r="C11" s="35"/>
      <c r="E11" s="28"/>
      <c r="F11" s="29"/>
      <c r="G11" s="33" t="s">
        <v>1275</v>
      </c>
      <c r="H11" s="25" t="s">
        <v>812</v>
      </c>
      <c r="I11" s="30">
        <v>45455</v>
      </c>
      <c r="J11" s="32">
        <v>1500</v>
      </c>
      <c r="K11" s="25" t="s">
        <v>813</v>
      </c>
      <c r="L11" s="25" t="s">
        <v>814</v>
      </c>
      <c r="M11" s="106" t="s">
        <v>305</v>
      </c>
      <c r="N11" s="25"/>
      <c r="O11" s="33"/>
      <c r="P11" s="17"/>
      <c r="Q11" s="7"/>
    </row>
    <row r="12" spans="1:17" s="19" customFormat="1" ht="25.95" customHeight="1">
      <c r="A12" s="27"/>
      <c r="B12" s="28"/>
      <c r="C12" s="35"/>
      <c r="E12" s="35"/>
      <c r="F12" s="42"/>
      <c r="G12" s="46" t="s">
        <v>1276</v>
      </c>
      <c r="H12" s="47" t="s">
        <v>615</v>
      </c>
      <c r="I12" s="43">
        <v>45444</v>
      </c>
      <c r="J12" s="45">
        <v>20</v>
      </c>
      <c r="K12" s="47" t="s">
        <v>817</v>
      </c>
      <c r="L12" s="47" t="s">
        <v>818</v>
      </c>
      <c r="M12" s="105" t="s">
        <v>819</v>
      </c>
      <c r="N12" s="47"/>
      <c r="O12" s="46"/>
      <c r="P12" s="17"/>
      <c r="Q12" s="7"/>
    </row>
    <row r="13" spans="1:17" s="19" customFormat="1" ht="25.95" customHeight="1">
      <c r="A13" s="27"/>
      <c r="B13" s="28"/>
      <c r="C13" s="35"/>
      <c r="E13" s="28"/>
      <c r="F13" s="29"/>
      <c r="G13" s="33" t="s">
        <v>1277</v>
      </c>
      <c r="H13" s="25" t="s">
        <v>821</v>
      </c>
      <c r="I13" s="30">
        <v>45437</v>
      </c>
      <c r="J13" s="32">
        <v>500</v>
      </c>
      <c r="K13" s="25" t="s">
        <v>822</v>
      </c>
      <c r="L13" s="25" t="s">
        <v>823</v>
      </c>
      <c r="M13" s="106" t="s">
        <v>362</v>
      </c>
      <c r="N13" s="25"/>
      <c r="O13" s="26"/>
      <c r="P13" s="17"/>
      <c r="Q13" s="7"/>
    </row>
    <row r="14" spans="1:17" s="19" customFormat="1" ht="25.95" customHeight="1">
      <c r="A14" s="419"/>
      <c r="B14" s="412"/>
      <c r="C14" s="354"/>
      <c r="E14" s="35"/>
      <c r="F14" s="42"/>
      <c r="G14" s="46" t="s">
        <v>1278</v>
      </c>
      <c r="H14" s="47" t="s">
        <v>825</v>
      </c>
      <c r="I14" s="43">
        <v>45423</v>
      </c>
      <c r="J14" s="45">
        <v>1976</v>
      </c>
      <c r="K14" s="47" t="s">
        <v>826</v>
      </c>
      <c r="L14" s="47" t="s">
        <v>827</v>
      </c>
      <c r="M14" s="105" t="s">
        <v>806</v>
      </c>
      <c r="N14" s="47"/>
      <c r="O14" s="46"/>
      <c r="P14" s="17"/>
      <c r="Q14" s="7"/>
    </row>
    <row r="15" spans="1:17" s="19" customFormat="1" ht="25.95" customHeight="1">
      <c r="A15" s="27"/>
      <c r="B15" s="28"/>
      <c r="C15" s="35"/>
      <c r="E15" s="28"/>
      <c r="F15" s="29"/>
      <c r="G15" s="33" t="s">
        <v>1279</v>
      </c>
      <c r="H15" s="25" t="s">
        <v>829</v>
      </c>
      <c r="I15" s="30">
        <v>45421</v>
      </c>
      <c r="J15" s="32">
        <v>2355</v>
      </c>
      <c r="K15" s="25" t="s">
        <v>830</v>
      </c>
      <c r="L15" s="25" t="s">
        <v>831</v>
      </c>
      <c r="M15" s="106" t="s">
        <v>305</v>
      </c>
      <c r="N15" s="25"/>
      <c r="O15" s="33"/>
      <c r="P15" s="17"/>
      <c r="Q15" s="7"/>
    </row>
    <row r="16" spans="1:17" s="19" customFormat="1" ht="25.95" customHeight="1">
      <c r="A16" s="27"/>
      <c r="B16" s="28"/>
      <c r="C16" s="35"/>
      <c r="E16" s="35"/>
      <c r="F16" s="42"/>
      <c r="G16" s="46" t="s">
        <v>1280</v>
      </c>
      <c r="H16" s="47" t="s">
        <v>645</v>
      </c>
      <c r="I16" s="43">
        <v>45420</v>
      </c>
      <c r="J16" s="45">
        <v>12500</v>
      </c>
      <c r="K16" s="47" t="s">
        <v>834</v>
      </c>
      <c r="L16" s="47" t="s">
        <v>835</v>
      </c>
      <c r="M16" s="105" t="s">
        <v>499</v>
      </c>
      <c r="N16" s="47"/>
      <c r="O16" s="46"/>
      <c r="P16" s="17"/>
      <c r="Q16" s="7"/>
    </row>
    <row r="17" spans="1:17" s="19" customFormat="1" ht="25.95" customHeight="1">
      <c r="A17" s="27"/>
      <c r="B17" s="28"/>
      <c r="C17" s="35"/>
      <c r="E17" s="28"/>
      <c r="F17" s="29"/>
      <c r="G17" s="33" t="s">
        <v>1281</v>
      </c>
      <c r="H17" s="25" t="s">
        <v>829</v>
      </c>
      <c r="I17" s="30">
        <v>45419</v>
      </c>
      <c r="J17" s="32">
        <v>22645</v>
      </c>
      <c r="K17" s="25" t="s">
        <v>837</v>
      </c>
      <c r="L17" s="25" t="s">
        <v>831</v>
      </c>
      <c r="M17" s="106" t="s">
        <v>305</v>
      </c>
      <c r="N17" s="25"/>
      <c r="O17" s="33"/>
      <c r="P17" s="17"/>
      <c r="Q17" s="7"/>
    </row>
    <row r="18" spans="1:17" s="19" customFormat="1" ht="25.95" customHeight="1">
      <c r="A18" s="27"/>
      <c r="B18" s="28"/>
      <c r="C18" s="35"/>
      <c r="E18" s="35"/>
      <c r="F18" s="42"/>
      <c r="G18" s="46" t="s">
        <v>1284</v>
      </c>
      <c r="H18" s="47" t="s">
        <v>645</v>
      </c>
      <c r="I18" s="43">
        <v>45418</v>
      </c>
      <c r="J18" s="45">
        <v>32790</v>
      </c>
      <c r="K18" s="47" t="s">
        <v>840</v>
      </c>
      <c r="L18" s="47" t="s">
        <v>835</v>
      </c>
      <c r="M18" s="105" t="s">
        <v>499</v>
      </c>
      <c r="N18" s="47"/>
      <c r="O18" s="46"/>
      <c r="P18" s="17"/>
      <c r="Q18" s="7"/>
    </row>
    <row r="19" spans="1:17" s="146" customFormat="1" ht="25.95" customHeight="1">
      <c r="A19" s="156"/>
      <c r="B19" s="24"/>
      <c r="C19" s="157"/>
      <c r="E19" s="28"/>
      <c r="F19" s="29"/>
      <c r="G19" s="33" t="s">
        <v>1282</v>
      </c>
      <c r="H19" s="25" t="s">
        <v>829</v>
      </c>
      <c r="I19" s="30">
        <v>45417</v>
      </c>
      <c r="J19" s="32">
        <v>42935</v>
      </c>
      <c r="K19" s="25" t="s">
        <v>842</v>
      </c>
      <c r="L19" s="25" t="s">
        <v>831</v>
      </c>
      <c r="M19" s="106" t="s">
        <v>305</v>
      </c>
      <c r="N19" s="25"/>
      <c r="O19" s="33"/>
      <c r="P19" s="212"/>
      <c r="Q19" s="378"/>
    </row>
    <row r="20" spans="1:17" ht="25.95" customHeight="1">
      <c r="E20" s="788"/>
      <c r="F20" s="789"/>
      <c r="G20" s="790" t="s">
        <v>1283</v>
      </c>
      <c r="H20" s="791" t="s">
        <v>645</v>
      </c>
      <c r="I20" s="792">
        <v>45416</v>
      </c>
      <c r="J20" s="793">
        <v>53080</v>
      </c>
      <c r="K20" s="791" t="s">
        <v>845</v>
      </c>
      <c r="L20" s="791" t="s">
        <v>835</v>
      </c>
      <c r="M20" s="794" t="s">
        <v>499</v>
      </c>
      <c r="N20" s="791"/>
      <c r="O20" s="790"/>
      <c r="P20"/>
    </row>
    <row r="21" spans="1:17" ht="31.95" customHeight="1">
      <c r="E21" s="28"/>
      <c r="G21" s="33"/>
      <c r="H21" s="25"/>
      <c r="I21" s="30"/>
      <c r="J21" s="32"/>
      <c r="K21" s="25"/>
      <c r="L21" s="25"/>
      <c r="M21" s="106"/>
      <c r="N21" s="25"/>
      <c r="O21" s="33"/>
      <c r="P21"/>
    </row>
    <row r="22" spans="1:17" ht="10.050000000000001" customHeight="1">
      <c r="I22"/>
      <c r="J22"/>
      <c r="K22"/>
      <c r="L22" s="93"/>
      <c r="M22" s="93"/>
      <c r="N22" s="93"/>
      <c r="O22" s="96"/>
      <c r="P22"/>
    </row>
    <row r="23" spans="1:17" s="2" customFormat="1" ht="21" customHeight="1">
      <c r="A23" s="36"/>
      <c r="L23" s="3"/>
      <c r="M23" s="3"/>
      <c r="N23" s="3"/>
      <c r="O23" s="4"/>
    </row>
    <row r="24" spans="1:17" s="2" customFormat="1" ht="21" customHeight="1">
      <c r="A24" s="36"/>
      <c r="L24" s="3"/>
      <c r="M24" s="3"/>
      <c r="N24" s="3"/>
      <c r="O24" s="4"/>
    </row>
    <row r="25" spans="1:17" ht="21" customHeight="1"/>
    <row r="26" spans="1:17" ht="21" customHeight="1"/>
    <row r="27" spans="1:17" ht="21" customHeight="1"/>
    <row r="28" spans="1:17" ht="21" customHeight="1"/>
    <row r="29" spans="1:17" ht="21" customHeight="1"/>
  </sheetData>
  <mergeCells count="3">
    <mergeCell ref="A2:B2"/>
    <mergeCell ref="E4:I4"/>
    <mergeCell ref="E2:G2"/>
  </mergeCells>
  <phoneticPr fontId="17" type="noConversion"/>
  <pageMargins left="0.7" right="0.7" top="0.75" bottom="0.75" header="0.3" footer="0.3"/>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674EE-9FFA-48E2-BE72-921BEF127EFF}">
  <sheetPr codeName="Sheet95">
    <tabColor rgb="FF4FF721"/>
  </sheetPr>
  <dimension ref="A1:T29"/>
  <sheetViews>
    <sheetView showGridLines="0"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12.5546875" style="5" customWidth="1"/>
    <col min="9" max="9" width="29.21875" style="5" customWidth="1"/>
    <col min="10" max="10" width="14.109375" style="5" bestFit="1" customWidth="1"/>
    <col min="11" max="11" width="13.21875" style="5" bestFit="1" customWidth="1"/>
    <col min="12" max="12" width="27.5546875" style="5" customWidth="1"/>
    <col min="13" max="13" width="18" style="37" customWidth="1"/>
    <col min="14" max="14" width="15.6640625" style="37" customWidth="1"/>
    <col min="15" max="15" width="6.44140625" style="37" bestFit="1" customWidth="1"/>
    <col min="16" max="16" width="10.5546875" style="37" customWidth="1"/>
    <col min="17" max="17" width="29.33203125" style="38" customWidth="1"/>
    <col min="18" max="18" width="1.77734375" style="5" customWidth="1"/>
    <col min="19" max="19" width="1.77734375" style="2" customWidth="1"/>
    <col min="20" max="20" width="14" style="5" bestFit="1" customWidth="1"/>
    <col min="21" max="16384" width="9.109375" style="5"/>
  </cols>
  <sheetData>
    <row r="1" spans="1:20" s="2" customFormat="1">
      <c r="A1" s="36"/>
      <c r="M1" s="3"/>
      <c r="N1" s="3"/>
      <c r="O1" s="3"/>
      <c r="P1" s="3"/>
      <c r="Q1" s="4"/>
    </row>
    <row r="2" spans="1:20" customFormat="1" ht="34.950000000000003" customHeight="1">
      <c r="A2" s="1800"/>
      <c r="B2" s="1769"/>
      <c r="C2" s="2"/>
      <c r="D2" s="5"/>
      <c r="E2" s="1797" t="s">
        <v>787</v>
      </c>
      <c r="F2" s="1769"/>
      <c r="G2" s="1769"/>
      <c r="H2" s="1769"/>
      <c r="J2" s="5"/>
      <c r="K2" s="5"/>
      <c r="L2" s="5"/>
      <c r="M2" s="5"/>
      <c r="N2" s="5"/>
      <c r="O2" s="5"/>
      <c r="P2" s="5"/>
      <c r="Q2" s="5"/>
      <c r="R2" s="372"/>
      <c r="S2" s="7"/>
    </row>
    <row r="3" spans="1:20" s="2" customFormat="1" ht="15.6">
      <c r="A3" s="36"/>
      <c r="G3" s="9"/>
      <c r="H3" s="9"/>
      <c r="I3" s="9"/>
      <c r="R3" s="7"/>
      <c r="S3" s="7"/>
    </row>
    <row r="4" spans="1:20" s="16" customFormat="1" ht="34.950000000000003" customHeight="1">
      <c r="A4" s="13"/>
      <c r="B4" s="14"/>
      <c r="C4" s="15"/>
      <c r="E4" s="1798" t="s">
        <v>849</v>
      </c>
      <c r="F4" s="1799"/>
      <c r="G4" s="1799"/>
      <c r="H4" s="1799"/>
      <c r="I4" s="1799"/>
      <c r="J4" s="1799"/>
      <c r="K4" s="41"/>
      <c r="L4" s="41"/>
      <c r="M4" s="410"/>
      <c r="N4" s="17"/>
      <c r="O4" s="17"/>
      <c r="P4" s="17"/>
      <c r="Q4" s="18"/>
      <c r="R4" s="17"/>
      <c r="S4" s="7"/>
    </row>
    <row r="5" spans="1:20" s="16" customFormat="1" ht="10.050000000000001" customHeight="1">
      <c r="A5" s="13"/>
      <c r="B5" s="14"/>
      <c r="C5" s="15"/>
      <c r="E5" s="17"/>
      <c r="F5" s="17"/>
      <c r="G5" s="17"/>
      <c r="H5" s="17"/>
      <c r="I5" s="17"/>
      <c r="J5" s="17"/>
      <c r="K5" s="17"/>
      <c r="L5" s="17"/>
      <c r="M5" s="17"/>
      <c r="N5" s="17"/>
      <c r="O5" s="17"/>
      <c r="P5" s="17"/>
      <c r="Q5" s="17"/>
      <c r="R5" s="17"/>
      <c r="S5" s="7"/>
    </row>
    <row r="6" spans="1:20" s="19" customFormat="1" ht="25.95" customHeight="1">
      <c r="A6" s="27"/>
      <c r="B6" s="28"/>
      <c r="C6" s="35"/>
      <c r="E6" s="49"/>
      <c r="F6" s="49"/>
      <c r="G6" s="49"/>
      <c r="H6" s="496" t="s">
        <v>790</v>
      </c>
      <c r="I6" s="496" t="s">
        <v>791</v>
      </c>
      <c r="J6" s="496" t="s">
        <v>130</v>
      </c>
      <c r="K6" s="496" t="s">
        <v>126</v>
      </c>
      <c r="L6" s="496" t="s">
        <v>461</v>
      </c>
      <c r="M6" s="496" t="s">
        <v>753</v>
      </c>
      <c r="N6" s="496" t="s">
        <v>132</v>
      </c>
      <c r="O6" s="496" t="s">
        <v>712</v>
      </c>
      <c r="P6" s="496" t="s">
        <v>792</v>
      </c>
      <c r="Q6" s="463" t="s">
        <v>1499</v>
      </c>
      <c r="R6" s="18"/>
      <c r="S6" s="430"/>
      <c r="T6" s="496" t="s">
        <v>1197</v>
      </c>
    </row>
    <row r="7" spans="1:20" s="19" customFormat="1" ht="25.95" customHeight="1">
      <c r="A7" s="27"/>
      <c r="B7" s="28"/>
      <c r="C7" s="35"/>
      <c r="E7" s="28"/>
      <c r="F7" s="28"/>
      <c r="H7" s="33" t="s">
        <v>793</v>
      </c>
      <c r="I7" s="26" t="s">
        <v>26</v>
      </c>
      <c r="J7" s="30">
        <v>45463</v>
      </c>
      <c r="K7" s="32">
        <v>6943.77</v>
      </c>
      <c r="L7" s="26" t="s">
        <v>794</v>
      </c>
      <c r="M7" s="26" t="s">
        <v>795</v>
      </c>
      <c r="N7" s="33" t="s">
        <v>305</v>
      </c>
      <c r="O7" s="26" t="s">
        <v>796</v>
      </c>
      <c r="P7" s="106" t="s">
        <v>797</v>
      </c>
      <c r="Q7" s="33"/>
      <c r="R7" s="17"/>
      <c r="S7" s="7"/>
      <c r="T7" s="33"/>
    </row>
    <row r="8" spans="1:20" s="19" customFormat="1" ht="25.95" customHeight="1">
      <c r="A8" s="27"/>
      <c r="B8" s="28"/>
      <c r="C8" s="35"/>
      <c r="E8" s="35"/>
      <c r="F8" s="35"/>
      <c r="G8" s="42"/>
      <c r="H8" s="46" t="s">
        <v>798</v>
      </c>
      <c r="I8" s="42" t="s">
        <v>799</v>
      </c>
      <c r="J8" s="43">
        <v>45461</v>
      </c>
      <c r="K8" s="45">
        <v>3425.5</v>
      </c>
      <c r="L8" s="42" t="s">
        <v>800</v>
      </c>
      <c r="M8" s="42" t="s">
        <v>801</v>
      </c>
      <c r="N8" s="105" t="s">
        <v>305</v>
      </c>
      <c r="O8" s="42" t="s">
        <v>796</v>
      </c>
      <c r="P8" s="105" t="s">
        <v>802</v>
      </c>
      <c r="Q8" s="46"/>
      <c r="R8" s="17"/>
      <c r="S8" s="7"/>
      <c r="T8" s="46"/>
    </row>
    <row r="9" spans="1:20" s="19" customFormat="1" ht="25.95" customHeight="1">
      <c r="A9" s="27"/>
      <c r="B9" s="28"/>
      <c r="C9" s="35"/>
      <c r="E9" s="28"/>
      <c r="F9" s="28"/>
      <c r="G9" s="29"/>
      <c r="H9" s="33" t="s">
        <v>803</v>
      </c>
      <c r="I9" s="26" t="s">
        <v>190</v>
      </c>
      <c r="J9" s="30">
        <v>45458</v>
      </c>
      <c r="K9" s="32">
        <v>1987.33</v>
      </c>
      <c r="L9" s="26" t="s">
        <v>804</v>
      </c>
      <c r="M9" s="26" t="s">
        <v>805</v>
      </c>
      <c r="N9" s="33" t="s">
        <v>806</v>
      </c>
      <c r="O9" s="26"/>
      <c r="P9" s="106"/>
      <c r="Q9" s="33"/>
      <c r="R9" s="17"/>
      <c r="S9" s="7"/>
      <c r="T9" s="33"/>
    </row>
    <row r="10" spans="1:20" s="19" customFormat="1" ht="25.95" customHeight="1">
      <c r="A10" s="419"/>
      <c r="B10" s="412"/>
      <c r="C10" s="354"/>
      <c r="E10" s="35"/>
      <c r="F10" s="35"/>
      <c r="G10" s="42"/>
      <c r="H10" s="46" t="s">
        <v>807</v>
      </c>
      <c r="I10" s="42" t="s">
        <v>808</v>
      </c>
      <c r="J10" s="43">
        <v>45458</v>
      </c>
      <c r="K10" s="45">
        <v>500</v>
      </c>
      <c r="L10" s="42" t="s">
        <v>809</v>
      </c>
      <c r="M10" s="42" t="s">
        <v>810</v>
      </c>
      <c r="N10" s="105" t="s">
        <v>362</v>
      </c>
      <c r="O10" s="42"/>
      <c r="P10" s="105"/>
      <c r="Q10" s="46"/>
      <c r="R10" s="17"/>
      <c r="S10" s="7"/>
      <c r="T10" s="46"/>
    </row>
    <row r="11" spans="1:20" s="19" customFormat="1" ht="25.95" customHeight="1">
      <c r="A11" s="27"/>
      <c r="B11" s="28"/>
      <c r="C11" s="35"/>
      <c r="E11" s="28"/>
      <c r="F11" s="28"/>
      <c r="G11" s="29"/>
      <c r="H11" s="33" t="s">
        <v>811</v>
      </c>
      <c r="I11" s="25" t="s">
        <v>812</v>
      </c>
      <c r="J11" s="30">
        <v>45455</v>
      </c>
      <c r="K11" s="32">
        <v>1500</v>
      </c>
      <c r="L11" s="25" t="s">
        <v>813</v>
      </c>
      <c r="M11" s="25" t="s">
        <v>814</v>
      </c>
      <c r="N11" s="106" t="s">
        <v>305</v>
      </c>
      <c r="O11" s="25" t="s">
        <v>796</v>
      </c>
      <c r="P11" s="106" t="s">
        <v>815</v>
      </c>
      <c r="Q11" s="33"/>
      <c r="R11" s="17"/>
      <c r="S11" s="7"/>
      <c r="T11" s="33"/>
    </row>
    <row r="12" spans="1:20" s="19" customFormat="1" ht="25.95" customHeight="1">
      <c r="A12" s="27"/>
      <c r="B12" s="28"/>
      <c r="C12" s="35"/>
      <c r="E12" s="35"/>
      <c r="F12" s="35"/>
      <c r="G12" s="42"/>
      <c r="H12" s="46" t="s">
        <v>816</v>
      </c>
      <c r="I12" s="47" t="s">
        <v>615</v>
      </c>
      <c r="J12" s="43">
        <v>45444</v>
      </c>
      <c r="K12" s="45">
        <v>20</v>
      </c>
      <c r="L12" s="47" t="s">
        <v>817</v>
      </c>
      <c r="M12" s="47" t="s">
        <v>818</v>
      </c>
      <c r="N12" s="105" t="s">
        <v>819</v>
      </c>
      <c r="O12" s="47"/>
      <c r="P12" s="105"/>
      <c r="Q12" s="46"/>
      <c r="R12" s="17"/>
      <c r="S12" s="7"/>
      <c r="T12" s="46"/>
    </row>
    <row r="13" spans="1:20" s="19" customFormat="1" ht="25.95" customHeight="1">
      <c r="A13" s="27"/>
      <c r="B13" s="28"/>
      <c r="C13" s="35"/>
      <c r="E13" s="28"/>
      <c r="F13" s="28"/>
      <c r="G13" s="29"/>
      <c r="H13" s="33" t="s">
        <v>820</v>
      </c>
      <c r="I13" s="25" t="s">
        <v>821</v>
      </c>
      <c r="J13" s="30">
        <v>45437</v>
      </c>
      <c r="K13" s="32">
        <v>500</v>
      </c>
      <c r="L13" s="25" t="s">
        <v>822</v>
      </c>
      <c r="M13" s="25" t="s">
        <v>823</v>
      </c>
      <c r="N13" s="106" t="s">
        <v>362</v>
      </c>
      <c r="O13" s="25"/>
      <c r="P13" s="106"/>
      <c r="Q13" s="26"/>
      <c r="R13" s="17"/>
      <c r="S13" s="7"/>
      <c r="T13" s="33"/>
    </row>
    <row r="14" spans="1:20" s="19" customFormat="1" ht="25.95" customHeight="1">
      <c r="A14" s="419"/>
      <c r="B14" s="412"/>
      <c r="C14" s="354"/>
      <c r="E14" s="35"/>
      <c r="F14" s="35"/>
      <c r="G14" s="42"/>
      <c r="H14" s="46" t="s">
        <v>824</v>
      </c>
      <c r="I14" s="47" t="s">
        <v>825</v>
      </c>
      <c r="J14" s="43">
        <v>45423</v>
      </c>
      <c r="K14" s="45">
        <v>1976</v>
      </c>
      <c r="L14" s="47" t="s">
        <v>826</v>
      </c>
      <c r="M14" s="47" t="s">
        <v>827</v>
      </c>
      <c r="N14" s="105" t="s">
        <v>806</v>
      </c>
      <c r="O14" s="47"/>
      <c r="P14" s="105"/>
      <c r="Q14" s="46"/>
      <c r="R14" s="17"/>
      <c r="S14" s="7"/>
      <c r="T14" s="46"/>
    </row>
    <row r="15" spans="1:20" s="19" customFormat="1" ht="25.95" customHeight="1">
      <c r="A15" s="27"/>
      <c r="B15" s="28"/>
      <c r="C15" s="35"/>
      <c r="E15" s="28"/>
      <c r="F15" s="28"/>
      <c r="G15" s="29"/>
      <c r="H15" s="33" t="s">
        <v>828</v>
      </c>
      <c r="I15" s="25" t="s">
        <v>829</v>
      </c>
      <c r="J15" s="30">
        <v>45421</v>
      </c>
      <c r="K15" s="32">
        <v>2355</v>
      </c>
      <c r="L15" s="25" t="s">
        <v>830</v>
      </c>
      <c r="M15" s="25" t="s">
        <v>831</v>
      </c>
      <c r="N15" s="106" t="s">
        <v>305</v>
      </c>
      <c r="O15" s="25" t="s">
        <v>796</v>
      </c>
      <c r="P15" s="106" t="s">
        <v>832</v>
      </c>
      <c r="Q15" s="33"/>
      <c r="R15" s="17"/>
      <c r="S15" s="7"/>
      <c r="T15" s="33"/>
    </row>
    <row r="16" spans="1:20" s="19" customFormat="1" ht="25.95" customHeight="1">
      <c r="A16" s="27"/>
      <c r="B16" s="28"/>
      <c r="C16" s="35"/>
      <c r="E16" s="35"/>
      <c r="F16" s="35"/>
      <c r="G16" s="42"/>
      <c r="H16" s="46" t="s">
        <v>833</v>
      </c>
      <c r="I16" s="47" t="s">
        <v>645</v>
      </c>
      <c r="J16" s="43">
        <v>45420</v>
      </c>
      <c r="K16" s="45">
        <v>12500</v>
      </c>
      <c r="L16" s="47" t="s">
        <v>834</v>
      </c>
      <c r="M16" s="47" t="s">
        <v>835</v>
      </c>
      <c r="N16" s="105" t="s">
        <v>499</v>
      </c>
      <c r="O16" s="47" t="s">
        <v>796</v>
      </c>
      <c r="P16" s="105"/>
      <c r="Q16" s="46"/>
      <c r="R16" s="17"/>
      <c r="S16" s="7"/>
      <c r="T16" s="46"/>
    </row>
    <row r="17" spans="1:20" s="19" customFormat="1" ht="25.95" customHeight="1">
      <c r="A17" s="27"/>
      <c r="B17" s="28"/>
      <c r="C17" s="35"/>
      <c r="E17" s="28"/>
      <c r="F17" s="28"/>
      <c r="G17" s="29"/>
      <c r="H17" s="33" t="s">
        <v>836</v>
      </c>
      <c r="I17" s="25" t="s">
        <v>829</v>
      </c>
      <c r="J17" s="30">
        <v>45419</v>
      </c>
      <c r="K17" s="32">
        <v>22645</v>
      </c>
      <c r="L17" s="25" t="s">
        <v>837</v>
      </c>
      <c r="M17" s="25" t="s">
        <v>831</v>
      </c>
      <c r="N17" s="106" t="s">
        <v>305</v>
      </c>
      <c r="O17" s="25" t="s">
        <v>796</v>
      </c>
      <c r="P17" s="106" t="s">
        <v>838</v>
      </c>
      <c r="Q17" s="33"/>
      <c r="R17" s="17"/>
      <c r="S17" s="7"/>
      <c r="T17" s="33"/>
    </row>
    <row r="18" spans="1:20" s="19" customFormat="1" ht="25.95" customHeight="1">
      <c r="A18" s="27"/>
      <c r="B18" s="28"/>
      <c r="C18" s="35"/>
      <c r="E18" s="35"/>
      <c r="F18" s="35"/>
      <c r="G18" s="42"/>
      <c r="H18" s="46" t="s">
        <v>839</v>
      </c>
      <c r="I18" s="47" t="s">
        <v>645</v>
      </c>
      <c r="J18" s="43">
        <v>45418</v>
      </c>
      <c r="K18" s="45">
        <v>32790</v>
      </c>
      <c r="L18" s="47" t="s">
        <v>840</v>
      </c>
      <c r="M18" s="47" t="s">
        <v>835</v>
      </c>
      <c r="N18" s="105" t="s">
        <v>499</v>
      </c>
      <c r="O18" s="47" t="s">
        <v>796</v>
      </c>
      <c r="P18" s="105"/>
      <c r="Q18" s="46"/>
      <c r="R18" s="17"/>
      <c r="S18" s="7"/>
      <c r="T18" s="46"/>
    </row>
    <row r="19" spans="1:20" s="146" customFormat="1" ht="25.95" customHeight="1">
      <c r="A19" s="156"/>
      <c r="B19" s="24"/>
      <c r="C19" s="157"/>
      <c r="E19" s="28"/>
      <c r="F19" s="28"/>
      <c r="G19" s="29"/>
      <c r="H19" s="33" t="s">
        <v>841</v>
      </c>
      <c r="I19" s="25" t="s">
        <v>829</v>
      </c>
      <c r="J19" s="30">
        <v>45417</v>
      </c>
      <c r="K19" s="32">
        <v>42935</v>
      </c>
      <c r="L19" s="25" t="s">
        <v>842</v>
      </c>
      <c r="M19" s="25" t="s">
        <v>831</v>
      </c>
      <c r="N19" s="106" t="s">
        <v>305</v>
      </c>
      <c r="O19" s="25" t="s">
        <v>796</v>
      </c>
      <c r="P19" s="106" t="s">
        <v>843</v>
      </c>
      <c r="Q19" s="33"/>
      <c r="R19" s="212"/>
      <c r="S19" s="378"/>
      <c r="T19" s="33"/>
    </row>
    <row r="20" spans="1:20" ht="25.95" customHeight="1">
      <c r="E20" s="35"/>
      <c r="F20" s="35"/>
      <c r="G20" s="42"/>
      <c r="H20" s="46" t="s">
        <v>844</v>
      </c>
      <c r="I20" s="47" t="s">
        <v>645</v>
      </c>
      <c r="J20" s="43">
        <v>45416</v>
      </c>
      <c r="K20" s="45">
        <v>53080</v>
      </c>
      <c r="L20" s="47" t="s">
        <v>845</v>
      </c>
      <c r="M20" s="47" t="s">
        <v>835</v>
      </c>
      <c r="N20" s="105" t="s">
        <v>499</v>
      </c>
      <c r="O20" s="47" t="s">
        <v>796</v>
      </c>
      <c r="P20" s="105"/>
      <c r="Q20" s="46"/>
      <c r="R20"/>
      <c r="T20" s="46"/>
    </row>
    <row r="21" spans="1:20" ht="25.95" customHeight="1">
      <c r="E21" s="28"/>
      <c r="F21" s="28"/>
      <c r="H21" s="33" t="s">
        <v>846</v>
      </c>
      <c r="I21" s="25" t="s">
        <v>829</v>
      </c>
      <c r="J21" s="30">
        <v>45415</v>
      </c>
      <c r="K21" s="32">
        <v>63225</v>
      </c>
      <c r="L21" s="25" t="s">
        <v>847</v>
      </c>
      <c r="M21" s="25" t="s">
        <v>831</v>
      </c>
      <c r="N21" s="106" t="s">
        <v>305</v>
      </c>
      <c r="O21" s="25" t="s">
        <v>796</v>
      </c>
      <c r="P21" s="106" t="s">
        <v>848</v>
      </c>
      <c r="Q21" s="33"/>
      <c r="R21"/>
      <c r="T21" s="33"/>
    </row>
    <row r="22" spans="1:20" ht="10.050000000000001" customHeight="1">
      <c r="J22"/>
      <c r="K22"/>
      <c r="L22"/>
      <c r="M22" s="93"/>
      <c r="N22" s="93"/>
      <c r="O22" s="93"/>
      <c r="P22" s="93"/>
      <c r="Q22" s="96"/>
      <c r="R22"/>
    </row>
    <row r="23" spans="1:20" s="2" customFormat="1" ht="21" customHeight="1">
      <c r="A23" s="36"/>
      <c r="M23" s="3"/>
      <c r="N23" s="3"/>
      <c r="O23" s="3"/>
      <c r="P23" s="3"/>
      <c r="Q23" s="4"/>
    </row>
    <row r="24" spans="1:20" s="2" customFormat="1" ht="21" customHeight="1">
      <c r="A24" s="36"/>
      <c r="M24" s="3"/>
      <c r="N24" s="3"/>
      <c r="O24" s="3"/>
      <c r="P24" s="3"/>
      <c r="Q24" s="4"/>
    </row>
    <row r="25" spans="1:20" ht="21" customHeight="1"/>
    <row r="26" spans="1:20" ht="21" customHeight="1"/>
    <row r="27" spans="1:20" ht="21" customHeight="1"/>
    <row r="28" spans="1:20" ht="21" customHeight="1"/>
    <row r="29" spans="1:20" ht="21" customHeight="1"/>
  </sheetData>
  <mergeCells count="3">
    <mergeCell ref="A2:B2"/>
    <mergeCell ref="E2:H2"/>
    <mergeCell ref="E4:J4"/>
  </mergeCells>
  <pageMargins left="0.7" right="0.7" top="0.75" bottom="0.75" header="0.3" footer="0.3"/>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BC934-127A-4986-A052-55440F58C622}">
  <sheetPr codeName="Sheet96">
    <tabColor rgb="FF4FF721"/>
  </sheetPr>
  <dimension ref="A1:S29"/>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12.44140625" style="40" customWidth="1"/>
    <col min="8" max="8" width="25.33203125" style="40" customWidth="1"/>
    <col min="9" max="9" width="19.44140625" style="40" customWidth="1"/>
    <col min="10" max="10" width="10.77734375" style="5" customWidth="1"/>
    <col min="11" max="11" width="11.33203125" style="5" bestFit="1" customWidth="1"/>
    <col min="12" max="12" width="14.21875" style="5" bestFit="1" customWidth="1"/>
    <col min="13" max="13" width="36.44140625" style="38" customWidth="1"/>
    <col min="14" max="14" width="14" style="37" customWidth="1"/>
    <col min="15" max="15" width="10.77734375" style="37" customWidth="1"/>
    <col min="16" max="16" width="14" style="37" customWidth="1"/>
    <col min="17" max="17" width="1.77734375" style="5" customWidth="1"/>
    <col min="18" max="18" width="1.77734375" style="2" customWidth="1"/>
    <col min="19" max="19" width="30.33203125" style="38" customWidth="1"/>
    <col min="20" max="16384" width="9.109375" style="5"/>
  </cols>
  <sheetData>
    <row r="1" spans="1:19" s="2" customFormat="1">
      <c r="A1" s="36"/>
      <c r="G1" s="8"/>
      <c r="H1" s="8"/>
      <c r="I1" s="8"/>
      <c r="M1" s="4"/>
      <c r="N1" s="3"/>
      <c r="O1" s="3"/>
      <c r="P1" s="3"/>
      <c r="S1" s="4"/>
    </row>
    <row r="2" spans="1:19" customFormat="1" ht="35.4" customHeight="1">
      <c r="A2" s="1800"/>
      <c r="B2" s="1769"/>
      <c r="C2" s="2"/>
      <c r="D2" s="5"/>
      <c r="E2" s="1797" t="s">
        <v>170</v>
      </c>
      <c r="F2" s="1769"/>
      <c r="G2" s="1769"/>
      <c r="H2" s="40"/>
      <c r="I2" s="40"/>
      <c r="J2" s="5"/>
      <c r="K2" s="5"/>
      <c r="L2" s="5"/>
      <c r="M2" s="5"/>
      <c r="N2" s="5"/>
      <c r="O2" s="5"/>
      <c r="P2" s="5"/>
      <c r="Q2" s="372"/>
      <c r="R2" s="7"/>
      <c r="S2" s="5"/>
    </row>
    <row r="3" spans="1:19" s="2" customFormat="1" ht="14.4" customHeight="1">
      <c r="A3" s="36"/>
      <c r="G3" s="332"/>
      <c r="H3" s="8"/>
      <c r="I3" s="8"/>
      <c r="Q3" s="7"/>
      <c r="R3" s="7"/>
    </row>
    <row r="4" spans="1:19" s="16" customFormat="1" ht="34.950000000000003" customHeight="1">
      <c r="A4" s="13"/>
      <c r="B4" s="14"/>
      <c r="C4" s="15"/>
      <c r="E4" s="1798" t="s">
        <v>1317</v>
      </c>
      <c r="F4" s="1799"/>
      <c r="G4" s="1799"/>
      <c r="H4" s="1799"/>
      <c r="I4" s="1799"/>
      <c r="J4" s="41"/>
      <c r="K4" s="41"/>
      <c r="L4" s="41"/>
      <c r="M4" s="18"/>
      <c r="N4" s="410"/>
      <c r="O4" s="17"/>
      <c r="P4" s="17"/>
      <c r="Q4" s="17"/>
      <c r="R4" s="7"/>
      <c r="S4" s="18"/>
    </row>
    <row r="5" spans="1:19" s="16" customFormat="1" ht="10.050000000000001" customHeight="1">
      <c r="A5" s="13"/>
      <c r="B5" s="14"/>
      <c r="C5" s="15"/>
      <c r="E5" s="41"/>
      <c r="F5" s="41"/>
      <c r="G5" s="26"/>
      <c r="H5" s="26"/>
      <c r="I5" s="26"/>
      <c r="J5" s="41"/>
      <c r="K5" s="41"/>
      <c r="L5" s="41"/>
      <c r="M5" s="18"/>
      <c r="N5" s="410"/>
      <c r="O5" s="17"/>
      <c r="P5" s="17"/>
      <c r="Q5" s="17"/>
      <c r="R5" s="7"/>
      <c r="S5" s="18"/>
    </row>
    <row r="6" spans="1:19" s="183" customFormat="1" ht="25.95" customHeight="1">
      <c r="A6" s="27"/>
      <c r="C6" s="352"/>
      <c r="E6" s="899"/>
      <c r="F6" s="480" t="s">
        <v>48</v>
      </c>
      <c r="G6" s="480" t="s">
        <v>973</v>
      </c>
      <c r="H6" s="480" t="s">
        <v>1</v>
      </c>
      <c r="I6" s="480" t="s">
        <v>2</v>
      </c>
      <c r="J6" s="480" t="s">
        <v>162</v>
      </c>
      <c r="K6" s="480" t="s">
        <v>163</v>
      </c>
      <c r="L6" s="480" t="s">
        <v>164</v>
      </c>
      <c r="M6" s="480" t="s">
        <v>165</v>
      </c>
      <c r="N6" s="480" t="s">
        <v>11</v>
      </c>
      <c r="O6" s="523" t="s">
        <v>103</v>
      </c>
      <c r="P6" s="480" t="s">
        <v>851</v>
      </c>
      <c r="Q6" s="522"/>
      <c r="R6" s="479"/>
      <c r="S6" s="480" t="s">
        <v>895</v>
      </c>
    </row>
    <row r="7" spans="1:19" s="19" customFormat="1" ht="25.95" customHeight="1">
      <c r="A7" s="27"/>
      <c r="C7" s="35"/>
      <c r="E7" s="28"/>
      <c r="F7" s="28"/>
      <c r="G7" s="29" t="s">
        <v>1257</v>
      </c>
      <c r="H7" s="25" t="s">
        <v>853</v>
      </c>
      <c r="I7" s="25" t="s">
        <v>854</v>
      </c>
      <c r="J7" s="30">
        <v>45569</v>
      </c>
      <c r="K7" s="30">
        <v>45571</v>
      </c>
      <c r="L7" s="32">
        <v>27654</v>
      </c>
      <c r="M7" s="33"/>
      <c r="N7" s="30" t="s">
        <v>855</v>
      </c>
      <c r="O7" s="30"/>
      <c r="P7" s="32"/>
      <c r="Q7" s="17"/>
      <c r="R7" s="7"/>
      <c r="S7" s="33"/>
    </row>
    <row r="8" spans="1:19" s="19" customFormat="1" ht="25.95" customHeight="1">
      <c r="A8" s="27"/>
      <c r="C8" s="35"/>
      <c r="E8" s="35"/>
      <c r="F8" s="35"/>
      <c r="G8" s="42" t="s">
        <v>1258</v>
      </c>
      <c r="H8" s="42" t="s">
        <v>856</v>
      </c>
      <c r="I8" s="42" t="s">
        <v>857</v>
      </c>
      <c r="J8" s="43">
        <v>45523</v>
      </c>
      <c r="K8" s="43">
        <v>45528</v>
      </c>
      <c r="L8" s="45">
        <v>45322</v>
      </c>
      <c r="M8" s="46" t="s">
        <v>896</v>
      </c>
      <c r="N8" s="43" t="s">
        <v>707</v>
      </c>
      <c r="O8" s="43">
        <v>45545</v>
      </c>
      <c r="P8" s="45">
        <v>0</v>
      </c>
      <c r="Q8" s="17"/>
      <c r="R8" s="7"/>
      <c r="S8" s="46" t="s">
        <v>858</v>
      </c>
    </row>
    <row r="9" spans="1:19" s="19" customFormat="1" ht="25.95" customHeight="1">
      <c r="A9" s="27"/>
      <c r="C9" s="35"/>
      <c r="E9" s="28"/>
      <c r="F9" s="28"/>
      <c r="G9" s="29" t="s">
        <v>1259</v>
      </c>
      <c r="H9" s="26" t="s">
        <v>12</v>
      </c>
      <c r="I9" s="26" t="s">
        <v>13</v>
      </c>
      <c r="J9" s="30">
        <v>45489</v>
      </c>
      <c r="K9" s="30">
        <v>45492</v>
      </c>
      <c r="L9" s="32">
        <v>37450</v>
      </c>
      <c r="M9" s="33" t="s">
        <v>889</v>
      </c>
      <c r="N9" s="30" t="s">
        <v>859</v>
      </c>
      <c r="O9" s="30">
        <v>45517</v>
      </c>
      <c r="P9" s="32">
        <v>33450</v>
      </c>
      <c r="Q9" s="17"/>
      <c r="R9" s="7"/>
      <c r="S9" s="33"/>
    </row>
    <row r="10" spans="1:19" s="19" customFormat="1" ht="25.95" customHeight="1">
      <c r="A10" s="419"/>
      <c r="C10" s="354"/>
      <c r="E10" s="35"/>
      <c r="F10" s="35"/>
      <c r="G10" s="42" t="s">
        <v>1260</v>
      </c>
      <c r="H10" s="42" t="s">
        <v>860</v>
      </c>
      <c r="I10" s="42" t="s">
        <v>861</v>
      </c>
      <c r="J10" s="43">
        <v>45389</v>
      </c>
      <c r="K10" s="43">
        <v>45395</v>
      </c>
      <c r="L10" s="45">
        <v>123567</v>
      </c>
      <c r="M10" s="46" t="s">
        <v>890</v>
      </c>
      <c r="N10" s="43" t="s">
        <v>859</v>
      </c>
      <c r="O10" s="43">
        <v>45414</v>
      </c>
      <c r="P10" s="45">
        <v>123567</v>
      </c>
      <c r="Q10" s="17"/>
      <c r="R10" s="7"/>
      <c r="S10" s="46"/>
    </row>
    <row r="11" spans="1:19" s="19" customFormat="1" ht="25.95" customHeight="1">
      <c r="A11" s="27"/>
      <c r="C11" s="35"/>
      <c r="E11" s="28"/>
      <c r="F11" s="28"/>
      <c r="G11" s="29" t="s">
        <v>1261</v>
      </c>
      <c r="H11" s="25" t="s">
        <v>862</v>
      </c>
      <c r="I11" s="25" t="s">
        <v>863</v>
      </c>
      <c r="J11" s="30">
        <v>45309</v>
      </c>
      <c r="K11" s="30">
        <v>45314</v>
      </c>
      <c r="L11" s="32">
        <v>27654</v>
      </c>
      <c r="M11" s="33" t="s">
        <v>891</v>
      </c>
      <c r="N11" s="30" t="s">
        <v>859</v>
      </c>
      <c r="O11" s="30">
        <v>45336</v>
      </c>
      <c r="P11" s="32">
        <v>22654</v>
      </c>
      <c r="Q11" s="17"/>
      <c r="R11" s="7"/>
      <c r="S11" s="33"/>
    </row>
    <row r="12" spans="1:19" s="19" customFormat="1" ht="25.95" customHeight="1">
      <c r="A12" s="27"/>
      <c r="C12" s="35"/>
      <c r="E12" s="35"/>
      <c r="F12" s="35"/>
      <c r="G12" s="42" t="s">
        <v>1262</v>
      </c>
      <c r="H12" s="47" t="s">
        <v>864</v>
      </c>
      <c r="I12" s="47" t="s">
        <v>865</v>
      </c>
      <c r="J12" s="43">
        <v>45247</v>
      </c>
      <c r="K12" s="43">
        <v>45251</v>
      </c>
      <c r="L12" s="45">
        <v>321780.45</v>
      </c>
      <c r="M12" s="46" t="s">
        <v>892</v>
      </c>
      <c r="N12" s="43" t="s">
        <v>859</v>
      </c>
      <c r="O12" s="43">
        <v>45284</v>
      </c>
      <c r="P12" s="45">
        <v>281333</v>
      </c>
      <c r="Q12" s="17"/>
      <c r="R12" s="7"/>
      <c r="S12" s="46"/>
    </row>
    <row r="13" spans="1:19" s="19" customFormat="1" ht="25.95" customHeight="1">
      <c r="A13" s="27"/>
      <c r="C13" s="35"/>
      <c r="E13" s="28"/>
      <c r="F13" s="28"/>
      <c r="G13" s="29" t="s">
        <v>1263</v>
      </c>
      <c r="H13" s="25" t="s">
        <v>866</v>
      </c>
      <c r="I13" s="25" t="s">
        <v>867</v>
      </c>
      <c r="J13" s="214">
        <v>45115</v>
      </c>
      <c r="K13" s="214">
        <v>45118</v>
      </c>
      <c r="L13" s="32">
        <v>132675</v>
      </c>
      <c r="M13" s="33" t="s">
        <v>882</v>
      </c>
      <c r="N13" s="12" t="s">
        <v>859</v>
      </c>
      <c r="O13" s="30">
        <v>45161</v>
      </c>
      <c r="P13" s="32">
        <v>115000</v>
      </c>
      <c r="Q13" s="17"/>
      <c r="R13" s="7"/>
      <c r="S13" s="33"/>
    </row>
    <row r="14" spans="1:19" s="19" customFormat="1" ht="25.95" customHeight="1">
      <c r="A14" s="419"/>
      <c r="C14" s="354"/>
      <c r="E14" s="35"/>
      <c r="F14" s="35"/>
      <c r="G14" s="42" t="s">
        <v>1264</v>
      </c>
      <c r="H14" s="47" t="s">
        <v>868</v>
      </c>
      <c r="I14" s="47" t="s">
        <v>869</v>
      </c>
      <c r="J14" s="43">
        <v>45001</v>
      </c>
      <c r="K14" s="43">
        <v>45007</v>
      </c>
      <c r="L14" s="45">
        <v>52375</v>
      </c>
      <c r="M14" s="46" t="s">
        <v>894</v>
      </c>
      <c r="N14" s="43" t="s">
        <v>859</v>
      </c>
      <c r="O14" s="43">
        <v>45029</v>
      </c>
      <c r="P14" s="45">
        <v>47352</v>
      </c>
      <c r="Q14" s="17"/>
      <c r="R14" s="7"/>
      <c r="S14" s="46"/>
    </row>
    <row r="15" spans="1:19" s="19" customFormat="1" ht="25.95" customHeight="1">
      <c r="A15" s="27"/>
      <c r="C15" s="35"/>
      <c r="E15" s="28"/>
      <c r="F15" s="28"/>
      <c r="G15" s="29" t="s">
        <v>1265</v>
      </c>
      <c r="H15" s="25" t="s">
        <v>870</v>
      </c>
      <c r="I15" s="25" t="s">
        <v>871</v>
      </c>
      <c r="J15" s="30">
        <v>44875</v>
      </c>
      <c r="K15" s="30">
        <v>44880</v>
      </c>
      <c r="L15" s="32">
        <v>211657</v>
      </c>
      <c r="M15" s="33" t="s">
        <v>883</v>
      </c>
      <c r="N15" s="30" t="s">
        <v>859</v>
      </c>
      <c r="O15" s="30">
        <v>44889</v>
      </c>
      <c r="P15" s="32">
        <v>225723</v>
      </c>
      <c r="Q15" s="17"/>
      <c r="R15" s="7"/>
      <c r="S15" s="33"/>
    </row>
    <row r="16" spans="1:19" s="19" customFormat="1" ht="25.95" customHeight="1">
      <c r="A16" s="27"/>
      <c r="C16" s="35"/>
      <c r="E16" s="35"/>
      <c r="F16" s="35"/>
      <c r="G16" s="42" t="s">
        <v>1266</v>
      </c>
      <c r="H16" s="47" t="s">
        <v>872</v>
      </c>
      <c r="I16" s="47" t="s">
        <v>873</v>
      </c>
      <c r="J16" s="43">
        <v>44807</v>
      </c>
      <c r="K16" s="43">
        <v>44809</v>
      </c>
      <c r="L16" s="45">
        <v>576342</v>
      </c>
      <c r="M16" s="46" t="s">
        <v>893</v>
      </c>
      <c r="N16" s="105" t="s">
        <v>859</v>
      </c>
      <c r="O16" s="43">
        <v>44838</v>
      </c>
      <c r="P16" s="45">
        <v>518707.8</v>
      </c>
      <c r="Q16" s="17"/>
      <c r="R16" s="7"/>
      <c r="S16" s="46"/>
    </row>
    <row r="17" spans="1:19" ht="25.95" customHeight="1">
      <c r="A17" s="196"/>
      <c r="B17" s="95"/>
      <c r="C17" s="60"/>
      <c r="G17" s="29" t="s">
        <v>1267</v>
      </c>
      <c r="H17" s="418" t="s">
        <v>875</v>
      </c>
      <c r="I17" s="418" t="s">
        <v>874</v>
      </c>
      <c r="J17" s="30">
        <v>44739</v>
      </c>
      <c r="K17" s="30">
        <v>44741</v>
      </c>
      <c r="L17" s="32">
        <v>46018.22</v>
      </c>
      <c r="M17" s="99" t="s">
        <v>888</v>
      </c>
      <c r="N17" s="30" t="s">
        <v>859</v>
      </c>
      <c r="O17" s="30">
        <v>44756</v>
      </c>
      <c r="P17" s="32">
        <v>41018.22</v>
      </c>
      <c r="Q17" s="147"/>
      <c r="R17" s="429"/>
      <c r="S17" s="99"/>
    </row>
    <row r="18" spans="1:19" ht="25.95" customHeight="1">
      <c r="A18" s="196"/>
      <c r="B18" s="122"/>
      <c r="C18" s="373"/>
      <c r="D18" s="146"/>
      <c r="E18" s="157"/>
      <c r="F18" s="157"/>
      <c r="G18" s="42" t="s">
        <v>1268</v>
      </c>
      <c r="H18" s="380" t="s">
        <v>876</v>
      </c>
      <c r="I18" s="380" t="s">
        <v>877</v>
      </c>
      <c r="J18" s="43">
        <v>44671</v>
      </c>
      <c r="K18" s="43">
        <v>44675</v>
      </c>
      <c r="L18" s="45">
        <v>21876</v>
      </c>
      <c r="M18" s="47" t="s">
        <v>887</v>
      </c>
      <c r="N18" s="105" t="s">
        <v>859</v>
      </c>
      <c r="O18" s="43">
        <v>44694</v>
      </c>
      <c r="P18" s="45">
        <v>16876</v>
      </c>
      <c r="Q18" s="122"/>
      <c r="R18" s="373"/>
      <c r="S18" s="47"/>
    </row>
    <row r="19" spans="1:19" ht="25.95" customHeight="1">
      <c r="D19" s="146"/>
      <c r="E19" s="146"/>
      <c r="F19" s="146"/>
      <c r="G19" s="29" t="s">
        <v>1269</v>
      </c>
      <c r="H19" s="418" t="s">
        <v>878</v>
      </c>
      <c r="I19" s="418" t="s">
        <v>879</v>
      </c>
      <c r="J19" s="30">
        <v>44603</v>
      </c>
      <c r="K19" s="30">
        <v>44604</v>
      </c>
      <c r="L19" s="32">
        <v>17659.900000000001</v>
      </c>
      <c r="M19" s="99" t="s">
        <v>886</v>
      </c>
      <c r="N19" s="30" t="s">
        <v>859</v>
      </c>
      <c r="O19" s="30">
        <v>44637</v>
      </c>
      <c r="P19" s="32">
        <v>14659.900000000001</v>
      </c>
      <c r="Q19"/>
      <c r="S19" s="99"/>
    </row>
    <row r="20" spans="1:19" s="146" customFormat="1" ht="25.95" customHeight="1">
      <c r="A20" s="156"/>
      <c r="B20" s="24"/>
      <c r="C20" s="157"/>
      <c r="E20" s="157"/>
      <c r="F20" s="157"/>
      <c r="G20" s="380" t="s">
        <v>1270</v>
      </c>
      <c r="H20" s="380" t="s">
        <v>880</v>
      </c>
      <c r="I20" s="380" t="s">
        <v>881</v>
      </c>
      <c r="J20" s="43">
        <v>44541</v>
      </c>
      <c r="K20" s="43">
        <v>44548</v>
      </c>
      <c r="L20" s="45">
        <v>157034.5</v>
      </c>
      <c r="M20" s="380" t="s">
        <v>884</v>
      </c>
      <c r="N20" s="105" t="s">
        <v>859</v>
      </c>
      <c r="O20" s="43">
        <v>44579</v>
      </c>
      <c r="P20" s="45">
        <v>141331.05000000002</v>
      </c>
      <c r="Q20" s="212"/>
      <c r="R20" s="378"/>
      <c r="S20" s="380"/>
    </row>
    <row r="21" spans="1:19" ht="31.95" customHeight="1">
      <c r="G21" s="418"/>
      <c r="H21" s="418"/>
      <c r="I21" s="418"/>
      <c r="J21" s="30"/>
      <c r="K21" s="30"/>
      <c r="L21" s="32"/>
      <c r="M21" s="99"/>
      <c r="N21" s="30"/>
      <c r="O21" s="30"/>
      <c r="P21" s="32"/>
      <c r="Q21"/>
      <c r="S21" s="99"/>
    </row>
    <row r="22" spans="1:19" ht="10.050000000000001" customHeight="1">
      <c r="J22"/>
      <c r="K22"/>
      <c r="L22"/>
      <c r="M22" s="96"/>
      <c r="N22" s="93"/>
      <c r="O22" s="93"/>
      <c r="P22" s="93"/>
      <c r="Q22"/>
      <c r="S22" s="96"/>
    </row>
    <row r="23" spans="1:19" s="2" customFormat="1" ht="21" customHeight="1">
      <c r="A23" s="36"/>
      <c r="G23" s="8"/>
      <c r="H23" s="8"/>
      <c r="I23" s="8"/>
      <c r="M23" s="4"/>
      <c r="N23" s="3"/>
      <c r="O23" s="3"/>
      <c r="P23" s="3"/>
      <c r="S23" s="4"/>
    </row>
    <row r="24" spans="1:19" s="2" customFormat="1" ht="21" customHeight="1">
      <c r="A24" s="36"/>
      <c r="G24" s="8"/>
      <c r="H24" s="8"/>
      <c r="I24" s="8"/>
      <c r="M24" s="4"/>
      <c r="N24" s="3"/>
      <c r="O24" s="3"/>
      <c r="P24" s="3"/>
      <c r="S24" s="4"/>
    </row>
    <row r="25" spans="1:19" s="2" customFormat="1" ht="21" customHeight="1">
      <c r="A25" s="36"/>
      <c r="G25" s="8"/>
      <c r="H25" s="8"/>
      <c r="I25" s="8"/>
      <c r="M25" s="4"/>
      <c r="N25" s="3"/>
      <c r="O25" s="3"/>
      <c r="P25" s="3"/>
      <c r="S25" s="4"/>
    </row>
    <row r="26" spans="1:19" ht="21" customHeight="1"/>
    <row r="27" spans="1:19" ht="21" customHeight="1"/>
    <row r="28" spans="1:19" ht="21" customHeight="1"/>
    <row r="29" spans="1:19" ht="21" customHeight="1"/>
  </sheetData>
  <mergeCells count="3">
    <mergeCell ref="A2:B2"/>
    <mergeCell ref="E2:G2"/>
    <mergeCell ref="E4:I4"/>
  </mergeCells>
  <phoneticPr fontId="17" type="noConversion"/>
  <pageMargins left="0.7" right="0.7" top="0.75" bottom="0.75" header="0.3" footer="0.3"/>
  <pageSetup orientation="portrait" r:id="rId1"/>
  <drawing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01AAC-423F-4677-974A-33138D4C0036}">
  <sheetPr codeName="Sheet97">
    <tabColor rgb="FF4FF721"/>
  </sheetPr>
  <dimension ref="A1:T29"/>
  <sheetViews>
    <sheetView showGridLines="0" zoomScaleNormal="10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12.44140625" style="40" customWidth="1"/>
    <col min="8" max="8" width="25.33203125" style="40" customWidth="1"/>
    <col min="9" max="9" width="19.44140625" style="40" customWidth="1"/>
    <col min="10" max="10" width="10.77734375" style="5" customWidth="1"/>
    <col min="11" max="11" width="11.33203125" style="5" bestFit="1" customWidth="1"/>
    <col min="12" max="12" width="14.21875" style="5" bestFit="1" customWidth="1"/>
    <col min="13" max="13" width="36.33203125" style="38" customWidth="1"/>
    <col min="14" max="14" width="14" style="37" customWidth="1"/>
    <col min="15" max="15" width="10.77734375" style="37" customWidth="1"/>
    <col min="16" max="16" width="14" style="37" customWidth="1"/>
    <col min="17" max="17" width="1.77734375" style="5" customWidth="1"/>
    <col min="18" max="18" width="1.77734375" style="2" customWidth="1"/>
    <col min="19" max="19" width="9.109375" style="2"/>
    <col min="20" max="20" width="30.33203125" style="38" customWidth="1"/>
    <col min="21" max="16384" width="9.109375" style="5"/>
  </cols>
  <sheetData>
    <row r="1" spans="1:20" s="2" customFormat="1">
      <c r="A1" s="36"/>
      <c r="G1" s="8"/>
      <c r="H1" s="8"/>
      <c r="I1" s="8"/>
      <c r="M1" s="4"/>
      <c r="N1" s="3"/>
      <c r="O1" s="3"/>
      <c r="P1" s="3"/>
      <c r="T1" s="4"/>
    </row>
    <row r="2" spans="1:20" customFormat="1" ht="35.4" customHeight="1">
      <c r="A2" s="1800"/>
      <c r="B2" s="1769"/>
      <c r="C2" s="2"/>
      <c r="D2" s="5"/>
      <c r="E2" s="1797" t="s">
        <v>1471</v>
      </c>
      <c r="F2" s="1769"/>
      <c r="G2" s="1769"/>
      <c r="H2" s="1769"/>
      <c r="I2" s="40"/>
      <c r="J2" s="5"/>
      <c r="K2" s="5"/>
      <c r="L2" s="5"/>
      <c r="M2" s="5"/>
      <c r="N2" s="5"/>
      <c r="O2" s="5"/>
      <c r="P2" s="5"/>
      <c r="Q2" s="372"/>
      <c r="R2" s="7"/>
      <c r="S2" s="2"/>
      <c r="T2" s="5"/>
    </row>
    <row r="3" spans="1:20" s="2" customFormat="1" ht="14.4" customHeight="1">
      <c r="A3" s="36"/>
      <c r="G3" s="332"/>
      <c r="H3" s="8"/>
      <c r="I3" s="8"/>
      <c r="Q3" s="7"/>
      <c r="R3" s="7"/>
    </row>
    <row r="4" spans="1:20" s="16" customFormat="1" ht="34.950000000000003" customHeight="1">
      <c r="A4" s="13"/>
      <c r="B4" s="14"/>
      <c r="C4" s="15"/>
      <c r="E4" s="1798" t="s">
        <v>1440</v>
      </c>
      <c r="F4" s="1799"/>
      <c r="G4" s="1799"/>
      <c r="H4" s="1799"/>
      <c r="I4" s="1799"/>
      <c r="J4" s="41"/>
      <c r="K4" s="41"/>
      <c r="L4" s="41"/>
      <c r="M4" s="18"/>
      <c r="N4" s="410"/>
      <c r="O4" s="17"/>
      <c r="P4" s="17"/>
      <c r="Q4" s="17"/>
      <c r="R4" s="7"/>
      <c r="S4" s="15"/>
      <c r="T4" s="18"/>
    </row>
    <row r="5" spans="1:20" s="16" customFormat="1" ht="10.050000000000001" customHeight="1">
      <c r="A5" s="13"/>
      <c r="B5" s="14"/>
      <c r="C5" s="15"/>
      <c r="E5" s="41"/>
      <c r="F5" s="41"/>
      <c r="G5" s="26"/>
      <c r="H5" s="26"/>
      <c r="I5" s="26"/>
      <c r="J5" s="41"/>
      <c r="K5" s="41"/>
      <c r="L5" s="41"/>
      <c r="M5" s="18"/>
      <c r="N5" s="410"/>
      <c r="O5" s="17"/>
      <c r="P5" s="17"/>
      <c r="Q5" s="17"/>
      <c r="R5" s="7"/>
      <c r="S5" s="15"/>
      <c r="T5" s="18"/>
    </row>
    <row r="6" spans="1:20" s="183" customFormat="1" ht="25.95" customHeight="1">
      <c r="A6" s="27"/>
      <c r="C6" s="352"/>
      <c r="E6" s="899"/>
      <c r="F6" s="480" t="s">
        <v>48</v>
      </c>
      <c r="G6" s="480" t="s">
        <v>973</v>
      </c>
      <c r="H6" s="480" t="s">
        <v>1</v>
      </c>
      <c r="I6" s="480" t="s">
        <v>2</v>
      </c>
      <c r="J6" s="480" t="s">
        <v>162</v>
      </c>
      <c r="K6" s="480" t="s">
        <v>163</v>
      </c>
      <c r="L6" s="480" t="s">
        <v>164</v>
      </c>
      <c r="M6" s="480" t="s">
        <v>165</v>
      </c>
      <c r="N6" s="480" t="s">
        <v>11</v>
      </c>
      <c r="O6" s="523" t="s">
        <v>103</v>
      </c>
      <c r="P6" s="480" t="s">
        <v>851</v>
      </c>
      <c r="Q6" s="522"/>
      <c r="R6" s="479"/>
      <c r="S6" s="524" t="s">
        <v>852</v>
      </c>
      <c r="T6" s="480" t="s">
        <v>895</v>
      </c>
    </row>
    <row r="7" spans="1:20" s="19" customFormat="1" ht="25.95" customHeight="1">
      <c r="A7" s="27"/>
      <c r="C7" s="35"/>
      <c r="E7" s="28"/>
      <c r="F7" s="28"/>
      <c r="G7" s="29" t="s">
        <v>1257</v>
      </c>
      <c r="H7" s="25" t="s">
        <v>853</v>
      </c>
      <c r="I7" s="25" t="s">
        <v>854</v>
      </c>
      <c r="J7" s="30">
        <v>45569</v>
      </c>
      <c r="K7" s="30">
        <v>45571</v>
      </c>
      <c r="L7" s="32">
        <v>27654</v>
      </c>
      <c r="M7" s="33"/>
      <c r="N7" s="30" t="s">
        <v>855</v>
      </c>
      <c r="O7" s="30"/>
      <c r="P7" s="32"/>
      <c r="Q7" s="17"/>
      <c r="R7" s="7"/>
      <c r="S7" s="360"/>
      <c r="T7" s="33"/>
    </row>
    <row r="8" spans="1:20" s="19" customFormat="1" ht="25.95" customHeight="1">
      <c r="A8" s="27"/>
      <c r="C8" s="35"/>
      <c r="E8" s="35"/>
      <c r="F8" s="35"/>
      <c r="G8" s="42"/>
      <c r="H8" s="42"/>
      <c r="I8" s="42"/>
      <c r="J8" s="43"/>
      <c r="K8" s="43"/>
      <c r="L8" s="45"/>
      <c r="M8" s="46"/>
      <c r="N8" s="43"/>
      <c r="O8" s="43"/>
      <c r="P8" s="45"/>
      <c r="Q8" s="17"/>
      <c r="R8" s="7"/>
      <c r="S8" s="360"/>
      <c r="T8" s="46" t="s">
        <v>858</v>
      </c>
    </row>
    <row r="9" spans="1:20" s="19" customFormat="1" ht="25.95" customHeight="1">
      <c r="A9" s="27"/>
      <c r="C9" s="35"/>
      <c r="E9" s="28"/>
      <c r="F9" s="28"/>
      <c r="G9" s="29"/>
      <c r="H9" s="26"/>
      <c r="I9" s="26"/>
      <c r="J9" s="30"/>
      <c r="K9" s="30"/>
      <c r="L9" s="32"/>
      <c r="M9" s="33"/>
      <c r="N9" s="30"/>
      <c r="O9" s="30"/>
      <c r="P9" s="32"/>
      <c r="Q9" s="17"/>
      <c r="R9" s="7"/>
      <c r="S9" s="360"/>
      <c r="T9" s="33"/>
    </row>
    <row r="10" spans="1:20" s="19" customFormat="1" ht="25.95" customHeight="1">
      <c r="A10" s="419"/>
      <c r="C10" s="354"/>
      <c r="E10" s="35"/>
      <c r="F10" s="35"/>
      <c r="G10" s="42"/>
      <c r="H10" s="42"/>
      <c r="I10" s="42"/>
      <c r="J10" s="43"/>
      <c r="K10" s="43"/>
      <c r="L10" s="45"/>
      <c r="M10" s="46"/>
      <c r="N10" s="43"/>
      <c r="O10" s="43"/>
      <c r="P10" s="45"/>
      <c r="Q10" s="17"/>
      <c r="R10" s="7"/>
      <c r="S10" s="360"/>
      <c r="T10" s="46"/>
    </row>
    <row r="11" spans="1:20" s="19" customFormat="1" ht="25.95" customHeight="1">
      <c r="A11" s="27"/>
      <c r="C11" s="35"/>
      <c r="E11" s="28"/>
      <c r="F11" s="28"/>
      <c r="G11" s="29"/>
      <c r="H11" s="25"/>
      <c r="I11" s="25"/>
      <c r="J11" s="30"/>
      <c r="K11" s="30"/>
      <c r="L11" s="32"/>
      <c r="M11" s="33"/>
      <c r="N11" s="30"/>
      <c r="O11" s="30"/>
      <c r="P11" s="32"/>
      <c r="Q11" s="17"/>
      <c r="R11" s="7"/>
      <c r="S11" s="360"/>
      <c r="T11" s="33"/>
    </row>
    <row r="12" spans="1:20" s="19" customFormat="1" ht="25.95" customHeight="1">
      <c r="A12" s="27"/>
      <c r="C12" s="35"/>
      <c r="E12" s="35"/>
      <c r="F12" s="35"/>
      <c r="G12" s="42"/>
      <c r="H12" s="47"/>
      <c r="I12" s="47"/>
      <c r="J12" s="43"/>
      <c r="K12" s="43"/>
      <c r="L12" s="45"/>
      <c r="M12" s="46"/>
      <c r="N12" s="43"/>
      <c r="O12" s="43"/>
      <c r="P12" s="45"/>
      <c r="Q12" s="17"/>
      <c r="R12" s="7"/>
      <c r="S12" s="360"/>
      <c r="T12" s="46"/>
    </row>
    <row r="13" spans="1:20" s="19" customFormat="1" ht="25.95" customHeight="1">
      <c r="A13" s="27"/>
      <c r="C13" s="35"/>
      <c r="E13" s="28"/>
      <c r="F13" s="28"/>
      <c r="G13" s="29"/>
      <c r="H13" s="25"/>
      <c r="I13" s="25"/>
      <c r="J13" s="214"/>
      <c r="K13" s="214"/>
      <c r="L13" s="32"/>
      <c r="M13" s="33"/>
      <c r="N13" s="12"/>
      <c r="O13" s="30"/>
      <c r="P13" s="32"/>
      <c r="Q13" s="17"/>
      <c r="R13" s="7"/>
      <c r="S13" s="360"/>
      <c r="T13" s="33"/>
    </row>
    <row r="14" spans="1:20" s="19" customFormat="1" ht="25.95" customHeight="1">
      <c r="A14" s="419"/>
      <c r="C14" s="354"/>
      <c r="E14" s="35"/>
      <c r="F14" s="35"/>
      <c r="G14" s="42"/>
      <c r="H14" s="47"/>
      <c r="I14" s="47"/>
      <c r="J14" s="43"/>
      <c r="K14" s="43"/>
      <c r="L14" s="45"/>
      <c r="M14" s="46"/>
      <c r="N14" s="43"/>
      <c r="O14" s="43"/>
      <c r="P14" s="45"/>
      <c r="Q14" s="17"/>
      <c r="R14" s="7"/>
      <c r="S14" s="360"/>
      <c r="T14" s="46"/>
    </row>
    <row r="15" spans="1:20" s="19" customFormat="1" ht="25.95" customHeight="1">
      <c r="A15" s="27"/>
      <c r="C15" s="35"/>
      <c r="E15" s="28"/>
      <c r="F15" s="28"/>
      <c r="G15" s="29"/>
      <c r="H15" s="25"/>
      <c r="I15" s="25"/>
      <c r="J15" s="30"/>
      <c r="K15" s="30"/>
      <c r="L15" s="32"/>
      <c r="M15" s="33"/>
      <c r="N15" s="30"/>
      <c r="O15" s="30"/>
      <c r="P15" s="32"/>
      <c r="Q15" s="17"/>
      <c r="R15" s="7"/>
      <c r="S15" s="360"/>
      <c r="T15" s="33"/>
    </row>
    <row r="16" spans="1:20" s="19" customFormat="1" ht="25.95" customHeight="1">
      <c r="A16" s="27"/>
      <c r="C16" s="35"/>
      <c r="E16" s="35"/>
      <c r="F16" s="35"/>
      <c r="G16" s="42"/>
      <c r="H16" s="47"/>
      <c r="I16" s="47"/>
      <c r="J16" s="43"/>
      <c r="K16" s="43"/>
      <c r="L16" s="45"/>
      <c r="M16" s="46"/>
      <c r="N16" s="105"/>
      <c r="O16" s="43"/>
      <c r="P16" s="45"/>
      <c r="Q16" s="17"/>
      <c r="R16" s="7"/>
      <c r="S16" s="360"/>
      <c r="T16" s="46"/>
    </row>
    <row r="17" spans="1:20" ht="25.95" customHeight="1">
      <c r="A17" s="196"/>
      <c r="B17" s="95"/>
      <c r="C17" s="60"/>
      <c r="G17" s="29"/>
      <c r="H17" s="418"/>
      <c r="I17" s="418"/>
      <c r="J17" s="30"/>
      <c r="K17" s="30"/>
      <c r="L17" s="32"/>
      <c r="M17" s="99"/>
      <c r="N17" s="30"/>
      <c r="O17" s="30"/>
      <c r="P17" s="32"/>
      <c r="Q17" s="147"/>
      <c r="R17" s="429"/>
      <c r="T17" s="99"/>
    </row>
    <row r="18" spans="1:20" ht="25.95" customHeight="1">
      <c r="A18" s="196"/>
      <c r="B18" s="122"/>
      <c r="C18" s="373"/>
      <c r="D18" s="146"/>
      <c r="E18" s="157"/>
      <c r="F18" s="157"/>
      <c r="G18" s="42"/>
      <c r="H18" s="380"/>
      <c r="I18" s="380"/>
      <c r="J18" s="43"/>
      <c r="K18" s="43"/>
      <c r="L18" s="45"/>
      <c r="M18" s="47"/>
      <c r="N18" s="105"/>
      <c r="O18" s="43"/>
      <c r="P18" s="45"/>
      <c r="Q18" s="122"/>
      <c r="R18" s="373"/>
      <c r="T18" s="47"/>
    </row>
    <row r="19" spans="1:20" ht="25.95" customHeight="1">
      <c r="D19" s="146"/>
      <c r="E19" s="146"/>
      <c r="F19" s="146"/>
      <c r="G19" s="29"/>
      <c r="H19" s="418"/>
      <c r="I19" s="418"/>
      <c r="J19" s="30"/>
      <c r="K19" s="30"/>
      <c r="L19" s="32"/>
      <c r="M19" s="99"/>
      <c r="N19" s="30"/>
      <c r="O19" s="30"/>
      <c r="P19" s="32"/>
      <c r="Q19"/>
      <c r="T19" s="99"/>
    </row>
    <row r="20" spans="1:20" s="146" customFormat="1" ht="25.95" customHeight="1">
      <c r="A20" s="156"/>
      <c r="B20" s="24"/>
      <c r="C20" s="157"/>
      <c r="E20" s="157"/>
      <c r="F20" s="157"/>
      <c r="G20" s="380"/>
      <c r="H20" s="380"/>
      <c r="I20" s="380"/>
      <c r="J20" s="43"/>
      <c r="K20" s="43"/>
      <c r="L20" s="45"/>
      <c r="M20" s="380"/>
      <c r="N20" s="105"/>
      <c r="O20" s="43"/>
      <c r="P20" s="45"/>
      <c r="Q20" s="212"/>
      <c r="R20" s="378"/>
      <c r="S20" s="157"/>
      <c r="T20" s="380"/>
    </row>
    <row r="21" spans="1:20" ht="31.95" customHeight="1">
      <c r="G21" s="418"/>
      <c r="H21" s="418"/>
      <c r="I21" s="418"/>
      <c r="J21" s="30"/>
      <c r="K21" s="30"/>
      <c r="L21" s="32"/>
      <c r="M21" s="99"/>
      <c r="N21" s="30"/>
      <c r="O21" s="30"/>
      <c r="P21" s="32"/>
      <c r="Q21"/>
      <c r="T21" s="99"/>
    </row>
    <row r="22" spans="1:20" ht="10.050000000000001" customHeight="1">
      <c r="J22"/>
      <c r="K22"/>
      <c r="L22"/>
      <c r="M22" s="96"/>
      <c r="N22" s="93"/>
      <c r="O22" s="93"/>
      <c r="P22" s="93"/>
      <c r="Q22"/>
      <c r="T22" s="96"/>
    </row>
    <row r="23" spans="1:20" s="2" customFormat="1" ht="21" customHeight="1">
      <c r="A23" s="36"/>
      <c r="G23" s="8"/>
      <c r="H23" s="8"/>
      <c r="I23" s="8"/>
      <c r="M23" s="4"/>
      <c r="N23" s="3"/>
      <c r="O23" s="3"/>
      <c r="P23" s="3"/>
      <c r="T23" s="4"/>
    </row>
    <row r="24" spans="1:20" s="2" customFormat="1" ht="21" customHeight="1">
      <c r="A24" s="36"/>
      <c r="G24" s="8"/>
      <c r="H24" s="8"/>
      <c r="I24" s="8"/>
      <c r="M24" s="4"/>
      <c r="N24" s="3"/>
      <c r="O24" s="3"/>
      <c r="P24" s="3"/>
      <c r="T24" s="4"/>
    </row>
    <row r="25" spans="1:20" s="2" customFormat="1" ht="21" customHeight="1">
      <c r="A25" s="36"/>
      <c r="G25" s="8"/>
      <c r="H25" s="8"/>
      <c r="I25" s="8"/>
      <c r="M25" s="4"/>
      <c r="N25" s="3"/>
      <c r="O25" s="3"/>
      <c r="P25" s="3"/>
      <c r="T25" s="4"/>
    </row>
    <row r="26" spans="1:20" ht="21" customHeight="1"/>
    <row r="27" spans="1:20" ht="21" customHeight="1"/>
    <row r="28" spans="1:20" ht="21" customHeight="1"/>
    <row r="29" spans="1:20" ht="21" customHeight="1"/>
  </sheetData>
  <mergeCells count="3">
    <mergeCell ref="A2:B2"/>
    <mergeCell ref="E4:I4"/>
    <mergeCell ref="E2:H2"/>
  </mergeCells>
  <phoneticPr fontId="17" type="noConversion"/>
  <pageMargins left="0.7" right="0.7" top="0.75" bottom="0.75" header="0.3" footer="0.3"/>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99348-C72C-4391-AC86-0428B1214437}">
  <sheetPr codeName="Sheet98">
    <tabColor rgb="FF4FF721"/>
  </sheetPr>
  <dimension ref="A1:U29"/>
  <sheetViews>
    <sheetView showGridLines="0"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12.44140625" style="40" customWidth="1"/>
    <col min="9" max="9" width="25.33203125" style="40" customWidth="1"/>
    <col min="10" max="10" width="19.44140625" style="40" customWidth="1"/>
    <col min="11" max="11" width="10.77734375" style="5" customWidth="1"/>
    <col min="12" max="12" width="11.33203125" style="5" bestFit="1" customWidth="1"/>
    <col min="13" max="13" width="14.21875" style="5" bestFit="1" customWidth="1"/>
    <col min="14" max="14" width="11.109375" style="38" customWidth="1"/>
    <col min="15" max="15" width="10.77734375" style="37" customWidth="1"/>
    <col min="16" max="16" width="14" style="37" customWidth="1"/>
    <col min="17" max="17" width="46.21875" style="38" customWidth="1"/>
    <col min="18" max="18" width="1.77734375" style="5" customWidth="1"/>
    <col min="19" max="19" width="1.77734375" style="2" customWidth="1"/>
    <col min="20" max="20" width="9.109375" style="2"/>
    <col min="21" max="21" width="30.33203125" style="38" customWidth="1"/>
    <col min="22" max="16384" width="9.109375" style="5"/>
  </cols>
  <sheetData>
    <row r="1" spans="1:21" s="2" customFormat="1">
      <c r="A1" s="36"/>
      <c r="H1" s="8"/>
      <c r="I1" s="8"/>
      <c r="J1" s="8"/>
      <c r="N1" s="4"/>
      <c r="O1" s="3"/>
      <c r="P1" s="3"/>
      <c r="Q1" s="4"/>
      <c r="U1" s="4"/>
    </row>
    <row r="2" spans="1:21" customFormat="1" ht="35.4" customHeight="1">
      <c r="A2" s="1800"/>
      <c r="B2" s="1769"/>
      <c r="C2" s="2"/>
      <c r="D2" s="5"/>
      <c r="E2" s="1797" t="s">
        <v>170</v>
      </c>
      <c r="F2" s="1769"/>
      <c r="G2" s="1769"/>
      <c r="H2" s="1769"/>
      <c r="I2" s="40"/>
      <c r="J2" s="40"/>
      <c r="K2" s="5"/>
      <c r="L2" s="5"/>
      <c r="M2" s="5"/>
      <c r="N2" s="5"/>
      <c r="O2" s="5"/>
      <c r="P2" s="5"/>
      <c r="Q2" s="5"/>
      <c r="R2" s="372"/>
      <c r="S2" s="7"/>
      <c r="T2" s="2"/>
      <c r="U2" s="5"/>
    </row>
    <row r="3" spans="1:21" s="2" customFormat="1" ht="14.4" customHeight="1">
      <c r="A3" s="36"/>
      <c r="H3" s="332"/>
      <c r="I3" s="8"/>
      <c r="J3" s="8"/>
      <c r="R3" s="7"/>
      <c r="S3" s="7"/>
    </row>
    <row r="4" spans="1:21" s="16" customFormat="1" ht="34.950000000000003" customHeight="1">
      <c r="A4" s="13"/>
      <c r="B4" s="14"/>
      <c r="C4" s="15"/>
      <c r="E4" s="1799" t="s">
        <v>897</v>
      </c>
      <c r="F4" s="1799"/>
      <c r="G4" s="1799"/>
      <c r="H4" s="1799"/>
      <c r="I4" s="1799"/>
      <c r="J4" s="1799"/>
      <c r="K4" s="1799"/>
      <c r="L4" s="41"/>
      <c r="M4" s="41"/>
      <c r="N4" s="18"/>
      <c r="O4" s="17"/>
      <c r="P4" s="17"/>
      <c r="Q4" s="18"/>
      <c r="R4" s="17"/>
      <c r="S4" s="7"/>
      <c r="T4" s="15"/>
      <c r="U4" s="18"/>
    </row>
    <row r="5" spans="1:21" s="16" customFormat="1" ht="10.050000000000001" customHeight="1">
      <c r="A5" s="13"/>
      <c r="B5" s="14"/>
      <c r="C5" s="15"/>
      <c r="E5" s="41"/>
      <c r="F5" s="41"/>
      <c r="G5" s="41"/>
      <c r="H5" s="26"/>
      <c r="I5" s="26"/>
      <c r="J5" s="26"/>
      <c r="K5" s="41"/>
      <c r="L5" s="41"/>
      <c r="M5" s="41"/>
      <c r="N5" s="18"/>
      <c r="O5" s="17"/>
      <c r="P5" s="17"/>
      <c r="Q5" s="18"/>
      <c r="R5" s="17"/>
      <c r="S5" s="7"/>
      <c r="T5" s="15"/>
      <c r="U5" s="18"/>
    </row>
    <row r="6" spans="1:21" s="21" customFormat="1" ht="25.95" customHeight="1">
      <c r="A6" s="22"/>
      <c r="C6" s="20"/>
      <c r="E6" s="2142"/>
      <c r="F6" s="2143"/>
      <c r="G6" s="2143"/>
      <c r="H6" s="480" t="s">
        <v>973</v>
      </c>
      <c r="I6" s="480" t="s">
        <v>1</v>
      </c>
      <c r="J6" s="480" t="s">
        <v>2</v>
      </c>
      <c r="K6" s="480" t="s">
        <v>162</v>
      </c>
      <c r="L6" s="480" t="s">
        <v>163</v>
      </c>
      <c r="M6" s="480" t="s">
        <v>164</v>
      </c>
      <c r="N6" s="480" t="s">
        <v>461</v>
      </c>
      <c r="O6" s="408" t="s">
        <v>103</v>
      </c>
      <c r="P6" s="39" t="s">
        <v>851</v>
      </c>
      <c r="Q6" s="39" t="s">
        <v>461</v>
      </c>
      <c r="R6" s="17"/>
      <c r="S6" s="7"/>
      <c r="T6" s="427" t="s">
        <v>852</v>
      </c>
      <c r="U6" s="39" t="s">
        <v>895</v>
      </c>
    </row>
    <row r="7" spans="1:21" s="19" customFormat="1" ht="25.95" customHeight="1">
      <c r="A7" s="27"/>
      <c r="C7" s="35"/>
      <c r="E7" s="28"/>
      <c r="F7" s="28"/>
      <c r="G7" s="28"/>
      <c r="H7" s="428" t="s">
        <v>1257</v>
      </c>
      <c r="I7" s="25" t="s">
        <v>853</v>
      </c>
      <c r="J7" s="25" t="s">
        <v>854</v>
      </c>
      <c r="K7" s="30">
        <v>45569</v>
      </c>
      <c r="L7" s="30">
        <v>45571</v>
      </c>
      <c r="M7" s="32">
        <v>27654</v>
      </c>
      <c r="N7" s="33"/>
      <c r="O7" s="30"/>
      <c r="P7" s="32"/>
      <c r="Q7" s="33"/>
      <c r="R7" s="17"/>
      <c r="S7" s="7"/>
      <c r="T7" s="360"/>
      <c r="U7" s="33"/>
    </row>
    <row r="8" spans="1:21" s="19" customFormat="1" ht="25.95" customHeight="1">
      <c r="A8" s="27"/>
      <c r="C8" s="35"/>
      <c r="E8" s="35"/>
      <c r="F8" s="35"/>
      <c r="G8" s="35"/>
      <c r="H8" s="42" t="s">
        <v>1258</v>
      </c>
      <c r="I8" s="42" t="s">
        <v>856</v>
      </c>
      <c r="J8" s="42" t="s">
        <v>857</v>
      </c>
      <c r="K8" s="43">
        <v>45523</v>
      </c>
      <c r="L8" s="43">
        <v>45528</v>
      </c>
      <c r="M8" s="45">
        <v>45322</v>
      </c>
      <c r="N8" s="46" t="s">
        <v>896</v>
      </c>
      <c r="O8" s="43">
        <v>45545</v>
      </c>
      <c r="P8" s="45">
        <v>0</v>
      </c>
      <c r="Q8" s="46" t="s">
        <v>896</v>
      </c>
      <c r="R8" s="17"/>
      <c r="S8" s="7"/>
      <c r="T8" s="360"/>
      <c r="U8" s="46" t="s">
        <v>858</v>
      </c>
    </row>
    <row r="9" spans="1:21" s="19" customFormat="1" ht="25.95" customHeight="1">
      <c r="A9" s="27"/>
      <c r="C9" s="35"/>
      <c r="E9" s="28"/>
      <c r="F9" s="28"/>
      <c r="G9" s="28"/>
      <c r="H9" s="29" t="s">
        <v>1259</v>
      </c>
      <c r="I9" s="26" t="s">
        <v>12</v>
      </c>
      <c r="J9" s="26" t="s">
        <v>13</v>
      </c>
      <c r="K9" s="30">
        <v>45489</v>
      </c>
      <c r="L9" s="30">
        <v>45492</v>
      </c>
      <c r="M9" s="32">
        <v>37450</v>
      </c>
      <c r="N9" s="33" t="s">
        <v>889</v>
      </c>
      <c r="O9" s="30">
        <v>45517</v>
      </c>
      <c r="P9" s="32">
        <v>33450</v>
      </c>
      <c r="Q9" s="33" t="s">
        <v>889</v>
      </c>
      <c r="R9" s="17"/>
      <c r="S9" s="7"/>
      <c r="T9" s="360"/>
      <c r="U9" s="33"/>
    </row>
    <row r="10" spans="1:21" s="19" customFormat="1" ht="25.95" customHeight="1">
      <c r="A10" s="419"/>
      <c r="C10" s="354"/>
      <c r="E10" s="35"/>
      <c r="F10" s="35"/>
      <c r="G10" s="35"/>
      <c r="H10" s="42" t="s">
        <v>1260</v>
      </c>
      <c r="I10" s="42" t="s">
        <v>860</v>
      </c>
      <c r="J10" s="42" t="s">
        <v>861</v>
      </c>
      <c r="K10" s="43">
        <v>45389</v>
      </c>
      <c r="L10" s="43">
        <v>45395</v>
      </c>
      <c r="M10" s="45">
        <v>123567</v>
      </c>
      <c r="N10" s="46" t="s">
        <v>890</v>
      </c>
      <c r="O10" s="43">
        <v>45414</v>
      </c>
      <c r="P10" s="45">
        <v>123567</v>
      </c>
      <c r="Q10" s="46" t="s">
        <v>890</v>
      </c>
      <c r="R10" s="17"/>
      <c r="S10" s="7"/>
      <c r="T10" s="360"/>
      <c r="U10" s="46"/>
    </row>
    <row r="11" spans="1:21" s="19" customFormat="1" ht="25.95" customHeight="1">
      <c r="A11" s="27"/>
      <c r="C11" s="35"/>
      <c r="E11" s="28"/>
      <c r="F11" s="28"/>
      <c r="G11" s="28"/>
      <c r="H11" s="29" t="s">
        <v>1261</v>
      </c>
      <c r="I11" s="25" t="s">
        <v>862</v>
      </c>
      <c r="J11" s="25" t="s">
        <v>863</v>
      </c>
      <c r="K11" s="30">
        <v>45309</v>
      </c>
      <c r="L11" s="30">
        <v>45314</v>
      </c>
      <c r="M11" s="32">
        <v>27654</v>
      </c>
      <c r="N11" s="33" t="s">
        <v>891</v>
      </c>
      <c r="O11" s="30">
        <v>45336</v>
      </c>
      <c r="P11" s="32">
        <v>22654</v>
      </c>
      <c r="Q11" s="33" t="s">
        <v>891</v>
      </c>
      <c r="R11" s="17"/>
      <c r="S11" s="7"/>
      <c r="T11" s="360"/>
      <c r="U11" s="33"/>
    </row>
    <row r="12" spans="1:21" s="19" customFormat="1" ht="25.95" customHeight="1">
      <c r="A12" s="27"/>
      <c r="C12" s="35"/>
      <c r="E12" s="35"/>
      <c r="F12" s="35"/>
      <c r="G12" s="35"/>
      <c r="H12" s="42" t="s">
        <v>1262</v>
      </c>
      <c r="I12" s="47" t="s">
        <v>864</v>
      </c>
      <c r="J12" s="47" t="s">
        <v>865</v>
      </c>
      <c r="K12" s="43">
        <v>45247</v>
      </c>
      <c r="L12" s="43">
        <v>45251</v>
      </c>
      <c r="M12" s="45">
        <v>321780.45</v>
      </c>
      <c r="N12" s="46" t="s">
        <v>892</v>
      </c>
      <c r="O12" s="43">
        <v>45284</v>
      </c>
      <c r="P12" s="45">
        <v>281333</v>
      </c>
      <c r="Q12" s="46" t="s">
        <v>892</v>
      </c>
      <c r="R12" s="17"/>
      <c r="S12" s="7"/>
      <c r="T12" s="360"/>
      <c r="U12" s="46"/>
    </row>
    <row r="13" spans="1:21" s="19" customFormat="1" ht="25.95" customHeight="1">
      <c r="A13" s="27"/>
      <c r="C13" s="35"/>
      <c r="E13" s="28"/>
      <c r="F13" s="28"/>
      <c r="G13" s="28"/>
      <c r="H13" s="29" t="s">
        <v>1263</v>
      </c>
      <c r="I13" s="25" t="s">
        <v>866</v>
      </c>
      <c r="J13" s="25" t="s">
        <v>867</v>
      </c>
      <c r="K13" s="214">
        <v>45115</v>
      </c>
      <c r="L13" s="214">
        <v>45118</v>
      </c>
      <c r="M13" s="32">
        <v>132675</v>
      </c>
      <c r="N13" s="33" t="s">
        <v>882</v>
      </c>
      <c r="O13" s="30">
        <v>45161</v>
      </c>
      <c r="P13" s="32">
        <v>115000</v>
      </c>
      <c r="Q13" s="33" t="s">
        <v>882</v>
      </c>
      <c r="R13" s="17"/>
      <c r="S13" s="7"/>
      <c r="T13" s="360"/>
      <c r="U13" s="33"/>
    </row>
    <row r="14" spans="1:21" s="19" customFormat="1" ht="25.95" customHeight="1">
      <c r="A14" s="419"/>
      <c r="C14" s="354"/>
      <c r="E14" s="35"/>
      <c r="F14" s="35"/>
      <c r="G14" s="35"/>
      <c r="H14" s="42" t="s">
        <v>1264</v>
      </c>
      <c r="I14" s="47" t="s">
        <v>868</v>
      </c>
      <c r="J14" s="47" t="s">
        <v>869</v>
      </c>
      <c r="K14" s="43">
        <v>45001</v>
      </c>
      <c r="L14" s="43">
        <v>45007</v>
      </c>
      <c r="M14" s="45">
        <v>52375</v>
      </c>
      <c r="N14" s="46" t="s">
        <v>894</v>
      </c>
      <c r="O14" s="43">
        <v>45029</v>
      </c>
      <c r="P14" s="45">
        <v>47352</v>
      </c>
      <c r="Q14" s="46" t="s">
        <v>894</v>
      </c>
      <c r="R14" s="17"/>
      <c r="S14" s="7"/>
      <c r="T14" s="360"/>
      <c r="U14" s="46"/>
    </row>
    <row r="15" spans="1:21" s="19" customFormat="1" ht="25.95" customHeight="1">
      <c r="A15" s="27"/>
      <c r="C15" s="35"/>
      <c r="E15" s="28"/>
      <c r="F15" s="28"/>
      <c r="G15" s="28"/>
      <c r="H15" s="29" t="s">
        <v>1265</v>
      </c>
      <c r="I15" s="25" t="s">
        <v>870</v>
      </c>
      <c r="J15" s="25" t="s">
        <v>871</v>
      </c>
      <c r="K15" s="30">
        <v>44875</v>
      </c>
      <c r="L15" s="30">
        <v>44880</v>
      </c>
      <c r="M15" s="32">
        <v>211657</v>
      </c>
      <c r="N15" s="33" t="s">
        <v>883</v>
      </c>
      <c r="O15" s="30">
        <v>44889</v>
      </c>
      <c r="P15" s="32">
        <v>225723</v>
      </c>
      <c r="Q15" s="33" t="s">
        <v>883</v>
      </c>
      <c r="R15" s="17"/>
      <c r="S15" s="7"/>
      <c r="T15" s="360"/>
      <c r="U15" s="33"/>
    </row>
    <row r="16" spans="1:21" s="19" customFormat="1" ht="25.95" customHeight="1">
      <c r="A16" s="27"/>
      <c r="C16" s="35"/>
      <c r="E16" s="35"/>
      <c r="F16" s="35"/>
      <c r="G16" s="35"/>
      <c r="H16" s="42" t="s">
        <v>1266</v>
      </c>
      <c r="I16" s="47" t="s">
        <v>872</v>
      </c>
      <c r="J16" s="47" t="s">
        <v>873</v>
      </c>
      <c r="K16" s="43">
        <v>44807</v>
      </c>
      <c r="L16" s="43">
        <v>44809</v>
      </c>
      <c r="M16" s="45">
        <v>576342</v>
      </c>
      <c r="N16" s="46" t="s">
        <v>893</v>
      </c>
      <c r="O16" s="43">
        <v>44838</v>
      </c>
      <c r="P16" s="45">
        <v>518707.8</v>
      </c>
      <c r="Q16" s="46" t="s">
        <v>893</v>
      </c>
      <c r="R16" s="17"/>
      <c r="S16" s="7"/>
      <c r="T16" s="360"/>
      <c r="U16" s="46"/>
    </row>
    <row r="17" spans="1:21" ht="25.95" customHeight="1">
      <c r="A17" s="196"/>
      <c r="B17" s="95"/>
      <c r="C17" s="60"/>
      <c r="H17" s="29" t="s">
        <v>1267</v>
      </c>
      <c r="I17" s="418" t="s">
        <v>875</v>
      </c>
      <c r="J17" s="418" t="s">
        <v>874</v>
      </c>
      <c r="K17" s="30">
        <v>44739</v>
      </c>
      <c r="L17" s="30">
        <v>44741</v>
      </c>
      <c r="M17" s="32">
        <v>46018.22</v>
      </c>
      <c r="N17" s="99" t="s">
        <v>888</v>
      </c>
      <c r="O17" s="30">
        <v>44756</v>
      </c>
      <c r="P17" s="32">
        <v>41018.22</v>
      </c>
      <c r="Q17" s="99" t="s">
        <v>888</v>
      </c>
      <c r="R17" s="147"/>
      <c r="S17" s="429"/>
      <c r="U17" s="99"/>
    </row>
    <row r="18" spans="1:21" ht="25.95" customHeight="1">
      <c r="A18" s="196"/>
      <c r="B18" s="122"/>
      <c r="C18" s="373"/>
      <c r="D18" s="146"/>
      <c r="E18" s="157"/>
      <c r="F18" s="157"/>
      <c r="G18" s="157"/>
      <c r="H18" s="42" t="s">
        <v>1268</v>
      </c>
      <c r="I18" s="380" t="s">
        <v>876</v>
      </c>
      <c r="J18" s="380" t="s">
        <v>877</v>
      </c>
      <c r="K18" s="43">
        <v>44671</v>
      </c>
      <c r="L18" s="43">
        <v>44675</v>
      </c>
      <c r="M18" s="45">
        <v>21876</v>
      </c>
      <c r="N18" s="47" t="s">
        <v>887</v>
      </c>
      <c r="O18" s="43">
        <v>44694</v>
      </c>
      <c r="P18" s="45">
        <v>16876</v>
      </c>
      <c r="Q18" s="47" t="s">
        <v>887</v>
      </c>
      <c r="R18" s="122"/>
      <c r="S18" s="373"/>
      <c r="U18" s="47"/>
    </row>
    <row r="19" spans="1:21" ht="25.95" customHeight="1">
      <c r="D19" s="146"/>
      <c r="E19" s="146"/>
      <c r="F19" s="146"/>
      <c r="G19" s="146"/>
      <c r="H19" s="29" t="s">
        <v>1269</v>
      </c>
      <c r="I19" s="418" t="s">
        <v>878</v>
      </c>
      <c r="J19" s="418" t="s">
        <v>879</v>
      </c>
      <c r="K19" s="30">
        <v>44603</v>
      </c>
      <c r="L19" s="30">
        <v>44604</v>
      </c>
      <c r="M19" s="32">
        <v>17659.900000000001</v>
      </c>
      <c r="N19" s="99" t="s">
        <v>886</v>
      </c>
      <c r="O19" s="30">
        <v>44637</v>
      </c>
      <c r="P19" s="32">
        <v>14659.900000000001</v>
      </c>
      <c r="Q19" s="99" t="s">
        <v>886</v>
      </c>
      <c r="R19"/>
      <c r="U19" s="99"/>
    </row>
    <row r="20" spans="1:21" s="146" customFormat="1" ht="25.95" customHeight="1">
      <c r="A20" s="156"/>
      <c r="B20" s="24"/>
      <c r="C20" s="157"/>
      <c r="E20" s="157"/>
      <c r="F20" s="157"/>
      <c r="G20" s="157"/>
      <c r="H20" s="380" t="s">
        <v>1270</v>
      </c>
      <c r="I20" s="380" t="s">
        <v>880</v>
      </c>
      <c r="J20" s="380" t="s">
        <v>881</v>
      </c>
      <c r="K20" s="43">
        <v>44541</v>
      </c>
      <c r="L20" s="43">
        <v>44548</v>
      </c>
      <c r="M20" s="45">
        <v>157034.5</v>
      </c>
      <c r="N20" s="380" t="s">
        <v>884</v>
      </c>
      <c r="O20" s="43">
        <v>44579</v>
      </c>
      <c r="P20" s="45">
        <v>141331.05000000002</v>
      </c>
      <c r="Q20" s="380" t="s">
        <v>884</v>
      </c>
      <c r="R20" s="212"/>
      <c r="S20" s="378"/>
      <c r="T20" s="157"/>
      <c r="U20" s="380"/>
    </row>
    <row r="21" spans="1:21" ht="25.95" customHeight="1">
      <c r="H21" s="418"/>
      <c r="I21" s="418"/>
      <c r="J21" s="418"/>
      <c r="K21" s="30"/>
      <c r="L21" s="30"/>
      <c r="M21" s="32"/>
      <c r="N21" s="99"/>
      <c r="O21" s="30">
        <v>44451</v>
      </c>
      <c r="P21" s="32">
        <v>6546.9</v>
      </c>
      <c r="Q21" s="99" t="s">
        <v>885</v>
      </c>
      <c r="R21"/>
      <c r="U21" s="99"/>
    </row>
    <row r="22" spans="1:21" ht="10.050000000000001" customHeight="1">
      <c r="K22"/>
      <c r="L22"/>
      <c r="M22"/>
      <c r="N22" s="96"/>
      <c r="O22" s="93"/>
      <c r="P22" s="93"/>
      <c r="Q22" s="96"/>
      <c r="R22"/>
      <c r="U22" s="96"/>
    </row>
    <row r="23" spans="1:21" s="2" customFormat="1" ht="21" customHeight="1">
      <c r="A23" s="36"/>
      <c r="H23" s="8"/>
      <c r="I23" s="8"/>
      <c r="J23" s="8"/>
      <c r="N23" s="4"/>
      <c r="O23" s="3"/>
      <c r="P23" s="3"/>
      <c r="Q23" s="4"/>
      <c r="U23" s="4"/>
    </row>
    <row r="24" spans="1:21" s="2" customFormat="1" ht="21" customHeight="1">
      <c r="A24" s="36"/>
      <c r="H24" s="8"/>
      <c r="I24" s="8"/>
      <c r="J24" s="8"/>
      <c r="N24" s="4"/>
      <c r="O24" s="3"/>
      <c r="P24" s="3"/>
      <c r="Q24" s="4"/>
      <c r="U24" s="4"/>
    </row>
    <row r="25" spans="1:21" s="2" customFormat="1" ht="21" customHeight="1">
      <c r="A25" s="36"/>
      <c r="H25" s="8"/>
      <c r="I25" s="8"/>
      <c r="J25" s="8"/>
      <c r="N25" s="4"/>
      <c r="O25" s="3"/>
      <c r="P25" s="3"/>
      <c r="Q25" s="4"/>
      <c r="U25" s="4"/>
    </row>
    <row r="26" spans="1:21" ht="21" customHeight="1"/>
    <row r="27" spans="1:21" ht="21" customHeight="1"/>
    <row r="28" spans="1:21" ht="21" customHeight="1"/>
    <row r="29" spans="1:21" ht="21" customHeight="1"/>
  </sheetData>
  <mergeCells count="4">
    <mergeCell ref="A2:B2"/>
    <mergeCell ref="E2:H2"/>
    <mergeCell ref="E4:K4"/>
    <mergeCell ref="E6:G6"/>
  </mergeCells>
  <hyperlinks>
    <hyperlink ref="H7" location="ACl!A1" display="CN24-0005" xr:uid="{90FFC457-A88C-4A99-98DE-64F8312BDC41}"/>
  </hyperlinks>
  <pageMargins left="0.7" right="0.7" top="0.75" bottom="0.75" header="0.3" footer="0.3"/>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A4077-6B41-4B37-9B76-B763EFB2422F}">
  <sheetPr codeName="Sheet99">
    <tabColor rgb="FF4FF721"/>
  </sheetPr>
  <dimension ref="A1:AB30"/>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109375" style="5" bestFit="1" customWidth="1"/>
    <col min="7" max="7" width="13.5546875" style="40" customWidth="1"/>
    <col min="8" max="8" width="8.6640625" style="5" bestFit="1" customWidth="1"/>
    <col min="9" max="9" width="11.88671875" style="37" customWidth="1"/>
    <col min="10" max="10" width="6" style="37" bestFit="1" customWidth="1"/>
    <col min="11" max="11" width="12.88671875" style="37" customWidth="1"/>
    <col min="12" max="12" width="11.6640625" style="5" bestFit="1" customWidth="1"/>
    <col min="13" max="13" width="12.21875" style="5" bestFit="1" customWidth="1"/>
    <col min="14" max="14" width="7.109375" style="38" customWidth="1"/>
    <col min="15" max="15" width="15.6640625" style="38" customWidth="1"/>
    <col min="16" max="16" width="17" style="38" bestFit="1" customWidth="1"/>
    <col min="17" max="17" width="11.77734375" style="38" customWidth="1"/>
    <col min="18" max="18" width="22.109375" style="38" bestFit="1" customWidth="1"/>
    <col min="19" max="19" width="18.109375" style="38" customWidth="1"/>
    <col min="20" max="20" width="1.77734375" style="5" customWidth="1"/>
    <col min="21" max="21" width="1.77734375" style="2" customWidth="1"/>
    <col min="23" max="23" width="11.109375" style="5" bestFit="1" customWidth="1"/>
    <col min="24" max="24" width="11.44140625" style="5" customWidth="1"/>
    <col min="25" max="25" width="12.77734375" style="5" bestFit="1" customWidth="1"/>
    <col min="26" max="26" width="27.109375" style="5" customWidth="1"/>
    <col min="27" max="16384" width="9.109375" style="5"/>
  </cols>
  <sheetData>
    <row r="1" spans="1:28" s="2" customFormat="1">
      <c r="A1" s="1"/>
      <c r="B1"/>
      <c r="G1" s="8"/>
      <c r="I1" s="3"/>
      <c r="J1" s="3"/>
      <c r="K1" s="3"/>
      <c r="N1" s="4"/>
      <c r="O1" s="4"/>
      <c r="P1" s="4"/>
      <c r="Q1" s="4"/>
      <c r="R1" s="4"/>
      <c r="S1" s="4"/>
    </row>
    <row r="2" spans="1:28" customFormat="1" ht="35.4" customHeight="1">
      <c r="A2" s="1800"/>
      <c r="B2" s="1769"/>
      <c r="C2" s="2"/>
      <c r="D2" s="5"/>
      <c r="E2" s="6" t="s">
        <v>172</v>
      </c>
      <c r="F2" s="6"/>
      <c r="G2" s="40"/>
      <c r="H2" s="5"/>
      <c r="I2" s="5"/>
      <c r="J2" s="5"/>
      <c r="K2" s="5"/>
      <c r="L2" s="5"/>
      <c r="M2" s="5"/>
      <c r="N2" s="5"/>
      <c r="O2" s="5"/>
      <c r="P2" s="5"/>
      <c r="Q2" s="5"/>
      <c r="R2" s="5"/>
      <c r="S2" s="5"/>
      <c r="T2" s="17"/>
      <c r="U2" s="7"/>
    </row>
    <row r="3" spans="1:28" s="2" customFormat="1" ht="14.4" customHeight="1">
      <c r="A3" s="1"/>
      <c r="B3"/>
      <c r="G3" s="8"/>
      <c r="T3" s="7"/>
      <c r="U3" s="7"/>
    </row>
    <row r="4" spans="1:28" s="16" customFormat="1" ht="34.950000000000003" customHeight="1">
      <c r="A4" s="13"/>
      <c r="B4" s="14"/>
      <c r="C4" s="15"/>
      <c r="E4" s="1798" t="s">
        <v>1318</v>
      </c>
      <c r="F4" s="1798"/>
      <c r="G4" s="1799"/>
      <c r="H4" s="1799"/>
      <c r="I4" s="1799"/>
      <c r="J4" s="410"/>
      <c r="K4" s="18"/>
      <c r="L4" s="18"/>
      <c r="M4" s="18"/>
      <c r="N4" s="18"/>
      <c r="O4" s="18"/>
      <c r="P4" s="18"/>
      <c r="Q4" s="18"/>
      <c r="R4" s="18"/>
      <c r="S4" s="18"/>
      <c r="T4" s="17"/>
      <c r="U4" s="7"/>
    </row>
    <row r="5" spans="1:28" s="16" customFormat="1" ht="10.050000000000001" customHeight="1">
      <c r="A5" s="13"/>
      <c r="B5" s="14"/>
      <c r="C5" s="15"/>
      <c r="E5" s="17"/>
      <c r="F5" s="17"/>
      <c r="G5" s="14"/>
      <c r="H5" s="17"/>
      <c r="I5" s="17"/>
      <c r="J5" s="17"/>
      <c r="K5" s="17"/>
      <c r="L5" s="17"/>
      <c r="M5" s="17"/>
      <c r="N5" s="17"/>
      <c r="O5" s="17"/>
      <c r="P5" s="17"/>
      <c r="Q5" s="17"/>
      <c r="R5" s="17"/>
      <c r="S5" s="17"/>
      <c r="T5" s="17"/>
      <c r="U5" s="7"/>
    </row>
    <row r="6" spans="1:28" s="183" customFormat="1" ht="25.95" customHeight="1">
      <c r="A6" s="27"/>
      <c r="B6" s="27"/>
      <c r="C6" s="525"/>
      <c r="D6" s="526"/>
      <c r="E6" s="900"/>
      <c r="F6" s="480" t="s">
        <v>48</v>
      </c>
      <c r="G6" s="480" t="s">
        <v>10</v>
      </c>
      <c r="H6" s="480" t="s">
        <v>270</v>
      </c>
      <c r="I6" s="480" t="s">
        <v>271</v>
      </c>
      <c r="J6" s="480" t="s">
        <v>142</v>
      </c>
      <c r="K6" s="480" t="s">
        <v>67</v>
      </c>
      <c r="L6" s="480" t="s">
        <v>753</v>
      </c>
      <c r="M6" s="480" t="s">
        <v>146</v>
      </c>
      <c r="N6" s="480" t="s">
        <v>385</v>
      </c>
      <c r="O6" s="480" t="s">
        <v>153</v>
      </c>
      <c r="P6" s="480" t="s">
        <v>151</v>
      </c>
      <c r="Q6" s="480" t="s">
        <v>149</v>
      </c>
      <c r="R6" s="480" t="s">
        <v>1</v>
      </c>
      <c r="S6" s="480" t="s">
        <v>123</v>
      </c>
      <c r="T6" s="522"/>
      <c r="U6" s="479"/>
      <c r="W6" s="527" t="s">
        <v>952</v>
      </c>
      <c r="X6" s="527" t="s">
        <v>986</v>
      </c>
      <c r="Y6" s="527" t="s">
        <v>987</v>
      </c>
      <c r="AA6" s="480" t="s">
        <v>1016</v>
      </c>
      <c r="AB6" s="480" t="s">
        <v>158</v>
      </c>
    </row>
    <row r="7" spans="1:28" s="19" customFormat="1" ht="25.95" customHeight="1">
      <c r="A7" s="27"/>
      <c r="B7" s="28"/>
      <c r="C7" s="15"/>
      <c r="D7" s="16"/>
      <c r="E7" s="28"/>
      <c r="F7" s="28"/>
      <c r="G7" s="29" t="s">
        <v>898</v>
      </c>
      <c r="H7" s="29" t="s">
        <v>272</v>
      </c>
      <c r="I7" s="29" t="s">
        <v>899</v>
      </c>
      <c r="J7" s="1067">
        <v>2022</v>
      </c>
      <c r="K7" s="33" t="s">
        <v>144</v>
      </c>
      <c r="L7" s="25" t="s">
        <v>148</v>
      </c>
      <c r="M7" s="29" t="s">
        <v>143</v>
      </c>
      <c r="N7" s="33">
        <v>1492</v>
      </c>
      <c r="O7" s="1067" t="s">
        <v>900</v>
      </c>
      <c r="P7" s="1067" t="s">
        <v>901</v>
      </c>
      <c r="Q7" s="31">
        <v>365000</v>
      </c>
      <c r="R7" s="33" t="s">
        <v>902</v>
      </c>
      <c r="S7" s="454" t="s">
        <v>1343</v>
      </c>
      <c r="T7" s="17"/>
      <c r="U7" s="7"/>
      <c r="W7" s="29" t="s">
        <v>953</v>
      </c>
      <c r="X7" s="29">
        <v>45028</v>
      </c>
      <c r="Y7" s="29">
        <v>45226</v>
      </c>
      <c r="AA7" s="1060">
        <v>5</v>
      </c>
      <c r="AB7" s="1019" t="s">
        <v>159</v>
      </c>
    </row>
    <row r="8" spans="1:28" s="19" customFormat="1" ht="25.95" customHeight="1">
      <c r="A8" s="27"/>
      <c r="B8" s="28"/>
      <c r="C8" s="35"/>
      <c r="E8" s="35"/>
      <c r="F8" s="35"/>
      <c r="G8" s="42" t="s">
        <v>36</v>
      </c>
      <c r="H8" s="42" t="s">
        <v>903</v>
      </c>
      <c r="I8" s="42" t="s">
        <v>904</v>
      </c>
      <c r="J8" s="1068">
        <v>2018</v>
      </c>
      <c r="K8" s="46" t="s">
        <v>275</v>
      </c>
      <c r="L8" s="42" t="s">
        <v>148</v>
      </c>
      <c r="M8" s="42" t="s">
        <v>154</v>
      </c>
      <c r="N8" s="46">
        <v>1598</v>
      </c>
      <c r="O8" s="1068" t="s">
        <v>905</v>
      </c>
      <c r="P8" s="1068" t="s">
        <v>906</v>
      </c>
      <c r="Q8" s="44">
        <v>285000</v>
      </c>
      <c r="R8" s="46" t="s">
        <v>34</v>
      </c>
      <c r="S8" s="455"/>
      <c r="T8" s="17"/>
      <c r="U8" s="7"/>
      <c r="W8" s="42" t="s">
        <v>954</v>
      </c>
      <c r="X8" s="42"/>
      <c r="Y8" s="42"/>
      <c r="AA8" s="1061">
        <v>5</v>
      </c>
      <c r="AB8" s="1062" t="s">
        <v>159</v>
      </c>
    </row>
    <row r="9" spans="1:28" s="19" customFormat="1" ht="25.95" customHeight="1">
      <c r="A9" s="27"/>
      <c r="B9" s="28"/>
      <c r="C9" s="35"/>
      <c r="E9" s="28"/>
      <c r="F9" s="28"/>
      <c r="G9" s="29" t="s">
        <v>907</v>
      </c>
      <c r="H9" s="29" t="s">
        <v>908</v>
      </c>
      <c r="I9" s="29" t="s">
        <v>909</v>
      </c>
      <c r="J9" s="1067">
        <v>2013</v>
      </c>
      <c r="K9" s="33" t="s">
        <v>910</v>
      </c>
      <c r="L9" s="25" t="s">
        <v>148</v>
      </c>
      <c r="M9" s="29" t="s">
        <v>154</v>
      </c>
      <c r="N9" s="33">
        <v>1850</v>
      </c>
      <c r="O9" s="1067" t="s">
        <v>912</v>
      </c>
      <c r="P9" s="1067" t="s">
        <v>913</v>
      </c>
      <c r="Q9" s="31">
        <v>750000</v>
      </c>
      <c r="R9" s="33" t="s">
        <v>914</v>
      </c>
      <c r="S9" s="454"/>
      <c r="T9" s="17"/>
      <c r="U9" s="7"/>
      <c r="W9" s="29" t="s">
        <v>955</v>
      </c>
      <c r="X9" s="29"/>
      <c r="Y9" s="29"/>
      <c r="AA9" s="1060">
        <v>5</v>
      </c>
      <c r="AB9" s="1019" t="s">
        <v>911</v>
      </c>
    </row>
    <row r="10" spans="1:28" s="19" customFormat="1" ht="25.95" customHeight="1">
      <c r="A10" s="27"/>
      <c r="B10" s="28"/>
      <c r="C10" s="35"/>
      <c r="E10" s="35"/>
      <c r="F10" s="35"/>
      <c r="G10" s="47" t="s">
        <v>140</v>
      </c>
      <c r="H10" s="47" t="s">
        <v>949</v>
      </c>
      <c r="I10" s="42" t="s">
        <v>273</v>
      </c>
      <c r="J10" s="1068">
        <v>2021</v>
      </c>
      <c r="K10" s="46" t="s">
        <v>144</v>
      </c>
      <c r="L10" s="42" t="s">
        <v>148</v>
      </c>
      <c r="M10" s="42" t="s">
        <v>143</v>
      </c>
      <c r="N10" s="46">
        <v>1492</v>
      </c>
      <c r="O10" s="1068" t="s">
        <v>915</v>
      </c>
      <c r="P10" s="1068" t="s">
        <v>916</v>
      </c>
      <c r="Q10" s="44">
        <v>2000000</v>
      </c>
      <c r="R10" s="431" t="s">
        <v>12</v>
      </c>
      <c r="S10" s="455"/>
      <c r="T10" s="17"/>
      <c r="U10" s="7"/>
      <c r="W10" s="42" t="s">
        <v>956</v>
      </c>
      <c r="X10" s="42"/>
      <c r="Y10" s="42"/>
      <c r="AA10" s="1061">
        <v>5</v>
      </c>
      <c r="AB10" s="1062" t="s">
        <v>569</v>
      </c>
    </row>
    <row r="11" spans="1:28" s="19" customFormat="1" ht="25.95" customHeight="1">
      <c r="A11" s="27"/>
      <c r="B11" s="28"/>
      <c r="C11" s="35"/>
      <c r="E11" s="28"/>
      <c r="F11" s="28"/>
      <c r="G11" s="25" t="s">
        <v>917</v>
      </c>
      <c r="H11" s="25" t="s">
        <v>903</v>
      </c>
      <c r="I11" s="29" t="s">
        <v>918</v>
      </c>
      <c r="J11" s="1067">
        <v>2012</v>
      </c>
      <c r="K11" s="33" t="s">
        <v>919</v>
      </c>
      <c r="L11" s="25" t="s">
        <v>148</v>
      </c>
      <c r="M11" s="29" t="s">
        <v>154</v>
      </c>
      <c r="N11" s="33">
        <v>1598</v>
      </c>
      <c r="O11" s="1067" t="s">
        <v>920</v>
      </c>
      <c r="P11" s="1067" t="s">
        <v>921</v>
      </c>
      <c r="Q11" s="31">
        <v>180000</v>
      </c>
      <c r="R11" s="33" t="s">
        <v>922</v>
      </c>
      <c r="S11" s="454"/>
      <c r="T11" s="17"/>
      <c r="U11" s="7"/>
      <c r="W11" s="29" t="s">
        <v>957</v>
      </c>
      <c r="X11" s="29"/>
      <c r="Y11" s="29"/>
      <c r="AA11" s="1060">
        <v>5</v>
      </c>
      <c r="AB11" s="1019" t="s">
        <v>568</v>
      </c>
    </row>
    <row r="12" spans="1:28" s="19" customFormat="1" ht="25.95" customHeight="1">
      <c r="A12" s="27"/>
      <c r="B12" s="28"/>
      <c r="C12" s="35"/>
      <c r="E12" s="35"/>
      <c r="F12" s="35"/>
      <c r="G12" s="47" t="s">
        <v>1460</v>
      </c>
      <c r="H12" s="47" t="s">
        <v>903</v>
      </c>
      <c r="I12" s="42" t="s">
        <v>923</v>
      </c>
      <c r="J12" s="1068">
        <v>2017</v>
      </c>
      <c r="K12" s="46" t="s">
        <v>144</v>
      </c>
      <c r="L12" s="47" t="s">
        <v>1418</v>
      </c>
      <c r="M12" s="42" t="s">
        <v>925</v>
      </c>
      <c r="N12" s="46"/>
      <c r="O12" s="1068"/>
      <c r="P12" s="1068" t="s">
        <v>926</v>
      </c>
      <c r="Q12" s="44">
        <v>575000</v>
      </c>
      <c r="R12" s="46"/>
      <c r="S12" s="455"/>
      <c r="T12" s="17"/>
      <c r="U12" s="7"/>
      <c r="W12" s="42" t="s">
        <v>958</v>
      </c>
      <c r="X12" s="42"/>
      <c r="Y12" s="42"/>
      <c r="AA12" s="1063">
        <v>5</v>
      </c>
      <c r="AB12" s="1064" t="s">
        <v>924</v>
      </c>
    </row>
    <row r="13" spans="1:28" s="19" customFormat="1" ht="25.95" customHeight="1">
      <c r="A13" s="27"/>
      <c r="B13" s="28"/>
      <c r="C13" s="35"/>
      <c r="E13" s="28"/>
      <c r="F13" s="28"/>
      <c r="G13" s="25" t="s">
        <v>927</v>
      </c>
      <c r="H13" s="25" t="s">
        <v>928</v>
      </c>
      <c r="I13" s="29" t="s">
        <v>929</v>
      </c>
      <c r="J13" s="1067">
        <v>2019</v>
      </c>
      <c r="K13" s="33" t="s">
        <v>919</v>
      </c>
      <c r="L13" s="29" t="s">
        <v>1418</v>
      </c>
      <c r="M13" s="29" t="s">
        <v>925</v>
      </c>
      <c r="N13" s="33"/>
      <c r="O13" s="1067" t="s">
        <v>930</v>
      </c>
      <c r="P13" s="1067" t="s">
        <v>931</v>
      </c>
      <c r="Q13" s="31">
        <v>1600000</v>
      </c>
      <c r="R13" s="33" t="s">
        <v>932</v>
      </c>
      <c r="S13" s="454"/>
      <c r="T13" s="17"/>
      <c r="U13" s="7"/>
      <c r="W13" s="29" t="s">
        <v>959</v>
      </c>
      <c r="X13" s="29"/>
      <c r="Y13" s="29"/>
      <c r="AA13" s="1065">
        <v>5</v>
      </c>
      <c r="AB13" s="1066" t="s">
        <v>911</v>
      </c>
    </row>
    <row r="14" spans="1:28" s="19" customFormat="1" ht="25.95" customHeight="1">
      <c r="A14" s="27"/>
      <c r="B14" s="28"/>
      <c r="C14" s="35"/>
      <c r="E14" s="35"/>
      <c r="F14" s="35"/>
      <c r="G14" s="47" t="s">
        <v>40</v>
      </c>
      <c r="H14" s="47" t="s">
        <v>933</v>
      </c>
      <c r="I14" s="42" t="s">
        <v>934</v>
      </c>
      <c r="J14" s="1068">
        <v>2022</v>
      </c>
      <c r="K14" s="46" t="s">
        <v>919</v>
      </c>
      <c r="L14" s="42" t="s">
        <v>148</v>
      </c>
      <c r="M14" s="42" t="s">
        <v>154</v>
      </c>
      <c r="N14" s="46">
        <v>1197</v>
      </c>
      <c r="O14" s="1068" t="s">
        <v>936</v>
      </c>
      <c r="P14" s="1068" t="s">
        <v>2019</v>
      </c>
      <c r="Q14" s="44">
        <v>275000</v>
      </c>
      <c r="R14" s="46" t="s">
        <v>37</v>
      </c>
      <c r="S14" s="455"/>
      <c r="T14" s="17"/>
      <c r="U14" s="7"/>
      <c r="W14" s="42" t="s">
        <v>960</v>
      </c>
      <c r="X14" s="42"/>
      <c r="Y14" s="42"/>
      <c r="AA14" s="1061">
        <v>5</v>
      </c>
      <c r="AB14" s="1062" t="s">
        <v>935</v>
      </c>
    </row>
    <row r="15" spans="1:28" s="19" customFormat="1" ht="25.95" customHeight="1">
      <c r="A15" s="27"/>
      <c r="B15" s="28"/>
      <c r="C15" s="35"/>
      <c r="E15" s="28"/>
      <c r="F15" s="28"/>
      <c r="G15" s="25" t="s">
        <v>937</v>
      </c>
      <c r="H15" s="25" t="s">
        <v>933</v>
      </c>
      <c r="I15" s="29" t="s">
        <v>938</v>
      </c>
      <c r="J15" s="1067">
        <v>2020</v>
      </c>
      <c r="K15" s="33" t="s">
        <v>919</v>
      </c>
      <c r="L15" s="29" t="s">
        <v>148</v>
      </c>
      <c r="M15" s="29" t="s">
        <v>154</v>
      </c>
      <c r="N15" s="33">
        <v>1298</v>
      </c>
      <c r="O15" s="1067" t="s">
        <v>940</v>
      </c>
      <c r="P15" s="1067" t="s">
        <v>941</v>
      </c>
      <c r="Q15" s="31">
        <v>215000</v>
      </c>
      <c r="R15" s="33" t="s">
        <v>942</v>
      </c>
      <c r="S15" s="454"/>
      <c r="T15" s="17"/>
      <c r="U15" s="7"/>
      <c r="W15" s="29" t="s">
        <v>961</v>
      </c>
      <c r="X15" s="29"/>
      <c r="Y15" s="29"/>
      <c r="AA15" s="1065">
        <v>5</v>
      </c>
      <c r="AB15" s="1066" t="s">
        <v>939</v>
      </c>
    </row>
    <row r="16" spans="1:28" s="19" customFormat="1" ht="25.95" customHeight="1">
      <c r="A16" s="27"/>
      <c r="B16" s="28"/>
      <c r="C16" s="35"/>
      <c r="E16" s="35"/>
      <c r="F16" s="35"/>
      <c r="G16" s="47" t="s">
        <v>943</v>
      </c>
      <c r="H16" s="47" t="s">
        <v>944</v>
      </c>
      <c r="I16" s="42" t="s">
        <v>945</v>
      </c>
      <c r="J16" s="1068">
        <v>2024</v>
      </c>
      <c r="K16" s="46" t="s">
        <v>144</v>
      </c>
      <c r="L16" s="42" t="s">
        <v>148</v>
      </c>
      <c r="M16" s="42" t="s">
        <v>925</v>
      </c>
      <c r="N16" s="46"/>
      <c r="O16" s="1068"/>
      <c r="P16" s="1068" t="s">
        <v>947</v>
      </c>
      <c r="Q16" s="44">
        <v>431000</v>
      </c>
      <c r="R16" s="46" t="s">
        <v>948</v>
      </c>
      <c r="S16" s="455"/>
      <c r="T16" s="17"/>
      <c r="U16" s="7"/>
      <c r="W16" s="42" t="s">
        <v>962</v>
      </c>
      <c r="X16" s="42"/>
      <c r="Y16" s="42"/>
      <c r="AA16" s="1061">
        <v>4</v>
      </c>
      <c r="AB16" s="1062" t="s">
        <v>946</v>
      </c>
    </row>
    <row r="17" spans="1:28" s="54" customFormat="1" ht="25.95" customHeight="1">
      <c r="A17" s="27"/>
      <c r="B17" s="95"/>
      <c r="C17" s="60"/>
      <c r="E17" s="160"/>
      <c r="F17" s="160"/>
      <c r="G17" s="61"/>
      <c r="I17" s="160"/>
      <c r="J17" s="1033"/>
      <c r="N17" s="377"/>
      <c r="O17" s="377"/>
      <c r="P17" s="377"/>
      <c r="Q17" s="377"/>
      <c r="R17" s="377"/>
      <c r="S17" s="377"/>
      <c r="T17" s="147"/>
      <c r="U17" s="429"/>
    </row>
    <row r="18" spans="1:28" ht="25.95" customHeight="1">
      <c r="A18" s="196"/>
      <c r="B18" s="95"/>
      <c r="E18" s="2"/>
      <c r="F18" s="2"/>
      <c r="G18" s="8"/>
      <c r="H18" s="2"/>
      <c r="I18" s="3"/>
      <c r="J18" s="1069"/>
      <c r="K18" s="2"/>
      <c r="L18" s="1558"/>
      <c r="M18" s="2"/>
      <c r="N18" s="4"/>
      <c r="O18" s="4"/>
      <c r="P18" s="4"/>
      <c r="Q18" s="4"/>
      <c r="R18" s="4"/>
      <c r="S18" s="4"/>
      <c r="T18" s="147"/>
      <c r="U18" s="429"/>
      <c r="AA18" s="2"/>
      <c r="AB18" s="2"/>
    </row>
    <row r="19" spans="1:28" ht="25.95" customHeight="1">
      <c r="A19" s="196"/>
      <c r="B19" s="122"/>
      <c r="C19" s="157"/>
      <c r="D19" s="146"/>
      <c r="E19" s="146"/>
      <c r="F19" s="146"/>
      <c r="G19" s="2144"/>
      <c r="H19" s="2144"/>
      <c r="I19" s="18"/>
      <c r="J19" s="1070"/>
      <c r="K19" s="122"/>
      <c r="L19" s="122"/>
      <c r="M19" s="122"/>
      <c r="N19" s="209"/>
      <c r="O19" s="209"/>
      <c r="P19" s="209"/>
      <c r="Q19" s="209"/>
      <c r="R19" s="209"/>
      <c r="S19" s="209"/>
      <c r="T19" s="122"/>
      <c r="U19" s="373"/>
      <c r="AA19" s="122"/>
      <c r="AB19" s="122"/>
    </row>
    <row r="20" spans="1:28" ht="25.95" customHeight="1">
      <c r="C20" s="157"/>
      <c r="D20" s="146"/>
      <c r="E20" s="157"/>
      <c r="F20" s="157"/>
      <c r="G20" s="8"/>
      <c r="H20" s="47"/>
      <c r="I20" s="42"/>
      <c r="J20" s="1068"/>
      <c r="K20" s="42"/>
      <c r="L20" s="42"/>
      <c r="M20" s="42"/>
      <c r="N20" s="46"/>
      <c r="O20" s="46"/>
      <c r="P20" s="46"/>
      <c r="Q20" s="58"/>
      <c r="R20" s="995"/>
      <c r="S20" s="995"/>
      <c r="T20"/>
      <c r="AA20" s="42"/>
      <c r="AB20" s="42"/>
    </row>
    <row r="21" spans="1:28" s="146" customFormat="1" ht="25.95" customHeight="1">
      <c r="A21" s="156"/>
      <c r="B21" s="24"/>
      <c r="C21" s="157"/>
      <c r="G21" s="2144"/>
      <c r="H21" s="2144"/>
      <c r="I21" s="41"/>
      <c r="J21" s="41"/>
      <c r="K21" s="24"/>
      <c r="L21" s="2144"/>
      <c r="M21" s="2144"/>
      <c r="N21" s="24"/>
      <c r="O21" s="24"/>
      <c r="P21" s="24"/>
      <c r="Q21" s="24"/>
      <c r="R21" s="165"/>
      <c r="S21" s="165"/>
      <c r="T21" s="212"/>
      <c r="U21" s="378"/>
    </row>
    <row r="22" spans="1:28" ht="25.95" customHeight="1">
      <c r="G22" s="56"/>
      <c r="H22"/>
      <c r="I22" s="93"/>
      <c r="J22" s="93"/>
      <c r="K22" s="93"/>
      <c r="L22"/>
      <c r="M22"/>
      <c r="N22" s="96"/>
      <c r="O22" s="96"/>
      <c r="P22" s="96"/>
      <c r="Q22" s="96"/>
      <c r="R22" s="96"/>
      <c r="S22" s="96"/>
      <c r="T22"/>
    </row>
    <row r="23" spans="1:28" ht="25.95" customHeight="1">
      <c r="G23" s="56"/>
      <c r="H23"/>
      <c r="I23" s="93"/>
      <c r="J23" s="93"/>
      <c r="K23" s="93"/>
      <c r="L23"/>
      <c r="M23"/>
      <c r="N23" s="96"/>
      <c r="O23" s="96"/>
      <c r="P23" s="96"/>
      <c r="Q23" s="96"/>
      <c r="R23" s="96"/>
      <c r="S23" s="96"/>
      <c r="T23"/>
    </row>
    <row r="24" spans="1:28" s="2" customFormat="1" ht="21" customHeight="1">
      <c r="A24" s="36"/>
      <c r="G24" s="8"/>
      <c r="I24" s="3"/>
      <c r="J24" s="3"/>
      <c r="K24" s="3"/>
      <c r="N24" s="4"/>
      <c r="O24" s="4"/>
      <c r="P24" s="4"/>
      <c r="Q24" s="4"/>
      <c r="R24" s="4"/>
      <c r="S24" s="4"/>
    </row>
    <row r="25" spans="1:28" s="2" customFormat="1" ht="21" customHeight="1">
      <c r="A25" s="36"/>
      <c r="G25" s="8"/>
      <c r="I25" s="3"/>
      <c r="J25" s="3"/>
      <c r="K25" s="3"/>
      <c r="N25" s="4"/>
      <c r="O25" s="4"/>
      <c r="P25" s="4"/>
      <c r="Q25" s="4"/>
      <c r="R25" s="4"/>
      <c r="S25" s="4"/>
    </row>
    <row r="26" spans="1:28" s="2" customFormat="1" ht="21" customHeight="1">
      <c r="A26" s="36"/>
      <c r="G26" s="8"/>
      <c r="I26" s="3"/>
      <c r="J26" s="3"/>
      <c r="K26" s="3"/>
      <c r="N26" s="4"/>
      <c r="O26" s="4"/>
      <c r="P26" s="4"/>
      <c r="Q26" s="4"/>
      <c r="R26" s="4"/>
      <c r="S26" s="4"/>
    </row>
    <row r="27" spans="1:28" ht="21" customHeight="1"/>
    <row r="28" spans="1:28" ht="21" customHeight="1"/>
    <row r="29" spans="1:28" ht="21" customHeight="1"/>
    <row r="30" spans="1:28" ht="21" customHeight="1"/>
  </sheetData>
  <mergeCells count="5">
    <mergeCell ref="L21:M21"/>
    <mergeCell ref="A2:B2"/>
    <mergeCell ref="E4:I4"/>
    <mergeCell ref="G19:H19"/>
    <mergeCell ref="G21:H21"/>
  </mergeCells>
  <phoneticPr fontId="17" type="noConversion"/>
  <pageMargins left="0.7" right="0.7" top="0.75" bottom="0.75" header="0.3" footer="0.3"/>
  <drawing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9A839-4361-4FA5-BE82-71EB7A738285}">
  <sheetPr codeName="Sheet101">
    <tabColor rgb="FF4FF721"/>
  </sheetPr>
  <dimension ref="A1"/>
  <sheetViews>
    <sheetView workbookViewId="0">
      <selection activeCell="D25" sqref="D25"/>
    </sheetView>
  </sheetViews>
  <sheetFormatPr defaultRowHeight="14.4"/>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31D6-F9D6-4FF5-A473-04C99F1868F9}">
  <sheetPr codeName="Sheet102">
    <tabColor rgb="FF4FF721"/>
  </sheetPr>
  <dimension ref="A1:AB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8.33203125" style="40" hidden="1" customWidth="1"/>
    <col min="9" max="9" width="30.44140625" style="5" customWidth="1"/>
    <col min="10" max="10" width="11.33203125" style="5" customWidth="1"/>
    <col min="11" max="11" width="5.21875" style="5" bestFit="1" customWidth="1"/>
    <col min="12" max="12" width="18.77734375" style="5" customWidth="1"/>
    <col min="13" max="13" width="26.5546875" style="37" customWidth="1"/>
    <col min="14" max="14" width="10.21875" style="40" bestFit="1" customWidth="1"/>
    <col min="15" max="15" width="11.5546875" style="73" bestFit="1" customWidth="1"/>
    <col min="16" max="16" width="13.88671875" style="73" customWidth="1"/>
    <col min="17" max="17" width="36.21875" style="37" customWidth="1"/>
    <col min="18" max="18" width="4.21875" style="37" customWidth="1"/>
    <col min="19" max="19" width="1.77734375" style="38" customWidth="1"/>
    <col min="20" max="20" width="1.88671875" style="2" customWidth="1"/>
    <col min="21" max="21" width="11.21875" style="5" bestFit="1" customWidth="1"/>
    <col min="22" max="22" width="14.44140625" style="5" bestFit="1" customWidth="1"/>
    <col min="23" max="23" width="5.21875" style="5" bestFit="1" customWidth="1"/>
    <col min="24" max="25" width="9.109375" style="5"/>
    <col min="26" max="26" width="13.6640625" style="5" bestFit="1" customWidth="1"/>
    <col min="27" max="27" width="12.77734375" style="5" bestFit="1" customWidth="1"/>
    <col min="28" max="28" width="13.88671875" style="5" bestFit="1" customWidth="1"/>
    <col min="29" max="16384" width="9.109375" style="5"/>
  </cols>
  <sheetData>
    <row r="1" spans="1:28" s="2" customFormat="1" ht="14.4" customHeight="1">
      <c r="A1" s="1"/>
      <c r="B1"/>
      <c r="C1" s="171"/>
      <c r="D1" s="171"/>
      <c r="E1" s="171"/>
      <c r="F1" s="171"/>
      <c r="G1" s="171"/>
      <c r="H1" s="171"/>
      <c r="I1" s="171"/>
      <c r="J1" s="171"/>
      <c r="K1" s="171"/>
      <c r="L1" s="171"/>
      <c r="M1" s="171"/>
      <c r="N1" s="171"/>
      <c r="O1" s="171"/>
      <c r="P1" s="171"/>
      <c r="Q1" s="171"/>
      <c r="R1" s="171"/>
      <c r="S1" s="171"/>
      <c r="T1" s="171"/>
    </row>
    <row r="2" spans="1:28" customFormat="1" ht="35.4" customHeight="1">
      <c r="A2" s="1800"/>
      <c r="B2" s="1800"/>
      <c r="C2" s="171"/>
      <c r="D2" s="5"/>
      <c r="E2" s="1797" t="s">
        <v>2076</v>
      </c>
      <c r="F2" s="1797"/>
      <c r="G2" s="1797"/>
      <c r="H2" s="1797"/>
      <c r="I2" s="1797"/>
      <c r="J2" s="1797"/>
      <c r="K2" s="1797"/>
      <c r="L2" s="1797"/>
      <c r="M2" s="1797"/>
      <c r="N2" s="1797"/>
      <c r="O2" s="1797"/>
      <c r="P2" s="1797"/>
      <c r="Q2" s="5"/>
      <c r="R2" s="5"/>
      <c r="S2" s="5"/>
      <c r="T2" s="171"/>
    </row>
    <row r="3" spans="1:28" customFormat="1" ht="14.4" customHeight="1">
      <c r="A3" s="1"/>
      <c r="C3" s="171"/>
      <c r="D3" s="171"/>
      <c r="E3" s="171"/>
      <c r="F3" s="171"/>
      <c r="G3" s="171"/>
      <c r="H3" s="171"/>
      <c r="I3" s="171"/>
      <c r="J3" s="171"/>
      <c r="K3" s="171"/>
      <c r="L3" s="171"/>
      <c r="M3" s="171"/>
      <c r="N3" s="171"/>
      <c r="O3" s="171"/>
      <c r="P3" s="171"/>
      <c r="Q3" s="171"/>
      <c r="R3" s="171"/>
      <c r="S3" s="171"/>
      <c r="T3" s="171"/>
    </row>
    <row r="4" spans="1:28" s="16" customFormat="1" ht="34.950000000000003" customHeight="1">
      <c r="A4" s="13"/>
      <c r="B4" s="14"/>
      <c r="C4" s="171"/>
      <c r="E4" s="1798" t="s">
        <v>1507</v>
      </c>
      <c r="F4" s="1798"/>
      <c r="G4" s="1798"/>
      <c r="H4" s="1798"/>
      <c r="I4" s="1798"/>
      <c r="J4" s="41"/>
      <c r="K4" s="41"/>
      <c r="M4" s="112"/>
      <c r="N4" s="112"/>
      <c r="O4" s="112"/>
      <c r="P4" s="66"/>
      <c r="Q4" s="18"/>
      <c r="R4" s="18"/>
      <c r="S4" s="18"/>
      <c r="T4" s="171"/>
    </row>
    <row r="5" spans="1:28" s="16" customFormat="1" ht="10.050000000000001" customHeight="1">
      <c r="A5" s="13"/>
      <c r="B5" s="14"/>
      <c r="C5" s="171"/>
      <c r="E5" s="104"/>
      <c r="F5" s="104"/>
      <c r="G5" s="104"/>
      <c r="H5" s="41"/>
      <c r="I5" s="41"/>
      <c r="J5" s="41"/>
      <c r="K5" s="41"/>
      <c r="M5" s="112"/>
      <c r="N5" s="112"/>
      <c r="O5" s="112"/>
      <c r="P5" s="66"/>
      <c r="Q5" s="18"/>
      <c r="R5" s="18"/>
      <c r="S5" s="18"/>
      <c r="T5" s="171"/>
    </row>
    <row r="6" spans="1:28" s="19" customFormat="1" ht="25.95" customHeight="1">
      <c r="A6" s="27"/>
      <c r="B6" s="28"/>
      <c r="C6" s="171"/>
      <c r="E6" s="133"/>
      <c r="F6" s="134" t="s">
        <v>48</v>
      </c>
      <c r="G6" s="134" t="s">
        <v>1182</v>
      </c>
      <c r="H6" s="134" t="s">
        <v>1182</v>
      </c>
      <c r="I6" s="134" t="s">
        <v>1182</v>
      </c>
      <c r="J6" s="134" t="s">
        <v>448</v>
      </c>
      <c r="K6" s="221" t="s">
        <v>451</v>
      </c>
      <c r="L6" s="137" t="s">
        <v>1505</v>
      </c>
      <c r="M6" s="137" t="s">
        <v>458</v>
      </c>
      <c r="N6" s="137" t="s">
        <v>974</v>
      </c>
      <c r="O6" s="823" t="s">
        <v>986</v>
      </c>
      <c r="P6" s="823" t="s">
        <v>987</v>
      </c>
      <c r="Q6" s="137" t="s">
        <v>123</v>
      </c>
      <c r="R6" s="808"/>
      <c r="S6" s="54"/>
      <c r="T6" s="171"/>
      <c r="U6" s="116"/>
      <c r="V6" s="116"/>
      <c r="W6" s="2113"/>
      <c r="X6" s="2145"/>
      <c r="Y6" s="2146"/>
      <c r="Z6" s="145"/>
      <c r="AA6" s="145"/>
      <c r="AB6" s="145"/>
    </row>
    <row r="7" spans="1:28" s="19" customFormat="1" ht="25.95" customHeight="1">
      <c r="A7" s="27"/>
      <c r="B7" s="28"/>
      <c r="C7" s="171"/>
      <c r="E7" s="236"/>
      <c r="F7" s="236"/>
      <c r="G7" s="237">
        <v>1</v>
      </c>
      <c r="H7" s="238"/>
      <c r="I7" s="25" t="s">
        <v>1510</v>
      </c>
      <c r="J7" s="345">
        <v>25841</v>
      </c>
      <c r="K7" s="33">
        <f ca="1">DATEDIF(J7,NOW(),"Y")</f>
        <v>55</v>
      </c>
      <c r="L7" s="241" t="s">
        <v>1508</v>
      </c>
      <c r="M7" s="237" t="s">
        <v>1509</v>
      </c>
      <c r="N7" s="825">
        <v>0.5</v>
      </c>
      <c r="O7" s="824">
        <v>1462</v>
      </c>
      <c r="Q7" s="240"/>
      <c r="R7" s="106"/>
      <c r="S7" s="54"/>
      <c r="T7" s="171"/>
      <c r="U7" s="61"/>
      <c r="V7" s="61"/>
      <c r="W7" s="61"/>
      <c r="X7" s="61"/>
      <c r="Y7" s="61"/>
      <c r="Z7" s="61"/>
    </row>
    <row r="8" spans="1:28" s="19" customFormat="1" ht="25.95" customHeight="1">
      <c r="A8" s="27"/>
      <c r="B8" s="28"/>
      <c r="C8" s="171"/>
      <c r="E8" s="35"/>
      <c r="F8" s="35"/>
      <c r="G8" s="47">
        <v>2</v>
      </c>
      <c r="H8" s="11"/>
      <c r="I8" s="47" t="s">
        <v>1511</v>
      </c>
      <c r="J8" s="42">
        <v>37332</v>
      </c>
      <c r="K8" s="46">
        <f ca="1">DATEDIF(J8,NOW(),"Y")</f>
        <v>23</v>
      </c>
      <c r="L8" s="46" t="s">
        <v>1514</v>
      </c>
      <c r="M8" s="47" t="s">
        <v>1512</v>
      </c>
      <c r="N8" s="826">
        <v>0.25</v>
      </c>
      <c r="O8" s="334">
        <v>1462</v>
      </c>
      <c r="P8" s="334"/>
      <c r="Q8" s="105"/>
      <c r="R8" s="105"/>
      <c r="S8" s="54"/>
      <c r="T8" s="171"/>
      <c r="U8" s="61"/>
      <c r="V8" s="61"/>
      <c r="W8" s="61"/>
      <c r="X8" s="61"/>
      <c r="Y8" s="61"/>
      <c r="Z8" s="61"/>
    </row>
    <row r="9" spans="1:28" s="19" customFormat="1" ht="25.95" customHeight="1">
      <c r="A9" s="27"/>
      <c r="B9" s="28"/>
      <c r="C9" s="171"/>
      <c r="D9" s="28"/>
      <c r="E9" s="28"/>
      <c r="F9" s="28"/>
      <c r="G9" s="25"/>
      <c r="H9" s="10"/>
      <c r="I9" s="25" t="s">
        <v>1513</v>
      </c>
      <c r="J9" s="29">
        <v>38220</v>
      </c>
      <c r="K9" s="33">
        <f ca="1">DATEDIF(J9,NOW(),"Y")</f>
        <v>21</v>
      </c>
      <c r="L9" s="29" t="s">
        <v>1515</v>
      </c>
      <c r="M9" s="29" t="s">
        <v>1516</v>
      </c>
      <c r="N9" s="827">
        <v>0.25</v>
      </c>
      <c r="O9" s="333">
        <v>1462</v>
      </c>
      <c r="P9" s="333">
        <v>45734</v>
      </c>
      <c r="Q9" s="29"/>
      <c r="R9" s="29"/>
      <c r="S9" s="54"/>
      <c r="T9" s="171"/>
    </row>
    <row r="10" spans="1:28" s="19" customFormat="1" ht="25.95" customHeight="1">
      <c r="A10" s="27"/>
      <c r="B10" s="28"/>
      <c r="C10" s="171"/>
      <c r="D10" s="28"/>
      <c r="E10" s="35"/>
      <c r="F10" s="35"/>
      <c r="G10" s="260"/>
      <c r="H10" s="11"/>
      <c r="I10" s="47"/>
      <c r="J10" s="42"/>
      <c r="K10" s="46"/>
      <c r="L10" s="45"/>
      <c r="M10" s="42"/>
      <c r="N10" s="826"/>
      <c r="O10" s="334"/>
      <c r="P10" s="334"/>
      <c r="Q10" s="42"/>
      <c r="R10" s="42"/>
      <c r="S10" s="54"/>
      <c r="T10" s="171"/>
    </row>
    <row r="11" spans="1:28" s="19" customFormat="1" ht="25.95" customHeight="1">
      <c r="A11" s="27"/>
      <c r="B11" s="28"/>
      <c r="C11" s="171"/>
      <c r="D11" s="28"/>
      <c r="E11" s="28"/>
      <c r="F11" s="28"/>
      <c r="G11" s="259"/>
      <c r="H11" s="10"/>
      <c r="I11" s="25"/>
      <c r="J11" s="29"/>
      <c r="K11" s="33"/>
      <c r="L11" s="32"/>
      <c r="M11" s="29"/>
      <c r="N11" s="827"/>
      <c r="O11" s="333"/>
      <c r="P11" s="333"/>
      <c r="Q11" s="29"/>
      <c r="R11" s="29"/>
      <c r="S11" s="54"/>
      <c r="T11" s="171"/>
    </row>
    <row r="12" spans="1:28" s="19" customFormat="1" ht="25.95" customHeight="1">
      <c r="A12" s="27"/>
      <c r="B12" s="28"/>
      <c r="C12" s="171"/>
      <c r="D12" s="28"/>
      <c r="E12" s="35"/>
      <c r="F12" s="35"/>
      <c r="G12" s="260"/>
      <c r="H12" s="11"/>
      <c r="I12" s="47"/>
      <c r="J12" s="42"/>
      <c r="K12" s="46"/>
      <c r="L12" s="45"/>
      <c r="M12" s="42"/>
      <c r="N12" s="826"/>
      <c r="O12" s="334"/>
      <c r="P12" s="334"/>
      <c r="Q12" s="42"/>
      <c r="R12" s="42"/>
      <c r="S12" s="54"/>
      <c r="T12" s="171"/>
    </row>
    <row r="13" spans="1:28" s="19" customFormat="1" ht="25.95" customHeight="1">
      <c r="A13" s="27"/>
      <c r="B13" s="28"/>
      <c r="C13" s="171"/>
      <c r="D13" s="28"/>
      <c r="E13" s="28"/>
      <c r="F13" s="28"/>
      <c r="G13" s="259"/>
      <c r="H13" s="10"/>
      <c r="I13" s="25"/>
      <c r="J13" s="29"/>
      <c r="K13" s="33"/>
      <c r="L13" s="32"/>
      <c r="M13" s="29"/>
      <c r="N13" s="827"/>
      <c r="O13" s="333"/>
      <c r="P13" s="333"/>
      <c r="Q13" s="29"/>
      <c r="R13" s="29"/>
      <c r="S13" s="54"/>
      <c r="T13" s="171"/>
    </row>
    <row r="14" spans="1:28" s="19" customFormat="1" ht="25.95" customHeight="1">
      <c r="A14" s="27"/>
      <c r="B14" s="28"/>
      <c r="C14" s="171"/>
      <c r="D14" s="28"/>
      <c r="E14" s="35"/>
      <c r="F14" s="35"/>
      <c r="G14" s="260"/>
      <c r="H14" s="11"/>
      <c r="I14" s="47"/>
      <c r="J14" s="42"/>
      <c r="K14" s="46"/>
      <c r="L14" s="45"/>
      <c r="M14" s="42"/>
      <c r="N14" s="826"/>
      <c r="O14" s="334"/>
      <c r="P14" s="334"/>
      <c r="Q14" s="42"/>
      <c r="R14" s="42"/>
      <c r="S14" s="54"/>
      <c r="T14" s="171"/>
    </row>
    <row r="15" spans="1:28" s="19" customFormat="1" ht="15" customHeight="1">
      <c r="A15" s="27"/>
      <c r="B15" s="28"/>
      <c r="C15" s="171"/>
      <c r="D15" s="28"/>
      <c r="E15" s="28"/>
      <c r="F15" s="28"/>
      <c r="G15" s="259"/>
      <c r="H15" s="10"/>
      <c r="I15" s="25"/>
      <c r="J15" s="29"/>
      <c r="K15" s="33"/>
      <c r="L15" s="32"/>
      <c r="M15" s="29"/>
      <c r="N15" s="827"/>
      <c r="O15" s="333"/>
      <c r="P15" s="333"/>
      <c r="Q15" s="29"/>
      <c r="R15" s="29"/>
      <c r="S15" s="54"/>
      <c r="T15" s="171"/>
    </row>
    <row r="16" spans="1:28" s="19" customFormat="1" ht="15" customHeight="1">
      <c r="A16" s="27"/>
      <c r="B16" s="28"/>
      <c r="C16" s="171"/>
      <c r="D16" s="171"/>
      <c r="E16" s="171"/>
      <c r="F16" s="171"/>
      <c r="G16" s="171"/>
      <c r="H16" s="171"/>
      <c r="I16" s="171"/>
      <c r="J16" s="171"/>
      <c r="K16" s="171"/>
      <c r="L16" s="171"/>
      <c r="M16" s="171"/>
      <c r="N16" s="171"/>
      <c r="O16" s="171"/>
      <c r="P16" s="171"/>
      <c r="Q16" s="171"/>
      <c r="R16" s="171"/>
      <c r="S16" s="171"/>
      <c r="T16" s="171"/>
    </row>
    <row r="17" spans="1:22" s="19" customFormat="1" ht="25.05" customHeight="1">
      <c r="A17" s="27"/>
      <c r="B17" s="28"/>
      <c r="C17" s="171"/>
      <c r="E17" s="6" t="s">
        <v>114</v>
      </c>
      <c r="F17" s="5"/>
      <c r="G17" s="5"/>
      <c r="H17" s="5"/>
      <c r="I17" s="5"/>
      <c r="J17" s="5"/>
      <c r="K17" s="5"/>
      <c r="L17" s="175"/>
      <c r="M17" s="5"/>
      <c r="N17" s="5"/>
      <c r="O17" s="5"/>
      <c r="P17" s="5"/>
      <c r="Q17" s="5"/>
      <c r="R17" s="5"/>
      <c r="S17" s="5"/>
      <c r="T17" s="171"/>
      <c r="U17" s="5"/>
      <c r="V17" s="171"/>
    </row>
    <row r="18" spans="1:22" s="19" customFormat="1" ht="40.049999999999997" customHeight="1">
      <c r="A18" s="27"/>
      <c r="B18" s="28"/>
      <c r="C18" s="171"/>
      <c r="E18"/>
      <c r="F18"/>
      <c r="G18"/>
      <c r="H18"/>
      <c r="I18"/>
      <c r="J18"/>
      <c r="K18"/>
      <c r="L18"/>
      <c r="M18"/>
      <c r="N18" s="93"/>
      <c r="O18" s="96"/>
      <c r="P18" s="96"/>
      <c r="Q18" s="93"/>
      <c r="R18" s="93"/>
      <c r="S18" s="93"/>
      <c r="T18" s="171"/>
      <c r="U18" s="96"/>
      <c r="V18" s="171"/>
    </row>
    <row r="19" spans="1:22" s="19" customFormat="1" ht="15" customHeight="1">
      <c r="A19" s="27"/>
      <c r="B19" s="28"/>
      <c r="C19" s="171"/>
      <c r="E19"/>
      <c r="F19"/>
      <c r="G19" s="96" t="s">
        <v>1517</v>
      </c>
      <c r="H19"/>
      <c r="I19" s="93" t="s">
        <v>1518</v>
      </c>
      <c r="J19" s="93" t="s">
        <v>366</v>
      </c>
      <c r="L19"/>
      <c r="M19"/>
      <c r="N19" s="93"/>
      <c r="O19" s="96"/>
      <c r="P19" s="96"/>
      <c r="Q19" s="93"/>
      <c r="R19" s="93"/>
      <c r="S19" s="93"/>
      <c r="T19" s="171"/>
      <c r="U19" s="96"/>
      <c r="V19" s="171"/>
    </row>
    <row r="20" spans="1:22" s="19" customFormat="1" ht="42.6" customHeight="1">
      <c r="A20" s="27"/>
      <c r="B20" s="28"/>
      <c r="C20" s="171"/>
      <c r="T20" s="171"/>
      <c r="V20" s="171"/>
    </row>
    <row r="21" spans="1:22" s="35" customFormat="1" ht="34.950000000000003" customHeight="1">
      <c r="A21" s="352"/>
      <c r="C21" s="171"/>
      <c r="G21" s="47"/>
      <c r="H21" s="11"/>
      <c r="I21" s="47"/>
      <c r="J21" s="47"/>
      <c r="K21" s="46"/>
      <c r="L21" s="42"/>
      <c r="M21" s="42"/>
      <c r="N21" s="42"/>
      <c r="O21" s="334"/>
      <c r="P21" s="334"/>
      <c r="Q21" s="42"/>
      <c r="R21" s="42"/>
      <c r="T21" s="171"/>
    </row>
    <row r="22" spans="1:22" s="19" customFormat="1" ht="10.050000000000001" customHeight="1">
      <c r="A22" s="27"/>
      <c r="B22" s="28"/>
      <c r="C22" s="171"/>
      <c r="E22" s="28"/>
      <c r="F22" s="28"/>
      <c r="G22" s="10"/>
      <c r="H22" s="10"/>
      <c r="I22" s="25"/>
      <c r="J22" s="25"/>
      <c r="K22" s="25"/>
      <c r="L22" s="25"/>
      <c r="M22" s="29"/>
      <c r="N22" s="29"/>
      <c r="O22" s="32"/>
      <c r="P22" s="32"/>
      <c r="Q22" s="29"/>
      <c r="R22" s="29"/>
      <c r="T22" s="7"/>
    </row>
    <row r="23" spans="1:22" s="2" customFormat="1" ht="19.95" customHeight="1">
      <c r="A23" s="36"/>
      <c r="C23" s="171"/>
      <c r="G23" s="8"/>
      <c r="H23" s="8"/>
      <c r="M23" s="3"/>
      <c r="N23" s="8"/>
      <c r="O23" s="67"/>
      <c r="P23" s="67"/>
      <c r="Q23" s="3"/>
      <c r="R23" s="3"/>
      <c r="S23" s="4"/>
    </row>
    <row r="24" spans="1:22" s="2" customFormat="1" ht="19.8" customHeight="1">
      <c r="A24" s="36"/>
      <c r="C24" s="171"/>
      <c r="G24" s="8"/>
      <c r="H24" s="8"/>
      <c r="M24" s="3"/>
      <c r="N24" s="8"/>
      <c r="O24" s="67"/>
      <c r="P24" s="67"/>
      <c r="Q24" s="3"/>
      <c r="R24" s="3"/>
      <c r="S24" s="4"/>
    </row>
    <row r="25" spans="1:22" ht="19.95" customHeight="1"/>
    <row r="26" spans="1:22" ht="19.95" customHeight="1"/>
    <row r="27" spans="1:22" ht="19.95" customHeight="1"/>
    <row r="28" spans="1:22" ht="19.95" customHeight="1"/>
  </sheetData>
  <mergeCells count="4">
    <mergeCell ref="A2:B2"/>
    <mergeCell ref="E2:P2"/>
    <mergeCell ref="E4:I4"/>
    <mergeCell ref="W6:Y6"/>
  </mergeCells>
  <pageMargins left="0.7" right="0.7" top="0.75" bottom="0.75" header="0.3" footer="0.3"/>
  <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297D6-EDE6-4784-A2DE-9873A22E1E5C}">
  <sheetPr codeName="Sheet103">
    <tabColor rgb="FF4FF721"/>
  </sheetPr>
  <dimension ref="A1:AB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7.5546875" style="40" hidden="1" customWidth="1"/>
    <col min="9" max="9" width="8.33203125" style="40" hidden="1" customWidth="1"/>
    <col min="10" max="10" width="30.44140625" style="5" customWidth="1"/>
    <col min="11" max="11" width="11.33203125" style="5" customWidth="1"/>
    <col min="12" max="12" width="5.21875" style="5" bestFit="1" customWidth="1"/>
    <col min="13" max="13" width="18.77734375" style="5" customWidth="1"/>
    <col min="14" max="14" width="26.5546875" style="37" customWidth="1"/>
    <col min="15" max="15" width="10.21875" style="40" bestFit="1" customWidth="1"/>
    <col min="16" max="16" width="11.5546875" style="73" bestFit="1" customWidth="1"/>
    <col min="17" max="17" width="13.88671875" style="73" customWidth="1"/>
    <col min="18" max="18" width="48.44140625" style="37" customWidth="1"/>
    <col min="19" max="19" width="1.77734375" style="38" customWidth="1"/>
    <col min="20" max="20" width="1.88671875" style="2" customWidth="1"/>
    <col min="21" max="21" width="11.21875" style="5" bestFit="1" customWidth="1"/>
    <col min="22" max="22" width="14.44140625" style="5" bestFit="1" customWidth="1"/>
    <col min="23" max="23" width="5.21875" style="5" bestFit="1" customWidth="1"/>
    <col min="24" max="25" width="9.109375" style="5"/>
    <col min="26" max="26" width="13.6640625" style="5" bestFit="1" customWidth="1"/>
    <col min="27" max="27" width="12.77734375" style="5" bestFit="1" customWidth="1"/>
    <col min="28" max="28" width="13.88671875" style="5" bestFit="1" customWidth="1"/>
    <col min="29" max="16384" width="9.109375" style="5"/>
  </cols>
  <sheetData>
    <row r="1" spans="1:28" s="2" customFormat="1" ht="14.4" customHeight="1">
      <c r="A1" s="1"/>
      <c r="B1"/>
      <c r="H1" s="8"/>
      <c r="I1" s="8"/>
      <c r="N1" s="3"/>
      <c r="O1" s="8"/>
      <c r="P1" s="67"/>
      <c r="Q1" s="67"/>
      <c r="R1" s="3"/>
      <c r="S1" s="4"/>
    </row>
    <row r="2" spans="1:28" customFormat="1" ht="35.4" customHeight="1">
      <c r="A2" s="1800"/>
      <c r="B2" s="1800"/>
      <c r="C2" s="2"/>
      <c r="D2" s="5"/>
      <c r="E2" s="1797" t="s">
        <v>1506</v>
      </c>
      <c r="F2" s="1797"/>
      <c r="G2" s="1797"/>
      <c r="H2" s="1797"/>
      <c r="I2" s="1797"/>
      <c r="J2" s="1797"/>
      <c r="K2" s="1797"/>
      <c r="L2" s="1797"/>
      <c r="M2" s="1797"/>
      <c r="N2" s="1797"/>
      <c r="O2" s="1797"/>
      <c r="P2" s="1797"/>
      <c r="Q2" s="1797"/>
      <c r="R2" s="5"/>
      <c r="S2" s="5"/>
      <c r="T2" s="7"/>
    </row>
    <row r="3" spans="1:28" customFormat="1" ht="14.4" customHeight="1">
      <c r="A3" s="1"/>
      <c r="C3" s="2"/>
      <c r="D3" s="8"/>
      <c r="E3" s="8"/>
      <c r="F3" s="8"/>
      <c r="G3" s="2"/>
      <c r="H3" s="8"/>
      <c r="I3" s="8"/>
      <c r="J3" s="9"/>
      <c r="K3" s="2"/>
      <c r="L3" s="2"/>
      <c r="M3" s="2"/>
      <c r="N3" s="2"/>
      <c r="O3" s="8"/>
      <c r="P3" s="67"/>
      <c r="Q3" s="67"/>
      <c r="R3" s="2"/>
      <c r="S3" s="2"/>
      <c r="T3" s="7"/>
    </row>
    <row r="4" spans="1:28" s="16" customFormat="1" ht="34.950000000000003" customHeight="1">
      <c r="A4" s="13"/>
      <c r="B4" s="14"/>
      <c r="C4" s="15"/>
      <c r="E4" s="1798" t="s">
        <v>1507</v>
      </c>
      <c r="F4" s="1798"/>
      <c r="G4" s="1798"/>
      <c r="H4" s="1798"/>
      <c r="I4" s="1798"/>
      <c r="J4" s="1798"/>
      <c r="K4" s="41"/>
      <c r="L4" s="41"/>
      <c r="N4" s="112"/>
      <c r="O4" s="112"/>
      <c r="P4" s="112"/>
      <c r="Q4" s="66"/>
      <c r="R4" s="18"/>
      <c r="S4" s="18"/>
      <c r="T4" s="7"/>
    </row>
    <row r="5" spans="1:28" s="16" customFormat="1" ht="10.050000000000001" customHeight="1">
      <c r="A5" s="13"/>
      <c r="B5" s="14"/>
      <c r="C5" s="15"/>
      <c r="E5" s="104"/>
      <c r="F5" s="104"/>
      <c r="G5" s="104"/>
      <c r="H5" s="104"/>
      <c r="I5" s="41"/>
      <c r="J5" s="41"/>
      <c r="K5" s="41"/>
      <c r="L5" s="41"/>
      <c r="N5" s="112"/>
      <c r="O5" s="112"/>
      <c r="P5" s="112"/>
      <c r="Q5" s="66"/>
      <c r="R5" s="18"/>
      <c r="S5" s="18"/>
      <c r="T5" s="7"/>
    </row>
    <row r="6" spans="1:28" s="19" customFormat="1" ht="25.95" customHeight="1">
      <c r="A6" s="27"/>
      <c r="B6" s="28"/>
      <c r="C6" s="35"/>
      <c r="E6" s="133"/>
      <c r="F6" s="133"/>
      <c r="G6" s="133"/>
      <c r="H6" s="50" t="s">
        <v>47</v>
      </c>
      <c r="I6" s="51" t="s">
        <v>48</v>
      </c>
      <c r="J6" s="134" t="s">
        <v>1182</v>
      </c>
      <c r="K6" s="134" t="s">
        <v>448</v>
      </c>
      <c r="L6" s="221" t="s">
        <v>451</v>
      </c>
      <c r="M6" s="137" t="s">
        <v>1505</v>
      </c>
      <c r="N6" s="137" t="s">
        <v>458</v>
      </c>
      <c r="O6" s="137" t="s">
        <v>974</v>
      </c>
      <c r="P6" s="823" t="s">
        <v>986</v>
      </c>
      <c r="Q6" s="823" t="s">
        <v>987</v>
      </c>
      <c r="R6" s="138" t="s">
        <v>123</v>
      </c>
      <c r="S6" s="54"/>
      <c r="T6" s="59"/>
      <c r="U6" s="116"/>
      <c r="V6" s="116"/>
      <c r="W6" s="2113"/>
      <c r="X6" s="2145"/>
      <c r="Y6" s="2146"/>
      <c r="Z6" s="145"/>
      <c r="AA6" s="145"/>
      <c r="AB6" s="145"/>
    </row>
    <row r="7" spans="1:28" s="19" customFormat="1" ht="25.95" customHeight="1">
      <c r="A7" s="27"/>
      <c r="B7" s="28"/>
      <c r="C7" s="35"/>
      <c r="E7" s="236"/>
      <c r="F7" s="236"/>
      <c r="G7" s="236"/>
      <c r="H7" s="237">
        <v>1</v>
      </c>
      <c r="I7" s="238"/>
      <c r="J7" s="237" t="s">
        <v>1510</v>
      </c>
      <c r="K7" s="345">
        <v>25841</v>
      </c>
      <c r="L7" s="33">
        <f ca="1">DATEDIF(K7,NOW(),"Y")</f>
        <v>55</v>
      </c>
      <c r="M7" s="241" t="s">
        <v>1508</v>
      </c>
      <c r="N7" s="237" t="s">
        <v>1509</v>
      </c>
      <c r="O7" s="825">
        <v>0.5</v>
      </c>
      <c r="P7" s="824">
        <v>1462</v>
      </c>
      <c r="Q7" s="824"/>
      <c r="R7" s="240"/>
      <c r="S7" s="54"/>
      <c r="T7" s="59"/>
      <c r="U7" s="61"/>
      <c r="V7" s="61"/>
      <c r="W7" s="61"/>
      <c r="X7" s="61"/>
      <c r="Y7" s="61"/>
      <c r="Z7" s="61"/>
    </row>
    <row r="8" spans="1:28" s="19" customFormat="1" ht="25.95" customHeight="1">
      <c r="A8" s="27"/>
      <c r="B8" s="28"/>
      <c r="C8" s="35"/>
      <c r="E8" s="35"/>
      <c r="F8" s="35"/>
      <c r="G8" s="35"/>
      <c r="H8" s="47">
        <v>2</v>
      </c>
      <c r="I8" s="11"/>
      <c r="J8" s="47" t="s">
        <v>1511</v>
      </c>
      <c r="K8" s="42">
        <v>37332</v>
      </c>
      <c r="L8" s="46">
        <f ca="1">DATEDIF(K8,NOW(),"Y")</f>
        <v>23</v>
      </c>
      <c r="M8" s="46" t="s">
        <v>1514</v>
      </c>
      <c r="N8" s="47" t="s">
        <v>1512</v>
      </c>
      <c r="O8" s="826">
        <v>0.25</v>
      </c>
      <c r="P8" s="334">
        <v>1462</v>
      </c>
      <c r="Q8" s="334"/>
      <c r="R8" s="105"/>
      <c r="S8" s="54"/>
      <c r="T8" s="59"/>
      <c r="U8" s="61"/>
      <c r="V8" s="61"/>
      <c r="W8" s="61"/>
      <c r="X8" s="61"/>
      <c r="Y8" s="61"/>
      <c r="Z8" s="61"/>
    </row>
    <row r="9" spans="1:28" s="19" customFormat="1" ht="25.95" customHeight="1">
      <c r="A9" s="27"/>
      <c r="B9" s="28"/>
      <c r="C9" s="35"/>
      <c r="D9" s="28"/>
      <c r="E9" s="28"/>
      <c r="F9" s="28"/>
      <c r="G9" s="28"/>
      <c r="H9" s="25"/>
      <c r="I9" s="10"/>
      <c r="J9" s="25" t="s">
        <v>1513</v>
      </c>
      <c r="K9" s="29">
        <v>38220</v>
      </c>
      <c r="L9" s="33">
        <f ca="1">DATEDIF(K9,NOW(),"Y")</f>
        <v>21</v>
      </c>
      <c r="M9" s="29" t="s">
        <v>1515</v>
      </c>
      <c r="N9" s="29" t="s">
        <v>1516</v>
      </c>
      <c r="O9" s="827">
        <v>0.25</v>
      </c>
      <c r="P9" s="333">
        <v>1462</v>
      </c>
      <c r="Q9" s="333"/>
      <c r="R9" s="29"/>
      <c r="S9" s="54"/>
      <c r="T9" s="59"/>
    </row>
    <row r="10" spans="1:28" s="19" customFormat="1" ht="25.95" customHeight="1">
      <c r="A10" s="27"/>
      <c r="B10" s="28"/>
      <c r="C10" s="35"/>
      <c r="D10" s="28"/>
      <c r="E10" s="35"/>
      <c r="F10" s="35"/>
      <c r="G10" s="35"/>
      <c r="H10" s="260"/>
      <c r="I10" s="11"/>
      <c r="J10" s="47"/>
      <c r="K10" s="42"/>
      <c r="L10" s="46"/>
      <c r="M10" s="45"/>
      <c r="N10" s="42"/>
      <c r="O10" s="826"/>
      <c r="P10" s="334"/>
      <c r="Q10" s="334"/>
      <c r="R10" s="42"/>
      <c r="S10" s="54"/>
      <c r="T10" s="59"/>
    </row>
    <row r="11" spans="1:28" s="19" customFormat="1" ht="25.95" customHeight="1">
      <c r="A11" s="27"/>
      <c r="B11" s="28"/>
      <c r="C11" s="35"/>
      <c r="D11" s="28"/>
      <c r="E11" s="28"/>
      <c r="F11" s="28"/>
      <c r="G11" s="28"/>
      <c r="H11" s="259"/>
      <c r="I11" s="10"/>
      <c r="J11" s="25"/>
      <c r="K11" s="29"/>
      <c r="L11" s="33"/>
      <c r="M11" s="32"/>
      <c r="N11" s="29"/>
      <c r="O11" s="827"/>
      <c r="P11" s="333"/>
      <c r="Q11" s="333"/>
      <c r="R11" s="29"/>
      <c r="S11" s="54"/>
      <c r="T11" s="59"/>
    </row>
    <row r="12" spans="1:28" s="19" customFormat="1" ht="25.95" customHeight="1">
      <c r="A12" s="27"/>
      <c r="B12" s="28"/>
      <c r="C12" s="35"/>
      <c r="D12" s="28"/>
      <c r="E12" s="35"/>
      <c r="F12" s="35"/>
      <c r="G12" s="35"/>
      <c r="H12" s="260"/>
      <c r="I12" s="11"/>
      <c r="J12" s="47"/>
      <c r="K12" s="42"/>
      <c r="L12" s="46"/>
      <c r="M12" s="45"/>
      <c r="N12" s="42"/>
      <c r="O12" s="826"/>
      <c r="P12" s="334"/>
      <c r="Q12" s="334"/>
      <c r="R12" s="42"/>
      <c r="S12" s="54"/>
      <c r="T12" s="59"/>
    </row>
    <row r="13" spans="1:28" s="19" customFormat="1" ht="25.95" customHeight="1">
      <c r="A13" s="27"/>
      <c r="B13" s="28"/>
      <c r="C13" s="35"/>
      <c r="D13" s="28"/>
      <c r="E13" s="28"/>
      <c r="F13" s="28"/>
      <c r="G13" s="28"/>
      <c r="H13" s="259"/>
      <c r="I13" s="10"/>
      <c r="J13" s="25"/>
      <c r="K13" s="29"/>
      <c r="L13" s="33"/>
      <c r="M13" s="32"/>
      <c r="N13" s="29"/>
      <c r="O13" s="827"/>
      <c r="P13" s="333"/>
      <c r="Q13" s="333"/>
      <c r="R13" s="29"/>
      <c r="S13" s="54"/>
      <c r="T13" s="59"/>
    </row>
    <row r="14" spans="1:28" s="19" customFormat="1" ht="25.95" customHeight="1">
      <c r="A14" s="27"/>
      <c r="B14" s="28"/>
      <c r="C14" s="35"/>
      <c r="D14" s="28"/>
      <c r="E14" s="35"/>
      <c r="F14" s="35"/>
      <c r="G14" s="35"/>
      <c r="H14" s="260"/>
      <c r="I14" s="11"/>
      <c r="J14" s="47"/>
      <c r="K14" s="42"/>
      <c r="L14" s="46"/>
      <c r="M14" s="45"/>
      <c r="N14" s="42"/>
      <c r="O14" s="826"/>
      <c r="P14" s="334"/>
      <c r="Q14" s="334"/>
      <c r="R14" s="42"/>
      <c r="S14" s="54"/>
      <c r="T14" s="59"/>
    </row>
    <row r="15" spans="1:28" s="19" customFormat="1" ht="25.95" customHeight="1">
      <c r="A15" s="27"/>
      <c r="B15" s="28"/>
      <c r="C15" s="35"/>
      <c r="D15" s="28"/>
      <c r="E15" s="28"/>
      <c r="F15" s="28"/>
      <c r="G15" s="28"/>
      <c r="H15" s="259"/>
      <c r="I15" s="10"/>
      <c r="J15" s="25"/>
      <c r="K15" s="29"/>
      <c r="L15" s="33"/>
      <c r="M15" s="32"/>
      <c r="N15" s="29"/>
      <c r="O15" s="827"/>
      <c r="P15" s="333"/>
      <c r="Q15" s="333"/>
      <c r="R15" s="29"/>
      <c r="S15" s="54"/>
      <c r="T15" s="59"/>
    </row>
    <row r="16" spans="1:28" s="19" customFormat="1" ht="25.95" customHeight="1">
      <c r="A16" s="27"/>
      <c r="B16" s="28"/>
      <c r="C16" s="35"/>
      <c r="D16" s="28"/>
      <c r="E16" s="35"/>
      <c r="F16" s="35"/>
      <c r="G16" s="35"/>
      <c r="H16" s="260"/>
      <c r="I16" s="11"/>
      <c r="J16" s="47"/>
      <c r="K16" s="42"/>
      <c r="L16" s="46"/>
      <c r="M16" s="45"/>
      <c r="N16" s="42"/>
      <c r="O16" s="826"/>
      <c r="P16" s="334"/>
      <c r="Q16" s="334"/>
      <c r="R16" s="42"/>
      <c r="S16" s="54"/>
      <c r="T16" s="59"/>
    </row>
    <row r="17" spans="1:20" s="19" customFormat="1" ht="25.95" customHeight="1">
      <c r="A17" s="27"/>
      <c r="B17" s="28"/>
      <c r="C17" s="35"/>
      <c r="D17" s="28"/>
      <c r="E17" s="28"/>
      <c r="F17" s="28"/>
      <c r="G17" s="28"/>
      <c r="H17" s="259"/>
      <c r="I17" s="10"/>
      <c r="J17" s="25"/>
      <c r="K17" s="29"/>
      <c r="L17" s="33"/>
      <c r="M17" s="32"/>
      <c r="N17" s="29"/>
      <c r="O17" s="827"/>
      <c r="P17" s="333"/>
      <c r="Q17" s="333"/>
      <c r="R17" s="29"/>
      <c r="S17" s="54"/>
      <c r="T17" s="59"/>
    </row>
    <row r="18" spans="1:20" s="19" customFormat="1" ht="25.95" customHeight="1">
      <c r="A18" s="27"/>
      <c r="B18" s="28"/>
      <c r="C18" s="35"/>
      <c r="D18" s="28"/>
      <c r="E18" s="35"/>
      <c r="F18" s="35"/>
      <c r="G18" s="35"/>
      <c r="H18" s="260"/>
      <c r="I18" s="11"/>
      <c r="J18" s="47"/>
      <c r="K18" s="42"/>
      <c r="L18" s="46"/>
      <c r="M18" s="45"/>
      <c r="N18" s="42"/>
      <c r="O18" s="826"/>
      <c r="P18" s="334"/>
      <c r="Q18" s="334"/>
      <c r="R18" s="42"/>
      <c r="S18" s="54"/>
      <c r="T18" s="59"/>
    </row>
    <row r="19" spans="1:20" s="19" customFormat="1" ht="25.95" customHeight="1">
      <c r="A19" s="27"/>
      <c r="B19" s="28"/>
      <c r="C19" s="35"/>
      <c r="D19" s="28"/>
      <c r="E19" s="28"/>
      <c r="F19" s="28"/>
      <c r="G19" s="28"/>
      <c r="H19" s="259"/>
      <c r="I19" s="10"/>
      <c r="J19" s="25"/>
      <c r="K19" s="29"/>
      <c r="L19" s="33"/>
      <c r="M19" s="32"/>
      <c r="N19" s="29"/>
      <c r="O19" s="827"/>
      <c r="P19" s="333"/>
      <c r="Q19" s="333"/>
      <c r="R19" s="29"/>
      <c r="S19" s="54"/>
      <c r="T19" s="59"/>
    </row>
    <row r="20" spans="1:20" s="19" customFormat="1" ht="25.95" customHeight="1">
      <c r="A20" s="27"/>
      <c r="B20" s="28"/>
      <c r="C20" s="35"/>
      <c r="D20" s="28"/>
      <c r="E20" s="35"/>
      <c r="F20" s="35"/>
      <c r="G20" s="35"/>
      <c r="H20" s="260"/>
      <c r="I20" s="11"/>
      <c r="J20" s="47"/>
      <c r="K20" s="42"/>
      <c r="L20" s="46"/>
      <c r="M20" s="45"/>
      <c r="N20" s="42"/>
      <c r="O20" s="826"/>
      <c r="P20" s="334"/>
      <c r="Q20" s="334"/>
      <c r="R20" s="42"/>
      <c r="S20" s="54"/>
      <c r="T20" s="59"/>
    </row>
    <row r="21" spans="1:20" s="19" customFormat="1" ht="31.95" customHeight="1">
      <c r="A21" s="27"/>
      <c r="B21" s="28"/>
      <c r="C21" s="35"/>
      <c r="E21" s="28"/>
      <c r="F21" s="28"/>
      <c r="G21" s="28"/>
      <c r="H21" s="25"/>
      <c r="I21" s="10"/>
      <c r="J21" s="25"/>
      <c r="K21" s="25"/>
      <c r="L21" s="33"/>
      <c r="M21" s="29"/>
      <c r="N21" s="29"/>
      <c r="O21" s="29"/>
      <c r="P21" s="333"/>
      <c r="Q21" s="333"/>
      <c r="R21" s="29"/>
      <c r="T21" s="7"/>
    </row>
    <row r="22" spans="1:20" s="19" customFormat="1" ht="10.050000000000001" customHeight="1">
      <c r="A22" s="27"/>
      <c r="B22" s="28"/>
      <c r="C22" s="35"/>
      <c r="E22" s="28"/>
      <c r="F22" s="28"/>
      <c r="G22" s="28"/>
      <c r="H22" s="10"/>
      <c r="I22" s="10"/>
      <c r="J22" s="25"/>
      <c r="K22" s="25"/>
      <c r="L22" s="25"/>
      <c r="M22" s="25"/>
      <c r="N22" s="29"/>
      <c r="O22" s="29"/>
      <c r="P22" s="32"/>
      <c r="Q22" s="32"/>
      <c r="R22" s="29"/>
      <c r="T22" s="7"/>
    </row>
    <row r="23" spans="1:20" s="2" customFormat="1" ht="19.95" customHeight="1">
      <c r="A23" s="36"/>
      <c r="C23" s="35"/>
      <c r="H23" s="8"/>
      <c r="I23" s="8"/>
      <c r="N23" s="3"/>
      <c r="O23" s="8"/>
      <c r="P23" s="67"/>
      <c r="Q23" s="67"/>
      <c r="R23" s="3"/>
      <c r="S23" s="4"/>
    </row>
    <row r="24" spans="1:20" s="2" customFormat="1" ht="19.8" customHeight="1">
      <c r="A24" s="36"/>
      <c r="C24" s="35"/>
      <c r="H24" s="8"/>
      <c r="I24" s="8"/>
      <c r="N24" s="3"/>
      <c r="O24" s="8"/>
      <c r="P24" s="67"/>
      <c r="Q24" s="67"/>
      <c r="R24" s="3"/>
      <c r="S24" s="4"/>
    </row>
    <row r="25" spans="1:20" ht="19.95" customHeight="1"/>
    <row r="26" spans="1:20" ht="19.95" customHeight="1"/>
    <row r="27" spans="1:20" ht="19.95" customHeight="1"/>
    <row r="28" spans="1:20" ht="19.95" customHeight="1"/>
  </sheetData>
  <mergeCells count="4">
    <mergeCell ref="A2:B2"/>
    <mergeCell ref="E2:Q2"/>
    <mergeCell ref="E4:J4"/>
    <mergeCell ref="W6:Y6"/>
  </mergeCells>
  <pageMargins left="0.7" right="0.7" top="0.75" bottom="0.75" header="0.3" footer="0.3"/>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3B869-38C7-4F4E-9D70-F87FF1A9732E}">
  <sheetPr codeName="Sheet104">
    <tabColor rgb="FF4FF721"/>
  </sheetPr>
  <dimension ref="A1:AB28"/>
  <sheetViews>
    <sheetView showGridLines="0" workbookViewId="0">
      <selection activeCell="B17" sqref="B17"/>
    </sheetView>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8" width="7.5546875" style="40" hidden="1" customWidth="1"/>
    <col min="9" max="9" width="8.33203125" style="40" hidden="1" customWidth="1"/>
    <col min="10" max="10" width="30.44140625" style="5" customWidth="1"/>
    <col min="11" max="11" width="11.33203125" style="5" customWidth="1"/>
    <col min="12" max="12" width="5.21875" style="5" bestFit="1" customWidth="1"/>
    <col min="13" max="13" width="18.77734375" style="5" customWidth="1"/>
    <col min="14" max="14" width="26.5546875" style="37" customWidth="1"/>
    <col min="15" max="15" width="10.21875" style="40" bestFit="1" customWidth="1"/>
    <col min="16" max="16" width="11.5546875" style="73" bestFit="1" customWidth="1"/>
    <col min="17" max="17" width="13.88671875" style="73" customWidth="1"/>
    <col min="18" max="18" width="48.44140625" style="37" customWidth="1"/>
    <col min="19" max="19" width="1.77734375" style="38" customWidth="1"/>
    <col min="20" max="20" width="1.88671875" style="2" customWidth="1"/>
    <col min="21" max="21" width="11.21875" style="5" bestFit="1" customWidth="1"/>
    <col min="22" max="22" width="14.44140625" style="5" bestFit="1" customWidth="1"/>
    <col min="23" max="23" width="5.21875" style="5" bestFit="1" customWidth="1"/>
    <col min="24" max="25" width="9.109375" style="5"/>
    <col min="26" max="26" width="13.6640625" style="5" bestFit="1" customWidth="1"/>
    <col min="27" max="27" width="12.77734375" style="5" bestFit="1" customWidth="1"/>
    <col min="28" max="28" width="13.88671875" style="5" bestFit="1" customWidth="1"/>
    <col min="29" max="16384" width="9.109375" style="5"/>
  </cols>
  <sheetData>
    <row r="1" spans="1:28" s="2" customFormat="1" ht="14.4" customHeight="1">
      <c r="A1" s="1"/>
      <c r="B1"/>
      <c r="H1" s="8"/>
      <c r="I1" s="8"/>
      <c r="N1" s="3"/>
      <c r="O1" s="8"/>
      <c r="P1" s="67"/>
      <c r="Q1" s="67"/>
      <c r="R1" s="3"/>
      <c r="S1" s="4"/>
    </row>
    <row r="2" spans="1:28" customFormat="1" ht="35.4" customHeight="1">
      <c r="A2" s="1800"/>
      <c r="B2" s="1800"/>
      <c r="C2" s="2"/>
      <c r="D2" s="5"/>
      <c r="E2" s="1797" t="s">
        <v>1506</v>
      </c>
      <c r="F2" s="1797"/>
      <c r="G2" s="1797"/>
      <c r="H2" s="1797"/>
      <c r="I2" s="1797"/>
      <c r="J2" s="1797"/>
      <c r="K2" s="1797"/>
      <c r="L2" s="1797"/>
      <c r="M2" s="1797"/>
      <c r="N2" s="1797"/>
      <c r="O2" s="1797"/>
      <c r="P2" s="1797"/>
      <c r="Q2" s="1797"/>
      <c r="R2" s="5"/>
      <c r="S2" s="5"/>
      <c r="T2" s="7"/>
    </row>
    <row r="3" spans="1:28" customFormat="1" ht="14.4" customHeight="1">
      <c r="A3" s="1"/>
      <c r="C3" s="2"/>
      <c r="D3" s="8"/>
      <c r="E3" s="8"/>
      <c r="F3" s="8"/>
      <c r="G3" s="2"/>
      <c r="H3" s="8"/>
      <c r="I3" s="8"/>
      <c r="J3" s="9"/>
      <c r="K3" s="2"/>
      <c r="L3" s="2"/>
      <c r="M3" s="2"/>
      <c r="N3" s="2"/>
      <c r="O3" s="8"/>
      <c r="P3" s="67"/>
      <c r="Q3" s="67"/>
      <c r="R3" s="2"/>
      <c r="S3" s="2"/>
      <c r="T3" s="7"/>
    </row>
    <row r="4" spans="1:28" s="16" customFormat="1" ht="34.950000000000003" customHeight="1">
      <c r="A4" s="13"/>
      <c r="B4" s="14"/>
      <c r="C4" s="15"/>
      <c r="E4" s="1798" t="s">
        <v>1507</v>
      </c>
      <c r="F4" s="1798"/>
      <c r="G4" s="1798"/>
      <c r="H4" s="1798"/>
      <c r="I4" s="1798"/>
      <c r="J4" s="1798"/>
      <c r="K4" s="41"/>
      <c r="L4" s="41"/>
      <c r="N4" s="112"/>
      <c r="O4" s="112"/>
      <c r="P4" s="112"/>
      <c r="Q4" s="66"/>
      <c r="R4" s="18"/>
      <c r="S4" s="18"/>
      <c r="T4" s="7"/>
    </row>
    <row r="5" spans="1:28" s="16" customFormat="1" ht="10.050000000000001" customHeight="1">
      <c r="A5" s="13"/>
      <c r="B5" s="14"/>
      <c r="C5" s="15"/>
      <c r="E5" s="104"/>
      <c r="F5" s="104"/>
      <c r="G5" s="104"/>
      <c r="H5" s="104"/>
      <c r="I5" s="41"/>
      <c r="J5" s="41"/>
      <c r="K5" s="41"/>
      <c r="L5" s="41"/>
      <c r="N5" s="112"/>
      <c r="O5" s="112"/>
      <c r="P5" s="112"/>
      <c r="Q5" s="66"/>
      <c r="R5" s="18"/>
      <c r="S5" s="18"/>
      <c r="T5" s="7"/>
    </row>
    <row r="6" spans="1:28" s="19" customFormat="1" ht="25.95" customHeight="1">
      <c r="A6" s="27"/>
      <c r="B6" s="28"/>
      <c r="C6" s="35"/>
      <c r="E6" s="133"/>
      <c r="F6" s="133"/>
      <c r="G6" s="133"/>
      <c r="H6" s="50" t="s">
        <v>47</v>
      </c>
      <c r="I6" s="51" t="s">
        <v>48</v>
      </c>
      <c r="J6" s="134" t="s">
        <v>1182</v>
      </c>
      <c r="K6" s="134" t="s">
        <v>448</v>
      </c>
      <c r="L6" s="221" t="s">
        <v>451</v>
      </c>
      <c r="M6" s="137" t="s">
        <v>1505</v>
      </c>
      <c r="N6" s="137" t="s">
        <v>458</v>
      </c>
      <c r="O6" s="137" t="s">
        <v>974</v>
      </c>
      <c r="P6" s="823" t="s">
        <v>986</v>
      </c>
      <c r="Q6" s="823" t="s">
        <v>987</v>
      </c>
      <c r="R6" s="138" t="s">
        <v>123</v>
      </c>
      <c r="S6" s="54"/>
      <c r="T6" s="59"/>
      <c r="U6" s="116"/>
      <c r="V6" s="116"/>
      <c r="W6" s="2113"/>
      <c r="X6" s="2145"/>
      <c r="Y6" s="2146"/>
      <c r="Z6" s="145"/>
      <c r="AA6" s="145"/>
      <c r="AB6" s="145"/>
    </row>
    <row r="7" spans="1:28" s="19" customFormat="1" ht="25.95" customHeight="1">
      <c r="A7" s="27"/>
      <c r="B7" s="28"/>
      <c r="C7" s="35"/>
      <c r="E7" s="236"/>
      <c r="F7" s="236"/>
      <c r="G7" s="236"/>
      <c r="H7" s="237">
        <v>1</v>
      </c>
      <c r="I7" s="238"/>
      <c r="J7" s="237" t="s">
        <v>1510</v>
      </c>
      <c r="K7" s="345">
        <v>25841</v>
      </c>
      <c r="L7" s="33">
        <f ca="1">DATEDIF(K7,NOW(),"Y")</f>
        <v>55</v>
      </c>
      <c r="M7" s="241" t="s">
        <v>1508</v>
      </c>
      <c r="N7" s="237" t="s">
        <v>1509</v>
      </c>
      <c r="O7" s="825">
        <v>0.5</v>
      </c>
      <c r="P7" s="824">
        <v>1462</v>
      </c>
      <c r="Q7" s="824"/>
      <c r="R7" s="240"/>
      <c r="S7" s="54"/>
      <c r="T7" s="59"/>
      <c r="U7" s="61"/>
      <c r="V7" s="61"/>
      <c r="W7" s="61"/>
      <c r="X7" s="61"/>
      <c r="Y7" s="61"/>
      <c r="Z7" s="61"/>
    </row>
    <row r="8" spans="1:28" s="19" customFormat="1" ht="25.95" customHeight="1">
      <c r="A8" s="27"/>
      <c r="B8" s="28"/>
      <c r="C8" s="35"/>
      <c r="E8" s="35"/>
      <c r="F8" s="35"/>
      <c r="G8" s="35"/>
      <c r="H8" s="47">
        <v>2</v>
      </c>
      <c r="I8" s="11"/>
      <c r="J8" s="47" t="s">
        <v>1511</v>
      </c>
      <c r="K8" s="42">
        <v>37332</v>
      </c>
      <c r="L8" s="46">
        <f ca="1">DATEDIF(K8,NOW(),"Y")</f>
        <v>23</v>
      </c>
      <c r="M8" s="46" t="s">
        <v>1514</v>
      </c>
      <c r="N8" s="47" t="s">
        <v>1512</v>
      </c>
      <c r="O8" s="826">
        <v>0.25</v>
      </c>
      <c r="P8" s="334">
        <v>1462</v>
      </c>
      <c r="Q8" s="334"/>
      <c r="R8" s="105"/>
      <c r="S8" s="54"/>
      <c r="T8" s="59"/>
      <c r="U8" s="61"/>
      <c r="V8" s="61"/>
      <c r="W8" s="61"/>
      <c r="X8" s="61"/>
      <c r="Y8" s="61"/>
      <c r="Z8" s="61"/>
    </row>
    <row r="9" spans="1:28" s="19" customFormat="1" ht="25.95" customHeight="1">
      <c r="A9" s="27"/>
      <c r="B9" s="28"/>
      <c r="C9" s="35"/>
      <c r="D9" s="28"/>
      <c r="E9" s="28"/>
      <c r="F9" s="28"/>
      <c r="G9" s="28"/>
      <c r="H9" s="25"/>
      <c r="I9" s="10"/>
      <c r="J9" s="25" t="s">
        <v>1513</v>
      </c>
      <c r="K9" s="29">
        <v>38220</v>
      </c>
      <c r="L9" s="33">
        <f ca="1">DATEDIF(K9,NOW(),"Y")</f>
        <v>21</v>
      </c>
      <c r="M9" s="29" t="s">
        <v>1515</v>
      </c>
      <c r="N9" s="29" t="s">
        <v>1516</v>
      </c>
      <c r="O9" s="827">
        <v>0.25</v>
      </c>
      <c r="P9" s="333">
        <v>1462</v>
      </c>
      <c r="Q9" s="333"/>
      <c r="R9" s="29"/>
      <c r="S9" s="54"/>
      <c r="T9" s="59"/>
    </row>
    <row r="10" spans="1:28" s="19" customFormat="1" ht="25.95" customHeight="1">
      <c r="A10" s="27"/>
      <c r="B10" s="28"/>
      <c r="C10" s="35"/>
      <c r="D10" s="28"/>
      <c r="E10" s="35"/>
      <c r="F10" s="35"/>
      <c r="G10" s="35"/>
      <c r="H10" s="260"/>
      <c r="I10" s="11"/>
      <c r="J10" s="47"/>
      <c r="K10" s="42"/>
      <c r="L10" s="46"/>
      <c r="M10" s="45"/>
      <c r="N10" s="42"/>
      <c r="O10" s="826"/>
      <c r="P10" s="334"/>
      <c r="Q10" s="334"/>
      <c r="R10" s="42"/>
      <c r="S10" s="54"/>
      <c r="T10" s="59"/>
    </row>
    <row r="11" spans="1:28" s="19" customFormat="1" ht="25.95" customHeight="1">
      <c r="A11" s="27"/>
      <c r="B11" s="28"/>
      <c r="C11" s="35"/>
      <c r="D11" s="28"/>
      <c r="E11" s="28"/>
      <c r="F11" s="28"/>
      <c r="G11" s="28"/>
      <c r="H11" s="259"/>
      <c r="I11" s="10"/>
      <c r="J11" s="25"/>
      <c r="K11" s="29"/>
      <c r="L11" s="33"/>
      <c r="M11" s="32"/>
      <c r="N11" s="29"/>
      <c r="O11" s="827"/>
      <c r="P11" s="333"/>
      <c r="Q11" s="333"/>
      <c r="R11" s="29"/>
      <c r="S11" s="54"/>
      <c r="T11" s="59"/>
    </row>
    <row r="12" spans="1:28" s="19" customFormat="1" ht="25.95" customHeight="1">
      <c r="A12" s="27"/>
      <c r="B12" s="28"/>
      <c r="C12" s="35"/>
      <c r="D12" s="28"/>
      <c r="E12" s="35"/>
      <c r="F12" s="35"/>
      <c r="G12" s="35"/>
      <c r="H12" s="260"/>
      <c r="I12" s="11"/>
      <c r="J12" s="47"/>
      <c r="K12" s="42"/>
      <c r="L12" s="46"/>
      <c r="M12" s="45"/>
      <c r="N12" s="42"/>
      <c r="O12" s="826"/>
      <c r="P12" s="334"/>
      <c r="Q12" s="334"/>
      <c r="R12" s="42"/>
      <c r="S12" s="54"/>
      <c r="T12" s="59"/>
    </row>
    <row r="13" spans="1:28" s="19" customFormat="1" ht="25.95" customHeight="1">
      <c r="A13" s="27"/>
      <c r="B13" s="28"/>
      <c r="C13" s="35"/>
      <c r="D13" s="28"/>
      <c r="E13" s="28"/>
      <c r="F13" s="28"/>
      <c r="G13" s="28"/>
      <c r="H13" s="259"/>
      <c r="I13" s="10"/>
      <c r="J13" s="25"/>
      <c r="K13" s="29"/>
      <c r="L13" s="33"/>
      <c r="M13" s="32"/>
      <c r="N13" s="29"/>
      <c r="O13" s="827"/>
      <c r="P13" s="333"/>
      <c r="Q13" s="333"/>
      <c r="R13" s="29"/>
      <c r="S13" s="54"/>
      <c r="T13" s="59"/>
    </row>
    <row r="14" spans="1:28" s="19" customFormat="1" ht="25.95" customHeight="1">
      <c r="A14" s="27"/>
      <c r="B14" s="28"/>
      <c r="C14" s="35"/>
      <c r="D14" s="28"/>
      <c r="E14" s="35"/>
      <c r="F14" s="35"/>
      <c r="G14" s="35"/>
      <c r="H14" s="260"/>
      <c r="I14" s="11"/>
      <c r="J14" s="47"/>
      <c r="K14" s="42"/>
      <c r="L14" s="46"/>
      <c r="M14" s="45"/>
      <c r="N14" s="42"/>
      <c r="O14" s="826"/>
      <c r="P14" s="334"/>
      <c r="Q14" s="334"/>
      <c r="R14" s="42"/>
      <c r="S14" s="54"/>
      <c r="T14" s="59"/>
    </row>
    <row r="15" spans="1:28" s="19" customFormat="1" ht="25.95" customHeight="1">
      <c r="A15" s="27"/>
      <c r="B15" s="28"/>
      <c r="C15" s="35"/>
      <c r="D15" s="28"/>
      <c r="E15" s="28"/>
      <c r="F15" s="28"/>
      <c r="G15" s="28"/>
      <c r="H15" s="259"/>
      <c r="I15" s="10"/>
      <c r="J15" s="25"/>
      <c r="K15" s="29"/>
      <c r="L15" s="33"/>
      <c r="M15" s="32"/>
      <c r="N15" s="29"/>
      <c r="O15" s="827"/>
      <c r="P15" s="333"/>
      <c r="Q15" s="333"/>
      <c r="R15" s="29"/>
      <c r="S15" s="54"/>
      <c r="T15" s="59"/>
    </row>
    <row r="16" spans="1:28" s="19" customFormat="1" ht="25.95" customHeight="1">
      <c r="A16" s="27"/>
      <c r="B16" s="28"/>
      <c r="C16" s="35"/>
      <c r="D16" s="28"/>
      <c r="E16" s="35"/>
      <c r="F16" s="35"/>
      <c r="G16" s="35"/>
      <c r="H16" s="260"/>
      <c r="I16" s="11"/>
      <c r="J16" s="47"/>
      <c r="K16" s="42"/>
      <c r="L16" s="46"/>
      <c r="M16" s="45"/>
      <c r="N16" s="42"/>
      <c r="O16" s="826"/>
      <c r="P16" s="334"/>
      <c r="Q16" s="334"/>
      <c r="R16" s="42"/>
      <c r="S16" s="54"/>
      <c r="T16" s="59"/>
    </row>
    <row r="17" spans="1:20" s="19" customFormat="1" ht="25.95" customHeight="1">
      <c r="A17" s="27"/>
      <c r="B17" s="28"/>
      <c r="C17" s="35"/>
      <c r="D17" s="28"/>
      <c r="E17" s="28"/>
      <c r="F17" s="28"/>
      <c r="G17" s="28"/>
      <c r="H17" s="259"/>
      <c r="I17" s="10"/>
      <c r="J17" s="25"/>
      <c r="K17" s="29"/>
      <c r="L17" s="33"/>
      <c r="M17" s="32"/>
      <c r="N17" s="29"/>
      <c r="O17" s="827"/>
      <c r="P17" s="333"/>
      <c r="Q17" s="333"/>
      <c r="R17" s="29"/>
      <c r="S17" s="54"/>
      <c r="T17" s="59"/>
    </row>
    <row r="18" spans="1:20" s="19" customFormat="1" ht="25.95" customHeight="1">
      <c r="A18" s="27"/>
      <c r="B18" s="28"/>
      <c r="C18" s="35"/>
      <c r="D18" s="28"/>
      <c r="E18" s="35"/>
      <c r="F18" s="35"/>
      <c r="G18" s="35"/>
      <c r="H18" s="260"/>
      <c r="I18" s="11"/>
      <c r="J18" s="47"/>
      <c r="K18" s="42"/>
      <c r="L18" s="46"/>
      <c r="M18" s="45"/>
      <c r="N18" s="42"/>
      <c r="O18" s="826"/>
      <c r="P18" s="334"/>
      <c r="Q18" s="334"/>
      <c r="R18" s="42"/>
      <c r="S18" s="54"/>
      <c r="T18" s="59"/>
    </row>
    <row r="19" spans="1:20" s="19" customFormat="1" ht="25.95" customHeight="1">
      <c r="A19" s="27"/>
      <c r="B19" s="28"/>
      <c r="C19" s="35"/>
      <c r="D19" s="28"/>
      <c r="E19" s="28"/>
      <c r="F19" s="28"/>
      <c r="G19" s="28"/>
      <c r="H19" s="259"/>
      <c r="I19" s="10"/>
      <c r="J19" s="25"/>
      <c r="K19" s="29"/>
      <c r="L19" s="33"/>
      <c r="M19" s="32"/>
      <c r="N19" s="29"/>
      <c r="O19" s="827"/>
      <c r="P19" s="333"/>
      <c r="Q19" s="333"/>
      <c r="R19" s="29"/>
      <c r="S19" s="54"/>
      <c r="T19" s="59"/>
    </row>
    <row r="20" spans="1:20" s="19" customFormat="1" ht="25.95" customHeight="1">
      <c r="A20" s="27"/>
      <c r="B20" s="28"/>
      <c r="C20" s="35"/>
      <c r="D20" s="28"/>
      <c r="E20" s="35"/>
      <c r="F20" s="35"/>
      <c r="G20" s="35"/>
      <c r="H20" s="260"/>
      <c r="I20" s="11"/>
      <c r="J20" s="47"/>
      <c r="K20" s="42"/>
      <c r="L20" s="46"/>
      <c r="M20" s="45"/>
      <c r="N20" s="42"/>
      <c r="O20" s="826"/>
      <c r="P20" s="334"/>
      <c r="Q20" s="334"/>
      <c r="R20" s="42"/>
      <c r="S20" s="54"/>
      <c r="T20" s="59"/>
    </row>
    <row r="21" spans="1:20" s="19" customFormat="1" ht="31.95" customHeight="1">
      <c r="A21" s="27"/>
      <c r="B21" s="28"/>
      <c r="C21" s="35"/>
      <c r="E21" s="28"/>
      <c r="F21" s="28"/>
      <c r="G21" s="28"/>
      <c r="H21" s="25"/>
      <c r="I21" s="10"/>
      <c r="J21" s="25"/>
      <c r="K21" s="25"/>
      <c r="L21" s="33"/>
      <c r="M21" s="29"/>
      <c r="N21" s="29"/>
      <c r="O21" s="29"/>
      <c r="P21" s="333"/>
      <c r="Q21" s="333"/>
      <c r="R21" s="29"/>
      <c r="T21" s="7"/>
    </row>
    <row r="22" spans="1:20" s="19" customFormat="1" ht="10.050000000000001" customHeight="1">
      <c r="A22" s="27"/>
      <c r="B22" s="28"/>
      <c r="C22" s="35"/>
      <c r="E22" s="28"/>
      <c r="F22" s="28"/>
      <c r="G22" s="28"/>
      <c r="H22" s="10"/>
      <c r="I22" s="10"/>
      <c r="J22" s="25"/>
      <c r="K22" s="25"/>
      <c r="L22" s="25"/>
      <c r="M22" s="25"/>
      <c r="N22" s="29"/>
      <c r="O22" s="29"/>
      <c r="P22" s="32"/>
      <c r="Q22" s="32"/>
      <c r="R22" s="29"/>
      <c r="T22" s="7"/>
    </row>
    <row r="23" spans="1:20" s="2" customFormat="1" ht="19.95" customHeight="1">
      <c r="A23" s="36"/>
      <c r="C23" s="35"/>
      <c r="H23" s="8"/>
      <c r="I23" s="8"/>
      <c r="N23" s="3"/>
      <c r="O23" s="8"/>
      <c r="P23" s="67"/>
      <c r="Q23" s="67"/>
      <c r="R23" s="3"/>
      <c r="S23" s="4"/>
    </row>
    <row r="24" spans="1:20" s="2" customFormat="1" ht="19.8" customHeight="1">
      <c r="A24" s="36"/>
      <c r="C24" s="35"/>
      <c r="H24" s="8"/>
      <c r="I24" s="8"/>
      <c r="N24" s="3"/>
      <c r="O24" s="8"/>
      <c r="P24" s="67"/>
      <c r="Q24" s="67"/>
      <c r="R24" s="3"/>
      <c r="S24" s="4"/>
    </row>
    <row r="25" spans="1:20" ht="19.95" customHeight="1"/>
    <row r="26" spans="1:20" ht="19.95" customHeight="1"/>
    <row r="27" spans="1:20" ht="19.95" customHeight="1"/>
    <row r="28" spans="1:20" ht="19.95" customHeight="1"/>
  </sheetData>
  <mergeCells count="4">
    <mergeCell ref="A2:B2"/>
    <mergeCell ref="E2:Q2"/>
    <mergeCell ref="E4:J4"/>
    <mergeCell ref="W6:Y6"/>
  </mergeCells>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6E9B-FE66-4873-AF08-25672EB827E4}">
  <sheetPr codeName="Sheet108">
    <tabColor rgb="FFCCCC00"/>
  </sheetPr>
  <dimension ref="A1:AB28"/>
  <sheetViews>
    <sheetView showGridLines="0" zoomScaleNormal="10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7.5546875" style="40" hidden="1" customWidth="1"/>
    <col min="8" max="8" width="8.33203125" style="40" hidden="1" customWidth="1"/>
    <col min="9" max="9" width="12.6640625" style="40" bestFit="1" customWidth="1"/>
    <col min="10" max="10" width="9.33203125" style="40" bestFit="1" customWidth="1"/>
    <col min="11" max="11" width="20.6640625" style="40" customWidth="1"/>
    <col min="12" max="12" width="19.88671875" style="40" customWidth="1"/>
    <col min="13" max="13" width="22.5546875" style="5" customWidth="1"/>
    <col min="14" max="14" width="9.33203125" style="5" customWidth="1"/>
    <col min="15" max="16" width="11.5546875" style="5" bestFit="1" customWidth="1"/>
    <col min="17" max="17" width="10.77734375" style="5" bestFit="1" customWidth="1"/>
    <col min="18" max="18" width="40.33203125" style="37" customWidth="1"/>
    <col min="19" max="19" width="1.77734375" style="38" customWidth="1"/>
    <col min="20" max="20" width="1.88671875" style="2" customWidth="1"/>
    <col min="21" max="21" width="11.21875" style="5" bestFit="1" customWidth="1"/>
    <col min="22" max="22" width="14.44140625" style="5" bestFit="1" customWidth="1"/>
    <col min="23" max="23" width="5.21875" style="5" bestFit="1" customWidth="1"/>
    <col min="24" max="25" width="9.109375" style="5"/>
    <col min="26" max="26" width="13.6640625" style="5" bestFit="1" customWidth="1"/>
    <col min="27" max="27" width="12.77734375" style="5" bestFit="1" customWidth="1"/>
    <col min="28" max="28" width="13.88671875" style="5" bestFit="1" customWidth="1"/>
    <col min="29" max="16384" width="9.109375" style="5"/>
  </cols>
  <sheetData>
    <row r="1" spans="1:28" s="2" customFormat="1" ht="14.4" customHeight="1">
      <c r="A1" s="1"/>
      <c r="B1"/>
      <c r="C1" s="171"/>
      <c r="D1" s="171"/>
      <c r="E1" s="171"/>
      <c r="F1" s="171"/>
      <c r="G1" s="171"/>
      <c r="H1" s="171"/>
      <c r="I1" s="171"/>
      <c r="J1" s="171"/>
      <c r="K1" s="171"/>
      <c r="L1" s="171"/>
      <c r="M1" s="171"/>
      <c r="N1" s="171"/>
      <c r="O1" s="171"/>
      <c r="P1" s="171"/>
      <c r="Q1" s="171"/>
      <c r="R1" s="171"/>
      <c r="S1" s="171"/>
      <c r="T1" s="171"/>
    </row>
    <row r="2" spans="1:28" customFormat="1" ht="35.4" customHeight="1">
      <c r="A2" s="1800"/>
      <c r="B2" s="1800"/>
      <c r="C2" s="171"/>
      <c r="D2" s="5"/>
      <c r="E2" s="1797" t="s">
        <v>1740</v>
      </c>
      <c r="F2" s="1797"/>
      <c r="G2" s="1797"/>
      <c r="H2" s="1797"/>
      <c r="I2" s="1797"/>
      <c r="J2" s="1797"/>
      <c r="K2" s="1797"/>
      <c r="L2" s="1797"/>
      <c r="M2" s="1797"/>
      <c r="N2" s="1797"/>
      <c r="O2" s="1797"/>
      <c r="P2" s="1797"/>
      <c r="Q2" s="1797"/>
      <c r="R2" s="1797"/>
      <c r="S2" s="5"/>
      <c r="T2" s="171"/>
    </row>
    <row r="3" spans="1:28" customFormat="1" ht="14.4" customHeight="1">
      <c r="A3" s="1"/>
      <c r="C3" s="171"/>
      <c r="D3" s="171"/>
      <c r="E3" s="171"/>
      <c r="F3" s="171"/>
      <c r="G3" s="171"/>
      <c r="H3" s="171"/>
      <c r="I3" s="171"/>
      <c r="J3" s="171"/>
      <c r="K3" s="171"/>
      <c r="L3" s="171"/>
      <c r="M3" s="171"/>
      <c r="N3" s="171"/>
      <c r="O3" s="171"/>
      <c r="P3" s="171"/>
      <c r="Q3" s="171"/>
      <c r="R3" s="171"/>
      <c r="S3" s="171"/>
      <c r="T3" s="171"/>
    </row>
    <row r="4" spans="1:28" s="16" customFormat="1" ht="34.950000000000003" customHeight="1">
      <c r="A4" s="13"/>
      <c r="B4" s="14"/>
      <c r="C4" s="171"/>
      <c r="E4" s="1798" t="s">
        <v>1433</v>
      </c>
      <c r="F4" s="1798"/>
      <c r="G4" s="1798"/>
      <c r="H4" s="1798"/>
      <c r="I4" s="1798"/>
      <c r="J4" s="1798"/>
      <c r="K4" s="1798"/>
      <c r="L4" s="1798"/>
      <c r="M4" s="41"/>
      <c r="N4" s="41"/>
      <c r="O4" s="41"/>
      <c r="R4" s="112"/>
      <c r="S4" s="18"/>
      <c r="T4" s="171"/>
    </row>
    <row r="5" spans="1:28" s="16" customFormat="1" ht="10.050000000000001" customHeight="1">
      <c r="A5" s="13"/>
      <c r="B5" s="14"/>
      <c r="C5" s="171"/>
      <c r="E5" s="104"/>
      <c r="F5" s="104"/>
      <c r="G5" s="104"/>
      <c r="H5" s="41"/>
      <c r="I5" s="41"/>
      <c r="J5" s="41"/>
      <c r="K5" s="41"/>
      <c r="L5" s="41"/>
      <c r="M5" s="41"/>
      <c r="N5" s="41"/>
      <c r="O5" s="41"/>
      <c r="R5" s="112"/>
      <c r="S5" s="18"/>
      <c r="T5" s="171"/>
    </row>
    <row r="6" spans="1:28" s="19" customFormat="1" ht="25.95" customHeight="1">
      <c r="A6" s="27"/>
      <c r="B6" s="28"/>
      <c r="C6" s="171"/>
      <c r="E6" s="133"/>
      <c r="F6" s="134" t="s">
        <v>48</v>
      </c>
      <c r="G6" s="134" t="s">
        <v>1523</v>
      </c>
      <c r="H6" s="134" t="s">
        <v>1523</v>
      </c>
      <c r="I6" s="134" t="s">
        <v>1523</v>
      </c>
      <c r="J6" s="134" t="s">
        <v>1519</v>
      </c>
      <c r="K6" s="134" t="s">
        <v>403</v>
      </c>
      <c r="L6" s="134" t="s">
        <v>1691</v>
      </c>
      <c r="M6" s="134" t="s">
        <v>67</v>
      </c>
      <c r="N6" s="134" t="s">
        <v>1098</v>
      </c>
      <c r="O6" s="303" t="s">
        <v>986</v>
      </c>
      <c r="P6" s="137" t="s">
        <v>1834</v>
      </c>
      <c r="Q6" s="137" t="s">
        <v>11</v>
      </c>
      <c r="R6" s="137" t="s">
        <v>123</v>
      </c>
      <c r="S6" s="54"/>
      <c r="T6" s="171"/>
      <c r="U6" s="116"/>
      <c r="V6" s="116"/>
      <c r="W6" s="2113"/>
      <c r="X6" s="2145"/>
      <c r="Y6" s="2146"/>
      <c r="Z6" s="145"/>
      <c r="AA6" s="145"/>
      <c r="AB6" s="145"/>
    </row>
    <row r="7" spans="1:28" s="19" customFormat="1" ht="25.95" customHeight="1">
      <c r="A7" s="27"/>
      <c r="B7" s="28"/>
      <c r="C7" s="171"/>
      <c r="E7" s="236"/>
      <c r="F7" s="236"/>
      <c r="G7" s="237">
        <v>1</v>
      </c>
      <c r="H7" s="238"/>
      <c r="I7" s="345" t="s">
        <v>1524</v>
      </c>
      <c r="J7" s="345" t="s">
        <v>279</v>
      </c>
      <c r="K7" s="345" t="s">
        <v>13</v>
      </c>
      <c r="L7" s="25" t="s">
        <v>2005</v>
      </c>
      <c r="M7" s="29" t="s">
        <v>366</v>
      </c>
      <c r="N7" s="345" t="s">
        <v>1520</v>
      </c>
      <c r="O7" s="824">
        <v>45254</v>
      </c>
      <c r="P7" s="824">
        <v>45921</v>
      </c>
      <c r="Q7" s="30" t="str">
        <f ca="1">IF(P7&lt;TODAY(),"Expired","")</f>
        <v>Expired</v>
      </c>
      <c r="S7" s="54"/>
      <c r="T7" s="171"/>
      <c r="U7" s="61"/>
      <c r="V7" s="61"/>
      <c r="W7" s="61"/>
      <c r="X7" s="61"/>
      <c r="Y7" s="61"/>
      <c r="Z7" s="61"/>
    </row>
    <row r="8" spans="1:28" s="19" customFormat="1" ht="25.95" customHeight="1">
      <c r="A8" s="27"/>
      <c r="B8" s="28"/>
      <c r="C8" s="171"/>
      <c r="E8" s="35"/>
      <c r="F8" s="35"/>
      <c r="G8" s="47">
        <v>2</v>
      </c>
      <c r="H8" s="11"/>
      <c r="I8" s="42" t="s">
        <v>1535</v>
      </c>
      <c r="J8" s="42" t="s">
        <v>279</v>
      </c>
      <c r="K8" s="42" t="s">
        <v>13</v>
      </c>
      <c r="L8" s="47" t="s">
        <v>469</v>
      </c>
      <c r="M8" s="42" t="s">
        <v>367</v>
      </c>
      <c r="N8" s="42" t="s">
        <v>1521</v>
      </c>
      <c r="O8" s="334">
        <v>45254</v>
      </c>
      <c r="P8" s="334"/>
      <c r="Q8" s="47"/>
      <c r="R8" s="47"/>
      <c r="S8" s="54"/>
      <c r="T8" s="171"/>
      <c r="U8" s="61"/>
      <c r="V8" s="61"/>
      <c r="W8" s="61"/>
      <c r="X8" s="61"/>
      <c r="Y8" s="61"/>
      <c r="Z8" s="61"/>
    </row>
    <row r="9" spans="1:28" s="19" customFormat="1" ht="25.95" customHeight="1">
      <c r="A9" s="27"/>
      <c r="B9" s="28"/>
      <c r="C9" s="171"/>
      <c r="D9" s="28"/>
      <c r="E9" s="28"/>
      <c r="F9" s="28"/>
      <c r="G9" s="25"/>
      <c r="H9" s="10"/>
      <c r="I9" s="29" t="s">
        <v>1525</v>
      </c>
      <c r="J9" s="29" t="s">
        <v>279</v>
      </c>
      <c r="K9" s="29" t="s">
        <v>13</v>
      </c>
      <c r="L9" s="25" t="s">
        <v>1692</v>
      </c>
      <c r="M9" s="29" t="s">
        <v>1690</v>
      </c>
      <c r="N9" s="29" t="s">
        <v>1521</v>
      </c>
      <c r="O9" s="333">
        <v>45254</v>
      </c>
      <c r="P9" s="333"/>
      <c r="Q9" s="25"/>
      <c r="R9" s="25"/>
      <c r="S9" s="54"/>
      <c r="T9" s="171"/>
    </row>
    <row r="10" spans="1:28" s="19" customFormat="1" ht="25.95" customHeight="1">
      <c r="A10" s="27"/>
      <c r="B10" s="28"/>
      <c r="C10" s="171"/>
      <c r="D10" s="28"/>
      <c r="E10" s="35"/>
      <c r="F10" s="35"/>
      <c r="G10" s="260"/>
      <c r="H10" s="11"/>
      <c r="I10" s="42"/>
      <c r="J10" s="42"/>
      <c r="K10" s="42"/>
      <c r="L10" s="47"/>
      <c r="M10" s="42"/>
      <c r="N10" s="42"/>
      <c r="O10" s="42"/>
      <c r="P10" s="334"/>
      <c r="Q10" s="47"/>
      <c r="R10" s="47"/>
      <c r="S10" s="54"/>
      <c r="T10" s="171"/>
    </row>
    <row r="11" spans="1:28" s="19" customFormat="1" ht="25.95" customHeight="1">
      <c r="A11" s="27"/>
      <c r="B11" s="28"/>
      <c r="C11" s="171"/>
      <c r="D11" s="28"/>
      <c r="E11" s="28"/>
      <c r="F11" s="28"/>
      <c r="G11" s="259"/>
      <c r="H11" s="10"/>
      <c r="I11" s="29"/>
      <c r="J11" s="29"/>
      <c r="K11" s="29"/>
      <c r="L11" s="25"/>
      <c r="M11" s="29"/>
      <c r="N11" s="29"/>
      <c r="O11" s="29"/>
      <c r="P11" s="333"/>
      <c r="Q11" s="25"/>
      <c r="R11" s="25"/>
      <c r="S11" s="54"/>
      <c r="T11" s="171"/>
    </row>
    <row r="12" spans="1:28" s="19" customFormat="1" ht="25.95" customHeight="1">
      <c r="A12" s="27"/>
      <c r="B12" s="28"/>
      <c r="C12" s="171"/>
      <c r="D12" s="28"/>
      <c r="E12" s="35"/>
      <c r="F12" s="35"/>
      <c r="G12" s="260"/>
      <c r="H12" s="11"/>
      <c r="I12" s="42"/>
      <c r="J12" s="42"/>
      <c r="K12" s="42"/>
      <c r="L12" s="47"/>
      <c r="M12" s="42"/>
      <c r="N12" s="42"/>
      <c r="O12" s="42"/>
      <c r="P12" s="334"/>
      <c r="Q12" s="47"/>
      <c r="R12" s="47"/>
      <c r="S12" s="54"/>
      <c r="T12" s="171"/>
    </row>
    <row r="13" spans="1:28" s="19" customFormat="1" ht="25.95" customHeight="1">
      <c r="A13" s="27"/>
      <c r="B13" s="28"/>
      <c r="C13" s="171"/>
      <c r="D13" s="28"/>
      <c r="E13" s="28"/>
      <c r="F13" s="28"/>
      <c r="G13" s="259"/>
      <c r="H13" s="10"/>
      <c r="I13" s="29"/>
      <c r="J13" s="29"/>
      <c r="K13" s="29"/>
      <c r="L13" s="25"/>
      <c r="M13" s="29"/>
      <c r="N13" s="29"/>
      <c r="O13" s="29"/>
      <c r="P13" s="333"/>
      <c r="Q13" s="25"/>
      <c r="R13" s="25"/>
      <c r="S13" s="54"/>
      <c r="T13" s="171"/>
    </row>
    <row r="14" spans="1:28" s="19" customFormat="1" ht="25.95" customHeight="1">
      <c r="A14" s="27"/>
      <c r="B14" s="28"/>
      <c r="C14" s="171"/>
      <c r="D14" s="28"/>
      <c r="E14" s="35"/>
      <c r="F14" s="35"/>
      <c r="G14" s="260"/>
      <c r="H14" s="11"/>
      <c r="I14" s="42"/>
      <c r="J14" s="42"/>
      <c r="K14" s="42"/>
      <c r="L14" s="47"/>
      <c r="M14" s="42"/>
      <c r="N14" s="42"/>
      <c r="O14" s="42"/>
      <c r="P14" s="334"/>
      <c r="Q14" s="47"/>
      <c r="R14" s="47"/>
      <c r="S14" s="54"/>
      <c r="T14" s="171"/>
    </row>
    <row r="15" spans="1:28" s="19" customFormat="1" ht="25.95" customHeight="1">
      <c r="A15" s="27"/>
      <c r="B15" s="28"/>
      <c r="C15" s="171"/>
      <c r="D15" s="28"/>
      <c r="E15" s="28"/>
      <c r="F15" s="28"/>
      <c r="G15" s="259"/>
      <c r="H15" s="10"/>
      <c r="I15" s="29"/>
      <c r="J15" s="29"/>
      <c r="K15" s="29"/>
      <c r="L15" s="25"/>
      <c r="M15" s="29"/>
      <c r="N15" s="29"/>
      <c r="O15" s="29"/>
      <c r="P15" s="333"/>
      <c r="Q15" s="25"/>
      <c r="R15" s="25"/>
      <c r="S15" s="54"/>
      <c r="T15" s="171"/>
    </row>
    <row r="16" spans="1:28" s="19" customFormat="1" ht="25.95" customHeight="1">
      <c r="A16" s="27"/>
      <c r="B16" s="28"/>
      <c r="C16" s="171"/>
      <c r="E16" s="42"/>
      <c r="F16" s="42"/>
      <c r="G16" s="42" t="s">
        <v>1532</v>
      </c>
      <c r="H16" s="42" t="s">
        <v>1532</v>
      </c>
      <c r="I16" s="42"/>
      <c r="J16" s="42"/>
      <c r="K16" s="42"/>
      <c r="L16" s="42"/>
      <c r="M16" s="42"/>
      <c r="N16" s="42"/>
      <c r="O16" s="42"/>
      <c r="P16" s="334"/>
      <c r="Q16" s="47"/>
      <c r="R16" s="47"/>
      <c r="S16" s="5"/>
      <c r="T16" s="171"/>
      <c r="U16" s="5"/>
    </row>
    <row r="17" spans="1:21" s="19" customFormat="1" ht="25.95" customHeight="1">
      <c r="A17" s="27"/>
      <c r="B17" s="28"/>
      <c r="C17" s="171"/>
      <c r="E17" s="29"/>
      <c r="F17" s="29"/>
      <c r="G17" s="29" t="s">
        <v>1533</v>
      </c>
      <c r="H17" s="29" t="s">
        <v>1533</v>
      </c>
      <c r="I17" s="29"/>
      <c r="J17" s="29"/>
      <c r="K17" s="29"/>
      <c r="L17" s="29"/>
      <c r="M17" s="29"/>
      <c r="N17" s="29"/>
      <c r="O17" s="29"/>
      <c r="P17" s="333"/>
      <c r="Q17" s="25"/>
      <c r="R17" s="25"/>
      <c r="S17" s="93"/>
      <c r="T17" s="171"/>
      <c r="U17" s="96"/>
    </row>
    <row r="18" spans="1:21" s="19" customFormat="1" ht="25.95" customHeight="1">
      <c r="A18" s="27"/>
      <c r="B18" s="28"/>
      <c r="C18" s="171"/>
      <c r="E18" s="42"/>
      <c r="F18" s="42"/>
      <c r="G18" s="42" t="s">
        <v>1534</v>
      </c>
      <c r="H18" s="42" t="s">
        <v>1534</v>
      </c>
      <c r="I18" s="42"/>
      <c r="J18" s="42"/>
      <c r="K18" s="42"/>
      <c r="L18" s="42"/>
      <c r="M18" s="42"/>
      <c r="N18" s="42"/>
      <c r="O18" s="42"/>
      <c r="P18" s="334"/>
      <c r="Q18" s="47"/>
      <c r="R18" s="47"/>
      <c r="S18" s="93"/>
      <c r="T18" s="171"/>
      <c r="U18" s="96"/>
    </row>
    <row r="19" spans="1:21" s="19" customFormat="1" ht="25.95" customHeight="1">
      <c r="A19" s="27"/>
      <c r="B19" s="28"/>
      <c r="C19" s="171"/>
      <c r="E19" s="29"/>
      <c r="F19" s="29"/>
      <c r="G19" s="29"/>
      <c r="H19" s="29"/>
      <c r="I19" s="29"/>
      <c r="J19" s="29"/>
      <c r="K19" s="29"/>
      <c r="L19" s="29"/>
      <c r="M19" s="29"/>
      <c r="N19" s="29"/>
      <c r="O19" s="29"/>
      <c r="P19" s="333"/>
      <c r="Q19" s="25"/>
      <c r="R19" s="25"/>
      <c r="S19" s="93"/>
      <c r="T19" s="171"/>
      <c r="U19" s="96"/>
    </row>
    <row r="20" spans="1:21" s="19" customFormat="1" ht="25.95" customHeight="1">
      <c r="A20" s="27"/>
      <c r="B20" s="28"/>
      <c r="C20" s="171"/>
      <c r="E20" s="42"/>
      <c r="F20" s="42"/>
      <c r="G20" s="42" t="s">
        <v>1534</v>
      </c>
      <c r="H20" s="42" t="s">
        <v>1534</v>
      </c>
      <c r="I20" s="42"/>
      <c r="J20" s="42"/>
      <c r="K20" s="42"/>
      <c r="L20" s="42"/>
      <c r="M20" s="42"/>
      <c r="N20" s="42"/>
      <c r="O20" s="42"/>
      <c r="P20" s="334"/>
      <c r="Q20" s="47"/>
      <c r="R20" s="47"/>
      <c r="T20" s="171"/>
    </row>
    <row r="21" spans="1:21" s="28" customFormat="1" ht="34.950000000000003" customHeight="1">
      <c r="A21" s="27"/>
      <c r="C21" s="171"/>
      <c r="G21" s="25"/>
      <c r="H21" s="10"/>
      <c r="I21" s="10"/>
      <c r="J21" s="10"/>
      <c r="K21" s="10"/>
      <c r="L21" s="10"/>
      <c r="M21" s="25"/>
      <c r="N21" s="25"/>
      <c r="O21" s="25"/>
      <c r="P21" s="29"/>
      <c r="Q21" s="29"/>
      <c r="R21" s="29"/>
      <c r="T21" s="171"/>
    </row>
    <row r="22" spans="1:21" s="19" customFormat="1" ht="10.050000000000001" customHeight="1">
      <c r="A22" s="27"/>
      <c r="B22" s="28"/>
      <c r="C22" s="171"/>
      <c r="E22" s="28"/>
      <c r="F22" s="28"/>
      <c r="G22" s="10"/>
      <c r="H22" s="10"/>
      <c r="I22" s="10"/>
      <c r="J22" s="10"/>
      <c r="K22" s="10"/>
      <c r="L22" s="10"/>
      <c r="M22" s="25"/>
      <c r="N22" s="25"/>
      <c r="O22" s="25"/>
      <c r="P22" s="25"/>
      <c r="Q22" s="25"/>
      <c r="R22" s="29"/>
      <c r="T22" s="171"/>
    </row>
    <row r="23" spans="1:21" s="2" customFormat="1" ht="19.95" customHeight="1">
      <c r="A23" s="36"/>
      <c r="C23" s="171"/>
      <c r="G23" s="8"/>
      <c r="H23" s="8"/>
      <c r="I23" s="8"/>
      <c r="J23" s="8"/>
      <c r="K23" s="8"/>
      <c r="L23" s="8"/>
      <c r="R23" s="3"/>
      <c r="S23" s="4"/>
      <c r="T23" s="171"/>
    </row>
    <row r="24" spans="1:21" s="2" customFormat="1" ht="19.8" customHeight="1">
      <c r="A24" s="36"/>
      <c r="C24" s="171"/>
      <c r="G24" s="8"/>
      <c r="H24" s="8"/>
      <c r="I24" s="8"/>
      <c r="J24" s="8"/>
      <c r="K24" s="8"/>
      <c r="L24" s="8"/>
      <c r="R24" s="3"/>
      <c r="S24" s="4"/>
    </row>
    <row r="25" spans="1:21" ht="19.95" customHeight="1"/>
    <row r="26" spans="1:21" ht="19.95" customHeight="1"/>
    <row r="27" spans="1:21" ht="19.95" customHeight="1"/>
    <row r="28" spans="1:21" ht="19.95" customHeight="1"/>
  </sheetData>
  <mergeCells count="4">
    <mergeCell ref="A2:B2"/>
    <mergeCell ref="E2:R2"/>
    <mergeCell ref="E4:L4"/>
    <mergeCell ref="W6:Y6"/>
  </mergeCells>
  <phoneticPr fontId="17" type="noConversion"/>
  <conditionalFormatting sqref="Q7:Q20">
    <cfRule type="cellIs" dxfId="0" priority="1" operator="equal">
      <formula>"Expired"</formula>
    </cfRule>
  </conditionalFormatting>
  <dataValidations count="1">
    <dataValidation type="list" allowBlank="1" showInputMessage="1" showErrorMessage="1" sqref="M7:M18 M20" xr:uid="{8ED0C1CA-F138-4E73-B1FD-31CFADFE5B17}">
      <formula1>"ID Card,Passport,Proof Of Address,Proposal Form,Debit Note,Receipt,Policy Schedule,Renewal Schedule,Endorsement,PEP Questionaire,Company Document"</formula1>
    </dataValidation>
  </dataValidations>
  <pageMargins left="0.7" right="0.7" top="0.75" bottom="0.75" header="0.3" footer="0.3"/>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85241-F544-4FCB-B0C5-DC3E624106B7}">
  <sheetPr codeName="Sheet109">
    <tabColor rgb="FFCCCC00"/>
  </sheetPr>
  <dimension ref="A1:Y28"/>
  <sheetViews>
    <sheetView showGridLines="0" workbookViewId="0">
      <selection activeCell="E4" sqref="E4:J4"/>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12.6640625" style="40" bestFit="1" customWidth="1"/>
    <col min="8" max="8" width="9.33203125" style="40" bestFit="1" customWidth="1"/>
    <col min="9" max="9" width="26.109375" style="40" customWidth="1"/>
    <col min="10" max="10" width="20" style="40" customWidth="1"/>
    <col min="11" max="11" width="26.77734375" style="5" customWidth="1"/>
    <col min="12" max="12" width="9.33203125" style="5" customWidth="1"/>
    <col min="13" max="13" width="11.5546875" style="5" bestFit="1" customWidth="1"/>
    <col min="14" max="14" width="6" style="5" bestFit="1" customWidth="1"/>
    <col min="15" max="15" width="46.77734375" style="37" customWidth="1"/>
    <col min="16" max="16" width="1.77734375" style="38" customWidth="1"/>
    <col min="17" max="17" width="1.88671875" style="2" customWidth="1"/>
    <col min="18" max="18" width="11.21875" style="5" bestFit="1" customWidth="1"/>
    <col min="19" max="19" width="14.44140625" style="5" bestFit="1" customWidth="1"/>
    <col min="20" max="20" width="5.21875" style="5" bestFit="1" customWidth="1"/>
    <col min="21" max="22" width="9.109375" style="5"/>
    <col min="23" max="23" width="13.6640625" style="5" bestFit="1" customWidth="1"/>
    <col min="24" max="24" width="12.77734375" style="5" bestFit="1" customWidth="1"/>
    <col min="25" max="25" width="13.88671875" style="5" bestFit="1" customWidth="1"/>
    <col min="26" max="16384" width="9.109375" style="5"/>
  </cols>
  <sheetData>
    <row r="1" spans="1:25" s="2" customFormat="1" ht="14.4" customHeight="1">
      <c r="A1" s="1"/>
      <c r="B1"/>
      <c r="C1" s="171"/>
      <c r="D1" s="171"/>
      <c r="E1" s="171"/>
      <c r="F1" s="171"/>
      <c r="G1" s="171"/>
      <c r="H1" s="171"/>
      <c r="I1" s="171"/>
      <c r="J1" s="171"/>
      <c r="K1" s="171"/>
      <c r="L1" s="171"/>
      <c r="M1" s="171"/>
      <c r="N1" s="171"/>
      <c r="O1" s="171"/>
      <c r="P1" s="171"/>
      <c r="Q1" s="171"/>
    </row>
    <row r="2" spans="1:25" customFormat="1" ht="35.4" customHeight="1">
      <c r="A2" s="1800"/>
      <c r="B2" s="1800"/>
      <c r="C2" s="171"/>
      <c r="D2" s="5"/>
      <c r="E2" s="1797" t="s">
        <v>2075</v>
      </c>
      <c r="F2" s="1797"/>
      <c r="G2" s="1797"/>
      <c r="H2" s="1797"/>
      <c r="I2" s="1797"/>
      <c r="J2" s="1797"/>
      <c r="K2" s="1797"/>
      <c r="L2" s="1797"/>
      <c r="M2" s="1797"/>
      <c r="N2" s="1797"/>
      <c r="O2" s="1797"/>
      <c r="P2" s="5"/>
      <c r="Q2" s="171"/>
    </row>
    <row r="3" spans="1:25" customFormat="1" ht="14.4" customHeight="1">
      <c r="A3" s="1"/>
      <c r="C3" s="171"/>
      <c r="D3" s="171"/>
      <c r="E3" s="171"/>
      <c r="F3" s="171"/>
      <c r="G3" s="171"/>
      <c r="H3" s="171"/>
      <c r="I3" s="171"/>
      <c r="J3" s="171"/>
      <c r="K3" s="171"/>
      <c r="L3" s="171"/>
      <c r="M3" s="171"/>
      <c r="N3" s="171"/>
      <c r="O3" s="171"/>
      <c r="P3" s="171"/>
      <c r="Q3" s="171"/>
    </row>
    <row r="4" spans="1:25" s="16" customFormat="1" ht="34.950000000000003" customHeight="1">
      <c r="A4" s="13"/>
      <c r="B4" s="14"/>
      <c r="C4" s="171"/>
      <c r="E4" s="1798" t="s">
        <v>1697</v>
      </c>
      <c r="F4" s="1798"/>
      <c r="G4" s="1798"/>
      <c r="H4" s="1798"/>
      <c r="I4" s="1798"/>
      <c r="J4" s="1798"/>
      <c r="K4" s="41"/>
      <c r="L4" s="41"/>
      <c r="O4" s="112"/>
      <c r="P4" s="18"/>
      <c r="Q4" s="171"/>
    </row>
    <row r="5" spans="1:25" s="16" customFormat="1" ht="10.050000000000001" customHeight="1">
      <c r="A5" s="13"/>
      <c r="B5" s="14"/>
      <c r="C5" s="171"/>
      <c r="E5" s="104"/>
      <c r="F5" s="104"/>
      <c r="G5" s="41"/>
      <c r="H5" s="41"/>
      <c r="I5" s="41"/>
      <c r="J5" s="41"/>
      <c r="K5" s="41"/>
      <c r="L5" s="41"/>
      <c r="O5" s="112"/>
      <c r="P5" s="18"/>
      <c r="Q5" s="171"/>
    </row>
    <row r="6" spans="1:25" s="19" customFormat="1" ht="25.95" customHeight="1">
      <c r="A6" s="27"/>
      <c r="B6" s="28"/>
      <c r="C6" s="171"/>
      <c r="E6" s="133"/>
      <c r="F6" s="134" t="s">
        <v>48</v>
      </c>
      <c r="G6" s="134" t="s">
        <v>1523</v>
      </c>
      <c r="H6" s="134" t="s">
        <v>1519</v>
      </c>
      <c r="I6" s="134" t="s">
        <v>403</v>
      </c>
      <c r="J6" s="134" t="s">
        <v>1691</v>
      </c>
      <c r="K6" s="134" t="s">
        <v>67</v>
      </c>
      <c r="L6" s="303" t="s">
        <v>1098</v>
      </c>
      <c r="M6" s="137" t="s">
        <v>986</v>
      </c>
      <c r="N6" s="137" t="s">
        <v>142</v>
      </c>
      <c r="O6" s="137" t="s">
        <v>123</v>
      </c>
      <c r="P6" s="54"/>
      <c r="Q6" s="171"/>
      <c r="R6" s="116"/>
      <c r="S6" s="116"/>
      <c r="T6" s="2113"/>
      <c r="U6" s="2145"/>
      <c r="V6" s="2146"/>
      <c r="W6" s="145"/>
      <c r="X6" s="145"/>
      <c r="Y6" s="145"/>
    </row>
    <row r="7" spans="1:25" s="19" customFormat="1" ht="25.95" customHeight="1">
      <c r="A7" s="27"/>
      <c r="B7" s="28"/>
      <c r="C7" s="171"/>
      <c r="E7" s="236"/>
      <c r="F7" s="236"/>
      <c r="G7" s="345" t="s">
        <v>1527</v>
      </c>
      <c r="H7" s="345" t="s">
        <v>337</v>
      </c>
      <c r="I7" s="345" t="s">
        <v>12</v>
      </c>
      <c r="J7" s="25" t="s">
        <v>1693</v>
      </c>
      <c r="K7" s="29" t="s">
        <v>1022</v>
      </c>
      <c r="L7" s="345" t="s">
        <v>1521</v>
      </c>
      <c r="M7" s="824">
        <v>45190</v>
      </c>
      <c r="N7" s="237">
        <v>2023</v>
      </c>
      <c r="P7" s="54"/>
      <c r="Q7" s="171"/>
      <c r="R7" s="61"/>
      <c r="S7" s="61"/>
      <c r="T7" s="61"/>
      <c r="U7" s="61"/>
      <c r="V7" s="61"/>
      <c r="W7" s="61"/>
    </row>
    <row r="8" spans="1:25" s="19" customFormat="1" ht="25.95" customHeight="1">
      <c r="A8" s="27"/>
      <c r="B8" s="28"/>
      <c r="C8" s="171"/>
      <c r="E8" s="35"/>
      <c r="F8" s="35"/>
      <c r="G8" s="42" t="s">
        <v>1528</v>
      </c>
      <c r="H8" s="42" t="s">
        <v>337</v>
      </c>
      <c r="I8" s="42" t="s">
        <v>12</v>
      </c>
      <c r="J8" s="47" t="s">
        <v>1694</v>
      </c>
      <c r="K8" s="42" t="s">
        <v>134</v>
      </c>
      <c r="L8" s="42" t="s">
        <v>1521</v>
      </c>
      <c r="M8" s="334">
        <v>45190</v>
      </c>
      <c r="N8" s="47">
        <v>2023</v>
      </c>
      <c r="O8" s="47"/>
      <c r="P8" s="54"/>
      <c r="Q8" s="171"/>
      <c r="R8" s="61"/>
      <c r="S8" s="61"/>
      <c r="T8" s="61"/>
      <c r="U8" s="61"/>
      <c r="V8" s="61"/>
      <c r="W8" s="61"/>
    </row>
    <row r="9" spans="1:25" s="19" customFormat="1" ht="25.95" customHeight="1">
      <c r="A9" s="27"/>
      <c r="B9" s="28"/>
      <c r="C9" s="171"/>
      <c r="D9" s="28"/>
      <c r="E9" s="28"/>
      <c r="F9" s="28"/>
      <c r="G9" s="29" t="s">
        <v>1524</v>
      </c>
      <c r="H9" s="29" t="s">
        <v>337</v>
      </c>
      <c r="I9" s="29" t="s">
        <v>12</v>
      </c>
      <c r="J9" s="25" t="s">
        <v>1693</v>
      </c>
      <c r="K9" s="25" t="s">
        <v>1696</v>
      </c>
      <c r="L9" s="29" t="s">
        <v>1521</v>
      </c>
      <c r="M9" s="333">
        <v>45190</v>
      </c>
      <c r="N9" s="25">
        <v>2023</v>
      </c>
      <c r="O9" s="25"/>
      <c r="P9" s="54"/>
      <c r="Q9" s="171"/>
    </row>
    <row r="10" spans="1:25" s="19" customFormat="1" ht="25.95" customHeight="1">
      <c r="A10" s="27"/>
      <c r="B10" s="28"/>
      <c r="C10" s="171"/>
      <c r="D10" s="28"/>
      <c r="E10" s="35"/>
      <c r="F10" s="35"/>
      <c r="G10" s="42" t="s">
        <v>1529</v>
      </c>
      <c r="H10" s="42" t="s">
        <v>337</v>
      </c>
      <c r="I10" s="42" t="s">
        <v>12</v>
      </c>
      <c r="J10" s="47" t="s">
        <v>1694</v>
      </c>
      <c r="K10" s="42" t="s">
        <v>364</v>
      </c>
      <c r="L10" s="42" t="s">
        <v>1521</v>
      </c>
      <c r="M10" s="334">
        <v>41171</v>
      </c>
      <c r="N10" s="47">
        <v>2023</v>
      </c>
      <c r="O10" s="47"/>
      <c r="P10" s="54"/>
      <c r="Q10" s="171"/>
    </row>
    <row r="11" spans="1:25" s="19" customFormat="1" ht="25.95" customHeight="1">
      <c r="A11" s="27"/>
      <c r="B11" s="28"/>
      <c r="C11" s="171"/>
      <c r="D11" s="28"/>
      <c r="E11" s="28"/>
      <c r="F11" s="28"/>
      <c r="G11" s="29" t="s">
        <v>1530</v>
      </c>
      <c r="H11" s="29" t="s">
        <v>337</v>
      </c>
      <c r="I11" s="29" t="s">
        <v>12</v>
      </c>
      <c r="J11" s="25" t="s">
        <v>337</v>
      </c>
      <c r="K11" s="29" t="s">
        <v>1079</v>
      </c>
      <c r="L11" s="29" t="s">
        <v>1521</v>
      </c>
      <c r="M11" s="333">
        <v>41171</v>
      </c>
      <c r="N11" s="25">
        <v>2024</v>
      </c>
      <c r="O11" s="25"/>
      <c r="P11" s="54"/>
      <c r="Q11" s="171"/>
    </row>
    <row r="12" spans="1:25" s="19" customFormat="1" ht="25.95" customHeight="1">
      <c r="A12" s="27"/>
      <c r="B12" s="28"/>
      <c r="C12" s="171"/>
      <c r="D12" s="28"/>
      <c r="E12" s="35"/>
      <c r="F12" s="35"/>
      <c r="G12" s="42" t="s">
        <v>1531</v>
      </c>
      <c r="H12" s="42" t="s">
        <v>337</v>
      </c>
      <c r="I12" s="42" t="s">
        <v>12</v>
      </c>
      <c r="J12" s="47" t="s">
        <v>1694</v>
      </c>
      <c r="K12" s="42" t="s">
        <v>134</v>
      </c>
      <c r="L12" s="42" t="s">
        <v>1521</v>
      </c>
      <c r="M12" s="334">
        <v>41171</v>
      </c>
      <c r="N12" s="47">
        <v>2024</v>
      </c>
      <c r="O12" s="47"/>
      <c r="P12" s="54"/>
      <c r="Q12" s="171"/>
    </row>
    <row r="13" spans="1:25" s="19" customFormat="1" ht="25.95" customHeight="1">
      <c r="A13" s="27"/>
      <c r="B13" s="28"/>
      <c r="C13" s="171"/>
      <c r="D13" s="28"/>
      <c r="E13" s="28"/>
      <c r="F13" s="28"/>
      <c r="G13" s="29" t="s">
        <v>1532</v>
      </c>
      <c r="H13" s="29" t="s">
        <v>337</v>
      </c>
      <c r="I13" s="29" t="s">
        <v>12</v>
      </c>
      <c r="J13" s="25" t="s">
        <v>1694</v>
      </c>
      <c r="K13" s="29" t="s">
        <v>364</v>
      </c>
      <c r="L13" s="29" t="s">
        <v>1521</v>
      </c>
      <c r="M13" s="333">
        <v>41171</v>
      </c>
      <c r="N13" s="25">
        <v>2024</v>
      </c>
      <c r="O13" s="25"/>
      <c r="P13" s="54"/>
      <c r="Q13" s="171"/>
    </row>
    <row r="14" spans="1:25" s="19" customFormat="1" ht="25.95" customHeight="1">
      <c r="A14" s="27"/>
      <c r="B14" s="28"/>
      <c r="C14" s="171"/>
      <c r="D14" s="28"/>
      <c r="E14" s="35"/>
      <c r="F14" s="35"/>
      <c r="G14" s="42" t="s">
        <v>1533</v>
      </c>
      <c r="H14" s="42" t="s">
        <v>337</v>
      </c>
      <c r="I14" s="42" t="s">
        <v>12</v>
      </c>
      <c r="J14" s="47" t="s">
        <v>337</v>
      </c>
      <c r="K14" s="42" t="s">
        <v>1522</v>
      </c>
      <c r="L14" s="42" t="s">
        <v>1521</v>
      </c>
      <c r="M14" s="334">
        <v>41171</v>
      </c>
      <c r="N14" s="47">
        <v>2024</v>
      </c>
      <c r="O14" s="47"/>
      <c r="P14" s="54"/>
      <c r="Q14" s="171"/>
    </row>
    <row r="15" spans="1:25" s="19" customFormat="1" ht="25.95" customHeight="1">
      <c r="A15" s="27"/>
      <c r="B15" s="28"/>
      <c r="C15" s="171"/>
      <c r="D15" s="28"/>
      <c r="E15" s="28"/>
      <c r="F15" s="28"/>
      <c r="G15" s="29" t="s">
        <v>1534</v>
      </c>
      <c r="H15" s="29" t="s">
        <v>337</v>
      </c>
      <c r="I15" s="29" t="s">
        <v>12</v>
      </c>
      <c r="J15" s="25" t="s">
        <v>1694</v>
      </c>
      <c r="K15" s="29" t="s">
        <v>364</v>
      </c>
      <c r="L15" s="29" t="s">
        <v>1521</v>
      </c>
      <c r="M15" s="333">
        <v>41171</v>
      </c>
      <c r="N15" s="25">
        <v>2024</v>
      </c>
      <c r="O15" s="25"/>
      <c r="P15" s="54"/>
      <c r="Q15" s="171"/>
    </row>
    <row r="16" spans="1:25" s="19" customFormat="1" ht="25.95" customHeight="1">
      <c r="A16" s="27"/>
      <c r="B16" s="28"/>
      <c r="C16" s="171"/>
      <c r="E16" s="42"/>
      <c r="F16" s="42"/>
      <c r="G16" s="42"/>
      <c r="H16" s="42"/>
      <c r="I16" s="42"/>
      <c r="J16" s="42"/>
      <c r="K16" s="42"/>
      <c r="L16" s="42"/>
      <c r="M16" s="334"/>
      <c r="N16" s="47"/>
      <c r="O16" s="47"/>
      <c r="P16" s="5"/>
      <c r="Q16" s="171"/>
      <c r="R16" s="5"/>
    </row>
    <row r="17" spans="1:18" s="19" customFormat="1" ht="25.95" customHeight="1">
      <c r="A17" s="27"/>
      <c r="B17" s="28"/>
      <c r="C17" s="171"/>
      <c r="E17" s="29"/>
      <c r="F17" s="29"/>
      <c r="G17" s="29"/>
      <c r="H17" s="29"/>
      <c r="I17" s="29"/>
      <c r="J17" s="29"/>
      <c r="K17" s="29"/>
      <c r="L17" s="29"/>
      <c r="M17" s="333"/>
      <c r="N17" s="25"/>
      <c r="O17" s="25"/>
      <c r="P17" s="93"/>
      <c r="Q17" s="171"/>
      <c r="R17" s="96"/>
    </row>
    <row r="18" spans="1:18" s="19" customFormat="1" ht="25.95" customHeight="1">
      <c r="A18" s="27"/>
      <c r="B18" s="28"/>
      <c r="C18" s="171"/>
      <c r="E18" s="42"/>
      <c r="F18" s="42"/>
      <c r="G18" s="42"/>
      <c r="H18" s="42"/>
      <c r="I18" s="42"/>
      <c r="J18" s="42"/>
      <c r="K18" s="42"/>
      <c r="L18" s="42"/>
      <c r="M18" s="334"/>
      <c r="N18" s="47"/>
      <c r="O18" s="47"/>
      <c r="P18" s="93"/>
      <c r="Q18" s="171"/>
      <c r="R18" s="96"/>
    </row>
    <row r="19" spans="1:18" s="19" customFormat="1" ht="25.95" customHeight="1">
      <c r="A19" s="27"/>
      <c r="B19" s="28"/>
      <c r="C19" s="171"/>
      <c r="Q19" s="171"/>
    </row>
    <row r="20" spans="1:18" s="19" customFormat="1" ht="25.95" customHeight="1">
      <c r="A20" s="27"/>
      <c r="B20" s="28"/>
      <c r="C20" s="171"/>
      <c r="E20" s="35"/>
      <c r="F20" s="35"/>
      <c r="G20" s="35"/>
      <c r="H20" s="35"/>
      <c r="I20" s="35"/>
      <c r="J20" s="35"/>
      <c r="K20" s="35"/>
      <c r="L20" s="35"/>
      <c r="M20" s="35"/>
      <c r="N20" s="35"/>
      <c r="O20" s="35"/>
      <c r="Q20" s="171"/>
    </row>
    <row r="21" spans="1:18" s="28" customFormat="1" ht="34.950000000000003" customHeight="1">
      <c r="A21" s="27"/>
      <c r="C21" s="171"/>
      <c r="G21" s="10"/>
      <c r="H21" s="10"/>
      <c r="I21" s="10"/>
      <c r="J21" s="10"/>
      <c r="K21" s="25"/>
      <c r="L21" s="25"/>
      <c r="M21" s="29"/>
      <c r="N21" s="29"/>
      <c r="O21" s="29"/>
      <c r="Q21" s="171"/>
    </row>
    <row r="22" spans="1:18" s="19" customFormat="1" ht="10.050000000000001" customHeight="1">
      <c r="A22" s="27"/>
      <c r="B22" s="28"/>
      <c r="C22" s="171"/>
      <c r="E22" s="28"/>
      <c r="F22" s="28"/>
      <c r="G22" s="10"/>
      <c r="H22" s="10"/>
      <c r="I22" s="10"/>
      <c r="J22" s="10"/>
      <c r="K22" s="25"/>
      <c r="L22" s="25"/>
      <c r="M22" s="25"/>
      <c r="N22" s="25"/>
      <c r="O22" s="29"/>
      <c r="Q22" s="7"/>
    </row>
    <row r="23" spans="1:18" s="2" customFormat="1" ht="19.95" customHeight="1">
      <c r="A23" s="36"/>
      <c r="C23" s="171"/>
      <c r="G23" s="8"/>
      <c r="H23" s="8"/>
      <c r="I23" s="8"/>
      <c r="J23" s="8"/>
      <c r="O23" s="3"/>
      <c r="P23" s="4"/>
    </row>
    <row r="24" spans="1:18" s="2" customFormat="1" ht="19.8" customHeight="1">
      <c r="A24" s="36"/>
      <c r="C24" s="171"/>
      <c r="G24" s="8"/>
      <c r="H24" s="8"/>
      <c r="I24" s="8"/>
      <c r="J24" s="8"/>
      <c r="O24" s="3"/>
      <c r="P24" s="4"/>
    </row>
    <row r="25" spans="1:18" ht="19.95" customHeight="1"/>
    <row r="26" spans="1:18" ht="19.95" customHeight="1"/>
    <row r="27" spans="1:18" ht="19.95" customHeight="1"/>
    <row r="28" spans="1:18" ht="19.95" customHeight="1"/>
  </sheetData>
  <mergeCells count="4">
    <mergeCell ref="A2:B2"/>
    <mergeCell ref="E2:O2"/>
    <mergeCell ref="E4:J4"/>
    <mergeCell ref="T6:V6"/>
  </mergeCells>
  <dataValidations count="1">
    <dataValidation type="list" allowBlank="1" showInputMessage="1" showErrorMessage="1" sqref="K7:K8 K10:K18" xr:uid="{F65E8016-0D56-421C-92DC-5E55C1817D23}">
      <formula1>"ID Card,Passport,Proof Of Address,Proposal Form,Debit Note,Receipt,Policy Schedule,Renewal Schedule,Endorsement,PEP Questionaire,Company Document"</formula1>
    </dataValidation>
  </dataValidations>
  <pageMargins left="0.7" right="0.7" top="0.75" bottom="0.75" header="0.3" footer="0.3"/>
  <drawing r:id="rId1"/>
  <legacyDrawing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6CD45-61AD-468E-A210-63E66D76E309}">
  <sheetPr>
    <tabColor rgb="FFCCCC00"/>
  </sheetPr>
  <dimension ref="A1:V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12.6640625" style="40" bestFit="1" customWidth="1"/>
    <col min="8" max="8" width="28.6640625" style="40" customWidth="1"/>
    <col min="9" max="9" width="13.21875" style="40" customWidth="1"/>
    <col min="10" max="10" width="22.77734375" style="40" customWidth="1"/>
    <col min="11" max="11" width="28.6640625" style="40" customWidth="1"/>
    <col min="12" max="12" width="66" style="37" customWidth="1"/>
    <col min="13" max="13" width="1.77734375" style="38" customWidth="1"/>
    <col min="14" max="14" width="1.88671875" style="2" customWidth="1"/>
    <col min="15" max="15" width="11.21875" style="5" bestFit="1" customWidth="1"/>
    <col min="16" max="16" width="14.44140625" style="5" bestFit="1" customWidth="1"/>
    <col min="17" max="17" width="5.21875" style="5" bestFit="1" customWidth="1"/>
    <col min="18" max="19" width="9.109375" style="5"/>
    <col min="20" max="20" width="13.6640625" style="5" bestFit="1" customWidth="1"/>
    <col min="21" max="21" width="12.77734375" style="5" bestFit="1" customWidth="1"/>
    <col min="22" max="22" width="13.88671875" style="5" bestFit="1" customWidth="1"/>
    <col min="23" max="16384" width="9.109375" style="5"/>
  </cols>
  <sheetData>
    <row r="1" spans="1:22" s="2" customFormat="1" ht="14.4" customHeight="1">
      <c r="A1" s="1"/>
      <c r="B1"/>
      <c r="C1" s="171"/>
      <c r="D1" s="171"/>
      <c r="E1" s="171"/>
      <c r="F1" s="171"/>
      <c r="G1" s="171"/>
      <c r="H1" s="171"/>
      <c r="I1" s="171"/>
      <c r="J1" s="172"/>
      <c r="K1" s="171"/>
      <c r="L1" s="171"/>
      <c r="M1" s="171"/>
      <c r="N1" s="171"/>
    </row>
    <row r="2" spans="1:22" customFormat="1" ht="35.4" customHeight="1">
      <c r="A2" s="1800"/>
      <c r="B2" s="1800"/>
      <c r="C2" s="171"/>
      <c r="D2" s="5"/>
      <c r="E2" s="1797" t="s">
        <v>2074</v>
      </c>
      <c r="F2" s="1797"/>
      <c r="G2" s="1797"/>
      <c r="H2" s="1797"/>
      <c r="I2" s="1797"/>
      <c r="J2" s="1797"/>
      <c r="K2" s="1797"/>
      <c r="L2" s="1797"/>
      <c r="M2" s="5"/>
      <c r="N2" s="171"/>
    </row>
    <row r="3" spans="1:22" customFormat="1" ht="14.4" customHeight="1">
      <c r="A3" s="1"/>
      <c r="C3" s="171"/>
      <c r="D3" s="171"/>
      <c r="E3" s="171"/>
      <c r="F3" s="171"/>
      <c r="G3" s="171"/>
      <c r="H3" s="171"/>
      <c r="I3" s="171"/>
      <c r="J3" s="172"/>
      <c r="K3" s="171"/>
      <c r="L3" s="171"/>
      <c r="M3" s="171"/>
      <c r="N3" s="171"/>
    </row>
    <row r="4" spans="1:22" s="16" customFormat="1" ht="34.950000000000003" customHeight="1">
      <c r="A4" s="13"/>
      <c r="B4" s="14"/>
      <c r="C4" s="171"/>
      <c r="E4" s="1798" t="s">
        <v>1697</v>
      </c>
      <c r="F4" s="1798"/>
      <c r="G4" s="1798"/>
      <c r="H4" s="1798"/>
      <c r="I4" s="1798"/>
      <c r="J4" s="1798"/>
      <c r="K4" s="1798"/>
      <c r="L4" s="112"/>
      <c r="M4" s="18"/>
      <c r="N4" s="171"/>
    </row>
    <row r="5" spans="1:22" s="16" customFormat="1" ht="10.050000000000001" customHeight="1">
      <c r="A5" s="13"/>
      <c r="B5" s="14"/>
      <c r="C5" s="171"/>
      <c r="E5" s="104"/>
      <c r="F5" s="104"/>
      <c r="G5" s="41"/>
      <c r="H5" s="41"/>
      <c r="I5" s="41"/>
      <c r="J5" s="41"/>
      <c r="K5" s="41"/>
      <c r="L5" s="112"/>
      <c r="M5" s="18"/>
      <c r="N5" s="171"/>
    </row>
    <row r="6" spans="1:22" s="19" customFormat="1" ht="25.95" customHeight="1">
      <c r="A6" s="27"/>
      <c r="B6" s="28"/>
      <c r="C6" s="171"/>
      <c r="E6" s="133"/>
      <c r="F6" s="134" t="s">
        <v>48</v>
      </c>
      <c r="G6" s="134" t="s">
        <v>2047</v>
      </c>
      <c r="H6" s="134" t="s">
        <v>1</v>
      </c>
      <c r="I6" s="137" t="s">
        <v>703</v>
      </c>
      <c r="J6" s="140" t="s">
        <v>67</v>
      </c>
      <c r="K6" s="134" t="s">
        <v>461</v>
      </c>
      <c r="L6" s="137" t="s">
        <v>123</v>
      </c>
      <c r="M6" s="54"/>
      <c r="N6" s="171"/>
      <c r="O6" s="116"/>
      <c r="P6" s="116"/>
      <c r="Q6" s="2113"/>
      <c r="R6" s="2145"/>
      <c r="S6" s="2146"/>
      <c r="T6" s="145"/>
      <c r="U6" s="145"/>
      <c r="V6" s="145"/>
    </row>
    <row r="7" spans="1:22" s="19" customFormat="1" ht="25.95" customHeight="1">
      <c r="A7" s="27"/>
      <c r="B7" s="28"/>
      <c r="C7" s="171"/>
      <c r="E7" s="236"/>
      <c r="F7" s="236"/>
      <c r="G7" s="345" t="s">
        <v>2052</v>
      </c>
      <c r="H7" s="345" t="s">
        <v>12</v>
      </c>
      <c r="I7" s="824">
        <v>45524</v>
      </c>
      <c r="J7" s="29" t="s">
        <v>2055</v>
      </c>
      <c r="K7" s="25" t="s">
        <v>2050</v>
      </c>
      <c r="L7" s="25" t="s">
        <v>2054</v>
      </c>
      <c r="M7" s="54"/>
      <c r="N7" s="171"/>
      <c r="O7" s="61"/>
      <c r="P7" s="61"/>
      <c r="Q7" s="61"/>
      <c r="R7" s="61"/>
      <c r="S7" s="61"/>
      <c r="T7" s="61"/>
    </row>
    <row r="8" spans="1:22" s="19" customFormat="1" ht="25.95" customHeight="1">
      <c r="A8" s="27"/>
      <c r="B8" s="28"/>
      <c r="C8" s="171"/>
      <c r="E8" s="35"/>
      <c r="F8" s="35"/>
      <c r="G8" s="42" t="s">
        <v>2053</v>
      </c>
      <c r="H8" s="42" t="s">
        <v>12</v>
      </c>
      <c r="I8" s="334">
        <v>45524</v>
      </c>
      <c r="J8" s="42" t="s">
        <v>68</v>
      </c>
      <c r="K8" s="47" t="s">
        <v>2051</v>
      </c>
      <c r="L8" s="47"/>
      <c r="M8" s="54"/>
      <c r="N8" s="171"/>
      <c r="O8" s="61"/>
      <c r="P8" s="61"/>
      <c r="Q8" s="61"/>
      <c r="R8" s="61"/>
      <c r="S8" s="61"/>
      <c r="T8" s="61"/>
    </row>
    <row r="9" spans="1:22" s="19" customFormat="1" ht="25.95" customHeight="1">
      <c r="A9" s="27"/>
      <c r="B9" s="28"/>
      <c r="C9" s="171"/>
      <c r="D9" s="28"/>
      <c r="E9" s="28"/>
      <c r="F9" s="28"/>
      <c r="G9" s="29" t="s">
        <v>2048</v>
      </c>
      <c r="H9" s="29" t="s">
        <v>12</v>
      </c>
      <c r="I9" s="333">
        <v>45156</v>
      </c>
      <c r="J9" s="29" t="s">
        <v>68</v>
      </c>
      <c r="K9" s="25" t="s">
        <v>2051</v>
      </c>
      <c r="L9" s="25"/>
      <c r="M9" s="54"/>
      <c r="N9" s="171"/>
    </row>
    <row r="10" spans="1:22" s="19" customFormat="1" ht="25.95" customHeight="1">
      <c r="A10" s="27"/>
      <c r="B10" s="28"/>
      <c r="C10" s="171"/>
      <c r="D10" s="28"/>
      <c r="E10" s="35"/>
      <c r="F10" s="35"/>
      <c r="G10" s="42" t="s">
        <v>2049</v>
      </c>
      <c r="H10" s="42" t="s">
        <v>12</v>
      </c>
      <c r="I10" s="334">
        <v>44794</v>
      </c>
      <c r="J10" s="42" t="s">
        <v>68</v>
      </c>
      <c r="K10" s="47" t="s">
        <v>2051</v>
      </c>
      <c r="L10" s="47"/>
      <c r="M10" s="54"/>
      <c r="N10" s="171"/>
    </row>
    <row r="11" spans="1:22" s="19" customFormat="1" ht="25.95" customHeight="1">
      <c r="A11" s="27"/>
      <c r="B11" s="28"/>
      <c r="C11" s="171"/>
      <c r="D11" s="28"/>
      <c r="E11" s="28"/>
      <c r="F11" s="28"/>
      <c r="G11" s="29"/>
      <c r="H11" s="29"/>
      <c r="I11" s="29"/>
      <c r="J11" s="29"/>
      <c r="K11" s="25"/>
      <c r="L11" s="25"/>
      <c r="M11" s="54"/>
      <c r="N11" s="171"/>
    </row>
    <row r="12" spans="1:22" s="19" customFormat="1" ht="25.95" customHeight="1">
      <c r="A12" s="27"/>
      <c r="B12" s="28"/>
      <c r="C12" s="171"/>
      <c r="D12" s="28"/>
      <c r="E12" s="35"/>
      <c r="F12" s="35"/>
      <c r="G12" s="42"/>
      <c r="H12" s="42"/>
      <c r="I12" s="42"/>
      <c r="J12" s="42"/>
      <c r="K12" s="47"/>
      <c r="L12" s="47"/>
      <c r="M12" s="54"/>
      <c r="N12" s="171"/>
    </row>
    <row r="13" spans="1:22" s="19" customFormat="1" ht="25.95" customHeight="1">
      <c r="A13" s="27"/>
      <c r="B13" s="28"/>
      <c r="C13" s="171"/>
      <c r="D13" s="28"/>
      <c r="E13" s="28"/>
      <c r="F13" s="28"/>
      <c r="G13" s="29"/>
      <c r="H13" s="29"/>
      <c r="I13" s="29"/>
      <c r="J13" s="29"/>
      <c r="K13" s="25"/>
      <c r="L13" s="25"/>
      <c r="M13" s="54"/>
      <c r="N13" s="171"/>
    </row>
    <row r="14" spans="1:22" s="19" customFormat="1" ht="25.95" customHeight="1">
      <c r="A14" s="27"/>
      <c r="B14" s="28"/>
      <c r="C14" s="171"/>
      <c r="D14" s="28"/>
      <c r="E14" s="35"/>
      <c r="F14" s="35"/>
      <c r="G14" s="42"/>
      <c r="H14" s="42"/>
      <c r="I14" s="42"/>
      <c r="J14" s="42"/>
      <c r="K14" s="47"/>
      <c r="L14" s="47"/>
      <c r="M14" s="54"/>
      <c r="N14" s="171"/>
    </row>
    <row r="15" spans="1:22" s="19" customFormat="1" ht="25.95" customHeight="1">
      <c r="A15" s="27"/>
      <c r="B15" s="28"/>
      <c r="C15" s="171"/>
      <c r="D15" s="28"/>
      <c r="E15" s="28"/>
      <c r="F15" s="28"/>
      <c r="G15" s="29"/>
      <c r="H15" s="29"/>
      <c r="I15" s="29"/>
      <c r="J15" s="29"/>
      <c r="K15" s="25"/>
      <c r="L15" s="25"/>
      <c r="M15" s="54"/>
      <c r="N15" s="171"/>
    </row>
    <row r="16" spans="1:22" s="19" customFormat="1" ht="25.95" customHeight="1">
      <c r="A16" s="27"/>
      <c r="B16" s="28"/>
      <c r="C16" s="171"/>
      <c r="E16" s="42"/>
      <c r="F16" s="42"/>
      <c r="G16" s="42"/>
      <c r="H16" s="42"/>
      <c r="I16" s="42"/>
      <c r="J16" s="42"/>
      <c r="K16" s="42"/>
      <c r="L16" s="47"/>
      <c r="M16" s="5"/>
      <c r="N16" s="171"/>
      <c r="O16" s="5"/>
    </row>
    <row r="17" spans="1:15" s="19" customFormat="1" ht="25.95" customHeight="1">
      <c r="A17" s="27"/>
      <c r="B17" s="28"/>
      <c r="C17" s="171"/>
      <c r="E17" s="29"/>
      <c r="F17" s="29"/>
      <c r="G17" s="29"/>
      <c r="H17" s="29"/>
      <c r="I17" s="29"/>
      <c r="J17" s="29"/>
      <c r="K17" s="29"/>
      <c r="L17" s="25"/>
      <c r="M17" s="93"/>
      <c r="N17" s="171"/>
      <c r="O17" s="96"/>
    </row>
    <row r="18" spans="1:15" s="19" customFormat="1" ht="25.95" customHeight="1">
      <c r="A18" s="27"/>
      <c r="B18" s="28"/>
      <c r="C18" s="171"/>
      <c r="E18" s="42"/>
      <c r="F18" s="42"/>
      <c r="G18" s="42"/>
      <c r="H18" s="42"/>
      <c r="I18" s="42"/>
      <c r="J18" s="42"/>
      <c r="K18" s="42"/>
      <c r="L18" s="47"/>
      <c r="M18" s="93"/>
      <c r="N18" s="171"/>
      <c r="O18" s="96"/>
    </row>
    <row r="19" spans="1:15" s="19" customFormat="1" ht="25.95" customHeight="1">
      <c r="A19" s="27"/>
      <c r="B19" s="28"/>
      <c r="C19" s="171"/>
      <c r="J19" s="370"/>
      <c r="N19" s="171"/>
    </row>
    <row r="20" spans="1:15" s="19" customFormat="1" ht="25.95" customHeight="1">
      <c r="A20" s="27"/>
      <c r="B20" s="28"/>
      <c r="C20" s="171"/>
      <c r="E20" s="35"/>
      <c r="F20" s="35"/>
      <c r="G20" s="35"/>
      <c r="H20" s="35"/>
      <c r="I20" s="35"/>
      <c r="J20" s="293"/>
      <c r="K20" s="35"/>
      <c r="L20" s="35"/>
      <c r="N20" s="171"/>
    </row>
    <row r="21" spans="1:15" s="28" customFormat="1" ht="34.950000000000003" customHeight="1">
      <c r="A21" s="27"/>
      <c r="C21" s="171"/>
      <c r="G21" s="10"/>
      <c r="H21" s="10"/>
      <c r="I21" s="10"/>
      <c r="J21" s="10"/>
      <c r="K21" s="10"/>
      <c r="L21" s="29"/>
      <c r="N21" s="171"/>
    </row>
    <row r="22" spans="1:15" s="19" customFormat="1" ht="10.050000000000001" customHeight="1">
      <c r="A22" s="27"/>
      <c r="B22" s="28"/>
      <c r="C22" s="171"/>
      <c r="E22" s="28"/>
      <c r="F22" s="28"/>
      <c r="G22" s="10"/>
      <c r="H22" s="10"/>
      <c r="I22" s="10"/>
      <c r="J22" s="10"/>
      <c r="K22" s="10"/>
      <c r="L22" s="29"/>
      <c r="N22" s="7"/>
    </row>
    <row r="23" spans="1:15" s="2" customFormat="1" ht="19.95" customHeight="1">
      <c r="A23" s="36"/>
      <c r="C23" s="171"/>
      <c r="G23" s="8"/>
      <c r="H23" s="8"/>
      <c r="I23" s="8"/>
      <c r="J23" s="8"/>
      <c r="K23" s="8"/>
      <c r="L23" s="3"/>
      <c r="M23" s="4"/>
    </row>
    <row r="24" spans="1:15" s="2" customFormat="1" ht="19.8" customHeight="1">
      <c r="A24" s="36"/>
      <c r="C24" s="171"/>
      <c r="G24" s="8"/>
      <c r="H24" s="8"/>
      <c r="I24" s="8"/>
      <c r="J24" s="8"/>
      <c r="K24" s="8"/>
      <c r="L24" s="3"/>
      <c r="M24" s="4"/>
    </row>
    <row r="25" spans="1:15" ht="19.95" customHeight="1"/>
    <row r="26" spans="1:15" ht="19.95" customHeight="1"/>
    <row r="27" spans="1:15" ht="19.95" customHeight="1"/>
    <row r="28" spans="1:15" ht="19.95" customHeight="1"/>
  </sheetData>
  <mergeCells count="4">
    <mergeCell ref="A2:B2"/>
    <mergeCell ref="E2:L2"/>
    <mergeCell ref="E4:K4"/>
    <mergeCell ref="Q6:S6"/>
  </mergeCells>
  <pageMargins left="0.7" right="0.7" top="0.75" bottom="0.75" header="0.3" footer="0.3"/>
  <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47EAE-771D-44B9-A1AF-FE87FB6328E8}">
  <sheetPr>
    <tabColor rgb="FFCCCC00"/>
  </sheetPr>
  <dimension ref="A1:N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33203125" style="5" customWidth="1"/>
    <col min="7" max="7" width="12.6640625" style="40" bestFit="1" customWidth="1"/>
    <col min="8" max="8" width="28.6640625" style="40" customWidth="1"/>
    <col min="9" max="9" width="13.21875" style="40" customWidth="1"/>
    <col min="10" max="10" width="22.77734375" style="40" customWidth="1"/>
    <col min="11" max="11" width="28.6640625" style="40" customWidth="1"/>
    <col min="12" max="12" width="72.6640625" style="37" customWidth="1"/>
    <col min="13" max="13" width="1.77734375" style="38" customWidth="1"/>
    <col min="14" max="14" width="1.88671875" style="2" customWidth="1"/>
    <col min="15" max="16384" width="9.109375" style="5"/>
  </cols>
  <sheetData>
    <row r="1" spans="1:14" s="2" customFormat="1" ht="14.4" customHeight="1">
      <c r="A1" s="1"/>
      <c r="B1"/>
      <c r="C1" s="171"/>
      <c r="D1" s="171"/>
      <c r="E1" s="171"/>
      <c r="F1" s="171"/>
      <c r="G1" s="171"/>
      <c r="H1" s="171"/>
      <c r="I1" s="171"/>
      <c r="J1" s="172"/>
      <c r="K1" s="171"/>
      <c r="L1" s="171"/>
      <c r="M1" s="171"/>
      <c r="N1" s="171"/>
    </row>
    <row r="2" spans="1:14" customFormat="1" ht="35.4" customHeight="1">
      <c r="A2" s="1800"/>
      <c r="B2" s="1800"/>
      <c r="C2" s="171"/>
      <c r="D2" s="5"/>
      <c r="E2" s="1797" t="s">
        <v>1859</v>
      </c>
      <c r="F2" s="1797"/>
      <c r="G2" s="1797"/>
      <c r="H2" s="1797"/>
      <c r="I2" s="1797"/>
      <c r="J2" s="1797"/>
      <c r="K2" s="1797"/>
      <c r="L2" s="1797"/>
      <c r="M2" s="5"/>
      <c r="N2" s="171"/>
    </row>
    <row r="3" spans="1:14" customFormat="1" ht="14.4" customHeight="1">
      <c r="A3" s="1"/>
      <c r="C3" s="171"/>
      <c r="D3" s="171"/>
      <c r="E3" s="171"/>
      <c r="F3" s="171"/>
      <c r="G3" s="171"/>
      <c r="H3" s="171"/>
      <c r="I3" s="171"/>
      <c r="J3" s="172"/>
      <c r="K3" s="171"/>
      <c r="L3" s="171"/>
      <c r="M3" s="171"/>
      <c r="N3" s="171"/>
    </row>
    <row r="4" spans="1:14" s="16" customFormat="1" ht="34.950000000000003" customHeight="1">
      <c r="A4" s="13"/>
      <c r="B4" s="14"/>
      <c r="C4" s="171"/>
      <c r="E4" s="1798" t="s">
        <v>1697</v>
      </c>
      <c r="F4" s="1798"/>
      <c r="G4" s="1798"/>
      <c r="H4" s="1798"/>
      <c r="I4" s="1798"/>
      <c r="J4" s="1798"/>
      <c r="K4" s="1798"/>
      <c r="L4" s="112"/>
      <c r="M4" s="18"/>
      <c r="N4" s="171"/>
    </row>
    <row r="5" spans="1:14" s="16" customFormat="1" ht="10.050000000000001" customHeight="1">
      <c r="A5" s="13"/>
      <c r="B5" s="14"/>
      <c r="C5" s="171"/>
      <c r="E5" s="104"/>
      <c r="F5" s="104"/>
      <c r="G5" s="41"/>
      <c r="H5" s="41"/>
      <c r="I5" s="41"/>
      <c r="J5" s="41"/>
      <c r="K5" s="41"/>
      <c r="L5" s="112"/>
      <c r="M5" s="18"/>
      <c r="N5" s="171"/>
    </row>
    <row r="6" spans="1:14" s="19" customFormat="1" ht="25.95" customHeight="1">
      <c r="A6" s="27"/>
      <c r="B6" s="28"/>
      <c r="C6" s="171"/>
      <c r="E6" s="133"/>
      <c r="F6" s="134" t="s">
        <v>48</v>
      </c>
      <c r="G6" s="134" t="s">
        <v>2047</v>
      </c>
      <c r="H6" s="134" t="s">
        <v>1</v>
      </c>
      <c r="I6" s="137" t="s">
        <v>703</v>
      </c>
      <c r="J6" s="140" t="s">
        <v>67</v>
      </c>
      <c r="K6" s="134" t="s">
        <v>461</v>
      </c>
      <c r="L6" s="137" t="s">
        <v>123</v>
      </c>
      <c r="M6" s="54"/>
      <c r="N6" s="171"/>
    </row>
    <row r="7" spans="1:14" s="19" customFormat="1" ht="25.95" customHeight="1">
      <c r="A7" s="27"/>
      <c r="B7" s="28"/>
      <c r="C7" s="171"/>
      <c r="E7" s="236"/>
      <c r="F7" s="236"/>
      <c r="G7" s="345" t="s">
        <v>2052</v>
      </c>
      <c r="H7" s="345" t="s">
        <v>12</v>
      </c>
      <c r="I7" s="824">
        <v>45524</v>
      </c>
      <c r="J7" s="29" t="s">
        <v>2055</v>
      </c>
      <c r="K7" s="25" t="s">
        <v>2050</v>
      </c>
      <c r="L7" s="25" t="s">
        <v>2054</v>
      </c>
      <c r="M7" s="54"/>
      <c r="N7" s="171"/>
    </row>
    <row r="8" spans="1:14" s="19" customFormat="1" ht="25.95" customHeight="1">
      <c r="A8" s="27"/>
      <c r="B8" s="28"/>
      <c r="C8" s="171"/>
      <c r="E8" s="35"/>
      <c r="F8" s="35"/>
      <c r="G8" s="42" t="s">
        <v>2053</v>
      </c>
      <c r="H8" s="42" t="s">
        <v>12</v>
      </c>
      <c r="I8" s="334">
        <v>45524</v>
      </c>
      <c r="J8" s="42" t="s">
        <v>68</v>
      </c>
      <c r="K8" s="47" t="s">
        <v>2051</v>
      </c>
      <c r="L8" s="47"/>
      <c r="M8" s="54"/>
      <c r="N8" s="171"/>
    </row>
    <row r="9" spans="1:14" s="19" customFormat="1" ht="25.95" customHeight="1">
      <c r="A9" s="27"/>
      <c r="B9" s="28"/>
      <c r="C9" s="171"/>
      <c r="D9" s="28"/>
      <c r="E9" s="28"/>
      <c r="F9" s="28"/>
      <c r="G9" s="29" t="s">
        <v>2048</v>
      </c>
      <c r="H9" s="29" t="s">
        <v>12</v>
      </c>
      <c r="I9" s="333">
        <v>45156</v>
      </c>
      <c r="J9" s="29" t="s">
        <v>68</v>
      </c>
      <c r="K9" s="25" t="s">
        <v>2051</v>
      </c>
      <c r="L9" s="25"/>
      <c r="M9" s="54"/>
      <c r="N9" s="171"/>
    </row>
    <row r="10" spans="1:14" s="19" customFormat="1" ht="25.95" customHeight="1">
      <c r="A10" s="27"/>
      <c r="B10" s="28"/>
      <c r="C10" s="171"/>
      <c r="D10" s="28"/>
      <c r="E10" s="35"/>
      <c r="F10" s="35"/>
      <c r="G10" s="42" t="s">
        <v>2049</v>
      </c>
      <c r="H10" s="42" t="s">
        <v>12</v>
      </c>
      <c r="I10" s="334">
        <v>44794</v>
      </c>
      <c r="J10" s="42" t="s">
        <v>68</v>
      </c>
      <c r="K10" s="47" t="s">
        <v>2051</v>
      </c>
      <c r="L10" s="47"/>
      <c r="M10" s="54"/>
      <c r="N10" s="171"/>
    </row>
    <row r="11" spans="1:14" s="19" customFormat="1" ht="25.95" customHeight="1">
      <c r="A11" s="27"/>
      <c r="B11" s="28"/>
      <c r="C11" s="171"/>
      <c r="D11" s="28"/>
      <c r="E11" s="28"/>
      <c r="F11" s="28"/>
      <c r="G11" s="29"/>
      <c r="H11" s="29"/>
      <c r="I11" s="29"/>
      <c r="J11" s="29"/>
      <c r="K11" s="25"/>
      <c r="L11" s="25"/>
      <c r="M11" s="54"/>
      <c r="N11" s="171"/>
    </row>
    <row r="12" spans="1:14" s="19" customFormat="1" ht="25.95" customHeight="1">
      <c r="A12" s="27"/>
      <c r="B12" s="28"/>
      <c r="C12" s="171"/>
      <c r="D12" s="28"/>
      <c r="E12" s="35"/>
      <c r="F12" s="35"/>
      <c r="G12" s="42"/>
      <c r="H12" s="42"/>
      <c r="I12" s="42"/>
      <c r="J12" s="42"/>
      <c r="K12" s="47"/>
      <c r="L12" s="47"/>
      <c r="M12" s="54"/>
      <c r="N12" s="171"/>
    </row>
    <row r="13" spans="1:14" s="19" customFormat="1" ht="25.95" customHeight="1">
      <c r="A13" s="27"/>
      <c r="B13" s="28"/>
      <c r="C13" s="171"/>
      <c r="D13" s="28"/>
      <c r="E13" s="28"/>
      <c r="F13" s="28"/>
      <c r="G13" s="29"/>
      <c r="H13" s="29"/>
      <c r="I13" s="29"/>
      <c r="J13" s="29"/>
      <c r="K13" s="25"/>
      <c r="L13" s="25"/>
      <c r="M13" s="54"/>
      <c r="N13" s="171"/>
    </row>
    <row r="14" spans="1:14" s="19" customFormat="1" ht="25.95" customHeight="1">
      <c r="A14" s="27"/>
      <c r="B14" s="28"/>
      <c r="C14" s="171"/>
      <c r="D14" s="28"/>
      <c r="E14" s="35"/>
      <c r="F14" s="35"/>
      <c r="G14" s="42"/>
      <c r="H14" s="42"/>
      <c r="I14" s="42"/>
      <c r="J14" s="42"/>
      <c r="K14" s="47"/>
      <c r="L14" s="47"/>
      <c r="M14" s="54"/>
      <c r="N14" s="171"/>
    </row>
    <row r="15" spans="1:14" s="19" customFormat="1" ht="25.95" customHeight="1">
      <c r="A15" s="27"/>
      <c r="B15" s="28"/>
      <c r="C15" s="171"/>
      <c r="D15" s="28"/>
      <c r="E15" s="28"/>
      <c r="F15" s="28"/>
      <c r="G15" s="29"/>
      <c r="H15" s="29"/>
      <c r="I15" s="29"/>
      <c r="J15" s="29"/>
      <c r="K15" s="25"/>
      <c r="L15" s="25"/>
      <c r="M15" s="54"/>
      <c r="N15" s="171"/>
    </row>
    <row r="16" spans="1:14" s="19" customFormat="1" ht="25.95" customHeight="1">
      <c r="A16" s="27"/>
      <c r="B16" s="28"/>
      <c r="C16" s="171"/>
      <c r="E16" s="42"/>
      <c r="F16" s="42"/>
      <c r="G16" s="42"/>
      <c r="H16" s="42"/>
      <c r="I16" s="42"/>
      <c r="J16" s="42"/>
      <c r="K16" s="42"/>
      <c r="L16" s="47"/>
      <c r="M16" s="5"/>
      <c r="N16" s="171"/>
    </row>
    <row r="17" spans="1:14" s="19" customFormat="1" ht="25.95" customHeight="1">
      <c r="A17" s="27"/>
      <c r="B17" s="28"/>
      <c r="C17" s="171"/>
      <c r="E17" s="29"/>
      <c r="F17" s="29"/>
      <c r="G17" s="29"/>
      <c r="H17" s="29"/>
      <c r="I17" s="29"/>
      <c r="J17" s="29"/>
      <c r="K17" s="29"/>
      <c r="L17" s="25"/>
      <c r="M17" s="93"/>
      <c r="N17" s="171"/>
    </row>
    <row r="18" spans="1:14" s="19" customFormat="1" ht="25.95" customHeight="1">
      <c r="A18" s="27"/>
      <c r="B18" s="28"/>
      <c r="C18" s="171"/>
      <c r="E18" s="42"/>
      <c r="F18" s="42"/>
      <c r="G18" s="42"/>
      <c r="H18" s="42"/>
      <c r="I18" s="42"/>
      <c r="J18" s="42"/>
      <c r="K18" s="42"/>
      <c r="L18" s="47"/>
      <c r="M18" s="93"/>
      <c r="N18" s="171"/>
    </row>
    <row r="19" spans="1:14" s="19" customFormat="1" ht="25.95" customHeight="1">
      <c r="A19" s="27"/>
      <c r="B19" s="28"/>
      <c r="C19" s="171"/>
      <c r="J19" s="370"/>
      <c r="N19" s="171"/>
    </row>
    <row r="20" spans="1:14" s="19" customFormat="1" ht="25.95" customHeight="1">
      <c r="A20" s="27"/>
      <c r="B20" s="28"/>
      <c r="C20" s="171"/>
      <c r="E20" s="35"/>
      <c r="F20" s="35"/>
      <c r="G20" s="35"/>
      <c r="H20" s="35"/>
      <c r="I20" s="35"/>
      <c r="J20" s="293"/>
      <c r="K20" s="35"/>
      <c r="L20" s="35"/>
      <c r="N20" s="171"/>
    </row>
    <row r="21" spans="1:14" s="28" customFormat="1" ht="34.950000000000003" customHeight="1">
      <c r="A21" s="27"/>
      <c r="C21" s="171"/>
      <c r="G21" s="10"/>
      <c r="H21" s="10"/>
      <c r="I21" s="10"/>
      <c r="J21" s="10"/>
      <c r="K21" s="10"/>
      <c r="L21" s="29"/>
      <c r="N21" s="171"/>
    </row>
    <row r="22" spans="1:14" s="19" customFormat="1" ht="10.050000000000001" customHeight="1">
      <c r="A22" s="27"/>
      <c r="B22" s="28"/>
      <c r="C22" s="171"/>
      <c r="E22" s="28"/>
      <c r="F22" s="28"/>
      <c r="G22" s="10"/>
      <c r="H22" s="10"/>
      <c r="I22" s="10"/>
      <c r="J22" s="10"/>
      <c r="K22" s="10"/>
      <c r="L22" s="29"/>
      <c r="N22" s="7"/>
    </row>
    <row r="23" spans="1:14" s="2" customFormat="1" ht="19.95" customHeight="1">
      <c r="A23" s="36"/>
      <c r="C23" s="171"/>
      <c r="G23" s="8"/>
      <c r="H23" s="8"/>
      <c r="I23" s="8"/>
      <c r="J23" s="8"/>
      <c r="K23" s="8"/>
      <c r="L23" s="3"/>
      <c r="M23" s="4"/>
    </row>
    <row r="24" spans="1:14" s="2" customFormat="1" ht="19.8" customHeight="1">
      <c r="A24" s="36"/>
      <c r="C24" s="171"/>
      <c r="G24" s="8"/>
      <c r="H24" s="8"/>
      <c r="I24" s="8"/>
      <c r="J24" s="8"/>
      <c r="K24" s="8"/>
      <c r="L24" s="3"/>
      <c r="M24" s="4"/>
    </row>
    <row r="25" spans="1:14" ht="19.95" customHeight="1"/>
    <row r="26" spans="1:14" ht="19.95" customHeight="1"/>
    <row r="27" spans="1:14" ht="19.95" customHeight="1"/>
    <row r="28" spans="1:14" ht="19.95" customHeight="1"/>
  </sheetData>
  <mergeCells count="3">
    <mergeCell ref="A2:B2"/>
    <mergeCell ref="E2:L2"/>
    <mergeCell ref="E4:K4"/>
  </mergeCells>
  <pageMargins left="0.7" right="0.7" top="0.75" bottom="0.75" header="0.3" footer="0.3"/>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6C38C-CAAA-45DE-9091-D0CE2724A2BF}">
  <sheetPr codeName="Sheet110">
    <tabColor rgb="FFCCCC00"/>
  </sheetPr>
  <dimension ref="A1:AA29"/>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5.33203125" style="5" customWidth="1"/>
    <col min="6" max="6" width="7.5546875" style="40" hidden="1" customWidth="1"/>
    <col min="7" max="7" width="8.33203125" style="40" hidden="1" customWidth="1"/>
    <col min="8" max="8" width="10.109375" style="40" customWidth="1"/>
    <col min="9" max="9" width="12.6640625" style="40" bestFit="1" customWidth="1"/>
    <col min="10" max="10" width="17.88671875" style="40" customWidth="1"/>
    <col min="11" max="11" width="26.109375" style="40" customWidth="1"/>
    <col min="12" max="12" width="17.33203125" style="40" customWidth="1"/>
    <col min="13" max="13" width="25" style="5" customWidth="1"/>
    <col min="14" max="14" width="9.33203125" style="5" customWidth="1"/>
    <col min="15" max="15" width="11.5546875" style="5" bestFit="1" customWidth="1"/>
    <col min="16" max="16" width="6" style="5" bestFit="1" customWidth="1"/>
    <col min="17" max="17" width="39.88671875" style="37" customWidth="1"/>
    <col min="18" max="18" width="1.77734375" style="38" customWidth="1"/>
    <col min="19" max="19" width="1.88671875" style="2" customWidth="1"/>
    <col min="20" max="20" width="11.21875" style="5" bestFit="1" customWidth="1"/>
    <col min="21" max="21" width="14.44140625" style="5" bestFit="1" customWidth="1"/>
    <col min="22" max="22" width="5.21875" style="5" bestFit="1" customWidth="1"/>
    <col min="23" max="24" width="9.109375" style="5"/>
    <col min="25" max="25" width="13.6640625" style="5" bestFit="1" customWidth="1"/>
    <col min="26" max="26" width="12.77734375" style="5" bestFit="1" customWidth="1"/>
    <col min="27" max="27" width="13.88671875" style="5" bestFit="1" customWidth="1"/>
    <col min="28" max="16384" width="9.109375" style="5"/>
  </cols>
  <sheetData>
    <row r="1" spans="1:27" s="2" customFormat="1" ht="14.4" customHeight="1">
      <c r="A1" s="1"/>
      <c r="B1"/>
      <c r="C1" s="171"/>
      <c r="D1" s="171"/>
      <c r="E1" s="171"/>
      <c r="F1" s="171"/>
      <c r="G1" s="171"/>
      <c r="H1" s="171"/>
      <c r="I1" s="171"/>
      <c r="J1" s="171"/>
      <c r="K1" s="171"/>
      <c r="L1" s="171"/>
      <c r="M1" s="171"/>
      <c r="N1" s="171"/>
      <c r="O1" s="171"/>
      <c r="P1" s="171"/>
      <c r="Q1" s="171"/>
      <c r="R1" s="171"/>
      <c r="S1" s="171"/>
    </row>
    <row r="2" spans="1:27" customFormat="1" ht="35.4" customHeight="1">
      <c r="A2" s="1800"/>
      <c r="B2" s="1800"/>
      <c r="C2" s="171"/>
      <c r="D2" s="5"/>
      <c r="E2" s="1797" t="s">
        <v>114</v>
      </c>
      <c r="F2" s="1797"/>
      <c r="G2" s="1797"/>
      <c r="H2" s="1797"/>
      <c r="I2" s="1797"/>
      <c r="J2" s="1797"/>
      <c r="K2" s="1797"/>
      <c r="L2" s="1797"/>
      <c r="M2" s="1797"/>
      <c r="N2" s="1797"/>
      <c r="O2" s="1797"/>
      <c r="P2" s="1797"/>
      <c r="Q2" s="1797"/>
      <c r="R2" s="5"/>
      <c r="S2" s="171"/>
    </row>
    <row r="3" spans="1:27" customFormat="1" ht="14.4" customHeight="1">
      <c r="A3" s="1"/>
      <c r="C3" s="171"/>
      <c r="D3" s="171"/>
      <c r="E3" s="171"/>
      <c r="F3" s="171"/>
      <c r="G3" s="171"/>
      <c r="H3" s="171"/>
      <c r="I3" s="171"/>
      <c r="J3" s="171"/>
      <c r="K3" s="171"/>
      <c r="L3" s="171"/>
      <c r="M3" s="171"/>
      <c r="N3" s="171"/>
      <c r="O3" s="171"/>
      <c r="P3" s="171"/>
      <c r="Q3" s="171"/>
      <c r="R3" s="171"/>
      <c r="S3" s="171"/>
    </row>
    <row r="4" spans="1:27" s="16" customFormat="1" ht="34.950000000000003" customHeight="1">
      <c r="A4" s="13"/>
      <c r="B4" s="14"/>
      <c r="C4" s="171"/>
      <c r="E4" s="1798" t="s">
        <v>1695</v>
      </c>
      <c r="F4" s="1798"/>
      <c r="G4" s="1798"/>
      <c r="H4" s="1798"/>
      <c r="I4" s="1798"/>
      <c r="J4" s="1798"/>
      <c r="K4" s="1798"/>
      <c r="L4" s="1798"/>
      <c r="M4" s="41"/>
      <c r="N4" s="41"/>
      <c r="Q4" s="112"/>
      <c r="R4" s="18"/>
      <c r="S4" s="171"/>
    </row>
    <row r="5" spans="1:27" s="16" customFormat="1" ht="10.050000000000001" customHeight="1">
      <c r="A5" s="13"/>
      <c r="B5" s="14"/>
      <c r="C5" s="171"/>
      <c r="E5" s="104"/>
      <c r="F5" s="104"/>
      <c r="G5" s="41"/>
      <c r="H5" s="41"/>
      <c r="I5" s="41"/>
      <c r="J5" s="41"/>
      <c r="K5" s="41"/>
      <c r="L5" s="41"/>
      <c r="M5" s="41"/>
      <c r="N5" s="41"/>
      <c r="Q5" s="112"/>
      <c r="R5" s="18"/>
      <c r="S5" s="171"/>
    </row>
    <row r="6" spans="1:27" s="19" customFormat="1" ht="25.95" customHeight="1">
      <c r="A6" s="27"/>
      <c r="B6" s="28"/>
      <c r="C6" s="171"/>
      <c r="E6" s="133"/>
      <c r="F6" s="50" t="s">
        <v>47</v>
      </c>
      <c r="G6" s="51" t="s">
        <v>48</v>
      </c>
      <c r="H6" s="1498" t="s">
        <v>48</v>
      </c>
      <c r="I6" s="1499" t="s">
        <v>1523</v>
      </c>
      <c r="J6" s="1499" t="s">
        <v>1519</v>
      </c>
      <c r="K6" s="1499" t="s">
        <v>403</v>
      </c>
      <c r="L6" s="1499" t="s">
        <v>1691</v>
      </c>
      <c r="M6" s="1499" t="s">
        <v>67</v>
      </c>
      <c r="N6" s="472" t="s">
        <v>1098</v>
      </c>
      <c r="O6" s="1500" t="s">
        <v>986</v>
      </c>
      <c r="P6" s="1500" t="s">
        <v>142</v>
      </c>
      <c r="Q6" s="1500" t="s">
        <v>123</v>
      </c>
      <c r="R6" s="54"/>
      <c r="S6" s="171"/>
      <c r="T6" s="116"/>
      <c r="U6" s="116"/>
      <c r="V6" s="2113"/>
      <c r="W6" s="2145"/>
      <c r="X6" s="2146"/>
      <c r="Y6" s="145"/>
      <c r="Z6" s="145"/>
      <c r="AA6" s="145"/>
    </row>
    <row r="7" spans="1:27" s="19" customFormat="1" ht="25.95" customHeight="1">
      <c r="A7" s="27"/>
      <c r="B7" s="28"/>
      <c r="C7" s="171"/>
      <c r="E7" s="236"/>
      <c r="F7" s="237">
        <v>1</v>
      </c>
      <c r="G7" s="238"/>
      <c r="H7" s="25"/>
      <c r="I7" s="345" t="s">
        <v>1524</v>
      </c>
      <c r="J7" s="345" t="s">
        <v>279</v>
      </c>
      <c r="K7" s="345" t="s">
        <v>13</v>
      </c>
      <c r="L7" s="25" t="s">
        <v>1692</v>
      </c>
      <c r="M7" s="29" t="s">
        <v>366</v>
      </c>
      <c r="N7" s="345" t="s">
        <v>1520</v>
      </c>
      <c r="O7" s="824">
        <v>45254</v>
      </c>
      <c r="P7" s="237">
        <v>2023</v>
      </c>
      <c r="R7" s="54"/>
      <c r="S7" s="171"/>
      <c r="T7" s="61"/>
      <c r="U7" s="61"/>
      <c r="V7" s="61"/>
      <c r="W7" s="61"/>
      <c r="X7" s="61"/>
      <c r="Y7" s="61"/>
    </row>
    <row r="8" spans="1:27" s="19" customFormat="1" ht="25.95" customHeight="1">
      <c r="A8" s="27"/>
      <c r="B8" s="28"/>
      <c r="C8" s="171"/>
      <c r="E8" s="35"/>
      <c r="F8" s="47">
        <v>2</v>
      </c>
      <c r="G8" s="11"/>
      <c r="H8" s="47"/>
      <c r="I8" s="42" t="s">
        <v>1535</v>
      </c>
      <c r="J8" s="42" t="s">
        <v>279</v>
      </c>
      <c r="K8" s="42" t="s">
        <v>13</v>
      </c>
      <c r="L8" s="47" t="s">
        <v>1692</v>
      </c>
      <c r="M8" s="42" t="s">
        <v>367</v>
      </c>
      <c r="N8" s="42" t="s">
        <v>1521</v>
      </c>
      <c r="O8" s="334">
        <v>45254</v>
      </c>
      <c r="P8" s="47">
        <v>2023</v>
      </c>
      <c r="Q8" s="47"/>
      <c r="R8" s="54"/>
      <c r="S8" s="171"/>
      <c r="T8" s="61"/>
      <c r="U8" s="61"/>
      <c r="V8" s="61"/>
      <c r="W8" s="61"/>
      <c r="X8" s="61"/>
      <c r="Y8" s="61"/>
    </row>
    <row r="9" spans="1:27" s="19" customFormat="1" ht="25.95" customHeight="1">
      <c r="A9" s="27"/>
      <c r="B9" s="28"/>
      <c r="C9" s="171"/>
      <c r="D9" s="28"/>
      <c r="E9" s="28"/>
      <c r="F9" s="25"/>
      <c r="G9" s="10"/>
      <c r="H9" s="25"/>
      <c r="I9" s="29" t="s">
        <v>1525</v>
      </c>
      <c r="J9" s="29" t="s">
        <v>279</v>
      </c>
      <c r="K9" s="29" t="s">
        <v>13</v>
      </c>
      <c r="L9" s="25" t="s">
        <v>1692</v>
      </c>
      <c r="M9" s="29" t="s">
        <v>1690</v>
      </c>
      <c r="N9" s="29" t="s">
        <v>1521</v>
      </c>
      <c r="O9" s="333">
        <v>45254</v>
      </c>
      <c r="P9" s="25">
        <v>2023</v>
      </c>
      <c r="Q9" s="25"/>
      <c r="R9" s="54"/>
      <c r="S9" s="171"/>
    </row>
    <row r="10" spans="1:27" s="19" customFormat="1" ht="25.95" customHeight="1">
      <c r="A10" s="27"/>
      <c r="B10" s="28"/>
      <c r="C10" s="171"/>
      <c r="D10" s="28"/>
      <c r="E10" s="35"/>
      <c r="F10" s="260"/>
      <c r="G10" s="11"/>
      <c r="H10" s="47"/>
      <c r="I10" s="42" t="s">
        <v>1526</v>
      </c>
      <c r="J10" s="42" t="s">
        <v>467</v>
      </c>
      <c r="K10" s="42" t="s">
        <v>140</v>
      </c>
      <c r="L10" s="47" t="s">
        <v>1693</v>
      </c>
      <c r="M10" s="47" t="s">
        <v>1696</v>
      </c>
      <c r="N10" s="42" t="s">
        <v>1521</v>
      </c>
      <c r="O10" s="334">
        <v>45254</v>
      </c>
      <c r="P10" s="47">
        <v>2023</v>
      </c>
      <c r="Q10" s="47"/>
      <c r="R10" s="54"/>
      <c r="S10" s="171"/>
    </row>
    <row r="11" spans="1:27" s="19" customFormat="1" ht="25.95" customHeight="1">
      <c r="A11" s="27"/>
      <c r="B11" s="28"/>
      <c r="C11" s="171"/>
      <c r="D11" s="28"/>
      <c r="E11" s="28"/>
      <c r="F11" s="259"/>
      <c r="G11" s="10"/>
      <c r="H11" s="25"/>
      <c r="I11" s="29" t="s">
        <v>1527</v>
      </c>
      <c r="J11" s="29" t="s">
        <v>337</v>
      </c>
      <c r="K11" s="29" t="s">
        <v>12</v>
      </c>
      <c r="L11" s="25" t="s">
        <v>1693</v>
      </c>
      <c r="M11" s="29" t="s">
        <v>1022</v>
      </c>
      <c r="N11" s="29" t="s">
        <v>1521</v>
      </c>
      <c r="O11" s="333">
        <v>40807</v>
      </c>
      <c r="P11" s="25">
        <v>2023</v>
      </c>
      <c r="Q11" s="25"/>
      <c r="R11" s="54"/>
      <c r="S11" s="171"/>
    </row>
    <row r="12" spans="1:27" s="19" customFormat="1" ht="25.95" customHeight="1">
      <c r="A12" s="27"/>
      <c r="B12" s="28"/>
      <c r="C12" s="171"/>
      <c r="D12" s="28"/>
      <c r="E12" s="35"/>
      <c r="F12" s="260"/>
      <c r="G12" s="11"/>
      <c r="H12" s="47"/>
      <c r="I12" s="42" t="s">
        <v>1528</v>
      </c>
      <c r="J12" s="42" t="s">
        <v>1079</v>
      </c>
      <c r="K12" s="42" t="s">
        <v>12</v>
      </c>
      <c r="L12" s="47" t="s">
        <v>1694</v>
      </c>
      <c r="M12" s="42" t="s">
        <v>134</v>
      </c>
      <c r="N12" s="42" t="s">
        <v>1521</v>
      </c>
      <c r="O12" s="334">
        <v>40807</v>
      </c>
      <c r="P12" s="47">
        <v>2023</v>
      </c>
      <c r="Q12" s="47"/>
      <c r="R12" s="54"/>
      <c r="S12" s="171"/>
    </row>
    <row r="13" spans="1:27" s="19" customFormat="1" ht="25.95" customHeight="1">
      <c r="A13" s="27"/>
      <c r="B13" s="28"/>
      <c r="C13" s="171"/>
      <c r="D13" s="28"/>
      <c r="E13" s="28"/>
      <c r="F13" s="259"/>
      <c r="G13" s="10"/>
      <c r="H13" s="25"/>
      <c r="I13" s="29" t="s">
        <v>1529</v>
      </c>
      <c r="J13" s="29" t="s">
        <v>1079</v>
      </c>
      <c r="K13" s="29" t="s">
        <v>12</v>
      </c>
      <c r="L13" s="25" t="s">
        <v>1694</v>
      </c>
      <c r="M13" s="29" t="s">
        <v>364</v>
      </c>
      <c r="N13" s="29" t="s">
        <v>1521</v>
      </c>
      <c r="O13" s="333">
        <v>41171</v>
      </c>
      <c r="P13" s="25">
        <v>2023</v>
      </c>
      <c r="Q13" s="25"/>
      <c r="R13" s="54"/>
      <c r="S13" s="171"/>
    </row>
    <row r="14" spans="1:27" s="19" customFormat="1" ht="25.95" customHeight="1">
      <c r="A14" s="27"/>
      <c r="B14" s="28"/>
      <c r="C14" s="171"/>
      <c r="D14" s="28"/>
      <c r="E14" s="35"/>
      <c r="F14" s="260"/>
      <c r="G14" s="11"/>
      <c r="H14" s="47"/>
      <c r="I14" s="42" t="s">
        <v>1530</v>
      </c>
      <c r="J14" s="42" t="s">
        <v>1079</v>
      </c>
      <c r="K14" s="42" t="s">
        <v>12</v>
      </c>
      <c r="L14" s="47" t="s">
        <v>1694</v>
      </c>
      <c r="M14" s="42" t="s">
        <v>1731</v>
      </c>
      <c r="N14" s="42" t="s">
        <v>1521</v>
      </c>
      <c r="O14" s="334">
        <v>41171</v>
      </c>
      <c r="P14" s="47">
        <v>2023</v>
      </c>
      <c r="Q14" s="47"/>
      <c r="R14" s="54"/>
      <c r="S14" s="171"/>
    </row>
    <row r="15" spans="1:27" s="19" customFormat="1" ht="25.95" customHeight="1">
      <c r="A15" s="27"/>
      <c r="B15" s="28"/>
      <c r="C15" s="171"/>
      <c r="D15" s="28"/>
      <c r="E15" s="28"/>
      <c r="F15" s="259"/>
      <c r="G15" s="10"/>
      <c r="H15" s="25"/>
      <c r="I15" s="29" t="s">
        <v>1531</v>
      </c>
      <c r="J15" s="29" t="s">
        <v>1079</v>
      </c>
      <c r="K15" s="29" t="s">
        <v>12</v>
      </c>
      <c r="L15" s="25" t="s">
        <v>337</v>
      </c>
      <c r="M15" s="29" t="s">
        <v>1079</v>
      </c>
      <c r="N15" s="29" t="s">
        <v>1521</v>
      </c>
      <c r="O15" s="333">
        <v>41171</v>
      </c>
      <c r="P15" s="25">
        <v>2023</v>
      </c>
      <c r="Q15" s="25"/>
      <c r="R15" s="54"/>
      <c r="S15" s="171"/>
    </row>
    <row r="16" spans="1:27" s="19" customFormat="1" ht="25.95" customHeight="1">
      <c r="A16" s="27"/>
      <c r="B16" s="28"/>
      <c r="C16" s="171"/>
      <c r="E16" s="42"/>
      <c r="F16" s="42" t="s">
        <v>1532</v>
      </c>
      <c r="G16" s="42" t="s">
        <v>1532</v>
      </c>
      <c r="H16" s="47"/>
      <c r="I16" s="42" t="s">
        <v>1532</v>
      </c>
      <c r="J16" s="42" t="s">
        <v>1079</v>
      </c>
      <c r="K16" s="42" t="s">
        <v>12</v>
      </c>
      <c r="L16" s="42" t="s">
        <v>1694</v>
      </c>
      <c r="M16" s="42" t="s">
        <v>134</v>
      </c>
      <c r="N16" s="42" t="s">
        <v>1521</v>
      </c>
      <c r="O16" s="334">
        <v>41171</v>
      </c>
      <c r="P16" s="47">
        <v>2024</v>
      </c>
      <c r="Q16" s="47"/>
      <c r="R16" s="5"/>
      <c r="S16" s="171"/>
      <c r="T16" s="5"/>
    </row>
    <row r="17" spans="1:20" s="19" customFormat="1" ht="25.95" customHeight="1">
      <c r="A17" s="27"/>
      <c r="B17" s="28"/>
      <c r="C17" s="171"/>
      <c r="E17" s="29"/>
      <c r="F17" s="29" t="s">
        <v>1533</v>
      </c>
      <c r="G17" s="29" t="s">
        <v>1533</v>
      </c>
      <c r="H17" s="25"/>
      <c r="I17" s="29" t="s">
        <v>1533</v>
      </c>
      <c r="J17" s="29" t="s">
        <v>1079</v>
      </c>
      <c r="K17" s="29" t="s">
        <v>12</v>
      </c>
      <c r="L17" s="29" t="s">
        <v>1694</v>
      </c>
      <c r="M17" s="29" t="s">
        <v>364</v>
      </c>
      <c r="N17" s="29" t="s">
        <v>1521</v>
      </c>
      <c r="O17" s="333">
        <v>41171</v>
      </c>
      <c r="P17" s="25">
        <v>2024</v>
      </c>
      <c r="Q17" s="25"/>
      <c r="R17" s="93"/>
      <c r="S17" s="171"/>
      <c r="T17" s="96"/>
    </row>
    <row r="18" spans="1:20" s="19" customFormat="1" ht="25.95" customHeight="1">
      <c r="A18" s="27"/>
      <c r="B18" s="28"/>
      <c r="C18" s="171"/>
      <c r="E18" s="42"/>
      <c r="F18" s="42" t="s">
        <v>1534</v>
      </c>
      <c r="G18" s="42" t="s">
        <v>1534</v>
      </c>
      <c r="H18" s="47"/>
      <c r="I18" s="42" t="s">
        <v>1534</v>
      </c>
      <c r="J18" s="42" t="s">
        <v>337</v>
      </c>
      <c r="K18" s="42" t="s">
        <v>12</v>
      </c>
      <c r="L18" s="42" t="s">
        <v>337</v>
      </c>
      <c r="M18" s="42" t="s">
        <v>1522</v>
      </c>
      <c r="N18" s="42" t="s">
        <v>1521</v>
      </c>
      <c r="O18" s="334">
        <v>41171</v>
      </c>
      <c r="P18" s="47">
        <v>2024</v>
      </c>
      <c r="Q18" s="47"/>
      <c r="R18" s="93"/>
      <c r="S18" s="171"/>
      <c r="T18" s="96"/>
    </row>
    <row r="19" spans="1:20" s="19" customFormat="1" ht="25.95" customHeight="1">
      <c r="A19" s="27"/>
      <c r="B19" s="28"/>
      <c r="C19" s="171"/>
      <c r="E19" s="29"/>
      <c r="F19" s="29"/>
      <c r="G19" s="29"/>
      <c r="H19" s="25"/>
      <c r="I19" s="29" t="s">
        <v>1698</v>
      </c>
      <c r="J19" s="29" t="s">
        <v>337</v>
      </c>
      <c r="K19" s="29" t="s">
        <v>12</v>
      </c>
      <c r="L19" s="29" t="s">
        <v>337</v>
      </c>
      <c r="M19" s="29" t="s">
        <v>1713</v>
      </c>
      <c r="N19" s="29" t="s">
        <v>1521</v>
      </c>
      <c r="O19" s="333">
        <v>41171</v>
      </c>
      <c r="P19" s="25">
        <v>2024</v>
      </c>
      <c r="Q19" s="898"/>
      <c r="R19" s="93"/>
      <c r="S19" s="171"/>
      <c r="T19" s="96"/>
    </row>
    <row r="20" spans="1:20" s="19" customFormat="1" ht="25.95" customHeight="1">
      <c r="A20" s="27"/>
      <c r="B20" s="28"/>
      <c r="C20" s="171"/>
      <c r="E20" s="42"/>
      <c r="F20" s="42" t="s">
        <v>1534</v>
      </c>
      <c r="G20" s="42" t="s">
        <v>1534</v>
      </c>
      <c r="H20" s="47"/>
      <c r="I20" s="42" t="s">
        <v>1723</v>
      </c>
      <c r="J20" s="42" t="s">
        <v>1719</v>
      </c>
      <c r="K20" s="42" t="s">
        <v>723</v>
      </c>
      <c r="L20" s="42" t="s">
        <v>102</v>
      </c>
      <c r="M20" s="42" t="s">
        <v>1700</v>
      </c>
      <c r="N20" s="42" t="s">
        <v>1699</v>
      </c>
      <c r="O20" s="334">
        <v>45550</v>
      </c>
      <c r="P20" s="47">
        <v>2024</v>
      </c>
      <c r="Q20" s="47" t="s">
        <v>1732</v>
      </c>
      <c r="S20" s="171"/>
    </row>
    <row r="21" spans="1:20" s="19" customFormat="1" ht="8.4" customHeight="1">
      <c r="A21" s="27"/>
      <c r="B21" s="28"/>
      <c r="C21" s="171"/>
      <c r="E21" s="29"/>
      <c r="F21" s="29"/>
      <c r="G21" s="29"/>
      <c r="H21" s="29"/>
      <c r="I21" s="29"/>
      <c r="J21" s="29"/>
      <c r="K21" s="29"/>
      <c r="L21" s="29"/>
      <c r="M21" s="29"/>
      <c r="N21" s="29"/>
      <c r="O21" s="333"/>
      <c r="P21" s="25"/>
      <c r="Q21" s="25"/>
      <c r="S21" s="171"/>
    </row>
    <row r="22" spans="1:20" s="28" customFormat="1" ht="34.950000000000003" customHeight="1">
      <c r="A22" s="27"/>
      <c r="C22" s="171"/>
      <c r="F22" s="25"/>
      <c r="G22" s="10"/>
      <c r="H22" s="10"/>
      <c r="I22" s="10"/>
      <c r="J22" s="10"/>
      <c r="K22" s="10"/>
      <c r="L22" s="10"/>
      <c r="M22" s="25"/>
      <c r="N22" s="25"/>
      <c r="O22" s="29"/>
      <c r="P22" s="29"/>
      <c r="Q22" s="29"/>
      <c r="S22"/>
    </row>
    <row r="23" spans="1:20" s="19" customFormat="1" ht="10.050000000000001" customHeight="1">
      <c r="A23" s="27"/>
      <c r="B23" s="28"/>
      <c r="C23" s="171"/>
      <c r="E23" s="28"/>
      <c r="F23" s="10"/>
      <c r="G23" s="10"/>
      <c r="H23" s="10"/>
      <c r="I23" s="10"/>
      <c r="J23" s="10"/>
      <c r="K23" s="10"/>
      <c r="L23" s="10"/>
      <c r="M23" s="25"/>
      <c r="N23" s="25"/>
      <c r="O23" s="25"/>
      <c r="P23" s="25"/>
      <c r="Q23" s="29"/>
      <c r="S23" s="7"/>
    </row>
    <row r="24" spans="1:20" s="2" customFormat="1" ht="19.95" customHeight="1">
      <c r="A24" s="36"/>
      <c r="C24" s="171"/>
      <c r="F24" s="8"/>
      <c r="G24" s="8"/>
      <c r="H24" s="8"/>
      <c r="I24" s="8"/>
      <c r="J24" s="8"/>
      <c r="K24" s="8"/>
      <c r="L24" s="8"/>
      <c r="Q24" s="3"/>
      <c r="R24" s="4"/>
    </row>
    <row r="25" spans="1:20" s="2" customFormat="1" ht="19.8" customHeight="1">
      <c r="A25" s="36"/>
      <c r="C25" s="171"/>
      <c r="F25" s="8"/>
      <c r="G25" s="8"/>
      <c r="H25" s="8"/>
      <c r="I25" s="8"/>
      <c r="J25" s="8"/>
      <c r="K25" s="8"/>
      <c r="L25" s="8"/>
      <c r="Q25" s="3"/>
      <c r="R25" s="4"/>
    </row>
    <row r="26" spans="1:20" ht="19.95" customHeight="1"/>
    <row r="27" spans="1:20" ht="19.95" customHeight="1"/>
    <row r="28" spans="1:20" ht="19.95" customHeight="1"/>
    <row r="29" spans="1:20" ht="19.95" customHeight="1"/>
  </sheetData>
  <mergeCells count="4">
    <mergeCell ref="A2:B2"/>
    <mergeCell ref="E2:Q2"/>
    <mergeCell ref="E4:L4"/>
    <mergeCell ref="V6:X6"/>
  </mergeCells>
  <phoneticPr fontId="17" type="noConversion"/>
  <dataValidations count="2">
    <dataValidation type="list" allowBlank="1" showInputMessage="1" showErrorMessage="1" sqref="M7:M9 M20:M21 M11:M13 M15:M18" xr:uid="{B6358DBB-0332-4106-A1CC-EE5D096DA1FA}">
      <formula1>"ID Card,Passport,Proof Of Address,Proposal Form,Debit Note,Receipt,Policy Schedule,Renewal Schedule,Endorsement,PEP Questionaire,Company Document"</formula1>
    </dataValidation>
    <dataValidation type="list" allowBlank="1" showInputMessage="1" showErrorMessage="1" sqref="M14" xr:uid="{4D189682-2715-42ED-9F5A-3D496DC3C7BB}">
      <formula1>"ID Card,Passport,Proof Of Address,Proposal Form,Debit Note,Receipt,Policy Schedule,Renewal Schedule,Endorsement,PEP Questionaire,Company Document,Instalment Plan"</formula1>
    </dataValidation>
  </dataValidations>
  <pageMargins left="0.7" right="0.7" top="0.75" bottom="0.75" header="0.3" footer="0.3"/>
  <drawing r:id="rId1"/>
  <legacyDrawing r:id="rId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0A0A-866A-45C2-81F1-1EE1A2269816}">
  <sheetPr codeName="Sheet111"/>
  <dimension ref="A3:E33"/>
  <sheetViews>
    <sheetView workbookViewId="0">
      <selection activeCell="F43" sqref="F43"/>
    </sheetView>
  </sheetViews>
  <sheetFormatPr defaultRowHeight="14.4"/>
  <cols>
    <col min="2" max="2" width="3.88671875" customWidth="1"/>
    <col min="3" max="3" width="17.109375" style="56" customWidth="1"/>
    <col min="4" max="4" width="32.21875" style="56" customWidth="1"/>
    <col min="5" max="5" width="18.33203125" style="56" customWidth="1"/>
  </cols>
  <sheetData>
    <row r="3" spans="1:5">
      <c r="A3" t="s">
        <v>1717</v>
      </c>
      <c r="C3" s="897" t="s">
        <v>1691</v>
      </c>
      <c r="D3" s="897" t="s">
        <v>67</v>
      </c>
      <c r="E3" s="56" t="s">
        <v>1714</v>
      </c>
    </row>
    <row r="4" spans="1:5">
      <c r="A4">
        <v>1</v>
      </c>
      <c r="C4" s="831" t="s">
        <v>1692</v>
      </c>
      <c r="D4" s="833" t="s">
        <v>366</v>
      </c>
      <c r="E4" s="56" t="s">
        <v>279</v>
      </c>
    </row>
    <row r="5" spans="1:5">
      <c r="A5">
        <v>2</v>
      </c>
      <c r="C5" s="721" t="s">
        <v>1692</v>
      </c>
      <c r="D5" s="722" t="s">
        <v>1701</v>
      </c>
      <c r="E5" s="56" t="s">
        <v>279</v>
      </c>
    </row>
    <row r="6" spans="1:5">
      <c r="A6">
        <v>3</v>
      </c>
      <c r="C6" s="721" t="s">
        <v>1692</v>
      </c>
      <c r="D6" s="722" t="s">
        <v>367</v>
      </c>
      <c r="E6" s="56" t="s">
        <v>279</v>
      </c>
    </row>
    <row r="7" spans="1:5">
      <c r="A7">
        <v>4</v>
      </c>
      <c r="C7" s="721" t="s">
        <v>1692</v>
      </c>
      <c r="D7" s="722" t="s">
        <v>1708</v>
      </c>
      <c r="E7" s="56" t="s">
        <v>279</v>
      </c>
    </row>
    <row r="8" spans="1:5">
      <c r="A8">
        <v>5</v>
      </c>
      <c r="C8" s="721" t="s">
        <v>1692</v>
      </c>
      <c r="D8" s="722" t="s">
        <v>1702</v>
      </c>
      <c r="E8" s="56" t="s">
        <v>279</v>
      </c>
    </row>
    <row r="9" spans="1:5">
      <c r="A9">
        <v>6</v>
      </c>
      <c r="C9" s="721" t="s">
        <v>1692</v>
      </c>
      <c r="D9" s="722" t="s">
        <v>1703</v>
      </c>
      <c r="E9" s="56" t="s">
        <v>279</v>
      </c>
    </row>
    <row r="10" spans="1:5">
      <c r="A10">
        <v>7</v>
      </c>
      <c r="C10" s="721" t="s">
        <v>1692</v>
      </c>
      <c r="D10" s="722" t="s">
        <v>1716</v>
      </c>
      <c r="E10" s="56" t="s">
        <v>279</v>
      </c>
    </row>
    <row r="11" spans="1:5">
      <c r="A11">
        <v>8</v>
      </c>
      <c r="C11" s="721" t="s">
        <v>1692</v>
      </c>
      <c r="D11" s="722" t="s">
        <v>1715</v>
      </c>
      <c r="E11" s="56" t="s">
        <v>279</v>
      </c>
    </row>
    <row r="12" spans="1:5">
      <c r="A12">
        <v>9</v>
      </c>
      <c r="C12" s="721" t="s">
        <v>1692</v>
      </c>
      <c r="D12" s="722" t="s">
        <v>1704</v>
      </c>
      <c r="E12" s="56" t="s">
        <v>279</v>
      </c>
    </row>
    <row r="13" spans="1:5">
      <c r="A13">
        <v>10</v>
      </c>
      <c r="C13" s="721" t="s">
        <v>1692</v>
      </c>
      <c r="D13" s="722" t="s">
        <v>1742</v>
      </c>
      <c r="E13" s="56" t="s">
        <v>279</v>
      </c>
    </row>
    <row r="14" spans="1:5">
      <c r="A14">
        <v>11</v>
      </c>
      <c r="C14" s="723" t="s">
        <v>1692</v>
      </c>
      <c r="D14" s="725" t="s">
        <v>1741</v>
      </c>
      <c r="E14" s="56" t="s">
        <v>279</v>
      </c>
    </row>
    <row r="15" spans="1:5">
      <c r="A15">
        <v>12</v>
      </c>
      <c r="C15" s="831" t="s">
        <v>1693</v>
      </c>
      <c r="D15" s="833" t="s">
        <v>1022</v>
      </c>
      <c r="E15" s="56" t="s">
        <v>363</v>
      </c>
    </row>
    <row r="16" spans="1:5">
      <c r="A16">
        <v>13</v>
      </c>
      <c r="C16" s="721" t="s">
        <v>1693</v>
      </c>
      <c r="D16" s="722" t="s">
        <v>1705</v>
      </c>
      <c r="E16" s="56" t="s">
        <v>363</v>
      </c>
    </row>
    <row r="17" spans="1:5">
      <c r="A17">
        <v>14</v>
      </c>
      <c r="C17" s="721" t="s">
        <v>1693</v>
      </c>
      <c r="D17" s="722" t="s">
        <v>1706</v>
      </c>
      <c r="E17" s="56" t="s">
        <v>363</v>
      </c>
    </row>
    <row r="18" spans="1:5">
      <c r="A18">
        <v>15</v>
      </c>
      <c r="C18" s="721" t="s">
        <v>1693</v>
      </c>
      <c r="D18" s="722" t="s">
        <v>444</v>
      </c>
      <c r="E18" s="56" t="s">
        <v>363</v>
      </c>
    </row>
    <row r="19" spans="1:5">
      <c r="A19">
        <v>16</v>
      </c>
      <c r="C19" s="723" t="s">
        <v>1693</v>
      </c>
      <c r="D19" s="725" t="s">
        <v>1707</v>
      </c>
      <c r="E19" s="56" t="s">
        <v>363</v>
      </c>
    </row>
    <row r="20" spans="1:5">
      <c r="A20">
        <v>17</v>
      </c>
      <c r="C20" s="831" t="s">
        <v>1694</v>
      </c>
      <c r="D20" s="833" t="s">
        <v>624</v>
      </c>
      <c r="E20" s="56" t="s">
        <v>337</v>
      </c>
    </row>
    <row r="21" spans="1:5">
      <c r="A21">
        <v>18</v>
      </c>
      <c r="C21" s="721" t="s">
        <v>1694</v>
      </c>
      <c r="D21" s="722" t="s">
        <v>134</v>
      </c>
      <c r="E21" s="56" t="s">
        <v>337</v>
      </c>
    </row>
    <row r="22" spans="1:5">
      <c r="A22">
        <v>19</v>
      </c>
      <c r="C22" s="721" t="s">
        <v>1694</v>
      </c>
      <c r="D22" s="722" t="s">
        <v>364</v>
      </c>
      <c r="E22" s="56" t="s">
        <v>337</v>
      </c>
    </row>
    <row r="23" spans="1:5">
      <c r="A23">
        <v>20</v>
      </c>
      <c r="C23" s="721" t="s">
        <v>1694</v>
      </c>
      <c r="D23" s="722" t="s">
        <v>1731</v>
      </c>
      <c r="E23" s="56" t="s">
        <v>337</v>
      </c>
    </row>
    <row r="24" spans="1:5">
      <c r="A24">
        <v>21</v>
      </c>
      <c r="C24" s="831" t="s">
        <v>337</v>
      </c>
      <c r="D24" s="833" t="s">
        <v>479</v>
      </c>
      <c r="E24" s="56" t="s">
        <v>337</v>
      </c>
    </row>
    <row r="25" spans="1:5">
      <c r="A25">
        <v>22</v>
      </c>
      <c r="C25" s="721" t="s">
        <v>337</v>
      </c>
      <c r="D25" s="722" t="s">
        <v>1522</v>
      </c>
      <c r="E25" s="56" t="s">
        <v>337</v>
      </c>
    </row>
    <row r="26" spans="1:5">
      <c r="A26">
        <v>23</v>
      </c>
      <c r="C26" s="721" t="s">
        <v>337</v>
      </c>
      <c r="D26" s="722" t="s">
        <v>1713</v>
      </c>
      <c r="E26" s="56" t="s">
        <v>337</v>
      </c>
    </row>
    <row r="27" spans="1:5">
      <c r="A27">
        <v>24</v>
      </c>
      <c r="C27" s="723" t="s">
        <v>337</v>
      </c>
      <c r="D27" s="725" t="s">
        <v>1709</v>
      </c>
      <c r="E27" s="56" t="s">
        <v>337</v>
      </c>
    </row>
    <row r="28" spans="1:5">
      <c r="A28">
        <v>25</v>
      </c>
      <c r="C28" s="831" t="s">
        <v>102</v>
      </c>
      <c r="D28" s="833" t="s">
        <v>761</v>
      </c>
      <c r="E28" s="56" t="s">
        <v>970</v>
      </c>
    </row>
    <row r="29" spans="1:5">
      <c r="A29">
        <v>26</v>
      </c>
      <c r="C29" s="721" t="s">
        <v>102</v>
      </c>
      <c r="D29" s="722" t="s">
        <v>771</v>
      </c>
      <c r="E29" s="56" t="s">
        <v>970</v>
      </c>
    </row>
    <row r="30" spans="1:5">
      <c r="A30">
        <v>27</v>
      </c>
      <c r="C30" s="721" t="s">
        <v>102</v>
      </c>
      <c r="D30" s="722" t="s">
        <v>1710</v>
      </c>
      <c r="E30" s="56" t="s">
        <v>970</v>
      </c>
    </row>
    <row r="31" spans="1:5">
      <c r="A31">
        <v>28</v>
      </c>
      <c r="C31" s="721" t="s">
        <v>102</v>
      </c>
      <c r="D31" s="722" t="s">
        <v>1711</v>
      </c>
      <c r="E31" s="56" t="s">
        <v>970</v>
      </c>
    </row>
    <row r="32" spans="1:5">
      <c r="A32">
        <v>29</v>
      </c>
      <c r="C32" s="721" t="s">
        <v>102</v>
      </c>
      <c r="D32" s="722" t="s">
        <v>1422</v>
      </c>
      <c r="E32" s="56" t="s">
        <v>970</v>
      </c>
    </row>
    <row r="33" spans="1:5">
      <c r="A33">
        <v>30</v>
      </c>
      <c r="C33" s="723" t="s">
        <v>102</v>
      </c>
      <c r="D33" s="725" t="s">
        <v>1712</v>
      </c>
      <c r="E33" s="56" t="s">
        <v>970</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88CF1-0CE7-41F8-A06B-287707642EC5}">
  <sheetPr codeName="Sheet112">
    <tabColor rgb="FFCCCC00"/>
  </sheetPr>
  <dimension ref="A1:AC28"/>
  <sheetViews>
    <sheetView showGridLines="0" workbookViewId="0"/>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1.33203125" style="5" customWidth="1"/>
    <col min="6" max="6" width="1.109375" style="5" customWidth="1"/>
    <col min="7" max="7" width="0.5546875" style="5" customWidth="1"/>
    <col min="8" max="8" width="24.33203125" style="5" customWidth="1"/>
    <col min="9" max="9" width="25.33203125" style="5" customWidth="1"/>
    <col min="10" max="10" width="16.5546875" style="5" customWidth="1"/>
    <col min="11" max="11" width="22.109375" style="37" customWidth="1"/>
    <col min="12" max="12" width="10.77734375" style="37" customWidth="1"/>
    <col min="13" max="13" width="14.6640625" style="37" bestFit="1" customWidth="1"/>
    <col min="14" max="15" width="12.77734375" style="37" customWidth="1"/>
    <col min="16" max="16" width="11.5546875" style="37" customWidth="1"/>
    <col min="17" max="17" width="10" style="38" bestFit="1" customWidth="1"/>
    <col min="18" max="18" width="1.21875" style="38" customWidth="1"/>
    <col min="19" max="19" width="1.77734375" style="38" customWidth="1"/>
    <col min="20" max="20" width="1.88671875" style="2" customWidth="1"/>
    <col min="21" max="21" width="12.77734375" style="37" customWidth="1"/>
    <col min="22" max="22" width="13.77734375" style="5" customWidth="1"/>
    <col min="23" max="23" width="29.88671875" style="40" customWidth="1"/>
    <col min="24" max="24" width="11.44140625" style="40" bestFit="1" customWidth="1"/>
    <col min="25" max="25" width="9.109375" style="5"/>
    <col min="26" max="26" width="13.5546875" style="5" customWidth="1"/>
    <col min="27" max="27" width="9.109375" style="5"/>
    <col min="28" max="28" width="10" style="5" bestFit="1" customWidth="1"/>
    <col min="29" max="29" width="5.21875" style="73" bestFit="1" customWidth="1"/>
    <col min="30" max="16384" width="9.109375" style="5"/>
  </cols>
  <sheetData>
    <row r="1" spans="1:29" s="2" customFormat="1" ht="14.4" customHeight="1">
      <c r="A1" s="1"/>
      <c r="B1"/>
      <c r="K1" s="3"/>
      <c r="L1" s="3"/>
      <c r="M1" s="3"/>
      <c r="N1" s="3"/>
      <c r="O1" s="3"/>
      <c r="P1" s="3"/>
      <c r="Q1" s="4"/>
      <c r="R1" s="4"/>
      <c r="S1" s="4"/>
      <c r="U1" s="3"/>
      <c r="W1" s="8"/>
      <c r="X1" s="8"/>
      <c r="AC1" s="67"/>
    </row>
    <row r="2" spans="1:29" customFormat="1" ht="35.4" customHeight="1">
      <c r="A2" s="1800"/>
      <c r="B2" s="1769"/>
      <c r="C2" s="2"/>
      <c r="D2" s="5"/>
      <c r="E2" s="6" t="s">
        <v>0</v>
      </c>
      <c r="F2" s="5"/>
      <c r="G2" s="5"/>
      <c r="H2" s="5"/>
      <c r="I2" s="5"/>
      <c r="J2" s="5"/>
      <c r="K2" s="5"/>
      <c r="L2" s="5"/>
      <c r="M2" s="5"/>
      <c r="N2" s="5"/>
      <c r="O2" s="5"/>
      <c r="P2" s="5"/>
      <c r="Q2" s="5"/>
      <c r="R2" s="5"/>
      <c r="S2" s="5"/>
      <c r="T2" s="7"/>
      <c r="U2" s="5"/>
      <c r="W2" s="56"/>
      <c r="X2" s="56"/>
      <c r="AC2" s="68"/>
    </row>
    <row r="3" spans="1:29" customFormat="1" ht="14.4" customHeight="1">
      <c r="A3" s="1"/>
      <c r="C3" s="2"/>
      <c r="D3" s="8"/>
      <c r="E3" s="8"/>
      <c r="F3" s="8"/>
      <c r="G3" s="2"/>
      <c r="H3" s="9"/>
      <c r="I3" s="2"/>
      <c r="J3" s="2"/>
      <c r="K3" s="2"/>
      <c r="L3" s="2"/>
      <c r="M3" s="2"/>
      <c r="N3" s="2"/>
      <c r="O3" s="2"/>
      <c r="P3" s="2"/>
      <c r="Q3" s="2"/>
      <c r="R3" s="2"/>
      <c r="S3" s="2"/>
      <c r="T3" s="7"/>
      <c r="U3" s="2"/>
      <c r="W3" s="56"/>
      <c r="X3" s="56"/>
      <c r="AC3" s="68"/>
    </row>
    <row r="4" spans="1:29" s="16" customFormat="1" ht="34.950000000000003" customHeight="1">
      <c r="A4" s="13"/>
      <c r="B4" s="14"/>
      <c r="C4" s="15"/>
      <c r="E4" s="1798" t="s">
        <v>99</v>
      </c>
      <c r="F4" s="1799"/>
      <c r="G4" s="1799"/>
      <c r="H4" s="1799"/>
      <c r="I4" s="41"/>
      <c r="J4" s="74"/>
      <c r="K4" s="24"/>
      <c r="M4" s="17"/>
      <c r="N4" s="18"/>
      <c r="O4" s="18"/>
      <c r="P4" s="18"/>
      <c r="Q4" s="18"/>
      <c r="R4" s="18"/>
      <c r="S4" s="18"/>
      <c r="T4" s="7"/>
      <c r="U4" s="18"/>
      <c r="Y4" s="62"/>
      <c r="Z4" s="62"/>
      <c r="AC4" s="66"/>
    </row>
    <row r="5" spans="1:29" s="16" customFormat="1" ht="10.050000000000001" customHeight="1">
      <c r="A5" s="13"/>
      <c r="B5" s="14"/>
      <c r="C5" s="15"/>
      <c r="E5" s="104"/>
      <c r="F5" s="41"/>
      <c r="G5" s="41"/>
      <c r="H5" s="41"/>
      <c r="I5" s="41"/>
      <c r="J5" s="74"/>
      <c r="K5" s="24"/>
      <c r="M5" s="17"/>
      <c r="N5" s="18"/>
      <c r="O5" s="18"/>
      <c r="P5" s="18"/>
      <c r="Q5" s="18"/>
      <c r="R5" s="18"/>
      <c r="S5" s="18"/>
      <c r="T5" s="7"/>
      <c r="U5" s="18"/>
      <c r="Y5" s="62"/>
      <c r="Z5" s="62"/>
      <c r="AC5" s="66"/>
    </row>
    <row r="6" spans="1:29" s="21" customFormat="1" ht="27" customHeight="1">
      <c r="A6" s="22"/>
      <c r="B6" s="23"/>
      <c r="C6" s="20"/>
      <c r="E6" s="48"/>
      <c r="F6" s="49"/>
      <c r="G6" s="50"/>
      <c r="H6" s="50" t="s">
        <v>1</v>
      </c>
      <c r="I6" s="52" t="s">
        <v>2</v>
      </c>
      <c r="J6" s="52" t="s">
        <v>3</v>
      </c>
      <c r="K6" s="52" t="s">
        <v>4</v>
      </c>
      <c r="L6" s="52" t="s">
        <v>5</v>
      </c>
      <c r="M6" s="39" t="s">
        <v>49</v>
      </c>
      <c r="N6" s="52" t="s">
        <v>7</v>
      </c>
      <c r="O6" s="52" t="s">
        <v>9</v>
      </c>
      <c r="P6" s="52" t="s">
        <v>10</v>
      </c>
      <c r="Q6" s="50" t="s">
        <v>11</v>
      </c>
      <c r="R6" s="53"/>
      <c r="S6" s="19"/>
      <c r="T6" s="7"/>
      <c r="U6" s="39" t="s">
        <v>8</v>
      </c>
      <c r="V6" s="52" t="s">
        <v>6</v>
      </c>
      <c r="W6" s="39" t="s">
        <v>53</v>
      </c>
      <c r="X6" s="39" t="s">
        <v>72</v>
      </c>
      <c r="Y6" s="63" t="s">
        <v>67</v>
      </c>
      <c r="Z6" s="63" t="s">
        <v>62</v>
      </c>
      <c r="AA6" s="63" t="s">
        <v>80</v>
      </c>
      <c r="AB6" s="63" t="s">
        <v>79</v>
      </c>
      <c r="AC6" s="69" t="s">
        <v>85</v>
      </c>
    </row>
    <row r="7" spans="1:29" s="19" customFormat="1" ht="25.95" customHeight="1">
      <c r="A7" s="27"/>
      <c r="B7" s="28"/>
      <c r="C7" s="20"/>
      <c r="D7" s="21"/>
      <c r="E7" s="28"/>
      <c r="F7" s="28"/>
      <c r="G7" s="28"/>
      <c r="H7" s="26" t="s">
        <v>12</v>
      </c>
      <c r="I7" s="26" t="s">
        <v>13</v>
      </c>
      <c r="J7" s="25" t="s">
        <v>14</v>
      </c>
      <c r="K7" s="29" t="s">
        <v>15</v>
      </c>
      <c r="L7" s="30" t="s">
        <v>16</v>
      </c>
      <c r="M7" s="32">
        <v>9875.77</v>
      </c>
      <c r="N7" s="32">
        <f>M7*1.16</f>
        <v>11455.8932</v>
      </c>
      <c r="O7" s="30">
        <f ca="1">365+U7</f>
        <v>45997</v>
      </c>
      <c r="P7" s="29" t="s">
        <v>17</v>
      </c>
      <c r="Q7" s="33" t="s">
        <v>18</v>
      </c>
      <c r="R7" s="33"/>
      <c r="S7" s="54"/>
      <c r="T7" s="59"/>
      <c r="U7" s="30">
        <f ca="1">TODAY()-320</f>
        <v>45632</v>
      </c>
      <c r="V7" s="31">
        <v>390000</v>
      </c>
      <c r="W7" s="57" t="s">
        <v>54</v>
      </c>
      <c r="X7" s="57" t="s">
        <v>73</v>
      </c>
      <c r="Y7" s="64" t="s">
        <v>68</v>
      </c>
      <c r="Z7" s="64" t="s">
        <v>89</v>
      </c>
      <c r="AA7" s="64" t="s">
        <v>81</v>
      </c>
      <c r="AB7" s="64" t="s">
        <v>83</v>
      </c>
      <c r="AC7" s="31"/>
    </row>
    <row r="8" spans="1:29" s="19" customFormat="1" ht="25.95" customHeight="1">
      <c r="A8" s="27"/>
      <c r="B8" s="28"/>
      <c r="C8" s="35"/>
      <c r="E8" s="35"/>
      <c r="F8" s="35"/>
      <c r="G8" s="35"/>
      <c r="H8" s="42" t="s">
        <v>19</v>
      </c>
      <c r="I8" s="42" t="s">
        <v>20</v>
      </c>
      <c r="J8" s="42" t="s">
        <v>51</v>
      </c>
      <c r="K8" s="42" t="s">
        <v>21</v>
      </c>
      <c r="L8" s="43" t="s">
        <v>22</v>
      </c>
      <c r="M8" s="45">
        <v>7650</v>
      </c>
      <c r="N8" s="45">
        <f>M8*1.16</f>
        <v>8874</v>
      </c>
      <c r="O8" s="43">
        <f ca="1">365+U8</f>
        <v>45992</v>
      </c>
      <c r="P8" s="42"/>
      <c r="Q8" s="46" t="s">
        <v>18</v>
      </c>
      <c r="R8" s="46"/>
      <c r="S8" s="54"/>
      <c r="T8" s="59"/>
      <c r="U8" s="43">
        <f ca="1">TODAY()-325</f>
        <v>45627</v>
      </c>
      <c r="V8" s="44">
        <v>2500000</v>
      </c>
      <c r="W8" s="58" t="s">
        <v>57</v>
      </c>
      <c r="X8" s="58" t="s">
        <v>73</v>
      </c>
      <c r="Y8" s="65" t="s">
        <v>68</v>
      </c>
      <c r="Z8" s="65" t="s">
        <v>89</v>
      </c>
      <c r="AA8" s="65" t="s">
        <v>81</v>
      </c>
      <c r="AB8" s="65" t="s">
        <v>83</v>
      </c>
      <c r="AC8" s="44"/>
    </row>
    <row r="9" spans="1:29" s="19" customFormat="1" ht="25.95" customHeight="1">
      <c r="A9" s="27"/>
      <c r="B9" s="28"/>
      <c r="C9" s="35"/>
      <c r="E9" s="28"/>
      <c r="F9" s="28"/>
      <c r="G9" s="28"/>
      <c r="H9" s="29" t="s">
        <v>23</v>
      </c>
      <c r="I9" s="29" t="s">
        <v>24</v>
      </c>
      <c r="J9" s="29" t="s">
        <v>51</v>
      </c>
      <c r="K9" s="29" t="s">
        <v>25</v>
      </c>
      <c r="L9" s="30" t="s">
        <v>26</v>
      </c>
      <c r="M9" s="32">
        <v>5000</v>
      </c>
      <c r="N9" s="32">
        <f>M9*1.16</f>
        <v>5800</v>
      </c>
      <c r="O9" s="30">
        <f ca="1">364+U9</f>
        <v>46326</v>
      </c>
      <c r="P9" s="29"/>
      <c r="Q9" s="33" t="s">
        <v>27</v>
      </c>
      <c r="R9" s="33"/>
      <c r="S9" s="54"/>
      <c r="T9" s="59"/>
      <c r="U9" s="30">
        <f ca="1">TODAY()+10</f>
        <v>45962</v>
      </c>
      <c r="V9" s="31">
        <v>2000000</v>
      </c>
      <c r="W9" s="57"/>
      <c r="X9" s="57" t="s">
        <v>73</v>
      </c>
      <c r="Y9" s="64" t="s">
        <v>68</v>
      </c>
      <c r="Z9" s="64" t="s">
        <v>89</v>
      </c>
      <c r="AA9" s="64" t="s">
        <v>81</v>
      </c>
      <c r="AB9" s="64" t="s">
        <v>83</v>
      </c>
      <c r="AC9" s="31"/>
    </row>
    <row r="10" spans="1:29" s="19" customFormat="1" ht="25.95" customHeight="1">
      <c r="A10" s="27"/>
      <c r="B10" s="28"/>
      <c r="C10" s="35"/>
      <c r="E10" s="35"/>
      <c r="F10" s="35"/>
      <c r="G10" s="35"/>
      <c r="H10" s="42" t="s">
        <v>28</v>
      </c>
      <c r="I10" s="42" t="s">
        <v>24</v>
      </c>
      <c r="J10" s="42" t="s">
        <v>51</v>
      </c>
      <c r="K10" s="42" t="s">
        <v>29</v>
      </c>
      <c r="L10" s="43" t="s">
        <v>26</v>
      </c>
      <c r="M10" s="45">
        <v>2500</v>
      </c>
      <c r="N10" s="45">
        <v>2900</v>
      </c>
      <c r="O10" s="43">
        <f ca="1">365+U10</f>
        <v>46331</v>
      </c>
      <c r="P10" s="42"/>
      <c r="Q10" s="46" t="s">
        <v>27</v>
      </c>
      <c r="R10" s="46"/>
      <c r="S10" s="54"/>
      <c r="T10" s="59"/>
      <c r="U10" s="43">
        <f ca="1">TODAY()+14</f>
        <v>45966</v>
      </c>
      <c r="V10" s="44">
        <v>1000000</v>
      </c>
      <c r="W10" s="58"/>
      <c r="X10" s="58" t="s">
        <v>73</v>
      </c>
      <c r="Y10" s="65" t="s">
        <v>69</v>
      </c>
      <c r="Z10" s="65" t="s">
        <v>89</v>
      </c>
      <c r="AA10" s="65" t="s">
        <v>81</v>
      </c>
      <c r="AB10" s="65" t="s">
        <v>84</v>
      </c>
      <c r="AC10" s="44">
        <v>4</v>
      </c>
    </row>
    <row r="11" spans="1:29" s="19" customFormat="1" ht="25.95" customHeight="1">
      <c r="A11" s="27"/>
      <c r="B11" s="28"/>
      <c r="C11" s="35"/>
      <c r="E11" s="28"/>
      <c r="F11" s="28"/>
      <c r="G11" s="28"/>
      <c r="H11" s="25" t="s">
        <v>30</v>
      </c>
      <c r="I11" s="25" t="s">
        <v>31</v>
      </c>
      <c r="J11" s="29" t="s">
        <v>51</v>
      </c>
      <c r="K11" s="29" t="s">
        <v>32</v>
      </c>
      <c r="L11" s="30" t="s">
        <v>16</v>
      </c>
      <c r="M11" s="32">
        <v>3750</v>
      </c>
      <c r="N11" s="32">
        <f>M11*1.16</f>
        <v>4350</v>
      </c>
      <c r="O11" s="30">
        <f ca="1">365+U11</f>
        <v>45947</v>
      </c>
      <c r="P11" s="29"/>
      <c r="Q11" s="33" t="s">
        <v>33</v>
      </c>
      <c r="R11" s="33"/>
      <c r="S11" s="54"/>
      <c r="T11" s="59"/>
      <c r="U11" s="30">
        <f ca="1">TODAY()-370</f>
        <v>45582</v>
      </c>
      <c r="V11" s="31">
        <v>1500000</v>
      </c>
      <c r="W11" s="57" t="s">
        <v>58</v>
      </c>
      <c r="X11" s="57" t="s">
        <v>73</v>
      </c>
      <c r="Y11" s="64" t="s">
        <v>69</v>
      </c>
      <c r="Z11" s="64" t="s">
        <v>89</v>
      </c>
      <c r="AA11" s="64" t="s">
        <v>81</v>
      </c>
      <c r="AB11" s="64" t="s">
        <v>83</v>
      </c>
      <c r="AC11" s="31"/>
    </row>
    <row r="12" spans="1:29" s="19" customFormat="1" ht="25.95" customHeight="1">
      <c r="A12" s="27"/>
      <c r="B12" s="28"/>
      <c r="C12" s="35"/>
      <c r="E12" s="35"/>
      <c r="F12" s="35"/>
      <c r="G12" s="35"/>
      <c r="H12" s="47" t="s">
        <v>34</v>
      </c>
      <c r="I12" s="47" t="s">
        <v>35</v>
      </c>
      <c r="J12" s="47" t="s">
        <v>14</v>
      </c>
      <c r="K12" s="42" t="s">
        <v>15</v>
      </c>
      <c r="L12" s="43" t="s">
        <v>22</v>
      </c>
      <c r="M12" s="45">
        <v>6652</v>
      </c>
      <c r="N12" s="45">
        <f>M12*1.16</f>
        <v>7716.32</v>
      </c>
      <c r="O12" s="43">
        <f ca="1">365+U12</f>
        <v>45987</v>
      </c>
      <c r="P12" s="42" t="s">
        <v>36</v>
      </c>
      <c r="Q12" s="46" t="s">
        <v>18</v>
      </c>
      <c r="R12" s="46"/>
      <c r="S12" s="54"/>
      <c r="T12" s="59"/>
      <c r="U12" s="43">
        <f ca="1">TODAY()-330</f>
        <v>45622</v>
      </c>
      <c r="V12" s="44">
        <v>285000</v>
      </c>
      <c r="W12" s="58" t="s">
        <v>55</v>
      </c>
      <c r="X12" s="58" t="s">
        <v>73</v>
      </c>
      <c r="Y12" s="65" t="s">
        <v>69</v>
      </c>
      <c r="Z12" s="65" t="s">
        <v>89</v>
      </c>
      <c r="AA12" s="65" t="s">
        <v>81</v>
      </c>
      <c r="AB12" s="65" t="s">
        <v>83</v>
      </c>
      <c r="AC12" s="44"/>
    </row>
    <row r="13" spans="1:29" s="19" customFormat="1" ht="25.95" customHeight="1">
      <c r="A13" s="27"/>
      <c r="B13" s="28"/>
      <c r="C13" s="35"/>
      <c r="E13" s="28"/>
      <c r="F13" s="28"/>
      <c r="G13" s="28"/>
      <c r="H13" s="25" t="s">
        <v>37</v>
      </c>
      <c r="I13" s="25" t="s">
        <v>38</v>
      </c>
      <c r="J13" s="25" t="s">
        <v>14</v>
      </c>
      <c r="K13" s="29" t="s">
        <v>39</v>
      </c>
      <c r="L13" s="30" t="s">
        <v>26</v>
      </c>
      <c r="M13" s="32">
        <v>1500</v>
      </c>
      <c r="N13" s="32">
        <v>1827</v>
      </c>
      <c r="O13" s="30">
        <v>45545</v>
      </c>
      <c r="P13" s="29" t="s">
        <v>40</v>
      </c>
      <c r="Q13" s="33" t="s">
        <v>41</v>
      </c>
      <c r="R13" s="33"/>
      <c r="S13" s="54"/>
      <c r="T13" s="59"/>
      <c r="U13" s="30">
        <f ca="1">TODAY()-70</f>
        <v>45882</v>
      </c>
      <c r="V13" s="31">
        <v>0</v>
      </c>
      <c r="W13" s="57" t="s">
        <v>56</v>
      </c>
      <c r="X13" s="57" t="s">
        <v>73</v>
      </c>
      <c r="Y13" s="64" t="s">
        <v>70</v>
      </c>
      <c r="Z13" s="64" t="s">
        <v>89</v>
      </c>
      <c r="AA13" s="64" t="s">
        <v>81</v>
      </c>
      <c r="AB13" s="64" t="s">
        <v>83</v>
      </c>
      <c r="AC13" s="31"/>
    </row>
    <row r="14" spans="1:29" s="19" customFormat="1" ht="25.95" customHeight="1">
      <c r="A14" s="27"/>
      <c r="B14" s="28"/>
      <c r="C14" s="35"/>
      <c r="E14" s="35"/>
      <c r="F14" s="35"/>
      <c r="G14" s="35"/>
      <c r="H14" s="47" t="s">
        <v>42</v>
      </c>
      <c r="I14" s="47" t="s">
        <v>43</v>
      </c>
      <c r="J14" s="42" t="s">
        <v>51</v>
      </c>
      <c r="K14" s="42" t="s">
        <v>32</v>
      </c>
      <c r="L14" s="43" t="s">
        <v>22</v>
      </c>
      <c r="M14" s="45">
        <v>14377</v>
      </c>
      <c r="N14" s="45">
        <f>M14*1.16</f>
        <v>16677.32</v>
      </c>
      <c r="O14" s="43">
        <f ca="1">365+U14</f>
        <v>46007</v>
      </c>
      <c r="P14" s="42"/>
      <c r="Q14" s="46" t="s">
        <v>18</v>
      </c>
      <c r="R14" s="46"/>
      <c r="S14" s="54"/>
      <c r="T14" s="59"/>
      <c r="U14" s="43">
        <f ca="1">TODAY()-310</f>
        <v>45642</v>
      </c>
      <c r="V14" s="44">
        <v>7000000</v>
      </c>
      <c r="W14" s="58" t="s">
        <v>59</v>
      </c>
      <c r="X14" s="58" t="s">
        <v>73</v>
      </c>
      <c r="Y14" s="65" t="s">
        <v>70</v>
      </c>
      <c r="Z14" s="65" t="s">
        <v>89</v>
      </c>
      <c r="AA14" s="65" t="s">
        <v>81</v>
      </c>
      <c r="AB14" s="65" t="s">
        <v>83</v>
      </c>
      <c r="AC14" s="44"/>
    </row>
    <row r="15" spans="1:29" s="19" customFormat="1" ht="25.95" customHeight="1">
      <c r="A15" s="27"/>
      <c r="B15" s="28"/>
      <c r="C15" s="35"/>
      <c r="E15" s="28"/>
      <c r="F15" s="28"/>
      <c r="G15" s="28"/>
      <c r="H15" s="25" t="s">
        <v>42</v>
      </c>
      <c r="I15" s="25" t="s">
        <v>60</v>
      </c>
      <c r="J15" s="29" t="s">
        <v>51</v>
      </c>
      <c r="K15" s="29" t="s">
        <v>21</v>
      </c>
      <c r="L15" s="30" t="s">
        <v>22</v>
      </c>
      <c r="M15" s="32">
        <v>8765.6</v>
      </c>
      <c r="N15" s="32">
        <f>M15*1.16</f>
        <v>10168.096</v>
      </c>
      <c r="O15" s="30">
        <f ca="1">365+U15</f>
        <v>46037</v>
      </c>
      <c r="P15" s="29"/>
      <c r="Q15" s="33" t="s">
        <v>18</v>
      </c>
      <c r="R15" s="33"/>
      <c r="S15" s="54"/>
      <c r="T15" s="59"/>
      <c r="U15" s="30">
        <f ca="1">TODAY()-280</f>
        <v>45672</v>
      </c>
      <c r="V15" s="32">
        <v>2978000</v>
      </c>
      <c r="W15" s="57" t="s">
        <v>61</v>
      </c>
      <c r="X15" s="57" t="s">
        <v>73</v>
      </c>
      <c r="Y15" s="64" t="s">
        <v>69</v>
      </c>
      <c r="Z15" s="64" t="s">
        <v>89</v>
      </c>
      <c r="AA15" s="64" t="s">
        <v>81</v>
      </c>
      <c r="AB15" s="64" t="s">
        <v>83</v>
      </c>
      <c r="AC15" s="31"/>
    </row>
    <row r="16" spans="1:29" s="19" customFormat="1" ht="25.95" customHeight="1">
      <c r="A16" s="27"/>
      <c r="B16" s="28"/>
      <c r="C16" s="35"/>
      <c r="E16" s="35"/>
      <c r="F16" s="35"/>
      <c r="G16" s="35"/>
      <c r="H16" s="47" t="s">
        <v>45</v>
      </c>
      <c r="I16" s="47" t="s">
        <v>46</v>
      </c>
      <c r="J16" s="42" t="s">
        <v>51</v>
      </c>
      <c r="K16" s="42" t="s">
        <v>44</v>
      </c>
      <c r="L16" s="43" t="s">
        <v>26</v>
      </c>
      <c r="M16" s="45">
        <v>4750</v>
      </c>
      <c r="N16" s="45">
        <f>M16*1.16</f>
        <v>5510</v>
      </c>
      <c r="O16" s="43">
        <v>45521</v>
      </c>
      <c r="P16" s="42"/>
      <c r="Q16" s="46" t="s">
        <v>33</v>
      </c>
      <c r="R16" s="46"/>
      <c r="S16" s="54"/>
      <c r="T16" s="59"/>
      <c r="U16" s="43">
        <f ca="1">TODAY()-150</f>
        <v>45802</v>
      </c>
      <c r="V16" s="45">
        <v>2000000</v>
      </c>
      <c r="W16" s="58"/>
      <c r="X16" s="58" t="s">
        <v>73</v>
      </c>
      <c r="Y16" s="65" t="s">
        <v>70</v>
      </c>
      <c r="Z16" s="65" t="s">
        <v>89</v>
      </c>
      <c r="AA16" s="65" t="s">
        <v>81</v>
      </c>
      <c r="AB16" s="65" t="s">
        <v>83</v>
      </c>
      <c r="AC16" s="44"/>
    </row>
    <row r="17" spans="1:29" s="19" customFormat="1" ht="25.95" customHeight="1">
      <c r="A17" s="27"/>
      <c r="B17" s="28"/>
      <c r="C17" s="35"/>
      <c r="E17" s="28"/>
      <c r="F17" s="28"/>
      <c r="G17" s="28"/>
      <c r="H17" s="25" t="s">
        <v>52</v>
      </c>
      <c r="I17" s="25" t="s">
        <v>50</v>
      </c>
      <c r="J17" s="25" t="s">
        <v>14</v>
      </c>
      <c r="K17" s="29" t="s">
        <v>15</v>
      </c>
      <c r="L17" s="30" t="s">
        <v>26</v>
      </c>
      <c r="M17" s="32">
        <v>14325.55</v>
      </c>
      <c r="N17" s="55">
        <f>1.16*M17</f>
        <v>16617.637999999999</v>
      </c>
      <c r="O17" s="30">
        <v>45519</v>
      </c>
      <c r="P17" s="29"/>
      <c r="Q17" s="33" t="s">
        <v>18</v>
      </c>
      <c r="R17" s="33"/>
      <c r="S17" s="54"/>
      <c r="T17" s="59"/>
      <c r="U17" s="30"/>
      <c r="V17" s="32">
        <v>386000</v>
      </c>
      <c r="W17" s="57"/>
      <c r="X17" s="57" t="s">
        <v>73</v>
      </c>
      <c r="Y17" s="64" t="s">
        <v>68</v>
      </c>
      <c r="Z17" s="64" t="s">
        <v>89</v>
      </c>
      <c r="AA17" s="64" t="s">
        <v>81</v>
      </c>
      <c r="AB17" s="64" t="s">
        <v>83</v>
      </c>
      <c r="AC17" s="31"/>
    </row>
    <row r="18" spans="1:29" s="19" customFormat="1" ht="25.95" customHeight="1">
      <c r="A18" s="27"/>
      <c r="B18" s="28"/>
      <c r="C18" s="35"/>
      <c r="E18" s="35"/>
      <c r="F18" s="35"/>
      <c r="G18" s="35"/>
      <c r="H18" s="47" t="s">
        <v>63</v>
      </c>
      <c r="I18" s="47" t="s">
        <v>64</v>
      </c>
      <c r="J18" s="47" t="s">
        <v>65</v>
      </c>
      <c r="K18" s="42" t="s">
        <v>66</v>
      </c>
      <c r="L18" s="43" t="s">
        <v>16</v>
      </c>
      <c r="M18" s="45">
        <v>1657.44</v>
      </c>
      <c r="N18" s="45">
        <v>1657.44</v>
      </c>
      <c r="O18" s="43">
        <v>45516</v>
      </c>
      <c r="P18" s="42"/>
      <c r="Q18" s="46" t="s">
        <v>18</v>
      </c>
      <c r="R18" s="46"/>
      <c r="S18" s="54"/>
      <c r="T18" s="59"/>
      <c r="U18" s="43"/>
      <c r="V18" s="45"/>
      <c r="W18" s="47"/>
      <c r="X18" s="47" t="s">
        <v>74</v>
      </c>
      <c r="Y18" s="60" t="s">
        <v>69</v>
      </c>
      <c r="Z18" s="65" t="s">
        <v>71</v>
      </c>
      <c r="AA18" s="65" t="s">
        <v>82</v>
      </c>
      <c r="AB18" s="65" t="s">
        <v>83</v>
      </c>
      <c r="AC18" s="44"/>
    </row>
    <row r="19" spans="1:29" s="19" customFormat="1" ht="25.95" customHeight="1">
      <c r="A19" s="27"/>
      <c r="B19" s="28"/>
      <c r="C19" s="35"/>
      <c r="E19" s="28"/>
      <c r="F19" s="28"/>
      <c r="G19" s="28"/>
      <c r="H19" s="25" t="s">
        <v>75</v>
      </c>
      <c r="I19" s="25" t="s">
        <v>76</v>
      </c>
      <c r="J19" s="25" t="s">
        <v>77</v>
      </c>
      <c r="K19" s="29" t="s">
        <v>78</v>
      </c>
      <c r="L19" s="30" t="s">
        <v>16</v>
      </c>
      <c r="M19" s="32">
        <v>13456</v>
      </c>
      <c r="N19" s="32">
        <v>13436</v>
      </c>
      <c r="O19" s="30">
        <v>45080</v>
      </c>
      <c r="P19" s="29"/>
      <c r="Q19" s="33" t="s">
        <v>18</v>
      </c>
      <c r="R19" s="33"/>
      <c r="S19" s="54"/>
      <c r="T19" s="59"/>
      <c r="U19" s="30"/>
      <c r="V19" s="55">
        <v>400000</v>
      </c>
      <c r="W19" s="61"/>
      <c r="X19" s="61" t="s">
        <v>74</v>
      </c>
      <c r="Y19" s="54" t="s">
        <v>69</v>
      </c>
      <c r="Z19" s="54" t="s">
        <v>88</v>
      </c>
      <c r="AA19" s="54" t="s">
        <v>87</v>
      </c>
      <c r="AB19" s="54" t="s">
        <v>86</v>
      </c>
      <c r="AC19" s="70"/>
    </row>
    <row r="20" spans="1:29" s="19" customFormat="1" ht="25.95" customHeight="1">
      <c r="A20" s="27"/>
      <c r="B20" s="28"/>
      <c r="C20" s="35"/>
      <c r="E20" s="35"/>
      <c r="F20" s="35"/>
      <c r="G20" s="35"/>
      <c r="H20" s="47" t="s">
        <v>90</v>
      </c>
      <c r="I20" s="47" t="s">
        <v>91</v>
      </c>
      <c r="J20" s="47" t="s">
        <v>77</v>
      </c>
      <c r="K20" s="42" t="s">
        <v>92</v>
      </c>
      <c r="L20" s="43" t="s">
        <v>16</v>
      </c>
      <c r="M20" s="45">
        <v>35467</v>
      </c>
      <c r="N20" s="45">
        <v>35467</v>
      </c>
      <c r="O20" s="43">
        <v>44672</v>
      </c>
      <c r="P20" s="42"/>
      <c r="Q20" s="46" t="s">
        <v>18</v>
      </c>
      <c r="R20" s="46"/>
      <c r="S20" s="54"/>
      <c r="T20" s="59"/>
      <c r="U20" s="43"/>
      <c r="V20" s="45">
        <v>2500000</v>
      </c>
      <c r="W20" s="47"/>
      <c r="X20" s="47" t="s">
        <v>74</v>
      </c>
      <c r="Y20" s="60" t="s">
        <v>69</v>
      </c>
      <c r="Z20" s="60" t="s">
        <v>93</v>
      </c>
      <c r="AA20" s="60" t="s">
        <v>94</v>
      </c>
      <c r="AB20" s="60" t="s">
        <v>83</v>
      </c>
      <c r="AC20" s="71"/>
    </row>
    <row r="21" spans="1:29" s="19" customFormat="1" ht="25.95" customHeight="1">
      <c r="A21" s="27"/>
      <c r="B21" s="28"/>
      <c r="C21" s="35"/>
      <c r="E21" s="28"/>
      <c r="F21" s="28"/>
      <c r="G21" s="28"/>
      <c r="H21" s="25" t="s">
        <v>95</v>
      </c>
      <c r="I21" s="25" t="s">
        <v>96</v>
      </c>
      <c r="J21" s="25" t="s">
        <v>51</v>
      </c>
      <c r="K21" s="29" t="s">
        <v>97</v>
      </c>
      <c r="L21" s="30" t="s">
        <v>22</v>
      </c>
      <c r="M21" s="32">
        <v>12563</v>
      </c>
      <c r="N21" s="32">
        <f>1.16*M21</f>
        <v>14573.079999999998</v>
      </c>
      <c r="O21" s="30" t="s">
        <v>98</v>
      </c>
      <c r="P21" s="29"/>
      <c r="Q21" s="33" t="s">
        <v>18</v>
      </c>
      <c r="R21" s="34"/>
      <c r="T21" s="7"/>
      <c r="U21" s="30"/>
      <c r="V21" s="55">
        <v>1500000</v>
      </c>
      <c r="W21" s="61"/>
      <c r="X21" s="61" t="s">
        <v>73</v>
      </c>
      <c r="Y21" s="54" t="s">
        <v>69</v>
      </c>
      <c r="Z21" s="54" t="s">
        <v>89</v>
      </c>
      <c r="AA21" s="54" t="s">
        <v>81</v>
      </c>
      <c r="AB21" s="54" t="s">
        <v>83</v>
      </c>
      <c r="AC21" s="72"/>
    </row>
    <row r="22" spans="1:29" s="19" customFormat="1" ht="10.050000000000001" customHeight="1">
      <c r="A22" s="27"/>
      <c r="B22" s="28"/>
      <c r="C22" s="35"/>
      <c r="E22" s="28"/>
      <c r="F22" s="28"/>
      <c r="G22" s="28"/>
      <c r="H22" s="25"/>
      <c r="I22" s="25"/>
      <c r="J22" s="25"/>
      <c r="K22" s="29"/>
      <c r="L22" s="30"/>
      <c r="M22" s="32"/>
      <c r="N22" s="32"/>
      <c r="O22" s="30"/>
      <c r="P22" s="29"/>
      <c r="Q22" s="33"/>
      <c r="R22" s="34"/>
      <c r="T22" s="7"/>
      <c r="U22" s="30"/>
      <c r="W22" s="12"/>
      <c r="X22" s="12"/>
      <c r="AC22" s="72"/>
    </row>
    <row r="23" spans="1:29" s="2" customFormat="1" ht="19.95" customHeight="1">
      <c r="A23" s="36"/>
      <c r="C23" s="35"/>
      <c r="K23" s="3"/>
      <c r="L23" s="3"/>
      <c r="M23" s="3"/>
      <c r="N23" s="3"/>
      <c r="O23" s="3"/>
      <c r="P23" s="3"/>
      <c r="Q23" s="4"/>
      <c r="R23" s="4"/>
      <c r="S23" s="4"/>
      <c r="U23" s="3"/>
      <c r="W23" s="8"/>
      <c r="X23" s="8"/>
      <c r="AC23" s="67"/>
    </row>
    <row r="24" spans="1:29" s="2" customFormat="1" ht="19.8" customHeight="1">
      <c r="A24" s="36"/>
      <c r="C24" s="35"/>
      <c r="K24" s="3"/>
      <c r="L24" s="3"/>
      <c r="M24" s="3"/>
      <c r="N24" s="3"/>
      <c r="O24" s="3"/>
      <c r="P24" s="3"/>
      <c r="Q24" s="4"/>
      <c r="R24" s="4"/>
      <c r="S24" s="4"/>
      <c r="U24" s="3"/>
      <c r="W24" s="8"/>
      <c r="X24" s="8"/>
      <c r="AC24" s="67"/>
    </row>
    <row r="25" spans="1:29" ht="19.95" customHeight="1"/>
    <row r="26" spans="1:29" ht="19.95" customHeight="1"/>
    <row r="27" spans="1:29" ht="19.95" customHeight="1"/>
    <row r="28" spans="1:29" ht="19.95" customHeight="1"/>
  </sheetData>
  <mergeCells count="2">
    <mergeCell ref="A2:B2"/>
    <mergeCell ref="E4:H4"/>
  </mergeCells>
  <pageMargins left="0.7" right="0.7" top="0.75" bottom="0.75" header="0.3" footer="0.3"/>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8ED94-45E5-4AA0-B972-45067406C897}">
  <sheetPr codeName="Sheet113"/>
  <dimension ref="A1"/>
  <sheetViews>
    <sheetView workbookViewId="0">
      <selection activeCell="H35" sqref="H35"/>
    </sheetView>
  </sheetViews>
  <sheetFormatPr defaultRowHeight="14.4"/>
  <sheetData/>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919DB-CAF8-4A06-80C6-63C9694F089B}">
  <sheetPr codeName="Sheet114"/>
  <dimension ref="A1"/>
  <sheetViews>
    <sheetView workbookViewId="0"/>
  </sheetViews>
  <sheetFormatPr defaultRowHeight="14.4"/>
  <cols>
    <col min="1" max="16384" width="8.88671875" style="2"/>
  </cols>
  <sheetData/>
  <pageMargins left="0.7" right="0.7" top="0.75" bottom="0.75" header="0.3" footer="0.3"/>
  <drawing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3BFA1-6A7B-4FC3-88A3-BDBEDE563E67}">
  <sheetPr codeName="Sheet115"/>
  <dimension ref="A1"/>
  <sheetViews>
    <sheetView workbookViewId="0"/>
  </sheetViews>
  <sheetFormatPr defaultRowHeight="14.4"/>
  <cols>
    <col min="1" max="16384" width="8.88671875" style="2"/>
  </cols>
  <sheetData/>
  <pageMargins left="0.7" right="0.7" top="0.75" bottom="0.75" header="0.3" footer="0.3"/>
  <drawing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08242-E797-45DB-83D9-BDE4FB454D26}">
  <sheetPr codeName="Sheet116"/>
  <dimension ref="A1:AF28"/>
  <sheetViews>
    <sheetView showGridLines="0" workbookViewId="0">
      <selection activeCell="J16" sqref="J16"/>
    </sheetView>
  </sheetViews>
  <sheetFormatPr defaultColWidth="9.109375" defaultRowHeight="14.4"/>
  <cols>
    <col min="1" max="1" width="6.6640625" style="1" customWidth="1"/>
    <col min="2" max="2" width="14.77734375" customWidth="1"/>
    <col min="3" max="3" width="1.77734375" style="2" customWidth="1"/>
    <col min="4" max="4" width="1.77734375" style="5" customWidth="1"/>
    <col min="5" max="5" width="1.33203125" style="5" customWidth="1"/>
    <col min="6" max="6" width="1.109375" style="5" customWidth="1"/>
    <col min="7" max="7" width="0.5546875" style="5" customWidth="1"/>
    <col min="8" max="8" width="7.5546875" style="40" customWidth="1"/>
    <col min="9" max="9" width="8.33203125" style="40" customWidth="1"/>
    <col min="10" max="10" width="24.33203125" style="5" customWidth="1"/>
    <col min="11" max="11" width="25.33203125" style="5" customWidth="1"/>
    <col min="12" max="12" width="16.5546875" style="5" customWidth="1"/>
    <col min="13" max="13" width="22.109375" style="37" customWidth="1"/>
    <col min="14" max="14" width="10.77734375" style="37" customWidth="1"/>
    <col min="15" max="15" width="14.6640625" style="37" bestFit="1" customWidth="1"/>
    <col min="16" max="17" width="12.77734375" style="37" customWidth="1"/>
    <col min="18" max="18" width="11.5546875" style="37" customWidth="1"/>
    <col min="19" max="19" width="10" style="38" bestFit="1" customWidth="1"/>
    <col min="20" max="20" width="1.21875" style="38" customWidth="1"/>
    <col min="21" max="21" width="1.77734375" style="38" customWidth="1"/>
    <col min="22" max="22" width="1.88671875" style="2" customWidth="1"/>
    <col min="23" max="23" width="12.77734375" style="37" customWidth="1"/>
    <col min="24" max="24" width="13.77734375" style="5" customWidth="1"/>
    <col min="25" max="25" width="29.88671875" style="40" customWidth="1"/>
    <col min="26" max="26" width="11.44140625" style="40" bestFit="1" customWidth="1"/>
    <col min="27" max="27" width="9.109375" style="5"/>
    <col min="28" max="28" width="13.5546875" style="5" customWidth="1"/>
    <col min="29" max="29" width="9.109375" style="5"/>
    <col min="30" max="30" width="10" style="5" bestFit="1" customWidth="1"/>
    <col min="31" max="31" width="5.21875" style="73" bestFit="1" customWidth="1"/>
    <col min="32" max="32" width="16.88671875" style="37" customWidth="1"/>
    <col min="33" max="16384" width="9.109375" style="5"/>
  </cols>
  <sheetData>
    <row r="1" spans="1:32" s="2" customFormat="1" ht="14.4" customHeight="1">
      <c r="A1" s="1"/>
      <c r="B1"/>
      <c r="H1" s="8"/>
      <c r="I1" s="8"/>
      <c r="M1" s="3"/>
      <c r="N1" s="3"/>
      <c r="O1" s="3"/>
      <c r="P1" s="3"/>
      <c r="Q1" s="3"/>
      <c r="R1" s="3"/>
      <c r="S1" s="4"/>
      <c r="T1" s="4"/>
      <c r="U1" s="4"/>
      <c r="W1" s="3"/>
      <c r="Y1" s="8"/>
      <c r="Z1" s="8"/>
      <c r="AE1" s="67"/>
      <c r="AF1" s="3"/>
    </row>
    <row r="2" spans="1:32" customFormat="1" ht="35.4" customHeight="1">
      <c r="A2" s="1800"/>
      <c r="B2" s="1769"/>
      <c r="C2" s="2"/>
      <c r="D2" s="5"/>
      <c r="E2" s="6" t="s">
        <v>1017</v>
      </c>
      <c r="F2" s="5"/>
      <c r="G2" s="5"/>
      <c r="H2" s="40"/>
      <c r="I2" s="40"/>
      <c r="J2" s="5"/>
      <c r="K2" s="5"/>
      <c r="L2" s="5"/>
      <c r="M2" s="5"/>
      <c r="N2" s="5"/>
      <c r="O2" s="5"/>
      <c r="P2" s="5"/>
      <c r="Q2" s="5"/>
      <c r="R2" s="5"/>
      <c r="S2" s="5"/>
      <c r="T2" s="5"/>
      <c r="U2" s="5"/>
      <c r="V2" s="7"/>
      <c r="W2" s="5"/>
      <c r="Y2" s="56"/>
      <c r="Z2" s="56"/>
      <c r="AE2" s="68"/>
      <c r="AF2" s="93"/>
    </row>
    <row r="3" spans="1:32" customFormat="1" ht="14.4" customHeight="1">
      <c r="A3" s="1"/>
      <c r="C3" s="2"/>
      <c r="D3" s="8"/>
      <c r="E3" s="8"/>
      <c r="F3" s="8"/>
      <c r="G3" s="2"/>
      <c r="H3" s="8"/>
      <c r="I3" s="8"/>
      <c r="J3" s="9"/>
      <c r="K3" s="2"/>
      <c r="L3" s="2"/>
      <c r="M3" s="2"/>
      <c r="N3" s="2"/>
      <c r="O3" s="2"/>
      <c r="P3" s="2"/>
      <c r="Q3" s="2"/>
      <c r="R3" s="2"/>
      <c r="S3" s="2"/>
      <c r="T3" s="2"/>
      <c r="U3" s="2"/>
      <c r="V3" s="7"/>
      <c r="W3" s="2"/>
      <c r="Y3" s="56"/>
      <c r="Z3" s="56"/>
      <c r="AE3" s="68"/>
      <c r="AF3" s="93"/>
    </row>
    <row r="4" spans="1:32" s="16" customFormat="1" ht="34.950000000000003" customHeight="1">
      <c r="A4" s="13"/>
      <c r="B4" s="14"/>
      <c r="C4" s="15"/>
      <c r="E4" s="1798" t="s">
        <v>99</v>
      </c>
      <c r="F4" s="1799"/>
      <c r="G4" s="1799"/>
      <c r="H4" s="1799"/>
      <c r="I4" s="1799"/>
      <c r="J4" s="1799"/>
      <c r="K4" s="41"/>
      <c r="M4" s="24" t="s">
        <v>100</v>
      </c>
      <c r="O4" s="75"/>
      <c r="Q4" s="18"/>
      <c r="R4" s="18"/>
      <c r="S4" s="18"/>
      <c r="T4" s="18"/>
      <c r="U4" s="18"/>
      <c r="V4" s="7"/>
      <c r="W4" s="18"/>
      <c r="AA4" s="62"/>
      <c r="AB4" s="62"/>
      <c r="AE4" s="66"/>
    </row>
    <row r="5" spans="1:32" s="16" customFormat="1" ht="10.050000000000001" customHeight="1">
      <c r="A5" s="13"/>
      <c r="B5" s="14"/>
      <c r="C5" s="15"/>
      <c r="E5" s="104"/>
      <c r="F5" s="41"/>
      <c r="G5" s="41"/>
      <c r="H5" s="41"/>
      <c r="I5" s="41"/>
      <c r="J5" s="41"/>
      <c r="K5" s="41"/>
      <c r="M5" s="24"/>
      <c r="O5" s="75"/>
      <c r="Q5" s="18"/>
      <c r="R5" s="18"/>
      <c r="S5" s="18"/>
      <c r="T5" s="18"/>
      <c r="U5" s="18"/>
      <c r="V5" s="7"/>
      <c r="W5" s="18"/>
      <c r="AA5" s="62"/>
      <c r="AB5" s="62"/>
      <c r="AE5" s="66"/>
    </row>
    <row r="6" spans="1:32" s="21" customFormat="1" ht="27" customHeight="1">
      <c r="A6" s="22"/>
      <c r="B6" s="23"/>
      <c r="C6" s="20"/>
      <c r="E6" s="48"/>
      <c r="F6" s="49"/>
      <c r="G6" s="50"/>
      <c r="H6" s="50" t="s">
        <v>47</v>
      </c>
      <c r="I6" s="51" t="s">
        <v>48</v>
      </c>
      <c r="J6" s="50" t="s">
        <v>1</v>
      </c>
      <c r="K6" s="52" t="s">
        <v>2</v>
      </c>
      <c r="L6" s="52" t="s">
        <v>3</v>
      </c>
      <c r="M6" s="52" t="s">
        <v>4</v>
      </c>
      <c r="N6" s="52" t="s">
        <v>5</v>
      </c>
      <c r="O6" s="39" t="s">
        <v>49</v>
      </c>
      <c r="P6" s="52" t="s">
        <v>7</v>
      </c>
      <c r="Q6" s="52" t="s">
        <v>9</v>
      </c>
      <c r="R6" s="52" t="s">
        <v>10</v>
      </c>
      <c r="S6" s="50" t="s">
        <v>11</v>
      </c>
      <c r="T6" s="53"/>
      <c r="U6" s="19"/>
      <c r="V6" s="7"/>
      <c r="W6" s="39" t="s">
        <v>8</v>
      </c>
      <c r="X6" s="52" t="s">
        <v>6</v>
      </c>
      <c r="Y6" s="39" t="s">
        <v>53</v>
      </c>
      <c r="Z6" s="39" t="s">
        <v>72</v>
      </c>
      <c r="AA6" s="63" t="s">
        <v>67</v>
      </c>
      <c r="AB6" s="63" t="s">
        <v>62</v>
      </c>
      <c r="AC6" s="63" t="s">
        <v>80</v>
      </c>
      <c r="AD6" s="63" t="s">
        <v>79</v>
      </c>
      <c r="AE6" s="69" t="s">
        <v>85</v>
      </c>
      <c r="AF6" s="39" t="s">
        <v>103</v>
      </c>
    </row>
    <row r="7" spans="1:32" s="19" customFormat="1" ht="25.95" customHeight="1">
      <c r="A7" s="27"/>
      <c r="B7" s="28"/>
      <c r="C7" s="20"/>
      <c r="D7" s="21"/>
      <c r="E7" s="28"/>
      <c r="F7" s="28"/>
      <c r="G7" s="28"/>
      <c r="H7" s="25">
        <v>1</v>
      </c>
      <c r="I7" s="10"/>
      <c r="J7" s="26" t="s">
        <v>12</v>
      </c>
      <c r="K7" s="26" t="s">
        <v>13</v>
      </c>
      <c r="L7" s="25" t="s">
        <v>14</v>
      </c>
      <c r="M7" s="29" t="s">
        <v>15</v>
      </c>
      <c r="N7" s="30" t="s">
        <v>16</v>
      </c>
      <c r="O7" s="32">
        <v>9875.77</v>
      </c>
      <c r="P7" s="32">
        <f>O7*1.16</f>
        <v>11455.8932</v>
      </c>
      <c r="Q7" s="30">
        <f ca="1">365+W7</f>
        <v>45997</v>
      </c>
      <c r="R7" s="29" t="s">
        <v>17</v>
      </c>
      <c r="S7" s="33" t="s">
        <v>18</v>
      </c>
      <c r="T7" s="33"/>
      <c r="U7" s="54"/>
      <c r="V7" s="59"/>
      <c r="W7" s="30">
        <f ca="1">TODAY()-320</f>
        <v>45632</v>
      </c>
      <c r="X7" s="31">
        <v>390000</v>
      </c>
      <c r="Y7" s="57" t="s">
        <v>54</v>
      </c>
      <c r="Z7" s="57" t="s">
        <v>73</v>
      </c>
      <c r="AA7" s="64" t="s">
        <v>68</v>
      </c>
      <c r="AB7" s="64" t="s">
        <v>89</v>
      </c>
      <c r="AC7" s="64" t="s">
        <v>81</v>
      </c>
      <c r="AD7" s="64" t="s">
        <v>83</v>
      </c>
      <c r="AE7" s="31"/>
      <c r="AF7" s="57"/>
    </row>
    <row r="8" spans="1:32" s="19" customFormat="1" ht="25.95" customHeight="1">
      <c r="A8" s="27"/>
      <c r="B8" s="28"/>
      <c r="C8" s="35"/>
      <c r="E8" s="76"/>
      <c r="F8" s="76"/>
      <c r="G8" s="76"/>
      <c r="H8" s="77">
        <v>2</v>
      </c>
      <c r="I8" s="78"/>
      <c r="J8" s="79" t="s">
        <v>19</v>
      </c>
      <c r="K8" s="79" t="s">
        <v>20</v>
      </c>
      <c r="L8" s="79" t="s">
        <v>51</v>
      </c>
      <c r="M8" s="79" t="s">
        <v>21</v>
      </c>
      <c r="N8" s="80" t="s">
        <v>22</v>
      </c>
      <c r="O8" s="81">
        <v>7650</v>
      </c>
      <c r="P8" s="81">
        <f>O8*1.16</f>
        <v>8874</v>
      </c>
      <c r="Q8" s="80">
        <f ca="1">365+W8</f>
        <v>45992</v>
      </c>
      <c r="R8" s="79"/>
      <c r="S8" s="82" t="s">
        <v>18</v>
      </c>
      <c r="T8" s="82"/>
      <c r="U8" s="54"/>
      <c r="V8" s="59"/>
      <c r="W8" s="43">
        <f ca="1">TODAY()-325</f>
        <v>45627</v>
      </c>
      <c r="X8" s="44">
        <v>2500000</v>
      </c>
      <c r="Y8" s="58" t="s">
        <v>57</v>
      </c>
      <c r="Z8" s="58" t="s">
        <v>73</v>
      </c>
      <c r="AA8" s="65" t="s">
        <v>68</v>
      </c>
      <c r="AB8" s="65" t="s">
        <v>89</v>
      </c>
      <c r="AC8" s="65" t="s">
        <v>81</v>
      </c>
      <c r="AD8" s="65" t="s">
        <v>83</v>
      </c>
      <c r="AE8" s="44"/>
      <c r="AF8" s="58"/>
    </row>
    <row r="9" spans="1:32" s="19" customFormat="1" ht="25.95" customHeight="1">
      <c r="A9" s="27"/>
      <c r="B9" s="28"/>
      <c r="C9" s="35"/>
      <c r="E9" s="83"/>
      <c r="F9" s="83"/>
      <c r="G9" s="83"/>
      <c r="H9" s="84">
        <v>3</v>
      </c>
      <c r="I9" s="85"/>
      <c r="J9" s="86" t="s">
        <v>23</v>
      </c>
      <c r="K9" s="86" t="s">
        <v>24</v>
      </c>
      <c r="L9" s="86" t="s">
        <v>51</v>
      </c>
      <c r="M9" s="86" t="s">
        <v>25</v>
      </c>
      <c r="N9" s="87" t="s">
        <v>26</v>
      </c>
      <c r="O9" s="88">
        <v>5000</v>
      </c>
      <c r="P9" s="88">
        <f>O9*1.16</f>
        <v>5800</v>
      </c>
      <c r="Q9" s="87">
        <f ca="1">364+W9</f>
        <v>46326</v>
      </c>
      <c r="R9" s="86"/>
      <c r="S9" s="89" t="s">
        <v>27</v>
      </c>
      <c r="T9" s="89"/>
      <c r="U9" s="54"/>
      <c r="V9" s="59"/>
      <c r="W9" s="30">
        <f ca="1">TODAY()+10</f>
        <v>45962</v>
      </c>
      <c r="X9" s="31">
        <v>2000000</v>
      </c>
      <c r="Y9" s="57"/>
      <c r="Z9" s="57" t="s">
        <v>73</v>
      </c>
      <c r="AA9" s="64" t="s">
        <v>68</v>
      </c>
      <c r="AB9" s="64" t="s">
        <v>89</v>
      </c>
      <c r="AC9" s="64" t="s">
        <v>81</v>
      </c>
      <c r="AD9" s="64" t="s">
        <v>83</v>
      </c>
      <c r="AE9" s="31"/>
      <c r="AF9" s="57"/>
    </row>
    <row r="10" spans="1:32" s="19" customFormat="1" ht="25.95" customHeight="1">
      <c r="A10" s="27"/>
      <c r="B10" s="28"/>
      <c r="C10" s="35"/>
      <c r="E10" s="76"/>
      <c r="F10" s="76"/>
      <c r="G10" s="76"/>
      <c r="H10" s="77">
        <v>4</v>
      </c>
      <c r="I10" s="78"/>
      <c r="J10" s="79" t="s">
        <v>28</v>
      </c>
      <c r="K10" s="79" t="s">
        <v>24</v>
      </c>
      <c r="L10" s="79" t="s">
        <v>51</v>
      </c>
      <c r="M10" s="79" t="s">
        <v>29</v>
      </c>
      <c r="N10" s="80" t="s">
        <v>26</v>
      </c>
      <c r="O10" s="81">
        <v>2500</v>
      </c>
      <c r="P10" s="81">
        <v>2900</v>
      </c>
      <c r="Q10" s="80">
        <f ca="1">365+W10</f>
        <v>46331</v>
      </c>
      <c r="R10" s="79"/>
      <c r="S10" s="82" t="s">
        <v>27</v>
      </c>
      <c r="T10" s="82"/>
      <c r="U10" s="54"/>
      <c r="V10" s="59"/>
      <c r="W10" s="43">
        <f ca="1">TODAY()+14</f>
        <v>45966</v>
      </c>
      <c r="X10" s="44">
        <v>1000000</v>
      </c>
      <c r="Y10" s="58"/>
      <c r="Z10" s="58" t="s">
        <v>73</v>
      </c>
      <c r="AA10" s="65" t="s">
        <v>69</v>
      </c>
      <c r="AB10" s="65" t="s">
        <v>89</v>
      </c>
      <c r="AC10" s="65" t="s">
        <v>81</v>
      </c>
      <c r="AD10" s="65" t="s">
        <v>84</v>
      </c>
      <c r="AE10" s="44">
        <v>4</v>
      </c>
      <c r="AF10" s="58"/>
    </row>
    <row r="11" spans="1:32" s="19" customFormat="1" ht="25.95" customHeight="1">
      <c r="A11" s="27"/>
      <c r="B11" s="28"/>
      <c r="C11" s="35"/>
      <c r="E11" s="83"/>
      <c r="F11" s="83"/>
      <c r="G11" s="83"/>
      <c r="H11" s="84">
        <v>5</v>
      </c>
      <c r="I11" s="85" t="e" vm="1">
        <v>#VALUE!</v>
      </c>
      <c r="J11" s="84" t="s">
        <v>30</v>
      </c>
      <c r="K11" s="84" t="s">
        <v>31</v>
      </c>
      <c r="L11" s="86" t="s">
        <v>51</v>
      </c>
      <c r="M11" s="86" t="s">
        <v>32</v>
      </c>
      <c r="N11" s="87" t="s">
        <v>16</v>
      </c>
      <c r="O11" s="88">
        <v>3750</v>
      </c>
      <c r="P11" s="88">
        <f>O11*1.16</f>
        <v>4350</v>
      </c>
      <c r="Q11" s="87">
        <f ca="1">365+W11</f>
        <v>45947</v>
      </c>
      <c r="R11" s="86"/>
      <c r="S11" s="89" t="s">
        <v>33</v>
      </c>
      <c r="T11" s="89"/>
      <c r="U11" s="54"/>
      <c r="V11" s="59"/>
      <c r="W11" s="30">
        <f ca="1">TODAY()-370</f>
        <v>45582</v>
      </c>
      <c r="X11" s="31">
        <v>1500000</v>
      </c>
      <c r="Y11" s="57" t="s">
        <v>58</v>
      </c>
      <c r="Z11" s="57" t="s">
        <v>73</v>
      </c>
      <c r="AA11" s="64" t="s">
        <v>69</v>
      </c>
      <c r="AB11" s="64" t="s">
        <v>89</v>
      </c>
      <c r="AC11" s="64" t="s">
        <v>81</v>
      </c>
      <c r="AD11" s="64" t="s">
        <v>83</v>
      </c>
      <c r="AE11" s="31"/>
      <c r="AF11" s="57"/>
    </row>
    <row r="12" spans="1:32" s="19" customFormat="1" ht="25.95" customHeight="1">
      <c r="A12" s="27"/>
      <c r="B12" s="28"/>
      <c r="C12" s="35"/>
      <c r="E12" s="76"/>
      <c r="F12" s="76"/>
      <c r="G12" s="76"/>
      <c r="H12" s="77">
        <v>6</v>
      </c>
      <c r="I12" s="78" t="e" vm="1">
        <v>#VALUE!</v>
      </c>
      <c r="J12" s="77" t="s">
        <v>34</v>
      </c>
      <c r="K12" s="77" t="s">
        <v>35</v>
      </c>
      <c r="L12" s="77" t="s">
        <v>14</v>
      </c>
      <c r="M12" s="79" t="s">
        <v>15</v>
      </c>
      <c r="N12" s="80" t="s">
        <v>22</v>
      </c>
      <c r="O12" s="81">
        <v>6652</v>
      </c>
      <c r="P12" s="81">
        <f>O12*1.16</f>
        <v>7716.32</v>
      </c>
      <c r="Q12" s="80">
        <f ca="1">365+W12</f>
        <v>45987</v>
      </c>
      <c r="R12" s="79" t="s">
        <v>36</v>
      </c>
      <c r="S12" s="82" t="s">
        <v>18</v>
      </c>
      <c r="T12" s="82"/>
      <c r="U12" s="54"/>
      <c r="V12" s="59"/>
      <c r="W12" s="43">
        <f ca="1">TODAY()-330</f>
        <v>45622</v>
      </c>
      <c r="X12" s="44">
        <v>285000</v>
      </c>
      <c r="Y12" s="58" t="s">
        <v>55</v>
      </c>
      <c r="Z12" s="58" t="s">
        <v>73</v>
      </c>
      <c r="AA12" s="65" t="s">
        <v>69</v>
      </c>
      <c r="AB12" s="65" t="s">
        <v>89</v>
      </c>
      <c r="AC12" s="65" t="s">
        <v>81</v>
      </c>
      <c r="AD12" s="65" t="s">
        <v>83</v>
      </c>
      <c r="AE12" s="44"/>
      <c r="AF12" s="58"/>
    </row>
    <row r="13" spans="1:32" s="19" customFormat="1" ht="25.95" customHeight="1">
      <c r="A13" s="27"/>
      <c r="B13" s="28"/>
      <c r="C13" s="35"/>
      <c r="E13" s="83"/>
      <c r="F13" s="83"/>
      <c r="G13" s="83"/>
      <c r="H13" s="84">
        <v>7</v>
      </c>
      <c r="I13" s="85" t="e" vm="1">
        <v>#VALUE!</v>
      </c>
      <c r="J13" s="84" t="s">
        <v>37</v>
      </c>
      <c r="K13" s="84" t="s">
        <v>38</v>
      </c>
      <c r="L13" s="84" t="s">
        <v>14</v>
      </c>
      <c r="M13" s="86" t="s">
        <v>39</v>
      </c>
      <c r="N13" s="87" t="s">
        <v>26</v>
      </c>
      <c r="O13" s="88">
        <v>1500</v>
      </c>
      <c r="P13" s="88">
        <v>1827</v>
      </c>
      <c r="Q13" s="87">
        <v>45545</v>
      </c>
      <c r="R13" s="86" t="s">
        <v>40</v>
      </c>
      <c r="S13" s="89" t="s">
        <v>41</v>
      </c>
      <c r="T13" s="89"/>
      <c r="U13" s="54"/>
      <c r="V13" s="59"/>
      <c r="W13" s="30">
        <f ca="1">TODAY()-70</f>
        <v>45882</v>
      </c>
      <c r="X13" s="31">
        <v>0</v>
      </c>
      <c r="Y13" s="57" t="s">
        <v>56</v>
      </c>
      <c r="Z13" s="57" t="s">
        <v>73</v>
      </c>
      <c r="AA13" s="64" t="s">
        <v>70</v>
      </c>
      <c r="AB13" s="64" t="s">
        <v>89</v>
      </c>
      <c r="AC13" s="64" t="s">
        <v>81</v>
      </c>
      <c r="AD13" s="64" t="s">
        <v>83</v>
      </c>
      <c r="AE13" s="31"/>
      <c r="AF13" s="57"/>
    </row>
    <row r="14" spans="1:32" s="19" customFormat="1" ht="25.95" customHeight="1">
      <c r="A14" s="27"/>
      <c r="B14" s="28"/>
      <c r="C14" s="35"/>
      <c r="E14" s="76"/>
      <c r="F14" s="76"/>
      <c r="G14" s="76"/>
      <c r="H14" s="77">
        <v>8</v>
      </c>
      <c r="I14" s="78" t="e" vm="1">
        <v>#VALUE!</v>
      </c>
      <c r="J14" s="77" t="s">
        <v>42</v>
      </c>
      <c r="K14" s="77" t="s">
        <v>118</v>
      </c>
      <c r="L14" s="79" t="s">
        <v>51</v>
      </c>
      <c r="M14" s="79" t="s">
        <v>32</v>
      </c>
      <c r="N14" s="80" t="s">
        <v>22</v>
      </c>
      <c r="O14" s="81">
        <v>14377</v>
      </c>
      <c r="P14" s="81">
        <f>O14*1.16</f>
        <v>16677.32</v>
      </c>
      <c r="Q14" s="80">
        <f ca="1">365+W14</f>
        <v>46007</v>
      </c>
      <c r="R14" s="79"/>
      <c r="S14" s="82" t="s">
        <v>18</v>
      </c>
      <c r="T14" s="82"/>
      <c r="U14" s="54"/>
      <c r="V14" s="59"/>
      <c r="W14" s="43">
        <f ca="1">TODAY()-310</f>
        <v>45642</v>
      </c>
      <c r="X14" s="44">
        <v>7000000</v>
      </c>
      <c r="Y14" s="58" t="s">
        <v>59</v>
      </c>
      <c r="Z14" s="58" t="s">
        <v>73</v>
      </c>
      <c r="AA14" s="65" t="s">
        <v>70</v>
      </c>
      <c r="AB14" s="65" t="s">
        <v>89</v>
      </c>
      <c r="AC14" s="65" t="s">
        <v>81</v>
      </c>
      <c r="AD14" s="65" t="s">
        <v>83</v>
      </c>
      <c r="AE14" s="44"/>
      <c r="AF14" s="58"/>
    </row>
    <row r="15" spans="1:32" s="19" customFormat="1" ht="25.95" customHeight="1">
      <c r="A15" s="27"/>
      <c r="B15" s="28"/>
      <c r="C15" s="35"/>
      <c r="E15" s="83"/>
      <c r="F15" s="83"/>
      <c r="G15" s="83"/>
      <c r="H15" s="84">
        <v>9</v>
      </c>
      <c r="I15" s="85" t="e" vm="1">
        <v>#VALUE!</v>
      </c>
      <c r="J15" s="84" t="s">
        <v>42</v>
      </c>
      <c r="K15" s="84" t="s">
        <v>60</v>
      </c>
      <c r="L15" s="86" t="s">
        <v>51</v>
      </c>
      <c r="M15" s="86" t="s">
        <v>21</v>
      </c>
      <c r="N15" s="87" t="s">
        <v>22</v>
      </c>
      <c r="O15" s="88">
        <v>8765.6</v>
      </c>
      <c r="P15" s="88">
        <f>O15*1.16</f>
        <v>10168.096</v>
      </c>
      <c r="Q15" s="87">
        <f ca="1">365+W15</f>
        <v>46037</v>
      </c>
      <c r="R15" s="86"/>
      <c r="S15" s="89" t="s">
        <v>18</v>
      </c>
      <c r="T15" s="89"/>
      <c r="U15" s="54"/>
      <c r="V15" s="59"/>
      <c r="W15" s="30">
        <f ca="1">TODAY()-280</f>
        <v>45672</v>
      </c>
      <c r="X15" s="32">
        <v>2978000</v>
      </c>
      <c r="Y15" s="57" t="s">
        <v>61</v>
      </c>
      <c r="Z15" s="57" t="s">
        <v>73</v>
      </c>
      <c r="AA15" s="64" t="s">
        <v>69</v>
      </c>
      <c r="AB15" s="64" t="s">
        <v>89</v>
      </c>
      <c r="AC15" s="64" t="s">
        <v>81</v>
      </c>
      <c r="AD15" s="64" t="s">
        <v>83</v>
      </c>
      <c r="AE15" s="31"/>
      <c r="AF15" s="57"/>
    </row>
    <row r="16" spans="1:32" s="19" customFormat="1" ht="25.95" customHeight="1">
      <c r="A16" s="27"/>
      <c r="B16" s="28"/>
      <c r="C16" s="35"/>
      <c r="E16" s="76"/>
      <c r="F16" s="76"/>
      <c r="G16" s="76"/>
      <c r="H16" s="77">
        <v>10</v>
      </c>
      <c r="I16" s="78" t="e" vm="1">
        <v>#VALUE!</v>
      </c>
      <c r="J16" s="77" t="s">
        <v>45</v>
      </c>
      <c r="K16" s="77" t="s">
        <v>46</v>
      </c>
      <c r="L16" s="79" t="s">
        <v>51</v>
      </c>
      <c r="M16" s="79" t="s">
        <v>44</v>
      </c>
      <c r="N16" s="80" t="s">
        <v>26</v>
      </c>
      <c r="O16" s="81">
        <v>4750</v>
      </c>
      <c r="P16" s="81">
        <f>O16*1.16</f>
        <v>5510</v>
      </c>
      <c r="Q16" s="80">
        <v>45521</v>
      </c>
      <c r="R16" s="79"/>
      <c r="S16" s="82" t="s">
        <v>33</v>
      </c>
      <c r="T16" s="82"/>
      <c r="U16" s="54"/>
      <c r="V16" s="59"/>
      <c r="W16" s="43">
        <f ca="1">TODAY()-150</f>
        <v>45802</v>
      </c>
      <c r="X16" s="45">
        <v>2000000</v>
      </c>
      <c r="Y16" s="58"/>
      <c r="Z16" s="58" t="s">
        <v>73</v>
      </c>
      <c r="AA16" s="65" t="s">
        <v>70</v>
      </c>
      <c r="AB16" s="65" t="s">
        <v>89</v>
      </c>
      <c r="AC16" s="65" t="s">
        <v>81</v>
      </c>
      <c r="AD16" s="65" t="s">
        <v>83</v>
      </c>
      <c r="AE16" s="44"/>
      <c r="AF16" s="58"/>
    </row>
    <row r="17" spans="1:32" s="19" customFormat="1" ht="25.95" customHeight="1">
      <c r="A17" s="27"/>
      <c r="B17" s="28"/>
      <c r="C17" s="35"/>
      <c r="E17" s="83"/>
      <c r="F17" s="83"/>
      <c r="G17" s="83"/>
      <c r="H17" s="84">
        <v>11</v>
      </c>
      <c r="I17" s="85" t="e" vm="1">
        <v>#VALUE!</v>
      </c>
      <c r="J17" s="84" t="s">
        <v>52</v>
      </c>
      <c r="K17" s="84" t="s">
        <v>119</v>
      </c>
      <c r="L17" s="84" t="s">
        <v>14</v>
      </c>
      <c r="M17" s="86" t="s">
        <v>15</v>
      </c>
      <c r="N17" s="87" t="s">
        <v>26</v>
      </c>
      <c r="O17" s="88">
        <v>14325.55</v>
      </c>
      <c r="P17" s="90">
        <f>1.16*O17</f>
        <v>16617.637999999999</v>
      </c>
      <c r="Q17" s="87">
        <v>45519</v>
      </c>
      <c r="R17" s="86"/>
      <c r="S17" s="89" t="s">
        <v>18</v>
      </c>
      <c r="T17" s="89"/>
      <c r="U17" s="54"/>
      <c r="V17" s="59"/>
      <c r="W17" s="30"/>
      <c r="X17" s="32">
        <v>386000</v>
      </c>
      <c r="Y17" s="57"/>
      <c r="Z17" s="57" t="s">
        <v>73</v>
      </c>
      <c r="AA17" s="64" t="s">
        <v>68</v>
      </c>
      <c r="AB17" s="64" t="s">
        <v>89</v>
      </c>
      <c r="AC17" s="64" t="s">
        <v>81</v>
      </c>
      <c r="AD17" s="64" t="s">
        <v>83</v>
      </c>
      <c r="AE17" s="31"/>
      <c r="AF17" s="57"/>
    </row>
    <row r="18" spans="1:32" s="19" customFormat="1" ht="25.95" customHeight="1">
      <c r="A18" s="27"/>
      <c r="B18" s="28"/>
      <c r="C18" s="35"/>
      <c r="E18" s="76"/>
      <c r="F18" s="76"/>
      <c r="G18" s="76"/>
      <c r="H18" s="77">
        <v>12</v>
      </c>
      <c r="I18" s="78" t="e" vm="1">
        <v>#VALUE!</v>
      </c>
      <c r="J18" s="77" t="s">
        <v>63</v>
      </c>
      <c r="K18" s="77" t="s">
        <v>64</v>
      </c>
      <c r="L18" s="77" t="s">
        <v>65</v>
      </c>
      <c r="M18" s="79" t="s">
        <v>66</v>
      </c>
      <c r="N18" s="80" t="s">
        <v>16</v>
      </c>
      <c r="O18" s="81">
        <v>1657.44</v>
      </c>
      <c r="P18" s="81">
        <v>1657.44</v>
      </c>
      <c r="Q18" s="80">
        <v>45516</v>
      </c>
      <c r="R18" s="79"/>
      <c r="S18" s="82" t="s">
        <v>18</v>
      </c>
      <c r="T18" s="82"/>
      <c r="U18" s="54"/>
      <c r="V18" s="59"/>
      <c r="W18" s="43"/>
      <c r="X18" s="45"/>
      <c r="Y18" s="47"/>
      <c r="Z18" s="47" t="s">
        <v>74</v>
      </c>
      <c r="AA18" s="60" t="s">
        <v>69</v>
      </c>
      <c r="AB18" s="65" t="s">
        <v>71</v>
      </c>
      <c r="AC18" s="65" t="s">
        <v>82</v>
      </c>
      <c r="AD18" s="65" t="s">
        <v>83</v>
      </c>
      <c r="AE18" s="44"/>
      <c r="AF18" s="58"/>
    </row>
    <row r="19" spans="1:32" s="19" customFormat="1" ht="25.95" customHeight="1">
      <c r="A19" s="27"/>
      <c r="B19" s="28"/>
      <c r="C19" s="35"/>
      <c r="E19" s="83"/>
      <c r="F19" s="83"/>
      <c r="G19" s="83"/>
      <c r="H19" s="84">
        <v>13</v>
      </c>
      <c r="I19" s="85" t="e" vm="1">
        <v>#VALUE!</v>
      </c>
      <c r="J19" s="84" t="s">
        <v>75</v>
      </c>
      <c r="K19" s="84" t="s">
        <v>76</v>
      </c>
      <c r="L19" s="84" t="s">
        <v>77</v>
      </c>
      <c r="M19" s="86" t="s">
        <v>78</v>
      </c>
      <c r="N19" s="87" t="s">
        <v>16</v>
      </c>
      <c r="O19" s="88">
        <v>13456</v>
      </c>
      <c r="P19" s="88">
        <v>13436</v>
      </c>
      <c r="Q19" s="87">
        <v>45080</v>
      </c>
      <c r="R19" s="86"/>
      <c r="S19" s="89" t="s">
        <v>18</v>
      </c>
      <c r="T19" s="89"/>
      <c r="U19" s="54"/>
      <c r="V19" s="59"/>
      <c r="W19" s="30"/>
      <c r="X19" s="55">
        <v>400000</v>
      </c>
      <c r="Y19" s="61"/>
      <c r="Z19" s="61" t="s">
        <v>74</v>
      </c>
      <c r="AA19" s="54" t="s">
        <v>69</v>
      </c>
      <c r="AB19" s="54" t="s">
        <v>88</v>
      </c>
      <c r="AC19" s="54" t="s">
        <v>87</v>
      </c>
      <c r="AD19" s="54" t="s">
        <v>86</v>
      </c>
      <c r="AE19" s="70"/>
      <c r="AF19" s="61"/>
    </row>
    <row r="20" spans="1:32" s="19" customFormat="1" ht="25.95" customHeight="1">
      <c r="A20" s="27"/>
      <c r="B20" s="28"/>
      <c r="C20" s="35"/>
      <c r="E20" s="76"/>
      <c r="F20" s="76"/>
      <c r="G20" s="76"/>
      <c r="H20" s="77">
        <v>14</v>
      </c>
      <c r="I20" s="78" t="e" vm="1">
        <v>#VALUE!</v>
      </c>
      <c r="J20" s="77" t="s">
        <v>90</v>
      </c>
      <c r="K20" s="77" t="s">
        <v>91</v>
      </c>
      <c r="L20" s="77" t="s">
        <v>77</v>
      </c>
      <c r="M20" s="79" t="s">
        <v>92</v>
      </c>
      <c r="N20" s="80" t="s">
        <v>16</v>
      </c>
      <c r="O20" s="81">
        <v>35467</v>
      </c>
      <c r="P20" s="81">
        <v>35467</v>
      </c>
      <c r="Q20" s="80">
        <v>44672</v>
      </c>
      <c r="R20" s="79"/>
      <c r="S20" s="82" t="s">
        <v>18</v>
      </c>
      <c r="T20" s="82"/>
      <c r="U20" s="54"/>
      <c r="V20" s="59"/>
      <c r="W20" s="43"/>
      <c r="X20" s="45">
        <v>2500000</v>
      </c>
      <c r="Y20" s="47"/>
      <c r="Z20" s="47" t="s">
        <v>74</v>
      </c>
      <c r="AA20" s="60" t="s">
        <v>69</v>
      </c>
      <c r="AB20" s="60" t="s">
        <v>93</v>
      </c>
      <c r="AC20" s="60" t="s">
        <v>94</v>
      </c>
      <c r="AD20" s="60" t="s">
        <v>83</v>
      </c>
      <c r="AE20" s="71"/>
      <c r="AF20" s="47"/>
    </row>
    <row r="21" spans="1:32" s="19" customFormat="1" ht="25.95" customHeight="1">
      <c r="A21" s="27"/>
      <c r="B21" s="28"/>
      <c r="C21" s="35"/>
      <c r="E21" s="83"/>
      <c r="F21" s="83"/>
      <c r="G21" s="83"/>
      <c r="H21" s="84"/>
      <c r="I21" s="85"/>
      <c r="J21" s="84"/>
      <c r="K21" s="84"/>
      <c r="L21" s="84"/>
      <c r="M21" s="86"/>
      <c r="N21" s="87"/>
      <c r="O21" s="88"/>
      <c r="P21" s="88"/>
      <c r="Q21" s="87"/>
      <c r="R21" s="86"/>
      <c r="S21" s="89"/>
      <c r="T21" s="91"/>
      <c r="V21" s="7"/>
      <c r="W21" s="30"/>
      <c r="X21" s="55"/>
      <c r="Y21" s="61"/>
      <c r="Z21" s="61"/>
      <c r="AA21" s="54"/>
      <c r="AB21" s="54"/>
      <c r="AC21" s="54"/>
      <c r="AD21" s="54"/>
      <c r="AE21" s="72"/>
      <c r="AF21" s="12"/>
    </row>
    <row r="22" spans="1:32" s="19" customFormat="1" ht="10.050000000000001" customHeight="1">
      <c r="A22" s="27"/>
      <c r="B22" s="28"/>
      <c r="C22" s="35"/>
      <c r="E22" s="28"/>
      <c r="F22" s="28"/>
      <c r="G22" s="28"/>
      <c r="H22" s="10"/>
      <c r="I22" s="10"/>
      <c r="J22" s="25"/>
      <c r="K22" s="25"/>
      <c r="L22" s="25"/>
      <c r="M22" s="29"/>
      <c r="N22" s="30"/>
      <c r="O22" s="32"/>
      <c r="P22" s="32"/>
      <c r="Q22" s="30"/>
      <c r="R22" s="29"/>
      <c r="S22" s="33"/>
      <c r="T22" s="34"/>
      <c r="V22" s="7"/>
      <c r="W22" s="30"/>
      <c r="Y22" s="12"/>
      <c r="Z22" s="12"/>
      <c r="AE22" s="72"/>
      <c r="AF22" s="12"/>
    </row>
    <row r="23" spans="1:32" s="2" customFormat="1" ht="19.95" customHeight="1">
      <c r="A23" s="36"/>
      <c r="C23" s="35"/>
      <c r="H23" s="8"/>
      <c r="I23" s="8"/>
      <c r="M23" s="3"/>
      <c r="N23" s="3"/>
      <c r="O23" s="3"/>
      <c r="P23" s="3"/>
      <c r="Q23" s="3"/>
      <c r="R23" s="3"/>
      <c r="S23" s="4"/>
      <c r="T23" s="4"/>
      <c r="U23" s="4"/>
      <c r="W23" s="3"/>
      <c r="Y23" s="8"/>
      <c r="Z23" s="8"/>
      <c r="AE23" s="67"/>
      <c r="AF23" s="3"/>
    </row>
    <row r="24" spans="1:32" s="2" customFormat="1" ht="19.8" customHeight="1">
      <c r="A24" s="36"/>
      <c r="C24" s="35"/>
      <c r="H24" s="8"/>
      <c r="I24" s="8"/>
      <c r="M24" s="3"/>
      <c r="N24" s="3"/>
      <c r="O24" s="3"/>
      <c r="P24" s="3"/>
      <c r="Q24" s="3"/>
      <c r="R24" s="3"/>
      <c r="S24" s="4"/>
      <c r="T24" s="4"/>
      <c r="U24" s="4"/>
      <c r="W24" s="3"/>
      <c r="Y24" s="8"/>
      <c r="Z24" s="8"/>
      <c r="AE24" s="67"/>
      <c r="AF24" s="3"/>
    </row>
    <row r="25" spans="1:32" ht="19.95" customHeight="1"/>
    <row r="26" spans="1:32" ht="19.95" customHeight="1"/>
    <row r="27" spans="1:32" ht="19.95" customHeight="1"/>
    <row r="28" spans="1:32" ht="19.95" customHeight="1"/>
  </sheetData>
  <mergeCells count="2">
    <mergeCell ref="A2:B2"/>
    <mergeCell ref="E4:J4"/>
  </mergeCells>
  <pageMargins left="0.7" right="0.7" top="0.75" bottom="0.75" header="0.3" footer="0.3"/>
  <drawing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2BE08-25DD-4DA8-B7C7-C9F86037BC22}">
  <sheetPr codeName="Sheet117"/>
  <dimension ref="A1:U28"/>
  <sheetViews>
    <sheetView workbookViewId="0">
      <selection activeCell="O4" sqref="O4"/>
    </sheetView>
  </sheetViews>
  <sheetFormatPr defaultColWidth="9.109375" defaultRowHeight="14.4"/>
  <cols>
    <col min="1" max="1" width="6.6640625" style="1" customWidth="1"/>
    <col min="2" max="2" width="14.77734375" customWidth="1"/>
    <col min="3" max="3" width="1.77734375" style="2" customWidth="1"/>
    <col min="4" max="5" width="1.77734375" style="5" customWidth="1"/>
    <col min="6" max="6" width="1.109375" style="5" customWidth="1"/>
    <col min="7" max="7" width="1.77734375" style="5" customWidth="1"/>
    <col min="8" max="9" width="7.5546875" style="40" hidden="1" customWidth="1"/>
    <col min="10" max="10" width="10.77734375" style="379" customWidth="1"/>
    <col min="11" max="11" width="22" style="5" customWidth="1"/>
    <col min="12" max="12" width="11.33203125" style="37" customWidth="1"/>
    <col min="13" max="13" width="8.5546875" style="37" customWidth="1"/>
    <col min="14" max="14" width="25.6640625" style="37" customWidth="1"/>
    <col min="15" max="15" width="22" style="37" customWidth="1"/>
    <col min="16" max="16" width="8.33203125" style="109" customWidth="1"/>
    <col min="17" max="17" width="29.109375" style="37" customWidth="1"/>
    <col min="18" max="18" width="25.77734375" style="37" customWidth="1"/>
    <col min="19" max="19" width="11.88671875" bestFit="1" customWidth="1"/>
    <col min="20" max="20" width="1.77734375" style="38" customWidth="1"/>
    <col min="21" max="21" width="1.88671875" style="2" customWidth="1"/>
    <col min="22" max="16384" width="9.109375" style="5"/>
  </cols>
  <sheetData>
    <row r="1" spans="1:21" s="2" customFormat="1" ht="14.4" customHeight="1">
      <c r="A1" s="1"/>
      <c r="B1"/>
      <c r="H1" s="8"/>
      <c r="I1" s="8"/>
      <c r="J1" s="102"/>
      <c r="L1" s="3"/>
      <c r="M1" s="3"/>
      <c r="N1" s="3"/>
      <c r="O1" s="3"/>
      <c r="P1" s="107"/>
      <c r="Q1" s="3"/>
      <c r="R1" s="3"/>
      <c r="T1" s="4"/>
    </row>
    <row r="2" spans="1:21" customFormat="1" ht="35.4" customHeight="1">
      <c r="A2" s="1800"/>
      <c r="B2" s="1769"/>
      <c r="C2" s="2"/>
      <c r="D2" s="5"/>
      <c r="E2" s="1797" t="s">
        <v>1017</v>
      </c>
      <c r="F2" s="1769"/>
      <c r="G2" s="1769"/>
      <c r="H2" s="1769"/>
      <c r="I2" s="1769"/>
      <c r="J2" s="1769"/>
      <c r="K2" s="1769"/>
      <c r="L2" s="37"/>
      <c r="M2" s="37"/>
      <c r="N2" s="37"/>
      <c r="O2" s="37"/>
      <c r="P2" s="109"/>
      <c r="Q2" s="37"/>
      <c r="R2" s="37"/>
      <c r="T2" s="5"/>
      <c r="U2" s="7"/>
    </row>
    <row r="3" spans="1:21" customFormat="1" ht="14.4" customHeight="1">
      <c r="A3" s="1"/>
      <c r="C3" s="2"/>
      <c r="D3" s="8"/>
      <c r="E3" s="8"/>
      <c r="F3" s="8"/>
      <c r="G3" s="2"/>
      <c r="H3" s="8"/>
      <c r="I3" s="8"/>
      <c r="J3" s="380"/>
      <c r="K3" s="2"/>
      <c r="L3" s="3"/>
      <c r="M3" s="3"/>
      <c r="N3" s="3"/>
      <c r="O3" s="3"/>
      <c r="P3" s="107"/>
      <c r="Q3" s="3"/>
      <c r="R3" s="3"/>
      <c r="S3" s="3"/>
      <c r="T3" s="2"/>
      <c r="U3" s="7"/>
    </row>
    <row r="4" spans="1:21" s="16" customFormat="1" ht="34.950000000000003" customHeight="1">
      <c r="A4" s="13"/>
      <c r="B4" s="14"/>
      <c r="C4" s="15"/>
      <c r="E4" s="2147" t="s">
        <v>1019</v>
      </c>
      <c r="F4" s="2148"/>
      <c r="G4" s="2148"/>
      <c r="H4" s="2148"/>
      <c r="I4" s="2148"/>
      <c r="J4" s="2148"/>
      <c r="K4" s="2148"/>
      <c r="M4" s="18"/>
      <c r="N4" s="41"/>
      <c r="O4" s="41"/>
      <c r="P4" s="41"/>
      <c r="T4" s="18"/>
      <c r="U4" s="7"/>
    </row>
    <row r="5" spans="1:21" s="16" customFormat="1" ht="10.050000000000001" customHeight="1">
      <c r="A5" s="13"/>
      <c r="B5" s="14"/>
      <c r="C5" s="15"/>
      <c r="E5" s="104"/>
      <c r="F5" s="41"/>
      <c r="G5" s="41"/>
      <c r="H5" s="41"/>
      <c r="I5" s="41"/>
      <c r="J5" s="99"/>
      <c r="K5" s="41"/>
      <c r="M5" s="18"/>
      <c r="N5" s="41"/>
      <c r="O5" s="41"/>
      <c r="P5" s="119"/>
      <c r="R5" s="41"/>
      <c r="T5" s="18"/>
      <c r="U5" s="7"/>
    </row>
    <row r="6" spans="1:21" s="383" customFormat="1" ht="25.95" customHeight="1">
      <c r="A6" s="381"/>
      <c r="B6" s="381"/>
      <c r="C6" s="382"/>
      <c r="E6" s="384"/>
      <c r="F6" s="385"/>
      <c r="G6" s="386"/>
      <c r="H6" s="386"/>
      <c r="I6" s="386"/>
      <c r="J6" s="462" t="s">
        <v>654</v>
      </c>
      <c r="K6" s="388" t="s">
        <v>621</v>
      </c>
      <c r="L6" s="388" t="s">
        <v>303</v>
      </c>
      <c r="M6" s="388" t="s">
        <v>622</v>
      </c>
      <c r="N6" s="388" t="s">
        <v>653</v>
      </c>
      <c r="O6" s="388" t="s">
        <v>623</v>
      </c>
      <c r="P6" s="389" t="s">
        <v>456</v>
      </c>
      <c r="Q6" s="388" t="s">
        <v>1</v>
      </c>
      <c r="R6" s="388" t="s">
        <v>372</v>
      </c>
      <c r="S6" s="388" t="s">
        <v>311</v>
      </c>
      <c r="T6" s="390"/>
      <c r="U6" s="391"/>
    </row>
    <row r="7" spans="1:21" s="19" customFormat="1" ht="25.95" customHeight="1">
      <c r="A7" s="27"/>
      <c r="B7" s="28"/>
      <c r="C7" s="20"/>
      <c r="D7" s="21"/>
      <c r="E7" s="28"/>
      <c r="F7" s="28"/>
      <c r="G7" s="28"/>
      <c r="H7" s="28"/>
      <c r="I7" s="28"/>
      <c r="J7" s="331" t="s">
        <v>655</v>
      </c>
      <c r="K7" s="99" t="s">
        <v>629</v>
      </c>
      <c r="L7" s="30">
        <f ca="1">TODAY()+4</f>
        <v>45956</v>
      </c>
      <c r="M7" s="108">
        <f ca="1">L7-TODAY()</f>
        <v>4</v>
      </c>
      <c r="N7" s="33" t="s">
        <v>627</v>
      </c>
      <c r="O7" s="33" t="s">
        <v>628</v>
      </c>
      <c r="P7" s="374" t="s">
        <v>588</v>
      </c>
      <c r="Q7" s="30" t="s">
        <v>951</v>
      </c>
      <c r="R7" s="30" t="s">
        <v>950</v>
      </c>
      <c r="S7" s="33">
        <v>2765997</v>
      </c>
      <c r="T7" s="54"/>
      <c r="U7" s="59"/>
    </row>
    <row r="8" spans="1:21" s="19" customFormat="1" ht="25.95" customHeight="1">
      <c r="A8" s="27"/>
      <c r="B8" s="28"/>
      <c r="C8" s="35"/>
      <c r="E8" s="35"/>
      <c r="F8" s="35"/>
      <c r="G8" s="35"/>
      <c r="H8" s="35"/>
      <c r="I8" s="35"/>
      <c r="J8" s="47" t="s">
        <v>656</v>
      </c>
      <c r="K8" s="42" t="s">
        <v>637</v>
      </c>
      <c r="L8" s="43">
        <f ca="1">TODAY()+6</f>
        <v>45958</v>
      </c>
      <c r="M8" s="355">
        <f ca="1">L8-TODAY()</f>
        <v>6</v>
      </c>
      <c r="N8" s="46" t="s">
        <v>1010</v>
      </c>
      <c r="O8" s="46" t="s">
        <v>628</v>
      </c>
      <c r="P8" s="376" t="s">
        <v>588</v>
      </c>
      <c r="Q8" s="43"/>
      <c r="R8" s="43"/>
      <c r="S8" s="46"/>
      <c r="T8" s="54"/>
      <c r="U8" s="59"/>
    </row>
    <row r="9" spans="1:21" s="19" customFormat="1" ht="25.95" customHeight="1">
      <c r="A9" s="27"/>
      <c r="B9" s="28"/>
      <c r="C9" s="35"/>
      <c r="E9" s="28"/>
      <c r="F9" s="28"/>
      <c r="G9" s="28"/>
      <c r="H9" s="28"/>
      <c r="I9" s="28"/>
      <c r="J9" s="25" t="s">
        <v>657</v>
      </c>
      <c r="K9" s="29" t="s">
        <v>624</v>
      </c>
      <c r="L9" s="30">
        <f ca="1">TODAY()+8</f>
        <v>45960</v>
      </c>
      <c r="M9" s="108">
        <f t="shared" ref="M9:M20" ca="1" si="0">L9-TODAY()</f>
        <v>8</v>
      </c>
      <c r="N9" s="33" t="s">
        <v>1011</v>
      </c>
      <c r="O9" s="33" t="s">
        <v>628</v>
      </c>
      <c r="P9" s="374" t="s">
        <v>588</v>
      </c>
      <c r="Q9" s="30" t="s">
        <v>630</v>
      </c>
      <c r="R9" s="30" t="s">
        <v>1012</v>
      </c>
      <c r="S9" s="33">
        <v>4378645</v>
      </c>
      <c r="T9" s="54"/>
      <c r="U9" s="59"/>
    </row>
    <row r="10" spans="1:21" s="19" customFormat="1" ht="25.95" customHeight="1">
      <c r="A10" s="27"/>
      <c r="B10" s="28"/>
      <c r="C10" s="35"/>
      <c r="E10" s="35"/>
      <c r="F10" s="35"/>
      <c r="G10" s="35"/>
      <c r="H10" s="35"/>
      <c r="I10" s="35"/>
      <c r="J10" s="47" t="s">
        <v>658</v>
      </c>
      <c r="K10" s="42" t="s">
        <v>637</v>
      </c>
      <c r="L10" s="43">
        <v>45608</v>
      </c>
      <c r="M10" s="355">
        <v>12</v>
      </c>
      <c r="N10" s="46" t="s">
        <v>1009</v>
      </c>
      <c r="O10" s="46" t="s">
        <v>628</v>
      </c>
      <c r="P10" s="376"/>
      <c r="Q10" s="43"/>
      <c r="R10" s="43"/>
      <c r="S10" s="46"/>
      <c r="T10" s="54"/>
      <c r="U10" s="59"/>
    </row>
    <row r="11" spans="1:21" s="19" customFormat="1" ht="25.95" customHeight="1">
      <c r="A11" s="27"/>
      <c r="B11" s="28"/>
      <c r="C11" s="35"/>
      <c r="E11" s="28"/>
      <c r="F11" s="28"/>
      <c r="G11" s="28"/>
      <c r="H11" s="28"/>
      <c r="I11" s="28"/>
      <c r="J11" s="25" t="s">
        <v>659</v>
      </c>
      <c r="K11" s="25" t="s">
        <v>633</v>
      </c>
      <c r="L11" s="30">
        <f ca="1">TODAY()+17</f>
        <v>45969</v>
      </c>
      <c r="M11" s="108">
        <f t="shared" ca="1" si="0"/>
        <v>17</v>
      </c>
      <c r="N11" s="33"/>
      <c r="O11" s="33" t="s">
        <v>636</v>
      </c>
      <c r="P11" s="374" t="s">
        <v>588</v>
      </c>
      <c r="Q11" s="30" t="s">
        <v>634</v>
      </c>
      <c r="R11" s="30" t="s">
        <v>635</v>
      </c>
      <c r="S11" s="33">
        <v>4223434</v>
      </c>
      <c r="T11" s="54"/>
      <c r="U11" s="59"/>
    </row>
    <row r="12" spans="1:21" s="19" customFormat="1" ht="25.95" customHeight="1">
      <c r="A12" s="27"/>
      <c r="B12" s="28"/>
      <c r="C12" s="35"/>
      <c r="E12" s="35"/>
      <c r="F12" s="35"/>
      <c r="G12" s="35"/>
      <c r="H12" s="35"/>
      <c r="I12" s="35"/>
      <c r="J12" s="47" t="s">
        <v>660</v>
      </c>
      <c r="K12" s="47" t="s">
        <v>637</v>
      </c>
      <c r="L12" s="43">
        <f ca="1">TODAY()+28</f>
        <v>45980</v>
      </c>
      <c r="M12" s="355">
        <f t="shared" ca="1" si="0"/>
        <v>28</v>
      </c>
      <c r="N12" s="46" t="s">
        <v>639</v>
      </c>
      <c r="O12" s="46" t="s">
        <v>628</v>
      </c>
      <c r="P12" s="376" t="s">
        <v>588</v>
      </c>
      <c r="Q12" s="43"/>
      <c r="R12" s="43" t="s">
        <v>638</v>
      </c>
      <c r="S12" s="46">
        <v>2711511</v>
      </c>
      <c r="T12" s="54"/>
      <c r="U12" s="59"/>
    </row>
    <row r="13" spans="1:21" s="19" customFormat="1" ht="25.95" customHeight="1">
      <c r="A13" s="27"/>
      <c r="B13" s="28"/>
      <c r="C13" s="35"/>
      <c r="E13" s="28"/>
      <c r="F13" s="28"/>
      <c r="G13" s="28"/>
      <c r="H13" s="28"/>
      <c r="I13" s="28"/>
      <c r="J13" s="25" t="s">
        <v>661</v>
      </c>
      <c r="K13" s="25" t="s">
        <v>624</v>
      </c>
      <c r="L13" s="30">
        <f ca="1">TODAY()+32</f>
        <v>45984</v>
      </c>
      <c r="M13" s="108">
        <f t="shared" ca="1" si="0"/>
        <v>32</v>
      </c>
      <c r="N13" s="33"/>
      <c r="O13" s="33" t="s">
        <v>628</v>
      </c>
      <c r="P13" s="374" t="s">
        <v>588</v>
      </c>
      <c r="Q13" s="30" t="s">
        <v>640</v>
      </c>
      <c r="R13" s="30" t="s">
        <v>1013</v>
      </c>
      <c r="S13" s="33">
        <v>2643234</v>
      </c>
      <c r="T13" s="54"/>
      <c r="U13" s="59"/>
    </row>
    <row r="14" spans="1:21" s="19" customFormat="1" ht="25.95" customHeight="1">
      <c r="A14" s="27"/>
      <c r="B14" s="28"/>
      <c r="C14" s="35"/>
      <c r="E14" s="35"/>
      <c r="F14" s="35"/>
      <c r="G14" s="35"/>
      <c r="H14" s="35"/>
      <c r="I14" s="35"/>
      <c r="J14" s="47" t="s">
        <v>662</v>
      </c>
      <c r="K14" s="47" t="s">
        <v>637</v>
      </c>
      <c r="L14" s="43">
        <f ca="1">TODAY()+32</f>
        <v>45984</v>
      </c>
      <c r="M14" s="355">
        <f t="shared" ca="1" si="0"/>
        <v>32</v>
      </c>
      <c r="N14" s="46" t="s">
        <v>643</v>
      </c>
      <c r="O14" s="46" t="s">
        <v>628</v>
      </c>
      <c r="P14" s="376" t="s">
        <v>588</v>
      </c>
      <c r="Q14" s="43"/>
      <c r="R14" s="43" t="s">
        <v>642</v>
      </c>
      <c r="S14" s="46">
        <v>2711511</v>
      </c>
      <c r="T14" s="54"/>
      <c r="U14" s="59"/>
    </row>
    <row r="15" spans="1:21" s="19" customFormat="1" ht="25.95" customHeight="1">
      <c r="A15" s="27"/>
      <c r="B15" s="28"/>
      <c r="C15" s="35"/>
      <c r="E15" s="28"/>
      <c r="F15" s="28"/>
      <c r="G15" s="28"/>
      <c r="H15" s="28"/>
      <c r="I15" s="28"/>
      <c r="J15" s="25" t="s">
        <v>663</v>
      </c>
      <c r="K15" s="25" t="s">
        <v>637</v>
      </c>
      <c r="L15" s="30">
        <f ca="1">TODAY()+34</f>
        <v>45986</v>
      </c>
      <c r="M15" s="108">
        <f t="shared" ca="1" si="0"/>
        <v>34</v>
      </c>
      <c r="N15" s="33" t="s">
        <v>646</v>
      </c>
      <c r="O15" s="33" t="s">
        <v>628</v>
      </c>
      <c r="P15" s="374" t="s">
        <v>588</v>
      </c>
      <c r="Q15" s="30"/>
      <c r="R15" s="30" t="s">
        <v>645</v>
      </c>
      <c r="S15" s="33">
        <v>4223456</v>
      </c>
      <c r="T15" s="54"/>
      <c r="U15" s="59"/>
    </row>
    <row r="16" spans="1:21" s="19" customFormat="1" ht="25.95" customHeight="1">
      <c r="A16" s="27"/>
      <c r="B16" s="28"/>
      <c r="C16" s="35"/>
      <c r="E16" s="35"/>
      <c r="F16" s="35"/>
      <c r="G16" s="35"/>
      <c r="H16" s="35"/>
      <c r="I16" s="35"/>
      <c r="J16" s="47" t="s">
        <v>664</v>
      </c>
      <c r="K16" s="47" t="s">
        <v>629</v>
      </c>
      <c r="L16" s="43">
        <f ca="1">TODAY()+36</f>
        <v>45988</v>
      </c>
      <c r="M16" s="355">
        <f t="shared" ca="1" si="0"/>
        <v>36</v>
      </c>
      <c r="N16" s="46"/>
      <c r="O16" s="46" t="s">
        <v>628</v>
      </c>
      <c r="P16" s="376" t="s">
        <v>588</v>
      </c>
      <c r="Q16" s="43" t="s">
        <v>647</v>
      </c>
      <c r="R16" s="43" t="s">
        <v>648</v>
      </c>
      <c r="S16" s="46">
        <v>2514231</v>
      </c>
      <c r="T16" s="54"/>
      <c r="U16" s="59"/>
    </row>
    <row r="17" spans="1:21" s="19" customFormat="1" ht="25.95" customHeight="1">
      <c r="A17" s="27"/>
      <c r="B17" s="28"/>
      <c r="C17" s="35"/>
      <c r="E17" s="28"/>
      <c r="F17" s="28"/>
      <c r="G17" s="28"/>
      <c r="H17" s="28"/>
      <c r="I17" s="28"/>
      <c r="J17" s="25" t="s">
        <v>665</v>
      </c>
      <c r="K17" s="25" t="s">
        <v>624</v>
      </c>
      <c r="L17" s="30">
        <f ca="1">TODAY()+39</f>
        <v>45991</v>
      </c>
      <c r="M17" s="108">
        <f t="shared" ca="1" si="0"/>
        <v>39</v>
      </c>
      <c r="N17" s="33"/>
      <c r="O17" s="33" t="s">
        <v>628</v>
      </c>
      <c r="P17" s="374" t="s">
        <v>588</v>
      </c>
      <c r="Q17" s="30" t="s">
        <v>640</v>
      </c>
      <c r="R17" s="30" t="s">
        <v>649</v>
      </c>
      <c r="S17" s="33">
        <v>2643234</v>
      </c>
      <c r="T17" s="54"/>
      <c r="U17" s="59"/>
    </row>
    <row r="18" spans="1:21" s="19" customFormat="1" ht="25.95" customHeight="1">
      <c r="A18" s="27"/>
      <c r="B18" s="28"/>
      <c r="C18" s="35"/>
      <c r="E18" s="35"/>
      <c r="F18" s="35"/>
      <c r="G18" s="35"/>
      <c r="H18" s="35"/>
      <c r="I18" s="35"/>
      <c r="J18" s="47" t="s">
        <v>666</v>
      </c>
      <c r="K18" s="47" t="s">
        <v>637</v>
      </c>
      <c r="L18" s="43">
        <f ca="1">TODAY()+40</f>
        <v>45992</v>
      </c>
      <c r="M18" s="355">
        <f t="shared" ca="1" si="0"/>
        <v>40</v>
      </c>
      <c r="N18" s="46"/>
      <c r="O18" s="46" t="s">
        <v>628</v>
      </c>
      <c r="P18" s="376" t="s">
        <v>588</v>
      </c>
      <c r="Q18" s="43"/>
      <c r="R18" s="43" t="s">
        <v>642</v>
      </c>
      <c r="S18" s="46">
        <v>2717171</v>
      </c>
      <c r="T18" s="54"/>
      <c r="U18" s="59"/>
    </row>
    <row r="19" spans="1:21" s="19" customFormat="1" ht="25.95" customHeight="1">
      <c r="A19" s="27"/>
      <c r="B19" s="28"/>
      <c r="C19" s="35"/>
      <c r="E19" s="28"/>
      <c r="F19" s="28"/>
      <c r="G19" s="28"/>
      <c r="H19" s="28"/>
      <c r="I19" s="28"/>
      <c r="J19" s="25" t="s">
        <v>667</v>
      </c>
      <c r="K19" s="25" t="s">
        <v>644</v>
      </c>
      <c r="L19" s="30">
        <f ca="1">TODAY()+41</f>
        <v>45993</v>
      </c>
      <c r="M19" s="108">
        <f t="shared" ca="1" si="0"/>
        <v>41</v>
      </c>
      <c r="N19" s="33"/>
      <c r="O19" s="33" t="s">
        <v>628</v>
      </c>
      <c r="P19" s="374" t="s">
        <v>588</v>
      </c>
      <c r="Q19" s="30"/>
      <c r="R19" s="30" t="s">
        <v>650</v>
      </c>
      <c r="S19" s="33">
        <v>4223456</v>
      </c>
      <c r="T19" s="54"/>
      <c r="U19" s="59"/>
    </row>
    <row r="20" spans="1:21" s="19" customFormat="1" ht="25.95" customHeight="1">
      <c r="A20" s="27"/>
      <c r="B20" s="28"/>
      <c r="C20" s="35"/>
      <c r="E20" s="35"/>
      <c r="F20" s="35"/>
      <c r="G20" s="35"/>
      <c r="H20" s="35"/>
      <c r="I20" s="35"/>
      <c r="J20" s="47" t="s">
        <v>668</v>
      </c>
      <c r="K20" s="47" t="s">
        <v>629</v>
      </c>
      <c r="L20" s="43">
        <f ca="1">TODAY()+42</f>
        <v>45994</v>
      </c>
      <c r="M20" s="355">
        <f t="shared" ca="1" si="0"/>
        <v>42</v>
      </c>
      <c r="N20" s="46"/>
      <c r="O20" s="46" t="s">
        <v>628</v>
      </c>
      <c r="P20" s="376"/>
      <c r="Q20" s="43" t="s">
        <v>651</v>
      </c>
      <c r="R20" s="43" t="s">
        <v>652</v>
      </c>
      <c r="S20" s="46">
        <v>2514231</v>
      </c>
      <c r="T20" s="54"/>
      <c r="U20" s="59"/>
    </row>
    <row r="21" spans="1:21" s="19" customFormat="1" ht="25.95" customHeight="1">
      <c r="A21" s="27"/>
      <c r="B21" s="28"/>
      <c r="C21" s="35"/>
      <c r="E21" s="28"/>
      <c r="F21" s="28"/>
      <c r="G21" s="28"/>
      <c r="H21" s="28"/>
      <c r="I21" s="28"/>
      <c r="J21" s="25"/>
      <c r="K21" s="25"/>
      <c r="L21" s="30"/>
      <c r="M21" s="108"/>
      <c r="N21" s="33"/>
      <c r="O21" s="33"/>
      <c r="P21" s="374"/>
      <c r="Q21" s="30"/>
      <c r="R21" s="30"/>
      <c r="S21" s="33"/>
      <c r="U21" s="7"/>
    </row>
    <row r="22" spans="1:21" s="19" customFormat="1" ht="10.050000000000001" customHeight="1">
      <c r="A22" s="27"/>
      <c r="B22" s="28"/>
      <c r="C22" s="35"/>
      <c r="E22" s="28"/>
      <c r="F22" s="28"/>
      <c r="G22" s="28"/>
      <c r="H22" s="10"/>
      <c r="I22" s="10"/>
      <c r="J22" s="25"/>
      <c r="K22" s="25"/>
      <c r="L22" s="25"/>
      <c r="M22" s="30"/>
      <c r="O22" s="29"/>
      <c r="P22" s="33"/>
      <c r="Q22" s="121"/>
      <c r="R22" s="106"/>
      <c r="U22" s="7"/>
    </row>
    <row r="23" spans="1:21" s="2" customFormat="1" ht="19.95" customHeight="1">
      <c r="A23" s="36"/>
      <c r="C23" s="35"/>
      <c r="H23" s="8"/>
      <c r="I23" s="8"/>
      <c r="J23" s="102"/>
      <c r="L23" s="3"/>
      <c r="M23" s="3"/>
      <c r="N23" s="3"/>
      <c r="O23" s="3"/>
      <c r="P23" s="107"/>
      <c r="Q23" s="3"/>
      <c r="R23" s="3"/>
      <c r="T23" s="4"/>
    </row>
    <row r="24" spans="1:21" s="2" customFormat="1" ht="19.8" customHeight="1">
      <c r="A24" s="36"/>
      <c r="C24" s="35"/>
      <c r="H24" s="8"/>
      <c r="I24" s="8"/>
      <c r="J24" s="102"/>
      <c r="L24" s="3"/>
      <c r="M24" s="3"/>
      <c r="N24" s="3"/>
      <c r="O24" s="3"/>
      <c r="P24" s="107"/>
      <c r="Q24" s="3"/>
      <c r="R24" s="3"/>
      <c r="T24" s="4"/>
    </row>
    <row r="25" spans="1:21" ht="19.95" customHeight="1">
      <c r="S25" s="5"/>
    </row>
    <row r="26" spans="1:21" ht="19.95" customHeight="1">
      <c r="S26" s="5"/>
    </row>
    <row r="27" spans="1:21" ht="19.95" customHeight="1">
      <c r="S27" s="5"/>
    </row>
    <row r="28" spans="1:21" ht="19.95" customHeight="1">
      <c r="S28" s="5"/>
    </row>
  </sheetData>
  <mergeCells count="3">
    <mergeCell ref="A2:B2"/>
    <mergeCell ref="E4:K4"/>
    <mergeCell ref="E2:K2"/>
  </mergeCells>
  <hyperlinks>
    <hyperlink ref="J7" location="VT!A1" display="TK24088" xr:uid="{ABCC8FC1-54FC-44DC-8E37-E1A12F9664E0}"/>
  </hyperlinks>
  <pageMargins left="0.7" right="0.7" top="0.75" bottom="0.75" header="0.3" footer="0.3"/>
  <drawing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997FD-FCF4-4ADD-AEB8-483E80D62AF7}">
  <sheetPr codeName="Sheet118"/>
  <dimension ref="A2:L2"/>
  <sheetViews>
    <sheetView topLeftCell="A2" workbookViewId="0">
      <selection activeCell="G27" sqref="G27"/>
    </sheetView>
  </sheetViews>
  <sheetFormatPr defaultRowHeight="14.4"/>
  <cols>
    <col min="1" max="1" width="22.77734375" customWidth="1"/>
    <col min="3" max="3" width="22.77734375" customWidth="1"/>
    <col min="5" max="5" width="7.88671875" customWidth="1"/>
    <col min="6" max="6" width="8.88671875" customWidth="1"/>
    <col min="7" max="7" width="22.77734375" customWidth="1"/>
    <col min="9" max="9" width="22.77734375" customWidth="1"/>
    <col min="11" max="11" width="21.33203125" customWidth="1"/>
    <col min="13" max="13" width="22.77734375" customWidth="1"/>
    <col min="15" max="15" width="22.77734375" customWidth="1"/>
    <col min="17" max="17" width="22.77734375" customWidth="1"/>
    <col min="19" max="19" width="22.77734375" customWidth="1"/>
  </cols>
  <sheetData>
    <row r="2" spans="1:12" s="92" customFormat="1" ht="13.8">
      <c r="A2" s="92" t="s">
        <v>1586</v>
      </c>
      <c r="F2" s="92" t="s">
        <v>173</v>
      </c>
      <c r="H2" s="92" t="s">
        <v>0</v>
      </c>
      <c r="J2" s="92" t="s">
        <v>101</v>
      </c>
      <c r="L2" s="92" t="s">
        <v>102</v>
      </c>
    </row>
  </sheetData>
  <pageMargins left="0.7" right="0.7" top="0.75" bottom="0.75" header="0.3" footer="0.3"/>
  <drawing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711E7-149D-406A-8D44-DFE1D329FBE1}">
  <sheetPr codeName="Sheet119"/>
  <dimension ref="A1"/>
  <sheetViews>
    <sheetView workbookViewId="0">
      <selection activeCell="N24" sqref="N24"/>
    </sheetView>
  </sheetViews>
  <sheetFormatPr defaultColWidth="7.77734375" defaultRowHeight="14.4"/>
  <sheetData/>
  <pageMargins left="0.7" right="0.7" top="0.75" bottom="0.75" header="0.3" footer="0.3"/>
  <drawing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81B59-0DAA-4A83-B219-C3A78E64FB1D}">
  <sheetPr codeName="Sheet120"/>
  <dimension ref="A1:I24"/>
  <sheetViews>
    <sheetView workbookViewId="0">
      <selection activeCell="L17" sqref="L17"/>
    </sheetView>
  </sheetViews>
  <sheetFormatPr defaultRowHeight="14.4"/>
  <cols>
    <col min="1" max="1" width="22.5546875" style="56" customWidth="1"/>
    <col min="2" max="2" width="6.77734375" style="56" bestFit="1" customWidth="1"/>
    <col min="3" max="3" width="2.6640625" style="56" bestFit="1" customWidth="1"/>
    <col min="4" max="4" width="5.6640625" style="56" bestFit="1" customWidth="1"/>
    <col min="5" max="5" width="2.6640625" style="56" bestFit="1" customWidth="1"/>
    <col min="6" max="6" width="7.88671875" style="56" bestFit="1" customWidth="1"/>
    <col min="7" max="7" width="16.33203125" style="56" customWidth="1"/>
    <col min="8" max="9" width="8.88671875" style="56"/>
  </cols>
  <sheetData>
    <row r="1" spans="1:9" s="227" customFormat="1">
      <c r="A1" s="632" t="s">
        <v>403</v>
      </c>
      <c r="B1" s="632" t="s">
        <v>1094</v>
      </c>
      <c r="C1" s="632"/>
      <c r="D1" s="632" t="s">
        <v>142</v>
      </c>
      <c r="E1" s="632"/>
      <c r="F1" s="632" t="s">
        <v>1105</v>
      </c>
      <c r="G1" s="632" t="s">
        <v>1098</v>
      </c>
      <c r="H1" s="632"/>
      <c r="I1" s="632"/>
    </row>
    <row r="2" spans="1:9">
      <c r="A2" s="226" t="s">
        <v>1724</v>
      </c>
      <c r="B2" s="226" t="s">
        <v>1725</v>
      </c>
      <c r="C2" s="226"/>
      <c r="E2" s="226"/>
      <c r="F2" s="226" t="s">
        <v>1102</v>
      </c>
      <c r="G2" s="56" t="str">
        <f>B2&amp;C2&amp;D2&amp;E2&amp;F2</f>
        <v>CNNN</v>
      </c>
    </row>
    <row r="3" spans="1:9">
      <c r="A3" s="56" t="s">
        <v>363</v>
      </c>
      <c r="B3" s="56" t="s">
        <v>1104</v>
      </c>
      <c r="F3" s="226" t="s">
        <v>1102</v>
      </c>
      <c r="G3" s="56" t="str">
        <f>B3&amp;C3&amp;D3&amp;E3&amp;F3</f>
        <v>PRNNN</v>
      </c>
    </row>
    <row r="4" spans="1:9">
      <c r="A4" s="226" t="s">
        <v>279</v>
      </c>
      <c r="B4" s="226" t="s">
        <v>1726</v>
      </c>
      <c r="C4" s="226"/>
      <c r="E4" s="226"/>
      <c r="F4" s="226" t="s">
        <v>1102</v>
      </c>
      <c r="G4" s="56" t="str">
        <f t="shared" ref="G4:G10" si="0">B4&amp;C4&amp;D4&amp;E4&amp;F4</f>
        <v>PHNNN</v>
      </c>
    </row>
    <row r="5" spans="1:9">
      <c r="A5" s="56" t="s">
        <v>337</v>
      </c>
      <c r="B5" s="56" t="s">
        <v>1100</v>
      </c>
      <c r="F5" s="226" t="s">
        <v>1102</v>
      </c>
      <c r="G5" s="56" t="str">
        <f t="shared" si="0"/>
        <v>PLNNN</v>
      </c>
    </row>
    <row r="6" spans="1:9">
      <c r="A6" s="56" t="s">
        <v>1079</v>
      </c>
      <c r="B6" s="56" t="s">
        <v>1729</v>
      </c>
      <c r="F6" s="226" t="s">
        <v>1102</v>
      </c>
      <c r="G6" s="56" t="str">
        <f t="shared" si="0"/>
        <v>PSNNN</v>
      </c>
    </row>
    <row r="7" spans="1:9">
      <c r="A7" s="226" t="s">
        <v>134</v>
      </c>
      <c r="B7" s="226" t="s">
        <v>1092</v>
      </c>
      <c r="C7" s="226"/>
      <c r="D7" s="56" t="s">
        <v>1101</v>
      </c>
      <c r="E7" s="226"/>
      <c r="F7" s="226" t="s">
        <v>1102</v>
      </c>
      <c r="G7" s="56" t="str">
        <f t="shared" si="0"/>
        <v>DNYYNNN</v>
      </c>
    </row>
    <row r="8" spans="1:9">
      <c r="A8" s="226" t="s">
        <v>1863</v>
      </c>
      <c r="B8" s="226" t="s">
        <v>1334</v>
      </c>
      <c r="C8" s="226"/>
      <c r="D8" s="56" t="s">
        <v>1101</v>
      </c>
      <c r="E8" s="226"/>
      <c r="F8" s="226" t="s">
        <v>1102</v>
      </c>
      <c r="G8" s="56" t="str">
        <f t="shared" si="0"/>
        <v>CNYYNNN</v>
      </c>
    </row>
    <row r="9" spans="1:9">
      <c r="A9" s="226" t="s">
        <v>102</v>
      </c>
      <c r="B9" s="226" t="s">
        <v>1862</v>
      </c>
      <c r="C9" s="226"/>
      <c r="D9" s="56" t="s">
        <v>1101</v>
      </c>
      <c r="E9" s="226"/>
      <c r="F9" s="226" t="s">
        <v>1102</v>
      </c>
      <c r="G9" s="56" t="str">
        <f>B9&amp;C9&amp;D9&amp;E9&amp;F9</f>
        <v>COYYNNN</v>
      </c>
    </row>
    <row r="10" spans="1:9">
      <c r="A10" s="56" t="s">
        <v>1097</v>
      </c>
      <c r="B10" s="56" t="s">
        <v>1103</v>
      </c>
      <c r="C10" s="56" t="s">
        <v>1099</v>
      </c>
      <c r="D10" s="56" t="s">
        <v>1101</v>
      </c>
      <c r="F10" s="226" t="s">
        <v>1336</v>
      </c>
      <c r="G10" s="56" t="str">
        <f t="shared" si="0"/>
        <v>SG-YYNN</v>
      </c>
    </row>
    <row r="11" spans="1:9">
      <c r="A11" s="226" t="s">
        <v>1093</v>
      </c>
      <c r="B11" s="226" t="s">
        <v>1091</v>
      </c>
      <c r="C11" s="226"/>
      <c r="E11" s="226"/>
      <c r="F11" s="226" t="s">
        <v>1102</v>
      </c>
      <c r="G11" s="56" t="str">
        <f t="shared" ref="G11:G24" si="1">B11&amp;C11&amp;D11&amp;E11&amp;F11</f>
        <v>CMNNN</v>
      </c>
    </row>
    <row r="12" spans="1:9">
      <c r="A12" s="56" t="s">
        <v>751</v>
      </c>
      <c r="B12" s="56" t="s">
        <v>1332</v>
      </c>
      <c r="D12" s="56" t="s">
        <v>1101</v>
      </c>
      <c r="F12" s="226" t="s">
        <v>1102</v>
      </c>
      <c r="G12" s="56" t="str">
        <f t="shared" si="1"/>
        <v>INYYNNN</v>
      </c>
    </row>
    <row r="13" spans="1:9">
      <c r="A13" s="56" t="s">
        <v>1096</v>
      </c>
      <c r="B13" s="56" t="s">
        <v>1333</v>
      </c>
      <c r="D13" s="56" t="s">
        <v>1101</v>
      </c>
      <c r="F13" s="226" t="s">
        <v>1102</v>
      </c>
      <c r="G13" s="56" t="str">
        <f t="shared" si="1"/>
        <v>EXYYNNN</v>
      </c>
    </row>
    <row r="14" spans="1:9">
      <c r="A14" s="56" t="s">
        <v>1051</v>
      </c>
      <c r="B14" s="56" t="s">
        <v>1106</v>
      </c>
      <c r="F14" s="226" t="s">
        <v>1102</v>
      </c>
      <c r="G14" s="56" t="str">
        <f t="shared" si="1"/>
        <v>TXNNN</v>
      </c>
    </row>
    <row r="15" spans="1:9">
      <c r="A15" s="56" t="s">
        <v>1107</v>
      </c>
      <c r="B15" s="56" t="s">
        <v>1214</v>
      </c>
      <c r="F15" s="226" t="s">
        <v>1111</v>
      </c>
      <c r="G15" s="56" t="str">
        <f t="shared" si="1"/>
        <v>BON&gt;</v>
      </c>
    </row>
    <row r="16" spans="1:9">
      <c r="A16" s="56" t="s">
        <v>1108</v>
      </c>
      <c r="B16" s="56" t="s">
        <v>593</v>
      </c>
      <c r="F16" s="226" t="s">
        <v>1111</v>
      </c>
      <c r="G16" s="56" t="str">
        <f t="shared" si="1"/>
        <v>NN&gt;</v>
      </c>
    </row>
    <row r="17" spans="1:7">
      <c r="A17" s="56" t="s">
        <v>1109</v>
      </c>
      <c r="B17" s="56" t="s">
        <v>1727</v>
      </c>
      <c r="F17" s="226" t="s">
        <v>1111</v>
      </c>
      <c r="G17" s="56" t="str">
        <f t="shared" si="1"/>
        <v>TVN&gt;</v>
      </c>
    </row>
    <row r="18" spans="1:7">
      <c r="A18" s="56" t="s">
        <v>1110</v>
      </c>
      <c r="B18" s="56" t="s">
        <v>1338</v>
      </c>
      <c r="F18" s="226" t="s">
        <v>1111</v>
      </c>
      <c r="G18" s="56" t="str">
        <f t="shared" si="1"/>
        <v>SBN&gt;</v>
      </c>
    </row>
    <row r="19" spans="1:7">
      <c r="A19" s="56" t="s">
        <v>633</v>
      </c>
      <c r="B19" s="56" t="s">
        <v>1220</v>
      </c>
      <c r="F19" s="226" t="s">
        <v>1111</v>
      </c>
      <c r="G19" s="56" t="str">
        <f t="shared" si="1"/>
        <v>FUN&gt;</v>
      </c>
    </row>
    <row r="20" spans="1:7">
      <c r="A20" s="56" t="s">
        <v>1095</v>
      </c>
      <c r="B20" s="56" t="s">
        <v>1335</v>
      </c>
      <c r="D20" s="56" t="s">
        <v>1101</v>
      </c>
      <c r="F20" s="226" t="s">
        <v>1111</v>
      </c>
      <c r="G20" s="56" t="str">
        <f t="shared" si="1"/>
        <v>TKYYN&gt;</v>
      </c>
    </row>
    <row r="21" spans="1:7">
      <c r="A21" s="56" t="s">
        <v>467</v>
      </c>
      <c r="B21" s="56" t="s">
        <v>1337</v>
      </c>
      <c r="F21" s="226" t="s">
        <v>1102</v>
      </c>
      <c r="G21" s="56" t="str">
        <f t="shared" si="1"/>
        <v>VENNN</v>
      </c>
    </row>
    <row r="22" spans="1:7">
      <c r="A22" s="56" t="s">
        <v>624</v>
      </c>
      <c r="B22" s="56" t="s">
        <v>1536</v>
      </c>
      <c r="D22" s="56" t="s">
        <v>1101</v>
      </c>
      <c r="F22" s="56" t="s">
        <v>1102</v>
      </c>
      <c r="G22" s="56" t="str">
        <f t="shared" si="1"/>
        <v>RNYYNNN</v>
      </c>
    </row>
    <row r="23" spans="1:7">
      <c r="A23" s="56" t="s">
        <v>1522</v>
      </c>
      <c r="B23" s="56" t="s">
        <v>1728</v>
      </c>
      <c r="D23" s="56" t="s">
        <v>1101</v>
      </c>
      <c r="F23" s="56" t="s">
        <v>1102</v>
      </c>
      <c r="G23" s="56" t="str">
        <f t="shared" si="1"/>
        <v>RSYYNNN</v>
      </c>
    </row>
    <row r="24" spans="1:7">
      <c r="A24" s="56" t="s">
        <v>1713</v>
      </c>
      <c r="B24" s="56" t="s">
        <v>1730</v>
      </c>
      <c r="D24" s="56" t="s">
        <v>1101</v>
      </c>
      <c r="F24" s="56" t="s">
        <v>1102</v>
      </c>
      <c r="G24" s="56" t="str">
        <f t="shared" si="1"/>
        <v>ENYYNNN</v>
      </c>
    </row>
  </sheetData>
  <dataValidations count="1">
    <dataValidation type="list" allowBlank="1" showInputMessage="1" showErrorMessage="1" sqref="B10" xr:uid="{5D7CE861-A4C6-461E-AA2C-2707351925B9}">
      <formula1>"SG,AG,HG,SL,HL"</formula1>
    </dataValidation>
  </dataValidations>
  <pageMargins left="0.7" right="0.7" top="0.75" bottom="0.75" header="0.3" footer="0.3"/>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BDAFD-ED47-491F-A05F-C4728CAB4345}">
  <sheetPr codeName="Sheet121"/>
  <dimension ref="C1:I42"/>
  <sheetViews>
    <sheetView workbookViewId="0">
      <selection activeCell="K17" sqref="K17"/>
    </sheetView>
  </sheetViews>
  <sheetFormatPr defaultRowHeight="14.4"/>
  <cols>
    <col min="3" max="3" width="15.77734375" bestFit="1" customWidth="1"/>
    <col min="6" max="6" width="16.109375" bestFit="1" customWidth="1"/>
    <col min="8" max="8" width="11.21875" bestFit="1" customWidth="1"/>
  </cols>
  <sheetData>
    <row r="1" spans="3:8">
      <c r="H1" t="s">
        <v>1300</v>
      </c>
    </row>
    <row r="2" spans="3:8">
      <c r="F2" s="837" t="s">
        <v>380</v>
      </c>
    </row>
    <row r="3" spans="3:8">
      <c r="F3" s="705" t="s">
        <v>445</v>
      </c>
    </row>
    <row r="4" spans="3:8">
      <c r="F4" s="675">
        <f>D4</f>
        <v>0</v>
      </c>
    </row>
    <row r="5" spans="3:8">
      <c r="C5" s="704" t="s">
        <v>1576</v>
      </c>
      <c r="F5" s="676" t="s">
        <v>1563</v>
      </c>
      <c r="H5" s="849" t="s">
        <v>1301</v>
      </c>
    </row>
    <row r="6" spans="3:8">
      <c r="C6" s="854" t="s">
        <v>1577</v>
      </c>
      <c r="F6" s="676" t="s">
        <v>1561</v>
      </c>
      <c r="H6" t="s">
        <v>855</v>
      </c>
    </row>
    <row r="7" spans="3:8">
      <c r="C7" s="681" t="s">
        <v>1199</v>
      </c>
      <c r="F7" s="697" t="s">
        <v>1562</v>
      </c>
    </row>
    <row r="8" spans="3:8">
      <c r="C8" s="850" t="s">
        <v>5</v>
      </c>
      <c r="F8" s="852" t="s">
        <v>5</v>
      </c>
      <c r="H8" t="s">
        <v>1580</v>
      </c>
    </row>
    <row r="9" spans="3:8">
      <c r="C9" s="850" t="s">
        <v>398</v>
      </c>
      <c r="F9" s="852" t="s">
        <v>398</v>
      </c>
      <c r="H9" t="s">
        <v>1580</v>
      </c>
    </row>
    <row r="10" spans="3:8">
      <c r="C10" s="850" t="s">
        <v>4</v>
      </c>
      <c r="F10" s="676" t="s">
        <v>392</v>
      </c>
    </row>
    <row r="11" spans="3:8">
      <c r="C11" s="850" t="s">
        <v>62</v>
      </c>
      <c r="F11" s="676" t="s">
        <v>394</v>
      </c>
      <c r="H11" t="s">
        <v>1583</v>
      </c>
    </row>
    <row r="12" spans="3:8">
      <c r="C12" s="850" t="s">
        <v>106</v>
      </c>
      <c r="F12" s="676" t="s">
        <v>338</v>
      </c>
    </row>
    <row r="13" spans="3:8">
      <c r="C13" s="697" t="s">
        <v>702</v>
      </c>
      <c r="F13" s="695" t="s">
        <v>1112</v>
      </c>
    </row>
    <row r="14" spans="3:8">
      <c r="C14" s="676" t="s">
        <v>413</v>
      </c>
      <c r="F14" s="845" t="s">
        <v>1072</v>
      </c>
    </row>
    <row r="15" spans="3:8">
      <c r="C15" s="850" t="s">
        <v>7</v>
      </c>
      <c r="F15" s="676" t="s">
        <v>399</v>
      </c>
    </row>
    <row r="16" spans="3:8">
      <c r="C16" s="850" t="s">
        <v>80</v>
      </c>
      <c r="F16" s="850" t="s">
        <v>169</v>
      </c>
      <c r="H16" t="s">
        <v>1580</v>
      </c>
    </row>
    <row r="17" spans="3:8">
      <c r="C17" s="676" t="s">
        <v>1568</v>
      </c>
      <c r="F17" s="851" t="s">
        <v>109</v>
      </c>
      <c r="H17" t="s">
        <v>1580</v>
      </c>
    </row>
    <row r="18" spans="3:8">
      <c r="C18" s="676" t="s">
        <v>1024</v>
      </c>
      <c r="F18" s="838" t="s">
        <v>389</v>
      </c>
    </row>
    <row r="19" spans="3:8">
      <c r="C19" s="856" t="s">
        <v>169</v>
      </c>
    </row>
    <row r="20" spans="3:8">
      <c r="C20" s="850" t="s">
        <v>109</v>
      </c>
    </row>
    <row r="21" spans="3:8">
      <c r="C21" s="676" t="s">
        <v>1197</v>
      </c>
      <c r="F21" s="672" t="s">
        <v>1198</v>
      </c>
    </row>
    <row r="22" spans="3:8">
      <c r="C22" s="676" t="s">
        <v>1543</v>
      </c>
      <c r="F22" s="674" t="s">
        <v>483</v>
      </c>
    </row>
    <row r="23" spans="3:8">
      <c r="C23" s="676" t="s">
        <v>408</v>
      </c>
      <c r="F23" s="675" t="s">
        <v>1582</v>
      </c>
    </row>
    <row r="24" spans="3:8">
      <c r="C24" s="855"/>
      <c r="F24" s="856" t="s">
        <v>105</v>
      </c>
      <c r="H24" t="s">
        <v>1580</v>
      </c>
    </row>
    <row r="25" spans="3:8">
      <c r="F25" s="850" t="s">
        <v>395</v>
      </c>
      <c r="H25" t="s">
        <v>1580</v>
      </c>
    </row>
    <row r="26" spans="3:8">
      <c r="F26" s="694" t="s">
        <v>53</v>
      </c>
    </row>
    <row r="27" spans="3:8">
      <c r="F27" s="853" t="s">
        <v>1178</v>
      </c>
      <c r="H27" t="s">
        <v>1581</v>
      </c>
    </row>
    <row r="28" spans="3:8">
      <c r="F28" s="673" t="s">
        <v>1179</v>
      </c>
      <c r="H28" t="s">
        <v>335</v>
      </c>
    </row>
    <row r="29" spans="3:8">
      <c r="F29" s="678" t="s">
        <v>405</v>
      </c>
    </row>
    <row r="30" spans="3:8">
      <c r="F30" s="679" t="s">
        <v>9</v>
      </c>
    </row>
    <row r="31" spans="3:8">
      <c r="F31" s="676" t="s">
        <v>417</v>
      </c>
    </row>
    <row r="32" spans="3:8">
      <c r="F32" s="697" t="s">
        <v>111</v>
      </c>
    </row>
    <row r="33" spans="6:9">
      <c r="F33" s="696" t="s">
        <v>412</v>
      </c>
      <c r="H33" t="s">
        <v>1302</v>
      </c>
      <c r="I33" t="s">
        <v>1584</v>
      </c>
    </row>
    <row r="34" spans="6:9">
      <c r="F34" s="850" t="s">
        <v>415</v>
      </c>
      <c r="H34" t="s">
        <v>1580</v>
      </c>
    </row>
    <row r="35" spans="6:9">
      <c r="F35" s="850" t="s">
        <v>108</v>
      </c>
      <c r="H35" t="s">
        <v>1580</v>
      </c>
    </row>
    <row r="36" spans="6:9">
      <c r="F36" s="699" t="s">
        <v>422</v>
      </c>
    </row>
    <row r="37" spans="6:9">
      <c r="F37" s="680" t="s">
        <v>424</v>
      </c>
    </row>
    <row r="38" spans="6:9">
      <c r="F38" s="680" t="s">
        <v>364</v>
      </c>
    </row>
    <row r="39" spans="6:9">
      <c r="F39" s="680" t="s">
        <v>423</v>
      </c>
    </row>
    <row r="40" spans="6:9">
      <c r="F40" s="677" t="s">
        <v>411</v>
      </c>
    </row>
    <row r="41" spans="6:9">
      <c r="F41" s="677" t="s">
        <v>1193</v>
      </c>
    </row>
    <row r="42" spans="6:9">
      <c r="F42" s="702"/>
    </row>
  </sheetData>
  <pageMargins left="0.7" right="0.7" top="0.75" bottom="0.75" header="0.3" footer="0.3"/>
  <legacyDrawing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D3A43-447F-4444-9A83-32F6F3B5C08D}">
  <sheetPr codeName="Sheet122"/>
  <dimension ref="B1:D32"/>
  <sheetViews>
    <sheetView workbookViewId="0">
      <selection activeCell="K21" sqref="K21"/>
    </sheetView>
  </sheetViews>
  <sheetFormatPr defaultRowHeight="14.4"/>
  <cols>
    <col min="2" max="2" width="16.109375" style="41" bestFit="1" customWidth="1"/>
    <col min="4" max="4" width="15.77734375" style="41" bestFit="1" customWidth="1"/>
  </cols>
  <sheetData>
    <row r="1" spans="2:4">
      <c r="B1" s="41" t="s">
        <v>363</v>
      </c>
      <c r="D1" s="41" t="s">
        <v>337</v>
      </c>
    </row>
    <row r="3" spans="2:4">
      <c r="D3" s="444" t="s">
        <v>1</v>
      </c>
    </row>
    <row r="4" spans="2:4">
      <c r="B4" s="433" t="s">
        <v>680</v>
      </c>
      <c r="D4" s="445" t="s">
        <v>2</v>
      </c>
    </row>
    <row r="5" spans="2:4">
      <c r="B5" s="434" t="s">
        <v>398</v>
      </c>
      <c r="D5" s="445" t="s">
        <v>3</v>
      </c>
    </row>
    <row r="6" spans="2:4">
      <c r="B6" s="434" t="s">
        <v>4</v>
      </c>
      <c r="D6" s="445" t="s">
        <v>4</v>
      </c>
    </row>
    <row r="7" spans="2:4">
      <c r="B7" s="434" t="s">
        <v>5</v>
      </c>
      <c r="D7" s="445" t="s">
        <v>5</v>
      </c>
    </row>
    <row r="8" spans="2:4">
      <c r="B8" s="434" t="s">
        <v>62</v>
      </c>
      <c r="D8" s="446" t="s">
        <v>62</v>
      </c>
    </row>
    <row r="9" spans="2:4">
      <c r="B9" s="440" t="s">
        <v>106</v>
      </c>
      <c r="D9" s="447" t="s">
        <v>6</v>
      </c>
    </row>
    <row r="10" spans="2:4">
      <c r="B10" s="434" t="s">
        <v>7</v>
      </c>
      <c r="D10" s="445" t="s">
        <v>7</v>
      </c>
    </row>
    <row r="11" spans="2:4">
      <c r="B11" s="434" t="s">
        <v>80</v>
      </c>
      <c r="D11" s="446" t="s">
        <v>80</v>
      </c>
    </row>
    <row r="12" spans="2:4">
      <c r="B12" s="434" t="s">
        <v>702</v>
      </c>
      <c r="D12" s="448"/>
    </row>
    <row r="13" spans="2:4">
      <c r="B13" s="441" t="s">
        <v>616</v>
      </c>
      <c r="D13" s="448"/>
    </row>
    <row r="14" spans="2:4">
      <c r="B14" s="434" t="s">
        <v>167</v>
      </c>
      <c r="D14" s="448"/>
    </row>
    <row r="15" spans="2:4">
      <c r="B15" s="434" t="s">
        <v>618</v>
      </c>
      <c r="D15" s="448"/>
    </row>
    <row r="16" spans="2:4">
      <c r="B16" s="434" t="s">
        <v>701</v>
      </c>
      <c r="D16" s="449" t="s">
        <v>107</v>
      </c>
    </row>
    <row r="17" spans="2:4">
      <c r="B17" s="442" t="s">
        <v>706</v>
      </c>
      <c r="D17" s="448"/>
    </row>
    <row r="18" spans="2:4">
      <c r="B18" s="443" t="s">
        <v>11</v>
      </c>
      <c r="D18" s="450" t="s">
        <v>11</v>
      </c>
    </row>
    <row r="19" spans="2:4">
      <c r="D19" s="433" t="s">
        <v>49</v>
      </c>
    </row>
    <row r="20" spans="2:4">
      <c r="D20" s="434" t="s">
        <v>53</v>
      </c>
    </row>
    <row r="21" spans="2:4">
      <c r="D21" s="434" t="s">
        <v>8</v>
      </c>
    </row>
    <row r="22" spans="2:4">
      <c r="D22" s="435" t="s">
        <v>9</v>
      </c>
    </row>
    <row r="23" spans="2:4">
      <c r="D23" s="435" t="s">
        <v>10</v>
      </c>
    </row>
    <row r="24" spans="2:4">
      <c r="D24" s="436" t="s">
        <v>113</v>
      </c>
    </row>
    <row r="25" spans="2:4">
      <c r="D25" s="437" t="s">
        <v>111</v>
      </c>
    </row>
    <row r="26" spans="2:4">
      <c r="D26" s="434" t="s">
        <v>72</v>
      </c>
    </row>
    <row r="27" spans="2:4">
      <c r="D27" s="434" t="s">
        <v>480</v>
      </c>
    </row>
    <row r="28" spans="2:4">
      <c r="D28" s="434" t="s">
        <v>79</v>
      </c>
    </row>
    <row r="29" spans="2:4">
      <c r="D29" s="434" t="s">
        <v>85</v>
      </c>
    </row>
    <row r="30" spans="2:4">
      <c r="D30" s="438" t="s">
        <v>110</v>
      </c>
    </row>
    <row r="31" spans="2:4">
      <c r="D31" s="437" t="s">
        <v>180</v>
      </c>
    </row>
    <row r="32" spans="2:4">
      <c r="D32" s="439"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142</vt:i4>
      </vt:variant>
    </vt:vector>
  </HeadingPairs>
  <TitlesOfParts>
    <vt:vector size="142" baseType="lpstr">
      <vt:lpstr>Fields&amp;Module</vt:lpstr>
      <vt:lpstr>Login</vt:lpstr>
      <vt:lpstr>Template</vt:lpstr>
      <vt:lpstr>System DB</vt:lpstr>
      <vt:lpstr>P1</vt:lpstr>
      <vt:lpstr>P2</vt:lpstr>
      <vt:lpstr>P3</vt:lpstr>
      <vt:lpstr>P4</vt:lpstr>
      <vt:lpstr>P5</vt:lpstr>
      <vt:lpstr>P6</vt:lpstr>
      <vt:lpstr>P7</vt:lpstr>
      <vt:lpstr>P8</vt:lpstr>
      <vt:lpstr>P9</vt:lpstr>
      <vt:lpstr>Lookups</vt:lpstr>
      <vt:lpstr>Status</vt:lpstr>
      <vt:lpstr>DASH</vt:lpstr>
      <vt:lpstr>CFU</vt:lpstr>
      <vt:lpstr>UR</vt:lpstr>
      <vt:lpstr>POD</vt:lpstr>
      <vt:lpstr>Pex</vt:lpstr>
      <vt:lpstr>OL</vt:lpstr>
      <vt:lpstr>Cal</vt:lpstr>
      <vt:lpstr>CalT</vt:lpstr>
      <vt:lpstr>CalF</vt:lpstr>
      <vt:lpstr>CalR</vt:lpstr>
      <vt:lpstr>CalI</vt:lpstr>
      <vt:lpstr>CalB</vt:lpstr>
      <vt:lpstr>LB</vt:lpstr>
      <vt:lpstr>LT</vt:lpstr>
      <vt:lpstr>AT</vt:lpstr>
      <vt:lpstr>VT</vt:lpstr>
      <vt:lpstr>LTO</vt:lpstr>
      <vt:lpstr>DT</vt:lpstr>
      <vt:lpstr>LFU</vt:lpstr>
      <vt:lpstr>PFU</vt:lpstr>
      <vt:lpstr>LFUD</vt:lpstr>
      <vt:lpstr>AFU</vt:lpstr>
      <vt:lpstr>DFR</vt:lpstr>
      <vt:lpstr>LID</vt:lpstr>
      <vt:lpstr>LRN</vt:lpstr>
      <vt:lpstr>LL</vt:lpstr>
      <vt:lpstr>AL</vt:lpstr>
      <vt:lpstr>VL</vt:lpstr>
      <vt:lpstr>EL</vt:lpstr>
      <vt:lpstr>VLn</vt:lpstr>
      <vt:lpstr>LC</vt:lpstr>
      <vt:lpstr>IE</vt:lpstr>
      <vt:lpstr>FUC</vt:lpstr>
      <vt:lpstr>LCB</vt:lpstr>
      <vt:lpstr>AC</vt:lpstr>
      <vt:lpstr>acx</vt:lpstr>
      <vt:lpstr>ACE</vt:lpstr>
      <vt:lpstr>VBC</vt:lpstr>
      <vt:lpstr>VBCx</vt:lpstr>
      <vt:lpstr>VC</vt:lpstr>
      <vt:lpstr>Sheet4</vt:lpstr>
      <vt:lpstr>ABOA</vt:lpstr>
      <vt:lpstr>ABO</vt:lpstr>
      <vt:lpstr>EC</vt:lpstr>
      <vt:lpstr>Sheet2</vt:lpstr>
      <vt:lpstr>Sheet1</vt:lpstr>
      <vt:lpstr>EBO</vt:lpstr>
      <vt:lpstr>LPFU</vt:lpstr>
      <vt:lpstr>VCP</vt:lpstr>
      <vt:lpstr>VCPP</vt:lpstr>
      <vt:lpstr>VCPV</vt:lpstr>
      <vt:lpstr>VCPC</vt:lpstr>
      <vt:lpstr>LPrFU</vt:lpstr>
      <vt:lpstr>LPrS</vt:lpstr>
      <vt:lpstr>LPPr</vt:lpstr>
      <vt:lpstr>LPr</vt:lpstr>
      <vt:lpstr>VPro</vt:lpstr>
      <vt:lpstr>APro</vt:lpstr>
      <vt:lpstr>AProx</vt:lpstr>
      <vt:lpstr>GLP</vt:lpstr>
      <vt:lpstr>VLP</vt:lpstr>
      <vt:lpstr>C2LPx</vt:lpstr>
      <vt:lpstr>LIP</vt:lpstr>
      <vt:lpstr>VPD</vt:lpstr>
      <vt:lpstr>LP</vt:lpstr>
      <vt:lpstr>LLP</vt:lpstr>
      <vt:lpstr>Sheet6</vt:lpstr>
      <vt:lpstr>AP</vt:lpstr>
      <vt:lpstr>APV</vt:lpstr>
      <vt:lpstr>VPDX</vt:lpstr>
      <vt:lpstr>RP</vt:lpstr>
      <vt:lpstr>LPDFR</vt:lpstr>
      <vt:lpstr>EPD</vt:lpstr>
      <vt:lpstr>DP</vt:lpstr>
      <vt:lpstr>VPPn</vt:lpstr>
      <vt:lpstr>VPPP</vt:lpstr>
      <vt:lpstr>APCo</vt:lpstr>
      <vt:lpstr>EPCo</vt:lpstr>
      <vt:lpstr>VPCA</vt:lpstr>
      <vt:lpstr>LPS</vt:lpstr>
      <vt:lpstr>VPP</vt:lpstr>
      <vt:lpstr>VPCo</vt:lpstr>
      <vt:lpstr>VPC</vt:lpstr>
      <vt:lpstr>VPV</vt:lpstr>
      <vt:lpstr>EPV</vt:lpstr>
      <vt:lpstr>PRN</vt:lpstr>
      <vt:lpstr>LPF</vt:lpstr>
      <vt:lpstr>LCom</vt:lpstr>
      <vt:lpstr>ECom</vt:lpstr>
      <vt:lpstr>ComE</vt:lpstr>
      <vt:lpstr>LComU</vt:lpstr>
      <vt:lpstr>LComS</vt:lpstr>
      <vt:lpstr>LComOS</vt:lpstr>
      <vt:lpstr>PreS</vt:lpstr>
      <vt:lpstr>CCom</vt:lpstr>
      <vt:lpstr>LS</vt:lpstr>
      <vt:lpstr>LSF</vt:lpstr>
      <vt:lpstr>VS</vt:lpstr>
      <vt:lpstr>LI</vt:lpstr>
      <vt:lpstr>AI</vt:lpstr>
      <vt:lpstr>LE</vt:lpstr>
      <vt:lpstr>AE</vt:lpstr>
      <vt:lpstr>LCla</vt:lpstr>
      <vt:lpstr>LCl</vt:lpstr>
      <vt:lpstr>ACl</vt:lpstr>
      <vt:lpstr>LV</vt:lpstr>
      <vt:lpstr>          </vt:lpstr>
      <vt:lpstr>N</vt:lpstr>
      <vt:lpstr>NA</vt:lpstr>
      <vt:lpstr>NE</vt:lpstr>
      <vt:lpstr>DocC</vt:lpstr>
      <vt:lpstr>DocP</vt:lpstr>
      <vt:lpstr>END</vt:lpstr>
      <vt:lpstr>AEND</vt:lpstr>
      <vt:lpstr>DocL</vt:lpstr>
      <vt:lpstr>DocT</vt:lpstr>
      <vt:lpstr>Columns</vt:lpstr>
      <vt:lpstr>                               </vt:lpstr>
      <vt:lpstr>ID</vt:lpstr>
      <vt:lpstr>POA</vt:lpstr>
      <vt:lpstr>NOT</vt:lpstr>
      <vt:lpstr>LN</vt:lpstr>
      <vt:lpstr>Action Buttons</vt:lpstr>
      <vt:lpstr>Pop Ups</vt:lpstr>
      <vt:lpstr>Unique IDs</vt:lpstr>
      <vt:lpstr>Convert To Policy</vt:lpstr>
      <vt:lpstr>Pr to Pol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Hoareau</dc:creator>
  <cp:lastModifiedBy>Simon Hoareau</cp:lastModifiedBy>
  <dcterms:created xsi:type="dcterms:W3CDTF">2024-09-29T13:25:50Z</dcterms:created>
  <dcterms:modified xsi:type="dcterms:W3CDTF">2025-10-22T14:00:11Z</dcterms:modified>
</cp:coreProperties>
</file>